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6.xml" ContentType="application/vnd.openxmlformats-officedocument.drawing+xml"/>
  <Override PartName="/xl/comments4.xml" ContentType="application/vnd.openxmlformats-officedocument.spreadsheetml.comments+xml"/>
  <Override PartName="/xl/drawings/drawing7.xml" ContentType="application/vnd.openxmlformats-officedocument.drawing+xml"/>
  <Override PartName="/xl/comments5.xml" ContentType="application/vnd.openxmlformats-officedocument.spreadsheetml.comments+xml"/>
  <Override PartName="/xl/drawings/drawing8.xml" ContentType="application/vnd.openxmlformats-officedocument.drawing+xml"/>
  <Override PartName="/xl/comments6.xml" ContentType="application/vnd.openxmlformats-officedocument.spreadsheetml.comments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UTAMI\2023\2. PP\4. PBPD\MoM\B. BP KURANG DR INVESTASI (PP KURANG DR 5 TH)\JUNI\2. UD NURA JAYA (AMS 15062023)\"/>
    </mc:Choice>
  </mc:AlternateContent>
  <xr:revisionPtr revIDLastSave="0" documentId="13_ncr:1_{8A8D954F-A08C-46EB-BE3F-730B990BAB8C}" xr6:coauthVersionLast="47" xr6:coauthVersionMax="47" xr10:uidLastSave="{00000000-0000-0000-0000-000000000000}"/>
  <bookViews>
    <workbookView xWindow="-120" yWindow="-120" windowWidth="24240" windowHeight="13140" tabRatio="859" activeTab="8" xr2:uid="{00000000-000D-0000-FFFF-FFFF00000000}"/>
  </bookViews>
  <sheets>
    <sheet name="REKAP MATERIAL" sheetId="41" r:id="rId1"/>
    <sheet name="REKAP TIANG" sheetId="39" r:id="rId2"/>
    <sheet name="REKAP MDU" sheetId="29" r:id="rId3"/>
    <sheet name="Sheet1" sheetId="65" state="hidden" r:id="rId4"/>
    <sheet name="HARGA SATUAN" sheetId="10" r:id="rId5"/>
    <sheet name="KKO" sheetId="60" r:id="rId6"/>
    <sheet name="DATA" sheetId="59" r:id="rId7"/>
    <sheet name="KKF" sheetId="54" r:id="rId8"/>
    <sheet name="RAB" sheetId="11" r:id="rId9"/>
    <sheet name="GAMBAR" sheetId="64" r:id="rId10"/>
    <sheet name="SLD" sheetId="67" r:id="rId11"/>
    <sheet name="PETA" sheetId="62" r:id="rId12"/>
    <sheet name="PDL" sheetId="66" state="hidden" r:id="rId13"/>
  </sheets>
  <externalReferences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</externalReferences>
  <definedNames>
    <definedName name="\A" localSheetId="6">#REF!</definedName>
    <definedName name="\A" localSheetId="7">#REF!</definedName>
    <definedName name="\A" localSheetId="5">#REF!</definedName>
    <definedName name="\A">#REF!</definedName>
    <definedName name="\B" localSheetId="6">#REF!</definedName>
    <definedName name="\B" localSheetId="7">#REF!</definedName>
    <definedName name="\B">#REF!</definedName>
    <definedName name="\C" localSheetId="6">#REF!</definedName>
    <definedName name="\C" localSheetId="7">#REF!</definedName>
    <definedName name="\C">#REF!</definedName>
    <definedName name="\D" localSheetId="6">#REF!</definedName>
    <definedName name="\D" localSheetId="9">#REF!</definedName>
    <definedName name="\D" localSheetId="7">#REF!</definedName>
    <definedName name="\D">#REF!</definedName>
    <definedName name="\E" localSheetId="6">#REF!</definedName>
    <definedName name="\E" localSheetId="9">#REF!</definedName>
    <definedName name="\E" localSheetId="7">#REF!</definedName>
    <definedName name="\E">#REF!</definedName>
    <definedName name="\F" localSheetId="6">#REF!</definedName>
    <definedName name="\F" localSheetId="9">#REF!</definedName>
    <definedName name="\F" localSheetId="7">#REF!</definedName>
    <definedName name="\F">#REF!</definedName>
    <definedName name="\G" localSheetId="6">#REF!</definedName>
    <definedName name="\G" localSheetId="9">#REF!</definedName>
    <definedName name="\G" localSheetId="7">#REF!</definedName>
    <definedName name="\G">#REF!</definedName>
    <definedName name="\H" localSheetId="6">#REF!</definedName>
    <definedName name="\H" localSheetId="9">#REF!</definedName>
    <definedName name="\H" localSheetId="7">#REF!</definedName>
    <definedName name="\H">#REF!</definedName>
    <definedName name="\I" localSheetId="6">#REF!</definedName>
    <definedName name="\I" localSheetId="9">#REF!</definedName>
    <definedName name="\I" localSheetId="7">#REF!</definedName>
    <definedName name="\I">#REF!</definedName>
    <definedName name="\J" localSheetId="6">#REF!</definedName>
    <definedName name="\J" localSheetId="9">#REF!</definedName>
    <definedName name="\J" localSheetId="7">#REF!</definedName>
    <definedName name="\J">#REF!</definedName>
    <definedName name="\K" localSheetId="6">#REF!</definedName>
    <definedName name="\K" localSheetId="9">#REF!</definedName>
    <definedName name="\K" localSheetId="7">#REF!</definedName>
    <definedName name="\K">#REF!</definedName>
    <definedName name="\L" localSheetId="6">#REF!</definedName>
    <definedName name="\L" localSheetId="9">#REF!</definedName>
    <definedName name="\L" localSheetId="7">#REF!</definedName>
    <definedName name="\L">#REF!</definedName>
    <definedName name="\LX1" localSheetId="6">#REF!</definedName>
    <definedName name="\LX1" localSheetId="9">#REF!</definedName>
    <definedName name="\LX1" localSheetId="7">#REF!</definedName>
    <definedName name="\LX1">#REF!</definedName>
    <definedName name="\M" localSheetId="6">#REF!</definedName>
    <definedName name="\M" localSheetId="9">#REF!</definedName>
    <definedName name="\M" localSheetId="7">#REF!</definedName>
    <definedName name="\M">#REF!</definedName>
    <definedName name="\P" localSheetId="6">#REF!</definedName>
    <definedName name="\P" localSheetId="9">#REF!</definedName>
    <definedName name="\P" localSheetId="7">#REF!</definedName>
    <definedName name="\P">#REF!</definedName>
    <definedName name="\Q" localSheetId="6">#REF!</definedName>
    <definedName name="\Q" localSheetId="9">#REF!</definedName>
    <definedName name="\Q" localSheetId="7">#REF!</definedName>
    <definedName name="\Q">#REF!</definedName>
    <definedName name="\R" localSheetId="6">#REF!</definedName>
    <definedName name="\R" localSheetId="9">#REF!</definedName>
    <definedName name="\R" localSheetId="7">#REF!</definedName>
    <definedName name="\R">#REF!</definedName>
    <definedName name="\S" localSheetId="6">#REF!</definedName>
    <definedName name="\S" localSheetId="9">#REF!</definedName>
    <definedName name="\S" localSheetId="7">#REF!</definedName>
    <definedName name="\S">#REF!</definedName>
    <definedName name="\T" localSheetId="6">#REF!</definedName>
    <definedName name="\T" localSheetId="9">#REF!</definedName>
    <definedName name="\T" localSheetId="7">#REF!</definedName>
    <definedName name="\T">#REF!</definedName>
    <definedName name="\W" localSheetId="6">#REF!</definedName>
    <definedName name="\W" localSheetId="9">#REF!</definedName>
    <definedName name="\W" localSheetId="7">#REF!</definedName>
    <definedName name="\W">#REF!</definedName>
    <definedName name="\Z" localSheetId="6">#REF!</definedName>
    <definedName name="\Z" localSheetId="9">#REF!</definedName>
    <definedName name="\Z" localSheetId="7">#REF!</definedName>
    <definedName name="\Z">#REF!</definedName>
    <definedName name="_" localSheetId="6">#REF!</definedName>
    <definedName name="_" localSheetId="9">#REF!</definedName>
    <definedName name="_" localSheetId="7">#REF!</definedName>
    <definedName name="_">#REF!</definedName>
    <definedName name="____\A" localSheetId="6">#REF!</definedName>
    <definedName name="____\A" localSheetId="7">#REF!</definedName>
    <definedName name="____\A">#REF!</definedName>
    <definedName name="____\B" localSheetId="6">#REF!</definedName>
    <definedName name="____\B" localSheetId="7">#REF!</definedName>
    <definedName name="____\B">#REF!</definedName>
    <definedName name="____\C" localSheetId="6">#REF!</definedName>
    <definedName name="____\C" localSheetId="7">#REF!</definedName>
    <definedName name="____\C">#REF!</definedName>
    <definedName name="____\D" localSheetId="6">#REF!</definedName>
    <definedName name="____\D" localSheetId="7">#REF!</definedName>
    <definedName name="____\D">#REF!</definedName>
    <definedName name="____\E" localSheetId="6">#REF!</definedName>
    <definedName name="____\E" localSheetId="7">#REF!</definedName>
    <definedName name="____\E">#REF!</definedName>
    <definedName name="____\F" localSheetId="6">#REF!</definedName>
    <definedName name="____\F" localSheetId="7">#REF!</definedName>
    <definedName name="____\F">#REF!</definedName>
    <definedName name="____\G" localSheetId="6">#REF!</definedName>
    <definedName name="____\G" localSheetId="7">#REF!</definedName>
    <definedName name="____\G">#REF!</definedName>
    <definedName name="____\H" localSheetId="6">#REF!</definedName>
    <definedName name="____\H" localSheetId="7">#REF!</definedName>
    <definedName name="____\H">#REF!</definedName>
    <definedName name="____\I" localSheetId="6">#REF!</definedName>
    <definedName name="____\I" localSheetId="7">#REF!</definedName>
    <definedName name="____\I">#REF!</definedName>
    <definedName name="____\J" localSheetId="6">#REF!</definedName>
    <definedName name="____\J" localSheetId="7">#REF!</definedName>
    <definedName name="____\J">#REF!</definedName>
    <definedName name="____\K" localSheetId="6">#REF!</definedName>
    <definedName name="____\K" localSheetId="7">#REF!</definedName>
    <definedName name="____\K">#REF!</definedName>
    <definedName name="____\L" localSheetId="6">#REF!</definedName>
    <definedName name="____\L" localSheetId="7">#REF!</definedName>
    <definedName name="____\L">#REF!</definedName>
    <definedName name="____\LX1" localSheetId="6">#REF!</definedName>
    <definedName name="____\LX1" localSheetId="7">#REF!</definedName>
    <definedName name="____\LX1">#REF!</definedName>
    <definedName name="____\M" localSheetId="6">#REF!</definedName>
    <definedName name="____\M" localSheetId="7">#REF!</definedName>
    <definedName name="____\M">#REF!</definedName>
    <definedName name="____\P" localSheetId="6">#REF!</definedName>
    <definedName name="____\P" localSheetId="7">#REF!</definedName>
    <definedName name="____\P">#REF!</definedName>
    <definedName name="____\Q" localSheetId="6">#REF!</definedName>
    <definedName name="____\Q" localSheetId="7">#REF!</definedName>
    <definedName name="____\Q">#REF!</definedName>
    <definedName name="____\R" localSheetId="6">#REF!</definedName>
    <definedName name="____\R" localSheetId="7">#REF!</definedName>
    <definedName name="____\R">#REF!</definedName>
    <definedName name="____\S" localSheetId="6">#REF!</definedName>
    <definedName name="____\S" localSheetId="7">#REF!</definedName>
    <definedName name="____\S">#REF!</definedName>
    <definedName name="____\T" localSheetId="6">#REF!</definedName>
    <definedName name="____\T" localSheetId="7">#REF!</definedName>
    <definedName name="____\T">#REF!</definedName>
    <definedName name="____\W" localSheetId="6">#REF!</definedName>
    <definedName name="____\W" localSheetId="7">#REF!</definedName>
    <definedName name="____\W">#REF!</definedName>
    <definedName name="____\Z" localSheetId="6">#REF!</definedName>
    <definedName name="____\Z" localSheetId="7">#REF!</definedName>
    <definedName name="____\Z">#REF!</definedName>
    <definedName name="_______DAF1">[1]Sheet3!$II$7944</definedName>
    <definedName name="______DAF1">[1]Sheet3!$II$7944</definedName>
    <definedName name="_____DAF1">[1]Sheet3!$II$7944</definedName>
    <definedName name="____BIM1" localSheetId="6">[2]prod03!#REF!</definedName>
    <definedName name="____BIM1" localSheetId="7">[2]prod03!#REF!</definedName>
    <definedName name="____BIM1" localSheetId="5">[2]prod03!#REF!</definedName>
    <definedName name="____BIM1">[2]prod03!#REF!</definedName>
    <definedName name="____DAF1">[1]Sheet3!$II$7944</definedName>
    <definedName name="____DEN1" localSheetId="6">[2]prod03!#REF!</definedName>
    <definedName name="____DEN1" localSheetId="7">[2]prod03!#REF!</definedName>
    <definedName name="____DEN1" localSheetId="5">[2]prod03!#REF!</definedName>
    <definedName name="____DEN1">[2]prod03!#REF!</definedName>
    <definedName name="____DIL1" localSheetId="6">[2]prod03!#REF!</definedName>
    <definedName name="____DIL1" localSheetId="7">[2]prod03!#REF!</definedName>
    <definedName name="____DIL1">[2]prod03!#REF!</definedName>
    <definedName name="____END1" localSheetId="6">[2]prod03!#REF!</definedName>
    <definedName name="____END1" localSheetId="7">[2]prod03!#REF!</definedName>
    <definedName name="____END1">[2]prod03!#REF!</definedName>
    <definedName name="____KUP1" localSheetId="6">[2]prod03!#REF!</definedName>
    <definedName name="____KUP1" localSheetId="7">[2]prod03!#REF!</definedName>
    <definedName name="____KUP1">[2]prod03!#REF!</definedName>
    <definedName name="____MAT1" localSheetId="6">[2]prod03!#REF!</definedName>
    <definedName name="____MAT1" localSheetId="7">[2]prod03!#REF!</definedName>
    <definedName name="____MAT1">[2]prod03!#REF!</definedName>
    <definedName name="____SIN1" localSheetId="6">[2]prod03!#REF!</definedName>
    <definedName name="____SIN1" localSheetId="7">[2]prod03!#REF!</definedName>
    <definedName name="____SIN1">[2]prod03!#REF!</definedName>
    <definedName name="____SUM1" localSheetId="6">[2]prod03!#REF!</definedName>
    <definedName name="____SUM1" localSheetId="7">[2]prod03!#REF!</definedName>
    <definedName name="____SUM1">[2]prod03!#REF!</definedName>
    <definedName name="____WAI1" localSheetId="6">[2]prod03!#REF!</definedName>
    <definedName name="____WAI1" localSheetId="7">[2]prod03!#REF!</definedName>
    <definedName name="____WAI1">[2]prod03!#REF!</definedName>
    <definedName name="____WIL1" localSheetId="6">[2]prod03!#REF!</definedName>
    <definedName name="____WIL1" localSheetId="7">[2]prod03!#REF!</definedName>
    <definedName name="____WIL1">[2]prod03!#REF!</definedName>
    <definedName name="___BIM1" localSheetId="6">[2]prod03!#REF!</definedName>
    <definedName name="___BIM1" localSheetId="7">[2]prod03!#REF!</definedName>
    <definedName name="___BIM1">[2]prod03!#REF!</definedName>
    <definedName name="___DAF1">[1]Sheet3!$II$7944</definedName>
    <definedName name="___DEN1" localSheetId="6">[2]prod03!#REF!</definedName>
    <definedName name="___DEN1" localSheetId="7">[2]prod03!#REF!</definedName>
    <definedName name="___DEN1" localSheetId="5">[2]prod03!#REF!</definedName>
    <definedName name="___DEN1">[2]prod03!#REF!</definedName>
    <definedName name="___DIL1" localSheetId="6">[2]prod03!#REF!</definedName>
    <definedName name="___DIL1" localSheetId="7">[2]prod03!#REF!</definedName>
    <definedName name="___DIL1">[2]prod03!#REF!</definedName>
    <definedName name="___END1" localSheetId="6">[2]prod03!#REF!</definedName>
    <definedName name="___END1" localSheetId="7">[2]prod03!#REF!</definedName>
    <definedName name="___END1">[2]prod03!#REF!</definedName>
    <definedName name="___KUP1" localSheetId="6">[2]prod03!#REF!</definedName>
    <definedName name="___KUP1" localSheetId="7">[2]prod03!#REF!</definedName>
    <definedName name="___KUP1">[2]prod03!#REF!</definedName>
    <definedName name="___MAT1" localSheetId="6">[2]prod03!#REF!</definedName>
    <definedName name="___MAT1" localSheetId="7">[2]prod03!#REF!</definedName>
    <definedName name="___MAT1">[2]prod03!#REF!</definedName>
    <definedName name="___MEI92" localSheetId="6">#REF!</definedName>
    <definedName name="___MEI92" localSheetId="7">#REF!</definedName>
    <definedName name="___MEI92" localSheetId="5">#REF!</definedName>
    <definedName name="___MEI92">#REF!</definedName>
    <definedName name="___SIN1" localSheetId="6">[2]prod03!#REF!</definedName>
    <definedName name="___SIN1" localSheetId="7">[2]prod03!#REF!</definedName>
    <definedName name="___SIN1" localSheetId="5">[2]prod03!#REF!</definedName>
    <definedName name="___SIN1">[2]prod03!#REF!</definedName>
    <definedName name="___SUM1" localSheetId="6">[2]prod03!#REF!</definedName>
    <definedName name="___SUM1" localSheetId="7">[2]prod03!#REF!</definedName>
    <definedName name="___SUM1">[2]prod03!#REF!</definedName>
    <definedName name="___WAI1" localSheetId="6">[2]prod03!#REF!</definedName>
    <definedName name="___WAI1" localSheetId="7">[2]prod03!#REF!</definedName>
    <definedName name="___WAI1">[2]prod03!#REF!</definedName>
    <definedName name="___WIL1" localSheetId="6">[2]prod03!#REF!</definedName>
    <definedName name="___WIL1" localSheetId="7">[2]prod03!#REF!</definedName>
    <definedName name="___WIL1">[2]prod03!#REF!</definedName>
    <definedName name="__1_____123Graph_ACHART_2" hidden="1">[3]graf2!$D$10:$L$10</definedName>
    <definedName name="__1__123Graph_BCHART_1" hidden="1">'[4]PUNCAK-89'!$AB$1:$AB$7</definedName>
    <definedName name="__10__123Graph_CCHART_2" hidden="1">[3]graf2!$D$14:$L$14</definedName>
    <definedName name="__11__123Graph_LBL_ACHART_2" hidden="1">[3]graf2!$D$10:$L$10</definedName>
    <definedName name="__12__123Graph_LBL_BCHART_2" hidden="1">[3]graf2!$D$12:$L$12</definedName>
    <definedName name="__123Graph_A" localSheetId="6" hidden="1">[5]DExp.Lmb!#REF!</definedName>
    <definedName name="__123Graph_A" localSheetId="9" hidden="1">[6]DExp.Lmb!#REF!</definedName>
    <definedName name="__123Graph_A" localSheetId="7" hidden="1">[5]DExp.Lmb!#REF!</definedName>
    <definedName name="__123Graph_A" localSheetId="0" hidden="1">[5]DExp.Lmb!#REF!</definedName>
    <definedName name="__123Graph_A" localSheetId="2" hidden="1">[5]DExp.Lmb!#REF!</definedName>
    <definedName name="__123Graph_A" localSheetId="1" hidden="1">[5]DExp.Lmb!#REF!</definedName>
    <definedName name="__123Graph_A" hidden="1">[6]DExp.Lmb!#REF!</definedName>
    <definedName name="__123Graph_A1" hidden="1">[7]C!$D$322:$K$322</definedName>
    <definedName name="__123Graph_A2" hidden="1">[7]C!$D$372:$K$372</definedName>
    <definedName name="__123gRAPH_ab" localSheetId="6" hidden="1">[5]DExp.Lmb!#REF!</definedName>
    <definedName name="__123gRAPH_ab" localSheetId="7" hidden="1">[5]DExp.Lmb!#REF!</definedName>
    <definedName name="__123gRAPH_ab" localSheetId="5" hidden="1">[5]DExp.Lmb!#REF!</definedName>
    <definedName name="__123gRAPH_ab" hidden="1">[5]DExp.Lmb!#REF!</definedName>
    <definedName name="__123Graph_ACPEXIND" hidden="1">[7]M!$F$18:$N$18</definedName>
    <definedName name="__123Graph_ACPEXJAVA" hidden="1">[7]M!$V$18:$AD$18</definedName>
    <definedName name="__123Graph_ACPEXOUTS" hidden="1">[7]M!$AL$18:$AT$18</definedName>
    <definedName name="__123Graph_AFININDO" hidden="1">[7]M!$F$27:$N$27</definedName>
    <definedName name="__123Graph_AFINJAVA" hidden="1">[7]M!$V$27:$AD$27</definedName>
    <definedName name="__123Graph_AFINOUTS" hidden="1">[7]M!$AL$27:$AT$27</definedName>
    <definedName name="__123Graph_AFUELINDO" hidden="1">[7]M!$F$5:$N$5</definedName>
    <definedName name="__123Graph_AFUELJAVA" hidden="1">[7]M!$V$5:$AD$5</definedName>
    <definedName name="__123Graph_AFUELOUTS" hidden="1">[7]M!$AL$5:$AT$5</definedName>
    <definedName name="__123Graph_AOPEXIND" hidden="1">[7]M!$F$11:$N$11</definedName>
    <definedName name="__123Graph_AOPEXJAVA" hidden="1">[7]M!$V$11:$AD$11</definedName>
    <definedName name="__123Graph_AOPEXOUTS" hidden="1">[7]M!$AL$11:$AT$11</definedName>
    <definedName name="__123Graph_AREIND" hidden="1">[7]M!$F$23:$N$23</definedName>
    <definedName name="__123Graph_AREJAVA" hidden="1">[7]M!$V$23:$AD$23</definedName>
    <definedName name="__123Graph_AREOUTSIDE" hidden="1">[7]M!$AL$23:$AT$23</definedName>
    <definedName name="__123Graph_B" localSheetId="6" hidden="1">[5]DExp.Lmb!#REF!</definedName>
    <definedName name="__123Graph_B" localSheetId="9" hidden="1">[6]DExp.Lmb!#REF!</definedName>
    <definedName name="__123Graph_B" localSheetId="7" hidden="1">[5]DExp.Lmb!#REF!</definedName>
    <definedName name="__123Graph_B" localSheetId="0" hidden="1">[5]DExp.Lmb!#REF!</definedName>
    <definedName name="__123Graph_B" localSheetId="2" hidden="1">[5]DExp.Lmb!#REF!</definedName>
    <definedName name="__123Graph_B" localSheetId="1" hidden="1">[5]DExp.Lmb!#REF!</definedName>
    <definedName name="__123Graph_B" hidden="1">[6]DExp.Lmb!#REF!</definedName>
    <definedName name="__123Graph_B1" hidden="1">[7]C!$D$323:$K$323</definedName>
    <definedName name="__123Graph_B2" hidden="1">[7]C!$D$373:$K$373</definedName>
    <definedName name="__123Graph_BCPEXIND" hidden="1">[7]M!$F$17:$N$17</definedName>
    <definedName name="__123Graph_BCPEXJAVA" hidden="1">[7]M!$V$17:$AD$17</definedName>
    <definedName name="__123Graph_BCPEXOUTS" hidden="1">[7]M!$AL$17:$AT$17</definedName>
    <definedName name="__123Graph_BFININDO" hidden="1">[7]M!$F$28:$N$28</definedName>
    <definedName name="__123Graph_BFINJAVA" hidden="1">[7]M!$V$28:$AD$28</definedName>
    <definedName name="__123Graph_BFINOUTS" hidden="1">[7]M!$AL$28:$AT$28</definedName>
    <definedName name="__123Graph_BFUELINDO" hidden="1">[7]M!$F$6:$N$6</definedName>
    <definedName name="__123Graph_BFUELJAVA" hidden="1">[7]M!$V$6:$AD$6</definedName>
    <definedName name="__123Graph_BFUELOUTS" hidden="1">[7]M!$AL$6:$AT$6</definedName>
    <definedName name="__123Graph_BOPEXIND" hidden="1">[7]M!$F$12:$N$12</definedName>
    <definedName name="__123Graph_BOPEXJAVA" hidden="1">[7]M!$V$12:$AD$12</definedName>
    <definedName name="__123Graph_BOPEXOUTS" hidden="1">[7]M!$AL$12:$AT$12</definedName>
    <definedName name="__123Graph_BREIND" hidden="1">[7]M!$F$24:$N$24</definedName>
    <definedName name="__123Graph_BREJAVA" hidden="1">[7]M!$V$24:$AD$24</definedName>
    <definedName name="__123Graph_BREOUTSIDE" hidden="1">[7]M!$AL$24:$AT$24</definedName>
    <definedName name="__123Graph_CCPEXIND" hidden="1">[7]M!$F$20:$N$20</definedName>
    <definedName name="__123Graph_CCPEXJAVA" hidden="1">[7]M!$V$20:$AD$20</definedName>
    <definedName name="__123Graph_CCPEXOUTS" hidden="1">[7]M!$AL$20:$AT$20</definedName>
    <definedName name="__123Graph_CFININDO" hidden="1">[7]M!$F$29:$N$29</definedName>
    <definedName name="__123Graph_CFINJAVA" hidden="1">[7]M!$V$29:$AD$29</definedName>
    <definedName name="__123Graph_CFINOUTS" hidden="1">[7]M!$F$29:$N$29</definedName>
    <definedName name="__123Graph_CFUELINDO" hidden="1">[7]M!$F$7:$N$7</definedName>
    <definedName name="__123Graph_CFUELJAVA" hidden="1">[7]M!$V$7:$AD$7</definedName>
    <definedName name="__123Graph_CFUELOUTS" hidden="1">[7]M!$AL$7:$AT$7</definedName>
    <definedName name="__123Graph_COPEXIND" hidden="1">[7]M!$F$13:$N$13</definedName>
    <definedName name="__123Graph_COPEXJAVA" hidden="1">[7]M!$V$13:$AD$13</definedName>
    <definedName name="__123Graph_COPEXOUTS" hidden="1">[7]M!$AL$13:$AT$13</definedName>
    <definedName name="__123Graph_D" localSheetId="6" hidden="1">[8]PkRp!#REF!</definedName>
    <definedName name="__123Graph_D" localSheetId="9" hidden="1">[9]PkRp!#REF!</definedName>
    <definedName name="__123Graph_D" localSheetId="7" hidden="1">[8]PkRp!#REF!</definedName>
    <definedName name="__123Graph_D" localSheetId="0" hidden="1">[8]PkRp!#REF!</definedName>
    <definedName name="__123Graph_D" localSheetId="2" hidden="1">[8]PkRp!#REF!</definedName>
    <definedName name="__123Graph_D" localSheetId="1" hidden="1">[8]PkRp!#REF!</definedName>
    <definedName name="__123Graph_D" hidden="1">[9]PkRp!#REF!</definedName>
    <definedName name="__123Graph_DCPEXIND" hidden="1">[7]M!$F$19:$N$19</definedName>
    <definedName name="__123Graph_DCPEXJAVA" hidden="1">[7]M!$V$19:$AD$19</definedName>
    <definedName name="__123Graph_DCPEXOUTS" hidden="1">[7]M!$AL$19:$AT$19</definedName>
    <definedName name="__123Graph_DFUELINDO" hidden="1">[7]M!$F$8:$N$8</definedName>
    <definedName name="__123Graph_DFUELJAVA" hidden="1">[7]M!$V$8:$AD$8</definedName>
    <definedName name="__123Graph_DFUELOUTS" hidden="1">[7]M!$AL$8:$AT$8</definedName>
    <definedName name="__123Graph_DOPEXIND" hidden="1">[7]M!$F$14:$N$14</definedName>
    <definedName name="__123Graph_DOPEXJAVA" hidden="1">[7]M!$V$14:$AD$14</definedName>
    <definedName name="__123Graph_DOPEXOUTS" hidden="1">[7]M!$AL$14:$AT$14</definedName>
    <definedName name="__123Graph_X" localSheetId="6" hidden="1">[5]DExp.Lmb!#REF!</definedName>
    <definedName name="__123Graph_X" localSheetId="9" hidden="1">[6]DExp.Lmb!#REF!</definedName>
    <definedName name="__123Graph_X" localSheetId="7" hidden="1">[5]DExp.Lmb!#REF!</definedName>
    <definedName name="__123Graph_X" localSheetId="0" hidden="1">[5]DExp.Lmb!#REF!</definedName>
    <definedName name="__123Graph_X" localSheetId="2" hidden="1">[5]DExp.Lmb!#REF!</definedName>
    <definedName name="__123Graph_X" localSheetId="1" hidden="1">[5]DExp.Lmb!#REF!</definedName>
    <definedName name="__123Graph_X" hidden="1">[6]DExp.Lmb!#REF!</definedName>
    <definedName name="__123gRAPH_x1" localSheetId="6" hidden="1">[5]DExp.Lmb!#REF!</definedName>
    <definedName name="__123gRAPH_x1" localSheetId="7" hidden="1">[5]DExp.Lmb!#REF!</definedName>
    <definedName name="__123gRAPH_x1" hidden="1">[5]DExp.Lmb!#REF!</definedName>
    <definedName name="__123Graph_XCPEXIND" hidden="1">[7]M!$F$3:$N$3</definedName>
    <definedName name="__123Graph_XCPEXJAVA" hidden="1">[7]M!$V$3:$AD$3</definedName>
    <definedName name="__123Graph_XCPEXOUTS" hidden="1">[7]M!$AL$3:$AT$3</definedName>
    <definedName name="__123Graph_XFININDO" hidden="1">[7]M!$F$3:$N$3</definedName>
    <definedName name="__123Graph_XFINJAVA" hidden="1">[7]M!$V$3:$AD$3</definedName>
    <definedName name="__123Graph_XFUELINDO" hidden="1">[7]M!$F$3:$N$3</definedName>
    <definedName name="__123Graph_XFUELJAVA" hidden="1">[7]M!$V$3:$AD$3</definedName>
    <definedName name="__123Graph_XFUELOUTS" hidden="1">[7]M!$AL$3:$AT$3</definedName>
    <definedName name="__123Graph_XOPEXIND" hidden="1">[7]M!$F$3:$N$3</definedName>
    <definedName name="__123Graph_XOPEXJAVA" hidden="1">[7]M!$V$3:$AD$3</definedName>
    <definedName name="__123Graph_XOPEXOUTS" hidden="1">[7]M!$AL$3:$AT$3</definedName>
    <definedName name="__123Graph_XREJAVA" hidden="1">[7]M!$V$3:$AD$3</definedName>
    <definedName name="__123Graph_XREOUTSIDE" hidden="1">[7]M!$AL$3:$AT$3</definedName>
    <definedName name="__13__123Graph_LBL_CCHART_2" hidden="1">[3]graf2!$D$14:$L$14</definedName>
    <definedName name="__14__123Graph_XCHART_2" hidden="1">[3]graf2!$D$8:$L$8</definedName>
    <definedName name="__2_____123Graph_BCHART_2" hidden="1">[3]graf2!$D$12:$L$12</definedName>
    <definedName name="__3_____123Graph_CCHART_2" hidden="1">[3]graf2!$D$14:$L$14</definedName>
    <definedName name="__4_____123Graph_LBL_ACHART_2" hidden="1">[3]graf2!$D$10:$L$10</definedName>
    <definedName name="__5_____123Graph_LBL_BCHART_2" hidden="1">[3]graf2!$D$12:$L$12</definedName>
    <definedName name="__6_____123Graph_LBL_CCHART_2" hidden="1">[3]graf2!$D$14:$L$14</definedName>
    <definedName name="__7_____123Graph_XCHART_2" hidden="1">[3]graf2!$D$8:$L$8</definedName>
    <definedName name="__8__123Graph_ACHART_2" hidden="1">[3]graf2!$D$10:$L$10</definedName>
    <definedName name="__9__123Graph_BCHART_2" hidden="1">[3]graf2!$D$12:$L$12</definedName>
    <definedName name="__BIM1" localSheetId="6">[2]prod03!#REF!</definedName>
    <definedName name="__BIM1" localSheetId="7">[2]prod03!#REF!</definedName>
    <definedName name="__BIM1" localSheetId="5">[2]prod03!#REF!</definedName>
    <definedName name="__BIM1">[2]prod03!#REF!</definedName>
    <definedName name="__cch1" localSheetId="6">#REF!</definedName>
    <definedName name="__cch1" localSheetId="7">#REF!</definedName>
    <definedName name="__cch1" localSheetId="5">#REF!</definedName>
    <definedName name="__cch1">#REF!</definedName>
    <definedName name="__DAF1">[1]Sheet3!$II$7944</definedName>
    <definedName name="__DEN1" localSheetId="6">[2]prod03!#REF!</definedName>
    <definedName name="__DEN1" localSheetId="7">[2]prod03!#REF!</definedName>
    <definedName name="__DEN1" localSheetId="5">[2]prod03!#REF!</definedName>
    <definedName name="__DEN1">[2]prod03!#REF!</definedName>
    <definedName name="__DIL1" localSheetId="6">[2]prod03!#REF!</definedName>
    <definedName name="__DIL1" localSheetId="7">[2]prod03!#REF!</definedName>
    <definedName name="__DIL1">[2]prod03!#REF!</definedName>
    <definedName name="__END1" localSheetId="6">[2]prod03!#REF!</definedName>
    <definedName name="__END1" localSheetId="7">[2]prod03!#REF!</definedName>
    <definedName name="__END1">[2]prod03!#REF!</definedName>
    <definedName name="__KUP1" localSheetId="6">[2]prod03!#REF!</definedName>
    <definedName name="__KUP1" localSheetId="7">[2]prod03!#REF!</definedName>
    <definedName name="__KUP1">[2]prod03!#REF!</definedName>
    <definedName name="__MAT1" localSheetId="6">[2]prod03!#REF!</definedName>
    <definedName name="__MAT1" localSheetId="7">[2]prod03!#REF!</definedName>
    <definedName name="__MAT1">[2]prod03!#REF!</definedName>
    <definedName name="__mat2" localSheetId="6">#REF!</definedName>
    <definedName name="__mat2" localSheetId="7">#REF!</definedName>
    <definedName name="__mat2" localSheetId="5">#REF!</definedName>
    <definedName name="__mat2">#REF!</definedName>
    <definedName name="__MEI92" localSheetId="6">#REF!</definedName>
    <definedName name="__MEI92" localSheetId="7">#REF!</definedName>
    <definedName name="__MEI92">#REF!</definedName>
    <definedName name="__SIN1" localSheetId="6">[2]prod03!#REF!</definedName>
    <definedName name="__SIN1" localSheetId="7">[2]prod03!#REF!</definedName>
    <definedName name="__SIN1">[2]prod03!#REF!</definedName>
    <definedName name="__SUM1" localSheetId="6">[2]prod03!#REF!</definedName>
    <definedName name="__SUM1" localSheetId="7">[2]prod03!#REF!</definedName>
    <definedName name="__SUM1">[2]prod03!#REF!</definedName>
    <definedName name="__TGL1" localSheetId="6">#REF!</definedName>
    <definedName name="__TGL1" localSheetId="7">#REF!</definedName>
    <definedName name="__TGL1" localSheetId="5">#REF!</definedName>
    <definedName name="__TGL1">#REF!</definedName>
    <definedName name="__TGL2" localSheetId="6">#REF!</definedName>
    <definedName name="__TGL2" localSheetId="7">#REF!</definedName>
    <definedName name="__TGL2">#REF!</definedName>
    <definedName name="__WAI1" localSheetId="6">[2]prod03!#REF!</definedName>
    <definedName name="__WAI1" localSheetId="7">[2]prod03!#REF!</definedName>
    <definedName name="__WAI1">[2]prod03!#REF!</definedName>
    <definedName name="__WIL1" localSheetId="6">[2]prod03!#REF!</definedName>
    <definedName name="__WIL1" localSheetId="7">[2]prod03!#REF!</definedName>
    <definedName name="__WIL1">[2]prod03!#REF!</definedName>
    <definedName name="_1" localSheetId="6">#REF!</definedName>
    <definedName name="_1" localSheetId="7">#REF!</definedName>
    <definedName name="_1" localSheetId="5">#REF!</definedName>
    <definedName name="_1">#REF!</definedName>
    <definedName name="_1_____123Graph_ACHART_2" hidden="1">[3]graf2!$D$10:$L$10</definedName>
    <definedName name="_1__123Graph_ACHART_2" hidden="1">[3]graf2!$D$10:$L$10</definedName>
    <definedName name="_1__123Graph_BCHART_1" localSheetId="9" hidden="1">'[10]PUNCAK-89'!$AB$1:$AB$7</definedName>
    <definedName name="_1__123Graph_BCHART_1" localSheetId="0" hidden="1">'[11]PUNCAK-89'!$AB$1:$AB$7</definedName>
    <definedName name="_1__123Graph_BCHART_1" hidden="1">'[10]PUNCAK-89'!$AB$1:$AB$7</definedName>
    <definedName name="_1_2002_VS_2001" localSheetId="6">#REF!</definedName>
    <definedName name="_1_2002_VS_2001" localSheetId="7">#REF!</definedName>
    <definedName name="_1_2002_VS_2001" localSheetId="5">#REF!</definedName>
    <definedName name="_1_2002_VS_2001">#REF!</definedName>
    <definedName name="_10__123Graph_CCHART_2" hidden="1">[3]graf2!$D$14:$L$14</definedName>
    <definedName name="_10__123Graph_LBL_BCHART_2" localSheetId="9" hidden="1">[12]graf2!$D$12:$L$12</definedName>
    <definedName name="_10__123Graph_LBL_BCHART_2" localSheetId="10" hidden="1">[13]graf2!$D$12:$L$12</definedName>
    <definedName name="_10__123Graph_LBL_BCHART_2" hidden="1">[14]graf2!$D$12:$L$12</definedName>
    <definedName name="_10_INV_PERUSAHAA_2" localSheetId="6">#REF!</definedName>
    <definedName name="_10_INV_PERUSAHAA_2" localSheetId="7">#REF!</definedName>
    <definedName name="_10_INV_PERUSAHAA_2" localSheetId="5">#REF!</definedName>
    <definedName name="_10_INV_PERUSAHAA_2">#REF!</definedName>
    <definedName name="_10BAHAS_DISTURB" localSheetId="6">#REF!</definedName>
    <definedName name="_10BAHAS_DISTURB" localSheetId="9">#REF!</definedName>
    <definedName name="_10BAHAS_DISTURB" localSheetId="7">#REF!</definedName>
    <definedName name="_10BAHAS_DISTURB">#REF!</definedName>
    <definedName name="_10GH_2_SPINDEL" localSheetId="6">#REF!</definedName>
    <definedName name="_10GH_2_SPINDEL" localSheetId="9">#REF!</definedName>
    <definedName name="_10GH_2_SPINDEL" localSheetId="7">#REF!</definedName>
    <definedName name="_10GH_2_SPINDEL">#REF!</definedName>
    <definedName name="_10INV_PERUSAHAA_2" localSheetId="6">#REF!</definedName>
    <definedName name="_10INV_PERUSAHAA_2" localSheetId="9">#REF!</definedName>
    <definedName name="_10INV_PERUSAHAA_2" localSheetId="7">#REF!</definedName>
    <definedName name="_10INV_PERUSAHAA_2">#REF!</definedName>
    <definedName name="_11__123Graph_LBL_ACHART_2" hidden="1">[3]graf2!$D$10:$L$10</definedName>
    <definedName name="_11_INV_PERUSAHAAN" localSheetId="6">#REF!</definedName>
    <definedName name="_11_INV_PERUSAHAAN" localSheetId="7">#REF!</definedName>
    <definedName name="_11_INV_PERUSAHAAN" localSheetId="5">#REF!</definedName>
    <definedName name="_11_INV_PERUSAHAAN">#REF!</definedName>
    <definedName name="_117" localSheetId="6">#REF!</definedName>
    <definedName name="_117" localSheetId="7">#REF!</definedName>
    <definedName name="_117">#REF!</definedName>
    <definedName name="_11INV_PERUSAHAA_2" localSheetId="6">#REF!</definedName>
    <definedName name="_11INV_PERUSAHAA_2" localSheetId="9">#REF!</definedName>
    <definedName name="_11INV_PERUSAHAA_2" localSheetId="7">#REF!</definedName>
    <definedName name="_11INV_PERUSAHAA_2">#REF!</definedName>
    <definedName name="_11INV_PERUSAHAAN" localSheetId="6">#REF!</definedName>
    <definedName name="_11INV_PERUSAHAAN" localSheetId="9">#REF!</definedName>
    <definedName name="_11INV_PERUSAHAAN" localSheetId="7">#REF!</definedName>
    <definedName name="_11INV_PERUSAHAAN">#REF!</definedName>
    <definedName name="_12__123Graph_LBL_ACHART_2" localSheetId="9" hidden="1">[12]graf2!$D$10:$L$10</definedName>
    <definedName name="_12__123Graph_LBL_ACHART_2" localSheetId="10" hidden="1">[13]graf2!$D$10:$L$10</definedName>
    <definedName name="_12__123Graph_LBL_ACHART_2" hidden="1">[14]graf2!$D$10:$L$10</definedName>
    <definedName name="_12__123Graph_LBL_BCHART_2" hidden="1">[3]graf2!$D$12:$L$12</definedName>
    <definedName name="_12__123Graph_LBL_CCHART_2" localSheetId="9" hidden="1">[12]graf2!$D$14:$L$14</definedName>
    <definedName name="_12__123Graph_LBL_CCHART_2" localSheetId="10" hidden="1">[13]graf2!$D$14:$L$14</definedName>
    <definedName name="_12__123Graph_LBL_CCHART_2" hidden="1">[14]graf2!$D$14:$L$14</definedName>
    <definedName name="_12_JTM_PER_TW" localSheetId="6">#REF!</definedName>
    <definedName name="_12_JTM_PER_TW" localSheetId="7">#REF!</definedName>
    <definedName name="_12_JTM_PER_TW" localSheetId="5">#REF!</definedName>
    <definedName name="_12_JTM_PER_TW">#REF!</definedName>
    <definedName name="_12FORM_A" localSheetId="6">#REF!</definedName>
    <definedName name="_12FORM_A" localSheetId="9">#REF!</definedName>
    <definedName name="_12FORM_A" localSheetId="7">#REF!</definedName>
    <definedName name="_12FORM_A">#REF!</definedName>
    <definedName name="_12INV_PERUSAHAAN" localSheetId="6">#REF!</definedName>
    <definedName name="_12INV_PERUSAHAAN" localSheetId="9">#REF!</definedName>
    <definedName name="_12INV_PERUSAHAAN" localSheetId="7">#REF!</definedName>
    <definedName name="_12INV_PERUSAHAAN">#REF!</definedName>
    <definedName name="_12JTM_PER_TW" localSheetId="6">#REF!</definedName>
    <definedName name="_12JTM_PER_TW" localSheetId="9">#REF!</definedName>
    <definedName name="_12JTM_PER_TW" localSheetId="7">#REF!</definedName>
    <definedName name="_12JTM_PER_TW">#REF!</definedName>
    <definedName name="_13__123Graph_LBL_CCHART_2" hidden="1">[3]graf2!$D$14:$L$14</definedName>
    <definedName name="_13_REKAP_KEGIATAN" localSheetId="6">#REF!</definedName>
    <definedName name="_13_REKAP_KEGIATAN" localSheetId="7">#REF!</definedName>
    <definedName name="_13_REKAP_KEGIATAN" localSheetId="5">#REF!</definedName>
    <definedName name="_13_REKAP_KEGIATAN">#REF!</definedName>
    <definedName name="_13JTM_PER_TW" localSheetId="6">#REF!</definedName>
    <definedName name="_13JTM_PER_TW" localSheetId="9">#REF!</definedName>
    <definedName name="_13JTM_PER_TW" localSheetId="7">#REF!</definedName>
    <definedName name="_13JTM_PER_TW">#REF!</definedName>
    <definedName name="_13REKAP_KEGIATAN" localSheetId="6">#REF!</definedName>
    <definedName name="_13REKAP_KEGIATAN" localSheetId="9">#REF!</definedName>
    <definedName name="_13REKAP_KEGIATAN" localSheetId="7">#REF!</definedName>
    <definedName name="_13REKAP_KEGIATAN">#REF!</definedName>
    <definedName name="_14__123Graph_XCHART_2" localSheetId="9" hidden="1">[12]graf2!$D$8:$L$8</definedName>
    <definedName name="_14__123Graph_XCHART_2" localSheetId="10" hidden="1">[13]graf2!$D$8:$L$8</definedName>
    <definedName name="_14__123Graph_XCHART_2" hidden="1">[14]graf2!$D$8:$L$8</definedName>
    <definedName name="_14_REKAP_PAK_AEP" localSheetId="6">#REF!</definedName>
    <definedName name="_14_REKAP_PAK_AEP" localSheetId="7">#REF!</definedName>
    <definedName name="_14_REKAP_PAK_AEP" localSheetId="5">#REF!</definedName>
    <definedName name="_14_REKAP_PAK_AEP">#REF!</definedName>
    <definedName name="_14FORM_B" localSheetId="6">#REF!</definedName>
    <definedName name="_14FORM_B" localSheetId="9">#REF!</definedName>
    <definedName name="_14FORM_B" localSheetId="7">#REF!</definedName>
    <definedName name="_14FORM_B">#REF!</definedName>
    <definedName name="_14REKAP_KEGIATAN" localSheetId="6">#REF!</definedName>
    <definedName name="_14REKAP_KEGIATAN" localSheetId="9">#REF!</definedName>
    <definedName name="_14REKAP_KEGIATAN" localSheetId="7">#REF!</definedName>
    <definedName name="_14REKAP_KEGIATAN">#REF!</definedName>
    <definedName name="_14REKAP_PAK_AEP" localSheetId="6">#REF!</definedName>
    <definedName name="_14REKAP_PAK_AEP" localSheetId="9">#REF!</definedName>
    <definedName name="_14REKAP_PAK_AEP" localSheetId="7">#REF!</definedName>
    <definedName name="_14REKAP_PAK_AEP">#REF!</definedName>
    <definedName name="_15___123Graph_ACHART_2" hidden="1">[3]graf2!$D$10:$L$10</definedName>
    <definedName name="_15__123Graph_LBL_BCHART_2" localSheetId="9" hidden="1">[12]graf2!$D$12:$L$12</definedName>
    <definedName name="_15__123Graph_LBL_BCHART_2" localSheetId="10" hidden="1">[13]graf2!$D$12:$L$12</definedName>
    <definedName name="_15__123Graph_LBL_BCHART_2" hidden="1">[14]graf2!$D$12:$L$12</definedName>
    <definedName name="_15_SUM_MUTDAL" localSheetId="6">#REF!</definedName>
    <definedName name="_15_SUM_MUTDAL" localSheetId="7">#REF!</definedName>
    <definedName name="_15_SUM_MUTDAL" localSheetId="5">#REF!</definedName>
    <definedName name="_15_SUM_MUTDAL">#REF!</definedName>
    <definedName name="_15REKAP_PAK_AEP" localSheetId="6">#REF!</definedName>
    <definedName name="_15REKAP_PAK_AEP" localSheetId="7">#REF!</definedName>
    <definedName name="_15REKAP_PAK_AEP">#REF!</definedName>
    <definedName name="_15SUM_MUTDAL" localSheetId="6">#REF!</definedName>
    <definedName name="_15SUM_MUTDAL" localSheetId="9">#REF!</definedName>
    <definedName name="_15SUM_MUTDAL" localSheetId="7">#REF!</definedName>
    <definedName name="_15SUM_MUTDAL" localSheetId="0">#REF!</definedName>
    <definedName name="_15SUM_MUTDAL" localSheetId="1">#REF!</definedName>
    <definedName name="_15SUM_MUTDAL">#REF!</definedName>
    <definedName name="_16___123Graph_BCHART_2" hidden="1">[3]graf2!$D$12:$L$12</definedName>
    <definedName name="_16_2002_VS_2001" localSheetId="6">#REF!</definedName>
    <definedName name="_16_2002_VS_2001" localSheetId="7">#REF!</definedName>
    <definedName name="_16_2002_VS_2001" localSheetId="5">#REF!</definedName>
    <definedName name="_16_2002_VS_2001">#REF!</definedName>
    <definedName name="_16GD_PER_TW" localSheetId="6">#REF!</definedName>
    <definedName name="_16GD_PER_TW" localSheetId="7">#REF!</definedName>
    <definedName name="_16GD_PER_TW">#REF!</definedName>
    <definedName name="_16SUM_MUTDAL" localSheetId="6">#REF!</definedName>
    <definedName name="_16SUM_MUTDAL" localSheetId="9">#REF!</definedName>
    <definedName name="_16SUM_MUTDAL" localSheetId="7">#REF!</definedName>
    <definedName name="_16SUM_MUTDAL" localSheetId="0">#REF!</definedName>
    <definedName name="_16SUM_MUTDAL" localSheetId="1">#REF!</definedName>
    <definedName name="_16SUM_MUTDAL">#REF!</definedName>
    <definedName name="_17___123Graph_CCHART_2" hidden="1">[3]graf2!$D$14:$L$14</definedName>
    <definedName name="_177Lamp_4b_2" localSheetId="6">#REF!</definedName>
    <definedName name="_177Lamp_4b_2" localSheetId="7">#REF!</definedName>
    <definedName name="_177Lamp_4b_2" localSheetId="5">#REF!</definedName>
    <definedName name="_177Lamp_4b_2">#REF!</definedName>
    <definedName name="_17ANGG_PERUSAHA_2" localSheetId="6">#REF!</definedName>
    <definedName name="_17ANGG_PERUSAHA_2" localSheetId="7">#REF!</definedName>
    <definedName name="_17ANGG_PERUSAHA_2">#REF!</definedName>
    <definedName name="_18___123Graph_LBL_ACHART_2" hidden="1">[3]graf2!$D$10:$L$10</definedName>
    <definedName name="_18__123Graph_LBL_CCHART_2" localSheetId="9" hidden="1">[12]graf2!$D$14:$L$14</definedName>
    <definedName name="_18__123Graph_LBL_CCHART_2" localSheetId="10" hidden="1">[13]graf2!$D$14:$L$14</definedName>
    <definedName name="_18__123Graph_LBL_CCHART_2" hidden="1">[14]graf2!$D$14:$L$14</definedName>
    <definedName name="_18ANGG_PERUSAHAAN" localSheetId="6">#REF!</definedName>
    <definedName name="_18ANGG_PERUSAHAAN" localSheetId="7">#REF!</definedName>
    <definedName name="_18ANGG_PERUSAHAAN" localSheetId="5">#REF!</definedName>
    <definedName name="_18ANGG_PERUSAHAAN">#REF!</definedName>
    <definedName name="_18GH_2_SPINDEL" localSheetId="6">#REF!</definedName>
    <definedName name="_18GH_2_SPINDEL" localSheetId="7">#REF!</definedName>
    <definedName name="_18GH_2_SPINDEL">#REF!</definedName>
    <definedName name="_19___123Graph_LBL_BCHART_2" hidden="1">[3]graf2!$D$12:$L$12</definedName>
    <definedName name="_19BAHAS_ANGG." localSheetId="6">#REF!</definedName>
    <definedName name="_19BAHAS_ANGG." localSheetId="7">#REF!</definedName>
    <definedName name="_19BAHAS_ANGG." localSheetId="5">#REF!</definedName>
    <definedName name="_19BAHAS_ANGG.">#REF!</definedName>
    <definedName name="_2" localSheetId="6">#REF!</definedName>
    <definedName name="_2" localSheetId="7">#REF!</definedName>
    <definedName name="_2">#REF!</definedName>
    <definedName name="_2_____123Graph_BCHART_2" hidden="1">[3]graf2!$D$12:$L$12</definedName>
    <definedName name="_2__123Graph_ACHART_2" localSheetId="9" hidden="1">[12]graf2!$D$10:$L$10</definedName>
    <definedName name="_2__123Graph_ACHART_2" localSheetId="10" hidden="1">[13]graf2!$D$10:$L$10</definedName>
    <definedName name="_2__123Graph_ACHART_2" hidden="1">[14]graf2!$D$10:$L$10</definedName>
    <definedName name="_2__123Graph_BCHART_2" hidden="1">[3]graf2!$D$12:$L$12</definedName>
    <definedName name="_2_2002_VS_2001" localSheetId="6">#REF!</definedName>
    <definedName name="_2_2002_VS_2001" localSheetId="7">#REF!</definedName>
    <definedName name="_2_2002_VS_2001" localSheetId="5">#REF!</definedName>
    <definedName name="_2_2002_VS_2001">#REF!</definedName>
    <definedName name="_2_ANGG_PERUSAHA_2" localSheetId="6">#REF!</definedName>
    <definedName name="_2_ANGG_PERUSAHA_2" localSheetId="7">#REF!</definedName>
    <definedName name="_2_ANGG_PERUSAHA_2">#REF!</definedName>
    <definedName name="_20___123Graph_LBL_CCHART_2" hidden="1">[3]graf2!$D$14:$L$14</definedName>
    <definedName name="_20BAHAS_DISTURB" localSheetId="6">#REF!</definedName>
    <definedName name="_20BAHAS_DISTURB" localSheetId="7">#REF!</definedName>
    <definedName name="_20BAHAS_DISTURB" localSheetId="5">#REF!</definedName>
    <definedName name="_20BAHAS_DISTURB">#REF!</definedName>
    <definedName name="_20INV_PERUSAHAA_2" localSheetId="6">#REF!</definedName>
    <definedName name="_20INV_PERUSAHAA_2" localSheetId="7">#REF!</definedName>
    <definedName name="_20INV_PERUSAHAA_2">#REF!</definedName>
    <definedName name="_21___123Graph_XCHART_2" hidden="1">[3]graf2!$D$8:$L$8</definedName>
    <definedName name="_21__123Graph_XCHART_2" localSheetId="9" hidden="1">[12]graf2!$D$8:$L$8</definedName>
    <definedName name="_21__123Graph_XCHART_2" localSheetId="10" hidden="1">[13]graf2!$D$8:$L$8</definedName>
    <definedName name="_21__123Graph_XCHART_2" hidden="1">[14]graf2!$D$8:$L$8</definedName>
    <definedName name="_21FORM_A" localSheetId="6">#REF!</definedName>
    <definedName name="_21FORM_A" localSheetId="7">#REF!</definedName>
    <definedName name="_21FORM_A" localSheetId="5">#REF!</definedName>
    <definedName name="_21FORM_A">#REF!</definedName>
    <definedName name="_22__123Graph_ACHART_2" hidden="1">[3]graf2!$D$10:$L$10</definedName>
    <definedName name="_22FORM_B" localSheetId="6">#REF!</definedName>
    <definedName name="_22FORM_B" localSheetId="7">#REF!</definedName>
    <definedName name="_22FORM_B" localSheetId="5">#REF!</definedName>
    <definedName name="_22FORM_B">#REF!</definedName>
    <definedName name="_22INV_PERUSAHAAN" localSheetId="6">#REF!</definedName>
    <definedName name="_22INV_PERUSAHAAN" localSheetId="7">#REF!</definedName>
    <definedName name="_22INV_PERUSAHAAN">#REF!</definedName>
    <definedName name="_23__123Graph_BCHART_2" hidden="1">[3]graf2!$D$12:$L$12</definedName>
    <definedName name="_23GD_PER_TW" localSheetId="6">#REF!</definedName>
    <definedName name="_23GD_PER_TW" localSheetId="7">#REF!</definedName>
    <definedName name="_23GD_PER_TW" localSheetId="5">#REF!</definedName>
    <definedName name="_23GD_PER_TW">#REF!</definedName>
    <definedName name="_24__123Graph_CCHART_2" hidden="1">[3]graf2!$D$14:$L$14</definedName>
    <definedName name="_24GH_2_SPINDEL" localSheetId="6">#REF!</definedName>
    <definedName name="_24GH_2_SPINDEL" localSheetId="7">#REF!</definedName>
    <definedName name="_24GH_2_SPINDEL" localSheetId="5">#REF!</definedName>
    <definedName name="_24GH_2_SPINDEL">#REF!</definedName>
    <definedName name="_24JTM_PER_TW" localSheetId="6">#REF!</definedName>
    <definedName name="_24JTM_PER_TW" localSheetId="7">#REF!</definedName>
    <definedName name="_24JTM_PER_TW">#REF!</definedName>
    <definedName name="_25__123Graph_LBL_ACHART_2" hidden="1">[3]graf2!$D$10:$L$10</definedName>
    <definedName name="_25INV_PERUSAHAA_2" localSheetId="6">#REF!</definedName>
    <definedName name="_25INV_PERUSAHAA_2" localSheetId="7">#REF!</definedName>
    <definedName name="_25INV_PERUSAHAA_2" localSheetId="5">#REF!</definedName>
    <definedName name="_25INV_PERUSAHAA_2">#REF!</definedName>
    <definedName name="_26__123Graph_LBL_BCHART_2" hidden="1">[3]graf2!$D$12:$L$12</definedName>
    <definedName name="_26INV_PERUSAHAAN" localSheetId="6">#REF!</definedName>
    <definedName name="_26INV_PERUSAHAAN" localSheetId="7">#REF!</definedName>
    <definedName name="_26INV_PERUSAHAAN" localSheetId="5">#REF!</definedName>
    <definedName name="_26INV_PERUSAHAAN">#REF!</definedName>
    <definedName name="_26REKAP_KEGIATAN" localSheetId="6">#REF!</definedName>
    <definedName name="_26REKAP_KEGIATAN" localSheetId="7">#REF!</definedName>
    <definedName name="_26REKAP_KEGIATAN">#REF!</definedName>
    <definedName name="_27__123Graph_LBL_CCHART_2" hidden="1">[3]graf2!$D$14:$L$14</definedName>
    <definedName name="_27JTM_PER_TW" localSheetId="6">#REF!</definedName>
    <definedName name="_27JTM_PER_TW" localSheetId="7">#REF!</definedName>
    <definedName name="_27JTM_PER_TW" localSheetId="5">#REF!</definedName>
    <definedName name="_27JTM_PER_TW">#REF!</definedName>
    <definedName name="_28__123Graph_XCHART_2" hidden="1">[3]graf2!$D$8:$L$8</definedName>
    <definedName name="_28REKAP_KEGIATAN" localSheetId="6">#REF!</definedName>
    <definedName name="_28REKAP_KEGIATAN" localSheetId="7">#REF!</definedName>
    <definedName name="_28REKAP_KEGIATAN" localSheetId="5">#REF!</definedName>
    <definedName name="_28REKAP_KEGIATAN">#REF!</definedName>
    <definedName name="_28REKAP_PAK_AEP" localSheetId="6">#REF!</definedName>
    <definedName name="_28REKAP_PAK_AEP" localSheetId="7">#REF!</definedName>
    <definedName name="_28REKAP_PAK_AEP">#REF!</definedName>
    <definedName name="_29REKAP_PAK_AEP" localSheetId="6">#REF!</definedName>
    <definedName name="_29REKAP_PAK_AEP" localSheetId="7">#REF!</definedName>
    <definedName name="_29REKAP_PAK_AEP">#REF!</definedName>
    <definedName name="_2ANGG_PERUSAHA_2" localSheetId="6">#REF!</definedName>
    <definedName name="_2ANGG_PERUSAHA_2" localSheetId="9">#REF!</definedName>
    <definedName name="_2ANGG_PERUSAHA_2" localSheetId="7">#REF!</definedName>
    <definedName name="_2ANGG_PERUSAHA_2" localSheetId="0">#REF!</definedName>
    <definedName name="_2ANGG_PERUSAHA_2" localSheetId="1">#REF!</definedName>
    <definedName name="_2ANGG_PERUSAHA_2">#REF!</definedName>
    <definedName name="_3" localSheetId="6">#REF!</definedName>
    <definedName name="_3" localSheetId="9">#REF!</definedName>
    <definedName name="_3" localSheetId="7">#REF!</definedName>
    <definedName name="_3">#REF!</definedName>
    <definedName name="_3_____123Graph_CCHART_2" hidden="1">[3]graf2!$D$14:$L$14</definedName>
    <definedName name="_3__123Graph_ACHART_2" localSheetId="9" hidden="1">[12]graf2!$D$10:$L$10</definedName>
    <definedName name="_3__123Graph_ACHART_2" localSheetId="10" hidden="1">[13]graf2!$D$10:$L$10</definedName>
    <definedName name="_3__123Graph_ACHART_2" hidden="1">[14]graf2!$D$10:$L$10</definedName>
    <definedName name="_3__123Graph_CCHART_2" hidden="1">[3]graf2!$D$14:$L$14</definedName>
    <definedName name="_3_ANGG_PERUSAHAAN" localSheetId="6">#REF!</definedName>
    <definedName name="_3_ANGG_PERUSAHAAN" localSheetId="7">#REF!</definedName>
    <definedName name="_3_ANGG_PERUSAHAAN" localSheetId="5">#REF!</definedName>
    <definedName name="_3_ANGG_PERUSAHAAN">#REF!</definedName>
    <definedName name="_30SUM_MUTDAL" localSheetId="6">#REF!</definedName>
    <definedName name="_30SUM_MUTDAL" localSheetId="7">#REF!</definedName>
    <definedName name="_30SUM_MUTDAL">#REF!</definedName>
    <definedName name="_3ANGG_PERUSAHA_2" localSheetId="6">#REF!</definedName>
    <definedName name="_3ANGG_PERUSAHA_2" localSheetId="9">#REF!</definedName>
    <definedName name="_3ANGG_PERUSAHA_2" localSheetId="7">#REF!</definedName>
    <definedName name="_3ANGG_PERUSAHA_2" localSheetId="0">#REF!</definedName>
    <definedName name="_3ANGG_PERUSAHA_2" localSheetId="1">#REF!</definedName>
    <definedName name="_3ANGG_PERUSAHA_2">#REF!</definedName>
    <definedName name="_3ANGG_PERUSAHAAN" localSheetId="6">#REF!</definedName>
    <definedName name="_3ANGG_PERUSAHAAN" localSheetId="9">#REF!</definedName>
    <definedName name="_3ANGG_PERUSAHAAN" localSheetId="7">#REF!</definedName>
    <definedName name="_3ANGG_PERUSAHAAN">#REF!</definedName>
    <definedName name="_4" localSheetId="6">#REF!</definedName>
    <definedName name="_4" localSheetId="9">#REF!</definedName>
    <definedName name="_4" localSheetId="7">#REF!</definedName>
    <definedName name="_4">#REF!</definedName>
    <definedName name="_4_____123Graph_LBL_ACHART_2" hidden="1">[3]graf2!$D$10:$L$10</definedName>
    <definedName name="_4__123Graph_BCHART_2" localSheetId="9" hidden="1">[12]graf2!$D$12:$L$12</definedName>
    <definedName name="_4__123Graph_BCHART_2" localSheetId="10" hidden="1">[13]graf2!$D$12:$L$12</definedName>
    <definedName name="_4__123Graph_BCHART_2" hidden="1">[14]graf2!$D$12:$L$12</definedName>
    <definedName name="_4__123Graph_LBL_ACHART_2" hidden="1">[3]graf2!$D$10:$L$10</definedName>
    <definedName name="_4_BAHAS_ANGG." localSheetId="6">#REF!</definedName>
    <definedName name="_4_BAHAS_ANGG." localSheetId="7">#REF!</definedName>
    <definedName name="_4_BAHAS_ANGG." localSheetId="5">#REF!</definedName>
    <definedName name="_4_BAHAS_ANGG.">#REF!</definedName>
    <definedName name="_4ANGG_PERUSAHA_2" localSheetId="6">#REF!</definedName>
    <definedName name="_4ANGG_PERUSAHA_2" localSheetId="7">#REF!</definedName>
    <definedName name="_4ANGG_PERUSAHA_2">#REF!</definedName>
    <definedName name="_4ANGG_PERUSAHAAN" localSheetId="6">#REF!</definedName>
    <definedName name="_4ANGG_PERUSAHAAN" localSheetId="9">#REF!</definedName>
    <definedName name="_4ANGG_PERUSAHAAN" localSheetId="7">#REF!</definedName>
    <definedName name="_4ANGG_PERUSAHAAN" localSheetId="0">#REF!</definedName>
    <definedName name="_4ANGG_PERUSAHAAN" localSheetId="1">#REF!</definedName>
    <definedName name="_4ANGG_PERUSAHAAN">#REF!</definedName>
    <definedName name="_4BAHAS_ANGG." localSheetId="6">#REF!</definedName>
    <definedName name="_4BAHAS_ANGG." localSheetId="9">#REF!</definedName>
    <definedName name="_4BAHAS_ANGG." localSheetId="7">#REF!</definedName>
    <definedName name="_4BAHAS_ANGG.">#REF!</definedName>
    <definedName name="_5" localSheetId="6">#REF!</definedName>
    <definedName name="_5" localSheetId="9">#REF!</definedName>
    <definedName name="_5" localSheetId="7">#REF!</definedName>
    <definedName name="_5">#REF!</definedName>
    <definedName name="_5_____123Graph_LBL_BCHART_2" hidden="1">[3]graf2!$D$12:$L$12</definedName>
    <definedName name="_5__123Graph_LBL_BCHART_2" hidden="1">[3]graf2!$D$12:$L$12</definedName>
    <definedName name="_5_BAHAS_DISTURB" localSheetId="6">#REF!</definedName>
    <definedName name="_5_BAHAS_DISTURB" localSheetId="7">#REF!</definedName>
    <definedName name="_5_BAHAS_DISTURB" localSheetId="5">#REF!</definedName>
    <definedName name="_5_BAHAS_DISTURB">#REF!</definedName>
    <definedName name="_5BAHAS_ANGG." localSheetId="6">#REF!</definedName>
    <definedName name="_5BAHAS_ANGG." localSheetId="7">#REF!</definedName>
    <definedName name="_5BAHAS_ANGG.">#REF!</definedName>
    <definedName name="_5BAHAS_DISTURB" localSheetId="6">#REF!</definedName>
    <definedName name="_5BAHAS_DISTURB" localSheetId="9">#REF!</definedName>
    <definedName name="_5BAHAS_DISTURB" localSheetId="7">#REF!</definedName>
    <definedName name="_5BAHAS_DISTURB" localSheetId="0">#REF!</definedName>
    <definedName name="_5BAHAS_DISTURB" localSheetId="1">#REF!</definedName>
    <definedName name="_5BAHAS_DISTURB">#REF!</definedName>
    <definedName name="_6_____123Graph_LBL_CCHART_2" hidden="1">[3]graf2!$D$14:$L$14</definedName>
    <definedName name="_6__123Graph_BCHART_2" localSheetId="9" hidden="1">[12]graf2!$D$12:$L$12</definedName>
    <definedName name="_6__123Graph_BCHART_2" localSheetId="10" hidden="1">[13]graf2!$D$12:$L$12</definedName>
    <definedName name="_6__123Graph_BCHART_2" hidden="1">[14]graf2!$D$12:$L$12</definedName>
    <definedName name="_6__123Graph_CCHART_2" localSheetId="9" hidden="1">[12]graf2!$D$14:$L$14</definedName>
    <definedName name="_6__123Graph_CCHART_2" localSheetId="10" hidden="1">[13]graf2!$D$14:$L$14</definedName>
    <definedName name="_6__123Graph_CCHART_2" hidden="1">[14]graf2!$D$14:$L$14</definedName>
    <definedName name="_6__123Graph_LBL_CCHART_2" hidden="1">[3]graf2!$D$14:$L$14</definedName>
    <definedName name="_6_FORM_A" localSheetId="6">#REF!</definedName>
    <definedName name="_6_FORM_A" localSheetId="7">#REF!</definedName>
    <definedName name="_6_FORM_A" localSheetId="5">#REF!</definedName>
    <definedName name="_6_FORM_A">#REF!</definedName>
    <definedName name="_6ANGG_PERUSAHAAN" localSheetId="6">#REF!</definedName>
    <definedName name="_6ANGG_PERUSAHAAN" localSheetId="7">#REF!</definedName>
    <definedName name="_6ANGG_PERUSAHAAN">#REF!</definedName>
    <definedName name="_6BAHAS_DISTURB" localSheetId="6">#REF!</definedName>
    <definedName name="_6BAHAS_DISTURB" localSheetId="9">#REF!</definedName>
    <definedName name="_6BAHAS_DISTURB" localSheetId="7">#REF!</definedName>
    <definedName name="_6BAHAS_DISTURB" localSheetId="0">#REF!</definedName>
    <definedName name="_6BAHAS_DISTURB" localSheetId="1">#REF!</definedName>
    <definedName name="_6BAHAS_DISTURB">#REF!</definedName>
    <definedName name="_6FORM_A" localSheetId="6">#REF!</definedName>
    <definedName name="_6FORM_A" localSheetId="9">#REF!</definedName>
    <definedName name="_6FORM_A" localSheetId="7">#REF!</definedName>
    <definedName name="_6FORM_A">#REF!</definedName>
    <definedName name="_7" localSheetId="6">#REF!</definedName>
    <definedName name="_7" localSheetId="9">#REF!</definedName>
    <definedName name="_7" localSheetId="7">#REF!</definedName>
    <definedName name="_7">#REF!</definedName>
    <definedName name="_7_____123Graph_XCHART_2" hidden="1">[3]graf2!$D$8:$L$8</definedName>
    <definedName name="_7__123Graph_XCHART_2" hidden="1">[3]graf2!$D$8:$L$8</definedName>
    <definedName name="_7_FORM_B" localSheetId="6">#REF!</definedName>
    <definedName name="_7_FORM_B" localSheetId="7">#REF!</definedName>
    <definedName name="_7_FORM_B" localSheetId="5">#REF!</definedName>
    <definedName name="_7_FORM_B">#REF!</definedName>
    <definedName name="_7FORM_A" localSheetId="6">#REF!</definedName>
    <definedName name="_7FORM_A" localSheetId="7">#REF!</definedName>
    <definedName name="_7FORM_A">#REF!</definedName>
    <definedName name="_7FORM_B" localSheetId="6">#REF!</definedName>
    <definedName name="_7FORM_B" localSheetId="9">#REF!</definedName>
    <definedName name="_7FORM_B" localSheetId="7">#REF!</definedName>
    <definedName name="_7FORM_B" localSheetId="0">#REF!</definedName>
    <definedName name="_7FORM_B" localSheetId="1">#REF!</definedName>
    <definedName name="_7FORM_B">#REF!</definedName>
    <definedName name="_8" localSheetId="6">#REF!</definedName>
    <definedName name="_8" localSheetId="9">#REF!</definedName>
    <definedName name="_8" localSheetId="7">#REF!</definedName>
    <definedName name="_8">#REF!</definedName>
    <definedName name="_8__123Graph_ACHART_2" hidden="1">[3]graf2!$D$10:$L$10</definedName>
    <definedName name="_8__123Graph_LBL_ACHART_2" localSheetId="9" hidden="1">[12]graf2!$D$10:$L$10</definedName>
    <definedName name="_8__123Graph_LBL_ACHART_2" localSheetId="10" hidden="1">[13]graf2!$D$10:$L$10</definedName>
    <definedName name="_8__123Graph_LBL_ACHART_2" hidden="1">[14]graf2!$D$10:$L$10</definedName>
    <definedName name="_8_GD_PER_TW" localSheetId="6">#REF!</definedName>
    <definedName name="_8_GD_PER_TW" localSheetId="7">#REF!</definedName>
    <definedName name="_8_GD_PER_TW" localSheetId="5">#REF!</definedName>
    <definedName name="_8_GD_PER_TW">#REF!</definedName>
    <definedName name="_8BAHAS_ANGG." localSheetId="6">#REF!</definedName>
    <definedName name="_8BAHAS_ANGG." localSheetId="9">#REF!</definedName>
    <definedName name="_8BAHAS_ANGG." localSheetId="7">#REF!</definedName>
    <definedName name="_8BAHAS_ANGG.">#REF!</definedName>
    <definedName name="_8FORM_B" localSheetId="6">#REF!</definedName>
    <definedName name="_8FORM_B" localSheetId="9">#REF!</definedName>
    <definedName name="_8FORM_B" localSheetId="7">#REF!</definedName>
    <definedName name="_8FORM_B">#REF!</definedName>
    <definedName name="_8GD_PER_TW" localSheetId="6">#REF!</definedName>
    <definedName name="_8GD_PER_TW" localSheetId="9">#REF!</definedName>
    <definedName name="_8GD_PER_TW" localSheetId="7">#REF!</definedName>
    <definedName name="_8GD_PER_TW">#REF!</definedName>
    <definedName name="_9__123Graph_BCHART_2" hidden="1">[3]graf2!$D$12:$L$12</definedName>
    <definedName name="_9__123Graph_CCHART_2" localSheetId="9" hidden="1">[12]graf2!$D$14:$L$14</definedName>
    <definedName name="_9__123Graph_CCHART_2" localSheetId="10" hidden="1">[13]graf2!$D$14:$L$14</definedName>
    <definedName name="_9__123Graph_CCHART_2" hidden="1">[14]graf2!$D$14:$L$14</definedName>
    <definedName name="_9_GH_2_SPINDEL" localSheetId="6">#REF!</definedName>
    <definedName name="_9_GH_2_SPINDEL" localSheetId="7">#REF!</definedName>
    <definedName name="_9_GH_2_SPINDEL" localSheetId="5">#REF!</definedName>
    <definedName name="_9_GH_2_SPINDEL">#REF!</definedName>
    <definedName name="_9GD_PER_TW" localSheetId="6">#REF!</definedName>
    <definedName name="_9GD_PER_TW" localSheetId="9">#REF!</definedName>
    <definedName name="_9GD_PER_TW" localSheetId="7">#REF!</definedName>
    <definedName name="_9GD_PER_TW">#REF!</definedName>
    <definedName name="_9GH_2_SPINDEL" localSheetId="6">#REF!</definedName>
    <definedName name="_9GH_2_SPINDEL" localSheetId="9">#REF!</definedName>
    <definedName name="_9GH_2_SPINDEL" localSheetId="7">#REF!</definedName>
    <definedName name="_9GH_2_SPINDEL">#REF!</definedName>
    <definedName name="_A" localSheetId="6">#REF!</definedName>
    <definedName name="_A" localSheetId="9">#REF!</definedName>
    <definedName name="_A" localSheetId="7">#REF!</definedName>
    <definedName name="_A">#REF!</definedName>
    <definedName name="_add55" localSheetId="6">#REF!</definedName>
    <definedName name="_add55" localSheetId="7">#REF!</definedName>
    <definedName name="_add55">#REF!</definedName>
    <definedName name="_B" localSheetId="6">#REF!</definedName>
    <definedName name="_B" localSheetId="9">#REF!</definedName>
    <definedName name="_B" localSheetId="7">#REF!</definedName>
    <definedName name="_B">#REF!</definedName>
    <definedName name="_bap22" localSheetId="6">#REF!</definedName>
    <definedName name="_bap22" localSheetId="7">#REF!</definedName>
    <definedName name="_bap22">#REF!</definedName>
    <definedName name="_bap23" localSheetId="6">#REF!</definedName>
    <definedName name="_bap23" localSheetId="7">#REF!</definedName>
    <definedName name="_bap23">#REF!</definedName>
    <definedName name="_bap24" localSheetId="6">#REF!</definedName>
    <definedName name="_bap24" localSheetId="7">#REF!</definedName>
    <definedName name="_bap24">#REF!</definedName>
    <definedName name="_bap25" localSheetId="6">#REF!</definedName>
    <definedName name="_bap25" localSheetId="7">#REF!</definedName>
    <definedName name="_bap25">#REF!</definedName>
    <definedName name="_bap26" localSheetId="6">#REF!</definedName>
    <definedName name="_bap26" localSheetId="7">#REF!</definedName>
    <definedName name="_bap26">#REF!</definedName>
    <definedName name="_bap27" localSheetId="6">#REF!</definedName>
    <definedName name="_bap27" localSheetId="7">#REF!</definedName>
    <definedName name="_bap27">#REF!</definedName>
    <definedName name="_bap28" localSheetId="6">#REF!</definedName>
    <definedName name="_bap28" localSheetId="7">#REF!</definedName>
    <definedName name="_bap28">#REF!</definedName>
    <definedName name="_bap29" localSheetId="6">#REF!</definedName>
    <definedName name="_bap29" localSheetId="7">#REF!</definedName>
    <definedName name="_bap29">#REF!</definedName>
    <definedName name="_bap30" localSheetId="6">#REF!</definedName>
    <definedName name="_bap30" localSheetId="7">#REF!</definedName>
    <definedName name="_bap30">#REF!</definedName>
    <definedName name="_bap31" localSheetId="6">#REF!</definedName>
    <definedName name="_bap31" localSheetId="7">#REF!</definedName>
    <definedName name="_bap31">#REF!</definedName>
    <definedName name="_bap32" localSheetId="6">#REF!</definedName>
    <definedName name="_bap32" localSheetId="7">#REF!</definedName>
    <definedName name="_bap32">#REF!</definedName>
    <definedName name="_bap33" localSheetId="6">#REF!</definedName>
    <definedName name="_bap33" localSheetId="7">#REF!</definedName>
    <definedName name="_bap33">#REF!</definedName>
    <definedName name="_bap34" localSheetId="6">#REF!</definedName>
    <definedName name="_bap34" localSheetId="7">#REF!</definedName>
    <definedName name="_bap34">#REF!</definedName>
    <definedName name="_bap35" localSheetId="6">#REF!</definedName>
    <definedName name="_bap35" localSheetId="7">#REF!</definedName>
    <definedName name="_bap35">#REF!</definedName>
    <definedName name="_bap36" localSheetId="6">#REF!</definedName>
    <definedName name="_bap36" localSheetId="7">#REF!</definedName>
    <definedName name="_bap36">#REF!</definedName>
    <definedName name="_bap37" localSheetId="6">#REF!</definedName>
    <definedName name="_bap37" localSheetId="7">#REF!</definedName>
    <definedName name="_bap37">#REF!</definedName>
    <definedName name="_bap38" localSheetId="6">#REF!</definedName>
    <definedName name="_bap38" localSheetId="7">#REF!</definedName>
    <definedName name="_bap38">#REF!</definedName>
    <definedName name="_bap39" localSheetId="6">#REF!</definedName>
    <definedName name="_bap39" localSheetId="7">#REF!</definedName>
    <definedName name="_bap39">#REF!</definedName>
    <definedName name="_bap399" localSheetId="6">#REF!</definedName>
    <definedName name="_bap399" localSheetId="7">#REF!</definedName>
    <definedName name="_bap399">#REF!</definedName>
    <definedName name="_bap40" localSheetId="6">#REF!</definedName>
    <definedName name="_bap40" localSheetId="7">#REF!</definedName>
    <definedName name="_bap40">#REF!</definedName>
    <definedName name="_bap41" localSheetId="6">#REF!</definedName>
    <definedName name="_bap41" localSheetId="7">#REF!</definedName>
    <definedName name="_bap41">#REF!</definedName>
    <definedName name="_bap42" localSheetId="6">#REF!</definedName>
    <definedName name="_bap42" localSheetId="7">#REF!</definedName>
    <definedName name="_bap42">#REF!</definedName>
    <definedName name="_BIM1" localSheetId="6">[2]prod03!#REF!</definedName>
    <definedName name="_BIM1" localSheetId="7">[2]prod03!#REF!</definedName>
    <definedName name="_BIM1">[2]prod03!#REF!</definedName>
    <definedName name="_cch1" localSheetId="6">#REF!</definedName>
    <definedName name="_cch1" localSheetId="7">#REF!</definedName>
    <definedName name="_cch1" localSheetId="5">#REF!</definedName>
    <definedName name="_cch1">#REF!</definedName>
    <definedName name="_DAF1" localSheetId="6">#REF!</definedName>
    <definedName name="_DAF1" localSheetId="9">#REF!</definedName>
    <definedName name="_DAF1" localSheetId="7">#REF!</definedName>
    <definedName name="_DAF1">#REF!</definedName>
    <definedName name="_DAF11" localSheetId="6">#REF!</definedName>
    <definedName name="_DAF11" localSheetId="9">#REF!</definedName>
    <definedName name="_DAF11" localSheetId="7">#REF!</definedName>
    <definedName name="_DAF11">#REF!</definedName>
    <definedName name="_DAF12" localSheetId="6">#REF!</definedName>
    <definedName name="_DAF12" localSheetId="9">#REF!</definedName>
    <definedName name="_DAF12" localSheetId="7">#REF!</definedName>
    <definedName name="_DAF12">#REF!</definedName>
    <definedName name="_DAF13" localSheetId="6">#REF!</definedName>
    <definedName name="_DAF13" localSheetId="9">#REF!</definedName>
    <definedName name="_DAF13" localSheetId="7">#REF!</definedName>
    <definedName name="_DAF13">#REF!</definedName>
    <definedName name="_daf133" localSheetId="6">#REF!</definedName>
    <definedName name="_daf133" localSheetId="9">#REF!</definedName>
    <definedName name="_daf133" localSheetId="7">#REF!</definedName>
    <definedName name="_daf133">#REF!</definedName>
    <definedName name="_DAF14" localSheetId="6">#REF!</definedName>
    <definedName name="_DAF14" localSheetId="9">#REF!</definedName>
    <definedName name="_DAF14" localSheetId="7">#REF!</definedName>
    <definedName name="_DAF14">#REF!</definedName>
    <definedName name="_DAF15" localSheetId="6">#REF!</definedName>
    <definedName name="_DAF15" localSheetId="9">#REF!</definedName>
    <definedName name="_DAF15" localSheetId="7">#REF!</definedName>
    <definedName name="_DAF15">#REF!</definedName>
    <definedName name="_DAF16" localSheetId="6">#REF!</definedName>
    <definedName name="_DAF16" localSheetId="9">#REF!</definedName>
    <definedName name="_DAF16" localSheetId="7">#REF!</definedName>
    <definedName name="_DAF16">#REF!</definedName>
    <definedName name="_DAF17" localSheetId="6">#REF!</definedName>
    <definedName name="_DAF17" localSheetId="9">#REF!</definedName>
    <definedName name="_DAF17" localSheetId="7">#REF!</definedName>
    <definedName name="_DAF17">#REF!</definedName>
    <definedName name="_DAF2" localSheetId="6">#REF!</definedName>
    <definedName name="_DAF2" localSheetId="9">#REF!</definedName>
    <definedName name="_DAF2" localSheetId="7">#REF!</definedName>
    <definedName name="_DAF2">#REF!</definedName>
    <definedName name="_DAF3" localSheetId="6">#REF!</definedName>
    <definedName name="_DAF3" localSheetId="9">#REF!</definedName>
    <definedName name="_DAF3" localSheetId="7">#REF!</definedName>
    <definedName name="_DAF3">#REF!</definedName>
    <definedName name="_DEN1" localSheetId="6">[2]prod03!#REF!</definedName>
    <definedName name="_DEN1" localSheetId="7">[2]prod03!#REF!</definedName>
    <definedName name="_DEN1">[2]prod03!#REF!</definedName>
    <definedName name="_DIL1" localSheetId="6">[2]prod03!#REF!</definedName>
    <definedName name="_DIL1" localSheetId="7">[2]prod03!#REF!</definedName>
    <definedName name="_DIL1">[2]prod03!#REF!</definedName>
    <definedName name="_END1" localSheetId="6">[2]prod03!#REF!</definedName>
    <definedName name="_END1" localSheetId="7">[2]prod03!#REF!</definedName>
    <definedName name="_END1">[2]prod03!#REF!</definedName>
    <definedName name="_Fill" localSheetId="6" hidden="1">#REF!</definedName>
    <definedName name="_Fill" localSheetId="9" hidden="1">#REF!</definedName>
    <definedName name="_Fill" localSheetId="7" hidden="1">#REF!</definedName>
    <definedName name="_Fill" localSheetId="0" hidden="1">#REF!</definedName>
    <definedName name="_Fill" localSheetId="2" hidden="1">#REF!</definedName>
    <definedName name="_Fill" localSheetId="1" hidden="1">#REF!</definedName>
    <definedName name="_Fill" hidden="1">#REF!</definedName>
    <definedName name="_Fill1" localSheetId="6" hidden="1">#REF!</definedName>
    <definedName name="_Fill1" localSheetId="7" hidden="1">#REF!</definedName>
    <definedName name="_Fill1" hidden="1">#REF!</definedName>
    <definedName name="_xlnm._FilterDatabase" localSheetId="4" hidden="1">'HARGA SATUAN'!$A$4:$IU$4</definedName>
    <definedName name="_xlnm._FilterDatabase" localSheetId="8" hidden="1">RAB!$A$11:$X$13</definedName>
    <definedName name="_xlnm._FilterDatabase" localSheetId="0" hidden="1">'REKAP MATERIAL'!$B$10:$H$41</definedName>
    <definedName name="_xlnm._FilterDatabase" localSheetId="2" hidden="1">'REKAP MDU'!$B$14:$K$166</definedName>
    <definedName name="_xlnm._FilterDatabase" localSheetId="1" hidden="1">'REKAP TIANG'!$B$14:$K$36</definedName>
    <definedName name="_gmb1" localSheetId="6">#REF!</definedName>
    <definedName name="_gmb1" localSheetId="7">#REF!</definedName>
    <definedName name="_gmb1" localSheetId="5">#REF!</definedName>
    <definedName name="_gmb1">#REF!</definedName>
    <definedName name="_isi" localSheetId="6" hidden="1">#REF!</definedName>
    <definedName name="_isi" localSheetId="9" hidden="1">#REF!</definedName>
    <definedName name="_isi" localSheetId="7" hidden="1">#REF!</definedName>
    <definedName name="_isi" localSheetId="0" hidden="1">#REF!</definedName>
    <definedName name="_isi" hidden="1">#REF!</definedName>
    <definedName name="_ke2" localSheetId="6" hidden="1">#REF!</definedName>
    <definedName name="_ke2" localSheetId="9" hidden="1">#REF!</definedName>
    <definedName name="_ke2" localSheetId="7" hidden="1">#REF!</definedName>
    <definedName name="_ke2" localSheetId="0" hidden="1">#REF!</definedName>
    <definedName name="_ke2" localSheetId="2" hidden="1">#REF!</definedName>
    <definedName name="_ke2" localSheetId="1" hidden="1">#REF!</definedName>
    <definedName name="_ke2" hidden="1">#REF!</definedName>
    <definedName name="_Key1" localSheetId="6" hidden="1">#REF!</definedName>
    <definedName name="_Key1" localSheetId="9" hidden="1">#REF!</definedName>
    <definedName name="_Key1" localSheetId="7" hidden="1">#REF!</definedName>
    <definedName name="_Key1" localSheetId="0" hidden="1">#REF!</definedName>
    <definedName name="_Key1" localSheetId="2" hidden="1">#REF!</definedName>
    <definedName name="_Key1" localSheetId="1" hidden="1">#REF!</definedName>
    <definedName name="_Key1" hidden="1">#REF!</definedName>
    <definedName name="_Key2" localSheetId="6" hidden="1">#REF!</definedName>
    <definedName name="_Key2" localSheetId="9" hidden="1">#REF!</definedName>
    <definedName name="_Key2" localSheetId="7" hidden="1">#REF!</definedName>
    <definedName name="_Key2" localSheetId="0" hidden="1">#REF!</definedName>
    <definedName name="_Key2" localSheetId="2" hidden="1">#REF!</definedName>
    <definedName name="_Key2" localSheetId="1" hidden="1">#REF!</definedName>
    <definedName name="_Key2" hidden="1">#REF!</definedName>
    <definedName name="_Kunci2" localSheetId="6" hidden="1">#REF!</definedName>
    <definedName name="_Kunci2" localSheetId="9" hidden="1">#REF!</definedName>
    <definedName name="_Kunci2" localSheetId="7" hidden="1">#REF!</definedName>
    <definedName name="_Kunci2" localSheetId="0" hidden="1">#REF!</definedName>
    <definedName name="_Kunci2" localSheetId="2" hidden="1">#REF!</definedName>
    <definedName name="_Kunci2" localSheetId="1" hidden="1">#REF!</definedName>
    <definedName name="_Kunci2" hidden="1">#REF!</definedName>
    <definedName name="_KUP1" localSheetId="6">[2]prod03!#REF!</definedName>
    <definedName name="_KUP1" localSheetId="7">[2]prod03!#REF!</definedName>
    <definedName name="_KUP1">[2]prod03!#REF!</definedName>
    <definedName name="_MAT1" localSheetId="6">[2]prod03!#REF!</definedName>
    <definedName name="_MAT1" localSheetId="7">[2]prod03!#REF!</definedName>
    <definedName name="_MAT1">[2]prod03!#REF!</definedName>
    <definedName name="_mat2" localSheetId="6">#REF!</definedName>
    <definedName name="_mat2" localSheetId="7">#REF!</definedName>
    <definedName name="_mat2" localSheetId="5">#REF!</definedName>
    <definedName name="_mat2">#REF!</definedName>
    <definedName name="_MEI92" localSheetId="6">#REF!</definedName>
    <definedName name="_MEI92" localSheetId="7">#REF!</definedName>
    <definedName name="_MEI92">#REF!</definedName>
    <definedName name="_no23" localSheetId="6">#REF!</definedName>
    <definedName name="_no23" localSheetId="7">#REF!</definedName>
    <definedName name="_no23">#REF!</definedName>
    <definedName name="_no24" localSheetId="6">#REF!</definedName>
    <definedName name="_no24" localSheetId="7">#REF!</definedName>
    <definedName name="_no24">#REF!</definedName>
    <definedName name="_Order1" hidden="1">255</definedName>
    <definedName name="_Order2" hidden="1">255</definedName>
    <definedName name="_P" localSheetId="6">#REF!</definedName>
    <definedName name="_P" localSheetId="9">#REF!</definedName>
    <definedName name="_P" localSheetId="7">#REF!</definedName>
    <definedName name="_P">#REF!</definedName>
    <definedName name="_pot22" localSheetId="6">#REF!</definedName>
    <definedName name="_pot22" localSheetId="7">#REF!</definedName>
    <definedName name="_pot22">#REF!</definedName>
    <definedName name="_pot23" localSheetId="6">#REF!</definedName>
    <definedName name="_pot23" localSheetId="7">#REF!</definedName>
    <definedName name="_pot23">#REF!</definedName>
    <definedName name="_pot24" localSheetId="6">#REF!</definedName>
    <definedName name="_pot24" localSheetId="7">#REF!</definedName>
    <definedName name="_pot24">#REF!</definedName>
    <definedName name="_pot25" localSheetId="6">#REF!</definedName>
    <definedName name="_pot25" localSheetId="7">#REF!</definedName>
    <definedName name="_pot25">#REF!</definedName>
    <definedName name="_pot26" localSheetId="6">#REF!</definedName>
    <definedName name="_pot26" localSheetId="7">#REF!</definedName>
    <definedName name="_pot26">#REF!</definedName>
    <definedName name="_pot27" localSheetId="6">#REF!</definedName>
    <definedName name="_pot27" localSheetId="7">#REF!</definedName>
    <definedName name="_pot27">#REF!</definedName>
    <definedName name="_pot28" localSheetId="6">#REF!</definedName>
    <definedName name="_pot28" localSheetId="7">#REF!</definedName>
    <definedName name="_pot28">#REF!</definedName>
    <definedName name="_pot29" localSheetId="6">#REF!</definedName>
    <definedName name="_pot29" localSheetId="7">#REF!</definedName>
    <definedName name="_pot29">#REF!</definedName>
    <definedName name="_pot30" localSheetId="6">#REF!</definedName>
    <definedName name="_pot30" localSheetId="7">#REF!</definedName>
    <definedName name="_pot30">#REF!</definedName>
    <definedName name="_pot31" localSheetId="6">#REF!</definedName>
    <definedName name="_pot31" localSheetId="7">#REF!</definedName>
    <definedName name="_pot31">#REF!</definedName>
    <definedName name="_pot32" localSheetId="6">#REF!</definedName>
    <definedName name="_pot32" localSheetId="7">#REF!</definedName>
    <definedName name="_pot32">#REF!</definedName>
    <definedName name="_pot322" localSheetId="6">#REF!</definedName>
    <definedName name="_pot322" localSheetId="7">#REF!</definedName>
    <definedName name="_pot322">#REF!</definedName>
    <definedName name="_pot33" localSheetId="6">#REF!</definedName>
    <definedName name="_pot33" localSheetId="7">#REF!</definedName>
    <definedName name="_pot33">#REF!</definedName>
    <definedName name="_pot34" localSheetId="6">#REF!</definedName>
    <definedName name="_pot34" localSheetId="7">#REF!</definedName>
    <definedName name="_pot34">#REF!</definedName>
    <definedName name="_PRSB_A11..B_O1" localSheetId="6">#REF!</definedName>
    <definedName name="_PRSB_A11..B_O1" localSheetId="9">#REF!</definedName>
    <definedName name="_PRSB_A11..B_O1" localSheetId="7">#REF!</definedName>
    <definedName name="_PRSB_A11..B_O1">#REF!</definedName>
    <definedName name="_PRSS1..AD1683_" localSheetId="6">#REF!</definedName>
    <definedName name="_PRSS1..AD1683_" localSheetId="9">#REF!</definedName>
    <definedName name="_PRSS1..AD1683_" localSheetId="7">#REF!</definedName>
    <definedName name="_PRSS1..AD1683_">#REF!</definedName>
    <definedName name="_R" localSheetId="6">#REF!</definedName>
    <definedName name="_R" localSheetId="9">#REF!</definedName>
    <definedName name="_R" localSheetId="7">#REF!</definedName>
    <definedName name="_R">#REF!</definedName>
    <definedName name="_Regression_Int">1</definedName>
    <definedName name="_S" localSheetId="6">#REF!</definedName>
    <definedName name="_S" localSheetId="9">#REF!</definedName>
    <definedName name="_S" localSheetId="7">#REF!</definedName>
    <definedName name="_S">#REF!</definedName>
    <definedName name="_SIN1" localSheetId="6">[2]prod03!#REF!</definedName>
    <definedName name="_SIN1" localSheetId="7">[2]prod03!#REF!</definedName>
    <definedName name="_SIN1">[2]prod03!#REF!</definedName>
    <definedName name="_SMSJM" localSheetId="6" hidden="1">#REF!</definedName>
    <definedName name="_SMSJM" localSheetId="7" hidden="1">#REF!</definedName>
    <definedName name="_SMSJM" localSheetId="5" hidden="1">#REF!</definedName>
    <definedName name="_SMSJM" hidden="1">#REF!</definedName>
    <definedName name="_Sort" localSheetId="6" hidden="1">#REF!</definedName>
    <definedName name="_Sort" localSheetId="9" hidden="1">#REF!</definedName>
    <definedName name="_Sort" localSheetId="7" hidden="1">#REF!</definedName>
    <definedName name="_Sort" localSheetId="0" hidden="1">#REF!</definedName>
    <definedName name="_Sort" localSheetId="2" hidden="1">#REF!</definedName>
    <definedName name="_Sort" localSheetId="1" hidden="1">#REF!</definedName>
    <definedName name="_Sort" hidden="1">#REF!</definedName>
    <definedName name="_Sortir" localSheetId="6" hidden="1">#REF!</definedName>
    <definedName name="_Sortir" localSheetId="9" hidden="1">#REF!</definedName>
    <definedName name="_Sortir" localSheetId="7" hidden="1">#REF!</definedName>
    <definedName name="_Sortir" localSheetId="0" hidden="1">#REF!</definedName>
    <definedName name="_Sortir" localSheetId="2" hidden="1">#REF!</definedName>
    <definedName name="_Sortir" localSheetId="1" hidden="1">#REF!</definedName>
    <definedName name="_Sortir" hidden="1">#REF!</definedName>
    <definedName name="_srot" localSheetId="6" hidden="1">#REF!</definedName>
    <definedName name="_srot" localSheetId="9" hidden="1">#REF!</definedName>
    <definedName name="_srot" localSheetId="7" hidden="1">#REF!</definedName>
    <definedName name="_srot" localSheetId="0" hidden="1">#REF!</definedName>
    <definedName name="_srot" localSheetId="2" hidden="1">#REF!</definedName>
    <definedName name="_srot" localSheetId="1" hidden="1">#REF!</definedName>
    <definedName name="_srot" hidden="1">#REF!</definedName>
    <definedName name="_SUM1" localSheetId="6">[2]prod03!#REF!</definedName>
    <definedName name="_SUM1" localSheetId="7">[2]prod03!#REF!</definedName>
    <definedName name="_SUM1">[2]prod03!#REF!</definedName>
    <definedName name="_TGL1" localSheetId="6">#REF!</definedName>
    <definedName name="_TGL1" localSheetId="7">#REF!</definedName>
    <definedName name="_TGL1" localSheetId="5">#REF!</definedName>
    <definedName name="_TGL1">#REF!</definedName>
    <definedName name="_TGL2" localSheetId="6">#REF!</definedName>
    <definedName name="_TGL2" localSheetId="7">#REF!</definedName>
    <definedName name="_TGL2">#REF!</definedName>
    <definedName name="_tgl22" localSheetId="6">#REF!</definedName>
    <definedName name="_tgl22" localSheetId="7">#REF!</definedName>
    <definedName name="_tgl22">#REF!</definedName>
    <definedName name="_tgl23" localSheetId="6">#REF!</definedName>
    <definedName name="_tgl23" localSheetId="7">#REF!</definedName>
    <definedName name="_tgl23">#REF!</definedName>
    <definedName name="_tgl24" localSheetId="6">#REF!</definedName>
    <definedName name="_tgl24" localSheetId="7">#REF!</definedName>
    <definedName name="_tgl24">#REF!</definedName>
    <definedName name="_tgl25" localSheetId="6">#REF!</definedName>
    <definedName name="_tgl25" localSheetId="7">#REF!</definedName>
    <definedName name="_tgl25">#REF!</definedName>
    <definedName name="_tgl26" localSheetId="6">#REF!</definedName>
    <definedName name="_tgl26" localSheetId="7">#REF!</definedName>
    <definedName name="_tgl26">#REF!</definedName>
    <definedName name="_tgl27" localSheetId="6">#REF!</definedName>
    <definedName name="_tgl27" localSheetId="7">#REF!</definedName>
    <definedName name="_tgl27">#REF!</definedName>
    <definedName name="_tgl28" localSheetId="6">#REF!</definedName>
    <definedName name="_tgl28" localSheetId="7">#REF!</definedName>
    <definedName name="_tgl28">#REF!</definedName>
    <definedName name="_tgl29" localSheetId="6">#REF!</definedName>
    <definedName name="_tgl29" localSheetId="7">#REF!</definedName>
    <definedName name="_tgl29">#REF!</definedName>
    <definedName name="_tgl30" localSheetId="6">#REF!</definedName>
    <definedName name="_tgl30" localSheetId="7">#REF!</definedName>
    <definedName name="_tgl30">#REF!</definedName>
    <definedName name="_tgl31" localSheetId="6">#REF!</definedName>
    <definedName name="_tgl31" localSheetId="7">#REF!</definedName>
    <definedName name="_tgl31">#REF!</definedName>
    <definedName name="_tgl32" localSheetId="6">#REF!</definedName>
    <definedName name="_tgl32" localSheetId="7">#REF!</definedName>
    <definedName name="_tgl32">#REF!</definedName>
    <definedName name="_tgl33" localSheetId="6">#REF!</definedName>
    <definedName name="_tgl33" localSheetId="7">#REF!</definedName>
    <definedName name="_tgl33">#REF!</definedName>
    <definedName name="_tgl34" localSheetId="6">#REF!</definedName>
    <definedName name="_tgl34" localSheetId="7">#REF!</definedName>
    <definedName name="_tgl34">#REF!</definedName>
    <definedName name="_TH1" localSheetId="6" hidden="1">{#N/A,#N/A,FALSE,"M.34"}</definedName>
    <definedName name="_TH1" localSheetId="9" hidden="1">{#N/A,#N/A,FALSE,"M.34"}</definedName>
    <definedName name="_TH1" localSheetId="7" hidden="1">{#N/A,#N/A,FALSE,"M.34"}</definedName>
    <definedName name="_TH1" localSheetId="5" hidden="1">{#N/A,#N/A,FALSE,"M.34"}</definedName>
    <definedName name="_TH1" localSheetId="10" hidden="1">{#N/A,#N/A,FALSE,"M.34"}</definedName>
    <definedName name="_TH1" hidden="1">{#N/A,#N/A,FALSE,"M.34"}</definedName>
    <definedName name="_TH1A" localSheetId="6" hidden="1">{#N/A,#N/A,FALSE,"M.34"}</definedName>
    <definedName name="_TH1A" localSheetId="9" hidden="1">{#N/A,#N/A,FALSE,"M.34"}</definedName>
    <definedName name="_TH1A" localSheetId="7" hidden="1">{#N/A,#N/A,FALSE,"M.34"}</definedName>
    <definedName name="_TH1A" localSheetId="5" hidden="1">{#N/A,#N/A,FALSE,"M.34"}</definedName>
    <definedName name="_TH1A" localSheetId="10" hidden="1">{#N/A,#N/A,FALSE,"M.34"}</definedName>
    <definedName name="_TH1A" hidden="1">{#N/A,#N/A,FALSE,"M.34"}</definedName>
    <definedName name="_th2" localSheetId="6" hidden="1">{#N/A,#N/A,FALSE,"M.42"}</definedName>
    <definedName name="_th2" localSheetId="9" hidden="1">{#N/A,#N/A,FALSE,"M.42"}</definedName>
    <definedName name="_th2" localSheetId="7" hidden="1">{#N/A,#N/A,FALSE,"M.42"}</definedName>
    <definedName name="_th2" localSheetId="5" hidden="1">{#N/A,#N/A,FALSE,"M.42"}</definedName>
    <definedName name="_th2" localSheetId="10" hidden="1">{#N/A,#N/A,FALSE,"M.42"}</definedName>
    <definedName name="_th2" hidden="1">{#N/A,#N/A,FALSE,"M.42"}</definedName>
    <definedName name="_TW1" localSheetId="6">#REF!</definedName>
    <definedName name="_TW1" localSheetId="7">#REF!</definedName>
    <definedName name="_TW1" localSheetId="5">#REF!</definedName>
    <definedName name="_TW1">#REF!</definedName>
    <definedName name="_TW2" localSheetId="6">#REF!</definedName>
    <definedName name="_TW2" localSheetId="9">#REF!</definedName>
    <definedName name="_TW2" localSheetId="7">#REF!</definedName>
    <definedName name="_TW2">#REF!</definedName>
    <definedName name="_WAI1" localSheetId="6">[2]prod03!#REF!</definedName>
    <definedName name="_WAI1" localSheetId="7">[2]prod03!#REF!</definedName>
    <definedName name="_WAI1">[2]prod03!#REF!</definedName>
    <definedName name="_WIL1" localSheetId="6">[2]prod03!#REF!</definedName>
    <definedName name="_WIL1" localSheetId="7">[2]prod03!#REF!</definedName>
    <definedName name="_WIL1">[2]prod03!#REF!</definedName>
    <definedName name="_Z" localSheetId="6">#REF!</definedName>
    <definedName name="_Z" localSheetId="9">#REF!</definedName>
    <definedName name="_Z" localSheetId="7">#REF!</definedName>
    <definedName name="_Z">#REF!</definedName>
    <definedName name="a" localSheetId="6">[15]JAN07!#REF!</definedName>
    <definedName name="a" localSheetId="9">#REF!</definedName>
    <definedName name="a" localSheetId="7">[15]JAN07!#REF!</definedName>
    <definedName name="a">#REF!</definedName>
    <definedName name="a3c" localSheetId="6">#REF!</definedName>
    <definedName name="a3c" localSheetId="7">#REF!</definedName>
    <definedName name="a3c">#REF!</definedName>
    <definedName name="aa" localSheetId="6">#REF!</definedName>
    <definedName name="aa" localSheetId="7">#REF!</definedName>
    <definedName name="AA">#REF!</definedName>
    <definedName name="aaa" localSheetId="6">#REF!</definedName>
    <definedName name="aaa" localSheetId="9">#REF!</definedName>
    <definedName name="aaa" localSheetId="7">#REF!</definedName>
    <definedName name="aaa">#REF!</definedName>
    <definedName name="AAAA" localSheetId="6">#REF!</definedName>
    <definedName name="AAAA" localSheetId="7">#REF!</definedName>
    <definedName name="AAAA">#REF!</definedName>
    <definedName name="AAAAA">[16]x!$H$9:$H$47</definedName>
    <definedName name="aaaaaaaa" localSheetId="6">#REF!</definedName>
    <definedName name="aaaaaaaa" localSheetId="7">#REF!</definedName>
    <definedName name="aaaaaaaa" localSheetId="5">#REF!</definedName>
    <definedName name="aaaaaaaa">#REF!</definedName>
    <definedName name="aaaaaaaaaaaaaa" localSheetId="6" hidden="1">#REF!</definedName>
    <definedName name="aaaaaaaaaaaaaa" localSheetId="7" hidden="1">#REF!</definedName>
    <definedName name="aaaaaaaaaaaaaa" hidden="1">#REF!</definedName>
    <definedName name="AAAB" localSheetId="6">#REF!</definedName>
    <definedName name="AAAB" localSheetId="7">#REF!</definedName>
    <definedName name="AAAB">#REF!</definedName>
    <definedName name="AAAC" localSheetId="6">#REF!</definedName>
    <definedName name="AAAC" localSheetId="7">#REF!</definedName>
    <definedName name="AAAC">#REF!</definedName>
    <definedName name="AAAD" localSheetId="6">#REF!</definedName>
    <definedName name="AAAD" localSheetId="7">#REF!</definedName>
    <definedName name="AAAD">#REF!</definedName>
    <definedName name="AAAE" localSheetId="6">#REF!</definedName>
    <definedName name="AAAE" localSheetId="7">#REF!</definedName>
    <definedName name="AAAE">#REF!</definedName>
    <definedName name="AAAF" localSheetId="6">#REF!</definedName>
    <definedName name="AAAF" localSheetId="7">#REF!</definedName>
    <definedName name="AAAF">#REF!</definedName>
    <definedName name="AAAG" localSheetId="6">#REF!</definedName>
    <definedName name="AAAG" localSheetId="7">#REF!</definedName>
    <definedName name="AAAG">#REF!</definedName>
    <definedName name="AAAH" localSheetId="6">#REF!</definedName>
    <definedName name="AAAH" localSheetId="7">#REF!</definedName>
    <definedName name="AAAH">#REF!</definedName>
    <definedName name="AAAI" localSheetId="6">#REF!</definedName>
    <definedName name="AAAI" localSheetId="7">#REF!</definedName>
    <definedName name="AAAI">#REF!</definedName>
    <definedName name="AAAJ" localSheetId="6">#REF!</definedName>
    <definedName name="AAAJ" localSheetId="7">#REF!</definedName>
    <definedName name="AAAJ">#REF!</definedName>
    <definedName name="AABA" localSheetId="6">#REF!</definedName>
    <definedName name="AABA" localSheetId="7">#REF!</definedName>
    <definedName name="AABA">#REF!</definedName>
    <definedName name="AABB" localSheetId="6">#REF!</definedName>
    <definedName name="AABB" localSheetId="7">#REF!</definedName>
    <definedName name="AABB">#REF!</definedName>
    <definedName name="AABC" localSheetId="6">#REF!</definedName>
    <definedName name="AABC" localSheetId="7">#REF!</definedName>
    <definedName name="AABC">#REF!</definedName>
    <definedName name="AABD" localSheetId="6">#REF!</definedName>
    <definedName name="AABD" localSheetId="7">#REF!</definedName>
    <definedName name="AABD">#REF!</definedName>
    <definedName name="AABE" localSheetId="6">#REF!</definedName>
    <definedName name="AABE" localSheetId="7">#REF!</definedName>
    <definedName name="AABE">#REF!</definedName>
    <definedName name="AABF" localSheetId="6">#REF!</definedName>
    <definedName name="AABF" localSheetId="7">#REF!</definedName>
    <definedName name="AABF">#REF!</definedName>
    <definedName name="AABG" localSheetId="6">#REF!</definedName>
    <definedName name="AABG" localSheetId="7">#REF!</definedName>
    <definedName name="AABG">#REF!</definedName>
    <definedName name="AABH" localSheetId="6">#REF!</definedName>
    <definedName name="AABH" localSheetId="7">#REF!</definedName>
    <definedName name="AABH">#REF!</definedName>
    <definedName name="AABI" localSheetId="6">#REF!</definedName>
    <definedName name="AABI" localSheetId="7">#REF!</definedName>
    <definedName name="AABI">#REF!</definedName>
    <definedName name="AABJ" localSheetId="6">#REF!</definedName>
    <definedName name="AABJ" localSheetId="7">#REF!</definedName>
    <definedName name="AABJ">#REF!</definedName>
    <definedName name="AACA" localSheetId="6">#REF!</definedName>
    <definedName name="AACA" localSheetId="7">#REF!</definedName>
    <definedName name="AACA">#REF!</definedName>
    <definedName name="AACB" localSheetId="6">#REF!</definedName>
    <definedName name="AACB" localSheetId="7">#REF!</definedName>
    <definedName name="AACB">#REF!</definedName>
    <definedName name="AACC" localSheetId="6">#REF!</definedName>
    <definedName name="AACC" localSheetId="7">#REF!</definedName>
    <definedName name="AACC">#REF!</definedName>
    <definedName name="AACD" localSheetId="6">#REF!</definedName>
    <definedName name="AACD" localSheetId="7">#REF!</definedName>
    <definedName name="AACD">#REF!</definedName>
    <definedName name="AACE" localSheetId="6">#REF!</definedName>
    <definedName name="AACE" localSheetId="7">#REF!</definedName>
    <definedName name="AACE">#REF!</definedName>
    <definedName name="AACF" localSheetId="6">#REF!</definedName>
    <definedName name="AACF" localSheetId="7">#REF!</definedName>
    <definedName name="AACF">#REF!</definedName>
    <definedName name="AACG" localSheetId="6">#REF!</definedName>
    <definedName name="AACG" localSheetId="7">#REF!</definedName>
    <definedName name="AACG">#REF!</definedName>
    <definedName name="AACH" localSheetId="6">#REF!</definedName>
    <definedName name="AACH" localSheetId="7">#REF!</definedName>
    <definedName name="AACH">#REF!</definedName>
    <definedName name="AACI" localSheetId="6">#REF!</definedName>
    <definedName name="AACI" localSheetId="7">#REF!</definedName>
    <definedName name="AACI">#REF!</definedName>
    <definedName name="AACJ" localSheetId="6">#REF!</definedName>
    <definedName name="AACJ" localSheetId="7">#REF!</definedName>
    <definedName name="AACJ">#REF!</definedName>
    <definedName name="AADA" localSheetId="6">#REF!</definedName>
    <definedName name="AADA" localSheetId="7">#REF!</definedName>
    <definedName name="AADA">#REF!</definedName>
    <definedName name="AADB" localSheetId="6">#REF!</definedName>
    <definedName name="AADB" localSheetId="7">#REF!</definedName>
    <definedName name="AADB">#REF!</definedName>
    <definedName name="AADC" localSheetId="6">#REF!</definedName>
    <definedName name="AADC" localSheetId="7">#REF!</definedName>
    <definedName name="AADC">#REF!</definedName>
    <definedName name="AADD" localSheetId="6">#REF!</definedName>
    <definedName name="AADD" localSheetId="7">#REF!</definedName>
    <definedName name="AADD">#REF!</definedName>
    <definedName name="AADE" localSheetId="6">#REF!</definedName>
    <definedName name="AADE" localSheetId="7">#REF!</definedName>
    <definedName name="AADE">#REF!</definedName>
    <definedName name="AADF" localSheetId="6">#REF!</definedName>
    <definedName name="AADF" localSheetId="7">#REF!</definedName>
    <definedName name="AADF">#REF!</definedName>
    <definedName name="AADG" localSheetId="6">#REF!</definedName>
    <definedName name="AADG" localSheetId="7">#REF!</definedName>
    <definedName name="AADG">#REF!</definedName>
    <definedName name="AADH" localSheetId="6">#REF!</definedName>
    <definedName name="AADH" localSheetId="7">#REF!</definedName>
    <definedName name="AADH">#REF!</definedName>
    <definedName name="AADI" localSheetId="6">#REF!</definedName>
    <definedName name="AADI" localSheetId="7">#REF!</definedName>
    <definedName name="AADI">#REF!</definedName>
    <definedName name="AADJ" localSheetId="6">#REF!</definedName>
    <definedName name="AADJ" localSheetId="7">#REF!</definedName>
    <definedName name="AADJ">#REF!</definedName>
    <definedName name="AAEA" localSheetId="6">#REF!</definedName>
    <definedName name="AAEA" localSheetId="7">#REF!</definedName>
    <definedName name="AAEA">#REF!</definedName>
    <definedName name="AAEB" localSheetId="6">#REF!</definedName>
    <definedName name="AAEB" localSheetId="7">#REF!</definedName>
    <definedName name="AAEB">#REF!</definedName>
    <definedName name="AAEC" localSheetId="6">#REF!</definedName>
    <definedName name="AAEC" localSheetId="7">#REF!</definedName>
    <definedName name="AAEC">#REF!</definedName>
    <definedName name="AAED" localSheetId="6">#REF!</definedName>
    <definedName name="AAED" localSheetId="7">#REF!</definedName>
    <definedName name="AAED">#REF!</definedName>
    <definedName name="AAEE" localSheetId="6">#REF!</definedName>
    <definedName name="AAEE" localSheetId="7">#REF!</definedName>
    <definedName name="AAEE">#REF!</definedName>
    <definedName name="AAEF" localSheetId="6">#REF!</definedName>
    <definedName name="AAEF" localSheetId="7">#REF!</definedName>
    <definedName name="AAEF">#REF!</definedName>
    <definedName name="AAEG" localSheetId="6">#REF!</definedName>
    <definedName name="AAEG" localSheetId="7">#REF!</definedName>
    <definedName name="AAEG">#REF!</definedName>
    <definedName name="AAEH" localSheetId="6">#REF!</definedName>
    <definedName name="AAEH" localSheetId="7">#REF!</definedName>
    <definedName name="AAEH">#REF!</definedName>
    <definedName name="AAEI" localSheetId="6">#REF!</definedName>
    <definedName name="AAEI" localSheetId="7">#REF!</definedName>
    <definedName name="AAEI">#REF!</definedName>
    <definedName name="AAEJ" localSheetId="6">#REF!</definedName>
    <definedName name="AAEJ" localSheetId="7">#REF!</definedName>
    <definedName name="AAEJ">#REF!</definedName>
    <definedName name="AAFA" localSheetId="6">#REF!</definedName>
    <definedName name="AAFA" localSheetId="7">#REF!</definedName>
    <definedName name="AAFA">#REF!</definedName>
    <definedName name="AAFB" localSheetId="6">#REF!</definedName>
    <definedName name="AAFB" localSheetId="7">#REF!</definedName>
    <definedName name="AAFB">#REF!</definedName>
    <definedName name="AAFC" localSheetId="6">#REF!</definedName>
    <definedName name="AAFC" localSheetId="7">#REF!</definedName>
    <definedName name="AAFC">#REF!</definedName>
    <definedName name="AAFD" localSheetId="6">#REF!</definedName>
    <definedName name="AAFD" localSheetId="7">#REF!</definedName>
    <definedName name="AAFD">#REF!</definedName>
    <definedName name="AAFE" localSheetId="6">#REF!</definedName>
    <definedName name="AAFE" localSheetId="7">#REF!</definedName>
    <definedName name="AAFE">#REF!</definedName>
    <definedName name="AAFF" localSheetId="6">#REF!</definedName>
    <definedName name="AAFF" localSheetId="7">#REF!</definedName>
    <definedName name="AAFF">#REF!</definedName>
    <definedName name="AAFG" localSheetId="6">#REF!</definedName>
    <definedName name="AAFG" localSheetId="7">#REF!</definedName>
    <definedName name="AAFG">#REF!</definedName>
    <definedName name="AAFH" localSheetId="6">#REF!</definedName>
    <definedName name="AAFH" localSheetId="7">#REF!</definedName>
    <definedName name="AAFH">#REF!</definedName>
    <definedName name="AAFI" localSheetId="6">#REF!</definedName>
    <definedName name="AAFI" localSheetId="7">#REF!</definedName>
    <definedName name="AAFI">#REF!</definedName>
    <definedName name="AAFJ" localSheetId="6">#REF!</definedName>
    <definedName name="AAFJ" localSheetId="7">#REF!</definedName>
    <definedName name="AAFJ">#REF!</definedName>
    <definedName name="AAGA" localSheetId="6">#REF!</definedName>
    <definedName name="AAGA" localSheetId="7">#REF!</definedName>
    <definedName name="AAGA">#REF!</definedName>
    <definedName name="AAGB" localSheetId="6">#REF!</definedName>
    <definedName name="AAGB" localSheetId="7">#REF!</definedName>
    <definedName name="AAGB">#REF!</definedName>
    <definedName name="AAGC" localSheetId="6">#REF!</definedName>
    <definedName name="AAGC" localSheetId="7">#REF!</definedName>
    <definedName name="AAGC">#REF!</definedName>
    <definedName name="AAGD" localSheetId="6">#REF!</definedName>
    <definedName name="AAGD" localSheetId="7">#REF!</definedName>
    <definedName name="AAGD">#REF!</definedName>
    <definedName name="AAGE" localSheetId="6">#REF!</definedName>
    <definedName name="AAGE" localSheetId="7">#REF!</definedName>
    <definedName name="AAGE">#REF!</definedName>
    <definedName name="AAGF" localSheetId="6">#REF!</definedName>
    <definedName name="AAGF" localSheetId="7">#REF!</definedName>
    <definedName name="AAGF">#REF!</definedName>
    <definedName name="AAGG" localSheetId="6">#REF!</definedName>
    <definedName name="AAGG" localSheetId="7">#REF!</definedName>
    <definedName name="AAGG">#REF!</definedName>
    <definedName name="AAGH" localSheetId="6">#REF!</definedName>
    <definedName name="AAGH" localSheetId="7">#REF!</definedName>
    <definedName name="AAGH">#REF!</definedName>
    <definedName name="AAGI" localSheetId="6">#REF!</definedName>
    <definedName name="AAGI" localSheetId="7">#REF!</definedName>
    <definedName name="AAGI">#REF!</definedName>
    <definedName name="AAGJ" localSheetId="6">#REF!</definedName>
    <definedName name="AAGJ" localSheetId="7">#REF!</definedName>
    <definedName name="AAGJ">#REF!</definedName>
    <definedName name="AAHA" localSheetId="6">#REF!</definedName>
    <definedName name="AAHA" localSheetId="7">#REF!</definedName>
    <definedName name="AAHA">#REF!</definedName>
    <definedName name="AAHB" localSheetId="6">#REF!</definedName>
    <definedName name="AAHB" localSheetId="7">#REF!</definedName>
    <definedName name="AAHB">#REF!</definedName>
    <definedName name="AAHC" localSheetId="6">#REF!</definedName>
    <definedName name="AAHC" localSheetId="7">#REF!</definedName>
    <definedName name="AAHC">#REF!</definedName>
    <definedName name="AAHD" localSheetId="6">#REF!</definedName>
    <definedName name="AAHD" localSheetId="7">#REF!</definedName>
    <definedName name="AAHD">#REF!</definedName>
    <definedName name="AAHE" localSheetId="6">#REF!</definedName>
    <definedName name="AAHE" localSheetId="7">#REF!</definedName>
    <definedName name="AAHE">#REF!</definedName>
    <definedName name="AAHF" localSheetId="6">#REF!</definedName>
    <definedName name="AAHF" localSheetId="7">#REF!</definedName>
    <definedName name="AAHF">#REF!</definedName>
    <definedName name="AAHG" localSheetId="6">#REF!</definedName>
    <definedName name="AAHG" localSheetId="7">#REF!</definedName>
    <definedName name="AAHG">#REF!</definedName>
    <definedName name="AAHH" localSheetId="6">#REF!</definedName>
    <definedName name="AAHH" localSheetId="7">#REF!</definedName>
    <definedName name="AAHH">#REF!</definedName>
    <definedName name="AAHI" localSheetId="6">#REF!</definedName>
    <definedName name="AAHI" localSheetId="7">#REF!</definedName>
    <definedName name="AAHI">#REF!</definedName>
    <definedName name="AAHJ" localSheetId="6">#REF!</definedName>
    <definedName name="AAHJ" localSheetId="7">#REF!</definedName>
    <definedName name="AAHJ">#REF!</definedName>
    <definedName name="AAIA" localSheetId="6">#REF!</definedName>
    <definedName name="AAIA" localSheetId="7">#REF!</definedName>
    <definedName name="AAIA">#REF!</definedName>
    <definedName name="AAIB" localSheetId="6">#REF!</definedName>
    <definedName name="AAIB" localSheetId="7">#REF!</definedName>
    <definedName name="AAIB">#REF!</definedName>
    <definedName name="AAIC" localSheetId="6">#REF!</definedName>
    <definedName name="AAIC" localSheetId="7">#REF!</definedName>
    <definedName name="AAIC">#REF!</definedName>
    <definedName name="AAID" localSheetId="6">#REF!</definedName>
    <definedName name="AAID" localSheetId="7">#REF!</definedName>
    <definedName name="AAID">#REF!</definedName>
    <definedName name="AAIE" localSheetId="6">#REF!</definedName>
    <definedName name="AAIE" localSheetId="7">#REF!</definedName>
    <definedName name="AAIE">#REF!</definedName>
    <definedName name="AAIF" localSheetId="6">#REF!</definedName>
    <definedName name="AAIF" localSheetId="7">#REF!</definedName>
    <definedName name="AAIF">#REF!</definedName>
    <definedName name="AAIG" localSheetId="6">#REF!</definedName>
    <definedName name="AAIG" localSheetId="7">#REF!</definedName>
    <definedName name="AAIG">#REF!</definedName>
    <definedName name="AAIH" localSheetId="6">#REF!</definedName>
    <definedName name="AAIH" localSheetId="7">#REF!</definedName>
    <definedName name="AAIH">#REF!</definedName>
    <definedName name="AAII" localSheetId="6">#REF!</definedName>
    <definedName name="AAII" localSheetId="7">#REF!</definedName>
    <definedName name="AAII">#REF!</definedName>
    <definedName name="AAIJ" localSheetId="6">#REF!</definedName>
    <definedName name="AAIJ" localSheetId="7">#REF!</definedName>
    <definedName name="AAIJ">#REF!</definedName>
    <definedName name="AAJA" localSheetId="6">#REF!</definedName>
    <definedName name="AAJA" localSheetId="7">#REF!</definedName>
    <definedName name="AAJA">#REF!</definedName>
    <definedName name="AAJB" localSheetId="6">#REF!</definedName>
    <definedName name="AAJB" localSheetId="7">#REF!</definedName>
    <definedName name="AAJB">#REF!</definedName>
    <definedName name="AAJC" localSheetId="6">#REF!</definedName>
    <definedName name="AAJC" localSheetId="7">#REF!</definedName>
    <definedName name="AAJC">#REF!</definedName>
    <definedName name="AAJD" localSheetId="6">#REF!</definedName>
    <definedName name="AAJD" localSheetId="7">#REF!</definedName>
    <definedName name="AAJD">#REF!</definedName>
    <definedName name="AAJE" localSheetId="6">#REF!</definedName>
    <definedName name="AAJE" localSheetId="7">#REF!</definedName>
    <definedName name="AAJE">#REF!</definedName>
    <definedName name="AAJF" localSheetId="6">#REF!</definedName>
    <definedName name="AAJF" localSheetId="7">#REF!</definedName>
    <definedName name="AAJF">#REF!</definedName>
    <definedName name="AAJG" localSheetId="6">#REF!</definedName>
    <definedName name="AAJG" localSheetId="7">#REF!</definedName>
    <definedName name="AAJG">#REF!</definedName>
    <definedName name="AAJH" localSheetId="6">#REF!</definedName>
    <definedName name="AAJH" localSheetId="7">#REF!</definedName>
    <definedName name="AAJH">#REF!</definedName>
    <definedName name="AAJI" localSheetId="6">#REF!</definedName>
    <definedName name="AAJI" localSheetId="7">#REF!</definedName>
    <definedName name="AAJI">#REF!</definedName>
    <definedName name="AAJJ" localSheetId="6">#REF!</definedName>
    <definedName name="AAJJ" localSheetId="7">#REF!</definedName>
    <definedName name="AAJJ">#REF!</definedName>
    <definedName name="AASS">[2]prod03!#REF!</definedName>
    <definedName name="ab" localSheetId="6" hidden="1">{#N/A,#N/A,FALSE,"M.01"}</definedName>
    <definedName name="ab" localSheetId="9" hidden="1">{#N/A,#N/A,FALSE,"M.01"}</definedName>
    <definedName name="ab" localSheetId="7" hidden="1">{#N/A,#N/A,FALSE,"M.01"}</definedName>
    <definedName name="ab" localSheetId="5" hidden="1">{#N/A,#N/A,FALSE,"M.01"}</definedName>
    <definedName name="ab" localSheetId="10" hidden="1">{#N/A,#N/A,FALSE,"M.01"}</definedName>
    <definedName name="ab" hidden="1">{#N/A,#N/A,FALSE,"M.01"}</definedName>
    <definedName name="ABAA" localSheetId="6">#REF!</definedName>
    <definedName name="ABAA" localSheetId="7">#REF!</definedName>
    <definedName name="ABAA" localSheetId="5">#REF!</definedName>
    <definedName name="ABAA">#REF!</definedName>
    <definedName name="ABAB" localSheetId="6">#REF!</definedName>
    <definedName name="ABAB" localSheetId="7">#REF!</definedName>
    <definedName name="ABAB">#REF!</definedName>
    <definedName name="ABAC" localSheetId="6">#REF!</definedName>
    <definedName name="ABAC" localSheetId="7">#REF!</definedName>
    <definedName name="ABAC">#REF!</definedName>
    <definedName name="ABAD" localSheetId="6">#REF!</definedName>
    <definedName name="ABAD" localSheetId="7">#REF!</definedName>
    <definedName name="ABAD">#REF!</definedName>
    <definedName name="ABAE" localSheetId="6">#REF!</definedName>
    <definedName name="ABAE" localSheetId="7">#REF!</definedName>
    <definedName name="ABAE">#REF!</definedName>
    <definedName name="ABAF" localSheetId="6">#REF!</definedName>
    <definedName name="ABAF" localSheetId="7">#REF!</definedName>
    <definedName name="ABAF">#REF!</definedName>
    <definedName name="ABAG" localSheetId="6">#REF!</definedName>
    <definedName name="ABAG" localSheetId="7">#REF!</definedName>
    <definedName name="ABAG">#REF!</definedName>
    <definedName name="ABAH" localSheetId="6">#REF!</definedName>
    <definedName name="ABAH" localSheetId="7">#REF!</definedName>
    <definedName name="ABAH">#REF!</definedName>
    <definedName name="ABAI" localSheetId="6">#REF!</definedName>
    <definedName name="ABAI" localSheetId="7">#REF!</definedName>
    <definedName name="ABAI">#REF!</definedName>
    <definedName name="ABAJ" localSheetId="6">#REF!</definedName>
    <definedName name="ABAJ" localSheetId="7">#REF!</definedName>
    <definedName name="ABAJ">#REF!</definedName>
    <definedName name="ABBA" localSheetId="6">#REF!</definedName>
    <definedName name="ABBA" localSheetId="7">#REF!</definedName>
    <definedName name="ABBA">#REF!</definedName>
    <definedName name="ABBB" localSheetId="6">#REF!</definedName>
    <definedName name="ABBB" localSheetId="7">#REF!</definedName>
    <definedName name="ABBB">#REF!</definedName>
    <definedName name="ABBC" localSheetId="6">#REF!</definedName>
    <definedName name="ABBC" localSheetId="7">#REF!</definedName>
    <definedName name="ABBC">#REF!</definedName>
    <definedName name="ABBD" localSheetId="6">#REF!</definedName>
    <definedName name="ABBD" localSheetId="7">#REF!</definedName>
    <definedName name="ABBD">#REF!</definedName>
    <definedName name="ABBE" localSheetId="6">#REF!</definedName>
    <definedName name="ABBE" localSheetId="7">#REF!</definedName>
    <definedName name="ABBE">#REF!</definedName>
    <definedName name="ABBF" localSheetId="6">#REF!</definedName>
    <definedName name="ABBF" localSheetId="7">#REF!</definedName>
    <definedName name="ABBF">#REF!</definedName>
    <definedName name="ABBG" localSheetId="6">#REF!</definedName>
    <definedName name="ABBG" localSheetId="7">#REF!</definedName>
    <definedName name="ABBG">#REF!</definedName>
    <definedName name="ABBH" localSheetId="6">#REF!</definedName>
    <definedName name="ABBH" localSheetId="7">#REF!</definedName>
    <definedName name="ABBH">#REF!</definedName>
    <definedName name="ABBI" localSheetId="6">#REF!</definedName>
    <definedName name="ABBI" localSheetId="7">#REF!</definedName>
    <definedName name="ABBI">#REF!</definedName>
    <definedName name="ABBJ" localSheetId="6">#REF!</definedName>
    <definedName name="ABBJ" localSheetId="7">#REF!</definedName>
    <definedName name="ABBJ">#REF!</definedName>
    <definedName name="ABC" localSheetId="6">#REF!</definedName>
    <definedName name="ABC" localSheetId="7">#REF!</definedName>
    <definedName name="ABC">#REF!</definedName>
    <definedName name="ABCA" localSheetId="6">#REF!</definedName>
    <definedName name="ABCA" localSheetId="7">#REF!</definedName>
    <definedName name="ABCA">#REF!</definedName>
    <definedName name="ABCB" localSheetId="6">#REF!</definedName>
    <definedName name="ABCB" localSheetId="7">#REF!</definedName>
    <definedName name="ABCB">#REF!</definedName>
    <definedName name="ABCC" localSheetId="6">#REF!</definedName>
    <definedName name="ABCC" localSheetId="7">#REF!</definedName>
    <definedName name="ABCC">#REF!</definedName>
    <definedName name="ABCD">[16]x!$B$100:$B$101</definedName>
    <definedName name="ABCE" localSheetId="6">#REF!</definedName>
    <definedName name="ABCE" localSheetId="7">#REF!</definedName>
    <definedName name="ABCE" localSheetId="5">#REF!</definedName>
    <definedName name="ABCE">#REF!</definedName>
    <definedName name="ABCF" localSheetId="6">#REF!</definedName>
    <definedName name="ABCF" localSheetId="7">#REF!</definedName>
    <definedName name="ABCF">#REF!</definedName>
    <definedName name="ABCG" localSheetId="6">#REF!</definedName>
    <definedName name="ABCG" localSheetId="7">#REF!</definedName>
    <definedName name="ABCG">#REF!</definedName>
    <definedName name="ABCH" localSheetId="6">#REF!</definedName>
    <definedName name="ABCH" localSheetId="7">#REF!</definedName>
    <definedName name="ABCH">#REF!</definedName>
    <definedName name="ABCI" localSheetId="6">#REF!</definedName>
    <definedName name="ABCI" localSheetId="7">#REF!</definedName>
    <definedName name="ABCI">#REF!</definedName>
    <definedName name="ABCJ" localSheetId="6">#REF!</definedName>
    <definedName name="ABCJ" localSheetId="7">#REF!</definedName>
    <definedName name="ABCJ">#REF!</definedName>
    <definedName name="ABDA" localSheetId="6">#REF!</definedName>
    <definedName name="ABDA" localSheetId="7">#REF!</definedName>
    <definedName name="ABDA">#REF!</definedName>
    <definedName name="ABDB" localSheetId="6">#REF!</definedName>
    <definedName name="ABDB" localSheetId="7">#REF!</definedName>
    <definedName name="ABDB">#REF!</definedName>
    <definedName name="ABDC" localSheetId="6">#REF!</definedName>
    <definedName name="ABDC" localSheetId="7">#REF!</definedName>
    <definedName name="ABDC">#REF!</definedName>
    <definedName name="ABDD" localSheetId="6">#REF!</definedName>
    <definedName name="ABDD" localSheetId="7">#REF!</definedName>
    <definedName name="ABDD">#REF!</definedName>
    <definedName name="ABDE" localSheetId="6">#REF!</definedName>
    <definedName name="ABDE" localSheetId="7">#REF!</definedName>
    <definedName name="ABDE">#REF!</definedName>
    <definedName name="ABDF" localSheetId="6">#REF!</definedName>
    <definedName name="ABDF" localSheetId="7">#REF!</definedName>
    <definedName name="ABDF">#REF!</definedName>
    <definedName name="ABDG" localSheetId="6">#REF!</definedName>
    <definedName name="ABDG" localSheetId="7">#REF!</definedName>
    <definedName name="ABDG">#REF!</definedName>
    <definedName name="ABDH" localSheetId="6">#REF!</definedName>
    <definedName name="ABDH" localSheetId="7">#REF!</definedName>
    <definedName name="ABDH">#REF!</definedName>
    <definedName name="ABDI" localSheetId="6">#REF!</definedName>
    <definedName name="ABDI" localSheetId="7">#REF!</definedName>
    <definedName name="ABDI">#REF!</definedName>
    <definedName name="ABDJ" localSheetId="6">#REF!</definedName>
    <definedName name="ABDJ" localSheetId="7">#REF!</definedName>
    <definedName name="ABDJ">#REF!</definedName>
    <definedName name="ABEA" localSheetId="6">#REF!</definedName>
    <definedName name="ABEA" localSheetId="7">#REF!</definedName>
    <definedName name="ABEA">#REF!</definedName>
    <definedName name="ABEB" localSheetId="6">#REF!</definedName>
    <definedName name="ABEB" localSheetId="7">#REF!</definedName>
    <definedName name="ABEB">#REF!</definedName>
    <definedName name="ABEC" localSheetId="6">#REF!</definedName>
    <definedName name="ABEC" localSheetId="7">#REF!</definedName>
    <definedName name="ABEC">#REF!</definedName>
    <definedName name="ABED" localSheetId="6">#REF!</definedName>
    <definedName name="ABED" localSheetId="7">#REF!</definedName>
    <definedName name="ABED">#REF!</definedName>
    <definedName name="ABEE" localSheetId="6">#REF!</definedName>
    <definedName name="ABEE" localSheetId="7">#REF!</definedName>
    <definedName name="ABEE">#REF!</definedName>
    <definedName name="ABEF" localSheetId="6">#REF!</definedName>
    <definedName name="ABEF" localSheetId="7">#REF!</definedName>
    <definedName name="ABEF">#REF!</definedName>
    <definedName name="ABEG" localSheetId="6">#REF!</definedName>
    <definedName name="ABEG" localSheetId="7">#REF!</definedName>
    <definedName name="ABEG">#REF!</definedName>
    <definedName name="ABEH" localSheetId="6">#REF!</definedName>
    <definedName name="ABEH" localSheetId="7">#REF!</definedName>
    <definedName name="ABEH">#REF!</definedName>
    <definedName name="ABEI" localSheetId="6">#REF!</definedName>
    <definedName name="ABEI" localSheetId="7">#REF!</definedName>
    <definedName name="ABEI">#REF!</definedName>
    <definedName name="ABEJ" localSheetId="6">#REF!</definedName>
    <definedName name="ABEJ" localSheetId="7">#REF!</definedName>
    <definedName name="ABEJ">#REF!</definedName>
    <definedName name="ABFA" localSheetId="6">#REF!</definedName>
    <definedName name="ABFA" localSheetId="7">#REF!</definedName>
    <definedName name="ABFA">#REF!</definedName>
    <definedName name="ABFB" localSheetId="6">#REF!</definedName>
    <definedName name="ABFB" localSheetId="7">#REF!</definedName>
    <definedName name="ABFB">#REF!</definedName>
    <definedName name="ABFC" localSheetId="6">#REF!</definedName>
    <definedName name="ABFC" localSheetId="7">#REF!</definedName>
    <definedName name="ABFC">#REF!</definedName>
    <definedName name="ABFD" localSheetId="6">#REF!</definedName>
    <definedName name="ABFD" localSheetId="7">#REF!</definedName>
    <definedName name="ABFD">#REF!</definedName>
    <definedName name="ABFE" localSheetId="6">#REF!</definedName>
    <definedName name="ABFE" localSheetId="7">#REF!</definedName>
    <definedName name="ABFE">#REF!</definedName>
    <definedName name="ABFF" localSheetId="6">#REF!</definedName>
    <definedName name="ABFF" localSheetId="7">#REF!</definedName>
    <definedName name="ABFF">#REF!</definedName>
    <definedName name="ABFG" localSheetId="6">#REF!</definedName>
    <definedName name="ABFG" localSheetId="7">#REF!</definedName>
    <definedName name="ABFG">#REF!</definedName>
    <definedName name="ABFH" localSheetId="6">#REF!</definedName>
    <definedName name="ABFH" localSheetId="7">#REF!</definedName>
    <definedName name="ABFH">#REF!</definedName>
    <definedName name="ABFI" localSheetId="6">#REF!</definedName>
    <definedName name="ABFI" localSheetId="7">#REF!</definedName>
    <definedName name="ABFI">#REF!</definedName>
    <definedName name="ABFJ" localSheetId="6">#REF!</definedName>
    <definedName name="ABFJ" localSheetId="7">#REF!</definedName>
    <definedName name="ABFJ">#REF!</definedName>
    <definedName name="ABGA" localSheetId="6">#REF!</definedName>
    <definedName name="ABGA" localSheetId="7">#REF!</definedName>
    <definedName name="ABGA">#REF!</definedName>
    <definedName name="ABGB" localSheetId="6">#REF!</definedName>
    <definedName name="ABGB" localSheetId="7">#REF!</definedName>
    <definedName name="ABGB">#REF!</definedName>
    <definedName name="ABGC" localSheetId="6">#REF!</definedName>
    <definedName name="ABGC" localSheetId="7">#REF!</definedName>
    <definedName name="ABGC">#REF!</definedName>
    <definedName name="ABGD" localSheetId="6">#REF!</definedName>
    <definedName name="ABGD" localSheetId="7">#REF!</definedName>
    <definedName name="ABGD">#REF!</definedName>
    <definedName name="ABGE" localSheetId="6">#REF!</definedName>
    <definedName name="ABGE" localSheetId="7">#REF!</definedName>
    <definedName name="ABGE">#REF!</definedName>
    <definedName name="ABGF" localSheetId="6">#REF!</definedName>
    <definedName name="ABGF" localSheetId="7">#REF!</definedName>
    <definedName name="ABGF">#REF!</definedName>
    <definedName name="ABGG" localSheetId="6">#REF!</definedName>
    <definedName name="ABGG" localSheetId="7">#REF!</definedName>
    <definedName name="ABGG">#REF!</definedName>
    <definedName name="ABGH" localSheetId="6">#REF!</definedName>
    <definedName name="ABGH" localSheetId="7">#REF!</definedName>
    <definedName name="ABGH">#REF!</definedName>
    <definedName name="ABGI" localSheetId="6">#REF!</definedName>
    <definedName name="ABGI" localSheetId="7">#REF!</definedName>
    <definedName name="ABGI">#REF!</definedName>
    <definedName name="ABGJ" localSheetId="6">#REF!</definedName>
    <definedName name="ABGJ" localSheetId="7">#REF!</definedName>
    <definedName name="ABGJ">#REF!</definedName>
    <definedName name="ABHA" localSheetId="6">#REF!</definedName>
    <definedName name="ABHA" localSheetId="7">#REF!</definedName>
    <definedName name="ABHA">#REF!</definedName>
    <definedName name="ABHB" localSheetId="6">#REF!</definedName>
    <definedName name="ABHB" localSheetId="7">#REF!</definedName>
    <definedName name="ABHB">#REF!</definedName>
    <definedName name="ABHC" localSheetId="6">#REF!</definedName>
    <definedName name="ABHC" localSheetId="7">#REF!</definedName>
    <definedName name="ABHC">#REF!</definedName>
    <definedName name="ABHD" localSheetId="6">#REF!</definedName>
    <definedName name="ABHD" localSheetId="7">#REF!</definedName>
    <definedName name="ABHD">#REF!</definedName>
    <definedName name="ABHE" localSheetId="6">#REF!</definedName>
    <definedName name="ABHE" localSheetId="7">#REF!</definedName>
    <definedName name="ABHE">#REF!</definedName>
    <definedName name="ABHF" localSheetId="6">#REF!</definedName>
    <definedName name="ABHF" localSheetId="7">#REF!</definedName>
    <definedName name="ABHF">#REF!</definedName>
    <definedName name="ABHG" localSheetId="6">#REF!</definedName>
    <definedName name="ABHG" localSheetId="7">#REF!</definedName>
    <definedName name="ABHG">#REF!</definedName>
    <definedName name="ABHH" localSheetId="6">#REF!</definedName>
    <definedName name="ABHH" localSheetId="7">#REF!</definedName>
    <definedName name="ABHH">#REF!</definedName>
    <definedName name="ABHI" localSheetId="6">#REF!</definedName>
    <definedName name="ABHI" localSheetId="7">#REF!</definedName>
    <definedName name="ABHI">#REF!</definedName>
    <definedName name="ABHJ" localSheetId="6">#REF!</definedName>
    <definedName name="ABHJ" localSheetId="7">#REF!</definedName>
    <definedName name="ABHJ">#REF!</definedName>
    <definedName name="ABIA" localSheetId="6">#REF!</definedName>
    <definedName name="ABIA" localSheetId="7">#REF!</definedName>
    <definedName name="ABIA">#REF!</definedName>
    <definedName name="ABIB" localSheetId="6">#REF!</definedName>
    <definedName name="ABIB" localSheetId="7">#REF!</definedName>
    <definedName name="ABIB">#REF!</definedName>
    <definedName name="ABIC" localSheetId="6">#REF!</definedName>
    <definedName name="ABIC" localSheetId="7">#REF!</definedName>
    <definedName name="ABIC">#REF!</definedName>
    <definedName name="ABID" localSheetId="6">#REF!</definedName>
    <definedName name="ABID" localSheetId="7">#REF!</definedName>
    <definedName name="ABID">#REF!</definedName>
    <definedName name="ABIE" localSheetId="6">#REF!</definedName>
    <definedName name="ABIE" localSheetId="7">#REF!</definedName>
    <definedName name="ABIE">#REF!</definedName>
    <definedName name="ABIF" localSheetId="6">#REF!</definedName>
    <definedName name="ABIF" localSheetId="7">#REF!</definedName>
    <definedName name="ABIF">#REF!</definedName>
    <definedName name="ABIG" localSheetId="6">#REF!</definedName>
    <definedName name="ABIG" localSheetId="7">#REF!</definedName>
    <definedName name="ABIG">#REF!</definedName>
    <definedName name="ABIH" localSheetId="6">#REF!</definedName>
    <definedName name="ABIH" localSheetId="7">#REF!</definedName>
    <definedName name="ABIH">#REF!</definedName>
    <definedName name="ABII" localSheetId="6">#REF!</definedName>
    <definedName name="ABII" localSheetId="7">#REF!</definedName>
    <definedName name="ABII">#REF!</definedName>
    <definedName name="ABIJ" localSheetId="6">#REF!</definedName>
    <definedName name="ABIJ" localSheetId="7">#REF!</definedName>
    <definedName name="ABIJ">#REF!</definedName>
    <definedName name="ABJA" localSheetId="6">#REF!</definedName>
    <definedName name="ABJA" localSheetId="7">#REF!</definedName>
    <definedName name="ABJA">#REF!</definedName>
    <definedName name="ABJAD">[17]MEMO!$A$1:$B$65536</definedName>
    <definedName name="ABJB" localSheetId="6">#REF!</definedName>
    <definedName name="ABJB" localSheetId="7">#REF!</definedName>
    <definedName name="ABJB" localSheetId="5">#REF!</definedName>
    <definedName name="ABJB">#REF!</definedName>
    <definedName name="ABJC" localSheetId="6">#REF!</definedName>
    <definedName name="ABJC" localSheetId="7">#REF!</definedName>
    <definedName name="ABJC">#REF!</definedName>
    <definedName name="ABJD" localSheetId="6">#REF!</definedName>
    <definedName name="ABJD" localSheetId="7">#REF!</definedName>
    <definedName name="ABJD">#REF!</definedName>
    <definedName name="ABJE" localSheetId="6">#REF!</definedName>
    <definedName name="ABJE" localSheetId="7">#REF!</definedName>
    <definedName name="ABJE">#REF!</definedName>
    <definedName name="ABJF" localSheetId="6">#REF!</definedName>
    <definedName name="ABJF" localSheetId="7">#REF!</definedName>
    <definedName name="ABJF">#REF!</definedName>
    <definedName name="ABJG" localSheetId="6">#REF!</definedName>
    <definedName name="ABJG" localSheetId="7">#REF!</definedName>
    <definedName name="ABJG">#REF!</definedName>
    <definedName name="ABJH" localSheetId="6">#REF!</definedName>
    <definedName name="ABJH" localSheetId="7">#REF!</definedName>
    <definedName name="ABJH">#REF!</definedName>
    <definedName name="ABJI" localSheetId="6">#REF!</definedName>
    <definedName name="ABJI" localSheetId="7">#REF!</definedName>
    <definedName name="ABJI">#REF!</definedName>
    <definedName name="ABJJ" localSheetId="6">#REF!</definedName>
    <definedName name="ABJJ" localSheetId="7">#REF!</definedName>
    <definedName name="ABJJ">#REF!</definedName>
    <definedName name="ABSW" localSheetId="6">#REF!</definedName>
    <definedName name="ABSW" localSheetId="7">#REF!</definedName>
    <definedName name="ABSW">#REF!</definedName>
    <definedName name="acaa" localSheetId="6">#REF!</definedName>
    <definedName name="acaa" localSheetId="7">#REF!</definedName>
    <definedName name="acaa">#REF!</definedName>
    <definedName name="ACAB" localSheetId="6">#REF!</definedName>
    <definedName name="ACAB" localSheetId="7">#REF!</definedName>
    <definedName name="ACAB">#REF!</definedName>
    <definedName name="ACAC" localSheetId="6">#REF!</definedName>
    <definedName name="ACAC" localSheetId="7">#REF!</definedName>
    <definedName name="ACAC">#REF!</definedName>
    <definedName name="acad" localSheetId="6">#REF!</definedName>
    <definedName name="acad" localSheetId="7">#REF!</definedName>
    <definedName name="acad">#REF!</definedName>
    <definedName name="acae" localSheetId="6">#REF!</definedName>
    <definedName name="acae" localSheetId="7">#REF!</definedName>
    <definedName name="acae">#REF!</definedName>
    <definedName name="acaf" localSheetId="6">#REF!</definedName>
    <definedName name="acaf" localSheetId="7">#REF!</definedName>
    <definedName name="acaf">#REF!</definedName>
    <definedName name="acag" localSheetId="6">#REF!</definedName>
    <definedName name="acag" localSheetId="7">#REF!</definedName>
    <definedName name="acag">#REF!</definedName>
    <definedName name="ACAH" localSheetId="6">#REF!</definedName>
    <definedName name="ACAH" localSheetId="7">#REF!</definedName>
    <definedName name="ACAH">#REF!</definedName>
    <definedName name="ACAI" localSheetId="6">#REF!</definedName>
    <definedName name="ACAI" localSheetId="7">#REF!</definedName>
    <definedName name="ACAI">#REF!</definedName>
    <definedName name="ACAJ" localSheetId="6">#REF!</definedName>
    <definedName name="ACAJ" localSheetId="7">#REF!</definedName>
    <definedName name="ACAJ">#REF!</definedName>
    <definedName name="ACBA" localSheetId="6">#REF!</definedName>
    <definedName name="ACBA" localSheetId="7">#REF!</definedName>
    <definedName name="ACBA">#REF!</definedName>
    <definedName name="ACBB" localSheetId="6">#REF!</definedName>
    <definedName name="ACBB" localSheetId="7">#REF!</definedName>
    <definedName name="ACBB">#REF!</definedName>
    <definedName name="ACBC" localSheetId="6">#REF!</definedName>
    <definedName name="ACBC" localSheetId="7">#REF!</definedName>
    <definedName name="ACBC">#REF!</definedName>
    <definedName name="ACBD" localSheetId="6">#REF!</definedName>
    <definedName name="ACBD" localSheetId="7">#REF!</definedName>
    <definedName name="ACBD">#REF!</definedName>
    <definedName name="acbe" localSheetId="6">#REF!</definedName>
    <definedName name="acbe" localSheetId="7">#REF!</definedName>
    <definedName name="acbe">#REF!</definedName>
    <definedName name="ACBF" localSheetId="6">#REF!</definedName>
    <definedName name="ACBF" localSheetId="7">#REF!</definedName>
    <definedName name="ACBF">#REF!</definedName>
    <definedName name="ACBG" localSheetId="6">#REF!</definedName>
    <definedName name="ACBG" localSheetId="7">#REF!</definedName>
    <definedName name="ACBG">#REF!</definedName>
    <definedName name="ACBH" localSheetId="6">#REF!</definedName>
    <definedName name="ACBH" localSheetId="7">#REF!</definedName>
    <definedName name="ACBH">#REF!</definedName>
    <definedName name="ACBI" localSheetId="6">#REF!</definedName>
    <definedName name="ACBI" localSheetId="7">#REF!</definedName>
    <definedName name="ACBI">#REF!</definedName>
    <definedName name="ACBJ" localSheetId="6">#REF!</definedName>
    <definedName name="ACBJ" localSheetId="7">#REF!</definedName>
    <definedName name="ACBJ">#REF!</definedName>
    <definedName name="ACCA" localSheetId="6">#REF!</definedName>
    <definedName name="ACCA" localSheetId="7">#REF!</definedName>
    <definedName name="ACCA">#REF!</definedName>
    <definedName name="ACCB" localSheetId="6">#REF!</definedName>
    <definedName name="ACCB" localSheetId="7">#REF!</definedName>
    <definedName name="ACCB">#REF!</definedName>
    <definedName name="ACCC" localSheetId="6">#REF!</definedName>
    <definedName name="ACCC" localSheetId="7">#REF!</definedName>
    <definedName name="ACCC">#REF!</definedName>
    <definedName name="ACCD" localSheetId="6">#REF!</definedName>
    <definedName name="ACCD" localSheetId="7">#REF!</definedName>
    <definedName name="ACCD">#REF!</definedName>
    <definedName name="ACCE" localSheetId="6">#REF!</definedName>
    <definedName name="ACCE" localSheetId="7">#REF!</definedName>
    <definedName name="ACCE">#REF!</definedName>
    <definedName name="ACCF" localSheetId="6">#REF!</definedName>
    <definedName name="ACCF" localSheetId="7">#REF!</definedName>
    <definedName name="ACCF">#REF!</definedName>
    <definedName name="ACCG" localSheetId="6">#REF!</definedName>
    <definedName name="ACCG" localSheetId="7">#REF!</definedName>
    <definedName name="ACCG">#REF!</definedName>
    <definedName name="ACCH" localSheetId="6">#REF!</definedName>
    <definedName name="ACCH" localSheetId="7">#REF!</definedName>
    <definedName name="ACCH">#REF!</definedName>
    <definedName name="ACCI" localSheetId="6">#REF!</definedName>
    <definedName name="ACCI" localSheetId="7">#REF!</definedName>
    <definedName name="ACCI">#REF!</definedName>
    <definedName name="ACCJ" localSheetId="6">#REF!</definedName>
    <definedName name="ACCJ" localSheetId="7">#REF!</definedName>
    <definedName name="ACCJ">#REF!</definedName>
    <definedName name="ACDA" localSheetId="6">#REF!</definedName>
    <definedName name="ACDA" localSheetId="7">#REF!</definedName>
    <definedName name="ACDA">#REF!</definedName>
    <definedName name="ACDB" localSheetId="6">#REF!</definedName>
    <definedName name="ACDB" localSheetId="7">#REF!</definedName>
    <definedName name="ACDB">#REF!</definedName>
    <definedName name="ACDC" localSheetId="6">#REF!</definedName>
    <definedName name="ACDC" localSheetId="7">#REF!</definedName>
    <definedName name="ACDC">#REF!</definedName>
    <definedName name="ACDD" localSheetId="6">#REF!</definedName>
    <definedName name="ACDD" localSheetId="7">#REF!</definedName>
    <definedName name="ACDD">#REF!</definedName>
    <definedName name="ACDE" localSheetId="6">#REF!</definedName>
    <definedName name="ACDE" localSheetId="7">#REF!</definedName>
    <definedName name="ACDE">#REF!</definedName>
    <definedName name="ACDF" localSheetId="6">#REF!</definedName>
    <definedName name="ACDF" localSheetId="7">#REF!</definedName>
    <definedName name="ACDF">#REF!</definedName>
    <definedName name="ACDG" localSheetId="6">#REF!</definedName>
    <definedName name="ACDG" localSheetId="7">#REF!</definedName>
    <definedName name="ACDG">#REF!</definedName>
    <definedName name="ACDH" localSheetId="6">#REF!</definedName>
    <definedName name="ACDH" localSheetId="7">#REF!</definedName>
    <definedName name="ACDH">#REF!</definedName>
    <definedName name="ACDI" localSheetId="6">#REF!</definedName>
    <definedName name="ACDI" localSheetId="7">#REF!</definedName>
    <definedName name="ACDI">#REF!</definedName>
    <definedName name="ACDJ" localSheetId="6">#REF!</definedName>
    <definedName name="ACDJ" localSheetId="7">#REF!</definedName>
    <definedName name="ACDJ">#REF!</definedName>
    <definedName name="ACEA" localSheetId="6">#REF!</definedName>
    <definedName name="ACEA" localSheetId="7">#REF!</definedName>
    <definedName name="ACEA">#REF!</definedName>
    <definedName name="ACEB" localSheetId="6">#REF!</definedName>
    <definedName name="ACEB" localSheetId="7">#REF!</definedName>
    <definedName name="ACEB">#REF!</definedName>
    <definedName name="ACEC" localSheetId="6">#REF!</definedName>
    <definedName name="ACEC" localSheetId="7">#REF!</definedName>
    <definedName name="ACEC">#REF!</definedName>
    <definedName name="ACED" localSheetId="6">#REF!</definedName>
    <definedName name="ACED" localSheetId="7">#REF!</definedName>
    <definedName name="ACED">#REF!</definedName>
    <definedName name="ACEE" localSheetId="6">#REF!</definedName>
    <definedName name="ACEE" localSheetId="7">#REF!</definedName>
    <definedName name="ACEE">#REF!</definedName>
    <definedName name="ACEF" localSheetId="6">#REF!</definedName>
    <definedName name="ACEF" localSheetId="7">#REF!</definedName>
    <definedName name="ACEF">#REF!</definedName>
    <definedName name="ACEG" localSheetId="6">#REF!</definedName>
    <definedName name="ACEG" localSheetId="7">#REF!</definedName>
    <definedName name="ACEG">#REF!</definedName>
    <definedName name="ACEH" localSheetId="6">#REF!</definedName>
    <definedName name="ACEH" localSheetId="7">#REF!</definedName>
    <definedName name="ACEH">#REF!</definedName>
    <definedName name="ACEI" localSheetId="6">#REF!</definedName>
    <definedName name="ACEI" localSheetId="7">#REF!</definedName>
    <definedName name="ACEI">#REF!</definedName>
    <definedName name="ACEJ" localSheetId="6">#REF!</definedName>
    <definedName name="ACEJ" localSheetId="7">#REF!</definedName>
    <definedName name="ACEJ">#REF!</definedName>
    <definedName name="ACFA" localSheetId="6">#REF!</definedName>
    <definedName name="ACFA" localSheetId="7">#REF!</definedName>
    <definedName name="ACFA">#REF!</definedName>
    <definedName name="ACFB" localSheetId="6">#REF!</definedName>
    <definedName name="ACFB" localSheetId="7">#REF!</definedName>
    <definedName name="ACFB">#REF!</definedName>
    <definedName name="ACFC" localSheetId="6">#REF!</definedName>
    <definedName name="ACFC" localSheetId="7">#REF!</definedName>
    <definedName name="ACFC">#REF!</definedName>
    <definedName name="ACFD" localSheetId="6">#REF!</definedName>
    <definedName name="ACFD" localSheetId="7">#REF!</definedName>
    <definedName name="ACFD">#REF!</definedName>
    <definedName name="ACFE" localSheetId="6">#REF!</definedName>
    <definedName name="ACFE" localSheetId="7">#REF!</definedName>
    <definedName name="ACFE">#REF!</definedName>
    <definedName name="ACFF" localSheetId="6">#REF!</definedName>
    <definedName name="ACFF" localSheetId="7">#REF!</definedName>
    <definedName name="ACFF">#REF!</definedName>
    <definedName name="ACFG" localSheetId="6">#REF!</definedName>
    <definedName name="ACFG" localSheetId="7">#REF!</definedName>
    <definedName name="ACFG">#REF!</definedName>
    <definedName name="ACFH" localSheetId="6">#REF!</definedName>
    <definedName name="ACFH" localSheetId="7">#REF!</definedName>
    <definedName name="ACFH">#REF!</definedName>
    <definedName name="ACFI" localSheetId="6">#REF!</definedName>
    <definedName name="ACFI" localSheetId="7">#REF!</definedName>
    <definedName name="ACFI">#REF!</definedName>
    <definedName name="ACFJ" localSheetId="6">#REF!</definedName>
    <definedName name="ACFJ" localSheetId="7">#REF!</definedName>
    <definedName name="ACFJ">#REF!</definedName>
    <definedName name="ACGA" localSheetId="6">#REF!</definedName>
    <definedName name="ACGA" localSheetId="7">#REF!</definedName>
    <definedName name="ACGA">#REF!</definedName>
    <definedName name="ACGB" localSheetId="6">#REF!</definedName>
    <definedName name="ACGB" localSheetId="7">#REF!</definedName>
    <definedName name="ACGB">#REF!</definedName>
    <definedName name="ACGC" localSheetId="6">#REF!</definedName>
    <definedName name="ACGC" localSheetId="7">#REF!</definedName>
    <definedName name="ACGC">#REF!</definedName>
    <definedName name="ACGD" localSheetId="6">#REF!</definedName>
    <definedName name="ACGD" localSheetId="7">#REF!</definedName>
    <definedName name="ACGD">#REF!</definedName>
    <definedName name="ACGE" localSheetId="6">#REF!</definedName>
    <definedName name="ACGE" localSheetId="7">#REF!</definedName>
    <definedName name="ACGE">#REF!</definedName>
    <definedName name="ACGF" localSheetId="6">#REF!</definedName>
    <definedName name="ACGF" localSheetId="7">#REF!</definedName>
    <definedName name="ACGF">#REF!</definedName>
    <definedName name="ACGG" localSheetId="6">#REF!</definedName>
    <definedName name="ACGG" localSheetId="7">#REF!</definedName>
    <definedName name="ACGG">#REF!</definedName>
    <definedName name="ACGH" localSheetId="6">#REF!</definedName>
    <definedName name="ACGH" localSheetId="7">#REF!</definedName>
    <definedName name="ACGH">#REF!</definedName>
    <definedName name="ACGI" localSheetId="6">#REF!</definedName>
    <definedName name="ACGI" localSheetId="7">#REF!</definedName>
    <definedName name="ACGI">#REF!</definedName>
    <definedName name="ACGJ" localSheetId="6">#REF!</definedName>
    <definedName name="ACGJ" localSheetId="7">#REF!</definedName>
    <definedName name="ACGJ">#REF!</definedName>
    <definedName name="ACHA" localSheetId="6">#REF!</definedName>
    <definedName name="ACHA" localSheetId="7">#REF!</definedName>
    <definedName name="ACHA">#REF!</definedName>
    <definedName name="ACHB" localSheetId="6">#REF!</definedName>
    <definedName name="ACHB" localSheetId="7">#REF!</definedName>
    <definedName name="ACHB">#REF!</definedName>
    <definedName name="ACHC" localSheetId="6">#REF!</definedName>
    <definedName name="ACHC" localSheetId="7">#REF!</definedName>
    <definedName name="ACHC">#REF!</definedName>
    <definedName name="ACHD" localSheetId="6">#REF!</definedName>
    <definedName name="ACHD" localSheetId="7">#REF!</definedName>
    <definedName name="ACHD">#REF!</definedName>
    <definedName name="ACHE" localSheetId="6">#REF!</definedName>
    <definedName name="ACHE" localSheetId="7">#REF!</definedName>
    <definedName name="ACHE">#REF!</definedName>
    <definedName name="ACHF" localSheetId="6">#REF!</definedName>
    <definedName name="ACHF" localSheetId="7">#REF!</definedName>
    <definedName name="ACHF">#REF!</definedName>
    <definedName name="ACHG" localSheetId="6">#REF!</definedName>
    <definedName name="ACHG" localSheetId="7">#REF!</definedName>
    <definedName name="ACHG">#REF!</definedName>
    <definedName name="ACHH" localSheetId="6">#REF!</definedName>
    <definedName name="ACHH" localSheetId="7">#REF!</definedName>
    <definedName name="ACHH">#REF!</definedName>
    <definedName name="ACHI" localSheetId="6">#REF!</definedName>
    <definedName name="ACHI" localSheetId="7">#REF!</definedName>
    <definedName name="ACHI">#REF!</definedName>
    <definedName name="ACHJ" localSheetId="6">#REF!</definedName>
    <definedName name="ACHJ" localSheetId="7">#REF!</definedName>
    <definedName name="ACHJ">#REF!</definedName>
    <definedName name="ACIA" localSheetId="6">#REF!</definedName>
    <definedName name="ACIA" localSheetId="7">#REF!</definedName>
    <definedName name="ACIA">#REF!</definedName>
    <definedName name="ACIB" localSheetId="6">#REF!</definedName>
    <definedName name="ACIB" localSheetId="7">#REF!</definedName>
    <definedName name="ACIB">#REF!</definedName>
    <definedName name="ACIC" localSheetId="6">#REF!</definedName>
    <definedName name="ACIC" localSheetId="7">#REF!</definedName>
    <definedName name="ACIC">#REF!</definedName>
    <definedName name="ACID" localSheetId="6">#REF!</definedName>
    <definedName name="ACID" localSheetId="7">#REF!</definedName>
    <definedName name="ACID">#REF!</definedName>
    <definedName name="ACIE" localSheetId="6">#REF!</definedName>
    <definedName name="ACIE" localSheetId="7">#REF!</definedName>
    <definedName name="ACIE">#REF!</definedName>
    <definedName name="ACIF" localSheetId="6">#REF!</definedName>
    <definedName name="ACIF" localSheetId="7">#REF!</definedName>
    <definedName name="ACIF">#REF!</definedName>
    <definedName name="ACIG" localSheetId="6">#REF!</definedName>
    <definedName name="ACIG" localSheetId="7">#REF!</definedName>
    <definedName name="ACIG">#REF!</definedName>
    <definedName name="ACIH" localSheetId="6">#REF!</definedName>
    <definedName name="ACIH" localSheetId="7">#REF!</definedName>
    <definedName name="ACIH">#REF!</definedName>
    <definedName name="ACII" localSheetId="6">#REF!</definedName>
    <definedName name="ACII" localSheetId="7">#REF!</definedName>
    <definedName name="ACII">#REF!</definedName>
    <definedName name="ACIJ" localSheetId="6">#REF!</definedName>
    <definedName name="ACIJ" localSheetId="7">#REF!</definedName>
    <definedName name="ACIJ">#REF!</definedName>
    <definedName name="ACJA" localSheetId="6">#REF!</definedName>
    <definedName name="ACJA" localSheetId="7">#REF!</definedName>
    <definedName name="ACJA">#REF!</definedName>
    <definedName name="ACJB" localSheetId="6">#REF!</definedName>
    <definedName name="ACJB" localSheetId="7">#REF!</definedName>
    <definedName name="ACJB">#REF!</definedName>
    <definedName name="ACJC" localSheetId="6">#REF!</definedName>
    <definedName name="ACJC" localSheetId="7">#REF!</definedName>
    <definedName name="ACJC">#REF!</definedName>
    <definedName name="ACJD" localSheetId="6">#REF!</definedName>
    <definedName name="ACJD" localSheetId="7">#REF!</definedName>
    <definedName name="ACJD">#REF!</definedName>
    <definedName name="ACJE" localSheetId="6">#REF!</definedName>
    <definedName name="ACJE" localSheetId="7">#REF!</definedName>
    <definedName name="ACJE">#REF!</definedName>
    <definedName name="ACJF" localSheetId="6">#REF!</definedName>
    <definedName name="ACJF" localSheetId="7">#REF!</definedName>
    <definedName name="ACJF">#REF!</definedName>
    <definedName name="ACJG" localSheetId="6">#REF!</definedName>
    <definedName name="ACJG" localSheetId="7">#REF!</definedName>
    <definedName name="ACJG">#REF!</definedName>
    <definedName name="ACJH" localSheetId="6">#REF!</definedName>
    <definedName name="ACJH" localSheetId="7">#REF!</definedName>
    <definedName name="ACJH">#REF!</definedName>
    <definedName name="ACJI" localSheetId="6">#REF!</definedName>
    <definedName name="ACJI" localSheetId="7">#REF!</definedName>
    <definedName name="ACJI">#REF!</definedName>
    <definedName name="ACJJ" localSheetId="6">#REF!</definedName>
    <definedName name="ACJJ" localSheetId="7">#REF!</definedName>
    <definedName name="ACJJ">#REF!</definedName>
    <definedName name="ad" localSheetId="6">[18]JAN09!#REF!</definedName>
    <definedName name="ad" localSheetId="7">[18]JAN09!#REF!</definedName>
    <definedName name="ad">[18]JAN09!#REF!</definedName>
    <definedName name="ADAA" localSheetId="6">#REF!</definedName>
    <definedName name="ADAA" localSheetId="7">#REF!</definedName>
    <definedName name="ADAA" localSheetId="5">#REF!</definedName>
    <definedName name="ADAA">#REF!</definedName>
    <definedName name="ADAB" localSheetId="6">#REF!</definedName>
    <definedName name="ADAB" localSheetId="7">#REF!</definedName>
    <definedName name="ADAB">#REF!</definedName>
    <definedName name="ADAC" localSheetId="6">#REF!</definedName>
    <definedName name="ADAC" localSheetId="7">#REF!</definedName>
    <definedName name="ADAC">#REF!</definedName>
    <definedName name="ADAD" localSheetId="6">#REF!</definedName>
    <definedName name="ADAD" localSheetId="7">#REF!</definedName>
    <definedName name="ADAD">#REF!</definedName>
    <definedName name="adadd">#REF!</definedName>
    <definedName name="ADAE" localSheetId="6">#REF!</definedName>
    <definedName name="ADAE" localSheetId="7">#REF!</definedName>
    <definedName name="ADAE">#REF!</definedName>
    <definedName name="ADAF" localSheetId="6">#REF!</definedName>
    <definedName name="ADAF" localSheetId="7">#REF!</definedName>
    <definedName name="ADAF">#REF!</definedName>
    <definedName name="ADAG" localSheetId="6">#REF!</definedName>
    <definedName name="ADAG" localSheetId="7">#REF!</definedName>
    <definedName name="ADAG">#REF!</definedName>
    <definedName name="ADAH" localSheetId="6">#REF!</definedName>
    <definedName name="ADAH" localSheetId="7">#REF!</definedName>
    <definedName name="ADAH">#REF!</definedName>
    <definedName name="ADAI" localSheetId="6">#REF!</definedName>
    <definedName name="ADAI" localSheetId="7">#REF!</definedName>
    <definedName name="ADAI">#REF!</definedName>
    <definedName name="ADAJ" localSheetId="6">#REF!</definedName>
    <definedName name="ADAJ" localSheetId="7">#REF!</definedName>
    <definedName name="ADAJ">#REF!</definedName>
    <definedName name="ADBA" localSheetId="6">#REF!</definedName>
    <definedName name="ADBA" localSheetId="7">#REF!</definedName>
    <definedName name="ADBA">#REF!</definedName>
    <definedName name="ADBB" localSheetId="6">#REF!</definedName>
    <definedName name="ADBB" localSheetId="7">#REF!</definedName>
    <definedName name="ADBB">#REF!</definedName>
    <definedName name="ADBC" localSheetId="6">#REF!</definedName>
    <definedName name="ADBC" localSheetId="7">#REF!</definedName>
    <definedName name="ADBC">#REF!</definedName>
    <definedName name="ADBD" localSheetId="6">#REF!</definedName>
    <definedName name="ADBD" localSheetId="7">#REF!</definedName>
    <definedName name="ADBD">#REF!</definedName>
    <definedName name="ADBE" localSheetId="6">#REF!</definedName>
    <definedName name="ADBE" localSheetId="7">#REF!</definedName>
    <definedName name="ADBE">#REF!</definedName>
    <definedName name="ADBF" localSheetId="6">#REF!</definedName>
    <definedName name="ADBF" localSheetId="7">#REF!</definedName>
    <definedName name="ADBF">#REF!</definedName>
    <definedName name="ADBG" localSheetId="6">#REF!</definedName>
    <definedName name="ADBG" localSheetId="7">#REF!</definedName>
    <definedName name="ADBG">#REF!</definedName>
    <definedName name="ADBH" localSheetId="6">#REF!</definedName>
    <definedName name="ADBH" localSheetId="7">#REF!</definedName>
    <definedName name="ADBH">#REF!</definedName>
    <definedName name="ADBI" localSheetId="6">#REF!</definedName>
    <definedName name="ADBI" localSheetId="7">#REF!</definedName>
    <definedName name="ADBI">#REF!</definedName>
    <definedName name="ADBJ" localSheetId="6">#REF!</definedName>
    <definedName name="ADBJ" localSheetId="7">#REF!</definedName>
    <definedName name="ADBJ">#REF!</definedName>
    <definedName name="ADCA" localSheetId="6">#REF!</definedName>
    <definedName name="ADCA" localSheetId="7">#REF!</definedName>
    <definedName name="ADCA">#REF!</definedName>
    <definedName name="ADCJ" localSheetId="6">#REF!</definedName>
    <definedName name="ADCJ" localSheetId="7">#REF!</definedName>
    <definedName name="ADCJ">#REF!</definedName>
    <definedName name="adfasf" localSheetId="6">#REF!</definedName>
    <definedName name="adfasf" localSheetId="7">#REF!</definedName>
    <definedName name="adfasf">#REF!</definedName>
    <definedName name="ADJA" localSheetId="6">#REF!</definedName>
    <definedName name="ADJA" localSheetId="7">#REF!</definedName>
    <definedName name="ADJA">#REF!</definedName>
    <definedName name="ADJB" localSheetId="6">#REF!</definedName>
    <definedName name="ADJB" localSheetId="7">#REF!</definedName>
    <definedName name="ADJB">#REF!</definedName>
    <definedName name="ADJC" localSheetId="6">#REF!</definedName>
    <definedName name="ADJC" localSheetId="7">#REF!</definedName>
    <definedName name="ADJC">#REF!</definedName>
    <definedName name="ADJD" localSheetId="6">#REF!</definedName>
    <definedName name="ADJD" localSheetId="7">#REF!</definedName>
    <definedName name="ADJD">#REF!</definedName>
    <definedName name="ADJE" localSheetId="6">#REF!</definedName>
    <definedName name="ADJE" localSheetId="7">#REF!</definedName>
    <definedName name="ADJE">#REF!</definedName>
    <definedName name="ADJF" localSheetId="6">#REF!</definedName>
    <definedName name="ADJF" localSheetId="7">#REF!</definedName>
    <definedName name="ADJF">#REF!</definedName>
    <definedName name="ADJG" localSheetId="6">#REF!</definedName>
    <definedName name="ADJG" localSheetId="7">#REF!</definedName>
    <definedName name="ADJG">#REF!</definedName>
    <definedName name="ADJH" localSheetId="6">#REF!</definedName>
    <definedName name="ADJH" localSheetId="7">#REF!</definedName>
    <definedName name="ADJH">#REF!</definedName>
    <definedName name="ADJI" localSheetId="6">#REF!</definedName>
    <definedName name="ADJI" localSheetId="7">#REF!</definedName>
    <definedName name="ADJI">#REF!</definedName>
    <definedName name="ADJJ" localSheetId="6">#REF!</definedName>
    <definedName name="ADJJ" localSheetId="7">#REF!</definedName>
    <definedName name="ADJJ">#REF!</definedName>
    <definedName name="AdmProBln" localSheetId="9">'[19]AHS - Personel'!$F$9</definedName>
    <definedName name="AdmProBln">#N/A</definedName>
    <definedName name="aegbn" localSheetId="6">#REF!</definedName>
    <definedName name="aegbn" localSheetId="7">#REF!</definedName>
    <definedName name="aegbn" localSheetId="5">#REF!</definedName>
    <definedName name="aegbn">#REF!</definedName>
    <definedName name="afag">#REF!</definedName>
    <definedName name="afasdf" hidden="1">[5]DExp.Lmb!#REF!</definedName>
    <definedName name="afgggg" localSheetId="6" hidden="1">{#N/A,#N/A,FALSE,"M.43"}</definedName>
    <definedName name="afgggg" localSheetId="9" hidden="1">{#N/A,#N/A,FALSE,"M.43"}</definedName>
    <definedName name="afgggg" localSheetId="7" hidden="1">{#N/A,#N/A,FALSE,"M.43"}</definedName>
    <definedName name="afgggg" localSheetId="5" hidden="1">{#N/A,#N/A,FALSE,"M.43"}</definedName>
    <definedName name="afgggg" localSheetId="10" hidden="1">{#N/A,#N/A,FALSE,"M.43"}</definedName>
    <definedName name="afgggg" hidden="1">{#N/A,#N/A,FALSE,"M.43"}</definedName>
    <definedName name="AJAA" localSheetId="6">#REF!</definedName>
    <definedName name="AJAA" localSheetId="7">#REF!</definedName>
    <definedName name="AJAA" localSheetId="5">#REF!</definedName>
    <definedName name="AJAA">#REF!</definedName>
    <definedName name="AJAB" localSheetId="6">#REF!</definedName>
    <definedName name="AJAB" localSheetId="7">#REF!</definedName>
    <definedName name="AJAB">#REF!</definedName>
    <definedName name="AJAC" localSheetId="6">#REF!</definedName>
    <definedName name="AJAC" localSheetId="7">#REF!</definedName>
    <definedName name="AJAC">#REF!</definedName>
    <definedName name="AJAD" localSheetId="6">#REF!</definedName>
    <definedName name="AJAD" localSheetId="7">#REF!</definedName>
    <definedName name="AJAD">#REF!</definedName>
    <definedName name="AJAE" localSheetId="6">#REF!</definedName>
    <definedName name="AJAE" localSheetId="7">#REF!</definedName>
    <definedName name="AJAE">#REF!</definedName>
    <definedName name="AJAF" localSheetId="6">#REF!</definedName>
    <definedName name="AJAF" localSheetId="7">#REF!</definedName>
    <definedName name="AJAF">#REF!</definedName>
    <definedName name="AJAG" localSheetId="6">#REF!</definedName>
    <definedName name="AJAG" localSheetId="7">#REF!</definedName>
    <definedName name="AJAG">#REF!</definedName>
    <definedName name="AJAH" localSheetId="6">#REF!</definedName>
    <definedName name="AJAH" localSheetId="7">#REF!</definedName>
    <definedName name="AJAH">#REF!</definedName>
    <definedName name="AJAI" localSheetId="6">#REF!</definedName>
    <definedName name="AJAI" localSheetId="7">#REF!</definedName>
    <definedName name="AJAI">#REF!</definedName>
    <definedName name="AJAJ" localSheetId="6">#REF!</definedName>
    <definedName name="AJAJ" localSheetId="7">#REF!</definedName>
    <definedName name="AJAJ">#REF!</definedName>
    <definedName name="AJBA" localSheetId="6">#REF!</definedName>
    <definedName name="AJBA" localSheetId="7">#REF!</definedName>
    <definedName name="AJBA">#REF!</definedName>
    <definedName name="AJBB" localSheetId="6">#REF!</definedName>
    <definedName name="AJBB" localSheetId="7">#REF!</definedName>
    <definedName name="AJBB">#REF!</definedName>
    <definedName name="AJBC" localSheetId="6">#REF!</definedName>
    <definedName name="AJBC" localSheetId="7">#REF!</definedName>
    <definedName name="AJBC">#REF!</definedName>
    <definedName name="AJBD" localSheetId="6">#REF!</definedName>
    <definedName name="AJBD" localSheetId="7">#REF!</definedName>
    <definedName name="AJBD">#REF!</definedName>
    <definedName name="AJBE" localSheetId="6">#REF!</definedName>
    <definedName name="AJBE" localSheetId="7">#REF!</definedName>
    <definedName name="AJBE">#REF!</definedName>
    <definedName name="AJBF" localSheetId="6">#REF!</definedName>
    <definedName name="AJBF" localSheetId="7">#REF!</definedName>
    <definedName name="AJBF">#REF!</definedName>
    <definedName name="AJBG" localSheetId="6">#REF!</definedName>
    <definedName name="AJBG" localSheetId="7">#REF!</definedName>
    <definedName name="AJBG">#REF!</definedName>
    <definedName name="AJBH" localSheetId="6">#REF!</definedName>
    <definedName name="AJBH" localSheetId="7">#REF!</definedName>
    <definedName name="AJBH">#REF!</definedName>
    <definedName name="AJBI" localSheetId="6">#REF!</definedName>
    <definedName name="AJBI" localSheetId="7">#REF!</definedName>
    <definedName name="AJBI">#REF!</definedName>
    <definedName name="AJBJ" localSheetId="6">#REF!</definedName>
    <definedName name="AJBJ" localSheetId="7">#REF!</definedName>
    <definedName name="AJBJ">#REF!</definedName>
    <definedName name="AJCA" localSheetId="6">#REF!</definedName>
    <definedName name="AJCA" localSheetId="7">#REF!</definedName>
    <definedName name="AJCA">#REF!</definedName>
    <definedName name="AJCB" localSheetId="6">#REF!</definedName>
    <definedName name="AJCB" localSheetId="7">#REF!</definedName>
    <definedName name="AJCB">#REF!</definedName>
    <definedName name="AJCC" localSheetId="6">#REF!</definedName>
    <definedName name="AJCC" localSheetId="7">#REF!</definedName>
    <definedName name="AJCC">#REF!</definedName>
    <definedName name="AJCD" localSheetId="6">#REF!</definedName>
    <definedName name="AJCD" localSheetId="7">#REF!</definedName>
    <definedName name="AJCD">#REF!</definedName>
    <definedName name="AJCE" localSheetId="6">#REF!</definedName>
    <definedName name="AJCE" localSheetId="7">#REF!</definedName>
    <definedName name="AJCE">#REF!</definedName>
    <definedName name="AJCF" localSheetId="6">#REF!</definedName>
    <definedName name="AJCF" localSheetId="7">#REF!</definedName>
    <definedName name="AJCF">#REF!</definedName>
    <definedName name="AJCG" localSheetId="6">#REF!</definedName>
    <definedName name="AJCG" localSheetId="7">#REF!</definedName>
    <definedName name="AJCG">#REF!</definedName>
    <definedName name="AJCH" localSheetId="6">#REF!</definedName>
    <definedName name="AJCH" localSheetId="7">#REF!</definedName>
    <definedName name="AJCH">#REF!</definedName>
    <definedName name="AJCI" localSheetId="6">#REF!</definedName>
    <definedName name="AJCI" localSheetId="7">#REF!</definedName>
    <definedName name="AJCI">#REF!</definedName>
    <definedName name="AJCJ" localSheetId="6">#REF!</definedName>
    <definedName name="AJCJ" localSheetId="7">#REF!</definedName>
    <definedName name="AJCJ">#REF!</definedName>
    <definedName name="AJDA" localSheetId="6">#REF!</definedName>
    <definedName name="AJDA" localSheetId="7">#REF!</definedName>
    <definedName name="AJDA">#REF!</definedName>
    <definedName name="AJDB" localSheetId="6">#REF!</definedName>
    <definedName name="AJDB" localSheetId="7">#REF!</definedName>
    <definedName name="AJDB">#REF!</definedName>
    <definedName name="AJDC" localSheetId="6">#REF!</definedName>
    <definedName name="AJDC" localSheetId="7">#REF!</definedName>
    <definedName name="AJDC">#REF!</definedName>
    <definedName name="AJDD" localSheetId="6">#REF!</definedName>
    <definedName name="AJDD" localSheetId="7">#REF!</definedName>
    <definedName name="AJDD">#REF!</definedName>
    <definedName name="AJDE" localSheetId="6">#REF!</definedName>
    <definedName name="AJDE" localSheetId="7">#REF!</definedName>
    <definedName name="AJDE">#REF!</definedName>
    <definedName name="AJDF" localSheetId="6">#REF!</definedName>
    <definedName name="AJDF" localSheetId="7">#REF!</definedName>
    <definedName name="AJDF">#REF!</definedName>
    <definedName name="AJDG" localSheetId="6">#REF!</definedName>
    <definedName name="AJDG" localSheetId="7">#REF!</definedName>
    <definedName name="AJDG">#REF!</definedName>
    <definedName name="AJDH" localSheetId="6">#REF!</definedName>
    <definedName name="AJDH" localSheetId="7">#REF!</definedName>
    <definedName name="AJDH">#REF!</definedName>
    <definedName name="AJDI" localSheetId="6">#REF!</definedName>
    <definedName name="AJDI" localSheetId="7">#REF!</definedName>
    <definedName name="AJDI">#REF!</definedName>
    <definedName name="AJDJ" localSheetId="6">#REF!</definedName>
    <definedName name="AJDJ" localSheetId="7">#REF!</definedName>
    <definedName name="AJDJ">#REF!</definedName>
    <definedName name="AJEA" localSheetId="6">#REF!</definedName>
    <definedName name="AJEA" localSheetId="7">#REF!</definedName>
    <definedName name="AJEA">#REF!</definedName>
    <definedName name="AJEB" localSheetId="6">#REF!</definedName>
    <definedName name="AJEB" localSheetId="7">#REF!</definedName>
    <definedName name="AJEB">#REF!</definedName>
    <definedName name="AJEC" localSheetId="6">#REF!</definedName>
    <definedName name="AJEC" localSheetId="7">#REF!</definedName>
    <definedName name="AJEC">#REF!</definedName>
    <definedName name="AJED" localSheetId="6">#REF!</definedName>
    <definedName name="AJED" localSheetId="7">#REF!</definedName>
    <definedName name="AJED">#REF!</definedName>
    <definedName name="AJEE" localSheetId="6">#REF!</definedName>
    <definedName name="AJEE" localSheetId="7">#REF!</definedName>
    <definedName name="AJEE">#REF!</definedName>
    <definedName name="AJEF" localSheetId="6">#REF!</definedName>
    <definedName name="AJEF" localSheetId="7">#REF!</definedName>
    <definedName name="AJEF">#REF!</definedName>
    <definedName name="AJEG" localSheetId="6">#REF!</definedName>
    <definedName name="AJEG" localSheetId="7">#REF!</definedName>
    <definedName name="AJEG">#REF!</definedName>
    <definedName name="AJEH" localSheetId="6">#REF!</definedName>
    <definedName name="AJEH" localSheetId="7">#REF!</definedName>
    <definedName name="AJEH">#REF!</definedName>
    <definedName name="AJEI" localSheetId="6">#REF!</definedName>
    <definedName name="AJEI" localSheetId="7">#REF!</definedName>
    <definedName name="AJEI">#REF!</definedName>
    <definedName name="AJEJ" localSheetId="6">#REF!</definedName>
    <definedName name="AJEJ" localSheetId="7">#REF!</definedName>
    <definedName name="AJEJ">#REF!</definedName>
    <definedName name="AJFA" localSheetId="6">#REF!</definedName>
    <definedName name="AJFA" localSheetId="7">#REF!</definedName>
    <definedName name="AJFA">#REF!</definedName>
    <definedName name="AJFB" localSheetId="6">#REF!</definedName>
    <definedName name="AJFB" localSheetId="7">#REF!</definedName>
    <definedName name="AJFB">#REF!</definedName>
    <definedName name="AJFC" localSheetId="6">#REF!</definedName>
    <definedName name="AJFC" localSheetId="7">#REF!</definedName>
    <definedName name="AJFC">#REF!</definedName>
    <definedName name="AJFD" localSheetId="6">#REF!</definedName>
    <definedName name="AJFD" localSheetId="7">#REF!</definedName>
    <definedName name="AJFD">#REF!</definedName>
    <definedName name="AJFE" localSheetId="6">#REF!</definedName>
    <definedName name="AJFE" localSheetId="7">#REF!</definedName>
    <definedName name="AJFE">#REF!</definedName>
    <definedName name="AJFF" localSheetId="6">#REF!</definedName>
    <definedName name="AJFF" localSheetId="7">#REF!</definedName>
    <definedName name="AJFF">#REF!</definedName>
    <definedName name="AJFG" localSheetId="6">#REF!</definedName>
    <definedName name="AJFG" localSheetId="7">#REF!</definedName>
    <definedName name="AJFG">#REF!</definedName>
    <definedName name="AJFH" localSheetId="6">#REF!</definedName>
    <definedName name="AJFH" localSheetId="7">#REF!</definedName>
    <definedName name="AJFH">#REF!</definedName>
    <definedName name="AJFI" localSheetId="6">#REF!</definedName>
    <definedName name="AJFI" localSheetId="7">#REF!</definedName>
    <definedName name="AJFI">#REF!</definedName>
    <definedName name="AJFJ" localSheetId="6">#REF!</definedName>
    <definedName name="AJFJ" localSheetId="7">#REF!</definedName>
    <definedName name="AJFJ">#REF!</definedName>
    <definedName name="AJGA" localSheetId="6">#REF!</definedName>
    <definedName name="AJGA" localSheetId="7">#REF!</definedName>
    <definedName name="AJGA">#REF!</definedName>
    <definedName name="AJGB" localSheetId="6">#REF!</definedName>
    <definedName name="AJGB" localSheetId="7">#REF!</definedName>
    <definedName name="AJGB">#REF!</definedName>
    <definedName name="AJGC" localSheetId="6">#REF!</definedName>
    <definedName name="AJGC" localSheetId="7">#REF!</definedName>
    <definedName name="AJGC">#REF!</definedName>
    <definedName name="AJGD" localSheetId="6">#REF!</definedName>
    <definedName name="AJGD" localSheetId="7">#REF!</definedName>
    <definedName name="AJGD">#REF!</definedName>
    <definedName name="AJGE" localSheetId="6">#REF!</definedName>
    <definedName name="AJGE" localSheetId="7">#REF!</definedName>
    <definedName name="AJGE">#REF!</definedName>
    <definedName name="AJGF" localSheetId="6">#REF!</definedName>
    <definedName name="AJGF" localSheetId="7">#REF!</definedName>
    <definedName name="AJGF">#REF!</definedName>
    <definedName name="AJGG" localSheetId="6">#REF!</definedName>
    <definedName name="AJGG" localSheetId="7">#REF!</definedName>
    <definedName name="AJGG">#REF!</definedName>
    <definedName name="AJGH" localSheetId="6">#REF!</definedName>
    <definedName name="AJGH" localSheetId="7">#REF!</definedName>
    <definedName name="AJGH">#REF!</definedName>
    <definedName name="AJGI" localSheetId="6">#REF!</definedName>
    <definedName name="AJGI" localSheetId="7">#REF!</definedName>
    <definedName name="AJGI">#REF!</definedName>
    <definedName name="AJGJ" localSheetId="6">#REF!</definedName>
    <definedName name="AJGJ" localSheetId="7">#REF!</definedName>
    <definedName name="AJGJ">#REF!</definedName>
    <definedName name="AJHA" localSheetId="6">#REF!</definedName>
    <definedName name="AJHA" localSheetId="7">#REF!</definedName>
    <definedName name="AJHA">#REF!</definedName>
    <definedName name="AJHB" localSheetId="6">#REF!</definedName>
    <definedName name="AJHB" localSheetId="7">#REF!</definedName>
    <definedName name="AJHB">#REF!</definedName>
    <definedName name="AJHC" localSheetId="6">#REF!</definedName>
    <definedName name="AJHC" localSheetId="7">#REF!</definedName>
    <definedName name="AJHC">#REF!</definedName>
    <definedName name="AJHD" localSheetId="6">#REF!</definedName>
    <definedName name="AJHD" localSheetId="7">#REF!</definedName>
    <definedName name="AJHD">#REF!</definedName>
    <definedName name="AJHE" localSheetId="6">#REF!</definedName>
    <definedName name="AJHE" localSheetId="7">#REF!</definedName>
    <definedName name="AJHE">#REF!</definedName>
    <definedName name="AJHF" localSheetId="6">#REF!</definedName>
    <definedName name="AJHF" localSheetId="7">#REF!</definedName>
    <definedName name="AJHF">#REF!</definedName>
    <definedName name="AJHG" localSheetId="6">#REF!</definedName>
    <definedName name="AJHG" localSheetId="7">#REF!</definedName>
    <definedName name="AJHG">#REF!</definedName>
    <definedName name="AJHH" localSheetId="6">#REF!</definedName>
    <definedName name="AJHH" localSheetId="7">#REF!</definedName>
    <definedName name="AJHH">#REF!</definedName>
    <definedName name="AJHI" localSheetId="6">#REF!</definedName>
    <definedName name="AJHI" localSheetId="7">#REF!</definedName>
    <definedName name="AJHI">#REF!</definedName>
    <definedName name="AJHJ" localSheetId="6">#REF!</definedName>
    <definedName name="AJHJ" localSheetId="7">#REF!</definedName>
    <definedName name="AJHJ">#REF!</definedName>
    <definedName name="AJI">#REF!</definedName>
    <definedName name="AJIA" localSheetId="6">#REF!</definedName>
    <definedName name="AJIA" localSheetId="7">#REF!</definedName>
    <definedName name="AJIA">#REF!</definedName>
    <definedName name="AJIB" localSheetId="6">#REF!</definedName>
    <definedName name="AJIB" localSheetId="7">#REF!</definedName>
    <definedName name="AJIB">#REF!</definedName>
    <definedName name="AJIC" localSheetId="6">#REF!</definedName>
    <definedName name="AJIC" localSheetId="7">#REF!</definedName>
    <definedName name="AJIC">#REF!</definedName>
    <definedName name="AJID" localSheetId="6">#REF!</definedName>
    <definedName name="AJID" localSheetId="7">#REF!</definedName>
    <definedName name="AJID">#REF!</definedName>
    <definedName name="AJIE" localSheetId="6">#REF!</definedName>
    <definedName name="AJIE" localSheetId="7">#REF!</definedName>
    <definedName name="AJIE">#REF!</definedName>
    <definedName name="AJIF" localSheetId="6">#REF!</definedName>
    <definedName name="AJIF" localSheetId="7">#REF!</definedName>
    <definedName name="AJIF">#REF!</definedName>
    <definedName name="AJIG" localSheetId="6">#REF!</definedName>
    <definedName name="AJIG" localSheetId="7">#REF!</definedName>
    <definedName name="AJIG">#REF!</definedName>
    <definedName name="AJIH" localSheetId="6">#REF!</definedName>
    <definedName name="AJIH" localSheetId="7">#REF!</definedName>
    <definedName name="AJIH">#REF!</definedName>
    <definedName name="AJII" localSheetId="6">#REF!</definedName>
    <definedName name="AJII" localSheetId="7">#REF!</definedName>
    <definedName name="AJII">#REF!</definedName>
    <definedName name="AJIJ" localSheetId="6">#REF!</definedName>
    <definedName name="AJIJ" localSheetId="7">#REF!</definedName>
    <definedName name="AJIJ">#REF!</definedName>
    <definedName name="AJJA" localSheetId="6">#REF!</definedName>
    <definedName name="AJJA" localSheetId="7">#REF!</definedName>
    <definedName name="AJJA">#REF!</definedName>
    <definedName name="AJJB" localSheetId="6">#REF!</definedName>
    <definedName name="AJJB" localSheetId="7">#REF!</definedName>
    <definedName name="AJJB">#REF!</definedName>
    <definedName name="AJJC" localSheetId="6">#REF!</definedName>
    <definedName name="AJJC" localSheetId="7">#REF!</definedName>
    <definedName name="AJJC">#REF!</definedName>
    <definedName name="AJJD" localSheetId="6">#REF!</definedName>
    <definedName name="AJJD" localSheetId="7">#REF!</definedName>
    <definedName name="AJJD">#REF!</definedName>
    <definedName name="AJJE" localSheetId="6">#REF!</definedName>
    <definedName name="AJJE" localSheetId="7">#REF!</definedName>
    <definedName name="AJJE">#REF!</definedName>
    <definedName name="AJJF" localSheetId="6">#REF!</definedName>
    <definedName name="AJJF" localSheetId="7">#REF!</definedName>
    <definedName name="AJJF">#REF!</definedName>
    <definedName name="AJJG" localSheetId="6">#REF!</definedName>
    <definedName name="AJJG" localSheetId="7">#REF!</definedName>
    <definedName name="AJJG">#REF!</definedName>
    <definedName name="AJJH" localSheetId="6">#REF!</definedName>
    <definedName name="AJJH" localSheetId="7">#REF!</definedName>
    <definedName name="AJJH">#REF!</definedName>
    <definedName name="AJJI" localSheetId="6">#REF!</definedName>
    <definedName name="AJJI" localSheetId="7">#REF!</definedName>
    <definedName name="AJJI">#REF!</definedName>
    <definedName name="AkumATFungsi" localSheetId="6">#REF!</definedName>
    <definedName name="AkumATFungsi" localSheetId="7">#REF!</definedName>
    <definedName name="AkumATFungsi">#REF!</definedName>
    <definedName name="AkumATJenis" localSheetId="6">#REF!</definedName>
    <definedName name="AkumATJenis" localSheetId="9">#REF!</definedName>
    <definedName name="AkumATJenis" localSheetId="7">#REF!</definedName>
    <definedName name="AkumATJenis">#REF!</definedName>
    <definedName name="ALAMAT" localSheetId="6">#REF!</definedName>
    <definedName name="ALAMAT" localSheetId="7">#REF!</definedName>
    <definedName name="ALAMAT">#REF!</definedName>
    <definedName name="an" localSheetId="6">[18]JAN09!#REF!</definedName>
    <definedName name="an" localSheetId="7">[18]JAN09!#REF!</definedName>
    <definedName name="an">[18]JAN09!#REF!</definedName>
    <definedName name="analisa" localSheetId="6">#REF!</definedName>
    <definedName name="analisa" localSheetId="7">#REF!</definedName>
    <definedName name="analisa" localSheetId="5">#REF!</definedName>
    <definedName name="analisa">#REF!</definedName>
    <definedName name="AnalisaPenjualan" localSheetId="6">#REF!</definedName>
    <definedName name="AnalisaPenjualan" localSheetId="7">#REF!</definedName>
    <definedName name="AnalisaPenjualan">#REF!</definedName>
    <definedName name="AnalisHari" localSheetId="9">'[19]AHS - Personel'!$G$10</definedName>
    <definedName name="AnalisHari">#N/A</definedName>
    <definedName name="and" localSheetId="6">[20]JAN09!#REF!</definedName>
    <definedName name="and" localSheetId="7">[20]JAN09!#REF!</definedName>
    <definedName name="and">[20]JAN09!#REF!</definedName>
    <definedName name="andrea" localSheetId="6">[18]JAN09!#REF!</definedName>
    <definedName name="andrea" localSheetId="7">[18]JAN09!#REF!</definedName>
    <definedName name="andrea">[18]JAN09!#REF!</definedName>
    <definedName name="APRIL92" localSheetId="6">#REF!</definedName>
    <definedName name="APRIL92" localSheetId="7">#REF!</definedName>
    <definedName name="APRIL92" localSheetId="5">#REF!</definedName>
    <definedName name="APRIL92">#REF!</definedName>
    <definedName name="aqa">#REF!</definedName>
    <definedName name="aqDAD">#REF!</definedName>
    <definedName name="Area_data">[21]Area_Data!$C$7:$Y$29</definedName>
    <definedName name="area_print" localSheetId="6">#REF!</definedName>
    <definedName name="area_print" localSheetId="7">#REF!</definedName>
    <definedName name="area_print" localSheetId="5">#REF!</definedName>
    <definedName name="area_print">#REF!</definedName>
    <definedName name="Area_print_Mi" localSheetId="6">#REF!</definedName>
    <definedName name="Area_print_Mi" localSheetId="7">#REF!</definedName>
    <definedName name="Area_print_Mi">#REF!</definedName>
    <definedName name="area_print1" localSheetId="6">#REF!</definedName>
    <definedName name="area_print1" localSheetId="7">#REF!</definedName>
    <definedName name="area_print1">#REF!</definedName>
    <definedName name="Area_type">OFFSET('[21]Working Page'!$K$8,0,0,COUNTA('[21]Working Page'!$K$8:$K$20),1)</definedName>
    <definedName name="AREATAPRKAP" localSheetId="6">#REF!</definedName>
    <definedName name="AREATAPRKAP" localSheetId="7">#REF!</definedName>
    <definedName name="AREATAPRKAP" localSheetId="5">#REF!</definedName>
    <definedName name="AREATAPRKAP">#REF!</definedName>
    <definedName name="arest" localSheetId="6">#REF!</definedName>
    <definedName name="arest" localSheetId="7">#REF!</definedName>
    <definedName name="arest">#REF!</definedName>
    <definedName name="arus" localSheetId="6">#REF!</definedName>
    <definedName name="arus" localSheetId="7">#REF!</definedName>
    <definedName name="arus">#REF!</definedName>
    <definedName name="ArusKas" localSheetId="6">#REF!</definedName>
    <definedName name="ArusKas" localSheetId="9">#REF!</definedName>
    <definedName name="ArusKas" localSheetId="7">#REF!</definedName>
    <definedName name="ArusKas">#REF!</definedName>
    <definedName name="AS2DocOpenMode" hidden="1">"AS2DocumentBrowse"</definedName>
    <definedName name="ASASA" localSheetId="6">#REF!</definedName>
    <definedName name="ASASA" localSheetId="7">#REF!</definedName>
    <definedName name="ASASA" localSheetId="5">#REF!</definedName>
    <definedName name="ASASA">#REF!</definedName>
    <definedName name="asasdasd" localSheetId="6" hidden="1">{#N/A,#N/A,FALSE,"M.42"}</definedName>
    <definedName name="asasdasd" localSheetId="9" hidden="1">{#N/A,#N/A,FALSE,"M.42"}</definedName>
    <definedName name="asasdasd" localSheetId="7" hidden="1">{#N/A,#N/A,FALSE,"M.42"}</definedName>
    <definedName name="asasdasd" localSheetId="5" hidden="1">{#N/A,#N/A,FALSE,"M.42"}</definedName>
    <definedName name="asasdasd" localSheetId="10" hidden="1">{#N/A,#N/A,FALSE,"M.42"}</definedName>
    <definedName name="asasdasd" hidden="1">{#N/A,#N/A,FALSE,"M.42"}</definedName>
    <definedName name="Asumsi" localSheetId="6">#REF!</definedName>
    <definedName name="Asumsi" localSheetId="9">#REF!</definedName>
    <definedName name="Asumsi" localSheetId="7">#REF!</definedName>
    <definedName name="Asumsi">#REF!</definedName>
    <definedName name="ATFungsi" localSheetId="6">#REF!</definedName>
    <definedName name="ATFungsi" localSheetId="9">#REF!</definedName>
    <definedName name="ATFungsi" localSheetId="7">#REF!</definedName>
    <definedName name="ATFungsi">#REF!</definedName>
    <definedName name="ATJenis" localSheetId="6">#REF!</definedName>
    <definedName name="ATJenis" localSheetId="9">#REF!</definedName>
    <definedName name="ATJenis" localSheetId="7">#REF!</definedName>
    <definedName name="ATJenis">#REF!</definedName>
    <definedName name="aw" localSheetId="6" hidden="1">{#N/A,#N/A,FALSE,"M.42"}</definedName>
    <definedName name="aw" localSheetId="9" hidden="1">{#N/A,#N/A,FALSE,"M.42"}</definedName>
    <definedName name="aw" localSheetId="7" hidden="1">{#N/A,#N/A,FALSE,"M.42"}</definedName>
    <definedName name="aw" localSheetId="5" hidden="1">{#N/A,#N/A,FALSE,"M.42"}</definedName>
    <definedName name="aw" localSheetId="10" hidden="1">{#N/A,#N/A,FALSE,"M.42"}</definedName>
    <definedName name="aw" hidden="1">{#N/A,#N/A,FALSE,"M.42"}</definedName>
    <definedName name="B" localSheetId="6">#REF!</definedName>
    <definedName name="B" localSheetId="7">#REF!</definedName>
    <definedName name="B" localSheetId="5">#REF!</definedName>
    <definedName name="B">#REF!</definedName>
    <definedName name="ba" localSheetId="6">[22]Usulan!#REF!</definedName>
    <definedName name="ba" localSheetId="7">[22]Usulan!#REF!</definedName>
    <definedName name="ba" localSheetId="5">[22]Usulan!#REF!</definedName>
    <definedName name="ba">[22]Usulan!#REF!</definedName>
    <definedName name="baba" localSheetId="6">#REF!</definedName>
    <definedName name="baba" localSheetId="9">#REF!</definedName>
    <definedName name="baba" localSheetId="5">#REF!</definedName>
    <definedName name="baba">#REF!</definedName>
    <definedName name="Bangsri" localSheetId="6" hidden="1">#REF!</definedName>
    <definedName name="Bangsri" localSheetId="9" hidden="1">#REF!</definedName>
    <definedName name="Bangsri" localSheetId="7" hidden="1">#REF!</definedName>
    <definedName name="Bangsri" localSheetId="0" hidden="1">#REF!</definedName>
    <definedName name="Bangsri" localSheetId="2" hidden="1">#REF!</definedName>
    <definedName name="Bangsri" localSheetId="1" hidden="1">#REF!</definedName>
    <definedName name="Bangsri" hidden="1">#REF!</definedName>
    <definedName name="bank" localSheetId="6">#REF!</definedName>
    <definedName name="bank" localSheetId="7">#REF!</definedName>
    <definedName name="bank">#REF!</definedName>
    <definedName name="BAR" localSheetId="6">'[23]FORM-B'!#REF!</definedName>
    <definedName name="BAR" localSheetId="7">'[23]FORM-B'!#REF!</definedName>
    <definedName name="BAR">'[23]FORM-B'!#REF!</definedName>
    <definedName name="BAR_19" localSheetId="6">'[23]FORM-B'!#REF!</definedName>
    <definedName name="BAR_19" localSheetId="7">'[23]FORM-B'!#REF!</definedName>
    <definedName name="BAR_19">'[23]FORM-B'!#REF!</definedName>
    <definedName name="BARU" localSheetId="6">#REF!</definedName>
    <definedName name="BARU" localSheetId="7">#REF!</definedName>
    <definedName name="BARU" localSheetId="5">#REF!</definedName>
    <definedName name="BARU">#REF!</definedName>
    <definedName name="Baru_19" localSheetId="6">'[23]FORM-B'!#REF!</definedName>
    <definedName name="Baru_19" localSheetId="7">'[23]FORM-B'!#REF!</definedName>
    <definedName name="Baru_19" localSheetId="5">'[23]FORM-B'!#REF!</definedName>
    <definedName name="Baru_19">'[23]FORM-B'!#REF!</definedName>
    <definedName name="Bases_of_absorption">OFFSET('[21]Working Page'!$J$8,0,0,COUNTA('[21]Working Page'!$J$8:$J$31),1)</definedName>
    <definedName name="Basis_of_absorption_Area_Overheads">'[21]Regional Overhead Allocation_WJ'!$C$381:$U$404</definedName>
    <definedName name="Basket">[24]Kamus!$D$2:$D$8</definedName>
    <definedName name="Bayar_Tepsco_jpy" localSheetId="6">#REF!</definedName>
    <definedName name="Bayar_Tepsco_jpy" localSheetId="7">#REF!</definedName>
    <definedName name="Bayar_Tepsco_jpy" localSheetId="5">#REF!</definedName>
    <definedName name="Bayar_Tepsco_jpy">#REF!</definedName>
    <definedName name="BBakuTRWI">'[25]BBaku(12C3)'!$B$1:$S$46</definedName>
    <definedName name="BBakuTRWII">'[25]BBaku(12C3)'!$B$47:$S$93</definedName>
    <definedName name="BBakuTRWIII">'[25]BBaku(12C3)'!$B$94:$S$140</definedName>
    <definedName name="BBakuTRWIV">'[25]BBaku(12C3)'!$B$141:$S$187</definedName>
    <definedName name="bbb" localSheetId="6" hidden="1">{#N/A,#N/A,FALSE,"M.41"}</definedName>
    <definedName name="bbb" localSheetId="9" hidden="1">{#N/A,#N/A,FALSE,"M.41"}</definedName>
    <definedName name="bbb" localSheetId="7" hidden="1">{#N/A,#N/A,FALSE,"M.41"}</definedName>
    <definedName name="bbb" localSheetId="5" hidden="1">{#N/A,#N/A,FALSE,"M.41"}</definedName>
    <definedName name="bbb" localSheetId="10" hidden="1">{#N/A,#N/A,FALSE,"M.41"}</definedName>
    <definedName name="bbb" hidden="1">{#N/A,#N/A,FALSE,"M.41"}</definedName>
    <definedName name="BBMJenisTRWI">'[26]BBMJenis(12B1)'!$B$1:$K$38</definedName>
    <definedName name="BBMJenisTRWII">'[26]BBMJenis(12B1)'!$B$40:$K$77</definedName>
    <definedName name="BBMJenisTRWIII">'[26]BBMJenis(12B1)'!$B$79:$K$116</definedName>
    <definedName name="BBMJenisTRWIV">'[26]BBMJenis(12B1)'!$B$118:$K$155</definedName>
    <definedName name="BEBANKDS" localSheetId="6">#REF!</definedName>
    <definedName name="BEBANKDS" localSheetId="7">#REF!</definedName>
    <definedName name="BEBANKDS" localSheetId="5">#REF!</definedName>
    <definedName name="BEBANKDS">#REF!</definedName>
    <definedName name="BEBANSLG" localSheetId="6">#REF!</definedName>
    <definedName name="BEBANSLG" localSheetId="7">#REF!</definedName>
    <definedName name="BEBANSLG">#REF!</definedName>
    <definedName name="BEBANSMG" localSheetId="6">#REF!</definedName>
    <definedName name="BEBANSMG" localSheetId="7">#REF!</definedName>
    <definedName name="BEBANSMG">#REF!</definedName>
    <definedName name="bf" localSheetId="6" hidden="1">{#N/A,#N/A,FALSE,"M.01";#N/A,#N/A,FALSE,"M.01"}</definedName>
    <definedName name="bf" localSheetId="9" hidden="1">{#N/A,#N/A,FALSE,"M.01";#N/A,#N/A,FALSE,"M.01"}</definedName>
    <definedName name="bf" localSheetId="7" hidden="1">{#N/A,#N/A,FALSE,"M.01";#N/A,#N/A,FALSE,"M.01"}</definedName>
    <definedName name="bf" localSheetId="5" hidden="1">{#N/A,#N/A,FALSE,"M.01";#N/A,#N/A,FALSE,"M.01"}</definedName>
    <definedName name="bf" localSheetId="10" hidden="1">{#N/A,#N/A,FALSE,"M.01";#N/A,#N/A,FALSE,"M.01"}</definedName>
    <definedName name="bf" hidden="1">{#N/A,#N/A,FALSE,"M.01";#N/A,#N/A,FALSE,"M.01"}</definedName>
    <definedName name="bg" localSheetId="6" hidden="1">{#N/A,#N/A,FALSE,"M.01";#N/A,#N/A,FALSE,"M.01"}</definedName>
    <definedName name="bg" localSheetId="9" hidden="1">{#N/A,#N/A,FALSE,"M.01";#N/A,#N/A,FALSE,"M.01"}</definedName>
    <definedName name="bg" localSheetId="7" hidden="1">{#N/A,#N/A,FALSE,"M.01";#N/A,#N/A,FALSE,"M.01"}</definedName>
    <definedName name="bg" localSheetId="5" hidden="1">{#N/A,#N/A,FALSE,"M.01";#N/A,#N/A,FALSE,"M.01"}</definedName>
    <definedName name="bg" localSheetId="10" hidden="1">{#N/A,#N/A,FALSE,"M.01";#N/A,#N/A,FALSE,"M.01"}</definedName>
    <definedName name="bg" hidden="1">{#N/A,#N/A,FALSE,"M.01";#N/A,#N/A,FALSE,"M.01"}</definedName>
    <definedName name="BHVHY" localSheetId="6">#REF!</definedName>
    <definedName name="BHVHY" localSheetId="7">#REF!</definedName>
    <definedName name="BHVHY" localSheetId="5">#REF!</definedName>
    <definedName name="BHVHY">#REF!</definedName>
    <definedName name="Biak" localSheetId="6" hidden="1">{#N/A,#N/A,FALSE,"M.31"}</definedName>
    <definedName name="Biak" localSheetId="9" hidden="1">{#N/A,#N/A,FALSE,"M.31"}</definedName>
    <definedName name="Biak" localSheetId="7" hidden="1">{#N/A,#N/A,FALSE,"M.31"}</definedName>
    <definedName name="Biak" localSheetId="5" hidden="1">{#N/A,#N/A,FALSE,"M.31"}</definedName>
    <definedName name="Biak" localSheetId="10" hidden="1">{#N/A,#N/A,FALSE,"M.31"}</definedName>
    <definedName name="Biak" hidden="1">{#N/A,#N/A,FALSE,"M.31"}</definedName>
    <definedName name="BIAYA" localSheetId="6" hidden="1">{#N/A,#N/A,FALSE,"M.01"}</definedName>
    <definedName name="BIAYA" localSheetId="9" hidden="1">{#N/A,#N/A,FALSE,"M.01"}</definedName>
    <definedName name="BIAYA" localSheetId="7" hidden="1">{#N/A,#N/A,FALSE,"M.01"}</definedName>
    <definedName name="BIAYA" localSheetId="5" hidden="1">{#N/A,#N/A,FALSE,"M.01"}</definedName>
    <definedName name="BIAYA" localSheetId="10" hidden="1">{#N/A,#N/A,FALSE,"M.01"}</definedName>
    <definedName name="BIAYA" hidden="1">{#N/A,#N/A,FALSE,"M.01"}</definedName>
    <definedName name="BiInvest" localSheetId="6">#REF!</definedName>
    <definedName name="BiInvest" localSheetId="7">#REF!</definedName>
    <definedName name="BiInvest" localSheetId="5">#REF!</definedName>
    <definedName name="BiInvest">#REF!</definedName>
    <definedName name="BiLuOp">'[25]BiLuOp(14)'!$B$1:$G$49</definedName>
    <definedName name="BIM" localSheetId="6">[2]prod03!#REF!</definedName>
    <definedName name="BIM" localSheetId="7">[2]prod03!#REF!</definedName>
    <definedName name="BIM" localSheetId="5">#REF!</definedName>
    <definedName name="BIM">#REF!</definedName>
    <definedName name="bima3" localSheetId="6" hidden="1">{#N/A,#N/A,FALSE,"M.02"}</definedName>
    <definedName name="bima3" localSheetId="9" hidden="1">{#N/A,#N/A,FALSE,"M.02"}</definedName>
    <definedName name="bima3" localSheetId="7" hidden="1">{#N/A,#N/A,FALSE,"M.02"}</definedName>
    <definedName name="bima3" localSheetId="5" hidden="1">{#N/A,#N/A,FALSE,"M.02"}</definedName>
    <definedName name="bima3" localSheetId="10" hidden="1">{#N/A,#N/A,FALSE,"M.02"}</definedName>
    <definedName name="bima3" hidden="1">{#N/A,#N/A,FALSE,"M.02"}</definedName>
    <definedName name="BiPegUTRWI">'[25]Bipeg-U(12D2)'!$B$1:$G$53</definedName>
    <definedName name="BiPinjamin">'[26]BiPinjamin(15)'!$B$1:$G$49</definedName>
    <definedName name="bjm" localSheetId="6" hidden="1">{#N/A,#N/A,FALSE,"M.02"}</definedName>
    <definedName name="bjm" localSheetId="9" hidden="1">{#N/A,#N/A,FALSE,"M.02"}</definedName>
    <definedName name="bjm" localSheetId="7" hidden="1">{#N/A,#N/A,FALSE,"M.02"}</definedName>
    <definedName name="bjm" localSheetId="5" hidden="1">{#N/A,#N/A,FALSE,"M.02"}</definedName>
    <definedName name="bjm" localSheetId="10" hidden="1">{#N/A,#N/A,FALSE,"M.02"}</definedName>
    <definedName name="bjm" hidden="1">{#N/A,#N/A,FALSE,"M.02"}</definedName>
    <definedName name="bk" localSheetId="6" hidden="1">{#N/A,#N/A,FALSE,"M.32"}</definedName>
    <definedName name="bk" localSheetId="9" hidden="1">{#N/A,#N/A,FALSE,"M.32"}</definedName>
    <definedName name="bk" localSheetId="7" hidden="1">{#N/A,#N/A,FALSE,"M.32"}</definedName>
    <definedName name="bk" localSheetId="5" hidden="1">{#N/A,#N/A,FALSE,"M.32"}</definedName>
    <definedName name="bk" localSheetId="10" hidden="1">{#N/A,#N/A,FALSE,"M.32"}</definedName>
    <definedName name="bk" hidden="1">{#N/A,#N/A,FALSE,"M.32"}</definedName>
    <definedName name="bkimia4v" localSheetId="6">[27]Uraian!#REF!</definedName>
    <definedName name="bkimia4v" localSheetId="7">[27]Uraian!#REF!</definedName>
    <definedName name="bkimia4v">[27]Uraian!#REF!</definedName>
    <definedName name="BlanksRange">'[21]Working Page'!$F$53:$F$85</definedName>
    <definedName name="bn" localSheetId="6">#REF!</definedName>
    <definedName name="bn" localSheetId="7">#REF!</definedName>
    <definedName name="bn" localSheetId="5">#REF!</definedName>
    <definedName name="bn">#REF!</definedName>
    <definedName name="BOLain">'[25]BOLain(12E2)'!$B$1:$G$43</definedName>
    <definedName name="BoLainTRWI">'[25]BOLain(12E2)'!$B$1:$L$44</definedName>
    <definedName name="BoLainTRWII">'[25]BOLain(12E2)'!$B$45:$L$88</definedName>
    <definedName name="BoLainTRWIII">'[25]BOLain(12E2)'!$B$89:$L$132</definedName>
    <definedName name="BoLainTRWIV">'[25]BOLain(12E2)'!$B$133:$L$175</definedName>
    <definedName name="bp">[16]x!$H$9:$H$47</definedName>
    <definedName name="BPegFTRWI">'[25]BPeg-F(12D1)'!$B$1:$H$45</definedName>
    <definedName name="BPegFTRWII">'[25]BPeg-F(12D1)'!$B$47:$H$92</definedName>
    <definedName name="BPegFTRWIII">'[25]BPeg-F(12D1)'!$B$93:$H$138</definedName>
    <definedName name="BPegFTRWIV">'[25]BPeg-F(12D1)'!$B$139:$H$184</definedName>
    <definedName name="BUANG" localSheetId="6" hidden="1">{#N/A,#N/A,FALSE,"M.01";#N/A,#N/A,FALSE,"M.01"}</definedName>
    <definedName name="BUANG" localSheetId="9" hidden="1">{#N/A,#N/A,FALSE,"M.01";#N/A,#N/A,FALSE,"M.01"}</definedName>
    <definedName name="BUANG" localSheetId="7" hidden="1">{#N/A,#N/A,FALSE,"M.01";#N/A,#N/A,FALSE,"M.01"}</definedName>
    <definedName name="BUANG" localSheetId="5" hidden="1">{#N/A,#N/A,FALSE,"M.01";#N/A,#N/A,FALSE,"M.01"}</definedName>
    <definedName name="BUANG" localSheetId="10" hidden="1">{#N/A,#N/A,FALSE,"M.01";#N/A,#N/A,FALSE,"M.01"}</definedName>
    <definedName name="BUANG" hidden="1">{#N/A,#N/A,FALSE,"M.01";#N/A,#N/A,FALSE,"M.01"}</definedName>
    <definedName name="BUANG1" localSheetId="6" hidden="1">{#N/A,#N/A,FALSE,"M.01";#N/A,#N/A,FALSE,"M.01"}</definedName>
    <definedName name="BUANG1" localSheetId="9" hidden="1">{#N/A,#N/A,FALSE,"M.01";#N/A,#N/A,FALSE,"M.01"}</definedName>
    <definedName name="BUANG1" localSheetId="7" hidden="1">{#N/A,#N/A,FALSE,"M.01";#N/A,#N/A,FALSE,"M.01"}</definedName>
    <definedName name="BUANG1" localSheetId="5" hidden="1">{#N/A,#N/A,FALSE,"M.01";#N/A,#N/A,FALSE,"M.01"}</definedName>
    <definedName name="BUANG1" localSheetId="10" hidden="1">{#N/A,#N/A,FALSE,"M.01";#N/A,#N/A,FALSE,"M.01"}</definedName>
    <definedName name="BUANG1" hidden="1">{#N/A,#N/A,FALSE,"M.01";#N/A,#N/A,FALSE,"M.01"}</definedName>
    <definedName name="BukuBesar" localSheetId="6">#REF!</definedName>
    <definedName name="BukuBesar" localSheetId="7">#REF!</definedName>
    <definedName name="BukuBesar" localSheetId="5">#REF!</definedName>
    <definedName name="BukuBesar">#REF!</definedName>
    <definedName name="BULAN" localSheetId="9">[28]MENU1!$D$4:$T$15</definedName>
    <definedName name="BULAN" localSheetId="5">[28]MENU1!$D$4:$T$15</definedName>
    <definedName name="BULAN">[28]MENU1!$D$4:$T$15</definedName>
    <definedName name="Bulan_Ke" localSheetId="9">[29]CashFlow!$H$46</definedName>
    <definedName name="Bulan_Ke">#N/A</definedName>
    <definedName name="Business_Revenue">'[21]Service Mapping'!$C$46:$Y$80</definedName>
    <definedName name="C_" localSheetId="6">#REF!</definedName>
    <definedName name="C_" localSheetId="7">#REF!</definedName>
    <definedName name="C_" localSheetId="5">#REF!</definedName>
    <definedName name="C_">#REF!</definedName>
    <definedName name="Cab_APJ_3" localSheetId="6" hidden="1">{#N/A,#N/A,FALSE,"M.41"}</definedName>
    <definedName name="Cab_APJ_3" localSheetId="9" hidden="1">{#N/A,#N/A,FALSE,"M.41"}</definedName>
    <definedName name="Cab_APJ_3" localSheetId="7" hidden="1">{#N/A,#N/A,FALSE,"M.41"}</definedName>
    <definedName name="Cab_APJ_3" localSheetId="5" hidden="1">{#N/A,#N/A,FALSE,"M.41"}</definedName>
    <definedName name="Cab_APJ_3" localSheetId="10" hidden="1">{#N/A,#N/A,FALSE,"M.41"}</definedName>
    <definedName name="Cab_APJ_3" hidden="1">{#N/A,#N/A,FALSE,"M.41"}</definedName>
    <definedName name="Cab_APJ4" localSheetId="6" hidden="1">{#N/A,#N/A,FALSE,"M.41"}</definedName>
    <definedName name="Cab_APJ4" localSheetId="9" hidden="1">{#N/A,#N/A,FALSE,"M.41"}</definedName>
    <definedName name="Cab_APJ4" localSheetId="7" hidden="1">{#N/A,#N/A,FALSE,"M.41"}</definedName>
    <definedName name="Cab_APJ4" localSheetId="5" hidden="1">{#N/A,#N/A,FALSE,"M.41"}</definedName>
    <definedName name="Cab_APJ4" localSheetId="10" hidden="1">{#N/A,#N/A,FALSE,"M.41"}</definedName>
    <definedName name="Cab_APJ4" hidden="1">{#N/A,#N/A,FALSE,"M.41"}</definedName>
    <definedName name="CAB_BRB1" localSheetId="6" hidden="1">{#N/A,#N/A,FALSE,"M.41"}</definedName>
    <definedName name="CAB_BRB1" localSheetId="9" hidden="1">{#N/A,#N/A,FALSE,"M.41"}</definedName>
    <definedName name="CAB_BRB1" localSheetId="7" hidden="1">{#N/A,#N/A,FALSE,"M.41"}</definedName>
    <definedName name="CAB_BRB1" localSheetId="5" hidden="1">{#N/A,#N/A,FALSE,"M.41"}</definedName>
    <definedName name="CAB_BRB1" localSheetId="10" hidden="1">{#N/A,#N/A,FALSE,"M.41"}</definedName>
    <definedName name="CAB_BRB1" hidden="1">{#N/A,#N/A,FALSE,"M.41"}</definedName>
    <definedName name="CABANG" localSheetId="6">#REF!</definedName>
    <definedName name="CABANG" localSheetId="7">#REF!</definedName>
    <definedName name="CABANG" localSheetId="5">#REF!</definedName>
    <definedName name="CABANG">#REF!</definedName>
    <definedName name="CBJM" localSheetId="6" hidden="1">{#N/A,#N/A,FALSE,"M.01";#N/A,#N/A,FALSE,"M.01"}</definedName>
    <definedName name="CBJM" localSheetId="9" hidden="1">{#N/A,#N/A,FALSE,"M.01";#N/A,#N/A,FALSE,"M.01"}</definedName>
    <definedName name="CBJM" localSheetId="7" hidden="1">{#N/A,#N/A,FALSE,"M.01";#N/A,#N/A,FALSE,"M.01"}</definedName>
    <definedName name="CBJM" localSheetId="5" hidden="1">{#N/A,#N/A,FALSE,"M.01";#N/A,#N/A,FALSE,"M.01"}</definedName>
    <definedName name="CBJM" localSheetId="10" hidden="1">{#N/A,#N/A,FALSE,"M.01";#N/A,#N/A,FALSE,"M.01"}</definedName>
    <definedName name="CBJM" hidden="1">{#N/A,#N/A,FALSE,"M.01";#N/A,#N/A,FALSE,"M.01"}</definedName>
    <definedName name="CBRB" localSheetId="6" hidden="1">{#N/A,#N/A,FALSE,"M.02"}</definedName>
    <definedName name="CBRB" localSheetId="9" hidden="1">{#N/A,#N/A,FALSE,"M.02"}</definedName>
    <definedName name="CBRB" localSheetId="7" hidden="1">{#N/A,#N/A,FALSE,"M.02"}</definedName>
    <definedName name="CBRB" localSheetId="5" hidden="1">{#N/A,#N/A,FALSE,"M.02"}</definedName>
    <definedName name="CBRB" localSheetId="10" hidden="1">{#N/A,#N/A,FALSE,"M.02"}</definedName>
    <definedName name="CBRB" hidden="1">{#N/A,#N/A,FALSE,"M.02"}</definedName>
    <definedName name="CCC" localSheetId="6" hidden="1">#REF!</definedName>
    <definedName name="CCC" localSheetId="9" hidden="1">#REF!</definedName>
    <definedName name="CCC" localSheetId="5" hidden="1">#REF!</definedName>
    <definedName name="CCC" hidden="1">#REF!</definedName>
    <definedName name="cccccccccc" localSheetId="6">#REF!</definedName>
    <definedName name="cccccccccc" localSheetId="7">#REF!</definedName>
    <definedName name="cccccccccc">#REF!</definedName>
    <definedName name="Central_Overhead">'[21]Central Overhead Allocation'!$C$432:$AL$455</definedName>
    <definedName name="cetak" localSheetId="6">#REF!</definedName>
    <definedName name="cetak" localSheetId="7">#REF!</definedName>
    <definedName name="cetak" localSheetId="5">#REF!</definedName>
    <definedName name="cetak">#REF!</definedName>
    <definedName name="Chart1">OFFSET('[21]Working Page'!$C$115,0,0,33-COUNTIF('[21]Working Page'!$C$115:$C$147,"=#N/A"),1)</definedName>
    <definedName name="Chart1_data">OFFSET('[21]Working Page'!$N$115,0,0,33-COUNTIF('[21]Working Page'!$C$115:$C$147,"=#N/A"),1)</definedName>
    <definedName name="Chart2_data">OFFSET('[21]Working Page'!$G$151,0,0,33-COUNTIF('[21]Working Page'!$C$115:$C$147,"=#N/A"),1)</definedName>
    <definedName name="cibinong" localSheetId="6">#REF!</definedName>
    <definedName name="cibinong" localSheetId="7">#REF!</definedName>
    <definedName name="cibinong" localSheetId="5">#REF!</definedName>
    <definedName name="cibinong">#REF!</definedName>
    <definedName name="CITRA" localSheetId="6">#REF!</definedName>
    <definedName name="CITRA" localSheetId="7">#REF!</definedName>
    <definedName name="CITRA">#REF!</definedName>
    <definedName name="CKTB" localSheetId="6" hidden="1">{#N/A,#N/A,FALSE,"M.31"}</definedName>
    <definedName name="CKTB" localSheetId="9" hidden="1">{#N/A,#N/A,FALSE,"M.31"}</definedName>
    <definedName name="CKTB" localSheetId="7" hidden="1">{#N/A,#N/A,FALSE,"M.31"}</definedName>
    <definedName name="CKTB" localSheetId="5" hidden="1">{#N/A,#N/A,FALSE,"M.31"}</definedName>
    <definedName name="CKTB" localSheetId="10" hidden="1">{#N/A,#N/A,FALSE,"M.31"}</definedName>
    <definedName name="CKTB" hidden="1">{#N/A,#N/A,FALSE,"M.31"}</definedName>
    <definedName name="coba" localSheetId="6" hidden="1">{#N/A,#N/A,FALSE,"M.41"}</definedName>
    <definedName name="coba" localSheetId="9" hidden="1">{#N/A,#N/A,FALSE,"M.41"}</definedName>
    <definedName name="coba" localSheetId="7" hidden="1">{#N/A,#N/A,FALSE,"M.41"}</definedName>
    <definedName name="coba" localSheetId="5" hidden="1">{#N/A,#N/A,FALSE,"M.41"}</definedName>
    <definedName name="coba" localSheetId="10" hidden="1">{#N/A,#N/A,FALSE,"M.41"}</definedName>
    <definedName name="coba" hidden="1">{#N/A,#N/A,FALSE,"M.41"}</definedName>
    <definedName name="COLR" localSheetId="6">#REF!</definedName>
    <definedName name="COLR" localSheetId="7">#REF!</definedName>
    <definedName name="COLR" localSheetId="5">#REF!</definedName>
    <definedName name="COLR">#REF!</definedName>
    <definedName name="Contracted_Revenue">'[21]Service Mapping'!$C$46:$Y$79</definedName>
    <definedName name="COPY">'[30]REAL-LR'!$G$17:$G$54</definedName>
    <definedName name="COREALLR" localSheetId="6">#REF!</definedName>
    <definedName name="COREALLR" localSheetId="7">#REF!</definedName>
    <definedName name="COREALLR" localSheetId="5">#REF!</definedName>
    <definedName name="COREALLR">#REF!</definedName>
    <definedName name="COUNTER" localSheetId="6">#REF!</definedName>
    <definedName name="COUNTER" localSheetId="7">#REF!</definedName>
    <definedName name="COUNTER">#REF!</definedName>
    <definedName name="Cover" localSheetId="6">#REF!</definedName>
    <definedName name="Cover" localSheetId="7">#REF!</definedName>
    <definedName name="Cover">#REF!</definedName>
    <definedName name="Crit" localSheetId="9">[29]CashFlow!$I$56:$J$57</definedName>
    <definedName name="Crit">#N/A</definedName>
    <definedName name="_xlnm.Criteria" localSheetId="6">#REF!</definedName>
    <definedName name="_xlnm.Criteria" localSheetId="9">#REF!</definedName>
    <definedName name="_xlnm.Criteria" localSheetId="7">#REF!</definedName>
    <definedName name="_xlnm.Criteria" localSheetId="0">#REF!</definedName>
    <definedName name="_xlnm.Criteria" localSheetId="2">#REF!</definedName>
    <definedName name="_xlnm.Criteria" localSheetId="1">#REF!</definedName>
    <definedName name="_xlnm.Criteria">#REF!</definedName>
    <definedName name="Criteria_MI" localSheetId="6">#REF!</definedName>
    <definedName name="Criteria_MI" localSheetId="9">#REF!</definedName>
    <definedName name="Criteria_MI" localSheetId="7">#REF!</definedName>
    <definedName name="Criteria_MI">#REF!</definedName>
    <definedName name="csa" localSheetId="6">[18]JAN09!#REF!</definedName>
    <definedName name="csa" localSheetId="7">[18]JAN09!#REF!</definedName>
    <definedName name="csa">[18]JAN09!#REF!</definedName>
    <definedName name="csDesignMode">1</definedName>
    <definedName name="Customer_data">'[21]Service Mapping'!$C$85:$Y$119</definedName>
    <definedName name="D" localSheetId="6">#REF!</definedName>
    <definedName name="D" localSheetId="7">#REF!</definedName>
    <definedName name="D" localSheetId="5">#REF!</definedName>
    <definedName name="D">#REF!</definedName>
    <definedName name="DAF13A" localSheetId="6">#REF!</definedName>
    <definedName name="DAF13A" localSheetId="9">#REF!</definedName>
    <definedName name="DAF13A" localSheetId="7">#REF!</definedName>
    <definedName name="DAF13A">#REF!</definedName>
    <definedName name="DAF13B" localSheetId="6">#REF!</definedName>
    <definedName name="DAF13B" localSheetId="9">#REF!</definedName>
    <definedName name="DAF13B" localSheetId="7">#REF!</definedName>
    <definedName name="DAF13B">#REF!</definedName>
    <definedName name="DAF14A" localSheetId="6">#REF!</definedName>
    <definedName name="DAF14A" localSheetId="9">#REF!</definedName>
    <definedName name="DAF14A" localSheetId="7">#REF!</definedName>
    <definedName name="DAF14A">#REF!</definedName>
    <definedName name="DAF14B" localSheetId="6">#REF!</definedName>
    <definedName name="DAF14B" localSheetId="9">#REF!</definedName>
    <definedName name="DAF14B" localSheetId="7">#REF!</definedName>
    <definedName name="DAF14B">#REF!</definedName>
    <definedName name="DAF14C" localSheetId="6">#REF!</definedName>
    <definedName name="DAF14C" localSheetId="9">#REF!</definedName>
    <definedName name="DAF14C" localSheetId="7">#REF!</definedName>
    <definedName name="DAF14C">#REF!</definedName>
    <definedName name="DAF14D" localSheetId="6">#REF!</definedName>
    <definedName name="DAF14D" localSheetId="9">#REF!</definedName>
    <definedName name="DAF14D" localSheetId="7">#REF!</definedName>
    <definedName name="DAF14D">#REF!</definedName>
    <definedName name="DAF14E" localSheetId="6">#REF!</definedName>
    <definedName name="DAF14E" localSheetId="9">#REF!</definedName>
    <definedName name="DAF14E" localSheetId="7">#REF!</definedName>
    <definedName name="DAF14E">#REF!</definedName>
    <definedName name="Dampak" localSheetId="6">#REF!</definedName>
    <definedName name="Dampak" localSheetId="9">#REF!</definedName>
    <definedName name="Dampak" localSheetId="7">#REF!</definedName>
    <definedName name="Dampak">#REF!</definedName>
    <definedName name="danny">#N/A</definedName>
    <definedName name="dasf" localSheetId="6">#REF!</definedName>
    <definedName name="dasf" localSheetId="9">#REF!</definedName>
    <definedName name="dasf" localSheetId="5">#REF!</definedName>
    <definedName name="dasf">#REF!</definedName>
    <definedName name="DATA">[31]item!$C$2:$C$550</definedName>
    <definedName name="DATA309" localSheetId="6">#REF!</definedName>
    <definedName name="DATA309" localSheetId="7">#REF!</definedName>
    <definedName name="DATA309" localSheetId="5">#REF!</definedName>
    <definedName name="DATA309">#REF!</definedName>
    <definedName name="_xlnm.Database" localSheetId="6">#REF!</definedName>
    <definedName name="_xlnm.Database" localSheetId="9">#REF!</definedName>
    <definedName name="_xlnm.Database" localSheetId="7">#REF!</definedName>
    <definedName name="_xlnm.Database" localSheetId="0">#REF!</definedName>
    <definedName name="_xlnm.Database" localSheetId="2">#REF!</definedName>
    <definedName name="_xlnm.Database" localSheetId="1">#REF!</definedName>
    <definedName name="_xlnm.Database">#REF!</definedName>
    <definedName name="Database_MI" localSheetId="6">#REF!</definedName>
    <definedName name="Database_MI" localSheetId="7">#REF!</definedName>
    <definedName name="Database_MI">#REF!</definedName>
    <definedName name="DAWDFAFD" localSheetId="6">[32]Sheet5!#REF!</definedName>
    <definedName name="DAWDFAFD" localSheetId="7">[32]Sheet5!#REF!</definedName>
    <definedName name="DAWDFAFD">[32]Sheet5!#REF!</definedName>
    <definedName name="DBGGNSMG" localSheetId="6">#REF!</definedName>
    <definedName name="DBGGNSMG" localSheetId="7">#REF!</definedName>
    <definedName name="DBGGNSMG" localSheetId="5">#REF!</definedName>
    <definedName name="DBGGNSMG">#REF!</definedName>
    <definedName name="DBSend">[33]Asumsi!$S$10</definedName>
    <definedName name="DBSend_2">[34]Asumsi!$T$4</definedName>
    <definedName name="DBSend_3">[35]Asumsi!$U$4</definedName>
    <definedName name="dc" localSheetId="6">[36]JAN07!#REF!</definedName>
    <definedName name="dc" localSheetId="7">[36]JAN07!#REF!</definedName>
    <definedName name="dc" localSheetId="5">[37]JAN07!#REF!</definedName>
    <definedName name="dc">[37]JAN07!#REF!</definedName>
    <definedName name="dd" localSheetId="6" hidden="1">{#N/A,#N/A,FALSE,"M.42"}</definedName>
    <definedName name="dd" localSheetId="9" hidden="1">{#N/A,#N/A,FALSE,"M.42"}</definedName>
    <definedName name="dd" localSheetId="7" hidden="1">{#N/A,#N/A,FALSE,"M.42"}</definedName>
    <definedName name="dd" localSheetId="5" hidden="1">{#N/A,#N/A,FALSE,"M.42"}</definedName>
    <definedName name="dd" localSheetId="10" hidden="1">{#N/A,#N/A,FALSE,"M.42"}</definedName>
    <definedName name="dd" hidden="1">{#N/A,#N/A,FALSE,"M.42"}</definedName>
    <definedName name="DDD" localSheetId="6" hidden="1">[5]DExp.Lmb!#REF!</definedName>
    <definedName name="DDD" localSheetId="7" hidden="1">[5]DExp.Lmb!#REF!</definedName>
    <definedName name="DDD" hidden="1">[5]DExp.Lmb!#REF!</definedName>
    <definedName name="DEN" localSheetId="6">[2]prod03!#REF!</definedName>
    <definedName name="DEN" localSheetId="7">[2]prod03!#REF!</definedName>
    <definedName name="DEN">[2]prod03!#REF!</definedName>
    <definedName name="DENPASAR">[38]DENPASAR!$A$5:$AG$436</definedName>
    <definedName name="deviasi">[39]DeVIASI!$A$4:$AC$20</definedName>
    <definedName name="dfssfdhn" localSheetId="6" hidden="1">{#N/A,#N/A,FALSE,"M.42"}</definedName>
    <definedName name="dfssfdhn" localSheetId="9" hidden="1">{#N/A,#N/A,FALSE,"M.42"}</definedName>
    <definedName name="dfssfdhn" localSheetId="7" hidden="1">{#N/A,#N/A,FALSE,"M.42"}</definedName>
    <definedName name="dfssfdhn" localSheetId="5" hidden="1">{#N/A,#N/A,FALSE,"M.42"}</definedName>
    <definedName name="dfssfdhn" localSheetId="10" hidden="1">{#N/A,#N/A,FALSE,"M.42"}</definedName>
    <definedName name="dfssfdhn" hidden="1">{#N/A,#N/A,FALSE,"M.42"}</definedName>
    <definedName name="dgx" localSheetId="6" hidden="1">{#N/A,#N/A,FALSE,"M.41"}</definedName>
    <definedName name="dgx" localSheetId="9" hidden="1">{#N/A,#N/A,FALSE,"M.41"}</definedName>
    <definedName name="dgx" localSheetId="7" hidden="1">{#N/A,#N/A,FALSE,"M.41"}</definedName>
    <definedName name="dgx" localSheetId="5" hidden="1">{#N/A,#N/A,FALSE,"M.41"}</definedName>
    <definedName name="dgx" localSheetId="10" hidden="1">{#N/A,#N/A,FALSE,"M.41"}</definedName>
    <definedName name="dgx" hidden="1">{#N/A,#N/A,FALSE,"M.41"}</definedName>
    <definedName name="DIL" localSheetId="6">[2]prod03!#REF!</definedName>
    <definedName name="DIL" localSheetId="7">[2]prod03!#REF!</definedName>
    <definedName name="DIL">[2]prod03!#REF!</definedName>
    <definedName name="DISPATCHER" localSheetId="9">[40]MENU!$H$17:$H$35</definedName>
    <definedName name="DISPATCHER">#N/A</definedName>
    <definedName name="DQDQWDQWDQWD" localSheetId="6">#REF!</definedName>
    <definedName name="DQDQWDQWDQWD" localSheetId="7">#REF!</definedName>
    <definedName name="DQDQWDQWDQWD" localSheetId="5">#REF!</definedName>
    <definedName name="DQDQWDQWDQWD">#REF!</definedName>
    <definedName name="DrafterHari" localSheetId="9">'[19]AHS - Personel'!$G$17</definedName>
    <definedName name="DrafterHari">#N/A</definedName>
    <definedName name="ds" localSheetId="6" hidden="1">{#N/A,#N/A,FALSE,"M.02"}</definedName>
    <definedName name="ds" localSheetId="9" hidden="1">{#N/A,#N/A,FALSE,"M.02"}</definedName>
    <definedName name="ds" localSheetId="7" hidden="1">{#N/A,#N/A,FALSE,"M.02"}</definedName>
    <definedName name="ds" localSheetId="5" hidden="1">{#N/A,#N/A,FALSE,"M.02"}</definedName>
    <definedName name="ds" localSheetId="10" hidden="1">{#N/A,#N/A,FALSE,"M.02"}</definedName>
    <definedName name="ds" hidden="1">{#N/A,#N/A,FALSE,"M.02"}</definedName>
    <definedName name="DSD" localSheetId="6" hidden="1">{#N/A,#N/A,FALSE,"M.31"}</definedName>
    <definedName name="DSD" localSheetId="9" hidden="1">{#N/A,#N/A,FALSE,"M.31"}</definedName>
    <definedName name="DSD" localSheetId="7" hidden="1">{#N/A,#N/A,FALSE,"M.31"}</definedName>
    <definedName name="DSD" localSheetId="5" hidden="1">{#N/A,#N/A,FALSE,"M.31"}</definedName>
    <definedName name="DSD" localSheetId="10" hidden="1">{#N/A,#N/A,FALSE,"M.31"}</definedName>
    <definedName name="DSD" hidden="1">{#N/A,#N/A,FALSE,"M.31"}</definedName>
    <definedName name="dyah" localSheetId="6" hidden="1">{#N/A,#N/A,FALSE,"M.31"}</definedName>
    <definedName name="dyah" localSheetId="9" hidden="1">{#N/A,#N/A,FALSE,"M.31"}</definedName>
    <definedName name="dyah" localSheetId="7" hidden="1">{#N/A,#N/A,FALSE,"M.31"}</definedName>
    <definedName name="dyah" localSheetId="5" hidden="1">{#N/A,#N/A,FALSE,"M.31"}</definedName>
    <definedName name="dyah" localSheetId="10" hidden="1">{#N/A,#N/A,FALSE,"M.31"}</definedName>
    <definedName name="dyah" hidden="1">{#N/A,#N/A,FALSE,"M.31"}</definedName>
    <definedName name="E" localSheetId="6">#REF!</definedName>
    <definedName name="E" localSheetId="7">#REF!</definedName>
    <definedName name="E" localSheetId="5">#REF!</definedName>
    <definedName name="E">#REF!</definedName>
    <definedName name="EHM" localSheetId="6" hidden="1">#REF!</definedName>
    <definedName name="EHM" localSheetId="7" hidden="1">#REF!</definedName>
    <definedName name="EHM" hidden="1">#REF!</definedName>
    <definedName name="Employee_data">'[21]Service Mapping'!$C$125:$Y$159</definedName>
    <definedName name="END" localSheetId="6">[2]prod03!#REF!</definedName>
    <definedName name="END" localSheetId="7">[2]prod03!#REF!</definedName>
    <definedName name="END" localSheetId="5">[2]prod03!#REF!</definedName>
    <definedName name="END">[2]prod03!#REF!</definedName>
    <definedName name="er" localSheetId="6" hidden="1">{#N/A,#N/A,FALSE,"M.41"}</definedName>
    <definedName name="er" localSheetId="9" hidden="1">{#N/A,#N/A,FALSE,"M.41"}</definedName>
    <definedName name="er" localSheetId="7" hidden="1">{#N/A,#N/A,FALSE,"M.41"}</definedName>
    <definedName name="er" localSheetId="5" hidden="1">{#N/A,#N/A,FALSE,"M.41"}</definedName>
    <definedName name="er" localSheetId="10" hidden="1">{#N/A,#N/A,FALSE,"M.41"}</definedName>
    <definedName name="er" hidden="1">{#N/A,#N/A,FALSE,"M.41"}</definedName>
    <definedName name="ew" localSheetId="6" hidden="1">{#N/A,#N/A,FALSE,"M.34"}</definedName>
    <definedName name="ew" localSheetId="9" hidden="1">{#N/A,#N/A,FALSE,"M.34"}</definedName>
    <definedName name="ew" localSheetId="7" hidden="1">{#N/A,#N/A,FALSE,"M.34"}</definedName>
    <definedName name="ew" localSheetId="5" hidden="1">{#N/A,#N/A,FALSE,"M.34"}</definedName>
    <definedName name="ew" localSheetId="10" hidden="1">{#N/A,#N/A,FALSE,"M.34"}</definedName>
    <definedName name="ew" hidden="1">{#N/A,#N/A,FALSE,"M.34"}</definedName>
    <definedName name="ewr" localSheetId="6">#REF!</definedName>
    <definedName name="ewr" localSheetId="7">#REF!</definedName>
    <definedName name="ewr" localSheetId="5">#REF!</definedName>
    <definedName name="ewr">#REF!</definedName>
    <definedName name="ewrt" localSheetId="6" hidden="1">{#N/A,#N/A,FALSE,"M.33"}</definedName>
    <definedName name="ewrt" localSheetId="9" hidden="1">{#N/A,#N/A,FALSE,"M.33"}</definedName>
    <definedName name="ewrt" localSheetId="7" hidden="1">{#N/A,#N/A,FALSE,"M.33"}</definedName>
    <definedName name="ewrt" localSheetId="5" hidden="1">{#N/A,#N/A,FALSE,"M.33"}</definedName>
    <definedName name="ewrt" localSheetId="10" hidden="1">{#N/A,#N/A,FALSE,"M.33"}</definedName>
    <definedName name="ewrt" hidden="1">{#N/A,#N/A,FALSE,"M.33"}</definedName>
    <definedName name="Excel_BuiltIn_Print_Area" localSheetId="6">#REF!</definedName>
    <definedName name="Excel_BuiltIn_Print_Area" localSheetId="7">#REF!</definedName>
    <definedName name="Excel_BuiltIn_Print_Area" localSheetId="5">#REF!</definedName>
    <definedName name="Excel_BuiltIn_Print_Area">#REF!</definedName>
    <definedName name="Excel_BuiltIn_Print_Area_1" localSheetId="6">#REF!</definedName>
    <definedName name="Excel_BuiltIn_Print_Area_1" localSheetId="9">#REF!</definedName>
    <definedName name="Excel_BuiltIn_Print_Area_1" localSheetId="7">#REF!</definedName>
    <definedName name="Excel_BuiltIn_Print_Area_1">#REF!</definedName>
    <definedName name="Excel_BuiltIn_Print_Area_2" localSheetId="6">#REF!</definedName>
    <definedName name="Excel_BuiltIn_Print_Area_2" localSheetId="7">#REF!</definedName>
    <definedName name="Excel_BuiltIn_Print_Area_2">#REF!</definedName>
    <definedName name="Excel_BuiltIn_Print_Area_3" localSheetId="6">#REF!</definedName>
    <definedName name="Excel_BuiltIn_Print_Area_3" localSheetId="9">#REF!</definedName>
    <definedName name="Excel_BuiltIn_Print_Area_3" localSheetId="7">#REF!</definedName>
    <definedName name="Excel_BuiltIn_Print_Area_3">#REF!</definedName>
    <definedName name="Excel_BuiltIn_Print_Area_4" localSheetId="6">#REF!</definedName>
    <definedName name="Excel_BuiltIn_Print_Area_4" localSheetId="9">#REF!</definedName>
    <definedName name="Excel_BuiltIn_Print_Area_4" localSheetId="7">#REF!</definedName>
    <definedName name="Excel_BuiltIn_Print_Area_4">#REF!</definedName>
    <definedName name="Excel_BuiltIn_Print_Area_5" localSheetId="6">#REF!</definedName>
    <definedName name="Excel_BuiltIn_Print_Area_5" localSheetId="9">#REF!</definedName>
    <definedName name="Excel_BuiltIn_Print_Area_5" localSheetId="7">#REF!</definedName>
    <definedName name="Excel_BuiltIn_Print_Area_5">#REF!</definedName>
    <definedName name="Excel_BuiltIn_Print_Area_6" localSheetId="6">#REF!</definedName>
    <definedName name="Excel_BuiltIn_Print_Area_6" localSheetId="9">#REF!</definedName>
    <definedName name="Excel_BuiltIn_Print_Area_6" localSheetId="7">#REF!</definedName>
    <definedName name="Excel_BuiltIn_Print_Area_6">#REF!</definedName>
    <definedName name="Excel_BuiltIn_Print_Area_7" localSheetId="6">#REF!</definedName>
    <definedName name="Excel_BuiltIn_Print_Area_7" localSheetId="9">#REF!</definedName>
    <definedName name="Excel_BuiltIn_Print_Area_7" localSheetId="7">#REF!</definedName>
    <definedName name="Excel_BuiltIn_Print_Area_7">#REF!</definedName>
    <definedName name="Excel_BuiltIn_Print_Area_8" localSheetId="6">#REF!</definedName>
    <definedName name="Excel_BuiltIn_Print_Area_8" localSheetId="9">#REF!</definedName>
    <definedName name="Excel_BuiltIn_Print_Area_8" localSheetId="7">#REF!</definedName>
    <definedName name="Excel_BuiltIn_Print_Area_8">#REF!</definedName>
    <definedName name="Excel_BuiltIn_Print_Titles" localSheetId="6">#REF!</definedName>
    <definedName name="Excel_BuiltIn_Print_Titles" localSheetId="9">#REF!</definedName>
    <definedName name="Excel_BuiltIn_Print_Titles" localSheetId="7">#REF!</definedName>
    <definedName name="Excel_BuiltIn_Print_Titles">#REF!</definedName>
    <definedName name="Excel_BuiltIn_Print_Titles_1" localSheetId="6">#REF!</definedName>
    <definedName name="Excel_BuiltIn_Print_Titles_1" localSheetId="9">#REF!</definedName>
    <definedName name="Excel_BuiltIn_Print_Titles_1" localSheetId="7">#REF!</definedName>
    <definedName name="Excel_BuiltIn_Print_Titles_1">#REF!</definedName>
    <definedName name="Excel_BuiltIn_Print_Titles_19" localSheetId="6">#REF!</definedName>
    <definedName name="Excel_BuiltIn_Print_Titles_19" localSheetId="9">#REF!</definedName>
    <definedName name="Excel_BuiltIn_Print_Titles_19" localSheetId="7">#REF!</definedName>
    <definedName name="Excel_BuiltIn_Print_Titles_19">#REF!</definedName>
    <definedName name="Excel_BuiltIn_Print_Titles_2" localSheetId="6">(#REF!,#REF!)</definedName>
    <definedName name="Excel_BuiltIn_Print_Titles_2" localSheetId="7">(#REF!,#REF!)</definedName>
    <definedName name="Excel_BuiltIn_Print_Titles_2" localSheetId="5">(#REF!,#REF!)</definedName>
    <definedName name="Excel_BuiltIn_Print_Titles_2">(#REF!,#REF!)</definedName>
    <definedName name="Exchange_Rate">'[41]O &amp; M'!$F$2</definedName>
    <definedName name="_xlnm.Extract" localSheetId="6">#REF!</definedName>
    <definedName name="_xlnm.Extract" localSheetId="9">#REF!</definedName>
    <definedName name="_xlnm.Extract" localSheetId="7">#REF!</definedName>
    <definedName name="_xlnm.Extract" localSheetId="0">#REF!</definedName>
    <definedName name="_xlnm.Extract" localSheetId="2">#REF!</definedName>
    <definedName name="_xlnm.Extract" localSheetId="1">#REF!</definedName>
    <definedName name="_xlnm.Extract">#REF!</definedName>
    <definedName name="Extract_MI" localSheetId="6">#REF!</definedName>
    <definedName name="Extract_MI" localSheetId="9">#REF!</definedName>
    <definedName name="Extract_MI" localSheetId="7">#REF!</definedName>
    <definedName name="Extract_MI">#REF!</definedName>
    <definedName name="F" localSheetId="6">#REF!</definedName>
    <definedName name="F" localSheetId="9">#REF!</definedName>
    <definedName name="F" localSheetId="7">#REF!</definedName>
    <definedName name="F">#REF!</definedName>
    <definedName name="FAD" localSheetId="6">#REF!</definedName>
    <definedName name="FAD" localSheetId="9">#REF!</definedName>
    <definedName name="FAD" localSheetId="7">#REF!</definedName>
    <definedName name="FAD">#REF!</definedName>
    <definedName name="FADF" localSheetId="6">#REF!</definedName>
    <definedName name="FADF" localSheetId="9">#REF!</definedName>
    <definedName name="FADF" localSheetId="7">#REF!</definedName>
    <definedName name="FADF">#REF!</definedName>
    <definedName name="FADS" localSheetId="6">#REF!</definedName>
    <definedName name="FADS" localSheetId="9">#REF!</definedName>
    <definedName name="FADS" localSheetId="7">#REF!</definedName>
    <definedName name="FADS">#REF!</definedName>
    <definedName name="FASDF" localSheetId="6">#REF!</definedName>
    <definedName name="FASDF" localSheetId="9">#REF!</definedName>
    <definedName name="FASDF" localSheetId="7">#REF!</definedName>
    <definedName name="FASDF">#REF!</definedName>
    <definedName name="FCO" localSheetId="6">#REF!</definedName>
    <definedName name="FCO" localSheetId="7">#REF!</definedName>
    <definedName name="FCO">#REF!</definedName>
    <definedName name="fdf" localSheetId="6" hidden="1">{#N/A,#N/A,FALSE,"M.31"}</definedName>
    <definedName name="fdf" localSheetId="9" hidden="1">{#N/A,#N/A,FALSE,"M.31"}</definedName>
    <definedName name="fdf" localSheetId="7" hidden="1">{#N/A,#N/A,FALSE,"M.31"}</definedName>
    <definedName name="fdf" localSheetId="5" hidden="1">{#N/A,#N/A,FALSE,"M.31"}</definedName>
    <definedName name="fdf" localSheetId="10" hidden="1">{#N/A,#N/A,FALSE,"M.31"}</definedName>
    <definedName name="fdf" hidden="1">{#N/A,#N/A,FALSE,"M.31"}</definedName>
    <definedName name="FEEDERGGNKDS" localSheetId="6">[15]JAN07!#REF!</definedName>
    <definedName name="FEEDERGGNKDS" localSheetId="7">[15]JAN07!#REF!</definedName>
    <definedName name="FEEDERGGNKDS">[42]JAN07!#REF!</definedName>
    <definedName name="FEEDERGGNSLG" localSheetId="6">[15]JAN07!#REF!</definedName>
    <definedName name="FEEDERGGNSLG" localSheetId="7">[15]JAN07!#REF!</definedName>
    <definedName name="FEEDERGGNSLG">[42]JAN07!#REF!</definedName>
    <definedName name="FEEDERKDS" localSheetId="6">#REF!</definedName>
    <definedName name="FEEDERKDS" localSheetId="7">#REF!</definedName>
    <definedName name="FEEDERKDS" localSheetId="5">#REF!</definedName>
    <definedName name="FEEDERKDS">#REF!</definedName>
    <definedName name="FEEDERSLG" localSheetId="6">#REF!</definedName>
    <definedName name="FEEDERSLG" localSheetId="7">#REF!</definedName>
    <definedName name="FEEDERSLG">#REF!</definedName>
    <definedName name="FEEDERSMG" localSheetId="6">#REF!</definedName>
    <definedName name="FEEDERSMG" localSheetId="7">#REF!</definedName>
    <definedName name="FEEDERSMG">#REF!</definedName>
    <definedName name="ff" localSheetId="6" hidden="1">{#N/A,#N/A,FALSE,"M.01"}</definedName>
    <definedName name="ff" localSheetId="9" hidden="1">{#N/A,#N/A,FALSE,"M.01"}</definedName>
    <definedName name="ff" localSheetId="7" hidden="1">{#N/A,#N/A,FALSE,"M.01"}</definedName>
    <definedName name="ff" localSheetId="5" hidden="1">{#N/A,#N/A,FALSE,"M.01"}</definedName>
    <definedName name="ff" localSheetId="10" hidden="1">{#N/A,#N/A,FALSE,"M.01"}</definedName>
    <definedName name="ff" hidden="1">{#N/A,#N/A,FALSE,"M.01"}</definedName>
    <definedName name="ffe" localSheetId="6">#REF!</definedName>
    <definedName name="ffe" localSheetId="7">#REF!</definedName>
    <definedName name="ffe" localSheetId="5">#REF!</definedName>
    <definedName name="ffe">#REF!</definedName>
    <definedName name="fffff" localSheetId="6">#REF!</definedName>
    <definedName name="fffff" localSheetId="7">#REF!</definedName>
    <definedName name="fffff">#REF!</definedName>
    <definedName name="final" localSheetId="6" hidden="1">{#N/A,#N/A,FALSE,"M.34"}</definedName>
    <definedName name="final" localSheetId="9" hidden="1">{#N/A,#N/A,FALSE,"M.34"}</definedName>
    <definedName name="final" localSheetId="7" hidden="1">{#N/A,#N/A,FALSE,"M.34"}</definedName>
    <definedName name="final" localSheetId="5" hidden="1">{#N/A,#N/A,FALSE,"M.34"}</definedName>
    <definedName name="final" localSheetId="10" hidden="1">{#N/A,#N/A,FALSE,"M.34"}</definedName>
    <definedName name="final" hidden="1">{#N/A,#N/A,FALSE,"M.34"}</definedName>
    <definedName name="FOREX">'[43]Resource Plan (2)'!$H$120</definedName>
    <definedName name="fp">[16]x!$G$9:$G$47</definedName>
    <definedName name="Frekuensi" localSheetId="6">#REF!</definedName>
    <definedName name="Frekuensi" localSheetId="7">#REF!</definedName>
    <definedName name="Frekuensi" localSheetId="5">#REF!</definedName>
    <definedName name="Frekuensi">#REF!</definedName>
    <definedName name="FSDF" localSheetId="6">#REF!</definedName>
    <definedName name="FSDF" localSheetId="7">#REF!</definedName>
    <definedName name="FSDF">#REF!</definedName>
    <definedName name="FXXHBGH" localSheetId="6" hidden="1">#REF!</definedName>
    <definedName name="FXXHBGH" localSheetId="9" hidden="1">#REF!</definedName>
    <definedName name="FXXHBGH" localSheetId="7" hidden="1">#REF!</definedName>
    <definedName name="FXXHBGH" localSheetId="0" hidden="1">#REF!</definedName>
    <definedName name="FXXHBGH" localSheetId="2" hidden="1">#REF!</definedName>
    <definedName name="FXXHBGH" localSheetId="1" hidden="1">#REF!</definedName>
    <definedName name="FXXHBGH" hidden="1">#REF!</definedName>
    <definedName name="G">[44]Smg!$I$1:$I$863</definedName>
    <definedName name="gambar" localSheetId="6">#REF!</definedName>
    <definedName name="gambar" localSheetId="7">#REF!</definedName>
    <definedName name="gambar" localSheetId="5">#REF!</definedName>
    <definedName name="gambar">#REF!</definedName>
    <definedName name="Gambar_2" localSheetId="6" hidden="1">{#N/A,#N/A,FALSE,"M.02"}</definedName>
    <definedName name="Gambar_2" localSheetId="9" hidden="1">{#N/A,#N/A,FALSE,"M.02"}</definedName>
    <definedName name="Gambar_2" localSheetId="7" hidden="1">{#N/A,#N/A,FALSE,"M.02"}</definedName>
    <definedName name="Gambar_2" localSheetId="5" hidden="1">{#N/A,#N/A,FALSE,"M.02"}</definedName>
    <definedName name="Gambar_2" localSheetId="10" hidden="1">{#N/A,#N/A,FALSE,"M.02"}</definedName>
    <definedName name="Gambar_2" hidden="1">{#N/A,#N/A,FALSE,"M.02"}</definedName>
    <definedName name="GANGGUAN" localSheetId="9">[40]MENU!$M$11:$M$124</definedName>
    <definedName name="GANGGUAN">#N/A</definedName>
    <definedName name="GARDU" localSheetId="9">[40]PARAMETER!$A$11:$A$1059</definedName>
    <definedName name="GARDU">#N/A</definedName>
    <definedName name="GARDU1" localSheetId="9">[40]MENU!$A$11:$A$110</definedName>
    <definedName name="GARDU1">#N/A</definedName>
    <definedName name="GBR" localSheetId="10">INDEX([45]KKO!#REF!,MATCH([45]KKO!#REF!:[45]KKO!#REF!,0)*2)</definedName>
    <definedName name="GBR">INDEX(KKO!#REF!,MATCH(KKO!#REF!:KKO!#REF!,0)*2)</definedName>
    <definedName name="gf" localSheetId="6">#REF!</definedName>
    <definedName name="gf" localSheetId="9">#REF!</definedName>
    <definedName name="gf" localSheetId="5">#REF!</definedName>
    <definedName name="gf">#REF!</definedName>
    <definedName name="GFHHG" localSheetId="6">#REF!</definedName>
    <definedName name="GFHHG" localSheetId="7">#REF!</definedName>
    <definedName name="GFHHG">#REF!</definedName>
    <definedName name="GFRKDS" localSheetId="6">#REF!</definedName>
    <definedName name="GFRKDS" localSheetId="7">#REF!</definedName>
    <definedName name="GFRKDS">#REF!</definedName>
    <definedName name="GFRSLG" localSheetId="6">#REF!</definedName>
    <definedName name="GFRSLG" localSheetId="7">#REF!</definedName>
    <definedName name="GFRSLG">#REF!</definedName>
    <definedName name="GFRSMG" localSheetId="6">#REF!</definedName>
    <definedName name="GFRSMG" localSheetId="7">#REF!</definedName>
    <definedName name="GFRSMG">#REF!</definedName>
    <definedName name="gg" localSheetId="6">#REF!</definedName>
    <definedName name="gg" localSheetId="7">#REF!</definedName>
    <definedName name="gg">#REF!</definedName>
    <definedName name="ggg" localSheetId="6">#REF!</definedName>
    <definedName name="ggg" localSheetId="7">#REF!</definedName>
    <definedName name="ggg">#REF!</definedName>
    <definedName name="grafik" localSheetId="6" hidden="1">{#N/A,#N/A,FALSE,"M.41"}</definedName>
    <definedName name="grafik" localSheetId="9" hidden="1">{#N/A,#N/A,FALSE,"M.41"}</definedName>
    <definedName name="grafik" localSheetId="7" hidden="1">{#N/A,#N/A,FALSE,"M.41"}</definedName>
    <definedName name="grafik" localSheetId="5" hidden="1">{#N/A,#N/A,FALSE,"M.41"}</definedName>
    <definedName name="grafik" localSheetId="10" hidden="1">{#N/A,#N/A,FALSE,"M.41"}</definedName>
    <definedName name="grafik" hidden="1">{#N/A,#N/A,FALSE,"M.41"}</definedName>
    <definedName name="GRAIK" localSheetId="6" hidden="1">#REF!</definedName>
    <definedName name="GRAIK" localSheetId="7" hidden="1">#REF!</definedName>
    <definedName name="GRAIK" localSheetId="5" hidden="1">#REF!</definedName>
    <definedName name="GRAIK" hidden="1">#REF!</definedName>
    <definedName name="H" localSheetId="6">#REF!</definedName>
    <definedName name="H" localSheetId="7">#REF!</definedName>
    <definedName name="H">#REF!</definedName>
    <definedName name="harga">[46]RAB!$F$12:$J$175</definedName>
    <definedName name="hari" localSheetId="9">[47]Format!$AA$1:$AG$1</definedName>
    <definedName name="hari" localSheetId="10">[48]Format!$AA$1:$AG$1</definedName>
    <definedName name="hari">[49]Format!$AA$1:$AG$1</definedName>
    <definedName name="HarJaborTRWI" localSheetId="6">#REF!</definedName>
    <definedName name="HarJaborTRWI" localSheetId="7">#REF!</definedName>
    <definedName name="HarJaborTRWI" localSheetId="5">#REF!</definedName>
    <definedName name="HarJaborTRWI">#REF!</definedName>
    <definedName name="HarJaborTRWII" localSheetId="6">#REF!</definedName>
    <definedName name="HarJaborTRWII" localSheetId="7">#REF!</definedName>
    <definedName name="HarJaborTRWII">#REF!</definedName>
    <definedName name="HarJaborTRWIII" localSheetId="6">#REF!</definedName>
    <definedName name="HarJaborTRWIII" localSheetId="9">#REF!</definedName>
    <definedName name="HarJaborTRWIII" localSheetId="7">#REF!</definedName>
    <definedName name="HarJaborTRWIII">#REF!</definedName>
    <definedName name="HarJaborTRWIV" localSheetId="6">#REF!</definedName>
    <definedName name="HarJaborTRWIV" localSheetId="9">#REF!</definedName>
    <definedName name="HarJaborTRWIV" localSheetId="7">#REF!</definedName>
    <definedName name="HarJaborTRWIV">#REF!</definedName>
    <definedName name="HarMatTRWI" localSheetId="6">#REF!</definedName>
    <definedName name="HarMatTRWI" localSheetId="9">#REF!</definedName>
    <definedName name="HarMatTRWI" localSheetId="7">#REF!</definedName>
    <definedName name="HarMatTRWI">#REF!</definedName>
    <definedName name="HarMatTRWII" localSheetId="6">#REF!</definedName>
    <definedName name="HarMatTRWII" localSheetId="9">#REF!</definedName>
    <definedName name="HarMatTRWII" localSheetId="7">#REF!</definedName>
    <definedName name="HarMatTRWII">#REF!</definedName>
    <definedName name="HarMatTRWIII" localSheetId="6">#REF!</definedName>
    <definedName name="HarMatTRWIII" localSheetId="9">#REF!</definedName>
    <definedName name="HarMatTRWIII" localSheetId="7">#REF!</definedName>
    <definedName name="HarMatTRWIII">#REF!</definedName>
    <definedName name="HarMatTRWIV" localSheetId="6">#REF!</definedName>
    <definedName name="HarMatTRWIV" localSheetId="9">#REF!</definedName>
    <definedName name="HarMatTRWIV" localSheetId="7">#REF!</definedName>
    <definedName name="HarMatTRWIV">#REF!</definedName>
    <definedName name="HARTO" localSheetId="6">#REF!</definedName>
    <definedName name="HARTO" localSheetId="7">#REF!</definedName>
    <definedName name="HARTO">#REF!</definedName>
    <definedName name="HB" localSheetId="6">#REF!</definedName>
    <definedName name="HB" localSheetId="7">#REF!</definedName>
    <definedName name="HB">#REF!</definedName>
    <definedName name="HBDUA" localSheetId="6">#REF!</definedName>
    <definedName name="HBDUA" localSheetId="7">#REF!</definedName>
    <definedName name="HBDUA">#REF!</definedName>
    <definedName name="HBsatu" localSheetId="6">#REF!</definedName>
    <definedName name="HBsatu" localSheetId="7">#REF!</definedName>
    <definedName name="HBsatu">#REF!</definedName>
    <definedName name="hh" localSheetId="6" hidden="1">{#N/A,#N/A,FALSE,"M.32"}</definedName>
    <definedName name="hh" localSheetId="9" hidden="1">{#N/A,#N/A,FALSE,"M.32"}</definedName>
    <definedName name="hh" localSheetId="7" hidden="1">{#N/A,#N/A,FALSE,"M.32"}</definedName>
    <definedName name="hh" localSheetId="5" hidden="1">{#N/A,#N/A,FALSE,"M.32"}</definedName>
    <definedName name="hh" localSheetId="10" hidden="1">{#N/A,#N/A,FALSE,"M.32"}</definedName>
    <definedName name="hh" hidden="1">{#N/A,#N/A,FALSE,"M.32"}</definedName>
    <definedName name="hhhhhhhhhhh" localSheetId="6">#REF!</definedName>
    <definedName name="hhhhhhhhhhh" localSheetId="7">#REF!</definedName>
    <definedName name="hhhhhhhhhhh" localSheetId="5">#REF!</definedName>
    <definedName name="hhhhhhhhhhh">#REF!</definedName>
    <definedName name="HMAT">'[50]MATERIAL juni 05'!$A$1:$AH$65536</definedName>
    <definedName name="HMRIEL">'[50]UPDATE 25 JANUARI 2007'!$A:$IV</definedName>
    <definedName name="HOUOUOUO" localSheetId="5" hidden="1">{#N/A,#N/A,FALSE,"M.31"}</definedName>
    <definedName name="HOUOUOUO" localSheetId="10" hidden="1">{#N/A,#N/A,FALSE,"M.31"}</definedName>
    <definedName name="HOUOUOUO" hidden="1">{#N/A,#N/A,FALSE,"M.31"}</definedName>
    <definedName name="HR" localSheetId="6">#REF!</definedName>
    <definedName name="HR" localSheetId="7">#REF!</definedName>
    <definedName name="HR" localSheetId="5">#REF!</definedName>
    <definedName name="HR">#REF!</definedName>
    <definedName name="HSCT3">0.1</definedName>
    <definedName name="i" localSheetId="6">#REF!</definedName>
    <definedName name="i" localSheetId="7">#REF!</definedName>
    <definedName name="i" localSheetId="5">#REF!</definedName>
    <definedName name="i">#REF!</definedName>
    <definedName name="ike" localSheetId="6">#REF!</definedName>
    <definedName name="ike" localSheetId="7">#REF!</definedName>
    <definedName name="ike">#REF!</definedName>
    <definedName name="IkhtBiopTRWI">'[26]IkhtisarBiop(12.0)'!$B$1:$M$49</definedName>
    <definedName name="IkhtBiopTRWII">'[26]IkhtisarBiop(12.0)'!$B$51:$M$99</definedName>
    <definedName name="IkhtBiopTRWIII">'[26]IkhtisarBiop(12.0)'!$B$101:$M$149</definedName>
    <definedName name="IkhtBiopTRWIV">'[26]IkhtisarBiop(12.0)'!$B$151:$M$199</definedName>
    <definedName name="INDEX_KODE" localSheetId="9">[40]MENU!$O$11:$O$124</definedName>
    <definedName name="INDEX_KODE">#N/A</definedName>
    <definedName name="INDEX1" localSheetId="9">[40]MENU!$C$11:$C$110</definedName>
    <definedName name="INDEX1">#N/A</definedName>
    <definedName name="Indikator210" localSheetId="6">#REF!</definedName>
    <definedName name="Indikator210" localSheetId="7">#REF!</definedName>
    <definedName name="Indikator210" localSheetId="5">#REF!</definedName>
    <definedName name="Indikator210">#REF!</definedName>
    <definedName name="Indikator215" localSheetId="6">#REF!</definedName>
    <definedName name="Indikator215" localSheetId="7">#REF!</definedName>
    <definedName name="Indikator215">#REF!</definedName>
    <definedName name="INDUK">[51]DTU!$B$2:$D$48</definedName>
    <definedName name="input" localSheetId="6">'[52]Neraca seAPJ'!#REF!</definedName>
    <definedName name="input" localSheetId="7">'[52]Neraca seAPJ'!#REF!</definedName>
    <definedName name="input" localSheetId="5">'[52]Neraca seAPJ'!#REF!</definedName>
    <definedName name="input">'[52]Neraca seAPJ'!#REF!</definedName>
    <definedName name="INVMlgNew">#N/A</definedName>
    <definedName name="IPP" localSheetId="6">#REF!</definedName>
    <definedName name="IPP" localSheetId="7">#REF!</definedName>
    <definedName name="IPP" localSheetId="5">#REF!</definedName>
    <definedName name="IPP">#REF!</definedName>
    <definedName name="ips" localSheetId="6">[18]JAN09!#REF!</definedName>
    <definedName name="ips" localSheetId="5">[18]JAN09!#REF!</definedName>
    <definedName name="ips">[18]JAN09!#REF!</definedName>
    <definedName name="IS" localSheetId="6">#REF!</definedName>
    <definedName name="IS" localSheetId="7">#REF!</definedName>
    <definedName name="IS" localSheetId="5">#REF!</definedName>
    <definedName name="IS">#REF!</definedName>
    <definedName name="itung" localSheetId="6">#REF!</definedName>
    <definedName name="itung" localSheetId="7">#REF!</definedName>
    <definedName name="itung">#REF!</definedName>
    <definedName name="iujnyhnuh" localSheetId="6">#REF!</definedName>
    <definedName name="iujnyhnuh" localSheetId="7">#REF!</definedName>
    <definedName name="iujnyhnuh">#REF!</definedName>
    <definedName name="j" localSheetId="6">#REF!</definedName>
    <definedName name="j" localSheetId="7">#REF!</definedName>
    <definedName name="j">#REF!</definedName>
    <definedName name="JAJA" localSheetId="6">'[53]W-NAD'!#REF!</definedName>
    <definedName name="JAJA" localSheetId="7">'[53]W-NAD'!#REF!</definedName>
    <definedName name="JAJA">'[53]W-NAD'!#REF!</definedName>
    <definedName name="jamkerja">'[54]D2. ANALISA HS INSHAR'!$D$2</definedName>
    <definedName name="JamKerja01">'[55]E3. ANALISA HS HAR TEK SUTM'!$D$2</definedName>
    <definedName name="jamkerjaentri" localSheetId="6">'[54]D2. ANALISA HS INSHAR'!#REF!</definedName>
    <definedName name="jamkerjaentri" localSheetId="7">'[54]D2. ANALISA HS INSHAR'!#REF!</definedName>
    <definedName name="jamkerjaentri" localSheetId="5">'[54]D2. ANALISA HS INSHAR'!#REF!</definedName>
    <definedName name="jamkerjaentri">'[54]D2. ANALISA HS INSHAR'!#REF!</definedName>
    <definedName name="jamkerjahar">'[55]E6. ANALISA HS HAR'!$D$2</definedName>
    <definedName name="JARDIST" localSheetId="6">#REF!</definedName>
    <definedName name="JARDIST" localSheetId="7">#REF!</definedName>
    <definedName name="JARDIST" localSheetId="5">#REF!</definedName>
    <definedName name="JARDIST">#REF!</definedName>
    <definedName name="jasa">[56]Jasa!$B$1:$F$65536</definedName>
    <definedName name="jasa.">[56]Jasa!$B$1:$F$65536</definedName>
    <definedName name="JBRpst" localSheetId="6" hidden="1">{#N/A,#N/A,FALSE,"M.31"}</definedName>
    <definedName name="JBRpst" localSheetId="9" hidden="1">{#N/A,#N/A,FALSE,"M.31"}</definedName>
    <definedName name="JBRpst" localSheetId="7" hidden="1">{#N/A,#N/A,FALSE,"M.31"}</definedName>
    <definedName name="JBRpst" localSheetId="5" hidden="1">{#N/A,#N/A,FALSE,"M.31"}</definedName>
    <definedName name="JBRpst" localSheetId="10" hidden="1">{#N/A,#N/A,FALSE,"M.31"}</definedName>
    <definedName name="JBRpst" hidden="1">{#N/A,#N/A,FALSE,"M.31"}</definedName>
    <definedName name="jbrpst2" localSheetId="6" hidden="1">{#N/A,#N/A,FALSE,"M.31"}</definedName>
    <definedName name="jbrpst2" localSheetId="9" hidden="1">{#N/A,#N/A,FALSE,"M.31"}</definedName>
    <definedName name="jbrpst2" localSheetId="7" hidden="1">{#N/A,#N/A,FALSE,"M.31"}</definedName>
    <definedName name="jbrpst2" localSheetId="5" hidden="1">{#N/A,#N/A,FALSE,"M.31"}</definedName>
    <definedName name="jbrpst2" localSheetId="10" hidden="1">{#N/A,#N/A,FALSE,"M.31"}</definedName>
    <definedName name="jbrpst2" hidden="1">{#N/A,#N/A,FALSE,"M.31"}</definedName>
    <definedName name="jenis_kontrak">[57]data!$F$2:$F$4</definedName>
    <definedName name="jenis_pph">[57]data!$E$2:$E$7</definedName>
    <definedName name="JHKJ" localSheetId="6">#REF!</definedName>
    <definedName name="JHKJ" localSheetId="7">#REF!</definedName>
    <definedName name="JHKJ" localSheetId="5">#REF!</definedName>
    <definedName name="JHKJ">#REF!</definedName>
    <definedName name="JILHK">#REF!</definedName>
    <definedName name="jj" localSheetId="6" hidden="1">{#N/A,#N/A,FALSE,"M.42"}</definedName>
    <definedName name="jj" localSheetId="9" hidden="1">{#N/A,#N/A,FALSE,"M.42"}</definedName>
    <definedName name="jj" localSheetId="7" hidden="1">{#N/A,#N/A,FALSE,"M.42"}</definedName>
    <definedName name="jj" localSheetId="5" hidden="1">{#N/A,#N/A,FALSE,"M.42"}</definedName>
    <definedName name="jj" localSheetId="10" hidden="1">{#N/A,#N/A,FALSE,"M.42"}</definedName>
    <definedName name="jj" hidden="1">{#N/A,#N/A,FALSE,"M.42"}</definedName>
    <definedName name="jjjj" localSheetId="6">#REF!</definedName>
    <definedName name="jjjj" localSheetId="7">#REF!</definedName>
    <definedName name="jjjj" localSheetId="5">#REF!</definedName>
    <definedName name="jjjj">#REF!</definedName>
    <definedName name="JKLJL" localSheetId="6">#REF!</definedName>
    <definedName name="JKLJL" localSheetId="7">#REF!</definedName>
    <definedName name="JKLJL">#REF!</definedName>
    <definedName name="JP" localSheetId="6">#REF!</definedName>
    <definedName name="JP" localSheetId="9">#REF!</definedName>
    <definedName name="JP" localSheetId="7">#REF!</definedName>
    <definedName name="JP">#REF!</definedName>
    <definedName name="JTR" localSheetId="6">#REF!</definedName>
    <definedName name="JTR" localSheetId="7">#REF!</definedName>
    <definedName name="JTR">#REF!</definedName>
    <definedName name="JualGLangTRWI" localSheetId="6">#REF!</definedName>
    <definedName name="JualGLangTRWI" localSheetId="9">#REF!</definedName>
    <definedName name="JualGLangTRWI" localSheetId="7">#REF!</definedName>
    <definedName name="JualGLangTRWI">#REF!</definedName>
    <definedName name="JualGLangTRWII" localSheetId="6">#REF!</definedName>
    <definedName name="JualGLangTRWII" localSheetId="9">#REF!</definedName>
    <definedName name="JualGLangTRWII" localSheetId="7">#REF!</definedName>
    <definedName name="JualGLangTRWII">#REF!</definedName>
    <definedName name="JualGLangTRWIII" localSheetId="6">#REF!</definedName>
    <definedName name="JualGLangTRWIII" localSheetId="9">#REF!</definedName>
    <definedName name="JualGLangTRWIII" localSheetId="7">#REF!</definedName>
    <definedName name="JualGLangTRWIII">#REF!</definedName>
    <definedName name="JualGLangTRWIV" localSheetId="6">#REF!</definedName>
    <definedName name="JualGLangTRWIV" localSheetId="9">#REF!</definedName>
    <definedName name="JualGLangTRWIV" localSheetId="7">#REF!</definedName>
    <definedName name="JualGLangTRWIV">#REF!</definedName>
    <definedName name="JualGTarifTRWI">'[26]JualGTarif(11A)'!$B$1:$I$59</definedName>
    <definedName name="JualGTarifTRWII">'[26]JualGTarif(11A)'!$B$61:$I$119</definedName>
    <definedName name="JualGTarifTRWIII">'[26]JualGTarif(11A)'!$B$121:$I$178</definedName>
    <definedName name="JualGTarifTRWIV">'[26]JualGTarif(11A)'!$B$180:$I$237</definedName>
    <definedName name="JUMLAH" localSheetId="6">#REF!</definedName>
    <definedName name="JUMLAH" localSheetId="7">#REF!</definedName>
    <definedName name="JUMLAH" localSheetId="5">#REF!</definedName>
    <definedName name="JUMLAH">#REF!</definedName>
    <definedName name="JUNI92" localSheetId="6">#REF!</definedName>
    <definedName name="JUNI92" localSheetId="7">#REF!</definedName>
    <definedName name="JUNI92">#REF!</definedName>
    <definedName name="jus" localSheetId="6" hidden="1">{#N/A,#N/A,FALSE,"M.41"}</definedName>
    <definedName name="jus" localSheetId="9" hidden="1">{#N/A,#N/A,FALSE,"M.41"}</definedName>
    <definedName name="jus" localSheetId="7" hidden="1">{#N/A,#N/A,FALSE,"M.41"}</definedName>
    <definedName name="jus" localSheetId="5" hidden="1">{#N/A,#N/A,FALSE,"M.41"}</definedName>
    <definedName name="jus" localSheetId="10" hidden="1">{#N/A,#N/A,FALSE,"M.41"}</definedName>
    <definedName name="jus" hidden="1">{#N/A,#N/A,FALSE,"M.41"}</definedName>
    <definedName name="Justy2" localSheetId="6" hidden="1">{#N/A,#N/A,FALSE,"M.02"}</definedName>
    <definedName name="Justy2" localSheetId="9" hidden="1">{#N/A,#N/A,FALSE,"M.02"}</definedName>
    <definedName name="Justy2" localSheetId="7" hidden="1">{#N/A,#N/A,FALSE,"M.02"}</definedName>
    <definedName name="Justy2" localSheetId="5" hidden="1">{#N/A,#N/A,FALSE,"M.02"}</definedName>
    <definedName name="Justy2" localSheetId="10" hidden="1">{#N/A,#N/A,FALSE,"M.02"}</definedName>
    <definedName name="Justy2" hidden="1">{#N/A,#N/A,FALSE,"M.02"}</definedName>
    <definedName name="jx" localSheetId="6">#REF!</definedName>
    <definedName name="jx" localSheetId="9">#REF!</definedName>
    <definedName name="jx" localSheetId="5">#REF!</definedName>
    <definedName name="jx">#REF!</definedName>
    <definedName name="JYJYTJ" localSheetId="6">#REF!</definedName>
    <definedName name="JYJYTJ" localSheetId="9">#REF!</definedName>
    <definedName name="JYJYTJ" localSheetId="7">#REF!</definedName>
    <definedName name="JYJYTJ">#REF!</definedName>
    <definedName name="K">#N/A</definedName>
    <definedName name="kal" localSheetId="6">[20]JAN09!#REF!</definedName>
    <definedName name="kal" localSheetId="7">[20]JAN09!#REF!</definedName>
    <definedName name="kal">[20]JAN09!#REF!</definedName>
    <definedName name="KALIKDS" localSheetId="6">[15]JAN07!#REF!</definedName>
    <definedName name="KALIKDS" localSheetId="7">[15]JAN07!#REF!</definedName>
    <definedName name="KALIKDS">[42]JAN07!#REF!</definedName>
    <definedName name="KALISLG" localSheetId="6">[15]JAN07!#REF!</definedName>
    <definedName name="KALISLG" localSheetId="7">[15]JAN07!#REF!</definedName>
    <definedName name="KALISLG">[42]JAN07!#REF!</definedName>
    <definedName name="Kategori" localSheetId="6">#REF!</definedName>
    <definedName name="Kategori" localSheetId="7">#REF!</definedName>
    <definedName name="Kategori" localSheetId="5">#REF!</definedName>
    <definedName name="Kategori">#REF!</definedName>
    <definedName name="KDRpst" localSheetId="6" hidden="1">{#N/A,#N/A,FALSE,"M.31"}</definedName>
    <definedName name="KDRpst" localSheetId="9" hidden="1">{#N/A,#N/A,FALSE,"M.31"}</definedName>
    <definedName name="KDRpst" localSheetId="7" hidden="1">{#N/A,#N/A,FALSE,"M.31"}</definedName>
    <definedName name="KDRpst" localSheetId="5" hidden="1">{#N/A,#N/A,FALSE,"M.31"}</definedName>
    <definedName name="KDRpst" localSheetId="10" hidden="1">{#N/A,#N/A,FALSE,"M.31"}</definedName>
    <definedName name="KDRpst" hidden="1">{#N/A,#N/A,FALSE,"M.31"}</definedName>
    <definedName name="kdrtpst" localSheetId="6" hidden="1">{#N/A,#N/A,FALSE,"M.31"}</definedName>
    <definedName name="kdrtpst" localSheetId="9" hidden="1">{#N/A,#N/A,FALSE,"M.31"}</definedName>
    <definedName name="kdrtpst" localSheetId="7" hidden="1">{#N/A,#N/A,FALSE,"M.31"}</definedName>
    <definedName name="kdrtpst" localSheetId="5" hidden="1">{#N/A,#N/A,FALSE,"M.31"}</definedName>
    <definedName name="kdrtpst" localSheetId="10" hidden="1">{#N/A,#N/A,FALSE,"M.31"}</definedName>
    <definedName name="kdrtpst" hidden="1">{#N/A,#N/A,FALSE,"M.31"}</definedName>
    <definedName name="Kemungkinan" localSheetId="6">#REF!</definedName>
    <definedName name="Kemungkinan" localSheetId="7">#REF!</definedName>
    <definedName name="Kemungkinan" localSheetId="5">#REF!</definedName>
    <definedName name="Kemungkinan">#REF!</definedName>
    <definedName name="kj">#REF!</definedName>
    <definedName name="kjdhgf" localSheetId="6">#REF!</definedName>
    <definedName name="kjdhgf" localSheetId="7">#REF!</definedName>
    <definedName name="kjdhgf">#REF!</definedName>
    <definedName name="kjgjhg" localSheetId="6">#REF!</definedName>
    <definedName name="kjgjhg" localSheetId="7">#REF!</definedName>
    <definedName name="kjgjhg">#REF!</definedName>
    <definedName name="KK" localSheetId="6">[22]Usulan!#REF!</definedName>
    <definedName name="KK" localSheetId="7">[22]Usulan!#REF!</definedName>
    <definedName name="KK">[22]Usulan!#REF!</definedName>
    <definedName name="KODE" localSheetId="6">#REF!</definedName>
    <definedName name="KODE" localSheetId="7">#REF!</definedName>
    <definedName name="KODE" localSheetId="5">#REF!</definedName>
    <definedName name="KODE">#REF!</definedName>
    <definedName name="kode_Cabang" localSheetId="6">#REF!</definedName>
    <definedName name="kode_Cabang" localSheetId="7">#REF!</definedName>
    <definedName name="kode_Cabang">#REF!</definedName>
    <definedName name="KODE_GANGGUAN" localSheetId="9">[40]MENU!$N$11:$N$124</definedName>
    <definedName name="KODE_GANGGUAN">#N/A</definedName>
    <definedName name="kode_Kabupaten" localSheetId="6">#REF!</definedName>
    <definedName name="kode_Kabupaten" localSheetId="7">#REF!</definedName>
    <definedName name="kode_Kabupaten" localSheetId="5">#REF!</definedName>
    <definedName name="kode_Kabupaten">#REF!</definedName>
    <definedName name="Kode_Kecamatan" localSheetId="6">#REF!</definedName>
    <definedName name="Kode_Kecamatan" localSheetId="7">#REF!</definedName>
    <definedName name="Kode_Kecamatan">#REF!</definedName>
    <definedName name="KODE_OUTGOING" localSheetId="9">[40]PARAMETER!$D$11:$D$1059</definedName>
    <definedName name="KODE_OUTGOING">#N/A</definedName>
    <definedName name="KODE1" localSheetId="9">[40]MENU!$B$11:$B$110</definedName>
    <definedName name="KODE1">#N/A</definedName>
    <definedName name="kokp" localSheetId="6">#REF!</definedName>
    <definedName name="kokp" localSheetId="9">#REF!</definedName>
    <definedName name="kokp" localSheetId="5">#REF!</definedName>
    <definedName name="kokp">#REF!</definedName>
    <definedName name="komposisi">[39]KoMposisi!$A$6:$BV$22</definedName>
    <definedName name="KomunikasiBulan" localSheetId="9">'[19]AHS - Non Personel'!$D$22</definedName>
    <definedName name="KomunikasiBulan">#N/A</definedName>
    <definedName name="KomunikasiHari" localSheetId="9">'[19]AHS - Non Personel'!$D$21</definedName>
    <definedName name="KomunikasiHari">#N/A</definedName>
    <definedName name="Kontrol" localSheetId="6">#REF!</definedName>
    <definedName name="Kontrol" localSheetId="7">#REF!</definedName>
    <definedName name="Kontrol" localSheetId="5">#REF!</definedName>
    <definedName name="Kontrol">#REF!</definedName>
    <definedName name="KontrolBukuBesar" localSheetId="6">#REF!</definedName>
    <definedName name="KontrolBukuBesar" localSheetId="7">#REF!</definedName>
    <definedName name="KontrolBukuBesar">#REF!</definedName>
    <definedName name="KontrolPP" localSheetId="6">#REF!</definedName>
    <definedName name="KontrolPP" localSheetId="7">#REF!</definedName>
    <definedName name="KontrolPP">#REF!</definedName>
    <definedName name="koroperator_hari" localSheetId="9">'[19]AHS - Personel'!$G$18</definedName>
    <definedName name="koroperator_hari">#N/A</definedName>
    <definedName name="KorPajak" localSheetId="6">#REF!</definedName>
    <definedName name="KorPajak" localSheetId="7">#REF!</definedName>
    <definedName name="KorPajak" localSheetId="5">#REF!</definedName>
    <definedName name="KorPajak">#REF!</definedName>
    <definedName name="Kost" localSheetId="9">'[19]AHS - Non Personel'!$D$20</definedName>
    <definedName name="Kost">#N/A</definedName>
    <definedName name="KOTA" localSheetId="6">#REF!</definedName>
    <definedName name="KOTA" localSheetId="7">#REF!</definedName>
    <definedName name="KOTA" localSheetId="5">#REF!</definedName>
    <definedName name="KOTA">#REF!</definedName>
    <definedName name="KPP" localSheetId="6">#REF!</definedName>
    <definedName name="KPP" localSheetId="7">#REF!</definedName>
    <definedName name="KPP">#REF!</definedName>
    <definedName name="Kuat" localSheetId="6">#REF!</definedName>
    <definedName name="Kuat" localSheetId="7">#REF!</definedName>
    <definedName name="Kuat">#REF!</definedName>
    <definedName name="Kuat1" localSheetId="6">#REF!</definedName>
    <definedName name="Kuat1" localSheetId="7">#REF!</definedName>
    <definedName name="Kuat1">#REF!</definedName>
    <definedName name="kuh" localSheetId="6" hidden="1">{#N/A,#N/A,FALSE,"M.33"}</definedName>
    <definedName name="kuh" localSheetId="9" hidden="1">{#N/A,#N/A,FALSE,"M.33"}</definedName>
    <definedName name="kuh" localSheetId="7" hidden="1">{#N/A,#N/A,FALSE,"M.33"}</definedName>
    <definedName name="kuh" localSheetId="5" hidden="1">{#N/A,#N/A,FALSE,"M.33"}</definedName>
    <definedName name="kuh" localSheetId="10" hidden="1">{#N/A,#N/A,FALSE,"M.33"}</definedName>
    <definedName name="kuh" hidden="1">{#N/A,#N/A,FALSE,"M.33"}</definedName>
    <definedName name="KUP" localSheetId="6">[2]prod03!#REF!</definedName>
    <definedName name="KUP" localSheetId="7">[2]prod03!#REF!</definedName>
    <definedName name="KUP">[2]prod03!#REF!</definedName>
    <definedName name="Kurs">[58]Cover!$C$5</definedName>
    <definedName name="KursUSD">[59]Asumsi!$E$9</definedName>
    <definedName name="kurva" localSheetId="6">#REF!</definedName>
    <definedName name="kurva" localSheetId="7">#REF!</definedName>
    <definedName name="kurva" localSheetId="5">#REF!</definedName>
    <definedName name="kurva">#REF!</definedName>
    <definedName name="Kutools_PDL0_1" localSheetId="10">INDEX([45]PDL!$B$1:$B$3,IFERROR(MATCH([45]KKO!$D$15,[45]PDL!$A$1:$A$2,),3))</definedName>
    <definedName name="Kutools_PDL0_1">INDEX(PDL!$B$1:$B$3,IFERROR(MATCH(KKO!$D$15,PDL!$A$1:$A$2,),3))</definedName>
    <definedName name="Kutools_PDL1_1" localSheetId="10">INDEX([45]PDL!$D$4:$D$6,IFERROR(MATCH([45]KKO!$D$15,[45]PDL!$C$4:$C$5,),3))</definedName>
    <definedName name="Kutools_PDL1_1">INDEX(PDL!$D$4:$D$6,IFERROR(MATCH(KKO!$D$15,PDL!$C$4:$C$5,),3))</definedName>
    <definedName name="Kutools_PDL10_1" localSheetId="10">INDEX([45]PDL!$V$31:$V$33,IFERROR(MATCH([45]KKO!$K$15,[45]PDL!$U$31:$U$32,),3))</definedName>
    <definedName name="Kutools_PDL10_1">INDEX(PDL!$V$31:$V$33,IFERROR(MATCH(KKO!$K$15,PDL!$U$31:$U$32,),3))</definedName>
    <definedName name="Kutools_PDL2_1" localSheetId="10">INDEX([45]PDL!$F$7:$F$9,IFERROR(MATCH([45]KKO!$K$15,[45]PDL!$E$7:$E$8,),3))</definedName>
    <definedName name="Kutools_PDL2_1">INDEX(PDL!$F$7:$F$9,IFERROR(MATCH(KKO!$K$15,PDL!$E$7:$E$8,),3))</definedName>
    <definedName name="Kutools_PDL3_1" localSheetId="10">INDEX([45]PDL!$H$10:$H$12,IFERROR(MATCH([45]KKO!$D$15,[45]PDL!$G$10:$G$11,),3))</definedName>
    <definedName name="Kutools_PDL3_1">INDEX(PDL!$H$10:$H$12,IFERROR(MATCH(KKO!$D$15,PDL!$G$10:$G$11,),3))</definedName>
    <definedName name="Kutools_PDL4_1" localSheetId="10">INDEX([45]PDL!$J$13:$J$15,IFERROR(MATCH([45]KKO!$D$15,[45]PDL!$I$13:$I$14,),3))</definedName>
    <definedName name="Kutools_PDL4_1">INDEX(PDL!$J$13:$J$15,IFERROR(MATCH(KKO!$D$15,PDL!$I$13:$I$14,),3))</definedName>
    <definedName name="Kutools_PDL5_1" localSheetId="10">INDEX([45]PDL!$L$16:$L$18,IFERROR(MATCH([45]KKO!$K$15,[45]PDL!$K$16:$K$17,),3))</definedName>
    <definedName name="Kutools_PDL5_1">INDEX(PDL!$L$16:$L$18,IFERROR(MATCH(KKO!$K$15,PDL!$K$16:$K$17,),3))</definedName>
    <definedName name="Kutools_PDL6_1" localSheetId="10">INDEX([45]PDL!$N$19:$N$21,IFERROR(MATCH([45]KKO!$D$15,[45]PDL!$M$19:$M$20,),3))</definedName>
    <definedName name="Kutools_PDL6_1">INDEX(PDL!$N$19:$N$21,IFERROR(MATCH(KKO!$D$15,PDL!$M$19:$M$20,),3))</definedName>
    <definedName name="Kutools_PDL7_1" localSheetId="10">INDEX([45]PDL!$P$22:$P$24,IFERROR(MATCH([45]KKO!$D$15,[45]PDL!$O$22:$O$23,),3))</definedName>
    <definedName name="Kutools_PDL7_1">INDEX(PDL!$P$22:$P$24,IFERROR(MATCH(KKO!$D$15,PDL!$O$22:$O$23,),3))</definedName>
    <definedName name="Kutools_PDL8_1" localSheetId="10">INDEX([45]PDL!$R$25:$R$27,IFERROR(MATCH([45]KKO!$D$15,[45]PDL!$Q$25:$Q$26,),3))</definedName>
    <definedName name="Kutools_PDL8_1">INDEX(PDL!$R$25:$R$27,IFERROR(MATCH(KKO!$D$15,PDL!$Q$25:$Q$26,),3))</definedName>
    <definedName name="Kutools_PDL9_1" localSheetId="10">INDEX([45]PDL!$T$28:$T$30,IFERROR(MATCH([45]KKO!$D$15,[45]PDL!$S$28:$S$29,),3))</definedName>
    <definedName name="Kutools_PDL9_1">INDEX(PDL!$T$28:$T$30,IFERROR(MATCH(KKO!$D$15,PDL!$S$28:$S$29,),3))</definedName>
    <definedName name="KWHKDS" localSheetId="6">#REF!</definedName>
    <definedName name="KWHKDS" localSheetId="9">#REF!</definedName>
    <definedName name="KWHKDS" localSheetId="7">#REF!</definedName>
    <definedName name="KWHKDS">#REF!</definedName>
    <definedName name="KWHSLG" localSheetId="6">#REF!</definedName>
    <definedName name="KWHSLG" localSheetId="9">#REF!</definedName>
    <definedName name="KWHSLG" localSheetId="7">#REF!</definedName>
    <definedName name="KWHSLG">#REF!</definedName>
    <definedName name="KWHSMG" localSheetId="6">#REF!</definedName>
    <definedName name="KWHSMG" localSheetId="7">#REF!</definedName>
    <definedName name="KWHSMG">#REF!</definedName>
    <definedName name="l" localSheetId="6">[60]PMT!#REF!</definedName>
    <definedName name="l" localSheetId="7">[60]PMT!#REF!</definedName>
    <definedName name="l">[60]PMT!#REF!</definedName>
    <definedName name="L_19" localSheetId="6">'[61]FORM-B'!#REF!</definedName>
    <definedName name="L_19" localSheetId="7">'[61]FORM-B'!#REF!</definedName>
    <definedName name="L_19">'[61]FORM-B'!#REF!</definedName>
    <definedName name="LabaRugi" localSheetId="6">#REF!</definedName>
    <definedName name="LabaRugi" localSheetId="7">#REF!</definedName>
    <definedName name="LabaRugi" localSheetId="5">#REF!</definedName>
    <definedName name="LabaRugi">#REF!</definedName>
    <definedName name="LabaRugiFungsi">'[26]LabaRugi Fungsi'!$B$1:$J$60</definedName>
    <definedName name="LabaRugiFungsi2004">'[26]LabaRugi Fungsi2004(21B)'!$B$1:$E$46</definedName>
    <definedName name="LabaRugiLainnya">'[26]LabaRugi Lainnya 2005(20)'!$B$1:$G$30</definedName>
    <definedName name="LabaRugiUnsur2004">'[26]LabaRugi Unsur2004(21A)'!$D$1:$G$91</definedName>
    <definedName name="LABARUGIYR">[62]Asumsi!$V$2</definedName>
    <definedName name="LAHTA52101_CTPTKLS_OK" localSheetId="6">#REF!</definedName>
    <definedName name="LAHTA52101_CTPTKLS_OK" localSheetId="7">#REF!</definedName>
    <definedName name="LAHTA52101_CTPTKLS_OK" localSheetId="5">#REF!</definedName>
    <definedName name="LAHTA52101_CTPTKLS_OK">#REF!</definedName>
    <definedName name="LAMAKDS" localSheetId="6">#REF!</definedName>
    <definedName name="LAMAKDS" localSheetId="7">#REF!</definedName>
    <definedName name="LAMAKDS">#REF!</definedName>
    <definedName name="LAMASLG" localSheetId="6">#REF!</definedName>
    <definedName name="LAMASLG" localSheetId="7">#REF!</definedName>
    <definedName name="LAMASLG">#REF!</definedName>
    <definedName name="LAMASMG" localSheetId="6">#REF!</definedName>
    <definedName name="LAMASMG" localSheetId="7">#REF!</definedName>
    <definedName name="LAMASMG">#REF!</definedName>
    <definedName name="LAMP_1" localSheetId="6">#REF!</definedName>
    <definedName name="LAMP_1" localSheetId="7">#REF!</definedName>
    <definedName name="LAMP_1">#REF!</definedName>
    <definedName name="Lamp_10" localSheetId="6">#REF!</definedName>
    <definedName name="Lamp_10" localSheetId="7">#REF!</definedName>
    <definedName name="Lamp_10">#REF!</definedName>
    <definedName name="Lamp_11" localSheetId="6">#REF!</definedName>
    <definedName name="Lamp_11" localSheetId="7">#REF!</definedName>
    <definedName name="Lamp_11">#REF!</definedName>
    <definedName name="Lamp_12" localSheetId="6">#REF!</definedName>
    <definedName name="Lamp_12" localSheetId="7">#REF!</definedName>
    <definedName name="Lamp_12">#REF!</definedName>
    <definedName name="Lamp_13" localSheetId="6">#REF!</definedName>
    <definedName name="Lamp_13" localSheetId="7">#REF!</definedName>
    <definedName name="Lamp_13">#REF!</definedName>
    <definedName name="Lamp_14" localSheetId="6">#REF!</definedName>
    <definedName name="Lamp_14" localSheetId="9">#REF!</definedName>
    <definedName name="Lamp_14" localSheetId="7">#REF!</definedName>
    <definedName name="Lamp_14">#REF!</definedName>
    <definedName name="Lamp_15" localSheetId="6">#REF!</definedName>
    <definedName name="Lamp_15" localSheetId="9">#REF!</definedName>
    <definedName name="Lamp_15" localSheetId="7">#REF!</definedName>
    <definedName name="Lamp_15">#REF!</definedName>
    <definedName name="Lamp_16" localSheetId="6">#REF!</definedName>
    <definedName name="Lamp_16" localSheetId="9">#REF!</definedName>
    <definedName name="Lamp_16" localSheetId="7">#REF!</definedName>
    <definedName name="Lamp_16">#REF!</definedName>
    <definedName name="Lamp_1a" localSheetId="6">#REF!</definedName>
    <definedName name="Lamp_1a" localSheetId="9">#REF!</definedName>
    <definedName name="Lamp_1a" localSheetId="7">#REF!</definedName>
    <definedName name="Lamp_1a">#REF!</definedName>
    <definedName name="Lamp_1b" localSheetId="6">#REF!</definedName>
    <definedName name="Lamp_1b" localSheetId="9">#REF!</definedName>
    <definedName name="Lamp_1b" localSheetId="7">#REF!</definedName>
    <definedName name="Lamp_1b">#REF!</definedName>
    <definedName name="LAMP_2" localSheetId="6">#REF!</definedName>
    <definedName name="LAMP_2" localSheetId="7">#REF!</definedName>
    <definedName name="LAMP_2">#REF!</definedName>
    <definedName name="Lamp_2a" localSheetId="6">#REF!</definedName>
    <definedName name="Lamp_2a" localSheetId="9">#REF!</definedName>
    <definedName name="Lamp_2a" localSheetId="7">#REF!</definedName>
    <definedName name="Lamp_2a">#REF!</definedName>
    <definedName name="Lamp_2b" localSheetId="6">#REF!</definedName>
    <definedName name="Lamp_2b" localSheetId="9">#REF!</definedName>
    <definedName name="Lamp_2b" localSheetId="7">#REF!</definedName>
    <definedName name="Lamp_2b">#REF!</definedName>
    <definedName name="LAMP_3" localSheetId="6">#REF!</definedName>
    <definedName name="LAMP_3" localSheetId="7">#REF!</definedName>
    <definedName name="LAMP_3">#REF!</definedName>
    <definedName name="Lamp_3a" localSheetId="6">#REF!</definedName>
    <definedName name="Lamp_3a" localSheetId="9">#REF!</definedName>
    <definedName name="Lamp_3a" localSheetId="7">#REF!</definedName>
    <definedName name="Lamp_3a">#REF!</definedName>
    <definedName name="Lamp_3b" localSheetId="6">#REF!</definedName>
    <definedName name="Lamp_3b" localSheetId="9">#REF!</definedName>
    <definedName name="Lamp_3b" localSheetId="7">#REF!</definedName>
    <definedName name="Lamp_3b">#REF!</definedName>
    <definedName name="LAMP_4" localSheetId="6">#REF!</definedName>
    <definedName name="LAMP_4" localSheetId="7">#REF!</definedName>
    <definedName name="LAMP_4">#REF!</definedName>
    <definedName name="Lamp_4a" localSheetId="6">#REF!</definedName>
    <definedName name="Lamp_4a" localSheetId="9">#REF!</definedName>
    <definedName name="Lamp_4a" localSheetId="7">#REF!</definedName>
    <definedName name="Lamp_4a">#REF!</definedName>
    <definedName name="Lamp_4b" localSheetId="6">#REF!</definedName>
    <definedName name="Lamp_4b" localSheetId="9">#REF!</definedName>
    <definedName name="Lamp_4b" localSheetId="7">#REF!</definedName>
    <definedName name="Lamp_4b">#REF!</definedName>
    <definedName name="LAMP_5" localSheetId="6">#REF!</definedName>
    <definedName name="LAMP_5" localSheetId="7">#REF!</definedName>
    <definedName name="LAMP_5">#REF!</definedName>
    <definedName name="Lamp_5a" localSheetId="6">#REF!</definedName>
    <definedName name="Lamp_5a" localSheetId="9">#REF!</definedName>
    <definedName name="Lamp_5a" localSheetId="7">#REF!</definedName>
    <definedName name="Lamp_5a">#REF!</definedName>
    <definedName name="Lamp_5b" localSheetId="6">#REF!</definedName>
    <definedName name="Lamp_5b" localSheetId="9">#REF!</definedName>
    <definedName name="Lamp_5b" localSheetId="7">#REF!</definedName>
    <definedName name="Lamp_5b">#REF!</definedName>
    <definedName name="Lamp_6a" localSheetId="6">#REF!</definedName>
    <definedName name="Lamp_6a" localSheetId="9">#REF!</definedName>
    <definedName name="Lamp_6a" localSheetId="7">#REF!</definedName>
    <definedName name="Lamp_6a">#REF!</definedName>
    <definedName name="Lamp_6b" localSheetId="6">#REF!</definedName>
    <definedName name="Lamp_6b" localSheetId="9">#REF!</definedName>
    <definedName name="Lamp_6b" localSheetId="7">#REF!</definedName>
    <definedName name="Lamp_6b">#REF!</definedName>
    <definedName name="LAMP_7" localSheetId="6">#REF!</definedName>
    <definedName name="LAMP_7" localSheetId="7">#REF!</definedName>
    <definedName name="LAMP_7">#REF!</definedName>
    <definedName name="Lamp_7a" localSheetId="6">#REF!</definedName>
    <definedName name="Lamp_7a" localSheetId="9">#REF!</definedName>
    <definedName name="Lamp_7a" localSheetId="7">#REF!</definedName>
    <definedName name="Lamp_7a">#REF!</definedName>
    <definedName name="Lamp_7b" localSheetId="6">#REF!</definedName>
    <definedName name="Lamp_7b" localSheetId="9">#REF!</definedName>
    <definedName name="Lamp_7b" localSheetId="7">#REF!</definedName>
    <definedName name="Lamp_7b">#REF!</definedName>
    <definedName name="Lamp_7c" localSheetId="6">#REF!</definedName>
    <definedName name="Lamp_7c" localSheetId="9">#REF!</definedName>
    <definedName name="Lamp_7c" localSheetId="7">#REF!</definedName>
    <definedName name="Lamp_7c">#REF!</definedName>
    <definedName name="Lamp_8a" localSheetId="6">#REF!</definedName>
    <definedName name="Lamp_8a" localSheetId="9">#REF!</definedName>
    <definedName name="Lamp_8a" localSheetId="7">#REF!</definedName>
    <definedName name="Lamp_8a">#REF!</definedName>
    <definedName name="Lamp_8b" localSheetId="6">#REF!</definedName>
    <definedName name="Lamp_8b" localSheetId="9">#REF!</definedName>
    <definedName name="Lamp_8b" localSheetId="7">#REF!</definedName>
    <definedName name="Lamp_8b">#REF!</definedName>
    <definedName name="Lamp_9" localSheetId="6">#REF!</definedName>
    <definedName name="Lamp_9" localSheetId="9">#REF!</definedName>
    <definedName name="Lamp_9" localSheetId="7">#REF!</definedName>
    <definedName name="Lamp_9">#REF!</definedName>
    <definedName name="LAP_12RB">[63]INPBA!$F$2</definedName>
    <definedName name="LaporanUtama" localSheetId="6">#REF!</definedName>
    <definedName name="LaporanUtama" localSheetId="7">#REF!</definedName>
    <definedName name="LaporanUtama" localSheetId="5">#REF!</definedName>
    <definedName name="LaporanUtama">#REF!</definedName>
    <definedName name="ldkfg" localSheetId="6">#REF!</definedName>
    <definedName name="ldkfg" localSheetId="7">#REF!</definedName>
    <definedName name="ldkfg">#REF!</definedName>
    <definedName name="level2_options">INDIRECT("Areas_"&amp;'[21]Working Page'!$B$47)</definedName>
    <definedName name="Listrik">'[64]AHS - Non Personel'!$D$33</definedName>
    <definedName name="lk" localSheetId="6">[18]JAN09!#REF!</definedName>
    <definedName name="lk" localSheetId="9">[18]JAN09!#REF!</definedName>
    <definedName name="lk" localSheetId="5">[18]JAN09!#REF!</definedName>
    <definedName name="lk">[18]JAN09!#REF!</definedName>
    <definedName name="ll" localSheetId="6">#REF!</definedName>
    <definedName name="ll" localSheetId="9">#REF!</definedName>
    <definedName name="ll" localSheetId="5">#REF!</definedName>
    <definedName name="ll">#REF!</definedName>
    <definedName name="LOPK" localSheetId="6" hidden="1">{#N/A,#N/A,FALSE,"M.02"}</definedName>
    <definedName name="LOPK" localSheetId="9" hidden="1">{#N/A,#N/A,FALSE,"M.02"}</definedName>
    <definedName name="LOPK" localSheetId="7" hidden="1">{#N/A,#N/A,FALSE,"M.02"}</definedName>
    <definedName name="LOPK" localSheetId="5" hidden="1">{#N/A,#N/A,FALSE,"M.02"}</definedName>
    <definedName name="LOPK" localSheetId="10" hidden="1">{#N/A,#N/A,FALSE,"M.02"}</definedName>
    <definedName name="LOPK" hidden="1">{#N/A,#N/A,FALSE,"M.02"}</definedName>
    <definedName name="LP" localSheetId="6">#REF!</definedName>
    <definedName name="LP" localSheetId="7">#REF!</definedName>
    <definedName name="LP" localSheetId="5">#REF!</definedName>
    <definedName name="LP">#REF!</definedName>
    <definedName name="LRFungsi" localSheetId="6">#REF!</definedName>
    <definedName name="LRFungsi" localSheetId="7">#REF!</definedName>
    <definedName name="LRFungsi">#REF!</definedName>
    <definedName name="LRUnsur" localSheetId="6">#REF!</definedName>
    <definedName name="LRUnsur" localSheetId="7">#REF!</definedName>
    <definedName name="LRUnsur">#REF!</definedName>
    <definedName name="M" localSheetId="6">#REF!</definedName>
    <definedName name="M" localSheetId="9">#REF!</definedName>
    <definedName name="M" localSheetId="7">#REF!</definedName>
    <definedName name="M">#REF!</definedName>
    <definedName name="M_19" localSheetId="6">'[61]FORM-B'!#REF!</definedName>
    <definedName name="M_19" localSheetId="7">'[61]FORM-B'!#REF!</definedName>
    <definedName name="M_19">'[61]FORM-B'!#REF!</definedName>
    <definedName name="MANBUNG" localSheetId="6">[32]Sheet5!#REF!</definedName>
    <definedName name="MANBUNG" localSheetId="7">[32]Sheet5!#REF!</definedName>
    <definedName name="MANBUNG">[32]Sheet5!#REF!</definedName>
    <definedName name="ManProBln" localSheetId="9">'[19]AHS - Personel'!$F$8</definedName>
    <definedName name="ManProBln">#N/A</definedName>
    <definedName name="marwan" localSheetId="6" hidden="1">{#N/A,#N/A,FALSE,"M.02"}</definedName>
    <definedName name="marwan" localSheetId="9" hidden="1">{#N/A,#N/A,FALSE,"M.02"}</definedName>
    <definedName name="marwan" localSheetId="7" hidden="1">{#N/A,#N/A,FALSE,"M.02"}</definedName>
    <definedName name="marwan" localSheetId="5" hidden="1">{#N/A,#N/A,FALSE,"M.02"}</definedName>
    <definedName name="marwan" localSheetId="10" hidden="1">{#N/A,#N/A,FALSE,"M.02"}</definedName>
    <definedName name="marwan" hidden="1">{#N/A,#N/A,FALSE,"M.02"}</definedName>
    <definedName name="mat">[56]Mat!$B$1:$L$65536</definedName>
    <definedName name="mat.">[56]Mat!$B$1:$L$65536</definedName>
    <definedName name="mate" localSheetId="6">#REF!</definedName>
    <definedName name="mate" localSheetId="7">#REF!</definedName>
    <definedName name="mate" localSheetId="5">#REF!</definedName>
    <definedName name="mate">#REF!</definedName>
    <definedName name="mbo" localSheetId="6" hidden="1">{#N/A,#N/A,FALSE,"M.34"}</definedName>
    <definedName name="mbo" localSheetId="9" hidden="1">{#N/A,#N/A,FALSE,"M.34"}</definedName>
    <definedName name="mbo" localSheetId="7" hidden="1">{#N/A,#N/A,FALSE,"M.34"}</definedName>
    <definedName name="mbo" localSheetId="5" hidden="1">{#N/A,#N/A,FALSE,"M.34"}</definedName>
    <definedName name="mbo" localSheetId="10" hidden="1">{#N/A,#N/A,FALSE,"M.34"}</definedName>
    <definedName name="mbo" hidden="1">{#N/A,#N/A,FALSE,"M.34"}</definedName>
    <definedName name="mcperiod" localSheetId="6">#REF!</definedName>
    <definedName name="mcperiod" localSheetId="7">#REF!</definedName>
    <definedName name="mcperiod" localSheetId="5">#REF!</definedName>
    <definedName name="mcperiod">#REF!</definedName>
    <definedName name="MD">[65]aruskas!$A$110:$T$180</definedName>
    <definedName name="MD_19">[66]aruskas!$A$110:$T$180</definedName>
    <definedName name="MDNpst" localSheetId="6" hidden="1">{#N/A,#N/A,FALSE,"M.33"}</definedName>
    <definedName name="MDNpst" localSheetId="9" hidden="1">{#N/A,#N/A,FALSE,"M.33"}</definedName>
    <definedName name="MDNpst" localSheetId="7" hidden="1">{#N/A,#N/A,FALSE,"M.33"}</definedName>
    <definedName name="MDNpst" localSheetId="5" hidden="1">{#N/A,#N/A,FALSE,"M.33"}</definedName>
    <definedName name="MDNpst" localSheetId="10" hidden="1">{#N/A,#N/A,FALSE,"M.33"}</definedName>
    <definedName name="MDNpst" hidden="1">{#N/A,#N/A,FALSE,"M.33"}</definedName>
    <definedName name="MENU_GARDU" localSheetId="9">[40]MENU!$D$11:$D$110</definedName>
    <definedName name="MENU_GARDU">#N/A</definedName>
    <definedName name="MENU_PENYULANG" localSheetId="9">[40]MENU!$F$11:$F$40</definedName>
    <definedName name="MENU_PENYULANG">#N/A</definedName>
    <definedName name="mi_print_area" localSheetId="6">#REF!</definedName>
    <definedName name="mi_print_area" localSheetId="7">#REF!</definedName>
    <definedName name="mi_print_area" localSheetId="5">#REF!</definedName>
    <definedName name="mi_print_area">#REF!</definedName>
    <definedName name="MJKpst" localSheetId="6" hidden="1">{#N/A,#N/A,FALSE,"M.34"}</definedName>
    <definedName name="MJKpst" localSheetId="9" hidden="1">{#N/A,#N/A,FALSE,"M.34"}</definedName>
    <definedName name="MJKpst" localSheetId="7" hidden="1">{#N/A,#N/A,FALSE,"M.34"}</definedName>
    <definedName name="MJKpst" localSheetId="5" hidden="1">{#N/A,#N/A,FALSE,"M.34"}</definedName>
    <definedName name="MJKpst" localSheetId="10" hidden="1">{#N/A,#N/A,FALSE,"M.34"}</definedName>
    <definedName name="MJKpst" hidden="1">{#N/A,#N/A,FALSE,"M.34"}</definedName>
    <definedName name="MmExcelLinker_56E02BF7_1622_44A2_A1B4_91C09D796B1E" localSheetId="6">DATA!RAB-PER '[67]Standar Konstruksi'!$G$29:$G$29</definedName>
    <definedName name="MmExcelLinker_56E02BF7_1622_44A2_A1B4_91C09D796B1E" localSheetId="7">KKF!RAB-PER '[67]Standar Konstruksi'!$G$29:$G$29</definedName>
    <definedName name="MmExcelLinker_56E02BF7_1622_44A2_A1B4_91C09D796B1E">#N/A</definedName>
    <definedName name="MRISI" localSheetId="6">#REF!</definedName>
    <definedName name="MRISI" localSheetId="7">#REF!</definedName>
    <definedName name="MRISI" localSheetId="5">#REF!</definedName>
    <definedName name="MRISI">#REF!</definedName>
    <definedName name="MutasiMatPDP" localSheetId="6">#REF!</definedName>
    <definedName name="MutasiMatPDP" localSheetId="9">#REF!</definedName>
    <definedName name="MutasiMatPDP" localSheetId="7">#REF!</definedName>
    <definedName name="MutasiMatPDP">#REF!</definedName>
    <definedName name="NAMA" localSheetId="6">#REF!</definedName>
    <definedName name="NAMA" localSheetId="7">#REF!</definedName>
    <definedName name="NAMA">#REF!</definedName>
    <definedName name="nama_kabupaten" localSheetId="6">#REF!</definedName>
    <definedName name="nama_kabupaten" localSheetId="9">#REF!</definedName>
    <definedName name="nama_kabupaten" localSheetId="7">#REF!</definedName>
    <definedName name="nama_kabupaten">#REF!</definedName>
    <definedName name="NAMA1" localSheetId="6">#REF!</definedName>
    <definedName name="NAMA1" localSheetId="7">#REF!</definedName>
    <definedName name="NAMA1">#REF!</definedName>
    <definedName name="NAMA2" localSheetId="6">#REF!</definedName>
    <definedName name="NAMA2" localSheetId="7">#REF!</definedName>
    <definedName name="NAMA2">#REF!</definedName>
    <definedName name="NAMABARU" localSheetId="6">#REF!</definedName>
    <definedName name="NAMABARU" localSheetId="7">#REF!</definedName>
    <definedName name="NAMABARU">#REF!</definedName>
    <definedName name="NamaWil">[68]Cover!$B$7</definedName>
    <definedName name="NEGO" localSheetId="6">[22]Usulan!#REF!</definedName>
    <definedName name="NEGO" localSheetId="7">[22]Usulan!#REF!</definedName>
    <definedName name="NEGO" localSheetId="5">[22]Usulan!#REF!</definedName>
    <definedName name="NEGO">[22]Usulan!#REF!</definedName>
    <definedName name="neraca" localSheetId="6">#REF!</definedName>
    <definedName name="neraca" localSheetId="7">#REF!</definedName>
    <definedName name="neraca" localSheetId="5">#REF!</definedName>
    <definedName name="neraca">#REF!</definedName>
    <definedName name="neracareal" localSheetId="6">#REF!</definedName>
    <definedName name="neracareal" localSheetId="7">#REF!</definedName>
    <definedName name="neracareal">#REF!</definedName>
    <definedName name="netmargim" localSheetId="6">#REF!</definedName>
    <definedName name="netmargim" localSheetId="7">#REF!</definedName>
    <definedName name="netmargim">#REF!</definedName>
    <definedName name="nmcabang" localSheetId="6">#REF!</definedName>
    <definedName name="nmcabang" localSheetId="7">#REF!</definedName>
    <definedName name="nmcabang">#REF!</definedName>
    <definedName name="no">[16]x!$A$9:$A$47</definedName>
    <definedName name="NO_KODE" localSheetId="6">#N/A</definedName>
    <definedName name="NO_KODE" localSheetId="9">[40]MENU!#REF!</definedName>
    <definedName name="NO_KODE" localSheetId="7">#N/A</definedName>
    <definedName name="NO_KODE">#N/A</definedName>
    <definedName name="NoBlanksRange">OFFSET('[21]Working Page'!$G$53,0,0,SUMPRODUCT(--(TRIM('[21]Working Page'!$G$53:$G$85)&lt;&gt;"")),1)</definedName>
    <definedName name="nop">[16]x!$A$100:$A$101</definedName>
    <definedName name="o" localSheetId="6">#REF!</definedName>
    <definedName name="o" localSheetId="7">#REF!</definedName>
    <definedName name="o" localSheetId="5">#REF!</definedName>
    <definedName name="o">#REF!</definedName>
    <definedName name="ob_1_phasa" localSheetId="6">#REF!</definedName>
    <definedName name="ob_1_phasa" localSheetId="7">#REF!</definedName>
    <definedName name="ob_1_phasa">#REF!</definedName>
    <definedName name="OCGHSE" localSheetId="6">#REF!</definedName>
    <definedName name="OCGHSE" localSheetId="7">#REF!</definedName>
    <definedName name="OCGHSE">#REF!</definedName>
    <definedName name="OCRKDS" localSheetId="6">#REF!</definedName>
    <definedName name="OCRKDS" localSheetId="7">#REF!</definedName>
    <definedName name="OCRKDS">#REF!</definedName>
    <definedName name="OCRSLG" localSheetId="6">#REF!</definedName>
    <definedName name="OCRSLG" localSheetId="7">#REF!</definedName>
    <definedName name="OCRSLG">#REF!</definedName>
    <definedName name="OCRSMG" localSheetId="6">#REF!</definedName>
    <definedName name="OCRSMG" localSheetId="7">#REF!</definedName>
    <definedName name="OCRSMG">#REF!</definedName>
    <definedName name="ok">#REF!</definedName>
    <definedName name="okl">#REF!</definedName>
    <definedName name="oo" localSheetId="6">#REF!</definedName>
    <definedName name="oo" localSheetId="7">#REF!</definedName>
    <definedName name="oo">#REF!</definedName>
    <definedName name="opi">#REF!</definedName>
    <definedName name="Opr_Hari" localSheetId="9">'[19]AHS - Personel'!$G$19</definedName>
    <definedName name="Opr_Hari">#N/A</definedName>
    <definedName name="opv">[69]Valuation!$I$53</definedName>
    <definedName name="OUTGOING" localSheetId="9">[40]PARAMETER!$B$11:$B$1059</definedName>
    <definedName name="OUTGOING">#N/A</definedName>
    <definedName name="P" localSheetId="6">#REF!</definedName>
    <definedName name="P" localSheetId="7">#REF!</definedName>
    <definedName name="P" localSheetId="5">#REF!</definedName>
    <definedName name="P">#REF!</definedName>
    <definedName name="Panah" localSheetId="6">#REF!</definedName>
    <definedName name="Panah" localSheetId="7">#REF!</definedName>
    <definedName name="Panah">#REF!</definedName>
    <definedName name="PasPst" localSheetId="6" hidden="1">{#N/A,#N/A,FALSE,"M.33"}</definedName>
    <definedName name="PasPst" localSheetId="9" hidden="1">{#N/A,#N/A,FALSE,"M.33"}</definedName>
    <definedName name="PasPst" localSheetId="7" hidden="1">{#N/A,#N/A,FALSE,"M.33"}</definedName>
    <definedName name="PasPst" localSheetId="5" hidden="1">{#N/A,#N/A,FALSE,"M.33"}</definedName>
    <definedName name="PasPst" localSheetId="10" hidden="1">{#N/A,#N/A,FALSE,"M.33"}</definedName>
    <definedName name="PasPst" hidden="1">{#N/A,#N/A,FALSE,"M.33"}</definedName>
    <definedName name="PDPKons" localSheetId="6">#REF!</definedName>
    <definedName name="PDPKons" localSheetId="7">#REF!</definedName>
    <definedName name="PDPKons" localSheetId="5">#REF!</definedName>
    <definedName name="PDPKons">#REF!</definedName>
    <definedName name="PDPMaterial" localSheetId="6">#REF!</definedName>
    <definedName name="PDPMaterial" localSheetId="9">#REF!</definedName>
    <definedName name="PDPMaterial" localSheetId="7">#REF!</definedName>
    <definedName name="PDPMaterial">#REF!</definedName>
    <definedName name="PDPPembDimuka" localSheetId="6">#REF!</definedName>
    <definedName name="PDPPembDimuka" localSheetId="9">#REF!</definedName>
    <definedName name="PDPPembDimuka" localSheetId="7">#REF!</definedName>
    <definedName name="PDPPembDimuka">#REF!</definedName>
    <definedName name="pe">[16]x!$B$100:$B$101</definedName>
    <definedName name="PembelianiTRWI">'[26]PembelianiTL(12A1'!$B$1:$S$55</definedName>
    <definedName name="PembelianiTRWII">'[26]PembelianiTL(12A1'!$B$56:$S$110</definedName>
    <definedName name="PembelianiTRWIII">'[26]PembelianiTL(12A1'!$B$111:$S$165</definedName>
    <definedName name="PembelianiTRWIV">'[26]PembelianiTL(12A1'!$B$166:$S$220</definedName>
    <definedName name="PemeABSW" localSheetId="6">#REF!</definedName>
    <definedName name="PemeABSW" localSheetId="7">#REF!</definedName>
    <definedName name="PemeABSW" localSheetId="5">#REF!</definedName>
    <definedName name="PemeABSW">#REF!</definedName>
    <definedName name="pemel09" localSheetId="6">#REF!</definedName>
    <definedName name="pemel09" localSheetId="7">#REF!</definedName>
    <definedName name="pemel09">#REF!</definedName>
    <definedName name="PendaLuOp">'[25]PendaLuOp(13)'!$B$1:$G$58</definedName>
    <definedName name="PendOpLain">'[26]PendOpLain(11B)'!$B$1:$G$33</definedName>
    <definedName name="Pendukung" localSheetId="6" hidden="1">{#N/A,#N/A,FALSE,"M.41"}</definedName>
    <definedName name="Pendukung" localSheetId="9" hidden="1">{#N/A,#N/A,FALSE,"M.41"}</definedName>
    <definedName name="Pendukung" localSheetId="7" hidden="1">{#N/A,#N/A,FALSE,"M.41"}</definedName>
    <definedName name="Pendukung" localSheetId="5" hidden="1">{#N/A,#N/A,FALSE,"M.41"}</definedName>
    <definedName name="Pendukung" localSheetId="10" hidden="1">{#N/A,#N/A,FALSE,"M.41"}</definedName>
    <definedName name="Pendukung" hidden="1">{#N/A,#N/A,FALSE,"M.41"}</definedName>
    <definedName name="PenjTLTRWI">'[25]PenjTL(18)'!$B$1:$J$39</definedName>
    <definedName name="PenjTLTRWII">'[25]PenjTL(18)'!$B$41:$J$79</definedName>
    <definedName name="PenjTLTRWIII">'[25]PenjTL(18)'!$B$81:$J$119</definedName>
    <definedName name="PenjTLTRWIV">'[25]PenjTL(18)'!$B$121:$J$159</definedName>
    <definedName name="PENYULANG">[70]TABEL!$A$2:$A$81</definedName>
    <definedName name="period" localSheetId="6">#REF!</definedName>
    <definedName name="period" localSheetId="7">#REF!</definedName>
    <definedName name="period" localSheetId="5">#REF!</definedName>
    <definedName name="period">#REF!</definedName>
    <definedName name="pict" localSheetId="10">[45]KKO!#REF!</definedName>
    <definedName name="pict">KKO!#REF!</definedName>
    <definedName name="PLG_DAYA__200KVA" localSheetId="6">#REF!</definedName>
    <definedName name="PLG_DAYA__200KVA" localSheetId="7">#REF!</definedName>
    <definedName name="PLG_DAYA__200KVA" localSheetId="10">#REF!</definedName>
    <definedName name="PLG_DAYA__200KVA">#REF!</definedName>
    <definedName name="PLG_DAYA_33_197KVA" localSheetId="6">#REF!</definedName>
    <definedName name="PLG_DAYA_33_197KVA" localSheetId="7">#REF!</definedName>
    <definedName name="PLG_DAYA_33_197KVA">#REF!</definedName>
    <definedName name="PLN">#N/A</definedName>
    <definedName name="PMT">[60]PMT!$D$12:$D$55</definedName>
    <definedName name="poi" localSheetId="6">[18]JAN09!#REF!</definedName>
    <definedName name="poi" localSheetId="9">[18]JAN09!#REF!</definedName>
    <definedName name="poi" localSheetId="5">[18]JAN09!#REF!</definedName>
    <definedName name="poi">[18]JAN09!#REF!</definedName>
    <definedName name="POPUI" localSheetId="5">#REF!</definedName>
    <definedName name="POPUI">#REF!</definedName>
    <definedName name="pos_anggaran">[57]data!$G$2:$G$54</definedName>
    <definedName name="Potensi215" localSheetId="6">#REF!</definedName>
    <definedName name="Potensi215" localSheetId="7">#REF!</definedName>
    <definedName name="Potensi215" localSheetId="5">#REF!</definedName>
    <definedName name="Potensi215">#REF!</definedName>
    <definedName name="PP" localSheetId="6">#REF!</definedName>
    <definedName name="PP" localSheetId="7">#REF!</definedName>
    <definedName name="PP">#REF!</definedName>
    <definedName name="print" localSheetId="6">#REF!</definedName>
    <definedName name="print" localSheetId="7">#REF!</definedName>
    <definedName name="print">#REF!</definedName>
    <definedName name="PRINT_AR01" localSheetId="6">[32]Sheet5!#REF!</definedName>
    <definedName name="PRINT_AR01" localSheetId="7">[32]Sheet5!#REF!</definedName>
    <definedName name="PRINT_AR01">[32]Sheet5!#REF!</definedName>
    <definedName name="_xlnm.Print_Area" localSheetId="4">'HARGA SATUAN'!$A$1:$E$1564</definedName>
    <definedName name="_xlnm.Print_Area" localSheetId="7">KKF!$A$1:$T$39</definedName>
    <definedName name="_xlnm.Print_Area" localSheetId="5">KKO!$A$2:$Q$9</definedName>
    <definedName name="_xlnm.Print_Area" localSheetId="11">PETA!$A$1:$W$55</definedName>
    <definedName name="_xlnm.Print_Area" localSheetId="8">RAB!$A$1:$K$181</definedName>
    <definedName name="_xlnm.Print_Area" localSheetId="0">'REKAP MATERIAL'!$A$1:$H$41</definedName>
    <definedName name="_xlnm.Print_Area" localSheetId="2">'REKAP MDU'!$A$1:$K$182</definedName>
    <definedName name="_xlnm.Print_Area" localSheetId="1">'REKAP TIANG'!$A$1:$K$52</definedName>
    <definedName name="_xlnm.Print_Area" localSheetId="10">SLD!$A$1:$AF$70</definedName>
    <definedName name="_xlnm.Print_Area">#REF!</definedName>
    <definedName name="PRINT_AREA_MI" localSheetId="6">#REF!</definedName>
    <definedName name="PRINT_AREA_MI" localSheetId="7">#REF!</definedName>
    <definedName name="PRINT_AREA_MI">#REF!</definedName>
    <definedName name="Print_area1" localSheetId="6">#REF!</definedName>
    <definedName name="Print_area1" localSheetId="7">#REF!</definedName>
    <definedName name="Print_area1">#REF!</definedName>
    <definedName name="PRINT_TITLE" localSheetId="6">#REF!</definedName>
    <definedName name="PRINT_TITLE" localSheetId="7">#REF!</definedName>
    <definedName name="PRINT_TITLE">#REF!</definedName>
    <definedName name="_xlnm.Print_Titles" localSheetId="4">'HARGA SATUAN'!#REF!</definedName>
    <definedName name="_xlnm.Print_Titles" localSheetId="7">#REF!</definedName>
    <definedName name="_xlnm.Print_Titles" localSheetId="8">RAB!$1:$13</definedName>
    <definedName name="_xlnm.Print_Titles" localSheetId="0">'REKAP MATERIAL'!$1:$9</definedName>
    <definedName name="_xlnm.Print_Titles" localSheetId="2">'REKAP MDU'!$1:$13</definedName>
    <definedName name="_xlnm.Print_Titles" localSheetId="1">'REKAP TIANG'!$1:$13</definedName>
    <definedName name="_xlnm.Print_Titles">#REF!</definedName>
    <definedName name="PRINT_TITLES_MI" localSheetId="6">#REF!</definedName>
    <definedName name="PRINT_TITLES_MI" localSheetId="7">#REF!</definedName>
    <definedName name="PRINT_TITLES_MI">#REF!</definedName>
    <definedName name="PRINT_TITLES_MI_19" localSheetId="6">#REF!</definedName>
    <definedName name="PRINT_TITLES_MI_19" localSheetId="7">#REF!</definedName>
    <definedName name="PRINT_TITLES_MI_19">#REF!</definedName>
    <definedName name="PRINT2" localSheetId="6">[32]Sheet5!#REF!</definedName>
    <definedName name="PRINT2" localSheetId="7">[32]Sheet5!#REF!</definedName>
    <definedName name="PRINT2">[32]Sheet5!#REF!</definedName>
    <definedName name="ProduksiTRWI">'[26]ProduksiTL(12B2)'!$B$1:$W$38</definedName>
    <definedName name="ProduksiTRWII">'[26]ProduksiTL(12B2)'!$B$41:$W$78</definedName>
    <definedName name="ProduksiTRWIII">'[26]ProduksiTL(12B2)'!$B$81:$W$118</definedName>
    <definedName name="ProduksiTRWIV">'[26]ProduksiTL(12B2)'!$B$121:$W$158</definedName>
    <definedName name="ProgGISBln" localSheetId="9">'[19]AHS - Personel'!$F$11</definedName>
    <definedName name="ProgGISBln">#N/A</definedName>
    <definedName name="ProgGISHari" localSheetId="9">'[19]AHS - Personel'!$G$11</definedName>
    <definedName name="ProgGISHari">#N/A</definedName>
    <definedName name="PROYEK" localSheetId="6">#REF!</definedName>
    <definedName name="PROYEK" localSheetId="7">#REF!</definedName>
    <definedName name="PROYEK" localSheetId="5">#REF!</definedName>
    <definedName name="PROYEK">#REF!</definedName>
    <definedName name="PSRpst" localSheetId="6" hidden="1">{#N/A,#N/A,FALSE,"M.31"}</definedName>
    <definedName name="PSRpst" localSheetId="9" hidden="1">{#N/A,#N/A,FALSE,"M.31"}</definedName>
    <definedName name="PSRpst" localSheetId="7" hidden="1">{#N/A,#N/A,FALSE,"M.31"}</definedName>
    <definedName name="PSRpst" localSheetId="5" hidden="1">{#N/A,#N/A,FALSE,"M.31"}</definedName>
    <definedName name="PSRpst" localSheetId="10" hidden="1">{#N/A,#N/A,FALSE,"M.31"}</definedName>
    <definedName name="PSRpst" hidden="1">{#N/A,#N/A,FALSE,"M.31"}</definedName>
    <definedName name="PT_PLN_PERSERO" localSheetId="6">#REF!</definedName>
    <definedName name="PT_PLN_PERSERO" localSheetId="7">#REF!</definedName>
    <definedName name="PT_PLN_PERSERO" localSheetId="5">#REF!</definedName>
    <definedName name="PT_PLN_PERSERO">#REF!</definedName>
    <definedName name="PTKU" localSheetId="6">#REF!</definedName>
    <definedName name="PTKU" localSheetId="7">#REF!</definedName>
    <definedName name="PTKU">#REF!</definedName>
    <definedName name="PUIUU">#REF!</definedName>
    <definedName name="PUR" localSheetId="6">[71]JURNAL!#REF!</definedName>
    <definedName name="PUR" localSheetId="7">[71]JURNAL!#REF!</definedName>
    <definedName name="PUR">[71]JURNAL!#REF!</definedName>
    <definedName name="PWI" localSheetId="6">#REF!</definedName>
    <definedName name="PWI" localSheetId="7">#REF!</definedName>
    <definedName name="PWI" localSheetId="5">#REF!</definedName>
    <definedName name="PWI">#REF!</definedName>
    <definedName name="q" localSheetId="6">#REF!</definedName>
    <definedName name="q" localSheetId="7">#REF!</definedName>
    <definedName name="q">#REF!</definedName>
    <definedName name="QRYTRY" localSheetId="6">#REF!</definedName>
    <definedName name="QRYTRY" localSheetId="9">#REF!</definedName>
    <definedName name="QRYTRY" localSheetId="7">#REF!</definedName>
    <definedName name="QRYTRY">#REF!</definedName>
    <definedName name="qw" localSheetId="6" hidden="1">{#N/A,#N/A,FALSE,"M.32"}</definedName>
    <definedName name="qw" localSheetId="9" hidden="1">{#N/A,#N/A,FALSE,"M.32"}</definedName>
    <definedName name="qw" localSheetId="7" hidden="1">{#N/A,#N/A,FALSE,"M.32"}</definedName>
    <definedName name="qw" localSheetId="5" hidden="1">{#N/A,#N/A,FALSE,"M.32"}</definedName>
    <definedName name="qw" localSheetId="10" hidden="1">{#N/A,#N/A,FALSE,"M.32"}</definedName>
    <definedName name="qw" hidden="1">{#N/A,#N/A,FALSE,"M.32"}</definedName>
    <definedName name="RAB" localSheetId="6">#REF!</definedName>
    <definedName name="RAB" localSheetId="7">#REF!</definedName>
    <definedName name="RAB" localSheetId="5">#REF!</definedName>
    <definedName name="RAB">#REF!</definedName>
    <definedName name="rafi" localSheetId="6">[18]JAN09!#REF!</definedName>
    <definedName name="rafi" localSheetId="7">[18]JAN09!#REF!</definedName>
    <definedName name="rafi" localSheetId="5">[18]JAN09!#REF!</definedName>
    <definedName name="rafi">[18]JAN09!#REF!</definedName>
    <definedName name="raja" localSheetId="6">[18]JAN09!#REF!</definedName>
    <definedName name="raja" localSheetId="7">[18]JAN09!#REF!</definedName>
    <definedName name="raja">[18]JAN09!#REF!</definedName>
    <definedName name="RANGE" localSheetId="6">#REF!</definedName>
    <definedName name="RANGE" localSheetId="7">#REF!</definedName>
    <definedName name="RANGE" localSheetId="5">#REF!</definedName>
    <definedName name="RANGE">#REF!</definedName>
    <definedName name="RAO" localSheetId="6">#REF!</definedName>
    <definedName name="RAO" localSheetId="7">#REF!</definedName>
    <definedName name="RAO">#REF!</definedName>
    <definedName name="Rate_of_absorption_CJ_C2A_options">OFFSET('[21]Central Overhead Allocation'!$C$281,0,0,COUNTA('[21]Central Overhead Allocation'!$C$281:$C$297),3)</definedName>
    <definedName name="Rate_of_absorption_EJ_C2A_options">OFFSET('[21]Central Overhead Allocation'!$C$183,0,0,COUNTA('[21]Central Overhead Allocation'!$C$183:$C$199),7)</definedName>
    <definedName name="Rate_of_absorption_JKT_C2A_options">OFFSET('[21]Central Overhead Allocation'!$C$330,0,0,COUNTA('[21]Central Overhead Allocation'!$C$330:$C$346),4)</definedName>
    <definedName name="Rate_of_absorption_Region_options">OFFSET('[21]Central Overhead Allocation'!$C$53,0,0,COUNTA('[21]Central Overhead Allocation'!$C$53:$C$69),8)</definedName>
    <definedName name="Rate_of_Absorption_WJ_A2IS_Options" localSheetId="6">OFFSET('[21]Regional Overhead Allocation_WJ'!#REF!,0,0,COUNTA('[21]Regional Overhead Allocation_WJ'!#REF!),35)</definedName>
    <definedName name="Rate_of_Absorption_WJ_A2IS_Options" localSheetId="9">OFFSET('[21]Regional Overhead Allocation_WJ'!#REF!,0,0,COUNTA('[21]Regional Overhead Allocation_WJ'!#REF!),35)</definedName>
    <definedName name="Rate_of_Absorption_WJ_A2IS_Options" localSheetId="7">OFFSET('[21]Regional Overhead Allocation_WJ'!#REF!,0,0,COUNTA('[21]Regional Overhead Allocation_WJ'!#REF!),35)</definedName>
    <definedName name="Rate_of_Absorption_WJ_A2IS_Options" localSheetId="5">OFFSET('[21]Regional Overhead Allocation_WJ'!#REF!,0,0,COUNTA('[21]Regional Overhead Allocation_WJ'!#REF!),35)</definedName>
    <definedName name="Rate_of_Absorption_WJ_A2IS_Options">OFFSET('[21]Regional Overhead Allocation_WJ'!#REF!,0,0,COUNTA('[21]Regional Overhead Allocation_WJ'!#REF!),35)</definedName>
    <definedName name="Rate_of_absorption_WJ_C2A_options">OFFSET('[21]Central Overhead Allocation'!$C$232,0,0,COUNTA('[21]Central Overhead Allocation'!$C$232:$C$248),14)</definedName>
    <definedName name="Rate_of_absorption_WS_C2A_Options">OFFSET('[21]Central Overhead Allocation'!$C$134,0,0,COUNTA('[21]Central Overhead Allocation'!$C$134:$C$150),3)</definedName>
    <definedName name="rcps" localSheetId="6">[18]JAN09!#REF!</definedName>
    <definedName name="rcps" localSheetId="9">[18]JAN09!#REF!</definedName>
    <definedName name="rcps" localSheetId="5">[18]JAN09!#REF!</definedName>
    <definedName name="rcps">[18]JAN09!#REF!</definedName>
    <definedName name="re" localSheetId="6" hidden="1">{#N/A,#N/A,FALSE,"M.42"}</definedName>
    <definedName name="re" localSheetId="9" hidden="1">{#N/A,#N/A,FALSE,"M.42"}</definedName>
    <definedName name="re" localSheetId="7" hidden="1">{#N/A,#N/A,FALSE,"M.42"}</definedName>
    <definedName name="re" localSheetId="5" hidden="1">{#N/A,#N/A,FALSE,"M.42"}</definedName>
    <definedName name="re" localSheetId="10" hidden="1">{#N/A,#N/A,FALSE,"M.42"}</definedName>
    <definedName name="re" hidden="1">{#N/A,#N/A,FALSE,"M.42"}</definedName>
    <definedName name="REC">'[71]BB PUSAT'!$A$1:$C$65536</definedName>
    <definedName name="Regions">OFFSET('[21]Working Page'!$B$8,0,0,COUNTA('[21]Working Page'!$B$8:$B$20),1)</definedName>
    <definedName name="REKAP" localSheetId="6">#REF!</definedName>
    <definedName name="REKAP" localSheetId="7">#REF!</definedName>
    <definedName name="REKAP" localSheetId="5">#REF!</definedName>
    <definedName name="REKAP">#REF!</definedName>
    <definedName name="RELE" localSheetId="9">[40]MENU!$J$17:$J$24</definedName>
    <definedName name="RELE">#N/A</definedName>
    <definedName name="rencana" localSheetId="6">#REF!</definedName>
    <definedName name="rencana" localSheetId="7">#REF!</definedName>
    <definedName name="rencana" localSheetId="5">#REF!</definedName>
    <definedName name="rencana">#REF!</definedName>
    <definedName name="resagging" localSheetId="6">#REF!</definedName>
    <definedName name="resagging" localSheetId="7">#REF!</definedName>
    <definedName name="resagging">#REF!</definedName>
    <definedName name="ResetDataOption_Click">#N/A</definedName>
    <definedName name="RingkasanPokok" localSheetId="6">#REF!</definedName>
    <definedName name="RingkasanPokok" localSheetId="7">#REF!</definedName>
    <definedName name="RingkasanPokok" localSheetId="5">#REF!</definedName>
    <definedName name="RingkasanPokok">#REF!</definedName>
    <definedName name="ROK" localSheetId="6" hidden="1">{#N/A,#N/A,FALSE,"M.31"}</definedName>
    <definedName name="ROK" localSheetId="9" hidden="1">{#N/A,#N/A,FALSE,"M.31"}</definedName>
    <definedName name="ROK" localSheetId="7" hidden="1">{#N/A,#N/A,FALSE,"M.31"}</definedName>
    <definedName name="ROK" localSheetId="5" hidden="1">{#N/A,#N/A,FALSE,"M.31"}</definedName>
    <definedName name="ROK" localSheetId="10" hidden="1">{#N/A,#N/A,FALSE,"M.31"}</definedName>
    <definedName name="ROK" hidden="1">{#N/A,#N/A,FALSE,"M.31"}</definedName>
    <definedName name="ROW" localSheetId="6">#REF!</definedName>
    <definedName name="ROW" localSheetId="7">#REF!</definedName>
    <definedName name="ROW" localSheetId="5">#REF!</definedName>
    <definedName name="ROW">#REF!</definedName>
    <definedName name="rr" localSheetId="6">#REF!</definedName>
    <definedName name="rr" localSheetId="7">#REF!</definedName>
    <definedName name="rr">#REF!</definedName>
    <definedName name="rt" localSheetId="6" hidden="1">{#N/A,#N/A,FALSE,"M.43"}</definedName>
    <definedName name="rt" localSheetId="9" hidden="1">{#N/A,#N/A,FALSE,"M.43"}</definedName>
    <definedName name="rt" localSheetId="7" hidden="1">{#N/A,#N/A,FALSE,"M.43"}</definedName>
    <definedName name="rt" localSheetId="5" hidden="1">{#N/A,#N/A,FALSE,"M.43"}</definedName>
    <definedName name="rt" localSheetId="10" hidden="1">{#N/A,#N/A,FALSE,"M.43"}</definedName>
    <definedName name="rt" hidden="1">{#N/A,#N/A,FALSE,"M.43"}</definedName>
    <definedName name="RTYHRTY" localSheetId="6">#REF!</definedName>
    <definedName name="RTYHRTY" localSheetId="9">#REF!</definedName>
    <definedName name="RTYHRTY" localSheetId="7">#REF!</definedName>
    <definedName name="RTYHRTY">#REF!</definedName>
    <definedName name="rtyu" localSheetId="6">[72]JAN07!#REF!</definedName>
    <definedName name="rtyu" localSheetId="7">[72]JAN07!#REF!</definedName>
    <definedName name="rtyu">[73]JAN07!#REF!</definedName>
    <definedName name="S" localSheetId="9">#REF!</definedName>
    <definedName name="S" localSheetId="7">{#N/A,#N/A,FALSE,"M.31"}</definedName>
    <definedName name="S">#REF!</definedName>
    <definedName name="S1___5" localSheetId="6">#REF!</definedName>
    <definedName name="S1___5" localSheetId="9">#REF!</definedName>
    <definedName name="S1___5" localSheetId="7">#REF!</definedName>
    <definedName name="S1___5">#REF!</definedName>
    <definedName name="sa" localSheetId="6" hidden="1">{#N/A,#N/A,FALSE,"M.31"}</definedName>
    <definedName name="sa" localSheetId="9" hidden="1">{#N/A,#N/A,FALSE,"M.31"}</definedName>
    <definedName name="sa" localSheetId="7" hidden="1">{#N/A,#N/A,FALSE,"M.31"}</definedName>
    <definedName name="sa" localSheetId="5" hidden="1">{#N/A,#N/A,FALSE,"M.31"}</definedName>
    <definedName name="sa" localSheetId="10" hidden="1">{#N/A,#N/A,FALSE,"M.31"}</definedName>
    <definedName name="sa" hidden="1">{#N/A,#N/A,FALSE,"M.31"}</definedName>
    <definedName name="salah" localSheetId="6">#REF!</definedName>
    <definedName name="salah" localSheetId="7">#REF!</definedName>
    <definedName name="salah" localSheetId="5">#REF!</definedName>
    <definedName name="salah">#REF!</definedName>
    <definedName name="Salary">[21]Salary!$D$7:$AJ$38</definedName>
    <definedName name="SALATIGA" localSheetId="6">#REF!</definedName>
    <definedName name="SALATIGA" localSheetId="9">#REF!</definedName>
    <definedName name="SALATIGA" localSheetId="7">#REF!</definedName>
    <definedName name="SALATIGA">#REF!</definedName>
    <definedName name="SALVAGE" comment="RINGAN">[74]PICKUP!$D$12</definedName>
    <definedName name="SAPBEXwbID" hidden="1">"41NCAAE5PJZ8D7N0HEXL0B90R"</definedName>
    <definedName name="sasa" localSheetId="6">[18]JAN09!#REF!</definedName>
    <definedName name="sasa" localSheetId="7">[18]JAN09!#REF!</definedName>
    <definedName name="sasa" localSheetId="5">[18]JAN09!#REF!</definedName>
    <definedName name="sasa">[18]JAN09!#REF!</definedName>
    <definedName name="SATUAN" localSheetId="9">'[75]Rekap PMG.'!$A$10:$E$51</definedName>
    <definedName name="SATUAN">'[75]Rekap PMG.'!$A$10:$E$51</definedName>
    <definedName name="sbak1a" localSheetId="6">#REF!</definedName>
    <definedName name="sbak1a" localSheetId="7">#REF!</definedName>
    <definedName name="sbak1a" localSheetId="5">#REF!</definedName>
    <definedName name="sbak1a">#REF!</definedName>
    <definedName name="sbak1b" localSheetId="6">#REF!</definedName>
    <definedName name="sbak1b" localSheetId="7">#REF!</definedName>
    <definedName name="sbak1b">#REF!</definedName>
    <definedName name="SBBpst" localSheetId="6" hidden="1">{#N/A,#N/A,FALSE,"M.34"}</definedName>
    <definedName name="SBBpst" localSheetId="9" hidden="1">{#N/A,#N/A,FALSE,"M.34"}</definedName>
    <definedName name="SBBpst" localSheetId="7" hidden="1">{#N/A,#N/A,FALSE,"M.34"}</definedName>
    <definedName name="SBBpst" localSheetId="5" hidden="1">{#N/A,#N/A,FALSE,"M.34"}</definedName>
    <definedName name="SBBpst" localSheetId="10" hidden="1">{#N/A,#N/A,FALSE,"M.34"}</definedName>
    <definedName name="SBBpst" hidden="1">{#N/A,#N/A,FALSE,"M.34"}</definedName>
    <definedName name="scdc">[76]x!$G$9:$G$47</definedName>
    <definedName name="SD" localSheetId="6">#REF!</definedName>
    <definedName name="SD" localSheetId="7">#REF!</definedName>
    <definedName name="SD" localSheetId="5">#REF!</definedName>
    <definedName name="SD">#REF!</definedName>
    <definedName name="sdc">[51]DTU!$B$2:$D$48</definedName>
    <definedName name="sdffA" localSheetId="6">[18]JAN09!#REF!</definedName>
    <definedName name="sdffA" localSheetId="7">[18]JAN09!#REF!</definedName>
    <definedName name="sdffA" localSheetId="5">[18]JAN09!#REF!</definedName>
    <definedName name="sdffA">[18]JAN09!#REF!</definedName>
    <definedName name="sds">'[77]master rab'!$B$1:$H$65536</definedName>
    <definedName name="seapj">'[52]Neraca seAPJ'!$O$6:$AJ$23</definedName>
    <definedName name="SEBABKDS" localSheetId="6">#REF!</definedName>
    <definedName name="SEBABKDS" localSheetId="7">#REF!</definedName>
    <definedName name="SEBABKDS" localSheetId="5">#REF!</definedName>
    <definedName name="SEBABKDS">#REF!</definedName>
    <definedName name="SEBABSLG" localSheetId="6">#REF!</definedName>
    <definedName name="SEBABSLG" localSheetId="7">#REF!</definedName>
    <definedName name="SEBABSLG">#REF!</definedName>
    <definedName name="SEBABSMG" localSheetId="6">#REF!</definedName>
    <definedName name="SEBABSMG" localSheetId="7">#REF!</definedName>
    <definedName name="SEBABSMG">#REF!</definedName>
    <definedName name="SEBUTAN" localSheetId="9">[40]MENU!$J$11:$J$13</definedName>
    <definedName name="SEBUTAN">#N/A</definedName>
    <definedName name="sejut">[78]LAIN2!$Z$7</definedName>
    <definedName name="SEKAT" localSheetId="6">#REF!</definedName>
    <definedName name="SEKAT" localSheetId="7">#REF!</definedName>
    <definedName name="SEKAT" localSheetId="5">#REF!</definedName>
    <definedName name="SEKAT">#REF!</definedName>
    <definedName name="semarang1" localSheetId="6">#REF!</definedName>
    <definedName name="semarang1" localSheetId="7">#REF!</definedName>
    <definedName name="semarang1">#REF!</definedName>
    <definedName name="serat">[78]LAIN2!$Z$5</definedName>
    <definedName name="serib">[78]LAIN2!$Z$6</definedName>
    <definedName name="Service_Mapping">'[21]Service Mapping'!$C$6:$Y$39</definedName>
    <definedName name="sewadetektorkabel_har">'[64]AHS - Non Personel'!$D$31</definedName>
    <definedName name="SewaDisTRWI">'[26]SewaPemb(12A2)'!$B$1:$T$36</definedName>
    <definedName name="SewaDisTRWII">'[26]SewaPemb(12A2)'!$B$39:$T$75</definedName>
    <definedName name="SewaDisTRWIII">'[26]SewaPemb(12A2)'!$B$77:$T$113</definedName>
    <definedName name="SewaDisTRWIV">'[26]SewaPemb(12A2)'!$B$115:$T$151</definedName>
    <definedName name="sewaGPS">'[64]AHS - Non Personel'!$D$27</definedName>
    <definedName name="SewaKantorBulan">'[64]AHS - Non Personel'!$D$23</definedName>
    <definedName name="SewaKomHari" localSheetId="9">'[19]AHS - Non Personel'!$D$15</definedName>
    <definedName name="SewaKomHari">#N/A</definedName>
    <definedName name="SewaLaptopBln" localSheetId="9">'[19]AHS - Non Personel'!$D$12</definedName>
    <definedName name="SewaLaptopBln">#N/A</definedName>
    <definedName name="SewaMejaKursi">'[64]AHS - Non Personel'!$D$32</definedName>
    <definedName name="SewaMobil" localSheetId="9">'[19]AHS - Non Personel'!$D$8</definedName>
    <definedName name="SewaMobil">#N/A</definedName>
    <definedName name="sewamobilbak_hari">'[64]AHS - Non Personel'!$D$29</definedName>
    <definedName name="SewaMotorBln" localSheetId="9">'[19]AHS - Non Personel'!$D$10</definedName>
    <definedName name="SewaMotorBln">#N/A</definedName>
    <definedName name="SewaMotorHari" localSheetId="9">'[19]AHS - Non Personel'!$D$11</definedName>
    <definedName name="SewaMotorHari">#N/A</definedName>
    <definedName name="SewaRumahBulan">'[64]AHS - Non Personel'!$D$24</definedName>
    <definedName name="SF" localSheetId="6">#REF!</definedName>
    <definedName name="SF" localSheetId="9">#REF!</definedName>
    <definedName name="SF" localSheetId="7">#REF!</definedName>
    <definedName name="SF">#REF!</definedName>
    <definedName name="sgi" localSheetId="6" hidden="1">{#N/A,#N/A,FALSE,"M.01"}</definedName>
    <definedName name="sgi" localSheetId="9" hidden="1">{#N/A,#N/A,FALSE,"M.01"}</definedName>
    <definedName name="sgi" localSheetId="7" hidden="1">{#N/A,#N/A,FALSE,"M.01"}</definedName>
    <definedName name="sgi" localSheetId="5" hidden="1">{#N/A,#N/A,FALSE,"M.01"}</definedName>
    <definedName name="sgi" localSheetId="10" hidden="1">{#N/A,#N/A,FALSE,"M.01"}</definedName>
    <definedName name="sgi" hidden="1">{#N/A,#N/A,FALSE,"M.01"}</definedName>
    <definedName name="SIN" localSheetId="6">[2]prod03!#REF!</definedName>
    <definedName name="SIN" localSheetId="7">[2]prod03!#REF!</definedName>
    <definedName name="SIN">[2]prod03!#REF!</definedName>
    <definedName name="Single" localSheetId="6" hidden="1">{#N/A,#N/A,FALSE,"M.42"}</definedName>
    <definedName name="Single" localSheetId="9" hidden="1">{#N/A,#N/A,FALSE,"M.42"}</definedName>
    <definedName name="Single" localSheetId="7" hidden="1">{#N/A,#N/A,FALSE,"M.42"}</definedName>
    <definedName name="Single" localSheetId="5" hidden="1">{#N/A,#N/A,FALSE,"M.42"}</definedName>
    <definedName name="Single" localSheetId="10" hidden="1">{#N/A,#N/A,FALSE,"M.42"}</definedName>
    <definedName name="Single" hidden="1">{#N/A,#N/A,FALSE,"M.42"}</definedName>
    <definedName name="sls">[79]Sensitivitas!$D$26</definedName>
    <definedName name="SMG" localSheetId="6">#REF!</definedName>
    <definedName name="SMG" localSheetId="7">#REF!</definedName>
    <definedName name="SMG" localSheetId="5">#REF!</definedName>
    <definedName name="SMG">#REF!</definedName>
    <definedName name="smu" localSheetId="6">#REF!</definedName>
    <definedName name="smu" localSheetId="7">#REF!</definedName>
    <definedName name="smu">#REF!</definedName>
    <definedName name="SPD" localSheetId="6">#REF!</definedName>
    <definedName name="SPD" localSheetId="7">#REF!</definedName>
    <definedName name="SPD">#REF!</definedName>
    <definedName name="SPK" localSheetId="6">#REF!</definedName>
    <definedName name="SPK" localSheetId="9">#REF!</definedName>
    <definedName name="SPK" localSheetId="7">#REF!</definedName>
    <definedName name="SPK">#REF!</definedName>
    <definedName name="SREWA" localSheetId="6">#REF!</definedName>
    <definedName name="SREWA" localSheetId="7">#REF!</definedName>
    <definedName name="SREWA">#REF!</definedName>
    <definedName name="ssSasS">[2]prod03!#REF!</definedName>
    <definedName name="Stand" localSheetId="6">#REF!</definedName>
    <definedName name="Stand" localSheetId="9">#REF!</definedName>
    <definedName name="Stand" localSheetId="7">#REF!</definedName>
    <definedName name="Stand">#REF!</definedName>
    <definedName name="STATUS_REMOTE" localSheetId="9">[40]PARAMETER!$C$11:$C$1059</definedName>
    <definedName name="STATUS_REMOTE">#N/A</definedName>
    <definedName name="std">[80]HB2!$A$1:$L$65536</definedName>
    <definedName name="stdpln">'[81]HB BARU'!$A$1:$J$780</definedName>
    <definedName name="stok">[71]DTstok!$A$1:$B$65536</definedName>
    <definedName name="STPDari" localSheetId="6">#REF!</definedName>
    <definedName name="STPDari" localSheetId="9">#REF!</definedName>
    <definedName name="STPDari" localSheetId="7">#REF!</definedName>
    <definedName name="STPDari">#REF!</definedName>
    <definedName name="sujono">'[82]master rab'!$B$1:$H$65536</definedName>
    <definedName name="SUM" localSheetId="6">[2]prod03!#REF!</definedName>
    <definedName name="SUM" localSheetId="7">[2]prod03!#REF!</definedName>
    <definedName name="SUM" localSheetId="5">[2]prod03!#REF!</definedName>
    <definedName name="SUM">[2]prod03!#REF!</definedName>
    <definedName name="sumber">[83]SuMBER!$N$3:$FO$21</definedName>
    <definedName name="surat" localSheetId="6">#REF!</definedName>
    <definedName name="surat" localSheetId="7">#REF!</definedName>
    <definedName name="surat" localSheetId="5">#REF!</definedName>
    <definedName name="surat">#REF!</definedName>
    <definedName name="Surveyor_hari" localSheetId="9">'[19]AHS - Personel'!$G$21</definedName>
    <definedName name="Surveyor_hari">#N/A</definedName>
    <definedName name="SUTM" localSheetId="6" hidden="1">{#N/A,#N/A,FALSE,"M.32"}</definedName>
    <definedName name="SUTM" localSheetId="9" hidden="1">{#N/A,#N/A,FALSE,"M.32"}</definedName>
    <definedName name="SUTM" localSheetId="7" hidden="1">{#N/A,#N/A,FALSE,"M.32"}</definedName>
    <definedName name="SUTM" localSheetId="5" hidden="1">{#N/A,#N/A,FALSE,"M.32"}</definedName>
    <definedName name="SUTM" localSheetId="10" hidden="1">{#N/A,#N/A,FALSE,"M.32"}</definedName>
    <definedName name="SUTM" hidden="1">{#N/A,#N/A,FALSE,"M.32"}</definedName>
    <definedName name="sutrisno" localSheetId="6">#REF!</definedName>
    <definedName name="sutrisno" localSheetId="7">#REF!</definedName>
    <definedName name="sutrisno" localSheetId="5">#REF!</definedName>
    <definedName name="sutrisno">#REF!</definedName>
    <definedName name="sw" localSheetId="6" hidden="1">{#N/A,#N/A,FALSE,"M.01"}</definedName>
    <definedName name="sw" localSheetId="9" hidden="1">{#N/A,#N/A,FALSE,"M.01"}</definedName>
    <definedName name="sw" localSheetId="7" hidden="1">{#N/A,#N/A,FALSE,"M.01"}</definedName>
    <definedName name="sw" localSheetId="5" hidden="1">{#N/A,#N/A,FALSE,"M.01"}</definedName>
    <definedName name="sw" localSheetId="10" hidden="1">{#N/A,#N/A,FALSE,"M.01"}</definedName>
    <definedName name="sw" hidden="1">{#N/A,#N/A,FALSE,"M.01"}</definedName>
    <definedName name="swed" localSheetId="6">[72]JAN07!#REF!</definedName>
    <definedName name="swed" localSheetId="7">[72]JAN07!#REF!</definedName>
    <definedName name="swed">[73]JAN07!#REF!</definedName>
    <definedName name="SWG" localSheetId="6">#REF!</definedName>
    <definedName name="SWG" localSheetId="7">#REF!</definedName>
    <definedName name="SWG" localSheetId="5">#REF!</definedName>
    <definedName name="SWG">#REF!</definedName>
    <definedName name="sx" localSheetId="6" hidden="1">{#N/A,#N/A,FALSE,"M.34"}</definedName>
    <definedName name="sx" localSheetId="9" hidden="1">{#N/A,#N/A,FALSE,"M.34"}</definedName>
    <definedName name="sx" localSheetId="7" hidden="1">{#N/A,#N/A,FALSE,"M.34"}</definedName>
    <definedName name="sx" localSheetId="5" hidden="1">{#N/A,#N/A,FALSE,"M.34"}</definedName>
    <definedName name="sx" localSheetId="10" hidden="1">{#N/A,#N/A,FALSE,"M.34"}</definedName>
    <definedName name="sx" hidden="1">{#N/A,#N/A,FALSE,"M.34"}</definedName>
    <definedName name="T" localSheetId="6">#REF!</definedName>
    <definedName name="T" localSheetId="7">#REF!</definedName>
    <definedName name="T" localSheetId="5">#REF!</definedName>
    <definedName name="T">#REF!</definedName>
    <definedName name="Tabel" localSheetId="9">[29]CashFlow!$A$8:$J$37</definedName>
    <definedName name="Tabel">#N/A</definedName>
    <definedName name="tabel_BUlan" localSheetId="6">#REF!</definedName>
    <definedName name="tabel_BUlan" localSheetId="7">#REF!</definedName>
    <definedName name="tabel_BUlan" localSheetId="5">#REF!</definedName>
    <definedName name="tabel_BUlan">#REF!</definedName>
    <definedName name="Tabel_Cabang" localSheetId="6">#REF!</definedName>
    <definedName name="Tabel_Cabang" localSheetId="7">#REF!</definedName>
    <definedName name="Tabel_Cabang">#REF!</definedName>
    <definedName name="Tabel_Wilayah">[84]Sheet1!$E$2</definedName>
    <definedName name="Tabel4" localSheetId="6">#REF!</definedName>
    <definedName name="Tabel4" localSheetId="7">#REF!</definedName>
    <definedName name="Tabel4" localSheetId="5">#REF!</definedName>
    <definedName name="Tabel4">#REF!</definedName>
    <definedName name="Table1">'[21]Working Page'!$C$92:$AK$101</definedName>
    <definedName name="Table2">'[21]Working Page'!$C$114:$N$147</definedName>
    <definedName name="Tahun" localSheetId="9">[85]bantu!$M$5:$X$5</definedName>
    <definedName name="Tahun" localSheetId="10">[86]bantu!$M$5:$X$5</definedName>
    <definedName name="Tahun">[87]bantu!$M$5:$X$5</definedName>
    <definedName name="Taksonomi" localSheetId="6">#REF!</definedName>
    <definedName name="Taksonomi" localSheetId="7">#REF!</definedName>
    <definedName name="Taksonomi" localSheetId="5">#REF!</definedName>
    <definedName name="Taksonomi">#REF!</definedName>
    <definedName name="TambahAT" localSheetId="6">#REF!</definedName>
    <definedName name="TambahAT" localSheetId="7">#REF!</definedName>
    <definedName name="TambahAT">#REF!</definedName>
    <definedName name="TAMPILKAN">[63]INPBA!$F$2</definedName>
    <definedName name="TANGGALKDS" localSheetId="6">#REF!</definedName>
    <definedName name="TANGGALKDS" localSheetId="7">#REF!</definedName>
    <definedName name="TANGGALKDS" localSheetId="5">#REF!</definedName>
    <definedName name="TANGGALKDS">#REF!</definedName>
    <definedName name="TANGGALSLG" localSheetId="6">#REF!</definedName>
    <definedName name="TANGGALSLG" localSheetId="7">#REF!</definedName>
    <definedName name="TANGGALSLG">#REF!</definedName>
    <definedName name="TANGGALSMG" localSheetId="6">#REF!</definedName>
    <definedName name="TANGGALSMG" localSheetId="7">#REF!</definedName>
    <definedName name="TANGGALSMG">#REF!</definedName>
    <definedName name="TARGET_USAHA" localSheetId="6">#REF!</definedName>
    <definedName name="TARGET_USAHA" localSheetId="7">#REF!</definedName>
    <definedName name="TARGET_USAHA">#REF!</definedName>
    <definedName name="TaxTV">10%</definedName>
    <definedName name="TaxXL">5%</definedName>
    <definedName name="TechBulan" localSheetId="9">'[19]AHS - Personel'!$F$15</definedName>
    <definedName name="TechBulan">#N/A</definedName>
    <definedName name="TechHari" localSheetId="9">'[19]AHS - Personel'!$G$15</definedName>
    <definedName name="TechHari">#N/A</definedName>
    <definedName name="TERBILANG" localSheetId="6">#REF!</definedName>
    <definedName name="TERBILANG" localSheetId="7">#REF!</definedName>
    <definedName name="TERBILANG" localSheetId="5">#REF!</definedName>
    <definedName name="TERBILANG">#REF!</definedName>
    <definedName name="TERIMA" localSheetId="6">#REF!</definedName>
    <definedName name="TERIMA" localSheetId="7">#REF!</definedName>
    <definedName name="TERIMA">#REF!</definedName>
    <definedName name="TesterHari" localSheetId="9">'[19]AHS - Personel'!$G$14</definedName>
    <definedName name="TesterHari">#N/A</definedName>
    <definedName name="TextRefCopyRangeCount" hidden="1">1</definedName>
    <definedName name="TIARA" localSheetId="6">[18]JAN09!#REF!</definedName>
    <definedName name="TIARA" localSheetId="9">[18]JAN09!#REF!</definedName>
    <definedName name="TIARA" localSheetId="7">[18]JAN09!#REF!</definedName>
    <definedName name="TIARA">[18]JAN09!#REF!</definedName>
    <definedName name="Tiket" localSheetId="9">'[19]AHS - Non Personel'!$D$7</definedName>
    <definedName name="Tiket">#N/A</definedName>
    <definedName name="Tipe" localSheetId="6">#REF!</definedName>
    <definedName name="Tipe" localSheetId="7">#REF!</definedName>
    <definedName name="Tipe" localSheetId="5">#REF!</definedName>
    <definedName name="Tipe">#REF!</definedName>
    <definedName name="TOOLS" localSheetId="6">#REF!</definedName>
    <definedName name="TOOLS" localSheetId="7">#REF!</definedName>
    <definedName name="TOOLS">#REF!</definedName>
    <definedName name="ToolsMigrasi" localSheetId="6">#N/A</definedName>
    <definedName name="ToolsMigrasi" localSheetId="9">'[19]Analisa Struktur Data'!#REF!</definedName>
    <definedName name="ToolsMigrasi" localSheetId="7">#N/A</definedName>
    <definedName name="ToolsMigrasi">#N/A</definedName>
    <definedName name="tril">[78]LAIN2!$Z$10</definedName>
    <definedName name="trp">[16]x!$B$9:$B$47</definedName>
    <definedName name="TRWE" localSheetId="6">#REF!</definedName>
    <definedName name="TRWE" localSheetId="7">#REF!</definedName>
    <definedName name="TRWE" localSheetId="5">#REF!</definedName>
    <definedName name="TRWE">#REF!</definedName>
    <definedName name="TV">[69]Valuation!$I$61</definedName>
    <definedName name="UBADF" localSheetId="6">#REF!</definedName>
    <definedName name="UBADF" localSheetId="7">#REF!</definedName>
    <definedName name="UBADF" localSheetId="5">#REF!</definedName>
    <definedName name="UBADF">#REF!</definedName>
    <definedName name="ufd">#REF!</definedName>
    <definedName name="UFRKDS" localSheetId="6">#REF!</definedName>
    <definedName name="UFRKDS" localSheetId="7">#REF!</definedName>
    <definedName name="UFRKDS">#REF!</definedName>
    <definedName name="UFRSLG" localSheetId="6">#REF!</definedName>
    <definedName name="UFRSLG" localSheetId="7">#REF!</definedName>
    <definedName name="UFRSLG">#REF!</definedName>
    <definedName name="UFRSMG" localSheetId="6">#REF!</definedName>
    <definedName name="UFRSMG" localSheetId="7">#REF!</definedName>
    <definedName name="UFRSMG">#REF!</definedName>
    <definedName name="UI" localSheetId="6" hidden="1">{#N/A,#N/A,FALSE,"M.33"}</definedName>
    <definedName name="UI" localSheetId="9" hidden="1">{#N/A,#N/A,FALSE,"M.33"}</definedName>
    <definedName name="UI" localSheetId="7" hidden="1">{#N/A,#N/A,FALSE,"M.33"}</definedName>
    <definedName name="UI" localSheetId="5" hidden="1">{#N/A,#N/A,FALSE,"M.33"}</definedName>
    <definedName name="UI" localSheetId="10" hidden="1">{#N/A,#N/A,FALSE,"M.33"}</definedName>
    <definedName name="UI" hidden="1">{#N/A,#N/A,FALSE,"M.33"}</definedName>
    <definedName name="uii" localSheetId="6" hidden="1">{#N/A,#N/A,FALSE,"M.33"}</definedName>
    <definedName name="uii" localSheetId="9" hidden="1">{#N/A,#N/A,FALSE,"M.33"}</definedName>
    <definedName name="uii" localSheetId="7" hidden="1">{#N/A,#N/A,FALSE,"M.33"}</definedName>
    <definedName name="uii" localSheetId="5" hidden="1">{#N/A,#N/A,FALSE,"M.33"}</definedName>
    <definedName name="uii" localSheetId="10" hidden="1">{#N/A,#N/A,FALSE,"M.33"}</definedName>
    <definedName name="uii" hidden="1">{#N/A,#N/A,FALSE,"M.33"}</definedName>
    <definedName name="ULANG" localSheetId="6">#REF!</definedName>
    <definedName name="ULANG" localSheetId="7">#REF!</definedName>
    <definedName name="ULANG" localSheetId="5">#REF!</definedName>
    <definedName name="ULANG">#REF!</definedName>
    <definedName name="UnitBina">[24]Kamus!$L$1</definedName>
    <definedName name="UOUO" localSheetId="6">#REF!</definedName>
    <definedName name="UOUO" localSheetId="7">#REF!</definedName>
    <definedName name="UOUO" localSheetId="5">#REF!</definedName>
    <definedName name="UOUO">#REF!</definedName>
    <definedName name="UPAH">'[88]Rekap PMG.'!$A$54:$F$61</definedName>
    <definedName name="URAIAN" localSheetId="6">#REF!</definedName>
    <definedName name="URAIAN" localSheetId="7">#REF!</definedName>
    <definedName name="URAIAN" localSheetId="5">#REF!</definedName>
    <definedName name="URAIAN">#REF!</definedName>
    <definedName name="usul" localSheetId="6">[89]Usulan!#REF!</definedName>
    <definedName name="usul" localSheetId="7">[89]Usulan!#REF!</definedName>
    <definedName name="usul" localSheetId="5">[89]Usulan!#REF!</definedName>
    <definedName name="usul">[89]Usulan!#REF!</definedName>
    <definedName name="Utik" localSheetId="6">#REF!</definedName>
    <definedName name="Utik" localSheetId="7">#REF!</definedName>
    <definedName name="Utik" localSheetId="5">#REF!</definedName>
    <definedName name="Utik">#REF!</definedName>
    <definedName name="UTIK2" localSheetId="6">#REF!</definedName>
    <definedName name="UTIK2" localSheetId="7">#REF!</definedName>
    <definedName name="UTIK2">#REF!</definedName>
    <definedName name="UTYUE" localSheetId="6">#REF!</definedName>
    <definedName name="UTYUE" localSheetId="7">#REF!</definedName>
    <definedName name="UTYUE">#REF!</definedName>
    <definedName name="uu" localSheetId="6">#REF!</definedName>
    <definedName name="uu" localSheetId="7">#REF!</definedName>
    <definedName name="uu">#REF!</definedName>
    <definedName name="vg" localSheetId="6" hidden="1">{#N/A,#N/A,FALSE,"M.33"}</definedName>
    <definedName name="vg" localSheetId="9" hidden="1">{#N/A,#N/A,FALSE,"M.33"}</definedName>
    <definedName name="vg" localSheetId="7" hidden="1">{#N/A,#N/A,FALSE,"M.33"}</definedName>
    <definedName name="vg" localSheetId="5" hidden="1">{#N/A,#N/A,FALSE,"M.33"}</definedName>
    <definedName name="vg" localSheetId="10" hidden="1">{#N/A,#N/A,FALSE,"M.33"}</definedName>
    <definedName name="vg" hidden="1">{#N/A,#N/A,FALSE,"M.33"}</definedName>
    <definedName name="vvvvvvvvvv" localSheetId="6">#REF!</definedName>
    <definedName name="vvvvvvvvvv" localSheetId="7">#REF!</definedName>
    <definedName name="vvvvvvvvvv" localSheetId="5">#REF!</definedName>
    <definedName name="vvvvvvvvvv">#REF!</definedName>
    <definedName name="w" localSheetId="6">#REF!</definedName>
    <definedName name="w" localSheetId="7">#REF!</definedName>
    <definedName name="w">#REF!</definedName>
    <definedName name="WAI" localSheetId="6">[2]prod03!#REF!</definedName>
    <definedName name="WAI" localSheetId="7">[2]prod03!#REF!</definedName>
    <definedName name="WAI">[2]prod03!#REF!</definedName>
    <definedName name="WATES" localSheetId="6">[20]JAN09!#REF!</definedName>
    <definedName name="WATES" localSheetId="7">[20]JAN09!#REF!</definedName>
    <definedName name="WATES">[20]JAN09!#REF!</definedName>
    <definedName name="we" localSheetId="6">#REF!</definedName>
    <definedName name="we" localSheetId="7">#REF!</definedName>
    <definedName name="we" localSheetId="5">#REF!</definedName>
    <definedName name="we">#REF!</definedName>
    <definedName name="weqw" localSheetId="6" hidden="1">#REF!</definedName>
    <definedName name="weqw" localSheetId="9" hidden="1">#REF!</definedName>
    <definedName name="weqw" localSheetId="7" hidden="1">#REF!</definedName>
    <definedName name="weqw" localSheetId="0" hidden="1">#REF!</definedName>
    <definedName name="weqw" localSheetId="2" hidden="1">#REF!</definedName>
    <definedName name="weqw" localSheetId="1" hidden="1">#REF!</definedName>
    <definedName name="weqw" hidden="1">#REF!</definedName>
    <definedName name="WER" localSheetId="6">#REF!</definedName>
    <definedName name="WER" localSheetId="7">#REF!</definedName>
    <definedName name="WER">#REF!</definedName>
    <definedName name="WIL" localSheetId="6" hidden="1">{#N/A,#N/A,FALSE,"M.01";#N/A,#N/A,FALSE,"M.01"}</definedName>
    <definedName name="WIL" localSheetId="9" hidden="1">{#N/A,#N/A,FALSE,"M.01";#N/A,#N/A,FALSE,"M.01"}</definedName>
    <definedName name="WIL" localSheetId="7" hidden="1">{#N/A,#N/A,FALSE,"M.01";#N/A,#N/A,FALSE,"M.01"}</definedName>
    <definedName name="WIL" localSheetId="5" hidden="1">{#N/A,#N/A,FALSE,"M.01";#N/A,#N/A,FALSE,"M.01"}</definedName>
    <definedName name="WIL" localSheetId="10" hidden="1">{#N/A,#N/A,FALSE,"M.01";#N/A,#N/A,FALSE,"M.01"}</definedName>
    <definedName name="WIL" hidden="1">{#N/A,#N/A,FALSE,"M.01";#N/A,#N/A,FALSE,"M.01"}</definedName>
    <definedName name="WILAYAH">[24]Kamus!$A$2:$A$29</definedName>
    <definedName name="wonosari" localSheetId="6">#REF!</definedName>
    <definedName name="wonosari" localSheetId="7">#REF!</definedName>
    <definedName name="wonosari" localSheetId="5">#REF!</definedName>
    <definedName name="wonosari">#REF!</definedName>
    <definedName name="wq" localSheetId="6" hidden="1">{#N/A,#N/A,FALSE,"M.33"}</definedName>
    <definedName name="wq" localSheetId="9" hidden="1">{#N/A,#N/A,FALSE,"M.33"}</definedName>
    <definedName name="wq" localSheetId="7" hidden="1">{#N/A,#N/A,FALSE,"M.33"}</definedName>
    <definedName name="wq" localSheetId="5" hidden="1">{#N/A,#N/A,FALSE,"M.33"}</definedName>
    <definedName name="wq" localSheetId="10" hidden="1">{#N/A,#N/A,FALSE,"M.33"}</definedName>
    <definedName name="wq" hidden="1">{#N/A,#N/A,FALSE,"M.33"}</definedName>
    <definedName name="wqwdfasfgSEherh" localSheetId="6">#REF!</definedName>
    <definedName name="wqwdfasfgSEherh" localSheetId="7">#REF!</definedName>
    <definedName name="wqwdfasfgSEherh" localSheetId="5">#REF!</definedName>
    <definedName name="wqwdfasfgSEherh">#REF!</definedName>
    <definedName name="wrmn" localSheetId="6" hidden="1">{#N/A,#N/A,FALSE,"M.43"}</definedName>
    <definedName name="wrmn" localSheetId="9" hidden="1">{#N/A,#N/A,FALSE,"M.43"}</definedName>
    <definedName name="wrmn" localSheetId="7" hidden="1">{#N/A,#N/A,FALSE,"M.43"}</definedName>
    <definedName name="wrmn" localSheetId="5" hidden="1">{#N/A,#N/A,FALSE,"M.43"}</definedName>
    <definedName name="wrmn" localSheetId="10" hidden="1">{#N/A,#N/A,FALSE,"M.43"}</definedName>
    <definedName name="wrmn" hidden="1">{#N/A,#N/A,FALSE,"M.43"}</definedName>
    <definedName name="wrn.M.01" localSheetId="6" hidden="1">{#N/A,#N/A,FALSE,"M.01"}</definedName>
    <definedName name="wrn.M.01" localSheetId="9" hidden="1">{#N/A,#N/A,FALSE,"M.01"}</definedName>
    <definedName name="wrn.M.01" localSheetId="7" hidden="1">{#N/A,#N/A,FALSE,"M.01"}</definedName>
    <definedName name="wrn.M.01" localSheetId="5" hidden="1">{#N/A,#N/A,FALSE,"M.01"}</definedName>
    <definedName name="wrn.M.01" localSheetId="10" hidden="1">{#N/A,#N/A,FALSE,"M.01"}</definedName>
    <definedName name="wrn.M.01" hidden="1">{#N/A,#N/A,FALSE,"M.01"}</definedName>
    <definedName name="wrn.M.01." localSheetId="6" hidden="1">{#N/A,#N/A,FALSE,"M.01"}</definedName>
    <definedName name="wrn.M.01." localSheetId="9" hidden="1">{#N/A,#N/A,FALSE,"M.01"}</definedName>
    <definedName name="wrn.M.01." localSheetId="7" hidden="1">{#N/A,#N/A,FALSE,"M.01"}</definedName>
    <definedName name="wrn.M.01." localSheetId="5" hidden="1">{#N/A,#N/A,FALSE,"M.01"}</definedName>
    <definedName name="wrn.M.01." localSheetId="10" hidden="1">{#N/A,#N/A,FALSE,"M.01"}</definedName>
    <definedName name="wrn.M.01." hidden="1">{#N/A,#N/A,FALSE,"M.01"}</definedName>
    <definedName name="wrn.M.01D." localSheetId="6" hidden="1">{#N/A,#N/A,FALSE,"M.01";#N/A,#N/A,FALSE,"M.01"}</definedName>
    <definedName name="wrn.M.01D." localSheetId="9" hidden="1">{#N/A,#N/A,FALSE,"M.01";#N/A,#N/A,FALSE,"M.01"}</definedName>
    <definedName name="wrn.M.01D." localSheetId="7" hidden="1">{#N/A,#N/A,FALSE,"M.01";#N/A,#N/A,FALSE,"M.01"}</definedName>
    <definedName name="wrn.M.01D." localSheetId="5" hidden="1">{#N/A,#N/A,FALSE,"M.01";#N/A,#N/A,FALSE,"M.01"}</definedName>
    <definedName name="wrn.M.01D." localSheetId="10" hidden="1">{#N/A,#N/A,FALSE,"M.01";#N/A,#N/A,FALSE,"M.01"}</definedName>
    <definedName name="wrn.M.01D." hidden="1">{#N/A,#N/A,FALSE,"M.01";#N/A,#N/A,FALSE,"M.01"}</definedName>
    <definedName name="wrn.M.02" localSheetId="6" hidden="1">{#N/A,#N/A,FALSE,"M.01"}</definedName>
    <definedName name="wrn.M.02" localSheetId="9" hidden="1">{#N/A,#N/A,FALSE,"M.01"}</definedName>
    <definedName name="wrn.M.02" localSheetId="7" hidden="1">{#N/A,#N/A,FALSE,"M.01"}</definedName>
    <definedName name="wrn.M.02" localSheetId="5" hidden="1">{#N/A,#N/A,FALSE,"M.01"}</definedName>
    <definedName name="wrn.M.02" localSheetId="10" hidden="1">{#N/A,#N/A,FALSE,"M.01"}</definedName>
    <definedName name="wrn.M.02" hidden="1">{#N/A,#N/A,FALSE,"M.01"}</definedName>
    <definedName name="wrn.M.02." localSheetId="6" hidden="1">{#N/A,#N/A,FALSE,"M.02"}</definedName>
    <definedName name="wrn.M.02." localSheetId="9" hidden="1">{#N/A,#N/A,FALSE,"M.02"}</definedName>
    <definedName name="wrn.M.02." localSheetId="7" hidden="1">{#N/A,#N/A,FALSE,"M.02"}</definedName>
    <definedName name="wrn.M.02." localSheetId="5" hidden="1">{#N/A,#N/A,FALSE,"M.02"}</definedName>
    <definedName name="wrn.M.02." localSheetId="10" hidden="1">{#N/A,#N/A,FALSE,"M.02"}</definedName>
    <definedName name="wrn.M.02." hidden="1">{#N/A,#N/A,FALSE,"M.02"}</definedName>
    <definedName name="wrn.M.07." localSheetId="6" hidden="1">{#N/A,#N/A,FALSE,"M.01"}</definedName>
    <definedName name="wrn.M.07." localSheetId="9" hidden="1">{#N/A,#N/A,FALSE,"M.01"}</definedName>
    <definedName name="wrn.M.07." localSheetId="7" hidden="1">{#N/A,#N/A,FALSE,"M.01"}</definedName>
    <definedName name="wrn.M.07." localSheetId="5" hidden="1">{#N/A,#N/A,FALSE,"M.01"}</definedName>
    <definedName name="wrn.M.07." localSheetId="10" hidden="1">{#N/A,#N/A,FALSE,"M.01"}</definedName>
    <definedName name="wrn.M.07." hidden="1">{#N/A,#N/A,FALSE,"M.01"}</definedName>
    <definedName name="wrn.M.31." localSheetId="6" hidden="1">{#N/A,#N/A,FALSE,"M.31"}</definedName>
    <definedName name="wrn.M.31." localSheetId="9" hidden="1">{#N/A,#N/A,FALSE,"M.31"}</definedName>
    <definedName name="wrn.M.31." localSheetId="7" hidden="1">{#N/A,#N/A,FALSE,"M.31"}</definedName>
    <definedName name="wrn.M.31." localSheetId="5" hidden="1">{#N/A,#N/A,FALSE,"M.31"}</definedName>
    <definedName name="wrn.M.31." localSheetId="10" hidden="1">{#N/A,#N/A,FALSE,"M.31"}</definedName>
    <definedName name="wrn.M.31." hidden="1">{#N/A,#N/A,FALSE,"M.31"}</definedName>
    <definedName name="wrn.M.32" localSheetId="6" hidden="1">{#N/A,#N/A,FALSE,"M.31"}</definedName>
    <definedName name="wrn.M.32" localSheetId="9" hidden="1">{#N/A,#N/A,FALSE,"M.31"}</definedName>
    <definedName name="wrn.M.32" localSheetId="7" hidden="1">{#N/A,#N/A,FALSE,"M.31"}</definedName>
    <definedName name="wrn.M.32" localSheetId="5" hidden="1">{#N/A,#N/A,FALSE,"M.31"}</definedName>
    <definedName name="wrn.M.32" localSheetId="10" hidden="1">{#N/A,#N/A,FALSE,"M.31"}</definedName>
    <definedName name="wrn.M.32" hidden="1">{#N/A,#N/A,FALSE,"M.31"}</definedName>
    <definedName name="wrn.M.32." localSheetId="6" hidden="1">{#N/A,#N/A,FALSE,"M.32"}</definedName>
    <definedName name="wrn.M.32." localSheetId="9" hidden="1">{#N/A,#N/A,FALSE,"M.32"}</definedName>
    <definedName name="wrn.M.32." localSheetId="7" hidden="1">{#N/A,#N/A,FALSE,"M.32"}</definedName>
    <definedName name="wrn.M.32." localSheetId="5" hidden="1">{#N/A,#N/A,FALSE,"M.32"}</definedName>
    <definedName name="wrn.M.32." localSheetId="10" hidden="1">{#N/A,#N/A,FALSE,"M.32"}</definedName>
    <definedName name="wrn.M.32." hidden="1">{#N/A,#N/A,FALSE,"M.32"}</definedName>
    <definedName name="wrn.M.32.1" localSheetId="6" hidden="1">{#N/A,#N/A,FALSE,"M.32"}</definedName>
    <definedName name="wrn.M.32.1" localSheetId="9" hidden="1">{#N/A,#N/A,FALSE,"M.32"}</definedName>
    <definedName name="wrn.M.32.1" localSheetId="7" hidden="1">{#N/A,#N/A,FALSE,"M.32"}</definedName>
    <definedName name="wrn.M.32.1" localSheetId="5" hidden="1">{#N/A,#N/A,FALSE,"M.32"}</definedName>
    <definedName name="wrn.M.32.1" localSheetId="10" hidden="1">{#N/A,#N/A,FALSE,"M.32"}</definedName>
    <definedName name="wrn.M.32.1" hidden="1">{#N/A,#N/A,FALSE,"M.32"}</definedName>
    <definedName name="wrn.M.33" localSheetId="6" hidden="1">{#N/A,#N/A,FALSE,"M.33"}</definedName>
    <definedName name="wrn.M.33" localSheetId="9" hidden="1">{#N/A,#N/A,FALSE,"M.33"}</definedName>
    <definedName name="wrn.M.33" localSheetId="7" hidden="1">{#N/A,#N/A,FALSE,"M.33"}</definedName>
    <definedName name="wrn.M.33" localSheetId="5" hidden="1">{#N/A,#N/A,FALSE,"M.33"}</definedName>
    <definedName name="wrn.M.33" localSheetId="10" hidden="1">{#N/A,#N/A,FALSE,"M.33"}</definedName>
    <definedName name="wrn.M.33" hidden="1">{#N/A,#N/A,FALSE,"M.33"}</definedName>
    <definedName name="wrn.M.33." localSheetId="6" hidden="1">{#N/A,#N/A,FALSE,"M.33"}</definedName>
    <definedName name="wrn.M.33." localSheetId="9" hidden="1">{#N/A,#N/A,FALSE,"M.33"}</definedName>
    <definedName name="wrn.M.33." localSheetId="7" hidden="1">{#N/A,#N/A,FALSE,"M.33"}</definedName>
    <definedName name="wrn.M.33." localSheetId="5" hidden="1">{#N/A,#N/A,FALSE,"M.33"}</definedName>
    <definedName name="wrn.M.33." localSheetId="10" hidden="1">{#N/A,#N/A,FALSE,"M.33"}</definedName>
    <definedName name="wrn.M.33." hidden="1">{#N/A,#N/A,FALSE,"M.33"}</definedName>
    <definedName name="wrn.M.333" localSheetId="6" hidden="1">{#N/A,#N/A,FALSE,"M.32"}</definedName>
    <definedName name="wrn.M.333" localSheetId="9" hidden="1">{#N/A,#N/A,FALSE,"M.32"}</definedName>
    <definedName name="wrn.M.333" localSheetId="7" hidden="1">{#N/A,#N/A,FALSE,"M.32"}</definedName>
    <definedName name="wrn.M.333" localSheetId="5" hidden="1">{#N/A,#N/A,FALSE,"M.32"}</definedName>
    <definedName name="wrn.M.333" localSheetId="10" hidden="1">{#N/A,#N/A,FALSE,"M.32"}</definedName>
    <definedName name="wrn.M.333" hidden="1">{#N/A,#N/A,FALSE,"M.32"}</definedName>
    <definedName name="wrn.M.34." localSheetId="6" hidden="1">{#N/A,#N/A,FALSE,"M.34"}</definedName>
    <definedName name="wrn.M.34." localSheetId="9" hidden="1">{#N/A,#N/A,FALSE,"M.34"}</definedName>
    <definedName name="wrn.M.34." localSheetId="7" hidden="1">{#N/A,#N/A,FALSE,"M.34"}</definedName>
    <definedName name="wrn.M.34." localSheetId="5" hidden="1">{#N/A,#N/A,FALSE,"M.34"}</definedName>
    <definedName name="wrn.M.34." localSheetId="10" hidden="1">{#N/A,#N/A,FALSE,"M.34"}</definedName>
    <definedName name="wrn.M.34." hidden="1">{#N/A,#N/A,FALSE,"M.34"}</definedName>
    <definedName name="wrn.M.34.1" localSheetId="6" hidden="1">{#N/A,#N/A,FALSE,"M.34"}</definedName>
    <definedName name="wrn.M.34.1" localSheetId="9" hidden="1">{#N/A,#N/A,FALSE,"M.34"}</definedName>
    <definedName name="wrn.M.34.1" localSheetId="7" hidden="1">{#N/A,#N/A,FALSE,"M.34"}</definedName>
    <definedName name="wrn.M.34.1" localSheetId="5" hidden="1">{#N/A,#N/A,FALSE,"M.34"}</definedName>
    <definedName name="wrn.M.34.1" localSheetId="10" hidden="1">{#N/A,#N/A,FALSE,"M.34"}</definedName>
    <definedName name="wrn.M.34.1" hidden="1">{#N/A,#N/A,FALSE,"M.34"}</definedName>
    <definedName name="wrn.m.35." localSheetId="6" hidden="1">{#N/A,#N/A,FALSE,"M.34"}</definedName>
    <definedName name="wrn.m.35." localSheetId="9" hidden="1">{#N/A,#N/A,FALSE,"M.34"}</definedName>
    <definedName name="wrn.m.35." localSheetId="7" hidden="1">{#N/A,#N/A,FALSE,"M.34"}</definedName>
    <definedName name="wrn.m.35." localSheetId="5" hidden="1">{#N/A,#N/A,FALSE,"M.34"}</definedName>
    <definedName name="wrn.m.35." localSheetId="10" hidden="1">{#N/A,#N/A,FALSE,"M.34"}</definedName>
    <definedName name="wrn.m.35." hidden="1">{#N/A,#N/A,FALSE,"M.34"}</definedName>
    <definedName name="wrn.M.4." localSheetId="6" hidden="1">{#N/A,#N/A,FALSE,"M.42"}</definedName>
    <definedName name="wrn.M.4." localSheetId="9" hidden="1">{#N/A,#N/A,FALSE,"M.42"}</definedName>
    <definedName name="wrn.M.4." localSheetId="7" hidden="1">{#N/A,#N/A,FALSE,"M.42"}</definedName>
    <definedName name="wrn.M.4." localSheetId="5" hidden="1">{#N/A,#N/A,FALSE,"M.42"}</definedName>
    <definedName name="wrn.M.4." localSheetId="10" hidden="1">{#N/A,#N/A,FALSE,"M.42"}</definedName>
    <definedName name="wrn.M.4." hidden="1">{#N/A,#N/A,FALSE,"M.42"}</definedName>
    <definedName name="wrn.M.41." localSheetId="6" hidden="1">{#N/A,#N/A,FALSE,"M.41"}</definedName>
    <definedName name="wrn.M.41." localSheetId="9" hidden="1">{#N/A,#N/A,FALSE,"M.41"}</definedName>
    <definedName name="wrn.M.41." localSheetId="7" hidden="1">{#N/A,#N/A,FALSE,"M.41"}</definedName>
    <definedName name="wrn.M.41." localSheetId="5" hidden="1">{#N/A,#N/A,FALSE,"M.41"}</definedName>
    <definedName name="wrn.M.41." localSheetId="10" hidden="1">{#N/A,#N/A,FALSE,"M.41"}</definedName>
    <definedName name="wrn.M.41." hidden="1">{#N/A,#N/A,FALSE,"M.41"}</definedName>
    <definedName name="wrn.M.42." localSheetId="6" hidden="1">{#N/A,#N/A,FALSE,"M.42"}</definedName>
    <definedName name="wrn.M.42." localSheetId="9" hidden="1">{#N/A,#N/A,FALSE,"M.42"}</definedName>
    <definedName name="wrn.M.42." localSheetId="7" hidden="1">{#N/A,#N/A,FALSE,"M.42"}</definedName>
    <definedName name="wrn.M.42." localSheetId="5" hidden="1">{#N/A,#N/A,FALSE,"M.42"}</definedName>
    <definedName name="wrn.M.42." localSheetId="10" hidden="1">{#N/A,#N/A,FALSE,"M.42"}</definedName>
    <definedName name="wrn.M.42." hidden="1">{#N/A,#N/A,FALSE,"M.42"}</definedName>
    <definedName name="wrn.M.43" localSheetId="6" hidden="1">{#N/A,#N/A,FALSE,"M.43"}</definedName>
    <definedName name="wrn.M.43" localSheetId="9" hidden="1">{#N/A,#N/A,FALSE,"M.43"}</definedName>
    <definedName name="wrn.M.43" localSheetId="7" hidden="1">{#N/A,#N/A,FALSE,"M.43"}</definedName>
    <definedName name="wrn.M.43" localSheetId="5" hidden="1">{#N/A,#N/A,FALSE,"M.43"}</definedName>
    <definedName name="wrn.M.43" localSheetId="10" hidden="1">{#N/A,#N/A,FALSE,"M.43"}</definedName>
    <definedName name="wrn.M.43" hidden="1">{#N/A,#N/A,FALSE,"M.43"}</definedName>
    <definedName name="wrn.M.43." localSheetId="6" hidden="1">{#N/A,#N/A,FALSE,"M.43"}</definedName>
    <definedName name="wrn.M.43." localSheetId="9" hidden="1">{#N/A,#N/A,FALSE,"M.43"}</definedName>
    <definedName name="wrn.M.43." localSheetId="7" hidden="1">{#N/A,#N/A,FALSE,"M.43"}</definedName>
    <definedName name="wrn.M.43." localSheetId="5" hidden="1">{#N/A,#N/A,FALSE,"M.43"}</definedName>
    <definedName name="wrn.M.43." localSheetId="10" hidden="1">{#N/A,#N/A,FALSE,"M.43"}</definedName>
    <definedName name="wrn.M.43." hidden="1">{#N/A,#N/A,FALSE,"M.43"}</definedName>
    <definedName name="wrn.n.99" localSheetId="6" hidden="1">{#N/A,#N/A,FALSE,"M.43"}</definedName>
    <definedName name="wrn.n.99" localSheetId="9" hidden="1">{#N/A,#N/A,FALSE,"M.43"}</definedName>
    <definedName name="wrn.n.99" localSheetId="7" hidden="1">{#N/A,#N/A,FALSE,"M.43"}</definedName>
    <definedName name="wrn.n.99" localSheetId="5" hidden="1">{#N/A,#N/A,FALSE,"M.43"}</definedName>
    <definedName name="wrn.n.99" localSheetId="10" hidden="1">{#N/A,#N/A,FALSE,"M.43"}</definedName>
    <definedName name="wrn.n.99" hidden="1">{#N/A,#N/A,FALSE,"M.43"}</definedName>
    <definedName name="www" localSheetId="6" hidden="1">{#N/A,#N/A,FALSE,"M.34"}</definedName>
    <definedName name="www" localSheetId="9" hidden="1">{#N/A,#N/A,FALSE,"M.34"}</definedName>
    <definedName name="www" localSheetId="7" hidden="1">{#N/A,#N/A,FALSE,"M.34"}</definedName>
    <definedName name="www" localSheetId="5" hidden="1">{#N/A,#N/A,FALSE,"M.34"}</definedName>
    <definedName name="www" localSheetId="10" hidden="1">{#N/A,#N/A,FALSE,"M.34"}</definedName>
    <definedName name="www" hidden="1">{#N/A,#N/A,FALSE,"M.34"}</definedName>
    <definedName name="x" localSheetId="6">[72]JAN07!#REF!</definedName>
    <definedName name="x" localSheetId="7">[72]JAN07!#REF!</definedName>
    <definedName name="x">[73]JAN07!#REF!</definedName>
    <definedName name="X_19" localSheetId="6">#REF!</definedName>
    <definedName name="X_19" localSheetId="7">#REF!</definedName>
    <definedName name="X_19" localSheetId="5">#REF!</definedName>
    <definedName name="X_19">#REF!</definedName>
    <definedName name="xs" localSheetId="6">[72]JAN07!#REF!</definedName>
    <definedName name="xs" localSheetId="7">[72]JAN07!#REF!</definedName>
    <definedName name="xs" localSheetId="5">[73]JAN07!#REF!</definedName>
    <definedName name="xs">[73]JAN07!#REF!</definedName>
    <definedName name="XXXX" localSheetId="6">#REF!</definedName>
    <definedName name="XXXX" localSheetId="9">#REF!</definedName>
    <definedName name="XXXX" localSheetId="5">#REF!</definedName>
    <definedName name="XXXX">#REF!</definedName>
    <definedName name="y" localSheetId="6">#REF!</definedName>
    <definedName name="y">#REF!</definedName>
    <definedName name="YERYY" localSheetId="6">#REF!</definedName>
    <definedName name="YERYY" localSheetId="7">#REF!</definedName>
    <definedName name="YERYY">#REF!</definedName>
    <definedName name="YK">#REF!</definedName>
    <definedName name="yy" localSheetId="6">#REF!</definedName>
    <definedName name="yy" localSheetId="7">#REF!</definedName>
    <definedName name="yy">#REF!</definedName>
    <definedName name="Z" localSheetId="6">#REF!</definedName>
    <definedName name="Z" localSheetId="7">#REF!</definedName>
    <definedName name="Z">#REF!</definedName>
    <definedName name="ZAz">#REF!</definedName>
    <definedName name="zone_saisie">('[90]Submission Form'!$A$4:$C$5,'[90]Submission Form'!$D$7,'[90]Submission Form'!$D$10:$D$11,'[90]Submission Form'!$D$17:$D$26,'[90]Submission Form'!$D$33)</definedName>
    <definedName name="zz">'[65]Hal-1'!$M$33:$M$33</definedName>
    <definedName name="zz_19">'[66]Hal-1'!$M$33:$M$33</definedName>
    <definedName name="zzz">[65]aruskas!$A$110:$T$180</definedName>
    <definedName name="zzz_19">[66]aruskas!$A$110:$T$180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3" i="11" l="1"/>
  <c r="J43" i="11" s="1"/>
  <c r="E43" i="11"/>
  <c r="G43" i="11"/>
  <c r="D44" i="11"/>
  <c r="I44" i="11" s="1"/>
  <c r="E44" i="11"/>
  <c r="D45" i="11"/>
  <c r="I45" i="11" s="1"/>
  <c r="E45" i="11"/>
  <c r="D46" i="11"/>
  <c r="H46" i="11" s="1"/>
  <c r="E46" i="11"/>
  <c r="D47" i="11"/>
  <c r="H47" i="11" s="1"/>
  <c r="E47" i="11"/>
  <c r="D48" i="11"/>
  <c r="H48" i="11" s="1"/>
  <c r="E48" i="11"/>
  <c r="D49" i="11"/>
  <c r="H49" i="11" s="1"/>
  <c r="E49" i="11"/>
  <c r="D50" i="11"/>
  <c r="H50" i="11" s="1"/>
  <c r="E50" i="11"/>
  <c r="D51" i="11"/>
  <c r="J51" i="11" s="1"/>
  <c r="E51" i="11"/>
  <c r="D52" i="11"/>
  <c r="J52" i="11" s="1"/>
  <c r="E52" i="11"/>
  <c r="D53" i="11"/>
  <c r="J53" i="11" s="1"/>
  <c r="E53" i="11"/>
  <c r="D54" i="11"/>
  <c r="J54" i="11" s="1"/>
  <c r="E54" i="11"/>
  <c r="D55" i="11"/>
  <c r="J55" i="11" s="1"/>
  <c r="E55" i="11"/>
  <c r="D56" i="11"/>
  <c r="J56" i="11" s="1"/>
  <c r="E56" i="11"/>
  <c r="D57" i="11"/>
  <c r="E57" i="11"/>
  <c r="D58" i="11"/>
  <c r="H58" i="11" s="1"/>
  <c r="E58" i="11"/>
  <c r="G58" i="11"/>
  <c r="F66" i="11"/>
  <c r="D126" i="11"/>
  <c r="J126" i="11" s="1"/>
  <c r="E126" i="11"/>
  <c r="D127" i="11"/>
  <c r="E127" i="11"/>
  <c r="D128" i="11"/>
  <c r="H128" i="11" s="1"/>
  <c r="E128" i="11"/>
  <c r="D129" i="11"/>
  <c r="E129" i="11"/>
  <c r="D130" i="11"/>
  <c r="J130" i="11" s="1"/>
  <c r="E130" i="11"/>
  <c r="D131" i="11"/>
  <c r="E131" i="11"/>
  <c r="D132" i="11"/>
  <c r="H132" i="11" s="1"/>
  <c r="E132" i="11"/>
  <c r="G132" i="11"/>
  <c r="D133" i="11"/>
  <c r="H133" i="11" s="1"/>
  <c r="E133" i="11"/>
  <c r="G133" i="11"/>
  <c r="D134" i="11"/>
  <c r="J134" i="11" s="1"/>
  <c r="E134" i="11"/>
  <c r="G134" i="11"/>
  <c r="F87" i="11"/>
  <c r="F81" i="11"/>
  <c r="I43" i="11" l="1"/>
  <c r="H56" i="11"/>
  <c r="H55" i="11"/>
  <c r="H54" i="11"/>
  <c r="H53" i="11"/>
  <c r="H52" i="11"/>
  <c r="H51" i="11"/>
  <c r="H43" i="11"/>
  <c r="H57" i="11"/>
  <c r="I57" i="11"/>
  <c r="J58" i="11"/>
  <c r="I58" i="11"/>
  <c r="J50" i="11"/>
  <c r="J49" i="11"/>
  <c r="J48" i="11"/>
  <c r="J47" i="11"/>
  <c r="J46" i="11"/>
  <c r="J45" i="11"/>
  <c r="J44" i="11"/>
  <c r="J132" i="11"/>
  <c r="I132" i="11"/>
  <c r="H126" i="11"/>
  <c r="I134" i="11"/>
  <c r="J133" i="11"/>
  <c r="I129" i="11"/>
  <c r="J128" i="11"/>
  <c r="H134" i="11"/>
  <c r="I131" i="11"/>
  <c r="I133" i="11"/>
  <c r="H129" i="11"/>
  <c r="H130" i="11"/>
  <c r="I127" i="11"/>
  <c r="H131" i="11"/>
  <c r="H127" i="11"/>
  <c r="K43" i="11" l="1"/>
  <c r="K58" i="11"/>
  <c r="K133" i="11"/>
  <c r="K134" i="11"/>
  <c r="K132" i="11"/>
  <c r="G6" i="11" l="1"/>
  <c r="F91" i="11"/>
  <c r="F90" i="11"/>
  <c r="F89" i="11"/>
  <c r="F88" i="11"/>
  <c r="F85" i="11"/>
  <c r="F84" i="11"/>
  <c r="F83" i="11"/>
  <c r="F82" i="11"/>
  <c r="F79" i="11"/>
  <c r="F78" i="11"/>
  <c r="F77" i="11"/>
  <c r="F76" i="11"/>
  <c r="F75" i="11"/>
  <c r="F74" i="11"/>
  <c r="G70" i="11"/>
  <c r="G71" i="11"/>
  <c r="G72" i="11"/>
  <c r="G73" i="11"/>
  <c r="G80" i="11"/>
  <c r="G81" i="11"/>
  <c r="G87" i="11"/>
  <c r="G93" i="11"/>
  <c r="G94" i="11"/>
  <c r="D70" i="11"/>
  <c r="H70" i="11" s="1"/>
  <c r="E70" i="11"/>
  <c r="D71" i="11"/>
  <c r="J71" i="11" s="1"/>
  <c r="E71" i="11"/>
  <c r="D72" i="11"/>
  <c r="I72" i="11" s="1"/>
  <c r="E72" i="11"/>
  <c r="D73" i="11"/>
  <c r="H73" i="11" s="1"/>
  <c r="E73" i="11"/>
  <c r="D74" i="11"/>
  <c r="H74" i="11" s="1"/>
  <c r="E74" i="11"/>
  <c r="D75" i="11"/>
  <c r="J75" i="11" s="1"/>
  <c r="E75" i="11"/>
  <c r="D76" i="11"/>
  <c r="E76" i="11"/>
  <c r="D77" i="11"/>
  <c r="H77" i="11" s="1"/>
  <c r="E77" i="11"/>
  <c r="D78" i="11"/>
  <c r="H78" i="11" s="1"/>
  <c r="E78" i="11"/>
  <c r="D79" i="11"/>
  <c r="E79" i="11"/>
  <c r="D80" i="11"/>
  <c r="I80" i="11" s="1"/>
  <c r="E80" i="11"/>
  <c r="D81" i="11"/>
  <c r="H81" i="11" s="1"/>
  <c r="E81" i="11"/>
  <c r="D82" i="11"/>
  <c r="H82" i="11" s="1"/>
  <c r="E82" i="11"/>
  <c r="D83" i="11"/>
  <c r="J83" i="11" s="1"/>
  <c r="E83" i="11"/>
  <c r="D84" i="11"/>
  <c r="E84" i="11"/>
  <c r="D85" i="11"/>
  <c r="H85" i="11" s="1"/>
  <c r="E85" i="11"/>
  <c r="D87" i="11"/>
  <c r="H87" i="11" s="1"/>
  <c r="E87" i="11"/>
  <c r="D88" i="11"/>
  <c r="J88" i="11" s="1"/>
  <c r="E88" i="11"/>
  <c r="D89" i="11"/>
  <c r="E89" i="11"/>
  <c r="D90" i="11"/>
  <c r="H90" i="11" s="1"/>
  <c r="E90" i="11"/>
  <c r="D91" i="11"/>
  <c r="H91" i="11" s="1"/>
  <c r="E91" i="11"/>
  <c r="D93" i="11"/>
  <c r="J93" i="11" s="1"/>
  <c r="E93" i="11"/>
  <c r="D94" i="11"/>
  <c r="I94" i="11" s="1"/>
  <c r="E94" i="11"/>
  <c r="F156" i="11"/>
  <c r="F155" i="11"/>
  <c r="F154" i="11"/>
  <c r="F153" i="11"/>
  <c r="F152" i="11"/>
  <c r="F149" i="11"/>
  <c r="F148" i="11"/>
  <c r="F147" i="11"/>
  <c r="F146" i="11"/>
  <c r="F145" i="11"/>
  <c r="F144" i="11"/>
  <c r="F143" i="11"/>
  <c r="F140" i="11"/>
  <c r="F138" i="11"/>
  <c r="F137" i="11"/>
  <c r="F136" i="11"/>
  <c r="G125" i="11"/>
  <c r="G135" i="11"/>
  <c r="G141" i="11"/>
  <c r="G142" i="11"/>
  <c r="G151" i="11"/>
  <c r="G157" i="11"/>
  <c r="G158" i="11"/>
  <c r="G159" i="11"/>
  <c r="D125" i="11"/>
  <c r="H125" i="11" s="1"/>
  <c r="E125" i="11"/>
  <c r="D135" i="11"/>
  <c r="H135" i="11" s="1"/>
  <c r="E135" i="11"/>
  <c r="D136" i="11"/>
  <c r="E136" i="11"/>
  <c r="D137" i="11"/>
  <c r="J137" i="11" s="1"/>
  <c r="E137" i="11"/>
  <c r="D138" i="11"/>
  <c r="E138" i="11"/>
  <c r="D139" i="11"/>
  <c r="E139" i="11"/>
  <c r="D140" i="11"/>
  <c r="H140" i="11" s="1"/>
  <c r="E140" i="11"/>
  <c r="D141" i="11"/>
  <c r="I141" i="11" s="1"/>
  <c r="E141" i="11"/>
  <c r="D142" i="11"/>
  <c r="H142" i="11" s="1"/>
  <c r="E142" i="11"/>
  <c r="D143" i="11"/>
  <c r="H143" i="11" s="1"/>
  <c r="E143" i="11"/>
  <c r="D144" i="11"/>
  <c r="J144" i="11" s="1"/>
  <c r="E144" i="11"/>
  <c r="D145" i="11"/>
  <c r="E145" i="11"/>
  <c r="D146" i="11"/>
  <c r="H146" i="11" s="1"/>
  <c r="E146" i="11"/>
  <c r="D147" i="11"/>
  <c r="H147" i="11" s="1"/>
  <c r="E147" i="11"/>
  <c r="D148" i="11"/>
  <c r="J148" i="11" s="1"/>
  <c r="E148" i="11"/>
  <c r="D149" i="11"/>
  <c r="E149" i="11"/>
  <c r="D151" i="11"/>
  <c r="H151" i="11" s="1"/>
  <c r="E151" i="11"/>
  <c r="D152" i="11"/>
  <c r="H152" i="11" s="1"/>
  <c r="E152" i="11"/>
  <c r="D153" i="11"/>
  <c r="J153" i="11" s="1"/>
  <c r="E153" i="11"/>
  <c r="D154" i="11"/>
  <c r="E154" i="11"/>
  <c r="D155" i="11"/>
  <c r="H155" i="11" s="1"/>
  <c r="E155" i="11"/>
  <c r="D156" i="11"/>
  <c r="H156" i="11" s="1"/>
  <c r="E156" i="11"/>
  <c r="D157" i="11"/>
  <c r="J157" i="11" s="1"/>
  <c r="E157" i="11"/>
  <c r="F124" i="11"/>
  <c r="F123" i="11"/>
  <c r="F122" i="11"/>
  <c r="F121" i="11"/>
  <c r="F120" i="11"/>
  <c r="F119" i="11"/>
  <c r="F118" i="11"/>
  <c r="F117" i="11"/>
  <c r="F116" i="11"/>
  <c r="D95" i="11"/>
  <c r="J95" i="11" s="1"/>
  <c r="E95" i="11"/>
  <c r="G95" i="11"/>
  <c r="D96" i="11"/>
  <c r="E96" i="11"/>
  <c r="D97" i="11"/>
  <c r="H97" i="11" s="1"/>
  <c r="E97" i="11"/>
  <c r="G97" i="11"/>
  <c r="D98" i="11"/>
  <c r="J98" i="11" s="1"/>
  <c r="E98" i="11"/>
  <c r="D99" i="11"/>
  <c r="J99" i="11" s="1"/>
  <c r="E99" i="11"/>
  <c r="G99" i="11"/>
  <c r="D100" i="11"/>
  <c r="I100" i="11" s="1"/>
  <c r="E100" i="11"/>
  <c r="D101" i="11"/>
  <c r="I101" i="11" s="1"/>
  <c r="E101" i="11"/>
  <c r="D102" i="11"/>
  <c r="H102" i="11" s="1"/>
  <c r="E102" i="11"/>
  <c r="D103" i="11"/>
  <c r="J103" i="11" s="1"/>
  <c r="E103" i="11"/>
  <c r="G103" i="11"/>
  <c r="D104" i="11"/>
  <c r="J104" i="11" s="1"/>
  <c r="E104" i="11"/>
  <c r="D105" i="11"/>
  <c r="H105" i="11" s="1"/>
  <c r="E105" i="11"/>
  <c r="D106" i="11"/>
  <c r="H106" i="11" s="1"/>
  <c r="E106" i="11"/>
  <c r="D107" i="11"/>
  <c r="J107" i="11" s="1"/>
  <c r="E107" i="11"/>
  <c r="D108" i="11"/>
  <c r="J108" i="11" s="1"/>
  <c r="E108" i="11"/>
  <c r="D109" i="11"/>
  <c r="H109" i="11" s="1"/>
  <c r="E109" i="11"/>
  <c r="D110" i="11"/>
  <c r="H110" i="11" s="1"/>
  <c r="E110" i="11"/>
  <c r="D111" i="11"/>
  <c r="J111" i="11" s="1"/>
  <c r="E111" i="11"/>
  <c r="D112" i="11"/>
  <c r="H112" i="11" s="1"/>
  <c r="E112" i="11"/>
  <c r="D113" i="11"/>
  <c r="H113" i="11" s="1"/>
  <c r="E113" i="11"/>
  <c r="D114" i="11"/>
  <c r="J114" i="11" s="1"/>
  <c r="E114" i="11"/>
  <c r="G114" i="11"/>
  <c r="D115" i="11"/>
  <c r="H115" i="11" s="1"/>
  <c r="E115" i="11"/>
  <c r="G115" i="11"/>
  <c r="D116" i="11"/>
  <c r="H116" i="11" s="1"/>
  <c r="E116" i="11"/>
  <c r="D117" i="11"/>
  <c r="J117" i="11" s="1"/>
  <c r="E117" i="11"/>
  <c r="D118" i="11"/>
  <c r="J118" i="11" s="1"/>
  <c r="E118" i="11"/>
  <c r="D119" i="11"/>
  <c r="J119" i="11" s="1"/>
  <c r="E119" i="11"/>
  <c r="D120" i="11"/>
  <c r="H120" i="11" s="1"/>
  <c r="E120" i="11"/>
  <c r="D121" i="11"/>
  <c r="H121" i="11" s="1"/>
  <c r="E121" i="11"/>
  <c r="D122" i="11"/>
  <c r="J122" i="11" s="1"/>
  <c r="E122" i="11"/>
  <c r="D123" i="11"/>
  <c r="J123" i="11" s="1"/>
  <c r="E123" i="11"/>
  <c r="D124" i="11"/>
  <c r="H124" i="11" s="1"/>
  <c r="E124" i="11"/>
  <c r="D158" i="11"/>
  <c r="I158" i="11" s="1"/>
  <c r="E158" i="11"/>
  <c r="D159" i="11"/>
  <c r="H159" i="11" s="1"/>
  <c r="E159" i="11"/>
  <c r="D160" i="11"/>
  <c r="I160" i="11" s="1"/>
  <c r="E160" i="11"/>
  <c r="G160" i="11"/>
  <c r="D68" i="11"/>
  <c r="J68" i="11" s="1"/>
  <c r="E68" i="11"/>
  <c r="F67" i="11"/>
  <c r="F63" i="11"/>
  <c r="F62" i="11"/>
  <c r="F61" i="11"/>
  <c r="F60" i="11"/>
  <c r="D59" i="11"/>
  <c r="J59" i="11" s="1"/>
  <c r="E59" i="11"/>
  <c r="G59" i="11"/>
  <c r="D60" i="11"/>
  <c r="J60" i="11" s="1"/>
  <c r="E60" i="11"/>
  <c r="D61" i="11"/>
  <c r="H61" i="11" s="1"/>
  <c r="E61" i="11"/>
  <c r="D62" i="11"/>
  <c r="H62" i="11" s="1"/>
  <c r="E62" i="11"/>
  <c r="D63" i="11"/>
  <c r="E63" i="11"/>
  <c r="D64" i="11"/>
  <c r="H64" i="11" s="1"/>
  <c r="E64" i="11"/>
  <c r="G64" i="11"/>
  <c r="D65" i="11"/>
  <c r="H65" i="11" s="1"/>
  <c r="E65" i="11"/>
  <c r="G65" i="11"/>
  <c r="D66" i="11"/>
  <c r="J66" i="11" s="1"/>
  <c r="E66" i="11"/>
  <c r="D67" i="11"/>
  <c r="E67" i="11"/>
  <c r="D69" i="11"/>
  <c r="H69" i="11" s="1"/>
  <c r="E69" i="11"/>
  <c r="F41" i="11"/>
  <c r="F40" i="11"/>
  <c r="F39" i="11"/>
  <c r="F38" i="11"/>
  <c r="F37" i="11"/>
  <c r="F36" i="11"/>
  <c r="F35" i="11"/>
  <c r="F34" i="11"/>
  <c r="F33" i="11"/>
  <c r="F32" i="11"/>
  <c r="F31" i="11"/>
  <c r="F30" i="11"/>
  <c r="F29" i="11"/>
  <c r="F28" i="11"/>
  <c r="F27" i="11"/>
  <c r="F26" i="11"/>
  <c r="F25" i="11"/>
  <c r="F24" i="11"/>
  <c r="D35" i="11"/>
  <c r="H35" i="11" s="1"/>
  <c r="E35" i="11"/>
  <c r="D36" i="11"/>
  <c r="J36" i="11" s="1"/>
  <c r="E36" i="11"/>
  <c r="D37" i="11"/>
  <c r="H37" i="11" s="1"/>
  <c r="E37" i="11"/>
  <c r="D38" i="11"/>
  <c r="H38" i="11" s="1"/>
  <c r="E38" i="11"/>
  <c r="D39" i="11"/>
  <c r="H39" i="11" s="1"/>
  <c r="E39" i="11"/>
  <c r="D40" i="11"/>
  <c r="J40" i="11" s="1"/>
  <c r="E40" i="11"/>
  <c r="D41" i="11"/>
  <c r="H41" i="11" s="1"/>
  <c r="E41" i="11"/>
  <c r="D42" i="11"/>
  <c r="H42" i="11" s="1"/>
  <c r="E42" i="11"/>
  <c r="G42" i="11"/>
  <c r="D23" i="11"/>
  <c r="J23" i="11" s="1"/>
  <c r="E23" i="11"/>
  <c r="G23" i="11"/>
  <c r="D24" i="11"/>
  <c r="J24" i="11" s="1"/>
  <c r="E24" i="11"/>
  <c r="D25" i="11"/>
  <c r="H25" i="11" s="1"/>
  <c r="E25" i="11"/>
  <c r="D26" i="11"/>
  <c r="H26" i="11" s="1"/>
  <c r="E26" i="11"/>
  <c r="D27" i="11"/>
  <c r="J27" i="11" s="1"/>
  <c r="E27" i="11"/>
  <c r="D28" i="11"/>
  <c r="J28" i="11" s="1"/>
  <c r="E28" i="11"/>
  <c r="D29" i="11"/>
  <c r="H29" i="11" s="1"/>
  <c r="E29" i="11"/>
  <c r="D30" i="11"/>
  <c r="H30" i="11" s="1"/>
  <c r="E30" i="11"/>
  <c r="D31" i="11"/>
  <c r="J31" i="11" s="1"/>
  <c r="E31" i="11"/>
  <c r="D32" i="11"/>
  <c r="J32" i="11" s="1"/>
  <c r="E32" i="11"/>
  <c r="D33" i="11"/>
  <c r="H33" i="11" s="1"/>
  <c r="E33" i="11"/>
  <c r="D34" i="11"/>
  <c r="H34" i="11" s="1"/>
  <c r="E34" i="11"/>
  <c r="D16" i="11"/>
  <c r="H16" i="11" s="1"/>
  <c r="E16" i="11"/>
  <c r="G16" i="11"/>
  <c r="D17" i="11"/>
  <c r="H17" i="11" s="1"/>
  <c r="E17" i="11"/>
  <c r="D18" i="11"/>
  <c r="H18" i="11" s="1"/>
  <c r="E18" i="11"/>
  <c r="D19" i="11"/>
  <c r="J19" i="11" s="1"/>
  <c r="E19" i="11"/>
  <c r="D20" i="11"/>
  <c r="H20" i="11" s="1"/>
  <c r="E20" i="11"/>
  <c r="G20" i="11"/>
  <c r="D21" i="11"/>
  <c r="H21" i="11" s="1"/>
  <c r="E21" i="11"/>
  <c r="G21" i="11"/>
  <c r="D22" i="11"/>
  <c r="H22" i="11" s="1"/>
  <c r="E22" i="11"/>
  <c r="G22" i="11"/>
  <c r="H83" i="11" l="1"/>
  <c r="I71" i="11"/>
  <c r="H88" i="11"/>
  <c r="J73" i="11"/>
  <c r="H71" i="11"/>
  <c r="I79" i="11"/>
  <c r="J77" i="11"/>
  <c r="H75" i="11"/>
  <c r="J81" i="11"/>
  <c r="H79" i="11"/>
  <c r="H94" i="11"/>
  <c r="I93" i="11"/>
  <c r="H89" i="11"/>
  <c r="J87" i="11"/>
  <c r="H84" i="11"/>
  <c r="J82" i="11"/>
  <c r="H80" i="11"/>
  <c r="J78" i="11"/>
  <c r="H76" i="11"/>
  <c r="J74" i="11"/>
  <c r="H72" i="11"/>
  <c r="J70" i="11"/>
  <c r="H93" i="11"/>
  <c r="I91" i="11"/>
  <c r="J90" i="11"/>
  <c r="I87" i="11"/>
  <c r="I70" i="11"/>
  <c r="J94" i="11"/>
  <c r="J89" i="11"/>
  <c r="I85" i="11"/>
  <c r="J84" i="11"/>
  <c r="I81" i="11"/>
  <c r="J80" i="11"/>
  <c r="J76" i="11"/>
  <c r="I73" i="11"/>
  <c r="J72" i="11"/>
  <c r="H141" i="11"/>
  <c r="H145" i="11"/>
  <c r="J143" i="11"/>
  <c r="I137" i="11"/>
  <c r="I157" i="11"/>
  <c r="H149" i="11"/>
  <c r="J147" i="11"/>
  <c r="J125" i="11"/>
  <c r="J100" i="11"/>
  <c r="H154" i="11"/>
  <c r="J152" i="11"/>
  <c r="H138" i="11"/>
  <c r="J136" i="11"/>
  <c r="H158" i="11"/>
  <c r="J159" i="11"/>
  <c r="H157" i="11"/>
  <c r="I156" i="11"/>
  <c r="J155" i="11"/>
  <c r="H153" i="11"/>
  <c r="J151" i="11"/>
  <c r="H148" i="11"/>
  <c r="J146" i="11"/>
  <c r="H144" i="11"/>
  <c r="J142" i="11"/>
  <c r="I140" i="11"/>
  <c r="J139" i="11"/>
  <c r="I136" i="11"/>
  <c r="J135" i="11"/>
  <c r="I125" i="11"/>
  <c r="I159" i="11"/>
  <c r="J158" i="11"/>
  <c r="J154" i="11"/>
  <c r="I151" i="11"/>
  <c r="J149" i="11"/>
  <c r="J145" i="11"/>
  <c r="I142" i="11"/>
  <c r="J141" i="11"/>
  <c r="I139" i="11"/>
  <c r="J138" i="11"/>
  <c r="I135" i="11"/>
  <c r="H119" i="11"/>
  <c r="J115" i="11"/>
  <c r="J102" i="11"/>
  <c r="I98" i="11"/>
  <c r="J110" i="11"/>
  <c r="J160" i="11"/>
  <c r="I115" i="11"/>
  <c r="I113" i="11"/>
  <c r="J112" i="11"/>
  <c r="J121" i="11"/>
  <c r="I96" i="11"/>
  <c r="J106" i="11"/>
  <c r="H104" i="11"/>
  <c r="I97" i="11"/>
  <c r="J96" i="11"/>
  <c r="H123" i="11"/>
  <c r="H108" i="11"/>
  <c r="H160" i="11"/>
  <c r="I95" i="11"/>
  <c r="H117" i="11"/>
  <c r="I124" i="11"/>
  <c r="H122" i="11"/>
  <c r="J120" i="11"/>
  <c r="H118" i="11"/>
  <c r="J116" i="11"/>
  <c r="H114" i="11"/>
  <c r="H111" i="11"/>
  <c r="J109" i="11"/>
  <c r="H107" i="11"/>
  <c r="J105" i="11"/>
  <c r="H103" i="11"/>
  <c r="J101" i="11"/>
  <c r="H99" i="11"/>
  <c r="J97" i="11"/>
  <c r="H95" i="11"/>
  <c r="I114" i="11"/>
  <c r="I103" i="11"/>
  <c r="I99" i="11"/>
  <c r="H68" i="11"/>
  <c r="J62" i="11"/>
  <c r="J64" i="11"/>
  <c r="I66" i="11"/>
  <c r="I64" i="11"/>
  <c r="I69" i="11"/>
  <c r="I65" i="11"/>
  <c r="H60" i="11"/>
  <c r="I59" i="11"/>
  <c r="I67" i="11"/>
  <c r="I63" i="11"/>
  <c r="H67" i="11"/>
  <c r="J65" i="11"/>
  <c r="H63" i="11"/>
  <c r="J61" i="11"/>
  <c r="H59" i="11"/>
  <c r="J35" i="11"/>
  <c r="J42" i="11"/>
  <c r="I42" i="11"/>
  <c r="J37" i="11"/>
  <c r="I41" i="11"/>
  <c r="J39" i="11"/>
  <c r="J38" i="11"/>
  <c r="H40" i="11"/>
  <c r="H36" i="11"/>
  <c r="J26" i="11"/>
  <c r="J25" i="11"/>
  <c r="J34" i="11"/>
  <c r="J30" i="11"/>
  <c r="J29" i="11"/>
  <c r="J33" i="11"/>
  <c r="I23" i="11"/>
  <c r="H31" i="11"/>
  <c r="H27" i="11"/>
  <c r="H23" i="11"/>
  <c r="I24" i="11"/>
  <c r="H32" i="11"/>
  <c r="H28" i="11"/>
  <c r="J16" i="11"/>
  <c r="J21" i="11"/>
  <c r="I21" i="11"/>
  <c r="J20" i="11"/>
  <c r="I18" i="11"/>
  <c r="J17" i="11"/>
  <c r="I16" i="11"/>
  <c r="J22" i="11"/>
  <c r="I20" i="11"/>
  <c r="I22" i="11"/>
  <c r="H19" i="11"/>
  <c r="K71" i="11" l="1"/>
  <c r="K141" i="11"/>
  <c r="K125" i="11"/>
  <c r="K93" i="11"/>
  <c r="K81" i="11"/>
  <c r="K70" i="11"/>
  <c r="K157" i="11"/>
  <c r="K87" i="11"/>
  <c r="K73" i="11"/>
  <c r="K72" i="11"/>
  <c r="K80" i="11"/>
  <c r="K94" i="11"/>
  <c r="K95" i="11"/>
  <c r="K151" i="11"/>
  <c r="K135" i="11"/>
  <c r="K142" i="11"/>
  <c r="K159" i="11"/>
  <c r="K115" i="11"/>
  <c r="K160" i="11"/>
  <c r="K158" i="11"/>
  <c r="K99" i="11"/>
  <c r="K97" i="11"/>
  <c r="K114" i="11"/>
  <c r="K103" i="11"/>
  <c r="K64" i="11"/>
  <c r="K59" i="11"/>
  <c r="K65" i="11"/>
  <c r="K42" i="11"/>
  <c r="K23" i="11"/>
  <c r="K16" i="11"/>
  <c r="K21" i="11"/>
  <c r="K20" i="11"/>
  <c r="K22" i="11"/>
  <c r="D21" i="59" l="1"/>
  <c r="K6" i="60"/>
  <c r="D15" i="11" l="1"/>
  <c r="H15" i="11" s="1"/>
  <c r="E15" i="11"/>
  <c r="G15" i="11"/>
  <c r="J15" i="11" l="1"/>
  <c r="I15" i="11"/>
  <c r="K15" i="11" l="1"/>
  <c r="D14" i="11" l="1"/>
  <c r="J14" i="11" s="1"/>
  <c r="E14" i="11"/>
  <c r="G14" i="11"/>
  <c r="K19" i="60"/>
  <c r="D19" i="60"/>
  <c r="H14" i="11" l="1"/>
  <c r="I14" i="11"/>
  <c r="K14" i="11" l="1"/>
  <c r="W48" i="64" l="1"/>
  <c r="I1486" i="10"/>
  <c r="I1487" i="10"/>
  <c r="I1488" i="10"/>
  <c r="I1489" i="10"/>
  <c r="I1490" i="10"/>
  <c r="I1491" i="10"/>
  <c r="I1492" i="10"/>
  <c r="I1493" i="10"/>
  <c r="I1494" i="10"/>
  <c r="G1038" i="10"/>
  <c r="G1037" i="10"/>
  <c r="F8" i="10"/>
  <c r="T7" i="54" l="1"/>
  <c r="D22" i="59" l="1"/>
  <c r="K8" i="60" s="1"/>
  <c r="D19" i="59"/>
  <c r="D8" i="60" s="1"/>
  <c r="D18" i="59"/>
  <c r="D7" i="60" s="1"/>
  <c r="K7" i="60"/>
  <c r="K9" i="60" s="1"/>
  <c r="K18" i="60"/>
  <c r="K17" i="60"/>
  <c r="D17" i="60"/>
  <c r="D18" i="60"/>
  <c r="D20" i="60" l="1"/>
  <c r="D6" i="60"/>
  <c r="D9" i="60" s="1"/>
  <c r="K20" i="60" l="1"/>
  <c r="A21" i="11" l="1"/>
  <c r="D5" i="60" l="1"/>
  <c r="K5" i="60" s="1"/>
  <c r="F3" i="54" l="1"/>
  <c r="D8" i="59" l="1"/>
  <c r="C7" i="54" s="1"/>
  <c r="C8" i="54" l="1"/>
  <c r="D9" i="59"/>
  <c r="K7" i="54" s="1"/>
  <c r="H8" i="54" l="1"/>
  <c r="I8" i="54"/>
  <c r="H7" i="54"/>
  <c r="I7" i="54"/>
  <c r="A15" i="11" l="1"/>
  <c r="D161" i="11" l="1"/>
  <c r="I88" i="10"/>
  <c r="I92" i="10"/>
  <c r="I100" i="10"/>
  <c r="I104" i="10"/>
  <c r="I108" i="10"/>
  <c r="C1" i="39"/>
  <c r="C1" i="29"/>
  <c r="C3" i="29"/>
  <c r="C2" i="39"/>
  <c r="C3" i="39"/>
  <c r="I1455" i="10"/>
  <c r="I1456" i="10"/>
  <c r="I1457" i="10"/>
  <c r="I1458" i="10"/>
  <c r="I1459" i="10"/>
  <c r="G126" i="11" s="1"/>
  <c r="I126" i="11" s="1"/>
  <c r="K126" i="11" s="1"/>
  <c r="I1460" i="10"/>
  <c r="G127" i="11" s="1"/>
  <c r="J127" i="11" s="1"/>
  <c r="K127" i="11" s="1"/>
  <c r="I1461" i="10"/>
  <c r="I1462" i="10"/>
  <c r="I1463" i="10"/>
  <c r="I1464" i="10"/>
  <c r="I1465" i="10"/>
  <c r="I1466" i="10"/>
  <c r="I1467" i="10"/>
  <c r="I1468" i="10"/>
  <c r="I1469" i="10"/>
  <c r="I1470" i="10"/>
  <c r="I1471" i="10"/>
  <c r="I1472" i="10"/>
  <c r="G128" i="11" s="1"/>
  <c r="I128" i="11" s="1"/>
  <c r="K128" i="11" s="1"/>
  <c r="I1473" i="10"/>
  <c r="G129" i="11" s="1"/>
  <c r="J129" i="11" s="1"/>
  <c r="K129" i="11" s="1"/>
  <c r="I1474" i="10"/>
  <c r="I1475" i="10"/>
  <c r="G130" i="11" s="1"/>
  <c r="I130" i="11" s="1"/>
  <c r="K130" i="11" s="1"/>
  <c r="I1476" i="10"/>
  <c r="G131" i="11" s="1"/>
  <c r="J131" i="11" s="1"/>
  <c r="K131" i="11" s="1"/>
  <c r="I1477" i="10"/>
  <c r="I1478" i="10"/>
  <c r="I1479" i="10"/>
  <c r="I1480" i="10"/>
  <c r="I1481" i="10"/>
  <c r="I1482" i="10"/>
  <c r="I1483" i="10"/>
  <c r="I1484" i="10"/>
  <c r="I1485" i="10"/>
  <c r="T8" i="54"/>
  <c r="B8" i="54"/>
  <c r="B9" i="54" s="1"/>
  <c r="B10" i="54" s="1"/>
  <c r="B11" i="54" s="1"/>
  <c r="B12" i="54" s="1"/>
  <c r="B13" i="54" s="1"/>
  <c r="B14" i="54" s="1"/>
  <c r="B15" i="54" s="1"/>
  <c r="B16" i="54" s="1"/>
  <c r="B17" i="54" s="1"/>
  <c r="B18" i="54" s="1"/>
  <c r="B19" i="54" s="1"/>
  <c r="B20" i="54" s="1"/>
  <c r="B21" i="54" s="1"/>
  <c r="B22" i="54" s="1"/>
  <c r="B23" i="54" s="1"/>
  <c r="B24" i="54" s="1"/>
  <c r="B25" i="54" s="1"/>
  <c r="B26" i="54" s="1"/>
  <c r="B27" i="54" s="1"/>
  <c r="B28" i="54" s="1"/>
  <c r="B29" i="54" s="1"/>
  <c r="B30" i="54" s="1"/>
  <c r="A8" i="54"/>
  <c r="O8" i="54" s="1"/>
  <c r="E161" i="11"/>
  <c r="D162" i="11"/>
  <c r="H162" i="11" s="1"/>
  <c r="E162" i="11"/>
  <c r="O107" i="10"/>
  <c r="P107" i="10" s="1"/>
  <c r="J107" i="10"/>
  <c r="L107" i="10" s="1"/>
  <c r="I1433" i="10"/>
  <c r="I1421" i="10"/>
  <c r="I1416" i="10"/>
  <c r="I1406" i="10"/>
  <c r="I1405" i="10"/>
  <c r="I1432" i="10"/>
  <c r="I1407" i="10"/>
  <c r="I1431" i="10"/>
  <c r="I1418" i="10"/>
  <c r="I1430" i="10"/>
  <c r="I1422" i="10"/>
  <c r="I1409" i="10"/>
  <c r="J8" i="10"/>
  <c r="K8" i="10"/>
  <c r="M8" i="10" s="1"/>
  <c r="O8" i="10"/>
  <c r="P8" i="10" s="1"/>
  <c r="J9" i="10"/>
  <c r="K9" i="10"/>
  <c r="M9" i="10" s="1"/>
  <c r="O9" i="10"/>
  <c r="P9" i="10" s="1"/>
  <c r="J10" i="10"/>
  <c r="L10" i="10" s="1"/>
  <c r="K10" i="10"/>
  <c r="O10" i="10"/>
  <c r="J11" i="10"/>
  <c r="K11" i="10"/>
  <c r="M11" i="10" s="1"/>
  <c r="O11" i="10"/>
  <c r="P11" i="10" s="1"/>
  <c r="J12" i="10"/>
  <c r="K12" i="10"/>
  <c r="M12" i="10" s="1"/>
  <c r="O12" i="10"/>
  <c r="P12" i="10" s="1"/>
  <c r="J13" i="10"/>
  <c r="K13" i="10"/>
  <c r="M13" i="10" s="1"/>
  <c r="O13" i="10"/>
  <c r="P13" i="10" s="1"/>
  <c r="J14" i="10"/>
  <c r="K14" i="10"/>
  <c r="M14" i="10" s="1"/>
  <c r="O14" i="10"/>
  <c r="P14" i="10" s="1"/>
  <c r="J15" i="10"/>
  <c r="K15" i="10"/>
  <c r="M15" i="10" s="1"/>
  <c r="O15" i="10"/>
  <c r="P15" i="10" s="1"/>
  <c r="J16" i="10"/>
  <c r="K16" i="10"/>
  <c r="M16" i="10" s="1"/>
  <c r="O16" i="10"/>
  <c r="P16" i="10" s="1"/>
  <c r="J17" i="10"/>
  <c r="L17" i="10" s="1"/>
  <c r="K17" i="10"/>
  <c r="O17" i="10"/>
  <c r="P17" i="10" s="1"/>
  <c r="J18" i="10"/>
  <c r="K18" i="10"/>
  <c r="M18" i="10" s="1"/>
  <c r="O18" i="10"/>
  <c r="P18" i="10" s="1"/>
  <c r="J19" i="10"/>
  <c r="K19" i="10"/>
  <c r="M19" i="10" s="1"/>
  <c r="O19" i="10"/>
  <c r="P19" i="10" s="1"/>
  <c r="J20" i="10"/>
  <c r="K20" i="10"/>
  <c r="M20" i="10" s="1"/>
  <c r="O20" i="10"/>
  <c r="P20" i="10" s="1"/>
  <c r="J21" i="10"/>
  <c r="K21" i="10"/>
  <c r="M21" i="10" s="1"/>
  <c r="O21" i="10"/>
  <c r="P21" i="10" s="1"/>
  <c r="J22" i="10"/>
  <c r="K22" i="10"/>
  <c r="M22" i="10" s="1"/>
  <c r="O22" i="10"/>
  <c r="P22" i="10" s="1"/>
  <c r="J23" i="10"/>
  <c r="K23" i="10"/>
  <c r="M23" i="10" s="1"/>
  <c r="O23" i="10"/>
  <c r="P23" i="10" s="1"/>
  <c r="J24" i="10"/>
  <c r="K24" i="10"/>
  <c r="M24" i="10" s="1"/>
  <c r="O24" i="10"/>
  <c r="P24" i="10" s="1"/>
  <c r="J25" i="10"/>
  <c r="K25" i="10"/>
  <c r="M25" i="10" s="1"/>
  <c r="O25" i="10"/>
  <c r="P25" i="10" s="1"/>
  <c r="J26" i="10"/>
  <c r="K26" i="10"/>
  <c r="M26" i="10" s="1"/>
  <c r="O26" i="10"/>
  <c r="P26" i="10" s="1"/>
  <c r="J27" i="10"/>
  <c r="K27" i="10"/>
  <c r="M27" i="10" s="1"/>
  <c r="O27" i="10"/>
  <c r="P27" i="10" s="1"/>
  <c r="J28" i="10"/>
  <c r="K28" i="10"/>
  <c r="M28" i="10" s="1"/>
  <c r="O28" i="10"/>
  <c r="P28" i="10" s="1"/>
  <c r="J29" i="10"/>
  <c r="K29" i="10"/>
  <c r="M29" i="10" s="1"/>
  <c r="O29" i="10"/>
  <c r="P29" i="10" s="1"/>
  <c r="J30" i="10"/>
  <c r="K30" i="10"/>
  <c r="M30" i="10" s="1"/>
  <c r="O30" i="10"/>
  <c r="P30" i="10" s="1"/>
  <c r="J31" i="10"/>
  <c r="K31" i="10"/>
  <c r="M31" i="10" s="1"/>
  <c r="O31" i="10"/>
  <c r="P31" i="10" s="1"/>
  <c r="J32" i="10"/>
  <c r="L32" i="10" s="1"/>
  <c r="K32" i="10"/>
  <c r="O32" i="10"/>
  <c r="P32" i="10" s="1"/>
  <c r="J33" i="10"/>
  <c r="L33" i="10" s="1"/>
  <c r="K33" i="10"/>
  <c r="O33" i="10"/>
  <c r="P33" i="10" s="1"/>
  <c r="J34" i="10"/>
  <c r="L34" i="10" s="1"/>
  <c r="K34" i="10"/>
  <c r="O34" i="10"/>
  <c r="P34" i="10" s="1"/>
  <c r="J35" i="10"/>
  <c r="L35" i="10" s="1"/>
  <c r="K35" i="10"/>
  <c r="O35" i="10"/>
  <c r="P35" i="10" s="1"/>
  <c r="J36" i="10"/>
  <c r="L36" i="10" s="1"/>
  <c r="K36" i="10"/>
  <c r="O36" i="10"/>
  <c r="P36" i="10" s="1"/>
  <c r="J37" i="10"/>
  <c r="L37" i="10" s="1"/>
  <c r="K37" i="10"/>
  <c r="O37" i="10"/>
  <c r="P37" i="10" s="1"/>
  <c r="J38" i="10"/>
  <c r="K38" i="10"/>
  <c r="O38" i="10"/>
  <c r="P38" i="10" s="1"/>
  <c r="J39" i="10"/>
  <c r="K39" i="10"/>
  <c r="O39" i="10"/>
  <c r="P39" i="10" s="1"/>
  <c r="J40" i="10"/>
  <c r="K40" i="10"/>
  <c r="O40" i="10"/>
  <c r="P40" i="10" s="1"/>
  <c r="J41" i="10"/>
  <c r="K41" i="10"/>
  <c r="O41" i="10"/>
  <c r="P41" i="10" s="1"/>
  <c r="J42" i="10"/>
  <c r="K42" i="10"/>
  <c r="O42" i="10"/>
  <c r="P42" i="10" s="1"/>
  <c r="J43" i="10"/>
  <c r="K43" i="10"/>
  <c r="O43" i="10"/>
  <c r="P43" i="10" s="1"/>
  <c r="J44" i="10"/>
  <c r="K44" i="10"/>
  <c r="O44" i="10"/>
  <c r="P44" i="10" s="1"/>
  <c r="J45" i="10"/>
  <c r="K45" i="10"/>
  <c r="O45" i="10"/>
  <c r="P45" i="10" s="1"/>
  <c r="J46" i="10"/>
  <c r="K46" i="10"/>
  <c r="M46" i="10" s="1"/>
  <c r="O46" i="10"/>
  <c r="P46" i="10" s="1"/>
  <c r="J47" i="10"/>
  <c r="K47" i="10"/>
  <c r="M47" i="10" s="1"/>
  <c r="O47" i="10"/>
  <c r="P47" i="10" s="1"/>
  <c r="J48" i="10"/>
  <c r="K48" i="10"/>
  <c r="M48" i="10" s="1"/>
  <c r="O48" i="10"/>
  <c r="P48" i="10" s="1"/>
  <c r="J49" i="10"/>
  <c r="K49" i="10"/>
  <c r="M49" i="10" s="1"/>
  <c r="O49" i="10"/>
  <c r="P49" i="10" s="1"/>
  <c r="J50" i="10"/>
  <c r="K50" i="10"/>
  <c r="M50" i="10" s="1"/>
  <c r="O50" i="10"/>
  <c r="P50" i="10" s="1"/>
  <c r="J51" i="10"/>
  <c r="K51" i="10"/>
  <c r="M51" i="10" s="1"/>
  <c r="O51" i="10"/>
  <c r="P51" i="10" s="1"/>
  <c r="J52" i="10"/>
  <c r="K52" i="10"/>
  <c r="M52" i="10" s="1"/>
  <c r="O52" i="10"/>
  <c r="P52" i="10" s="1"/>
  <c r="J53" i="10"/>
  <c r="K53" i="10"/>
  <c r="M53" i="10" s="1"/>
  <c r="O53" i="10"/>
  <c r="P53" i="10" s="1"/>
  <c r="J54" i="10"/>
  <c r="K54" i="10"/>
  <c r="M54" i="10" s="1"/>
  <c r="O54" i="10"/>
  <c r="P54" i="10" s="1"/>
  <c r="J55" i="10"/>
  <c r="K55" i="10"/>
  <c r="M55" i="10" s="1"/>
  <c r="O55" i="10"/>
  <c r="P55" i="10" s="1"/>
  <c r="J56" i="10"/>
  <c r="K56" i="10"/>
  <c r="M56" i="10" s="1"/>
  <c r="O56" i="10"/>
  <c r="P56" i="10" s="1"/>
  <c r="J57" i="10"/>
  <c r="K57" i="10"/>
  <c r="M57" i="10" s="1"/>
  <c r="O57" i="10"/>
  <c r="P57" i="10" s="1"/>
  <c r="J58" i="10"/>
  <c r="K58" i="10"/>
  <c r="M58" i="10" s="1"/>
  <c r="O58" i="10"/>
  <c r="P58" i="10" s="1"/>
  <c r="J59" i="10"/>
  <c r="K59" i="10"/>
  <c r="M59" i="10" s="1"/>
  <c r="O59" i="10"/>
  <c r="P59" i="10" s="1"/>
  <c r="J60" i="10"/>
  <c r="K60" i="10"/>
  <c r="M60" i="10" s="1"/>
  <c r="O60" i="10"/>
  <c r="P60" i="10" s="1"/>
  <c r="J61" i="10"/>
  <c r="K61" i="10"/>
  <c r="M61" i="10" s="1"/>
  <c r="O61" i="10"/>
  <c r="P61" i="10" s="1"/>
  <c r="J62" i="10"/>
  <c r="K62" i="10"/>
  <c r="M62" i="10" s="1"/>
  <c r="O62" i="10"/>
  <c r="P62" i="10" s="1"/>
  <c r="J63" i="10"/>
  <c r="K63" i="10"/>
  <c r="M63" i="10" s="1"/>
  <c r="O63" i="10"/>
  <c r="P63" i="10" s="1"/>
  <c r="J64" i="10"/>
  <c r="K64" i="10"/>
  <c r="M64" i="10" s="1"/>
  <c r="O64" i="10"/>
  <c r="P64" i="10" s="1"/>
  <c r="J65" i="10"/>
  <c r="K65" i="10"/>
  <c r="M65" i="10" s="1"/>
  <c r="O65" i="10"/>
  <c r="P65" i="10" s="1"/>
  <c r="J66" i="10"/>
  <c r="K66" i="10"/>
  <c r="M66" i="10" s="1"/>
  <c r="O66" i="10"/>
  <c r="P66" i="10" s="1"/>
  <c r="J67" i="10"/>
  <c r="K67" i="10"/>
  <c r="M67" i="10" s="1"/>
  <c r="O67" i="10"/>
  <c r="P67" i="10" s="1"/>
  <c r="J68" i="10"/>
  <c r="K68" i="10"/>
  <c r="M68" i="10" s="1"/>
  <c r="O68" i="10"/>
  <c r="P68" i="10" s="1"/>
  <c r="J69" i="10"/>
  <c r="K69" i="10"/>
  <c r="M69" i="10" s="1"/>
  <c r="O69" i="10"/>
  <c r="P69" i="10" s="1"/>
  <c r="J70" i="10"/>
  <c r="K70" i="10"/>
  <c r="M70" i="10" s="1"/>
  <c r="O70" i="10"/>
  <c r="P70" i="10" s="1"/>
  <c r="J71" i="10"/>
  <c r="K71" i="10"/>
  <c r="M71" i="10" s="1"/>
  <c r="O71" i="10"/>
  <c r="P71" i="10" s="1"/>
  <c r="J72" i="10"/>
  <c r="K72" i="10"/>
  <c r="M72" i="10" s="1"/>
  <c r="O72" i="10"/>
  <c r="P72" i="10" s="1"/>
  <c r="J73" i="10"/>
  <c r="K73" i="10"/>
  <c r="M73" i="10" s="1"/>
  <c r="O73" i="10"/>
  <c r="P73" i="10" s="1"/>
  <c r="J74" i="10"/>
  <c r="K74" i="10"/>
  <c r="M74" i="10" s="1"/>
  <c r="O74" i="10"/>
  <c r="P74" i="10" s="1"/>
  <c r="J75" i="10"/>
  <c r="K75" i="10"/>
  <c r="M75" i="10" s="1"/>
  <c r="O75" i="10"/>
  <c r="P75" i="10" s="1"/>
  <c r="J76" i="10"/>
  <c r="K76" i="10"/>
  <c r="M76" i="10" s="1"/>
  <c r="O76" i="10"/>
  <c r="P76" i="10" s="1"/>
  <c r="J77" i="10"/>
  <c r="K77" i="10"/>
  <c r="M77" i="10" s="1"/>
  <c r="O77" i="10"/>
  <c r="P77" i="10" s="1"/>
  <c r="J78" i="10"/>
  <c r="K78" i="10"/>
  <c r="M78" i="10" s="1"/>
  <c r="O78" i="10"/>
  <c r="P78" i="10" s="1"/>
  <c r="J79" i="10"/>
  <c r="K79" i="10"/>
  <c r="M79" i="10" s="1"/>
  <c r="O79" i="10"/>
  <c r="P79" i="10" s="1"/>
  <c r="J80" i="10"/>
  <c r="M80" i="10"/>
  <c r="O80" i="10"/>
  <c r="J81" i="10"/>
  <c r="M81" i="10"/>
  <c r="O81" i="10"/>
  <c r="P81" i="10" s="1"/>
  <c r="J82" i="10"/>
  <c r="M82" i="10"/>
  <c r="O82" i="10"/>
  <c r="P82" i="10" s="1"/>
  <c r="J83" i="10"/>
  <c r="M83" i="10"/>
  <c r="O83" i="10"/>
  <c r="P83" i="10" s="1"/>
  <c r="J84" i="10"/>
  <c r="M84" i="10"/>
  <c r="O84" i="10"/>
  <c r="P84" i="10" s="1"/>
  <c r="J85" i="10"/>
  <c r="M85" i="10"/>
  <c r="O85" i="10"/>
  <c r="P85" i="10" s="1"/>
  <c r="J86" i="10"/>
  <c r="M86" i="10"/>
  <c r="O86" i="10"/>
  <c r="P86" i="10" s="1"/>
  <c r="J87" i="10"/>
  <c r="M87" i="10"/>
  <c r="O87" i="10"/>
  <c r="P87" i="10" s="1"/>
  <c r="J88" i="10"/>
  <c r="M88" i="10"/>
  <c r="O88" i="10"/>
  <c r="P88" i="10" s="1"/>
  <c r="J89" i="10"/>
  <c r="M89" i="10"/>
  <c r="O89" i="10"/>
  <c r="P89" i="10" s="1"/>
  <c r="J90" i="10"/>
  <c r="M90" i="10"/>
  <c r="O90" i="10"/>
  <c r="P90" i="10" s="1"/>
  <c r="J91" i="10"/>
  <c r="M91" i="10"/>
  <c r="O91" i="10"/>
  <c r="P91" i="10" s="1"/>
  <c r="J92" i="10"/>
  <c r="M92" i="10"/>
  <c r="O92" i="10"/>
  <c r="P92" i="10" s="1"/>
  <c r="J93" i="10"/>
  <c r="M93" i="10"/>
  <c r="O93" i="10"/>
  <c r="P93" i="10" s="1"/>
  <c r="J94" i="10"/>
  <c r="M94" i="10"/>
  <c r="O94" i="10"/>
  <c r="P94" i="10" s="1"/>
  <c r="J95" i="10"/>
  <c r="M95" i="10"/>
  <c r="O95" i="10"/>
  <c r="P95" i="10" s="1"/>
  <c r="J96" i="10"/>
  <c r="M96" i="10"/>
  <c r="O96" i="10"/>
  <c r="P96" i="10" s="1"/>
  <c r="J97" i="10"/>
  <c r="O97" i="10"/>
  <c r="P97" i="10"/>
  <c r="J98" i="10"/>
  <c r="O98" i="10"/>
  <c r="P98" i="10" s="1"/>
  <c r="J99" i="10"/>
  <c r="O99" i="10"/>
  <c r="P99" i="10" s="1"/>
  <c r="J100" i="10"/>
  <c r="O100" i="10"/>
  <c r="P100" i="10" s="1"/>
  <c r="J101" i="10"/>
  <c r="O101" i="10"/>
  <c r="P101" i="10" s="1"/>
  <c r="J102" i="10"/>
  <c r="O102" i="10"/>
  <c r="P102" i="10" s="1"/>
  <c r="J103" i="10"/>
  <c r="O103" i="10"/>
  <c r="P103" i="10" s="1"/>
  <c r="J104" i="10"/>
  <c r="O104" i="10"/>
  <c r="P104" i="10" s="1"/>
  <c r="J105" i="10"/>
  <c r="L105" i="10" s="1"/>
  <c r="O105" i="10"/>
  <c r="P105" i="10" s="1"/>
  <c r="J106" i="10"/>
  <c r="L106" i="10" s="1"/>
  <c r="O106" i="10"/>
  <c r="P106" i="10" s="1"/>
  <c r="J108" i="10"/>
  <c r="O108" i="10"/>
  <c r="P108" i="10" s="1"/>
  <c r="J109" i="10"/>
  <c r="K109" i="10"/>
  <c r="O109" i="10"/>
  <c r="P109" i="10" s="1"/>
  <c r="J110" i="10"/>
  <c r="L110" i="10" s="1"/>
  <c r="K110" i="10"/>
  <c r="O110" i="10"/>
  <c r="P110" i="10" s="1"/>
  <c r="J111" i="10"/>
  <c r="K111" i="10"/>
  <c r="O111" i="10"/>
  <c r="P111" i="10" s="1"/>
  <c r="J112" i="10"/>
  <c r="K112" i="10"/>
  <c r="O112" i="10"/>
  <c r="P112" i="10" s="1"/>
  <c r="J113" i="10"/>
  <c r="K113" i="10"/>
  <c r="M113" i="10" s="1"/>
  <c r="O113" i="10"/>
  <c r="P113" i="10" s="1"/>
  <c r="J114" i="10"/>
  <c r="K114" i="10"/>
  <c r="M114" i="10" s="1"/>
  <c r="O114" i="10"/>
  <c r="P114" i="10" s="1"/>
  <c r="J115" i="10"/>
  <c r="K115" i="10"/>
  <c r="O115" i="10"/>
  <c r="P115" i="10" s="1"/>
  <c r="J116" i="10"/>
  <c r="K116" i="10"/>
  <c r="M116" i="10" s="1"/>
  <c r="O116" i="10"/>
  <c r="P116" i="10" s="1"/>
  <c r="J117" i="10"/>
  <c r="K117" i="10"/>
  <c r="M117" i="10" s="1"/>
  <c r="O117" i="10"/>
  <c r="P117" i="10" s="1"/>
  <c r="J118" i="10"/>
  <c r="K118" i="10"/>
  <c r="O118" i="10"/>
  <c r="P118" i="10" s="1"/>
  <c r="J119" i="10"/>
  <c r="K119" i="10"/>
  <c r="M119" i="10" s="1"/>
  <c r="O119" i="10"/>
  <c r="P119" i="10" s="1"/>
  <c r="J120" i="10"/>
  <c r="K120" i="10"/>
  <c r="O120" i="10"/>
  <c r="P120" i="10" s="1"/>
  <c r="J121" i="10"/>
  <c r="K121" i="10"/>
  <c r="M121" i="10" s="1"/>
  <c r="O121" i="10"/>
  <c r="P121" i="10" s="1"/>
  <c r="J122" i="10"/>
  <c r="L122" i="10" s="1"/>
  <c r="N122" i="10" s="1"/>
  <c r="K122" i="10"/>
  <c r="M122" i="10" s="1"/>
  <c r="O122" i="10"/>
  <c r="P122" i="10" s="1"/>
  <c r="J123" i="10"/>
  <c r="K123" i="10"/>
  <c r="M123" i="10" s="1"/>
  <c r="O123" i="10"/>
  <c r="P123" i="10" s="1"/>
  <c r="J124" i="10"/>
  <c r="K124" i="10"/>
  <c r="M124" i="10" s="1"/>
  <c r="O124" i="10"/>
  <c r="P124" i="10" s="1"/>
  <c r="J125" i="10"/>
  <c r="L125" i="10" s="1"/>
  <c r="K125" i="10"/>
  <c r="M125" i="10" s="1"/>
  <c r="O125" i="10"/>
  <c r="P125" i="10" s="1"/>
  <c r="J126" i="10"/>
  <c r="K126" i="10"/>
  <c r="O126" i="10"/>
  <c r="P126" i="10" s="1"/>
  <c r="J127" i="10"/>
  <c r="K127" i="10"/>
  <c r="O127" i="10"/>
  <c r="P127" i="10" s="1"/>
  <c r="J128" i="10"/>
  <c r="K128" i="10"/>
  <c r="O128" i="10"/>
  <c r="P128" i="10" s="1"/>
  <c r="J129" i="10"/>
  <c r="K129" i="10"/>
  <c r="O129" i="10"/>
  <c r="P129" i="10" s="1"/>
  <c r="J130" i="10"/>
  <c r="L130" i="10" s="1"/>
  <c r="K130" i="10"/>
  <c r="O130" i="10"/>
  <c r="P130" i="10" s="1"/>
  <c r="J131" i="10"/>
  <c r="K131" i="10"/>
  <c r="O131" i="10"/>
  <c r="P131" i="10" s="1"/>
  <c r="J132" i="10"/>
  <c r="K132" i="10"/>
  <c r="M132" i="10" s="1"/>
  <c r="O132" i="10"/>
  <c r="P132" i="10" s="1"/>
  <c r="J133" i="10"/>
  <c r="K133" i="10"/>
  <c r="M133" i="10" s="1"/>
  <c r="O133" i="10"/>
  <c r="P133" i="10" s="1"/>
  <c r="J134" i="10"/>
  <c r="K134" i="10"/>
  <c r="M134" i="10" s="1"/>
  <c r="O134" i="10"/>
  <c r="P134" i="10" s="1"/>
  <c r="J135" i="10"/>
  <c r="K135" i="10"/>
  <c r="M135" i="10" s="1"/>
  <c r="O135" i="10"/>
  <c r="P135" i="10" s="1"/>
  <c r="J136" i="10"/>
  <c r="K136" i="10"/>
  <c r="M136" i="10" s="1"/>
  <c r="O136" i="10"/>
  <c r="P136" i="10" s="1"/>
  <c r="J137" i="10"/>
  <c r="K137" i="10"/>
  <c r="M137" i="10" s="1"/>
  <c r="O137" i="10"/>
  <c r="P137" i="10" s="1"/>
  <c r="J138" i="10"/>
  <c r="K138" i="10"/>
  <c r="M138" i="10" s="1"/>
  <c r="O138" i="10"/>
  <c r="P138" i="10" s="1"/>
  <c r="J139" i="10"/>
  <c r="K139" i="10"/>
  <c r="M139" i="10" s="1"/>
  <c r="O139" i="10"/>
  <c r="P139" i="10" s="1"/>
  <c r="J140" i="10"/>
  <c r="K140" i="10"/>
  <c r="O140" i="10"/>
  <c r="P140" i="10" s="1"/>
  <c r="J141" i="10"/>
  <c r="K141" i="10"/>
  <c r="O141" i="10"/>
  <c r="P141" i="10" s="1"/>
  <c r="J142" i="10"/>
  <c r="K142" i="10"/>
  <c r="O142" i="10"/>
  <c r="P142" i="10" s="1"/>
  <c r="J143" i="10"/>
  <c r="K143" i="10"/>
  <c r="M143" i="10" s="1"/>
  <c r="O143" i="10"/>
  <c r="P143" i="10" s="1"/>
  <c r="J144" i="10"/>
  <c r="K144" i="10"/>
  <c r="O144" i="10"/>
  <c r="P144" i="10" s="1"/>
  <c r="J145" i="10"/>
  <c r="K145" i="10"/>
  <c r="O145" i="10"/>
  <c r="P145" i="10" s="1"/>
  <c r="J146" i="10"/>
  <c r="K146" i="10"/>
  <c r="O146" i="10"/>
  <c r="P146" i="10" s="1"/>
  <c r="J147" i="10"/>
  <c r="K147" i="10"/>
  <c r="O147" i="10"/>
  <c r="P147" i="10"/>
  <c r="J148" i="10"/>
  <c r="K148" i="10"/>
  <c r="O148" i="10"/>
  <c r="P148" i="10" s="1"/>
  <c r="J149" i="10"/>
  <c r="L149" i="10" s="1"/>
  <c r="K149" i="10"/>
  <c r="O149" i="10"/>
  <c r="P149" i="10" s="1"/>
  <c r="J150" i="10"/>
  <c r="L150" i="10" s="1"/>
  <c r="K150" i="10"/>
  <c r="O150" i="10"/>
  <c r="P150" i="10" s="1"/>
  <c r="J151" i="10"/>
  <c r="K151" i="10"/>
  <c r="O151" i="10"/>
  <c r="P151" i="10" s="1"/>
  <c r="J152" i="10"/>
  <c r="L152" i="10" s="1"/>
  <c r="K152" i="10"/>
  <c r="O152" i="10"/>
  <c r="P152" i="10" s="1"/>
  <c r="J153" i="10"/>
  <c r="L153" i="10" s="1"/>
  <c r="K153" i="10"/>
  <c r="O153" i="10"/>
  <c r="P153" i="10" s="1"/>
  <c r="J154" i="10"/>
  <c r="L154" i="10" s="1"/>
  <c r="K154" i="10"/>
  <c r="O154" i="10"/>
  <c r="P154" i="10" s="1"/>
  <c r="J155" i="10"/>
  <c r="L155" i="10" s="1"/>
  <c r="K155" i="10"/>
  <c r="O155" i="10"/>
  <c r="P155" i="10" s="1"/>
  <c r="J156" i="10"/>
  <c r="L156" i="10" s="1"/>
  <c r="K156" i="10"/>
  <c r="O156" i="10"/>
  <c r="P156" i="10" s="1"/>
  <c r="J157" i="10"/>
  <c r="L157" i="10" s="1"/>
  <c r="K157" i="10"/>
  <c r="O157" i="10"/>
  <c r="P157" i="10" s="1"/>
  <c r="J158" i="10"/>
  <c r="L158" i="10" s="1"/>
  <c r="K158" i="10"/>
  <c r="O158" i="10"/>
  <c r="P158" i="10" s="1"/>
  <c r="J159" i="10"/>
  <c r="L159" i="10" s="1"/>
  <c r="K159" i="10"/>
  <c r="O159" i="10"/>
  <c r="P159" i="10" s="1"/>
  <c r="J160" i="10"/>
  <c r="L160" i="10" s="1"/>
  <c r="K160" i="10"/>
  <c r="O160" i="10"/>
  <c r="P160" i="10" s="1"/>
  <c r="J161" i="10"/>
  <c r="L161" i="10" s="1"/>
  <c r="K161" i="10"/>
  <c r="O161" i="10"/>
  <c r="P161" i="10" s="1"/>
  <c r="J162" i="10"/>
  <c r="L162" i="10" s="1"/>
  <c r="K162" i="10"/>
  <c r="O162" i="10"/>
  <c r="P162" i="10" s="1"/>
  <c r="J163" i="10"/>
  <c r="L163" i="10" s="1"/>
  <c r="K163" i="10"/>
  <c r="O163" i="10"/>
  <c r="P163" i="10"/>
  <c r="J164" i="10"/>
  <c r="L164" i="10" s="1"/>
  <c r="K164" i="10"/>
  <c r="O164" i="10"/>
  <c r="P164" i="10" s="1"/>
  <c r="J165" i="10"/>
  <c r="L165" i="10" s="1"/>
  <c r="K165" i="10"/>
  <c r="O165" i="10"/>
  <c r="P165" i="10" s="1"/>
  <c r="J166" i="10"/>
  <c r="L166" i="10" s="1"/>
  <c r="K166" i="10"/>
  <c r="O166" i="10"/>
  <c r="P166" i="10" s="1"/>
  <c r="J167" i="10"/>
  <c r="L167" i="10" s="1"/>
  <c r="K167" i="10"/>
  <c r="O167" i="10"/>
  <c r="P167" i="10" s="1"/>
  <c r="J168" i="10"/>
  <c r="L168" i="10" s="1"/>
  <c r="K168" i="10"/>
  <c r="O168" i="10"/>
  <c r="P168" i="10" s="1"/>
  <c r="J169" i="10"/>
  <c r="L169" i="10" s="1"/>
  <c r="K169" i="10"/>
  <c r="O169" i="10"/>
  <c r="P169" i="10" s="1"/>
  <c r="J170" i="10"/>
  <c r="L170" i="10" s="1"/>
  <c r="K170" i="10"/>
  <c r="O170" i="10"/>
  <c r="P170" i="10" s="1"/>
  <c r="J171" i="10"/>
  <c r="K171" i="10"/>
  <c r="O171" i="10"/>
  <c r="P171" i="10" s="1"/>
  <c r="J172" i="10"/>
  <c r="K172" i="10"/>
  <c r="O172" i="10"/>
  <c r="P172" i="10" s="1"/>
  <c r="J173" i="10"/>
  <c r="L173" i="10" s="1"/>
  <c r="K173" i="10"/>
  <c r="O173" i="10"/>
  <c r="P173" i="10" s="1"/>
  <c r="J174" i="10"/>
  <c r="L174" i="10" s="1"/>
  <c r="K174" i="10"/>
  <c r="O174" i="10"/>
  <c r="P174" i="10" s="1"/>
  <c r="J175" i="10"/>
  <c r="L175" i="10" s="1"/>
  <c r="K175" i="10"/>
  <c r="O175" i="10"/>
  <c r="P175" i="10" s="1"/>
  <c r="J176" i="10"/>
  <c r="K176" i="10"/>
  <c r="O176" i="10"/>
  <c r="P176" i="10" s="1"/>
  <c r="J177" i="10"/>
  <c r="K177" i="10"/>
  <c r="O177" i="10"/>
  <c r="P177" i="10" s="1"/>
  <c r="J178" i="10"/>
  <c r="L178" i="10" s="1"/>
  <c r="K178" i="10"/>
  <c r="O178" i="10"/>
  <c r="P178" i="10" s="1"/>
  <c r="J179" i="10"/>
  <c r="L179" i="10" s="1"/>
  <c r="K179" i="10"/>
  <c r="O179" i="10"/>
  <c r="P179" i="10" s="1"/>
  <c r="J180" i="10"/>
  <c r="L180" i="10" s="1"/>
  <c r="K180" i="10"/>
  <c r="O180" i="10"/>
  <c r="P180" i="10" s="1"/>
  <c r="J181" i="10"/>
  <c r="L181" i="10" s="1"/>
  <c r="K181" i="10"/>
  <c r="O181" i="10"/>
  <c r="P181" i="10" s="1"/>
  <c r="J182" i="10"/>
  <c r="K182" i="10"/>
  <c r="O182" i="10"/>
  <c r="P182" i="10" s="1"/>
  <c r="J183" i="10"/>
  <c r="K183" i="10"/>
  <c r="O183" i="10"/>
  <c r="P183" i="10" s="1"/>
  <c r="J184" i="10"/>
  <c r="L184" i="10" s="1"/>
  <c r="K184" i="10"/>
  <c r="O184" i="10"/>
  <c r="P184" i="10" s="1"/>
  <c r="J185" i="10"/>
  <c r="L185" i="10" s="1"/>
  <c r="K185" i="10"/>
  <c r="O185" i="10"/>
  <c r="P185" i="10" s="1"/>
  <c r="J186" i="10"/>
  <c r="K186" i="10"/>
  <c r="M186" i="10" s="1"/>
  <c r="O186" i="10"/>
  <c r="P186" i="10" s="1"/>
  <c r="J187" i="10"/>
  <c r="K187" i="10"/>
  <c r="M187" i="10" s="1"/>
  <c r="O187" i="10"/>
  <c r="P187" i="10" s="1"/>
  <c r="J188" i="10"/>
  <c r="K188" i="10"/>
  <c r="O188" i="10"/>
  <c r="J189" i="10"/>
  <c r="K189" i="10"/>
  <c r="O189" i="10"/>
  <c r="P189" i="10" s="1"/>
  <c r="J190" i="10"/>
  <c r="L190" i="10" s="1"/>
  <c r="K190" i="10"/>
  <c r="O190" i="10"/>
  <c r="J191" i="10"/>
  <c r="L191" i="10" s="1"/>
  <c r="K191" i="10"/>
  <c r="O191" i="10"/>
  <c r="J192" i="10"/>
  <c r="K192" i="10"/>
  <c r="M192" i="10" s="1"/>
  <c r="O192" i="10"/>
  <c r="J193" i="10"/>
  <c r="K193" i="10"/>
  <c r="O193" i="10"/>
  <c r="J194" i="10"/>
  <c r="L194" i="10" s="1"/>
  <c r="K194" i="10"/>
  <c r="O194" i="10"/>
  <c r="J195" i="10"/>
  <c r="L195" i="10" s="1"/>
  <c r="K195" i="10"/>
  <c r="O195" i="10"/>
  <c r="J196" i="10"/>
  <c r="L196" i="10" s="1"/>
  <c r="K196" i="10"/>
  <c r="O196" i="10"/>
  <c r="P196" i="10" s="1"/>
  <c r="J197" i="10"/>
  <c r="L197" i="10" s="1"/>
  <c r="K197" i="10"/>
  <c r="O197" i="10"/>
  <c r="P197" i="10" s="1"/>
  <c r="J198" i="10"/>
  <c r="L198" i="10" s="1"/>
  <c r="K198" i="10"/>
  <c r="O198" i="10"/>
  <c r="J199" i="10"/>
  <c r="L199" i="10" s="1"/>
  <c r="K199" i="10"/>
  <c r="O199" i="10"/>
  <c r="J200" i="10"/>
  <c r="K200" i="10"/>
  <c r="O200" i="10"/>
  <c r="J201" i="10"/>
  <c r="K201" i="10"/>
  <c r="O201" i="10"/>
  <c r="P201" i="10" s="1"/>
  <c r="J202" i="10"/>
  <c r="K202" i="10"/>
  <c r="O202" i="10"/>
  <c r="J203" i="10"/>
  <c r="K203" i="10"/>
  <c r="O203" i="10"/>
  <c r="J204" i="10"/>
  <c r="K204" i="10"/>
  <c r="O204" i="10"/>
  <c r="J205" i="10"/>
  <c r="K205" i="10"/>
  <c r="O205" i="10"/>
  <c r="J206" i="10"/>
  <c r="K206" i="10"/>
  <c r="O206" i="10"/>
  <c r="J207" i="10"/>
  <c r="K207" i="10"/>
  <c r="O207" i="10"/>
  <c r="J208" i="10"/>
  <c r="K208" i="10"/>
  <c r="O208" i="10"/>
  <c r="J209" i="10"/>
  <c r="K209" i="10"/>
  <c r="O209" i="10"/>
  <c r="J210" i="10"/>
  <c r="K210" i="10"/>
  <c r="M210" i="10" s="1"/>
  <c r="O210" i="10"/>
  <c r="P210" i="10" s="1"/>
  <c r="J211" i="10"/>
  <c r="K211" i="10"/>
  <c r="O211" i="10"/>
  <c r="P211" i="10" s="1"/>
  <c r="J212" i="10"/>
  <c r="K212" i="10"/>
  <c r="M212" i="10" s="1"/>
  <c r="O212" i="10"/>
  <c r="P212" i="10" s="1"/>
  <c r="J213" i="10"/>
  <c r="K213" i="10"/>
  <c r="M213" i="10" s="1"/>
  <c r="O213" i="10"/>
  <c r="P213" i="10" s="1"/>
  <c r="J214" i="10"/>
  <c r="K214" i="10"/>
  <c r="M214" i="10" s="1"/>
  <c r="O214" i="10"/>
  <c r="P214" i="10" s="1"/>
  <c r="J215" i="10"/>
  <c r="K215" i="10"/>
  <c r="M215" i="10" s="1"/>
  <c r="O215" i="10"/>
  <c r="P215" i="10" s="1"/>
  <c r="J216" i="10"/>
  <c r="K216" i="10"/>
  <c r="M216" i="10" s="1"/>
  <c r="O216" i="10"/>
  <c r="P216" i="10" s="1"/>
  <c r="J217" i="10"/>
  <c r="K217" i="10"/>
  <c r="M217" i="10" s="1"/>
  <c r="O217" i="10"/>
  <c r="P217" i="10" s="1"/>
  <c r="J218" i="10"/>
  <c r="K218" i="10"/>
  <c r="M218" i="10" s="1"/>
  <c r="O218" i="10"/>
  <c r="P218" i="10" s="1"/>
  <c r="J219" i="10"/>
  <c r="K219" i="10"/>
  <c r="M219" i="10" s="1"/>
  <c r="O219" i="10"/>
  <c r="P219" i="10" s="1"/>
  <c r="J220" i="10"/>
  <c r="K220" i="10"/>
  <c r="M220" i="10" s="1"/>
  <c r="O220" i="10"/>
  <c r="P220" i="10" s="1"/>
  <c r="J221" i="10"/>
  <c r="K221" i="10"/>
  <c r="M221" i="10" s="1"/>
  <c r="O221" i="10"/>
  <c r="P221" i="10" s="1"/>
  <c r="J222" i="10"/>
  <c r="K222" i="10"/>
  <c r="O222" i="10"/>
  <c r="P222" i="10" s="1"/>
  <c r="J223" i="10"/>
  <c r="K223" i="10"/>
  <c r="O223" i="10"/>
  <c r="P223" i="10" s="1"/>
  <c r="J224" i="10"/>
  <c r="K224" i="10"/>
  <c r="M224" i="10" s="1"/>
  <c r="O224" i="10"/>
  <c r="P224" i="10" s="1"/>
  <c r="J225" i="10"/>
  <c r="K225" i="10"/>
  <c r="O225" i="10"/>
  <c r="P225" i="10" s="1"/>
  <c r="J226" i="10"/>
  <c r="K226" i="10"/>
  <c r="M226" i="10" s="1"/>
  <c r="O226" i="10"/>
  <c r="P226" i="10" s="1"/>
  <c r="J227" i="10"/>
  <c r="K227" i="10"/>
  <c r="O227" i="10"/>
  <c r="P227" i="10" s="1"/>
  <c r="J228" i="10"/>
  <c r="K228" i="10"/>
  <c r="M228" i="10" s="1"/>
  <c r="O228" i="10"/>
  <c r="P228" i="10" s="1"/>
  <c r="J229" i="10"/>
  <c r="K229" i="10"/>
  <c r="O229" i="10"/>
  <c r="P229" i="10" s="1"/>
  <c r="J230" i="10"/>
  <c r="K230" i="10"/>
  <c r="O230" i="10"/>
  <c r="P230" i="10" s="1"/>
  <c r="J231" i="10"/>
  <c r="K231" i="10"/>
  <c r="O231" i="10"/>
  <c r="P231" i="10" s="1"/>
  <c r="J232" i="10"/>
  <c r="K232" i="10"/>
  <c r="O232" i="10"/>
  <c r="P232" i="10" s="1"/>
  <c r="J233" i="10"/>
  <c r="K233" i="10"/>
  <c r="O233" i="10"/>
  <c r="P233" i="10" s="1"/>
  <c r="J234" i="10"/>
  <c r="K234" i="10"/>
  <c r="O234" i="10"/>
  <c r="P234" i="10" s="1"/>
  <c r="J235" i="10"/>
  <c r="K235" i="10"/>
  <c r="O235" i="10"/>
  <c r="P235" i="10" s="1"/>
  <c r="J236" i="10"/>
  <c r="K236" i="10"/>
  <c r="O236" i="10"/>
  <c r="P236" i="10" s="1"/>
  <c r="J237" i="10"/>
  <c r="K237" i="10"/>
  <c r="O237" i="10"/>
  <c r="P237" i="10" s="1"/>
  <c r="J238" i="10"/>
  <c r="L238" i="10" s="1"/>
  <c r="K238" i="10"/>
  <c r="O238" i="10"/>
  <c r="P238" i="10" s="1"/>
  <c r="J239" i="10"/>
  <c r="L239" i="10" s="1"/>
  <c r="K239" i="10"/>
  <c r="O239" i="10"/>
  <c r="P239" i="10" s="1"/>
  <c r="J240" i="10"/>
  <c r="K240" i="10"/>
  <c r="O240" i="10"/>
  <c r="P240" i="10" s="1"/>
  <c r="J241" i="10"/>
  <c r="K241" i="10"/>
  <c r="O241" i="10"/>
  <c r="P241" i="10" s="1"/>
  <c r="J242" i="10"/>
  <c r="K242" i="10"/>
  <c r="O242" i="10"/>
  <c r="P242" i="10" s="1"/>
  <c r="J243" i="10"/>
  <c r="K243" i="10"/>
  <c r="O243" i="10"/>
  <c r="P243" i="10" s="1"/>
  <c r="J244" i="10"/>
  <c r="K244" i="10"/>
  <c r="M244" i="10" s="1"/>
  <c r="O244" i="10"/>
  <c r="P244" i="10"/>
  <c r="J245" i="10"/>
  <c r="K245" i="10"/>
  <c r="O245" i="10"/>
  <c r="P245" i="10" s="1"/>
  <c r="J246" i="10"/>
  <c r="K246" i="10"/>
  <c r="O246" i="10"/>
  <c r="P246" i="10" s="1"/>
  <c r="J247" i="10"/>
  <c r="K247" i="10"/>
  <c r="O247" i="10"/>
  <c r="P247" i="10" s="1"/>
  <c r="J248" i="10"/>
  <c r="K248" i="10"/>
  <c r="O248" i="10"/>
  <c r="P248" i="10" s="1"/>
  <c r="J249" i="10"/>
  <c r="K249" i="10"/>
  <c r="O249" i="10"/>
  <c r="P249" i="10" s="1"/>
  <c r="J250" i="10"/>
  <c r="L250" i="10" s="1"/>
  <c r="K250" i="10"/>
  <c r="O250" i="10"/>
  <c r="P250" i="10" s="1"/>
  <c r="J251" i="10"/>
  <c r="L251" i="10" s="1"/>
  <c r="K251" i="10"/>
  <c r="O251" i="10"/>
  <c r="P251" i="10" s="1"/>
  <c r="J252" i="10"/>
  <c r="L252" i="10" s="1"/>
  <c r="K252" i="10"/>
  <c r="O252" i="10"/>
  <c r="P252" i="10" s="1"/>
  <c r="J253" i="10"/>
  <c r="L253" i="10" s="1"/>
  <c r="K253" i="10"/>
  <c r="O253" i="10"/>
  <c r="P253" i="10" s="1"/>
  <c r="J254" i="10"/>
  <c r="L254" i="10" s="1"/>
  <c r="K254" i="10"/>
  <c r="O254" i="10"/>
  <c r="P254" i="10" s="1"/>
  <c r="J255" i="10"/>
  <c r="L255" i="10" s="1"/>
  <c r="K255" i="10"/>
  <c r="O255" i="10"/>
  <c r="P255" i="10" s="1"/>
  <c r="J256" i="10"/>
  <c r="L256" i="10" s="1"/>
  <c r="K256" i="10"/>
  <c r="O256" i="10"/>
  <c r="P256" i="10" s="1"/>
  <c r="J257" i="10"/>
  <c r="K257" i="10"/>
  <c r="O257" i="10"/>
  <c r="P257" i="10" s="1"/>
  <c r="J258" i="10"/>
  <c r="K258" i="10"/>
  <c r="O258" i="10"/>
  <c r="P258" i="10" s="1"/>
  <c r="J259" i="10"/>
  <c r="K259" i="10"/>
  <c r="O259" i="10"/>
  <c r="P259" i="10" s="1"/>
  <c r="J260" i="10"/>
  <c r="K260" i="10"/>
  <c r="O260" i="10"/>
  <c r="P260" i="10" s="1"/>
  <c r="J261" i="10"/>
  <c r="K261" i="10"/>
  <c r="O261" i="10"/>
  <c r="P261" i="10" s="1"/>
  <c r="J262" i="10"/>
  <c r="L262" i="10" s="1"/>
  <c r="K262" i="10"/>
  <c r="O262" i="10"/>
  <c r="P262" i="10" s="1"/>
  <c r="J263" i="10"/>
  <c r="L263" i="10" s="1"/>
  <c r="K263" i="10"/>
  <c r="O263" i="10"/>
  <c r="P263" i="10" s="1"/>
  <c r="J264" i="10"/>
  <c r="L264" i="10" s="1"/>
  <c r="K264" i="10"/>
  <c r="O264" i="10"/>
  <c r="P264" i="10" s="1"/>
  <c r="J265" i="10"/>
  <c r="L265" i="10" s="1"/>
  <c r="K265" i="10"/>
  <c r="O265" i="10"/>
  <c r="P265" i="10" s="1"/>
  <c r="J266" i="10"/>
  <c r="L266" i="10" s="1"/>
  <c r="K266" i="10"/>
  <c r="O266" i="10"/>
  <c r="P266" i="10" s="1"/>
  <c r="J267" i="10"/>
  <c r="L267" i="10" s="1"/>
  <c r="K267" i="10"/>
  <c r="O267" i="10"/>
  <c r="P267" i="10" s="1"/>
  <c r="J268" i="10"/>
  <c r="K268" i="10"/>
  <c r="O268" i="10"/>
  <c r="P268" i="10" s="1"/>
  <c r="J269" i="10"/>
  <c r="K269" i="10"/>
  <c r="O269" i="10"/>
  <c r="P269" i="10" s="1"/>
  <c r="J270" i="10"/>
  <c r="K270" i="10"/>
  <c r="O270" i="10"/>
  <c r="P270" i="10" s="1"/>
  <c r="J271" i="10"/>
  <c r="K271" i="10"/>
  <c r="O271" i="10"/>
  <c r="P271" i="10" s="1"/>
  <c r="J272" i="10"/>
  <c r="K272" i="10"/>
  <c r="O272" i="10"/>
  <c r="P272" i="10" s="1"/>
  <c r="J273" i="10"/>
  <c r="L273" i="10" s="1"/>
  <c r="K273" i="10"/>
  <c r="O273" i="10"/>
  <c r="P273" i="10" s="1"/>
  <c r="J274" i="10"/>
  <c r="L274" i="10" s="1"/>
  <c r="K274" i="10"/>
  <c r="O274" i="10"/>
  <c r="P274" i="10" s="1"/>
  <c r="J275" i="10"/>
  <c r="L275" i="10" s="1"/>
  <c r="K275" i="10"/>
  <c r="O275" i="10"/>
  <c r="P275" i="10" s="1"/>
  <c r="J276" i="10"/>
  <c r="L276" i="10"/>
  <c r="K276" i="10"/>
  <c r="O276" i="10"/>
  <c r="P276" i="10" s="1"/>
  <c r="J277" i="10"/>
  <c r="L277" i="10" s="1"/>
  <c r="K277" i="10"/>
  <c r="O277" i="10"/>
  <c r="P277" i="10" s="1"/>
  <c r="J278" i="10"/>
  <c r="L278" i="10" s="1"/>
  <c r="K278" i="10"/>
  <c r="O278" i="10"/>
  <c r="P278" i="10" s="1"/>
  <c r="J279" i="10"/>
  <c r="L279" i="10" s="1"/>
  <c r="K279" i="10"/>
  <c r="O279" i="10"/>
  <c r="P279" i="10" s="1"/>
  <c r="J280" i="10"/>
  <c r="L280" i="10" s="1"/>
  <c r="K280" i="10"/>
  <c r="O280" i="10"/>
  <c r="P280" i="10" s="1"/>
  <c r="J281" i="10"/>
  <c r="L281" i="10" s="1"/>
  <c r="K281" i="10"/>
  <c r="O281" i="10"/>
  <c r="P281" i="10" s="1"/>
  <c r="J282" i="10"/>
  <c r="L282" i="10" s="1"/>
  <c r="K282" i="10"/>
  <c r="O282" i="10"/>
  <c r="P282" i="10" s="1"/>
  <c r="J283" i="10"/>
  <c r="L283" i="10" s="1"/>
  <c r="K283" i="10"/>
  <c r="O283" i="10"/>
  <c r="P283" i="10" s="1"/>
  <c r="J284" i="10"/>
  <c r="L284" i="10" s="1"/>
  <c r="K284" i="10"/>
  <c r="O284" i="10"/>
  <c r="P284" i="10" s="1"/>
  <c r="J285" i="10"/>
  <c r="L285" i="10" s="1"/>
  <c r="K285" i="10"/>
  <c r="O285" i="10"/>
  <c r="P285" i="10" s="1"/>
  <c r="J286" i="10"/>
  <c r="L286" i="10" s="1"/>
  <c r="K286" i="10"/>
  <c r="O286" i="10"/>
  <c r="P286" i="10" s="1"/>
  <c r="J287" i="10"/>
  <c r="L287" i="10" s="1"/>
  <c r="K287" i="10"/>
  <c r="O287" i="10"/>
  <c r="P287" i="10" s="1"/>
  <c r="J288" i="10"/>
  <c r="L288" i="10" s="1"/>
  <c r="K288" i="10"/>
  <c r="O288" i="10"/>
  <c r="P288" i="10" s="1"/>
  <c r="J289" i="10"/>
  <c r="L289" i="10" s="1"/>
  <c r="K289" i="10"/>
  <c r="O289" i="10"/>
  <c r="P289" i="10" s="1"/>
  <c r="J290" i="10"/>
  <c r="L290" i="10" s="1"/>
  <c r="K290" i="10"/>
  <c r="O290" i="10"/>
  <c r="P290" i="10" s="1"/>
  <c r="J291" i="10"/>
  <c r="L291" i="10" s="1"/>
  <c r="K291" i="10"/>
  <c r="O291" i="10"/>
  <c r="P291" i="10" s="1"/>
  <c r="J292" i="10"/>
  <c r="L292" i="10" s="1"/>
  <c r="K292" i="10"/>
  <c r="O292" i="10"/>
  <c r="P292" i="10" s="1"/>
  <c r="J293" i="10"/>
  <c r="L293" i="10" s="1"/>
  <c r="K293" i="10"/>
  <c r="O293" i="10"/>
  <c r="P293" i="10" s="1"/>
  <c r="J294" i="10"/>
  <c r="L294" i="10" s="1"/>
  <c r="K294" i="10"/>
  <c r="O294" i="10"/>
  <c r="P294" i="10" s="1"/>
  <c r="J295" i="10"/>
  <c r="L295" i="10" s="1"/>
  <c r="K295" i="10"/>
  <c r="O295" i="10"/>
  <c r="P295" i="10" s="1"/>
  <c r="J296" i="10"/>
  <c r="L296" i="10" s="1"/>
  <c r="K296" i="10"/>
  <c r="O296" i="10"/>
  <c r="P296" i="10" s="1"/>
  <c r="J297" i="10"/>
  <c r="L297" i="10" s="1"/>
  <c r="K297" i="10"/>
  <c r="O297" i="10"/>
  <c r="P297" i="10" s="1"/>
  <c r="J298" i="10"/>
  <c r="L298" i="10" s="1"/>
  <c r="K298" i="10"/>
  <c r="O298" i="10"/>
  <c r="P298" i="10" s="1"/>
  <c r="J299" i="10"/>
  <c r="L299" i="10" s="1"/>
  <c r="K299" i="10"/>
  <c r="O299" i="10"/>
  <c r="P299" i="10" s="1"/>
  <c r="J300" i="10"/>
  <c r="L300" i="10" s="1"/>
  <c r="K300" i="10"/>
  <c r="O300" i="10"/>
  <c r="P300" i="10" s="1"/>
  <c r="J301" i="10"/>
  <c r="L301" i="10" s="1"/>
  <c r="K301" i="10"/>
  <c r="O301" i="10"/>
  <c r="P301" i="10" s="1"/>
  <c r="J302" i="10"/>
  <c r="L302" i="10" s="1"/>
  <c r="K302" i="10"/>
  <c r="O302" i="10"/>
  <c r="P302" i="10" s="1"/>
  <c r="J303" i="10"/>
  <c r="L303" i="10" s="1"/>
  <c r="K303" i="10"/>
  <c r="O303" i="10"/>
  <c r="P303" i="10" s="1"/>
  <c r="J304" i="10"/>
  <c r="L304" i="10" s="1"/>
  <c r="K304" i="10"/>
  <c r="O304" i="10"/>
  <c r="P304" i="10" s="1"/>
  <c r="J305" i="10"/>
  <c r="L305" i="10" s="1"/>
  <c r="K305" i="10"/>
  <c r="O305" i="10"/>
  <c r="P305" i="10" s="1"/>
  <c r="J306" i="10"/>
  <c r="L306" i="10" s="1"/>
  <c r="K306" i="10"/>
  <c r="O306" i="10"/>
  <c r="P306" i="10" s="1"/>
  <c r="J307" i="10"/>
  <c r="L307" i="10" s="1"/>
  <c r="K307" i="10"/>
  <c r="O307" i="10"/>
  <c r="P307" i="10" s="1"/>
  <c r="J308" i="10"/>
  <c r="L308" i="10"/>
  <c r="K308" i="10"/>
  <c r="O308" i="10"/>
  <c r="P308" i="10" s="1"/>
  <c r="J309" i="10"/>
  <c r="L309" i="10" s="1"/>
  <c r="K309" i="10"/>
  <c r="O309" i="10"/>
  <c r="P309" i="10" s="1"/>
  <c r="J310" i="10"/>
  <c r="L310" i="10" s="1"/>
  <c r="K310" i="10"/>
  <c r="O310" i="10"/>
  <c r="P310" i="10" s="1"/>
  <c r="J311" i="10"/>
  <c r="L311" i="10" s="1"/>
  <c r="K311" i="10"/>
  <c r="O311" i="10"/>
  <c r="P311" i="10" s="1"/>
  <c r="J312" i="10"/>
  <c r="L312" i="10" s="1"/>
  <c r="K312" i="10"/>
  <c r="O312" i="10"/>
  <c r="P312" i="10" s="1"/>
  <c r="J313" i="10"/>
  <c r="L313" i="10" s="1"/>
  <c r="K313" i="10"/>
  <c r="O313" i="10"/>
  <c r="P313" i="10" s="1"/>
  <c r="J314" i="10"/>
  <c r="L314" i="10" s="1"/>
  <c r="K314" i="10"/>
  <c r="O314" i="10"/>
  <c r="P314" i="10" s="1"/>
  <c r="J315" i="10"/>
  <c r="L315" i="10" s="1"/>
  <c r="K315" i="10"/>
  <c r="O315" i="10"/>
  <c r="P315" i="10" s="1"/>
  <c r="J316" i="10"/>
  <c r="L316" i="10" s="1"/>
  <c r="K316" i="10"/>
  <c r="O316" i="10"/>
  <c r="P316" i="10" s="1"/>
  <c r="J317" i="10"/>
  <c r="L317" i="10" s="1"/>
  <c r="K317" i="10"/>
  <c r="O317" i="10"/>
  <c r="P317" i="10" s="1"/>
  <c r="J318" i="10"/>
  <c r="L318" i="10" s="1"/>
  <c r="K318" i="10"/>
  <c r="O318" i="10"/>
  <c r="P318" i="10" s="1"/>
  <c r="J319" i="10"/>
  <c r="L319" i="10" s="1"/>
  <c r="K319" i="10"/>
  <c r="O319" i="10"/>
  <c r="P319" i="10" s="1"/>
  <c r="J320" i="10"/>
  <c r="L320" i="10" s="1"/>
  <c r="K320" i="10"/>
  <c r="O320" i="10"/>
  <c r="P320" i="10" s="1"/>
  <c r="J321" i="10"/>
  <c r="L321" i="10" s="1"/>
  <c r="K321" i="10"/>
  <c r="O321" i="10"/>
  <c r="P321" i="10" s="1"/>
  <c r="J322" i="10"/>
  <c r="L322" i="10" s="1"/>
  <c r="K322" i="10"/>
  <c r="O322" i="10"/>
  <c r="P322" i="10" s="1"/>
  <c r="J323" i="10"/>
  <c r="L323" i="10" s="1"/>
  <c r="K323" i="10"/>
  <c r="O323" i="10"/>
  <c r="P323" i="10" s="1"/>
  <c r="J324" i="10"/>
  <c r="L324" i="10"/>
  <c r="K324" i="10"/>
  <c r="O324" i="10"/>
  <c r="P324" i="10" s="1"/>
  <c r="J325" i="10"/>
  <c r="L325" i="10" s="1"/>
  <c r="K325" i="10"/>
  <c r="O325" i="10"/>
  <c r="P325" i="10" s="1"/>
  <c r="J326" i="10"/>
  <c r="L326" i="10" s="1"/>
  <c r="K326" i="10"/>
  <c r="O326" i="10"/>
  <c r="P326" i="10" s="1"/>
  <c r="J327" i="10"/>
  <c r="L327" i="10" s="1"/>
  <c r="K327" i="10"/>
  <c r="O327" i="10"/>
  <c r="P327" i="10" s="1"/>
  <c r="J328" i="10"/>
  <c r="L328" i="10" s="1"/>
  <c r="K328" i="10"/>
  <c r="O328" i="10"/>
  <c r="P328" i="10" s="1"/>
  <c r="J329" i="10"/>
  <c r="L329" i="10" s="1"/>
  <c r="K329" i="10"/>
  <c r="O329" i="10"/>
  <c r="P329" i="10" s="1"/>
  <c r="J330" i="10"/>
  <c r="L330" i="10" s="1"/>
  <c r="K330" i="10"/>
  <c r="O330" i="10"/>
  <c r="P330" i="10" s="1"/>
  <c r="J331" i="10"/>
  <c r="L331" i="10" s="1"/>
  <c r="K331" i="10"/>
  <c r="O331" i="10"/>
  <c r="P331" i="10" s="1"/>
  <c r="J332" i="10"/>
  <c r="L332" i="10" s="1"/>
  <c r="K332" i="10"/>
  <c r="O332" i="10"/>
  <c r="P332" i="10" s="1"/>
  <c r="J333" i="10"/>
  <c r="L333" i="10" s="1"/>
  <c r="K333" i="10"/>
  <c r="O333" i="10"/>
  <c r="P333" i="10" s="1"/>
  <c r="J334" i="10"/>
  <c r="L334" i="10" s="1"/>
  <c r="K334" i="10"/>
  <c r="O334" i="10"/>
  <c r="P334" i="10" s="1"/>
  <c r="J335" i="10"/>
  <c r="L335" i="10" s="1"/>
  <c r="K335" i="10"/>
  <c r="O335" i="10"/>
  <c r="P335" i="10" s="1"/>
  <c r="J336" i="10"/>
  <c r="L336" i="10" s="1"/>
  <c r="K336" i="10"/>
  <c r="O336" i="10"/>
  <c r="P336" i="10" s="1"/>
  <c r="J337" i="10"/>
  <c r="L337" i="10" s="1"/>
  <c r="K337" i="10"/>
  <c r="O337" i="10"/>
  <c r="P337" i="10" s="1"/>
  <c r="J338" i="10"/>
  <c r="L338" i="10" s="1"/>
  <c r="K338" i="10"/>
  <c r="O338" i="10"/>
  <c r="P338" i="10" s="1"/>
  <c r="J339" i="10"/>
  <c r="L339" i="10" s="1"/>
  <c r="K339" i="10"/>
  <c r="O339" i="10"/>
  <c r="P339" i="10" s="1"/>
  <c r="J340" i="10"/>
  <c r="L340" i="10"/>
  <c r="K340" i="10"/>
  <c r="O340" i="10"/>
  <c r="P340" i="10" s="1"/>
  <c r="J341" i="10"/>
  <c r="L341" i="10" s="1"/>
  <c r="K341" i="10"/>
  <c r="O341" i="10"/>
  <c r="P341" i="10" s="1"/>
  <c r="J342" i="10"/>
  <c r="L342" i="10" s="1"/>
  <c r="K342" i="10"/>
  <c r="O342" i="10"/>
  <c r="P342" i="10" s="1"/>
  <c r="J343" i="10"/>
  <c r="L343" i="10" s="1"/>
  <c r="K343" i="10"/>
  <c r="O343" i="10"/>
  <c r="P343" i="10"/>
  <c r="J344" i="10"/>
  <c r="L344" i="10" s="1"/>
  <c r="K344" i="10"/>
  <c r="O344" i="10"/>
  <c r="P344" i="10" s="1"/>
  <c r="J345" i="10"/>
  <c r="L345" i="10" s="1"/>
  <c r="K345" i="10"/>
  <c r="O345" i="10"/>
  <c r="P345" i="10" s="1"/>
  <c r="J346" i="10"/>
  <c r="L346" i="10" s="1"/>
  <c r="K346" i="10"/>
  <c r="O346" i="10"/>
  <c r="P346" i="10" s="1"/>
  <c r="J347" i="10"/>
  <c r="L347" i="10" s="1"/>
  <c r="K347" i="10"/>
  <c r="O347" i="10"/>
  <c r="P347" i="10" s="1"/>
  <c r="J348" i="10"/>
  <c r="L348" i="10" s="1"/>
  <c r="K348" i="10"/>
  <c r="O348" i="10"/>
  <c r="P348" i="10" s="1"/>
  <c r="J349" i="10"/>
  <c r="L349" i="10" s="1"/>
  <c r="K349" i="10"/>
  <c r="O349" i="10"/>
  <c r="P349" i="10" s="1"/>
  <c r="J350" i="10"/>
  <c r="L350" i="10" s="1"/>
  <c r="K350" i="10"/>
  <c r="O350" i="10"/>
  <c r="P350" i="10" s="1"/>
  <c r="J351" i="10"/>
  <c r="L351" i="10" s="1"/>
  <c r="K351" i="10"/>
  <c r="O351" i="10"/>
  <c r="P351" i="10" s="1"/>
  <c r="J352" i="10"/>
  <c r="L352" i="10" s="1"/>
  <c r="K352" i="10"/>
  <c r="O352" i="10"/>
  <c r="P352" i="10" s="1"/>
  <c r="J353" i="10"/>
  <c r="L353" i="10" s="1"/>
  <c r="K353" i="10"/>
  <c r="O353" i="10"/>
  <c r="P353" i="10" s="1"/>
  <c r="J354" i="10"/>
  <c r="L354" i="10" s="1"/>
  <c r="K354" i="10"/>
  <c r="O354" i="10"/>
  <c r="P354" i="10" s="1"/>
  <c r="J355" i="10"/>
  <c r="L355" i="10" s="1"/>
  <c r="K355" i="10"/>
  <c r="O355" i="10"/>
  <c r="P355" i="10" s="1"/>
  <c r="J356" i="10"/>
  <c r="L356" i="10" s="1"/>
  <c r="K356" i="10"/>
  <c r="O356" i="10"/>
  <c r="P356" i="10" s="1"/>
  <c r="J357" i="10"/>
  <c r="L357" i="10" s="1"/>
  <c r="K357" i="10"/>
  <c r="O357" i="10"/>
  <c r="P357" i="10" s="1"/>
  <c r="J358" i="10"/>
  <c r="L358" i="10" s="1"/>
  <c r="K358" i="10"/>
  <c r="O358" i="10"/>
  <c r="P358" i="10" s="1"/>
  <c r="J359" i="10"/>
  <c r="L359" i="10" s="1"/>
  <c r="K359" i="10"/>
  <c r="O359" i="10"/>
  <c r="P359" i="10"/>
  <c r="J360" i="10"/>
  <c r="L360" i="10" s="1"/>
  <c r="K360" i="10"/>
  <c r="O360" i="10"/>
  <c r="P360" i="10" s="1"/>
  <c r="J361" i="10"/>
  <c r="L361" i="10" s="1"/>
  <c r="K361" i="10"/>
  <c r="O361" i="10"/>
  <c r="P361" i="10" s="1"/>
  <c r="J362" i="10"/>
  <c r="L362" i="10" s="1"/>
  <c r="K362" i="10"/>
  <c r="O362" i="10"/>
  <c r="P362" i="10" s="1"/>
  <c r="J363" i="10"/>
  <c r="L363" i="10" s="1"/>
  <c r="K363" i="10"/>
  <c r="O363" i="10"/>
  <c r="P363" i="10" s="1"/>
  <c r="J364" i="10"/>
  <c r="L364" i="10" s="1"/>
  <c r="K364" i="10"/>
  <c r="O364" i="10"/>
  <c r="P364" i="10" s="1"/>
  <c r="J365" i="10"/>
  <c r="L365" i="10" s="1"/>
  <c r="K365" i="10"/>
  <c r="O365" i="10"/>
  <c r="P365" i="10" s="1"/>
  <c r="J366" i="10"/>
  <c r="L366" i="10" s="1"/>
  <c r="K366" i="10"/>
  <c r="O366" i="10"/>
  <c r="P366" i="10" s="1"/>
  <c r="J367" i="10"/>
  <c r="L367" i="10" s="1"/>
  <c r="K367" i="10"/>
  <c r="O367" i="10"/>
  <c r="P367" i="10" s="1"/>
  <c r="J368" i="10"/>
  <c r="L368" i="10" s="1"/>
  <c r="K368" i="10"/>
  <c r="O368" i="10"/>
  <c r="P368" i="10" s="1"/>
  <c r="J369" i="10"/>
  <c r="L369" i="10" s="1"/>
  <c r="K369" i="10"/>
  <c r="O369" i="10"/>
  <c r="P369" i="10" s="1"/>
  <c r="J370" i="10"/>
  <c r="L370" i="10" s="1"/>
  <c r="K370" i="10"/>
  <c r="O370" i="10"/>
  <c r="P370" i="10" s="1"/>
  <c r="J371" i="10"/>
  <c r="L371" i="10" s="1"/>
  <c r="K371" i="10"/>
  <c r="O371" i="10"/>
  <c r="P371" i="10" s="1"/>
  <c r="J372" i="10"/>
  <c r="L372" i="10" s="1"/>
  <c r="K372" i="10"/>
  <c r="O372" i="10"/>
  <c r="P372" i="10" s="1"/>
  <c r="J373" i="10"/>
  <c r="L373" i="10" s="1"/>
  <c r="K373" i="10"/>
  <c r="O373" i="10"/>
  <c r="P373" i="10" s="1"/>
  <c r="J374" i="10"/>
  <c r="L374" i="10" s="1"/>
  <c r="K374" i="10"/>
  <c r="O374" i="10"/>
  <c r="P374" i="10" s="1"/>
  <c r="J375" i="10"/>
  <c r="L375" i="10" s="1"/>
  <c r="K375" i="10"/>
  <c r="O375" i="10"/>
  <c r="P375" i="10"/>
  <c r="J376" i="10"/>
  <c r="L376" i="10" s="1"/>
  <c r="K376" i="10"/>
  <c r="O376" i="10"/>
  <c r="P376" i="10" s="1"/>
  <c r="J377" i="10"/>
  <c r="L377" i="10" s="1"/>
  <c r="K377" i="10"/>
  <c r="O377" i="10"/>
  <c r="P377" i="10" s="1"/>
  <c r="J378" i="10"/>
  <c r="L378" i="10" s="1"/>
  <c r="K378" i="10"/>
  <c r="O378" i="10"/>
  <c r="P378" i="10" s="1"/>
  <c r="J379" i="10"/>
  <c r="L379" i="10" s="1"/>
  <c r="K379" i="10"/>
  <c r="O379" i="10"/>
  <c r="P379" i="10" s="1"/>
  <c r="J380" i="10"/>
  <c r="L380" i="10" s="1"/>
  <c r="K380" i="10"/>
  <c r="O380" i="10"/>
  <c r="P380" i="10" s="1"/>
  <c r="J381" i="10"/>
  <c r="L381" i="10" s="1"/>
  <c r="K381" i="10"/>
  <c r="O381" i="10"/>
  <c r="P381" i="10" s="1"/>
  <c r="J382" i="10"/>
  <c r="L382" i="10" s="1"/>
  <c r="K382" i="10"/>
  <c r="O382" i="10"/>
  <c r="P382" i="10" s="1"/>
  <c r="J383" i="10"/>
  <c r="L383" i="10" s="1"/>
  <c r="K383" i="10"/>
  <c r="O383" i="10"/>
  <c r="P383" i="10" s="1"/>
  <c r="J384" i="10"/>
  <c r="L384" i="10" s="1"/>
  <c r="K384" i="10"/>
  <c r="O384" i="10"/>
  <c r="P384" i="10" s="1"/>
  <c r="J385" i="10"/>
  <c r="L385" i="10" s="1"/>
  <c r="K385" i="10"/>
  <c r="O385" i="10"/>
  <c r="P385" i="10" s="1"/>
  <c r="J386" i="10"/>
  <c r="L386" i="10" s="1"/>
  <c r="K386" i="10"/>
  <c r="O386" i="10"/>
  <c r="P386" i="10" s="1"/>
  <c r="J387" i="10"/>
  <c r="L387" i="10" s="1"/>
  <c r="K387" i="10"/>
  <c r="O387" i="10"/>
  <c r="P387" i="10" s="1"/>
  <c r="J388" i="10"/>
  <c r="L388" i="10" s="1"/>
  <c r="K388" i="10"/>
  <c r="O388" i="10"/>
  <c r="P388" i="10" s="1"/>
  <c r="J389" i="10"/>
  <c r="L389" i="10" s="1"/>
  <c r="K389" i="10"/>
  <c r="O389" i="10"/>
  <c r="P389" i="10" s="1"/>
  <c r="J390" i="10"/>
  <c r="L390" i="10" s="1"/>
  <c r="K390" i="10"/>
  <c r="O390" i="10"/>
  <c r="P390" i="10" s="1"/>
  <c r="J391" i="10"/>
  <c r="L391" i="10" s="1"/>
  <c r="K391" i="10"/>
  <c r="O391" i="10"/>
  <c r="P391" i="10" s="1"/>
  <c r="J392" i="10"/>
  <c r="L392" i="10" s="1"/>
  <c r="K392" i="10"/>
  <c r="O392" i="10"/>
  <c r="P392" i="10" s="1"/>
  <c r="J393" i="10"/>
  <c r="L393" i="10" s="1"/>
  <c r="K393" i="10"/>
  <c r="O393" i="10"/>
  <c r="P393" i="10" s="1"/>
  <c r="J394" i="10"/>
  <c r="L394" i="10" s="1"/>
  <c r="K394" i="10"/>
  <c r="O394" i="10"/>
  <c r="P394" i="10" s="1"/>
  <c r="J395" i="10"/>
  <c r="L395" i="10" s="1"/>
  <c r="K395" i="10"/>
  <c r="O395" i="10"/>
  <c r="P395" i="10" s="1"/>
  <c r="J396" i="10"/>
  <c r="L396" i="10" s="1"/>
  <c r="K396" i="10"/>
  <c r="O396" i="10"/>
  <c r="P396" i="10" s="1"/>
  <c r="J397" i="10"/>
  <c r="L397" i="10" s="1"/>
  <c r="K397" i="10"/>
  <c r="O397" i="10"/>
  <c r="P397" i="10" s="1"/>
  <c r="J398" i="10"/>
  <c r="L398" i="10" s="1"/>
  <c r="K398" i="10"/>
  <c r="O398" i="10"/>
  <c r="P398" i="10" s="1"/>
  <c r="J399" i="10"/>
  <c r="L399" i="10" s="1"/>
  <c r="K399" i="10"/>
  <c r="O399" i="10"/>
  <c r="P399" i="10" s="1"/>
  <c r="J400" i="10"/>
  <c r="L400" i="10" s="1"/>
  <c r="K400" i="10"/>
  <c r="O400" i="10"/>
  <c r="P400" i="10" s="1"/>
  <c r="J401" i="10"/>
  <c r="L401" i="10" s="1"/>
  <c r="K401" i="10"/>
  <c r="O401" i="10"/>
  <c r="P401" i="10" s="1"/>
  <c r="J402" i="10"/>
  <c r="L402" i="10" s="1"/>
  <c r="K402" i="10"/>
  <c r="O402" i="10"/>
  <c r="P402" i="10" s="1"/>
  <c r="J403" i="10"/>
  <c r="L403" i="10" s="1"/>
  <c r="K403" i="10"/>
  <c r="O403" i="10"/>
  <c r="P403" i="10" s="1"/>
  <c r="J404" i="10"/>
  <c r="L404" i="10" s="1"/>
  <c r="K404" i="10"/>
  <c r="O404" i="10"/>
  <c r="P404" i="10" s="1"/>
  <c r="J405" i="10"/>
  <c r="L405" i="10" s="1"/>
  <c r="K405" i="10"/>
  <c r="O405" i="10"/>
  <c r="P405" i="10" s="1"/>
  <c r="J406" i="10"/>
  <c r="L406" i="10" s="1"/>
  <c r="K406" i="10"/>
  <c r="O406" i="10"/>
  <c r="P406" i="10" s="1"/>
  <c r="J407" i="10"/>
  <c r="L407" i="10" s="1"/>
  <c r="K407" i="10"/>
  <c r="O407" i="10"/>
  <c r="P407" i="10" s="1"/>
  <c r="J408" i="10"/>
  <c r="L408" i="10" s="1"/>
  <c r="K408" i="10"/>
  <c r="O408" i="10"/>
  <c r="P408" i="10" s="1"/>
  <c r="J409" i="10"/>
  <c r="L409" i="10" s="1"/>
  <c r="K409" i="10"/>
  <c r="O409" i="10"/>
  <c r="P409" i="10" s="1"/>
  <c r="J410" i="10"/>
  <c r="L410" i="10" s="1"/>
  <c r="K410" i="10"/>
  <c r="O410" i="10"/>
  <c r="P410" i="10" s="1"/>
  <c r="J411" i="10"/>
  <c r="L411" i="10" s="1"/>
  <c r="K411" i="10"/>
  <c r="O411" i="10"/>
  <c r="P411" i="10" s="1"/>
  <c r="J412" i="10"/>
  <c r="L412" i="10" s="1"/>
  <c r="K412" i="10"/>
  <c r="O412" i="10"/>
  <c r="P412" i="10" s="1"/>
  <c r="J413" i="10"/>
  <c r="L413" i="10" s="1"/>
  <c r="K413" i="10"/>
  <c r="O413" i="10"/>
  <c r="P413" i="10" s="1"/>
  <c r="J414" i="10"/>
  <c r="L414" i="10" s="1"/>
  <c r="K414" i="10"/>
  <c r="O414" i="10"/>
  <c r="P414" i="10" s="1"/>
  <c r="J415" i="10"/>
  <c r="L415" i="10" s="1"/>
  <c r="K415" i="10"/>
  <c r="O415" i="10"/>
  <c r="P415" i="10" s="1"/>
  <c r="J416" i="10"/>
  <c r="L416" i="10" s="1"/>
  <c r="K416" i="10"/>
  <c r="O416" i="10"/>
  <c r="P416" i="10" s="1"/>
  <c r="J417" i="10"/>
  <c r="L417" i="10" s="1"/>
  <c r="K417" i="10"/>
  <c r="O417" i="10"/>
  <c r="P417" i="10" s="1"/>
  <c r="J418" i="10"/>
  <c r="L418" i="10" s="1"/>
  <c r="K418" i="10"/>
  <c r="O418" i="10"/>
  <c r="P418" i="10" s="1"/>
  <c r="J419" i="10"/>
  <c r="L419" i="10" s="1"/>
  <c r="K419" i="10"/>
  <c r="O419" i="10"/>
  <c r="P419" i="10" s="1"/>
  <c r="J420" i="10"/>
  <c r="L420" i="10" s="1"/>
  <c r="K420" i="10"/>
  <c r="O420" i="10"/>
  <c r="P420" i="10" s="1"/>
  <c r="J421" i="10"/>
  <c r="L421" i="10" s="1"/>
  <c r="K421" i="10"/>
  <c r="O421" i="10"/>
  <c r="P421" i="10" s="1"/>
  <c r="J422" i="10"/>
  <c r="L422" i="10" s="1"/>
  <c r="K422" i="10"/>
  <c r="O422" i="10"/>
  <c r="P422" i="10" s="1"/>
  <c r="J423" i="10"/>
  <c r="L423" i="10" s="1"/>
  <c r="K423" i="10"/>
  <c r="O423" i="10"/>
  <c r="P423" i="10" s="1"/>
  <c r="J424" i="10"/>
  <c r="L424" i="10" s="1"/>
  <c r="K424" i="10"/>
  <c r="O424" i="10"/>
  <c r="P424" i="10" s="1"/>
  <c r="J425" i="10"/>
  <c r="L425" i="10" s="1"/>
  <c r="K425" i="10"/>
  <c r="O425" i="10"/>
  <c r="P425" i="10" s="1"/>
  <c r="J426" i="10"/>
  <c r="L426" i="10" s="1"/>
  <c r="K426" i="10"/>
  <c r="O426" i="10"/>
  <c r="P426" i="10" s="1"/>
  <c r="J427" i="10"/>
  <c r="L427" i="10" s="1"/>
  <c r="K427" i="10"/>
  <c r="O427" i="10"/>
  <c r="P427" i="10" s="1"/>
  <c r="J428" i="10"/>
  <c r="L428" i="10" s="1"/>
  <c r="K428" i="10"/>
  <c r="O428" i="10"/>
  <c r="P428" i="10" s="1"/>
  <c r="J429" i="10"/>
  <c r="L429" i="10" s="1"/>
  <c r="K429" i="10"/>
  <c r="O429" i="10"/>
  <c r="P429" i="10" s="1"/>
  <c r="J430" i="10"/>
  <c r="L430" i="10" s="1"/>
  <c r="K430" i="10"/>
  <c r="O430" i="10"/>
  <c r="P430" i="10" s="1"/>
  <c r="J431" i="10"/>
  <c r="L431" i="10" s="1"/>
  <c r="K431" i="10"/>
  <c r="O431" i="10"/>
  <c r="P431" i="10" s="1"/>
  <c r="J432" i="10"/>
  <c r="L432" i="10" s="1"/>
  <c r="K432" i="10"/>
  <c r="O432" i="10"/>
  <c r="P432" i="10" s="1"/>
  <c r="J433" i="10"/>
  <c r="L433" i="10" s="1"/>
  <c r="K433" i="10"/>
  <c r="O433" i="10"/>
  <c r="P433" i="10" s="1"/>
  <c r="J434" i="10"/>
  <c r="L434" i="10" s="1"/>
  <c r="K434" i="10"/>
  <c r="O434" i="10"/>
  <c r="P434" i="10" s="1"/>
  <c r="J435" i="10"/>
  <c r="L435" i="10" s="1"/>
  <c r="K435" i="10"/>
  <c r="O435" i="10"/>
  <c r="P435" i="10" s="1"/>
  <c r="J436" i="10"/>
  <c r="L436" i="10" s="1"/>
  <c r="K436" i="10"/>
  <c r="O436" i="10"/>
  <c r="P436" i="10" s="1"/>
  <c r="J437" i="10"/>
  <c r="L437" i="10" s="1"/>
  <c r="K437" i="10"/>
  <c r="O437" i="10"/>
  <c r="P437" i="10" s="1"/>
  <c r="J438" i="10"/>
  <c r="L438" i="10" s="1"/>
  <c r="K438" i="10"/>
  <c r="O438" i="10"/>
  <c r="P438" i="10" s="1"/>
  <c r="J439" i="10"/>
  <c r="L439" i="10" s="1"/>
  <c r="K439" i="10"/>
  <c r="O439" i="10"/>
  <c r="P439" i="10" s="1"/>
  <c r="J440" i="10"/>
  <c r="L440" i="10" s="1"/>
  <c r="K440" i="10"/>
  <c r="O440" i="10"/>
  <c r="P440" i="10" s="1"/>
  <c r="J441" i="10"/>
  <c r="L441" i="10" s="1"/>
  <c r="K441" i="10"/>
  <c r="O441" i="10"/>
  <c r="P441" i="10" s="1"/>
  <c r="J442" i="10"/>
  <c r="L442" i="10" s="1"/>
  <c r="K442" i="10"/>
  <c r="O442" i="10"/>
  <c r="P442" i="10" s="1"/>
  <c r="J443" i="10"/>
  <c r="L443" i="10" s="1"/>
  <c r="K443" i="10"/>
  <c r="O443" i="10"/>
  <c r="P443" i="10" s="1"/>
  <c r="J444" i="10"/>
  <c r="L444" i="10" s="1"/>
  <c r="K444" i="10"/>
  <c r="O444" i="10"/>
  <c r="P444" i="10" s="1"/>
  <c r="J445" i="10"/>
  <c r="L445" i="10" s="1"/>
  <c r="K445" i="10"/>
  <c r="O445" i="10"/>
  <c r="P445" i="10" s="1"/>
  <c r="J446" i="10"/>
  <c r="L446" i="10" s="1"/>
  <c r="K446" i="10"/>
  <c r="O446" i="10"/>
  <c r="P446" i="10" s="1"/>
  <c r="J447" i="10"/>
  <c r="L447" i="10" s="1"/>
  <c r="K447" i="10"/>
  <c r="O447" i="10"/>
  <c r="P447" i="10" s="1"/>
  <c r="J448" i="10"/>
  <c r="L448" i="10" s="1"/>
  <c r="K448" i="10"/>
  <c r="O448" i="10"/>
  <c r="P448" i="10" s="1"/>
  <c r="J449" i="10"/>
  <c r="L449" i="10" s="1"/>
  <c r="K449" i="10"/>
  <c r="O449" i="10"/>
  <c r="P449" i="10"/>
  <c r="J450" i="10"/>
  <c r="L450" i="10" s="1"/>
  <c r="K450" i="10"/>
  <c r="O450" i="10"/>
  <c r="P450" i="10" s="1"/>
  <c r="J451" i="10"/>
  <c r="L451" i="10" s="1"/>
  <c r="K451" i="10"/>
  <c r="O451" i="10"/>
  <c r="P451" i="10" s="1"/>
  <c r="J452" i="10"/>
  <c r="L452" i="10" s="1"/>
  <c r="K452" i="10"/>
  <c r="O452" i="10"/>
  <c r="P452" i="10" s="1"/>
  <c r="J453" i="10"/>
  <c r="L453" i="10" s="1"/>
  <c r="K453" i="10"/>
  <c r="O453" i="10"/>
  <c r="P453" i="10" s="1"/>
  <c r="J454" i="10"/>
  <c r="L454" i="10" s="1"/>
  <c r="K454" i="10"/>
  <c r="O454" i="10"/>
  <c r="P454" i="10" s="1"/>
  <c r="J455" i="10"/>
  <c r="L455" i="10" s="1"/>
  <c r="K455" i="10"/>
  <c r="O455" i="10"/>
  <c r="P455" i="10" s="1"/>
  <c r="J456" i="10"/>
  <c r="L456" i="10" s="1"/>
  <c r="K456" i="10"/>
  <c r="O456" i="10"/>
  <c r="P456" i="10" s="1"/>
  <c r="J457" i="10"/>
  <c r="L457" i="10" s="1"/>
  <c r="K457" i="10"/>
  <c r="O457" i="10"/>
  <c r="P457" i="10" s="1"/>
  <c r="J458" i="10"/>
  <c r="L458" i="10" s="1"/>
  <c r="K458" i="10"/>
  <c r="O458" i="10"/>
  <c r="P458" i="10" s="1"/>
  <c r="J459" i="10"/>
  <c r="L459" i="10" s="1"/>
  <c r="K459" i="10"/>
  <c r="O459" i="10"/>
  <c r="P459" i="10" s="1"/>
  <c r="J460" i="10"/>
  <c r="L460" i="10" s="1"/>
  <c r="K460" i="10"/>
  <c r="O460" i="10"/>
  <c r="P460" i="10" s="1"/>
  <c r="J461" i="10"/>
  <c r="L461" i="10" s="1"/>
  <c r="K461" i="10"/>
  <c r="O461" i="10"/>
  <c r="P461" i="10" s="1"/>
  <c r="J462" i="10"/>
  <c r="L462" i="10" s="1"/>
  <c r="K462" i="10"/>
  <c r="O462" i="10"/>
  <c r="P462" i="10" s="1"/>
  <c r="J463" i="10"/>
  <c r="L463" i="10" s="1"/>
  <c r="K463" i="10"/>
  <c r="O463" i="10"/>
  <c r="P463" i="10" s="1"/>
  <c r="J464" i="10"/>
  <c r="L464" i="10" s="1"/>
  <c r="K464" i="10"/>
  <c r="O464" i="10"/>
  <c r="P464" i="10" s="1"/>
  <c r="J465" i="10"/>
  <c r="L465" i="10" s="1"/>
  <c r="K465" i="10"/>
  <c r="O465" i="10"/>
  <c r="P465" i="10" s="1"/>
  <c r="J466" i="10"/>
  <c r="L466" i="10" s="1"/>
  <c r="K466" i="10"/>
  <c r="O466" i="10"/>
  <c r="P466" i="10" s="1"/>
  <c r="J467" i="10"/>
  <c r="L467" i="10" s="1"/>
  <c r="K467" i="10"/>
  <c r="O467" i="10"/>
  <c r="P467" i="10" s="1"/>
  <c r="J468" i="10"/>
  <c r="L468" i="10" s="1"/>
  <c r="K468" i="10"/>
  <c r="O468" i="10"/>
  <c r="P468" i="10" s="1"/>
  <c r="J469" i="10"/>
  <c r="L469" i="10" s="1"/>
  <c r="K469" i="10"/>
  <c r="O469" i="10"/>
  <c r="P469" i="10" s="1"/>
  <c r="J470" i="10"/>
  <c r="L470" i="10" s="1"/>
  <c r="K470" i="10"/>
  <c r="O470" i="10"/>
  <c r="P470" i="10" s="1"/>
  <c r="J471" i="10"/>
  <c r="L471" i="10" s="1"/>
  <c r="K471" i="10"/>
  <c r="O471" i="10"/>
  <c r="P471" i="10"/>
  <c r="J472" i="10"/>
  <c r="L472" i="10" s="1"/>
  <c r="K472" i="10"/>
  <c r="O472" i="10"/>
  <c r="P472" i="10" s="1"/>
  <c r="J473" i="10"/>
  <c r="L473" i="10" s="1"/>
  <c r="K473" i="10"/>
  <c r="O473" i="10"/>
  <c r="P473" i="10" s="1"/>
  <c r="J474" i="10"/>
  <c r="L474" i="10" s="1"/>
  <c r="K474" i="10"/>
  <c r="O474" i="10"/>
  <c r="P474" i="10" s="1"/>
  <c r="J475" i="10"/>
  <c r="L475" i="10" s="1"/>
  <c r="K475" i="10"/>
  <c r="O475" i="10"/>
  <c r="P475" i="10" s="1"/>
  <c r="J476" i="10"/>
  <c r="L476" i="10" s="1"/>
  <c r="K476" i="10"/>
  <c r="O476" i="10"/>
  <c r="P476" i="10" s="1"/>
  <c r="J477" i="10"/>
  <c r="L477" i="10" s="1"/>
  <c r="K477" i="10"/>
  <c r="O477" i="10"/>
  <c r="P477" i="10" s="1"/>
  <c r="J478" i="10"/>
  <c r="L478" i="10" s="1"/>
  <c r="K478" i="10"/>
  <c r="O478" i="10"/>
  <c r="P478" i="10" s="1"/>
  <c r="J479" i="10"/>
  <c r="L479" i="10" s="1"/>
  <c r="K479" i="10"/>
  <c r="O479" i="10"/>
  <c r="P479" i="10" s="1"/>
  <c r="J480" i="10"/>
  <c r="L480" i="10" s="1"/>
  <c r="K480" i="10"/>
  <c r="O480" i="10"/>
  <c r="P480" i="10" s="1"/>
  <c r="J481" i="10"/>
  <c r="L481" i="10" s="1"/>
  <c r="K481" i="10"/>
  <c r="O481" i="10"/>
  <c r="P481" i="10" s="1"/>
  <c r="J482" i="10"/>
  <c r="L482" i="10" s="1"/>
  <c r="K482" i="10"/>
  <c r="O482" i="10"/>
  <c r="P482" i="10" s="1"/>
  <c r="J483" i="10"/>
  <c r="L483" i="10" s="1"/>
  <c r="K483" i="10"/>
  <c r="O483" i="10"/>
  <c r="P483" i="10" s="1"/>
  <c r="J484" i="10"/>
  <c r="L484" i="10" s="1"/>
  <c r="K484" i="10"/>
  <c r="O484" i="10"/>
  <c r="P484" i="10" s="1"/>
  <c r="J485" i="10"/>
  <c r="L485" i="10" s="1"/>
  <c r="K485" i="10"/>
  <c r="O485" i="10"/>
  <c r="P485" i="10" s="1"/>
  <c r="J486" i="10"/>
  <c r="L486" i="10" s="1"/>
  <c r="K486" i="10"/>
  <c r="O486" i="10"/>
  <c r="P486" i="10" s="1"/>
  <c r="J487" i="10"/>
  <c r="L487" i="10" s="1"/>
  <c r="K487" i="10"/>
  <c r="O487" i="10"/>
  <c r="P487" i="10" s="1"/>
  <c r="J488" i="10"/>
  <c r="L488" i="10" s="1"/>
  <c r="K488" i="10"/>
  <c r="O488" i="10"/>
  <c r="P488" i="10" s="1"/>
  <c r="J489" i="10"/>
  <c r="L489" i="10" s="1"/>
  <c r="K489" i="10"/>
  <c r="O489" i="10"/>
  <c r="P489" i="10" s="1"/>
  <c r="J490" i="10"/>
  <c r="L490" i="10" s="1"/>
  <c r="K490" i="10"/>
  <c r="O490" i="10"/>
  <c r="P490" i="10" s="1"/>
  <c r="J491" i="10"/>
  <c r="L491" i="10" s="1"/>
  <c r="K491" i="10"/>
  <c r="O491" i="10"/>
  <c r="P491" i="10" s="1"/>
  <c r="J492" i="10"/>
  <c r="L492" i="10" s="1"/>
  <c r="K492" i="10"/>
  <c r="O492" i="10"/>
  <c r="P492" i="10" s="1"/>
  <c r="J493" i="10"/>
  <c r="L493" i="10" s="1"/>
  <c r="K493" i="10"/>
  <c r="O493" i="10"/>
  <c r="P493" i="10"/>
  <c r="J494" i="10"/>
  <c r="L494" i="10" s="1"/>
  <c r="K494" i="10"/>
  <c r="O494" i="10"/>
  <c r="P494" i="10" s="1"/>
  <c r="J495" i="10"/>
  <c r="L495" i="10" s="1"/>
  <c r="K495" i="10"/>
  <c r="O495" i="10"/>
  <c r="P495" i="10" s="1"/>
  <c r="J496" i="10"/>
  <c r="L496" i="10" s="1"/>
  <c r="K496" i="10"/>
  <c r="O496" i="10"/>
  <c r="P496" i="10" s="1"/>
  <c r="J497" i="10"/>
  <c r="L497" i="10" s="1"/>
  <c r="K497" i="10"/>
  <c r="O497" i="10"/>
  <c r="P497" i="10" s="1"/>
  <c r="J498" i="10"/>
  <c r="L498" i="10" s="1"/>
  <c r="K498" i="10"/>
  <c r="O498" i="10"/>
  <c r="P498" i="10" s="1"/>
  <c r="J499" i="10"/>
  <c r="L499" i="10" s="1"/>
  <c r="K499" i="10"/>
  <c r="O499" i="10"/>
  <c r="P499" i="10" s="1"/>
  <c r="J500" i="10"/>
  <c r="L500" i="10" s="1"/>
  <c r="K500" i="10"/>
  <c r="O500" i="10"/>
  <c r="P500" i="10" s="1"/>
  <c r="J501" i="10"/>
  <c r="L501" i="10" s="1"/>
  <c r="K501" i="10"/>
  <c r="O501" i="10"/>
  <c r="P501" i="10" s="1"/>
  <c r="J502" i="10"/>
  <c r="L502" i="10" s="1"/>
  <c r="K502" i="10"/>
  <c r="O502" i="10"/>
  <c r="P502" i="10" s="1"/>
  <c r="J503" i="10"/>
  <c r="L503" i="10" s="1"/>
  <c r="K503" i="10"/>
  <c r="O503" i="10"/>
  <c r="P503" i="10" s="1"/>
  <c r="J504" i="10"/>
  <c r="L504" i="10" s="1"/>
  <c r="K504" i="10"/>
  <c r="O504" i="10"/>
  <c r="P504" i="10" s="1"/>
  <c r="J505" i="10"/>
  <c r="L505" i="10" s="1"/>
  <c r="K505" i="10"/>
  <c r="O505" i="10"/>
  <c r="P505" i="10" s="1"/>
  <c r="J506" i="10"/>
  <c r="L506" i="10" s="1"/>
  <c r="K506" i="10"/>
  <c r="O506" i="10"/>
  <c r="P506" i="10" s="1"/>
  <c r="J507" i="10"/>
  <c r="L507" i="10" s="1"/>
  <c r="K507" i="10"/>
  <c r="O507" i="10"/>
  <c r="P507" i="10" s="1"/>
  <c r="J508" i="10"/>
  <c r="L508" i="10" s="1"/>
  <c r="K508" i="10"/>
  <c r="O508" i="10"/>
  <c r="P508" i="10" s="1"/>
  <c r="J509" i="10"/>
  <c r="L509" i="10" s="1"/>
  <c r="K509" i="10"/>
  <c r="O509" i="10"/>
  <c r="P509" i="10"/>
  <c r="J510" i="10"/>
  <c r="L510" i="10" s="1"/>
  <c r="K510" i="10"/>
  <c r="O510" i="10"/>
  <c r="P510" i="10" s="1"/>
  <c r="J511" i="10"/>
  <c r="L511" i="10" s="1"/>
  <c r="K511" i="10"/>
  <c r="O511" i="10"/>
  <c r="P511" i="10" s="1"/>
  <c r="J512" i="10"/>
  <c r="L512" i="10" s="1"/>
  <c r="K512" i="10"/>
  <c r="O512" i="10"/>
  <c r="P512" i="10" s="1"/>
  <c r="J513" i="10"/>
  <c r="L513" i="10" s="1"/>
  <c r="K513" i="10"/>
  <c r="O513" i="10"/>
  <c r="P513" i="10" s="1"/>
  <c r="J514" i="10"/>
  <c r="L514" i="10" s="1"/>
  <c r="K514" i="10"/>
  <c r="O514" i="10"/>
  <c r="P514" i="10" s="1"/>
  <c r="J515" i="10"/>
  <c r="L515" i="10" s="1"/>
  <c r="K515" i="10"/>
  <c r="O515" i="10"/>
  <c r="P515" i="10" s="1"/>
  <c r="J516" i="10"/>
  <c r="L516" i="10" s="1"/>
  <c r="K516" i="10"/>
  <c r="O516" i="10"/>
  <c r="P516" i="10" s="1"/>
  <c r="J517" i="10"/>
  <c r="L517" i="10" s="1"/>
  <c r="K517" i="10"/>
  <c r="O517" i="10"/>
  <c r="P517" i="10" s="1"/>
  <c r="J518" i="10"/>
  <c r="L518" i="10" s="1"/>
  <c r="K518" i="10"/>
  <c r="O518" i="10"/>
  <c r="P518" i="10" s="1"/>
  <c r="J519" i="10"/>
  <c r="L519" i="10" s="1"/>
  <c r="K519" i="10"/>
  <c r="O519" i="10"/>
  <c r="P519" i="10" s="1"/>
  <c r="J520" i="10"/>
  <c r="L520" i="10" s="1"/>
  <c r="K520" i="10"/>
  <c r="O520" i="10"/>
  <c r="P520" i="10" s="1"/>
  <c r="J521" i="10"/>
  <c r="L521" i="10" s="1"/>
  <c r="K521" i="10"/>
  <c r="O521" i="10"/>
  <c r="P521" i="10" s="1"/>
  <c r="J522" i="10"/>
  <c r="L522" i="10" s="1"/>
  <c r="K522" i="10"/>
  <c r="O522" i="10"/>
  <c r="P522" i="10" s="1"/>
  <c r="J523" i="10"/>
  <c r="L523" i="10" s="1"/>
  <c r="K523" i="10"/>
  <c r="O523" i="10"/>
  <c r="P523" i="10" s="1"/>
  <c r="J524" i="10"/>
  <c r="L524" i="10" s="1"/>
  <c r="K524" i="10"/>
  <c r="O524" i="10"/>
  <c r="P524" i="10" s="1"/>
  <c r="J525" i="10"/>
  <c r="L525" i="10" s="1"/>
  <c r="K525" i="10"/>
  <c r="O525" i="10"/>
  <c r="P525" i="10" s="1"/>
  <c r="J526" i="10"/>
  <c r="L526" i="10" s="1"/>
  <c r="K526" i="10"/>
  <c r="O526" i="10"/>
  <c r="P526" i="10" s="1"/>
  <c r="J527" i="10"/>
  <c r="L527" i="10" s="1"/>
  <c r="K527" i="10"/>
  <c r="O527" i="10"/>
  <c r="P527" i="10" s="1"/>
  <c r="J528" i="10"/>
  <c r="L528" i="10" s="1"/>
  <c r="K528" i="10"/>
  <c r="O528" i="10"/>
  <c r="P528" i="10" s="1"/>
  <c r="J529" i="10"/>
  <c r="L529" i="10" s="1"/>
  <c r="K529" i="10"/>
  <c r="O529" i="10"/>
  <c r="P529" i="10" s="1"/>
  <c r="J530" i="10"/>
  <c r="L530" i="10" s="1"/>
  <c r="K530" i="10"/>
  <c r="O530" i="10"/>
  <c r="P530" i="10" s="1"/>
  <c r="J531" i="10"/>
  <c r="L531" i="10" s="1"/>
  <c r="K531" i="10"/>
  <c r="O531" i="10"/>
  <c r="P531" i="10" s="1"/>
  <c r="J532" i="10"/>
  <c r="L532" i="10" s="1"/>
  <c r="K532" i="10"/>
  <c r="O532" i="10"/>
  <c r="P532" i="10" s="1"/>
  <c r="J533" i="10"/>
  <c r="L533" i="10" s="1"/>
  <c r="K533" i="10"/>
  <c r="O533" i="10"/>
  <c r="P533" i="10" s="1"/>
  <c r="J534" i="10"/>
  <c r="L534" i="10" s="1"/>
  <c r="K534" i="10"/>
  <c r="O534" i="10"/>
  <c r="P534" i="10" s="1"/>
  <c r="J535" i="10"/>
  <c r="L535" i="10" s="1"/>
  <c r="K535" i="10"/>
  <c r="O535" i="10"/>
  <c r="P535" i="10" s="1"/>
  <c r="J536" i="10"/>
  <c r="L536" i="10" s="1"/>
  <c r="K536" i="10"/>
  <c r="O536" i="10"/>
  <c r="P536" i="10" s="1"/>
  <c r="J537" i="10"/>
  <c r="L537" i="10" s="1"/>
  <c r="K537" i="10"/>
  <c r="O537" i="10"/>
  <c r="P537" i="10" s="1"/>
  <c r="J538" i="10"/>
  <c r="L538" i="10" s="1"/>
  <c r="K538" i="10"/>
  <c r="O538" i="10"/>
  <c r="P538" i="10" s="1"/>
  <c r="J539" i="10"/>
  <c r="L539" i="10" s="1"/>
  <c r="K539" i="10"/>
  <c r="O539" i="10"/>
  <c r="P539" i="10" s="1"/>
  <c r="J540" i="10"/>
  <c r="L540" i="10" s="1"/>
  <c r="K540" i="10"/>
  <c r="O540" i="10"/>
  <c r="P540" i="10" s="1"/>
  <c r="J541" i="10"/>
  <c r="L541" i="10" s="1"/>
  <c r="K541" i="10"/>
  <c r="O541" i="10"/>
  <c r="P541" i="10" s="1"/>
  <c r="J542" i="10"/>
  <c r="L542" i="10" s="1"/>
  <c r="K542" i="10"/>
  <c r="O542" i="10"/>
  <c r="P542" i="10" s="1"/>
  <c r="J543" i="10"/>
  <c r="L543" i="10" s="1"/>
  <c r="K543" i="10"/>
  <c r="O543" i="10"/>
  <c r="P543" i="10" s="1"/>
  <c r="J544" i="10"/>
  <c r="L544" i="10" s="1"/>
  <c r="K544" i="10"/>
  <c r="O544" i="10"/>
  <c r="P544" i="10" s="1"/>
  <c r="J545" i="10"/>
  <c r="L545" i="10" s="1"/>
  <c r="K545" i="10"/>
  <c r="O545" i="10"/>
  <c r="P545" i="10" s="1"/>
  <c r="J546" i="10"/>
  <c r="L546" i="10" s="1"/>
  <c r="K546" i="10"/>
  <c r="O546" i="10"/>
  <c r="P546" i="10" s="1"/>
  <c r="J547" i="10"/>
  <c r="L547" i="10" s="1"/>
  <c r="K547" i="10"/>
  <c r="O547" i="10"/>
  <c r="P547" i="10" s="1"/>
  <c r="J548" i="10"/>
  <c r="L548" i="10" s="1"/>
  <c r="K548" i="10"/>
  <c r="O548" i="10"/>
  <c r="P548" i="10" s="1"/>
  <c r="J549" i="10"/>
  <c r="L549" i="10" s="1"/>
  <c r="K549" i="10"/>
  <c r="O549" i="10"/>
  <c r="P549" i="10" s="1"/>
  <c r="J550" i="10"/>
  <c r="L550" i="10" s="1"/>
  <c r="K550" i="10"/>
  <c r="O550" i="10"/>
  <c r="P550" i="10" s="1"/>
  <c r="J551" i="10"/>
  <c r="L551" i="10" s="1"/>
  <c r="K551" i="10"/>
  <c r="O551" i="10"/>
  <c r="P551" i="10" s="1"/>
  <c r="J552" i="10"/>
  <c r="L552" i="10" s="1"/>
  <c r="K552" i="10"/>
  <c r="O552" i="10"/>
  <c r="P552" i="10" s="1"/>
  <c r="J553" i="10"/>
  <c r="L553" i="10" s="1"/>
  <c r="K553" i="10"/>
  <c r="O553" i="10"/>
  <c r="P553" i="10" s="1"/>
  <c r="J554" i="10"/>
  <c r="L554" i="10" s="1"/>
  <c r="K554" i="10"/>
  <c r="O554" i="10"/>
  <c r="P554" i="10" s="1"/>
  <c r="J555" i="10"/>
  <c r="L555" i="10" s="1"/>
  <c r="K555" i="10"/>
  <c r="O555" i="10"/>
  <c r="P555" i="10" s="1"/>
  <c r="J556" i="10"/>
  <c r="L556" i="10" s="1"/>
  <c r="K556" i="10"/>
  <c r="O556" i="10"/>
  <c r="P556" i="10" s="1"/>
  <c r="J557" i="10"/>
  <c r="L557" i="10" s="1"/>
  <c r="K557" i="10"/>
  <c r="O557" i="10"/>
  <c r="P557" i="10" s="1"/>
  <c r="J558" i="10"/>
  <c r="L558" i="10" s="1"/>
  <c r="K558" i="10"/>
  <c r="O558" i="10"/>
  <c r="P558" i="10" s="1"/>
  <c r="J559" i="10"/>
  <c r="L559" i="10" s="1"/>
  <c r="K559" i="10"/>
  <c r="O559" i="10"/>
  <c r="P559" i="10" s="1"/>
  <c r="J560" i="10"/>
  <c r="L560" i="10" s="1"/>
  <c r="K560" i="10"/>
  <c r="O560" i="10"/>
  <c r="P560" i="10" s="1"/>
  <c r="J561" i="10"/>
  <c r="L561" i="10" s="1"/>
  <c r="K561" i="10"/>
  <c r="O561" i="10"/>
  <c r="P561" i="10" s="1"/>
  <c r="J562" i="10"/>
  <c r="L562" i="10" s="1"/>
  <c r="K562" i="10"/>
  <c r="O562" i="10"/>
  <c r="P562" i="10" s="1"/>
  <c r="J563" i="10"/>
  <c r="L563" i="10" s="1"/>
  <c r="K563" i="10"/>
  <c r="O563" i="10"/>
  <c r="P563" i="10" s="1"/>
  <c r="J564" i="10"/>
  <c r="L564" i="10" s="1"/>
  <c r="K564" i="10"/>
  <c r="O564" i="10"/>
  <c r="P564" i="10" s="1"/>
  <c r="J565" i="10"/>
  <c r="L565" i="10" s="1"/>
  <c r="K565" i="10"/>
  <c r="O565" i="10"/>
  <c r="P565" i="10" s="1"/>
  <c r="J566" i="10"/>
  <c r="L566" i="10" s="1"/>
  <c r="K566" i="10"/>
  <c r="O566" i="10"/>
  <c r="P566" i="10" s="1"/>
  <c r="J567" i="10"/>
  <c r="L567" i="10" s="1"/>
  <c r="K567" i="10"/>
  <c r="O567" i="10"/>
  <c r="P567" i="10" s="1"/>
  <c r="J568" i="10"/>
  <c r="L568" i="10" s="1"/>
  <c r="K568" i="10"/>
  <c r="O568" i="10"/>
  <c r="P568" i="10" s="1"/>
  <c r="J569" i="10"/>
  <c r="L569" i="10" s="1"/>
  <c r="K569" i="10"/>
  <c r="O569" i="10"/>
  <c r="P569" i="10" s="1"/>
  <c r="J570" i="10"/>
  <c r="L570" i="10" s="1"/>
  <c r="K570" i="10"/>
  <c r="O570" i="10"/>
  <c r="P570" i="10" s="1"/>
  <c r="J571" i="10"/>
  <c r="L571" i="10" s="1"/>
  <c r="K571" i="10"/>
  <c r="O571" i="10"/>
  <c r="P571" i="10" s="1"/>
  <c r="J572" i="10"/>
  <c r="L572" i="10" s="1"/>
  <c r="K572" i="10"/>
  <c r="O572" i="10"/>
  <c r="P572" i="10" s="1"/>
  <c r="J573" i="10"/>
  <c r="L573" i="10" s="1"/>
  <c r="K573" i="10"/>
  <c r="O573" i="10"/>
  <c r="P573" i="10" s="1"/>
  <c r="J574" i="10"/>
  <c r="L574" i="10" s="1"/>
  <c r="K574" i="10"/>
  <c r="O574" i="10"/>
  <c r="P574" i="10" s="1"/>
  <c r="J575" i="10"/>
  <c r="L575" i="10" s="1"/>
  <c r="K575" i="10"/>
  <c r="O575" i="10"/>
  <c r="P575" i="10" s="1"/>
  <c r="J576" i="10"/>
  <c r="L576" i="10" s="1"/>
  <c r="K576" i="10"/>
  <c r="O576" i="10"/>
  <c r="P576" i="10" s="1"/>
  <c r="J577" i="10"/>
  <c r="L577" i="10" s="1"/>
  <c r="K577" i="10"/>
  <c r="O577" i="10"/>
  <c r="P577" i="10" s="1"/>
  <c r="J578" i="10"/>
  <c r="L578" i="10" s="1"/>
  <c r="K578" i="10"/>
  <c r="O578" i="10"/>
  <c r="P578" i="10" s="1"/>
  <c r="J579" i="10"/>
  <c r="L579" i="10" s="1"/>
  <c r="K579" i="10"/>
  <c r="O579" i="10"/>
  <c r="P579" i="10" s="1"/>
  <c r="J580" i="10"/>
  <c r="L580" i="10" s="1"/>
  <c r="K580" i="10"/>
  <c r="O580" i="10"/>
  <c r="P580" i="10" s="1"/>
  <c r="J581" i="10"/>
  <c r="L581" i="10" s="1"/>
  <c r="K581" i="10"/>
  <c r="O581" i="10"/>
  <c r="P581" i="10" s="1"/>
  <c r="J582" i="10"/>
  <c r="L582" i="10" s="1"/>
  <c r="K582" i="10"/>
  <c r="O582" i="10"/>
  <c r="P582" i="10" s="1"/>
  <c r="J583" i="10"/>
  <c r="L583" i="10" s="1"/>
  <c r="K583" i="10"/>
  <c r="O583" i="10"/>
  <c r="P583" i="10" s="1"/>
  <c r="J584" i="10"/>
  <c r="L584" i="10" s="1"/>
  <c r="K584" i="10"/>
  <c r="O584" i="10"/>
  <c r="P584" i="10" s="1"/>
  <c r="J585" i="10"/>
  <c r="L585" i="10" s="1"/>
  <c r="K585" i="10"/>
  <c r="O585" i="10"/>
  <c r="P585" i="10" s="1"/>
  <c r="J586" i="10"/>
  <c r="L586" i="10" s="1"/>
  <c r="K586" i="10"/>
  <c r="O586" i="10"/>
  <c r="P586" i="10" s="1"/>
  <c r="J587" i="10"/>
  <c r="L587" i="10" s="1"/>
  <c r="K587" i="10"/>
  <c r="O587" i="10"/>
  <c r="P587" i="10" s="1"/>
  <c r="J588" i="10"/>
  <c r="L588" i="10" s="1"/>
  <c r="K588" i="10"/>
  <c r="O588" i="10"/>
  <c r="P588" i="10" s="1"/>
  <c r="J589" i="10"/>
  <c r="L589" i="10" s="1"/>
  <c r="K589" i="10"/>
  <c r="O589" i="10"/>
  <c r="P589" i="10" s="1"/>
  <c r="J590" i="10"/>
  <c r="L590" i="10" s="1"/>
  <c r="K590" i="10"/>
  <c r="O590" i="10"/>
  <c r="P590" i="10" s="1"/>
  <c r="J591" i="10"/>
  <c r="L591" i="10" s="1"/>
  <c r="K591" i="10"/>
  <c r="O591" i="10"/>
  <c r="P591" i="10" s="1"/>
  <c r="J592" i="10"/>
  <c r="L592" i="10" s="1"/>
  <c r="K592" i="10"/>
  <c r="O592" i="10"/>
  <c r="P592" i="10" s="1"/>
  <c r="J593" i="10"/>
  <c r="L593" i="10" s="1"/>
  <c r="K593" i="10"/>
  <c r="O593" i="10"/>
  <c r="P593" i="10" s="1"/>
  <c r="J594" i="10"/>
  <c r="L594" i="10" s="1"/>
  <c r="K594" i="10"/>
  <c r="O594" i="10"/>
  <c r="P594" i="10" s="1"/>
  <c r="J595" i="10"/>
  <c r="L595" i="10" s="1"/>
  <c r="K595" i="10"/>
  <c r="O595" i="10"/>
  <c r="P595" i="10" s="1"/>
  <c r="J596" i="10"/>
  <c r="L596" i="10" s="1"/>
  <c r="K596" i="10"/>
  <c r="O596" i="10"/>
  <c r="P596" i="10" s="1"/>
  <c r="J597" i="10"/>
  <c r="L597" i="10" s="1"/>
  <c r="K597" i="10"/>
  <c r="O597" i="10"/>
  <c r="P597" i="10" s="1"/>
  <c r="J598" i="10"/>
  <c r="L598" i="10" s="1"/>
  <c r="K598" i="10"/>
  <c r="O598" i="10"/>
  <c r="P598" i="10" s="1"/>
  <c r="J599" i="10"/>
  <c r="L599" i="10" s="1"/>
  <c r="K599" i="10"/>
  <c r="O599" i="10"/>
  <c r="P599" i="10" s="1"/>
  <c r="J600" i="10"/>
  <c r="L600" i="10" s="1"/>
  <c r="K600" i="10"/>
  <c r="O600" i="10"/>
  <c r="P600" i="10" s="1"/>
  <c r="J601" i="10"/>
  <c r="L601" i="10" s="1"/>
  <c r="K601" i="10"/>
  <c r="O601" i="10"/>
  <c r="P601" i="10" s="1"/>
  <c r="J602" i="10"/>
  <c r="L602" i="10" s="1"/>
  <c r="K602" i="10"/>
  <c r="O602" i="10"/>
  <c r="P602" i="10" s="1"/>
  <c r="J603" i="10"/>
  <c r="L603" i="10" s="1"/>
  <c r="K603" i="10"/>
  <c r="O603" i="10"/>
  <c r="P603" i="10" s="1"/>
  <c r="J604" i="10"/>
  <c r="L604" i="10" s="1"/>
  <c r="K604" i="10"/>
  <c r="O604" i="10"/>
  <c r="P604" i="10" s="1"/>
  <c r="J605" i="10"/>
  <c r="L605" i="10" s="1"/>
  <c r="K605" i="10"/>
  <c r="O605" i="10"/>
  <c r="P605" i="10" s="1"/>
  <c r="J606" i="10"/>
  <c r="L606" i="10" s="1"/>
  <c r="K606" i="10"/>
  <c r="O606" i="10"/>
  <c r="P606" i="10" s="1"/>
  <c r="J607" i="10"/>
  <c r="L607" i="10" s="1"/>
  <c r="K607" i="10"/>
  <c r="O607" i="10"/>
  <c r="P607" i="10" s="1"/>
  <c r="J608" i="10"/>
  <c r="L608" i="10" s="1"/>
  <c r="K608" i="10"/>
  <c r="O608" i="10"/>
  <c r="P608" i="10" s="1"/>
  <c r="J609" i="10"/>
  <c r="L609" i="10" s="1"/>
  <c r="K609" i="10"/>
  <c r="O609" i="10"/>
  <c r="P609" i="10" s="1"/>
  <c r="J610" i="10"/>
  <c r="L610" i="10" s="1"/>
  <c r="K610" i="10"/>
  <c r="O610" i="10"/>
  <c r="P610" i="10" s="1"/>
  <c r="J611" i="10"/>
  <c r="L611" i="10" s="1"/>
  <c r="K611" i="10"/>
  <c r="O611" i="10"/>
  <c r="P611" i="10" s="1"/>
  <c r="J612" i="10"/>
  <c r="L612" i="10" s="1"/>
  <c r="K612" i="10"/>
  <c r="O612" i="10"/>
  <c r="P612" i="10" s="1"/>
  <c r="J613" i="10"/>
  <c r="L613" i="10" s="1"/>
  <c r="K613" i="10"/>
  <c r="O613" i="10"/>
  <c r="P613" i="10" s="1"/>
  <c r="J614" i="10"/>
  <c r="L614" i="10" s="1"/>
  <c r="K614" i="10"/>
  <c r="O614" i="10"/>
  <c r="P614" i="10" s="1"/>
  <c r="J615" i="10"/>
  <c r="L615" i="10" s="1"/>
  <c r="K615" i="10"/>
  <c r="O615" i="10"/>
  <c r="P615" i="10" s="1"/>
  <c r="J616" i="10"/>
  <c r="L616" i="10" s="1"/>
  <c r="K616" i="10"/>
  <c r="O616" i="10"/>
  <c r="P616" i="10" s="1"/>
  <c r="J617" i="10"/>
  <c r="L617" i="10" s="1"/>
  <c r="K617" i="10"/>
  <c r="O617" i="10"/>
  <c r="P617" i="10" s="1"/>
  <c r="J618" i="10"/>
  <c r="L618" i="10" s="1"/>
  <c r="K618" i="10"/>
  <c r="O618" i="10"/>
  <c r="P618" i="10" s="1"/>
  <c r="J619" i="10"/>
  <c r="L619" i="10" s="1"/>
  <c r="K619" i="10"/>
  <c r="O619" i="10"/>
  <c r="P619" i="10" s="1"/>
  <c r="J620" i="10"/>
  <c r="L620" i="10" s="1"/>
  <c r="K620" i="10"/>
  <c r="O620" i="10"/>
  <c r="P620" i="10" s="1"/>
  <c r="J621" i="10"/>
  <c r="L621" i="10" s="1"/>
  <c r="K621" i="10"/>
  <c r="O621" i="10"/>
  <c r="P621" i="10" s="1"/>
  <c r="J622" i="10"/>
  <c r="L622" i="10" s="1"/>
  <c r="K622" i="10"/>
  <c r="O622" i="10"/>
  <c r="P622" i="10"/>
  <c r="J623" i="10"/>
  <c r="L623" i="10" s="1"/>
  <c r="K623" i="10"/>
  <c r="O623" i="10"/>
  <c r="P623" i="10" s="1"/>
  <c r="J624" i="10"/>
  <c r="L624" i="10" s="1"/>
  <c r="K624" i="10"/>
  <c r="O624" i="10"/>
  <c r="P624" i="10" s="1"/>
  <c r="J625" i="10"/>
  <c r="L625" i="10" s="1"/>
  <c r="K625" i="10"/>
  <c r="O625" i="10"/>
  <c r="P625" i="10" s="1"/>
  <c r="J626" i="10"/>
  <c r="L626" i="10" s="1"/>
  <c r="K626" i="10"/>
  <c r="O626" i="10"/>
  <c r="P626" i="10" s="1"/>
  <c r="J627" i="10"/>
  <c r="L627" i="10" s="1"/>
  <c r="K627" i="10"/>
  <c r="O627" i="10"/>
  <c r="P627" i="10" s="1"/>
  <c r="J628" i="10"/>
  <c r="L628" i="10" s="1"/>
  <c r="K628" i="10"/>
  <c r="O628" i="10"/>
  <c r="P628" i="10" s="1"/>
  <c r="J629" i="10"/>
  <c r="L629" i="10" s="1"/>
  <c r="K629" i="10"/>
  <c r="O629" i="10"/>
  <c r="P629" i="10" s="1"/>
  <c r="J630" i="10"/>
  <c r="L630" i="10" s="1"/>
  <c r="K630" i="10"/>
  <c r="O630" i="10"/>
  <c r="P630" i="10" s="1"/>
  <c r="J631" i="10"/>
  <c r="L631" i="10" s="1"/>
  <c r="K631" i="10"/>
  <c r="O631" i="10"/>
  <c r="P631" i="10" s="1"/>
  <c r="J632" i="10"/>
  <c r="L632" i="10" s="1"/>
  <c r="K632" i="10"/>
  <c r="O632" i="10"/>
  <c r="P632" i="10" s="1"/>
  <c r="J633" i="10"/>
  <c r="L633" i="10" s="1"/>
  <c r="K633" i="10"/>
  <c r="M633" i="10" s="1"/>
  <c r="O633" i="10"/>
  <c r="P633" i="10" s="1"/>
  <c r="J634" i="10"/>
  <c r="L634" i="10" s="1"/>
  <c r="K634" i="10"/>
  <c r="M634" i="10" s="1"/>
  <c r="O634" i="10"/>
  <c r="P634" i="10" s="1"/>
  <c r="J635" i="10"/>
  <c r="L635" i="10" s="1"/>
  <c r="K635" i="10"/>
  <c r="M635" i="10" s="1"/>
  <c r="O635" i="10"/>
  <c r="P635" i="10" s="1"/>
  <c r="J636" i="10"/>
  <c r="L636" i="10" s="1"/>
  <c r="K636" i="10"/>
  <c r="M636" i="10" s="1"/>
  <c r="O636" i="10"/>
  <c r="P636" i="10" s="1"/>
  <c r="J637" i="10"/>
  <c r="L637" i="10" s="1"/>
  <c r="K637" i="10"/>
  <c r="M637" i="10" s="1"/>
  <c r="O637" i="10"/>
  <c r="P637" i="10" s="1"/>
  <c r="J638" i="10"/>
  <c r="L638" i="10" s="1"/>
  <c r="K638" i="10"/>
  <c r="M638" i="10" s="1"/>
  <c r="O638" i="10"/>
  <c r="P638" i="10" s="1"/>
  <c r="J639" i="10"/>
  <c r="L639" i="10" s="1"/>
  <c r="K639" i="10"/>
  <c r="O639" i="10"/>
  <c r="P639" i="10" s="1"/>
  <c r="J640" i="10"/>
  <c r="L640" i="10" s="1"/>
  <c r="K640" i="10"/>
  <c r="O640" i="10"/>
  <c r="P640" i="10" s="1"/>
  <c r="J641" i="10"/>
  <c r="L641" i="10" s="1"/>
  <c r="K641" i="10"/>
  <c r="O641" i="10"/>
  <c r="P641" i="10" s="1"/>
  <c r="J642" i="10"/>
  <c r="L642" i="10" s="1"/>
  <c r="K642" i="10"/>
  <c r="O642" i="10"/>
  <c r="P642" i="10" s="1"/>
  <c r="J643" i="10"/>
  <c r="L643" i="10" s="1"/>
  <c r="K643" i="10"/>
  <c r="O643" i="10"/>
  <c r="P643" i="10" s="1"/>
  <c r="J644" i="10"/>
  <c r="L644" i="10" s="1"/>
  <c r="K644" i="10"/>
  <c r="O644" i="10"/>
  <c r="P644" i="10" s="1"/>
  <c r="J645" i="10"/>
  <c r="L645" i="10" s="1"/>
  <c r="K645" i="10"/>
  <c r="M645" i="10" s="1"/>
  <c r="O645" i="10"/>
  <c r="P645" i="10" s="1"/>
  <c r="J646" i="10"/>
  <c r="L646" i="10" s="1"/>
  <c r="K646" i="10"/>
  <c r="M646" i="10" s="1"/>
  <c r="O646" i="10"/>
  <c r="P646" i="10" s="1"/>
  <c r="J647" i="10"/>
  <c r="L647" i="10" s="1"/>
  <c r="K647" i="10"/>
  <c r="M647" i="10" s="1"/>
  <c r="O647" i="10"/>
  <c r="P647" i="10" s="1"/>
  <c r="J648" i="10"/>
  <c r="L648" i="10" s="1"/>
  <c r="K648" i="10"/>
  <c r="M648" i="10" s="1"/>
  <c r="O648" i="10"/>
  <c r="P648" i="10" s="1"/>
  <c r="J649" i="10"/>
  <c r="L649" i="10" s="1"/>
  <c r="K649" i="10"/>
  <c r="M649" i="10" s="1"/>
  <c r="O649" i="10"/>
  <c r="P649" i="10" s="1"/>
  <c r="J650" i="10"/>
  <c r="L650" i="10" s="1"/>
  <c r="K650" i="10"/>
  <c r="M650" i="10" s="1"/>
  <c r="O650" i="10"/>
  <c r="P650" i="10" s="1"/>
  <c r="J651" i="10"/>
  <c r="L651" i="10" s="1"/>
  <c r="K651" i="10"/>
  <c r="M651" i="10" s="1"/>
  <c r="O651" i="10"/>
  <c r="P651" i="10" s="1"/>
  <c r="J652" i="10"/>
  <c r="L652" i="10" s="1"/>
  <c r="N652" i="10" s="1"/>
  <c r="K652" i="10"/>
  <c r="M652" i="10" s="1"/>
  <c r="O652" i="10"/>
  <c r="P652" i="10" s="1"/>
  <c r="J653" i="10"/>
  <c r="L653" i="10" s="1"/>
  <c r="K653" i="10"/>
  <c r="O653" i="10"/>
  <c r="P653" i="10" s="1"/>
  <c r="J654" i="10"/>
  <c r="L654" i="10" s="1"/>
  <c r="K654" i="10"/>
  <c r="M654" i="10" s="1"/>
  <c r="O654" i="10"/>
  <c r="P654" i="10" s="1"/>
  <c r="J655" i="10"/>
  <c r="L655" i="10" s="1"/>
  <c r="K655" i="10"/>
  <c r="M655" i="10" s="1"/>
  <c r="O655" i="10"/>
  <c r="P655" i="10" s="1"/>
  <c r="J656" i="10"/>
  <c r="L656" i="10" s="1"/>
  <c r="K656" i="10"/>
  <c r="M656" i="10" s="1"/>
  <c r="O656" i="10"/>
  <c r="P656" i="10" s="1"/>
  <c r="J657" i="10"/>
  <c r="L657" i="10" s="1"/>
  <c r="K657" i="10"/>
  <c r="M657" i="10" s="1"/>
  <c r="O657" i="10"/>
  <c r="P657" i="10" s="1"/>
  <c r="J658" i="10"/>
  <c r="L658" i="10" s="1"/>
  <c r="K658" i="10"/>
  <c r="M658" i="10"/>
  <c r="O658" i="10"/>
  <c r="P658" i="10" s="1"/>
  <c r="J659" i="10"/>
  <c r="L659" i="10" s="1"/>
  <c r="K659" i="10"/>
  <c r="M659" i="10" s="1"/>
  <c r="O659" i="10"/>
  <c r="P659" i="10" s="1"/>
  <c r="J660" i="10"/>
  <c r="L660" i="10" s="1"/>
  <c r="K660" i="10"/>
  <c r="M660" i="10" s="1"/>
  <c r="O660" i="10"/>
  <c r="P660" i="10" s="1"/>
  <c r="J661" i="10"/>
  <c r="L661" i="10" s="1"/>
  <c r="K661" i="10"/>
  <c r="M661" i="10" s="1"/>
  <c r="O661" i="10"/>
  <c r="P661" i="10" s="1"/>
  <c r="J662" i="10"/>
  <c r="L662" i="10" s="1"/>
  <c r="K662" i="10"/>
  <c r="M662" i="10" s="1"/>
  <c r="O662" i="10"/>
  <c r="P662" i="10" s="1"/>
  <c r="J663" i="10"/>
  <c r="L663" i="10" s="1"/>
  <c r="K663" i="10"/>
  <c r="M663" i="10" s="1"/>
  <c r="O663" i="10"/>
  <c r="P663" i="10" s="1"/>
  <c r="J664" i="10"/>
  <c r="L664" i="10" s="1"/>
  <c r="K664" i="10"/>
  <c r="M664" i="10" s="1"/>
  <c r="O664" i="10"/>
  <c r="P664" i="10" s="1"/>
  <c r="J665" i="10"/>
  <c r="L665" i="10" s="1"/>
  <c r="N665" i="10" s="1"/>
  <c r="K665" i="10"/>
  <c r="M665" i="10" s="1"/>
  <c r="O665" i="10"/>
  <c r="P665" i="10" s="1"/>
  <c r="J666" i="10"/>
  <c r="L666" i="10" s="1"/>
  <c r="K666" i="10"/>
  <c r="M666" i="10" s="1"/>
  <c r="O666" i="10"/>
  <c r="P666" i="10" s="1"/>
  <c r="J667" i="10"/>
  <c r="L667" i="10" s="1"/>
  <c r="K667" i="10"/>
  <c r="M667" i="10" s="1"/>
  <c r="O667" i="10"/>
  <c r="P667" i="10" s="1"/>
  <c r="J668" i="10"/>
  <c r="L668" i="10" s="1"/>
  <c r="K668" i="10"/>
  <c r="M668" i="10" s="1"/>
  <c r="O668" i="10"/>
  <c r="P668" i="10" s="1"/>
  <c r="J669" i="10"/>
  <c r="L669" i="10" s="1"/>
  <c r="N669" i="10" s="1"/>
  <c r="K669" i="10"/>
  <c r="M669" i="10" s="1"/>
  <c r="O669" i="10"/>
  <c r="P669" i="10" s="1"/>
  <c r="J670" i="10"/>
  <c r="L670" i="10" s="1"/>
  <c r="K670" i="10"/>
  <c r="M670" i="10" s="1"/>
  <c r="O670" i="10"/>
  <c r="P670" i="10" s="1"/>
  <c r="J671" i="10"/>
  <c r="L671" i="10" s="1"/>
  <c r="K671" i="10"/>
  <c r="M671" i="10" s="1"/>
  <c r="O671" i="10"/>
  <c r="P671" i="10" s="1"/>
  <c r="J672" i="10"/>
  <c r="L672" i="10" s="1"/>
  <c r="K672" i="10"/>
  <c r="M672" i="10" s="1"/>
  <c r="O672" i="10"/>
  <c r="P672" i="10" s="1"/>
  <c r="J673" i="10"/>
  <c r="L673" i="10" s="1"/>
  <c r="K673" i="10"/>
  <c r="M673" i="10" s="1"/>
  <c r="O673" i="10"/>
  <c r="P673" i="10" s="1"/>
  <c r="J674" i="10"/>
  <c r="L674" i="10" s="1"/>
  <c r="K674" i="10"/>
  <c r="M674" i="10" s="1"/>
  <c r="O674" i="10"/>
  <c r="P674" i="10" s="1"/>
  <c r="J675" i="10"/>
  <c r="L675" i="10" s="1"/>
  <c r="K675" i="10"/>
  <c r="M675" i="10" s="1"/>
  <c r="O675" i="10"/>
  <c r="P675" i="10" s="1"/>
  <c r="J676" i="10"/>
  <c r="L676" i="10" s="1"/>
  <c r="K676" i="10"/>
  <c r="M676" i="10" s="1"/>
  <c r="O676" i="10"/>
  <c r="P676" i="10" s="1"/>
  <c r="J677" i="10"/>
  <c r="L677" i="10" s="1"/>
  <c r="K677" i="10"/>
  <c r="M677" i="10" s="1"/>
  <c r="O677" i="10"/>
  <c r="P677" i="10" s="1"/>
  <c r="J678" i="10"/>
  <c r="L678" i="10" s="1"/>
  <c r="K678" i="10"/>
  <c r="M678" i="10" s="1"/>
  <c r="O678" i="10"/>
  <c r="P678" i="10" s="1"/>
  <c r="J679" i="10"/>
  <c r="L679" i="10" s="1"/>
  <c r="K679" i="10"/>
  <c r="M679" i="10" s="1"/>
  <c r="O679" i="10"/>
  <c r="P679" i="10" s="1"/>
  <c r="J680" i="10"/>
  <c r="L680" i="10" s="1"/>
  <c r="K680" i="10"/>
  <c r="M680" i="10" s="1"/>
  <c r="O680" i="10"/>
  <c r="P680" i="10" s="1"/>
  <c r="J681" i="10"/>
  <c r="L681" i="10" s="1"/>
  <c r="K681" i="10"/>
  <c r="M681" i="10" s="1"/>
  <c r="O681" i="10"/>
  <c r="P681" i="10" s="1"/>
  <c r="J682" i="10"/>
  <c r="L682" i="10" s="1"/>
  <c r="K682" i="10"/>
  <c r="M682" i="10" s="1"/>
  <c r="O682" i="10"/>
  <c r="P682" i="10" s="1"/>
  <c r="J683" i="10"/>
  <c r="L683" i="10" s="1"/>
  <c r="K683" i="10"/>
  <c r="M683" i="10" s="1"/>
  <c r="O683" i="10"/>
  <c r="P683" i="10" s="1"/>
  <c r="J684" i="10"/>
  <c r="L684" i="10" s="1"/>
  <c r="K684" i="10"/>
  <c r="M684" i="10" s="1"/>
  <c r="O684" i="10"/>
  <c r="P684" i="10" s="1"/>
  <c r="J685" i="10"/>
  <c r="L685" i="10" s="1"/>
  <c r="K685" i="10"/>
  <c r="M685" i="10" s="1"/>
  <c r="O685" i="10"/>
  <c r="P685" i="10" s="1"/>
  <c r="J686" i="10"/>
  <c r="L686" i="10" s="1"/>
  <c r="K686" i="10"/>
  <c r="M686" i="10" s="1"/>
  <c r="O686" i="10"/>
  <c r="P686" i="10" s="1"/>
  <c r="J687" i="10"/>
  <c r="L687" i="10" s="1"/>
  <c r="K687" i="10"/>
  <c r="M687" i="10" s="1"/>
  <c r="O687" i="10"/>
  <c r="P687" i="10" s="1"/>
  <c r="J688" i="10"/>
  <c r="L688" i="10" s="1"/>
  <c r="K688" i="10"/>
  <c r="M688" i="10" s="1"/>
  <c r="O688" i="10"/>
  <c r="P688" i="10" s="1"/>
  <c r="J689" i="10"/>
  <c r="L689" i="10" s="1"/>
  <c r="K689" i="10"/>
  <c r="M689" i="10" s="1"/>
  <c r="O689" i="10"/>
  <c r="P689" i="10" s="1"/>
  <c r="J690" i="10"/>
  <c r="L690" i="10" s="1"/>
  <c r="K690" i="10"/>
  <c r="M690" i="10" s="1"/>
  <c r="O690" i="10"/>
  <c r="P690" i="10" s="1"/>
  <c r="J691" i="10"/>
  <c r="L691" i="10" s="1"/>
  <c r="K691" i="10"/>
  <c r="M691" i="10" s="1"/>
  <c r="O691" i="10"/>
  <c r="P691" i="10" s="1"/>
  <c r="J692" i="10"/>
  <c r="L692" i="10" s="1"/>
  <c r="K692" i="10"/>
  <c r="M692" i="10" s="1"/>
  <c r="O692" i="10"/>
  <c r="P692" i="10" s="1"/>
  <c r="J693" i="10"/>
  <c r="L693" i="10" s="1"/>
  <c r="K693" i="10"/>
  <c r="M693" i="10" s="1"/>
  <c r="O693" i="10"/>
  <c r="P693" i="10" s="1"/>
  <c r="J694" i="10"/>
  <c r="L694" i="10" s="1"/>
  <c r="K694" i="10"/>
  <c r="M694" i="10" s="1"/>
  <c r="O694" i="10"/>
  <c r="P694" i="10" s="1"/>
  <c r="J695" i="10"/>
  <c r="L695" i="10" s="1"/>
  <c r="K695" i="10"/>
  <c r="M695" i="10" s="1"/>
  <c r="O695" i="10"/>
  <c r="P695" i="10" s="1"/>
  <c r="J696" i="10"/>
  <c r="L696" i="10" s="1"/>
  <c r="K696" i="10"/>
  <c r="M696" i="10" s="1"/>
  <c r="O696" i="10"/>
  <c r="P696" i="10" s="1"/>
  <c r="J697" i="10"/>
  <c r="L697" i="10" s="1"/>
  <c r="K697" i="10"/>
  <c r="M697" i="10" s="1"/>
  <c r="O697" i="10"/>
  <c r="P697" i="10" s="1"/>
  <c r="J698" i="10"/>
  <c r="L698" i="10" s="1"/>
  <c r="N698" i="10" s="1"/>
  <c r="K698" i="10"/>
  <c r="M698" i="10" s="1"/>
  <c r="O698" i="10"/>
  <c r="P698" i="10" s="1"/>
  <c r="J699" i="10"/>
  <c r="L699" i="10" s="1"/>
  <c r="K699" i="10"/>
  <c r="M699" i="10" s="1"/>
  <c r="N699" i="10" s="1"/>
  <c r="O699" i="10"/>
  <c r="P699" i="10" s="1"/>
  <c r="J700" i="10"/>
  <c r="L700" i="10" s="1"/>
  <c r="K700" i="10"/>
  <c r="M700" i="10" s="1"/>
  <c r="O700" i="10"/>
  <c r="P700" i="10" s="1"/>
  <c r="J701" i="10"/>
  <c r="L701" i="10" s="1"/>
  <c r="N701" i="10" s="1"/>
  <c r="K701" i="10"/>
  <c r="M701" i="10" s="1"/>
  <c r="O701" i="10"/>
  <c r="P701" i="10" s="1"/>
  <c r="J702" i="10"/>
  <c r="L702" i="10" s="1"/>
  <c r="K702" i="10"/>
  <c r="M702" i="10" s="1"/>
  <c r="O702" i="10"/>
  <c r="P702" i="10" s="1"/>
  <c r="J703" i="10"/>
  <c r="L703" i="10" s="1"/>
  <c r="K703" i="10"/>
  <c r="M703" i="10" s="1"/>
  <c r="O703" i="10"/>
  <c r="P703" i="10" s="1"/>
  <c r="J704" i="10"/>
  <c r="L704" i="10" s="1"/>
  <c r="N704" i="10" s="1"/>
  <c r="K704" i="10"/>
  <c r="M704" i="10" s="1"/>
  <c r="O704" i="10"/>
  <c r="P704" i="10" s="1"/>
  <c r="J705" i="10"/>
  <c r="L705" i="10" s="1"/>
  <c r="K705" i="10"/>
  <c r="M705" i="10" s="1"/>
  <c r="O705" i="10"/>
  <c r="P705" i="10" s="1"/>
  <c r="J706" i="10"/>
  <c r="L706" i="10" s="1"/>
  <c r="K706" i="10"/>
  <c r="M706" i="10" s="1"/>
  <c r="O706" i="10"/>
  <c r="P706" i="10" s="1"/>
  <c r="J707" i="10"/>
  <c r="L707" i="10" s="1"/>
  <c r="K707" i="10"/>
  <c r="M707" i="10" s="1"/>
  <c r="O707" i="10"/>
  <c r="P707" i="10" s="1"/>
  <c r="J708" i="10"/>
  <c r="L708" i="10" s="1"/>
  <c r="K708" i="10"/>
  <c r="M708" i="10" s="1"/>
  <c r="O708" i="10"/>
  <c r="P708" i="10" s="1"/>
  <c r="J709" i="10"/>
  <c r="L709" i="10" s="1"/>
  <c r="K709" i="10"/>
  <c r="M709" i="10" s="1"/>
  <c r="O709" i="10"/>
  <c r="P709" i="10" s="1"/>
  <c r="J710" i="10"/>
  <c r="L710" i="10" s="1"/>
  <c r="K710" i="10"/>
  <c r="M710" i="10" s="1"/>
  <c r="O710" i="10"/>
  <c r="P710" i="10" s="1"/>
  <c r="J711" i="10"/>
  <c r="L711" i="10" s="1"/>
  <c r="K711" i="10"/>
  <c r="M711" i="10" s="1"/>
  <c r="O711" i="10"/>
  <c r="P711" i="10" s="1"/>
  <c r="J712" i="10"/>
  <c r="L712" i="10" s="1"/>
  <c r="K712" i="10"/>
  <c r="M712" i="10" s="1"/>
  <c r="O712" i="10"/>
  <c r="P712" i="10" s="1"/>
  <c r="J713" i="10"/>
  <c r="L713" i="10" s="1"/>
  <c r="K713" i="10"/>
  <c r="M713" i="10" s="1"/>
  <c r="O713" i="10"/>
  <c r="P713" i="10" s="1"/>
  <c r="J714" i="10"/>
  <c r="L714" i="10" s="1"/>
  <c r="K714" i="10"/>
  <c r="M714" i="10" s="1"/>
  <c r="O714" i="10"/>
  <c r="P714" i="10" s="1"/>
  <c r="J715" i="10"/>
  <c r="L715" i="10" s="1"/>
  <c r="K715" i="10"/>
  <c r="M715" i="10" s="1"/>
  <c r="O715" i="10"/>
  <c r="P715" i="10" s="1"/>
  <c r="J716" i="10"/>
  <c r="L716" i="10" s="1"/>
  <c r="K716" i="10"/>
  <c r="M716" i="10" s="1"/>
  <c r="O716" i="10"/>
  <c r="P716" i="10" s="1"/>
  <c r="J717" i="10"/>
  <c r="L717" i="10" s="1"/>
  <c r="K717" i="10"/>
  <c r="M717" i="10" s="1"/>
  <c r="O717" i="10"/>
  <c r="P717" i="10" s="1"/>
  <c r="J718" i="10"/>
  <c r="L718" i="10" s="1"/>
  <c r="K718" i="10"/>
  <c r="M718" i="10" s="1"/>
  <c r="O718" i="10"/>
  <c r="P718" i="10" s="1"/>
  <c r="J719" i="10"/>
  <c r="L719" i="10" s="1"/>
  <c r="K719" i="10"/>
  <c r="M719" i="10" s="1"/>
  <c r="O719" i="10"/>
  <c r="P719" i="10" s="1"/>
  <c r="J720" i="10"/>
  <c r="L720" i="10" s="1"/>
  <c r="K720" i="10"/>
  <c r="M720" i="10" s="1"/>
  <c r="O720" i="10"/>
  <c r="P720" i="10" s="1"/>
  <c r="J721" i="10"/>
  <c r="L721" i="10" s="1"/>
  <c r="K721" i="10"/>
  <c r="M721" i="10" s="1"/>
  <c r="O721" i="10"/>
  <c r="P721" i="10" s="1"/>
  <c r="J722" i="10"/>
  <c r="L722" i="10" s="1"/>
  <c r="K722" i="10"/>
  <c r="M722" i="10" s="1"/>
  <c r="O722" i="10"/>
  <c r="P722" i="10" s="1"/>
  <c r="J723" i="10"/>
  <c r="L723" i="10" s="1"/>
  <c r="K723" i="10"/>
  <c r="M723" i="10" s="1"/>
  <c r="O723" i="10"/>
  <c r="P723" i="10" s="1"/>
  <c r="J724" i="10"/>
  <c r="L724" i="10" s="1"/>
  <c r="K724" i="10"/>
  <c r="M724" i="10" s="1"/>
  <c r="O724" i="10"/>
  <c r="P724" i="10" s="1"/>
  <c r="J725" i="10"/>
  <c r="L725" i="10" s="1"/>
  <c r="K725" i="10"/>
  <c r="M725" i="10" s="1"/>
  <c r="O725" i="10"/>
  <c r="P725" i="10" s="1"/>
  <c r="J726" i="10"/>
  <c r="L726" i="10" s="1"/>
  <c r="K726" i="10"/>
  <c r="M726" i="10" s="1"/>
  <c r="O726" i="10"/>
  <c r="P726" i="10" s="1"/>
  <c r="J727" i="10"/>
  <c r="L727" i="10" s="1"/>
  <c r="K727" i="10"/>
  <c r="M727" i="10" s="1"/>
  <c r="O727" i="10"/>
  <c r="P727" i="10" s="1"/>
  <c r="J728" i="10"/>
  <c r="L728" i="10" s="1"/>
  <c r="K728" i="10"/>
  <c r="M728" i="10" s="1"/>
  <c r="O728" i="10"/>
  <c r="P728" i="10" s="1"/>
  <c r="J729" i="10"/>
  <c r="L729" i="10" s="1"/>
  <c r="K729" i="10"/>
  <c r="M729" i="10" s="1"/>
  <c r="O729" i="10"/>
  <c r="P729" i="10" s="1"/>
  <c r="J730" i="10"/>
  <c r="L730" i="10" s="1"/>
  <c r="K730" i="10"/>
  <c r="M730" i="10" s="1"/>
  <c r="O730" i="10"/>
  <c r="P730" i="10" s="1"/>
  <c r="J731" i="10"/>
  <c r="L731" i="10" s="1"/>
  <c r="K731" i="10"/>
  <c r="M731" i="10" s="1"/>
  <c r="O731" i="10"/>
  <c r="P731" i="10" s="1"/>
  <c r="J732" i="10"/>
  <c r="L732" i="10" s="1"/>
  <c r="K732" i="10"/>
  <c r="M732" i="10" s="1"/>
  <c r="O732" i="10"/>
  <c r="P732" i="10" s="1"/>
  <c r="J733" i="10"/>
  <c r="L733" i="10" s="1"/>
  <c r="K733" i="10"/>
  <c r="M733" i="10" s="1"/>
  <c r="O733" i="10"/>
  <c r="P733" i="10" s="1"/>
  <c r="J734" i="10"/>
  <c r="L734" i="10" s="1"/>
  <c r="K734" i="10"/>
  <c r="M734" i="10" s="1"/>
  <c r="O734" i="10"/>
  <c r="P734" i="10" s="1"/>
  <c r="J735" i="10"/>
  <c r="L735" i="10" s="1"/>
  <c r="K735" i="10"/>
  <c r="M735" i="10" s="1"/>
  <c r="O735" i="10"/>
  <c r="P735" i="10" s="1"/>
  <c r="J736" i="10"/>
  <c r="L736" i="10" s="1"/>
  <c r="K736" i="10"/>
  <c r="M736" i="10" s="1"/>
  <c r="O736" i="10"/>
  <c r="P736" i="10" s="1"/>
  <c r="J737" i="10"/>
  <c r="L737" i="10" s="1"/>
  <c r="K737" i="10"/>
  <c r="M737" i="10" s="1"/>
  <c r="O737" i="10"/>
  <c r="P737" i="10" s="1"/>
  <c r="J738" i="10"/>
  <c r="L738" i="10" s="1"/>
  <c r="K738" i="10"/>
  <c r="M738" i="10" s="1"/>
  <c r="O738" i="10"/>
  <c r="P738" i="10" s="1"/>
  <c r="J739" i="10"/>
  <c r="L739" i="10" s="1"/>
  <c r="K739" i="10"/>
  <c r="M739" i="10" s="1"/>
  <c r="O739" i="10"/>
  <c r="P739" i="10" s="1"/>
  <c r="J740" i="10"/>
  <c r="L740" i="10" s="1"/>
  <c r="K740" i="10"/>
  <c r="M740" i="10" s="1"/>
  <c r="O740" i="10"/>
  <c r="P740" i="10" s="1"/>
  <c r="J741" i="10"/>
  <c r="L741" i="10" s="1"/>
  <c r="K741" i="10"/>
  <c r="M741" i="10" s="1"/>
  <c r="O741" i="10"/>
  <c r="P741" i="10" s="1"/>
  <c r="J742" i="10"/>
  <c r="L742" i="10" s="1"/>
  <c r="K742" i="10"/>
  <c r="M742" i="10" s="1"/>
  <c r="O742" i="10"/>
  <c r="P742" i="10" s="1"/>
  <c r="J743" i="10"/>
  <c r="L743" i="10" s="1"/>
  <c r="K743" i="10"/>
  <c r="M743" i="10" s="1"/>
  <c r="O743" i="10"/>
  <c r="P743" i="10" s="1"/>
  <c r="J744" i="10"/>
  <c r="L744" i="10" s="1"/>
  <c r="K744" i="10"/>
  <c r="M744" i="10" s="1"/>
  <c r="O744" i="10"/>
  <c r="P744" i="10" s="1"/>
  <c r="J745" i="10"/>
  <c r="L745" i="10" s="1"/>
  <c r="K745" i="10"/>
  <c r="M745" i="10" s="1"/>
  <c r="O745" i="10"/>
  <c r="P745" i="10" s="1"/>
  <c r="J746" i="10"/>
  <c r="L746" i="10" s="1"/>
  <c r="K746" i="10"/>
  <c r="M746" i="10" s="1"/>
  <c r="O746" i="10"/>
  <c r="P746" i="10" s="1"/>
  <c r="J747" i="10"/>
  <c r="L747" i="10" s="1"/>
  <c r="K747" i="10"/>
  <c r="M747" i="10" s="1"/>
  <c r="O747" i="10"/>
  <c r="P747" i="10" s="1"/>
  <c r="J748" i="10"/>
  <c r="L748" i="10" s="1"/>
  <c r="K748" i="10"/>
  <c r="M748" i="10" s="1"/>
  <c r="O748" i="10"/>
  <c r="P748" i="10" s="1"/>
  <c r="J749" i="10"/>
  <c r="L749" i="10" s="1"/>
  <c r="K749" i="10"/>
  <c r="M749" i="10" s="1"/>
  <c r="O749" i="10"/>
  <c r="P749" i="10" s="1"/>
  <c r="J750" i="10"/>
  <c r="L750" i="10" s="1"/>
  <c r="K750" i="10"/>
  <c r="M750" i="10" s="1"/>
  <c r="O750" i="10"/>
  <c r="P750" i="10" s="1"/>
  <c r="J751" i="10"/>
  <c r="L751" i="10" s="1"/>
  <c r="K751" i="10"/>
  <c r="M751" i="10" s="1"/>
  <c r="O751" i="10"/>
  <c r="P751" i="10" s="1"/>
  <c r="J752" i="10"/>
  <c r="L752" i="10" s="1"/>
  <c r="K752" i="10"/>
  <c r="M752" i="10" s="1"/>
  <c r="O752" i="10"/>
  <c r="P752" i="10" s="1"/>
  <c r="J753" i="10"/>
  <c r="L753" i="10" s="1"/>
  <c r="K753" i="10"/>
  <c r="M753" i="10" s="1"/>
  <c r="O753" i="10"/>
  <c r="P753" i="10" s="1"/>
  <c r="J754" i="10"/>
  <c r="L754" i="10" s="1"/>
  <c r="K754" i="10"/>
  <c r="M754" i="10" s="1"/>
  <c r="O754" i="10"/>
  <c r="P754" i="10" s="1"/>
  <c r="J755" i="10"/>
  <c r="L755" i="10" s="1"/>
  <c r="K755" i="10"/>
  <c r="M755" i="10" s="1"/>
  <c r="O755" i="10"/>
  <c r="P755" i="10" s="1"/>
  <c r="J756" i="10"/>
  <c r="L756" i="10" s="1"/>
  <c r="K756" i="10"/>
  <c r="M756" i="10" s="1"/>
  <c r="O756" i="10"/>
  <c r="P756" i="10" s="1"/>
  <c r="J757" i="10"/>
  <c r="L757" i="10" s="1"/>
  <c r="K757" i="10"/>
  <c r="M757" i="10" s="1"/>
  <c r="O757" i="10"/>
  <c r="P757" i="10" s="1"/>
  <c r="J758" i="10"/>
  <c r="L758" i="10" s="1"/>
  <c r="K758" i="10"/>
  <c r="M758" i="10" s="1"/>
  <c r="O758" i="10"/>
  <c r="P758" i="10" s="1"/>
  <c r="J759" i="10"/>
  <c r="L759" i="10" s="1"/>
  <c r="K759" i="10"/>
  <c r="M759" i="10" s="1"/>
  <c r="O759" i="10"/>
  <c r="P759" i="10" s="1"/>
  <c r="J760" i="10"/>
  <c r="L760" i="10" s="1"/>
  <c r="K760" i="10"/>
  <c r="M760" i="10" s="1"/>
  <c r="O760" i="10"/>
  <c r="P760" i="10" s="1"/>
  <c r="J761" i="10"/>
  <c r="L761" i="10" s="1"/>
  <c r="K761" i="10"/>
  <c r="M761" i="10" s="1"/>
  <c r="O761" i="10"/>
  <c r="P761" i="10" s="1"/>
  <c r="J762" i="10"/>
  <c r="L762" i="10" s="1"/>
  <c r="K762" i="10"/>
  <c r="M762" i="10" s="1"/>
  <c r="O762" i="10"/>
  <c r="P762" i="10" s="1"/>
  <c r="J763" i="10"/>
  <c r="L763" i="10" s="1"/>
  <c r="K763" i="10"/>
  <c r="M763" i="10" s="1"/>
  <c r="O763" i="10"/>
  <c r="P763" i="10" s="1"/>
  <c r="J764" i="10"/>
  <c r="L764" i="10" s="1"/>
  <c r="K764" i="10"/>
  <c r="M764" i="10" s="1"/>
  <c r="O764" i="10"/>
  <c r="P764" i="10" s="1"/>
  <c r="J765" i="10"/>
  <c r="L765" i="10" s="1"/>
  <c r="K765" i="10"/>
  <c r="M765" i="10" s="1"/>
  <c r="O765" i="10"/>
  <c r="P765" i="10" s="1"/>
  <c r="J766" i="10"/>
  <c r="L766" i="10" s="1"/>
  <c r="K766" i="10"/>
  <c r="M766" i="10" s="1"/>
  <c r="O766" i="10"/>
  <c r="P766" i="10" s="1"/>
  <c r="J767" i="10"/>
  <c r="L767" i="10" s="1"/>
  <c r="K767" i="10"/>
  <c r="M767" i="10" s="1"/>
  <c r="O767" i="10"/>
  <c r="P767" i="10" s="1"/>
  <c r="J768" i="10"/>
  <c r="L768" i="10" s="1"/>
  <c r="K768" i="10"/>
  <c r="M768" i="10" s="1"/>
  <c r="O768" i="10"/>
  <c r="P768" i="10" s="1"/>
  <c r="J769" i="10"/>
  <c r="L769" i="10" s="1"/>
  <c r="K769" i="10"/>
  <c r="M769" i="10" s="1"/>
  <c r="O769" i="10"/>
  <c r="P769" i="10" s="1"/>
  <c r="J770" i="10"/>
  <c r="L770" i="10" s="1"/>
  <c r="N770" i="10" s="1"/>
  <c r="K770" i="10"/>
  <c r="M770" i="10" s="1"/>
  <c r="O770" i="10"/>
  <c r="P770" i="10" s="1"/>
  <c r="J771" i="10"/>
  <c r="L771" i="10" s="1"/>
  <c r="K771" i="10"/>
  <c r="M771" i="10" s="1"/>
  <c r="O771" i="10"/>
  <c r="P771" i="10" s="1"/>
  <c r="J772" i="10"/>
  <c r="L772" i="10" s="1"/>
  <c r="K772" i="10"/>
  <c r="M772" i="10" s="1"/>
  <c r="O772" i="10"/>
  <c r="P772" i="10" s="1"/>
  <c r="J773" i="10"/>
  <c r="L773" i="10" s="1"/>
  <c r="K773" i="10"/>
  <c r="M773" i="10" s="1"/>
  <c r="O773" i="10"/>
  <c r="P773" i="10" s="1"/>
  <c r="J774" i="10"/>
  <c r="L774" i="10" s="1"/>
  <c r="K774" i="10"/>
  <c r="M774" i="10" s="1"/>
  <c r="O774" i="10"/>
  <c r="P774" i="10" s="1"/>
  <c r="J775" i="10"/>
  <c r="L775" i="10" s="1"/>
  <c r="K775" i="10"/>
  <c r="M775" i="10" s="1"/>
  <c r="O775" i="10"/>
  <c r="P775" i="10" s="1"/>
  <c r="J776" i="10"/>
  <c r="L776" i="10" s="1"/>
  <c r="K776" i="10"/>
  <c r="M776" i="10" s="1"/>
  <c r="O776" i="10"/>
  <c r="P776" i="10" s="1"/>
  <c r="J777" i="10"/>
  <c r="L777" i="10" s="1"/>
  <c r="K777" i="10"/>
  <c r="M777" i="10" s="1"/>
  <c r="N777" i="10" s="1"/>
  <c r="O777" i="10"/>
  <c r="P777" i="10" s="1"/>
  <c r="J778" i="10"/>
  <c r="L778" i="10" s="1"/>
  <c r="K778" i="10"/>
  <c r="M778" i="10" s="1"/>
  <c r="O778" i="10"/>
  <c r="P778" i="10" s="1"/>
  <c r="J779" i="10"/>
  <c r="L779" i="10" s="1"/>
  <c r="K779" i="10"/>
  <c r="M779" i="10" s="1"/>
  <c r="O779" i="10"/>
  <c r="P779" i="10" s="1"/>
  <c r="J780" i="10"/>
  <c r="L780" i="10" s="1"/>
  <c r="K780" i="10"/>
  <c r="M780" i="10" s="1"/>
  <c r="O780" i="10"/>
  <c r="P780" i="10" s="1"/>
  <c r="J781" i="10"/>
  <c r="L781" i="10" s="1"/>
  <c r="K781" i="10"/>
  <c r="M781" i="10" s="1"/>
  <c r="O781" i="10"/>
  <c r="P781" i="10" s="1"/>
  <c r="J782" i="10"/>
  <c r="L782" i="10" s="1"/>
  <c r="K782" i="10"/>
  <c r="M782" i="10" s="1"/>
  <c r="O782" i="10"/>
  <c r="P782" i="10" s="1"/>
  <c r="J783" i="10"/>
  <c r="L783" i="10" s="1"/>
  <c r="K783" i="10"/>
  <c r="M783" i="10" s="1"/>
  <c r="O783" i="10"/>
  <c r="P783" i="10" s="1"/>
  <c r="J784" i="10"/>
  <c r="L784" i="10" s="1"/>
  <c r="K784" i="10"/>
  <c r="M784" i="10" s="1"/>
  <c r="O784" i="10"/>
  <c r="P784" i="10" s="1"/>
  <c r="J785" i="10"/>
  <c r="L785" i="10" s="1"/>
  <c r="K785" i="10"/>
  <c r="M785" i="10" s="1"/>
  <c r="O785" i="10"/>
  <c r="P785" i="10" s="1"/>
  <c r="J786" i="10"/>
  <c r="L786" i="10" s="1"/>
  <c r="K786" i="10"/>
  <c r="M786" i="10" s="1"/>
  <c r="O786" i="10"/>
  <c r="P786" i="10" s="1"/>
  <c r="J787" i="10"/>
  <c r="L787" i="10" s="1"/>
  <c r="K787" i="10"/>
  <c r="M787" i="10" s="1"/>
  <c r="O787" i="10"/>
  <c r="P787" i="10" s="1"/>
  <c r="J788" i="10"/>
  <c r="L788" i="10" s="1"/>
  <c r="K788" i="10"/>
  <c r="M788" i="10" s="1"/>
  <c r="O788" i="10"/>
  <c r="P788" i="10" s="1"/>
  <c r="J789" i="10"/>
  <c r="L789" i="10" s="1"/>
  <c r="K789" i="10"/>
  <c r="M789" i="10" s="1"/>
  <c r="O789" i="10"/>
  <c r="P789" i="10" s="1"/>
  <c r="J790" i="10"/>
  <c r="L790" i="10" s="1"/>
  <c r="K790" i="10"/>
  <c r="M790" i="10" s="1"/>
  <c r="O790" i="10"/>
  <c r="P790" i="10" s="1"/>
  <c r="J791" i="10"/>
  <c r="L791" i="10" s="1"/>
  <c r="K791" i="10"/>
  <c r="M791" i="10" s="1"/>
  <c r="O791" i="10"/>
  <c r="P791" i="10" s="1"/>
  <c r="J792" i="10"/>
  <c r="L792" i="10" s="1"/>
  <c r="K792" i="10"/>
  <c r="M792" i="10" s="1"/>
  <c r="N792" i="10" s="1"/>
  <c r="O792" i="10"/>
  <c r="P792" i="10" s="1"/>
  <c r="J793" i="10"/>
  <c r="L793" i="10" s="1"/>
  <c r="K793" i="10"/>
  <c r="M793" i="10" s="1"/>
  <c r="O793" i="10"/>
  <c r="P793" i="10" s="1"/>
  <c r="J794" i="10"/>
  <c r="L794" i="10" s="1"/>
  <c r="K794" i="10"/>
  <c r="M794" i="10" s="1"/>
  <c r="O794" i="10"/>
  <c r="P794" i="10" s="1"/>
  <c r="J795" i="10"/>
  <c r="L795" i="10"/>
  <c r="K795" i="10"/>
  <c r="M795" i="10" s="1"/>
  <c r="O795" i="10"/>
  <c r="P795" i="10" s="1"/>
  <c r="J796" i="10"/>
  <c r="L796" i="10" s="1"/>
  <c r="K796" i="10"/>
  <c r="M796" i="10" s="1"/>
  <c r="O796" i="10"/>
  <c r="P796" i="10" s="1"/>
  <c r="J797" i="10"/>
  <c r="L797" i="10" s="1"/>
  <c r="K797" i="10"/>
  <c r="M797" i="10" s="1"/>
  <c r="O797" i="10"/>
  <c r="P797" i="10" s="1"/>
  <c r="J798" i="10"/>
  <c r="L798" i="10" s="1"/>
  <c r="K798" i="10"/>
  <c r="M798" i="10" s="1"/>
  <c r="N798" i="10" s="1"/>
  <c r="O798" i="10"/>
  <c r="P798" i="10" s="1"/>
  <c r="J799" i="10"/>
  <c r="L799" i="10" s="1"/>
  <c r="N799" i="10" s="1"/>
  <c r="K799" i="10"/>
  <c r="M799" i="10" s="1"/>
  <c r="O799" i="10"/>
  <c r="P799" i="10" s="1"/>
  <c r="J800" i="10"/>
  <c r="L800" i="10" s="1"/>
  <c r="K800" i="10"/>
  <c r="M800" i="10" s="1"/>
  <c r="O800" i="10"/>
  <c r="P800" i="10"/>
  <c r="J801" i="10"/>
  <c r="L801" i="10" s="1"/>
  <c r="K801" i="10"/>
  <c r="M801" i="10" s="1"/>
  <c r="O801" i="10"/>
  <c r="P801" i="10" s="1"/>
  <c r="J802" i="10"/>
  <c r="L802" i="10" s="1"/>
  <c r="N802" i="10" s="1"/>
  <c r="K802" i="10"/>
  <c r="M802" i="10" s="1"/>
  <c r="O802" i="10"/>
  <c r="P802" i="10" s="1"/>
  <c r="J803" i="10"/>
  <c r="L803" i="10" s="1"/>
  <c r="K803" i="10"/>
  <c r="M803" i="10" s="1"/>
  <c r="O803" i="10"/>
  <c r="P803" i="10" s="1"/>
  <c r="J804" i="10"/>
  <c r="L804" i="10" s="1"/>
  <c r="K804" i="10"/>
  <c r="M804" i="10" s="1"/>
  <c r="O804" i="10"/>
  <c r="P804" i="10" s="1"/>
  <c r="J805" i="10"/>
  <c r="L805" i="10" s="1"/>
  <c r="K805" i="10"/>
  <c r="M805" i="10" s="1"/>
  <c r="O805" i="10"/>
  <c r="P805" i="10" s="1"/>
  <c r="J806" i="10"/>
  <c r="L806" i="10" s="1"/>
  <c r="N806" i="10" s="1"/>
  <c r="K806" i="10"/>
  <c r="M806" i="10" s="1"/>
  <c r="O806" i="10"/>
  <c r="P806" i="10" s="1"/>
  <c r="J807" i="10"/>
  <c r="L807" i="10" s="1"/>
  <c r="K807" i="10"/>
  <c r="M807" i="10" s="1"/>
  <c r="O807" i="10"/>
  <c r="P807" i="10" s="1"/>
  <c r="J808" i="10"/>
  <c r="L808" i="10" s="1"/>
  <c r="K808" i="10"/>
  <c r="M808" i="10" s="1"/>
  <c r="O808" i="10"/>
  <c r="P808" i="10" s="1"/>
  <c r="J809" i="10"/>
  <c r="L809" i="10" s="1"/>
  <c r="K809" i="10"/>
  <c r="M809" i="10" s="1"/>
  <c r="O809" i="10"/>
  <c r="P809" i="10" s="1"/>
  <c r="J810" i="10"/>
  <c r="L810" i="10" s="1"/>
  <c r="K810" i="10"/>
  <c r="M810" i="10" s="1"/>
  <c r="O810" i="10"/>
  <c r="P810" i="10" s="1"/>
  <c r="J811" i="10"/>
  <c r="L811" i="10" s="1"/>
  <c r="K811" i="10"/>
  <c r="M811" i="10" s="1"/>
  <c r="O811" i="10"/>
  <c r="P811" i="10" s="1"/>
  <c r="J812" i="10"/>
  <c r="L812" i="10" s="1"/>
  <c r="K812" i="10"/>
  <c r="M812" i="10" s="1"/>
  <c r="O812" i="10"/>
  <c r="P812" i="10" s="1"/>
  <c r="J813" i="10"/>
  <c r="L813" i="10" s="1"/>
  <c r="K813" i="10"/>
  <c r="M813" i="10" s="1"/>
  <c r="O813" i="10"/>
  <c r="P813" i="10" s="1"/>
  <c r="J814" i="10"/>
  <c r="L814" i="10" s="1"/>
  <c r="K814" i="10"/>
  <c r="M814" i="10" s="1"/>
  <c r="O814" i="10"/>
  <c r="P814" i="10" s="1"/>
  <c r="J815" i="10"/>
  <c r="L815" i="10" s="1"/>
  <c r="K815" i="10"/>
  <c r="M815" i="10" s="1"/>
  <c r="O815" i="10"/>
  <c r="P815" i="10" s="1"/>
  <c r="J816" i="10"/>
  <c r="L816" i="10" s="1"/>
  <c r="K816" i="10"/>
  <c r="M816" i="10" s="1"/>
  <c r="O816" i="10"/>
  <c r="P816" i="10" s="1"/>
  <c r="J817" i="10"/>
  <c r="L817" i="10" s="1"/>
  <c r="K817" i="10"/>
  <c r="M817" i="10" s="1"/>
  <c r="O817" i="10"/>
  <c r="P817" i="10" s="1"/>
  <c r="J818" i="10"/>
  <c r="L818" i="10" s="1"/>
  <c r="K818" i="10"/>
  <c r="M818" i="10" s="1"/>
  <c r="O818" i="10"/>
  <c r="P818" i="10" s="1"/>
  <c r="J819" i="10"/>
  <c r="L819" i="10" s="1"/>
  <c r="K819" i="10"/>
  <c r="M819" i="10" s="1"/>
  <c r="O819" i="10"/>
  <c r="P819" i="10" s="1"/>
  <c r="J820" i="10"/>
  <c r="L820" i="10" s="1"/>
  <c r="K820" i="10"/>
  <c r="M820" i="10" s="1"/>
  <c r="O820" i="10"/>
  <c r="P820" i="10" s="1"/>
  <c r="J821" i="10"/>
  <c r="L821" i="10" s="1"/>
  <c r="K821" i="10"/>
  <c r="M821" i="10" s="1"/>
  <c r="O821" i="10"/>
  <c r="P821" i="10" s="1"/>
  <c r="J822" i="10"/>
  <c r="L822" i="10" s="1"/>
  <c r="K822" i="10"/>
  <c r="M822" i="10" s="1"/>
  <c r="O822" i="10"/>
  <c r="P822" i="10" s="1"/>
  <c r="J823" i="10"/>
  <c r="L823" i="10" s="1"/>
  <c r="K823" i="10"/>
  <c r="M823" i="10" s="1"/>
  <c r="O823" i="10"/>
  <c r="P823" i="10" s="1"/>
  <c r="J824" i="10"/>
  <c r="L824" i="10" s="1"/>
  <c r="K824" i="10"/>
  <c r="M824" i="10" s="1"/>
  <c r="O824" i="10"/>
  <c r="P824" i="10" s="1"/>
  <c r="J825" i="10"/>
  <c r="L825" i="10" s="1"/>
  <c r="K825" i="10"/>
  <c r="M825" i="10" s="1"/>
  <c r="O825" i="10"/>
  <c r="P825" i="10" s="1"/>
  <c r="J826" i="10"/>
  <c r="L826" i="10" s="1"/>
  <c r="K826" i="10"/>
  <c r="M826" i="10" s="1"/>
  <c r="O826" i="10"/>
  <c r="P826" i="10" s="1"/>
  <c r="J827" i="10"/>
  <c r="L827" i="10" s="1"/>
  <c r="K827" i="10"/>
  <c r="M827" i="10" s="1"/>
  <c r="O827" i="10"/>
  <c r="P827" i="10" s="1"/>
  <c r="J828" i="10"/>
  <c r="L828" i="10" s="1"/>
  <c r="N828" i="10" s="1"/>
  <c r="K828" i="10"/>
  <c r="M828" i="10" s="1"/>
  <c r="O828" i="10"/>
  <c r="P828" i="10" s="1"/>
  <c r="J829" i="10"/>
  <c r="L829" i="10" s="1"/>
  <c r="K829" i="10"/>
  <c r="M829" i="10" s="1"/>
  <c r="O829" i="10"/>
  <c r="P829" i="10" s="1"/>
  <c r="J830" i="10"/>
  <c r="L830" i="10" s="1"/>
  <c r="K830" i="10"/>
  <c r="M830" i="10" s="1"/>
  <c r="O830" i="10"/>
  <c r="P830" i="10" s="1"/>
  <c r="J831" i="10"/>
  <c r="L831" i="10" s="1"/>
  <c r="K831" i="10"/>
  <c r="M831" i="10" s="1"/>
  <c r="O831" i="10"/>
  <c r="P831" i="10" s="1"/>
  <c r="J832" i="10"/>
  <c r="L832" i="10" s="1"/>
  <c r="K832" i="10"/>
  <c r="M832" i="10" s="1"/>
  <c r="O832" i="10"/>
  <c r="P832" i="10" s="1"/>
  <c r="J833" i="10"/>
  <c r="L833" i="10" s="1"/>
  <c r="K833" i="10"/>
  <c r="M833" i="10" s="1"/>
  <c r="O833" i="10"/>
  <c r="P833" i="10" s="1"/>
  <c r="J834" i="10"/>
  <c r="L834" i="10" s="1"/>
  <c r="K834" i="10"/>
  <c r="M834" i="10" s="1"/>
  <c r="O834" i="10"/>
  <c r="P834" i="10" s="1"/>
  <c r="J835" i="10"/>
  <c r="L835" i="10" s="1"/>
  <c r="K835" i="10"/>
  <c r="M835" i="10" s="1"/>
  <c r="O835" i="10"/>
  <c r="P835" i="10" s="1"/>
  <c r="J836" i="10"/>
  <c r="L836" i="10" s="1"/>
  <c r="K836" i="10"/>
  <c r="M836" i="10" s="1"/>
  <c r="O836" i="10"/>
  <c r="P836" i="10" s="1"/>
  <c r="J837" i="10"/>
  <c r="L837" i="10" s="1"/>
  <c r="K837" i="10"/>
  <c r="M837" i="10" s="1"/>
  <c r="O837" i="10"/>
  <c r="P837" i="10" s="1"/>
  <c r="J838" i="10"/>
  <c r="L838" i="10" s="1"/>
  <c r="K838" i="10"/>
  <c r="M838" i="10" s="1"/>
  <c r="O838" i="10"/>
  <c r="P838" i="10" s="1"/>
  <c r="J839" i="10"/>
  <c r="L839" i="10" s="1"/>
  <c r="K839" i="10"/>
  <c r="M839" i="10" s="1"/>
  <c r="O839" i="10"/>
  <c r="P839" i="10" s="1"/>
  <c r="J840" i="10"/>
  <c r="L840" i="10" s="1"/>
  <c r="K840" i="10"/>
  <c r="M840" i="10" s="1"/>
  <c r="O840" i="10"/>
  <c r="P840" i="10" s="1"/>
  <c r="J841" i="10"/>
  <c r="L841" i="10" s="1"/>
  <c r="K841" i="10"/>
  <c r="M841" i="10" s="1"/>
  <c r="O841" i="10"/>
  <c r="P841" i="10" s="1"/>
  <c r="J842" i="10"/>
  <c r="L842" i="10" s="1"/>
  <c r="K842" i="10"/>
  <c r="M842" i="10" s="1"/>
  <c r="O842" i="10"/>
  <c r="P842" i="10" s="1"/>
  <c r="J843" i="10"/>
  <c r="L843" i="10" s="1"/>
  <c r="K843" i="10"/>
  <c r="M843" i="10" s="1"/>
  <c r="O843" i="10"/>
  <c r="P843" i="10" s="1"/>
  <c r="J844" i="10"/>
  <c r="L844" i="10" s="1"/>
  <c r="K844" i="10"/>
  <c r="M844" i="10" s="1"/>
  <c r="O844" i="10"/>
  <c r="P844" i="10" s="1"/>
  <c r="J845" i="10"/>
  <c r="L845" i="10" s="1"/>
  <c r="K845" i="10"/>
  <c r="M845" i="10" s="1"/>
  <c r="O845" i="10"/>
  <c r="P845" i="10" s="1"/>
  <c r="J846" i="10"/>
  <c r="L846" i="10" s="1"/>
  <c r="K846" i="10"/>
  <c r="M846" i="10" s="1"/>
  <c r="O846" i="10"/>
  <c r="P846" i="10" s="1"/>
  <c r="J847" i="10"/>
  <c r="L847" i="10" s="1"/>
  <c r="K847" i="10"/>
  <c r="M847" i="10" s="1"/>
  <c r="O847" i="10"/>
  <c r="P847" i="10" s="1"/>
  <c r="J848" i="10"/>
  <c r="L848" i="10" s="1"/>
  <c r="K848" i="10"/>
  <c r="M848" i="10" s="1"/>
  <c r="N848" i="10" s="1"/>
  <c r="O848" i="10"/>
  <c r="P848" i="10" s="1"/>
  <c r="J849" i="10"/>
  <c r="L849" i="10" s="1"/>
  <c r="K849" i="10"/>
  <c r="M849" i="10" s="1"/>
  <c r="O849" i="10"/>
  <c r="P849" i="10" s="1"/>
  <c r="J850" i="10"/>
  <c r="L850" i="10" s="1"/>
  <c r="K850" i="10"/>
  <c r="M850" i="10" s="1"/>
  <c r="O850" i="10"/>
  <c r="P850" i="10" s="1"/>
  <c r="J851" i="10"/>
  <c r="L851" i="10" s="1"/>
  <c r="K851" i="10"/>
  <c r="M851" i="10" s="1"/>
  <c r="O851" i="10"/>
  <c r="P851" i="10" s="1"/>
  <c r="J852" i="10"/>
  <c r="L852" i="10" s="1"/>
  <c r="K852" i="10"/>
  <c r="M852" i="10" s="1"/>
  <c r="O852" i="10"/>
  <c r="P852" i="10" s="1"/>
  <c r="J853" i="10"/>
  <c r="L853" i="10" s="1"/>
  <c r="K853" i="10"/>
  <c r="M853" i="10" s="1"/>
  <c r="O853" i="10"/>
  <c r="P853" i="10" s="1"/>
  <c r="J854" i="10"/>
  <c r="L854" i="10" s="1"/>
  <c r="K854" i="10"/>
  <c r="M854" i="10" s="1"/>
  <c r="O854" i="10"/>
  <c r="P854" i="10" s="1"/>
  <c r="J855" i="10"/>
  <c r="L855" i="10" s="1"/>
  <c r="K855" i="10"/>
  <c r="M855" i="10" s="1"/>
  <c r="O855" i="10"/>
  <c r="P855" i="10"/>
  <c r="J856" i="10"/>
  <c r="L856" i="10" s="1"/>
  <c r="K856" i="10"/>
  <c r="M856" i="10" s="1"/>
  <c r="O856" i="10"/>
  <c r="P856" i="10" s="1"/>
  <c r="J857" i="10"/>
  <c r="L857" i="10" s="1"/>
  <c r="K857" i="10"/>
  <c r="M857" i="10" s="1"/>
  <c r="O857" i="10"/>
  <c r="P857" i="10" s="1"/>
  <c r="J858" i="10"/>
  <c r="L858" i="10" s="1"/>
  <c r="K858" i="10"/>
  <c r="M858" i="10" s="1"/>
  <c r="O858" i="10"/>
  <c r="P858" i="10" s="1"/>
  <c r="J859" i="10"/>
  <c r="L859" i="10" s="1"/>
  <c r="K859" i="10"/>
  <c r="M859" i="10" s="1"/>
  <c r="O859" i="10"/>
  <c r="P859" i="10" s="1"/>
  <c r="J860" i="10"/>
  <c r="L860" i="10" s="1"/>
  <c r="K860" i="10"/>
  <c r="M860" i="10" s="1"/>
  <c r="O860" i="10"/>
  <c r="P860" i="10" s="1"/>
  <c r="J861" i="10"/>
  <c r="L861" i="10" s="1"/>
  <c r="K861" i="10"/>
  <c r="M861" i="10" s="1"/>
  <c r="O861" i="10"/>
  <c r="P861" i="10" s="1"/>
  <c r="J862" i="10"/>
  <c r="L862" i="10" s="1"/>
  <c r="K862" i="10"/>
  <c r="M862" i="10" s="1"/>
  <c r="O862" i="10"/>
  <c r="P862" i="10" s="1"/>
  <c r="J863" i="10"/>
  <c r="L863" i="10" s="1"/>
  <c r="K863" i="10"/>
  <c r="M863" i="10" s="1"/>
  <c r="O863" i="10"/>
  <c r="P863" i="10" s="1"/>
  <c r="J864" i="10"/>
  <c r="L864" i="10" s="1"/>
  <c r="N864" i="10" s="1"/>
  <c r="K864" i="10"/>
  <c r="M864" i="10" s="1"/>
  <c r="O864" i="10"/>
  <c r="P864" i="10" s="1"/>
  <c r="J865" i="10"/>
  <c r="L865" i="10" s="1"/>
  <c r="K865" i="10"/>
  <c r="M865" i="10" s="1"/>
  <c r="O865" i="10"/>
  <c r="P865" i="10" s="1"/>
  <c r="J866" i="10"/>
  <c r="L866" i="10" s="1"/>
  <c r="K866" i="10"/>
  <c r="M866" i="10" s="1"/>
  <c r="O866" i="10"/>
  <c r="P866" i="10" s="1"/>
  <c r="J867" i="10"/>
  <c r="L867" i="10" s="1"/>
  <c r="K867" i="10"/>
  <c r="M867" i="10" s="1"/>
  <c r="O867" i="10"/>
  <c r="P867" i="10" s="1"/>
  <c r="J868" i="10"/>
  <c r="L868" i="10" s="1"/>
  <c r="N868" i="10" s="1"/>
  <c r="K868" i="10"/>
  <c r="M868" i="10" s="1"/>
  <c r="O868" i="10"/>
  <c r="P868" i="10" s="1"/>
  <c r="J869" i="10"/>
  <c r="L869" i="10" s="1"/>
  <c r="K869" i="10"/>
  <c r="M869" i="10" s="1"/>
  <c r="O869" i="10"/>
  <c r="P869" i="10" s="1"/>
  <c r="J870" i="10"/>
  <c r="L870" i="10" s="1"/>
  <c r="K870" i="10"/>
  <c r="M870" i="10" s="1"/>
  <c r="O870" i="10"/>
  <c r="P870" i="10" s="1"/>
  <c r="J871" i="10"/>
  <c r="L871" i="10" s="1"/>
  <c r="K871" i="10"/>
  <c r="M871" i="10" s="1"/>
  <c r="O871" i="10"/>
  <c r="P871" i="10" s="1"/>
  <c r="J872" i="10"/>
  <c r="L872" i="10" s="1"/>
  <c r="N872" i="10" s="1"/>
  <c r="K872" i="10"/>
  <c r="M872" i="10" s="1"/>
  <c r="O872" i="10"/>
  <c r="P872" i="10" s="1"/>
  <c r="J873" i="10"/>
  <c r="L873" i="10" s="1"/>
  <c r="K873" i="10"/>
  <c r="M873" i="10" s="1"/>
  <c r="O873" i="10"/>
  <c r="P873" i="10" s="1"/>
  <c r="J874" i="10"/>
  <c r="L874" i="10" s="1"/>
  <c r="K874" i="10"/>
  <c r="M874" i="10" s="1"/>
  <c r="O874" i="10"/>
  <c r="P874" i="10" s="1"/>
  <c r="J875" i="10"/>
  <c r="L875" i="10" s="1"/>
  <c r="K875" i="10"/>
  <c r="M875" i="10" s="1"/>
  <c r="O875" i="10"/>
  <c r="P875" i="10" s="1"/>
  <c r="J876" i="10"/>
  <c r="L876" i="10" s="1"/>
  <c r="N876" i="10" s="1"/>
  <c r="K876" i="10"/>
  <c r="M876" i="10" s="1"/>
  <c r="O876" i="10"/>
  <c r="P876" i="10" s="1"/>
  <c r="J877" i="10"/>
  <c r="L877" i="10" s="1"/>
  <c r="K877" i="10"/>
  <c r="M877" i="10" s="1"/>
  <c r="O877" i="10"/>
  <c r="P877" i="10" s="1"/>
  <c r="J878" i="10"/>
  <c r="L878" i="10" s="1"/>
  <c r="K878" i="10"/>
  <c r="M878" i="10" s="1"/>
  <c r="O878" i="10"/>
  <c r="P878" i="10" s="1"/>
  <c r="J879" i="10"/>
  <c r="L879" i="10" s="1"/>
  <c r="K879" i="10"/>
  <c r="M879" i="10" s="1"/>
  <c r="O879" i="10"/>
  <c r="P879" i="10" s="1"/>
  <c r="J880" i="10"/>
  <c r="L880" i="10" s="1"/>
  <c r="N880" i="10" s="1"/>
  <c r="K880" i="10"/>
  <c r="M880" i="10" s="1"/>
  <c r="O880" i="10"/>
  <c r="P880" i="10" s="1"/>
  <c r="J881" i="10"/>
  <c r="L881" i="10" s="1"/>
  <c r="K881" i="10"/>
  <c r="M881" i="10" s="1"/>
  <c r="O881" i="10"/>
  <c r="P881" i="10" s="1"/>
  <c r="J882" i="10"/>
  <c r="L882" i="10" s="1"/>
  <c r="K882" i="10"/>
  <c r="M882" i="10" s="1"/>
  <c r="O882" i="10"/>
  <c r="P882" i="10" s="1"/>
  <c r="J883" i="10"/>
  <c r="L883" i="10" s="1"/>
  <c r="K883" i="10"/>
  <c r="M883" i="10" s="1"/>
  <c r="O883" i="10"/>
  <c r="P883" i="10" s="1"/>
  <c r="J884" i="10"/>
  <c r="L884" i="10" s="1"/>
  <c r="K884" i="10"/>
  <c r="M884" i="10"/>
  <c r="O884" i="10"/>
  <c r="P884" i="10" s="1"/>
  <c r="J885" i="10"/>
  <c r="L885" i="10" s="1"/>
  <c r="K885" i="10"/>
  <c r="M885" i="10" s="1"/>
  <c r="O885" i="10"/>
  <c r="P885" i="10" s="1"/>
  <c r="J886" i="10"/>
  <c r="L886" i="10" s="1"/>
  <c r="K886" i="10"/>
  <c r="M886" i="10" s="1"/>
  <c r="O886" i="10"/>
  <c r="P886" i="10" s="1"/>
  <c r="J887" i="10"/>
  <c r="L887" i="10" s="1"/>
  <c r="K887" i="10"/>
  <c r="M887" i="10" s="1"/>
  <c r="O887" i="10"/>
  <c r="P887" i="10" s="1"/>
  <c r="J888" i="10"/>
  <c r="L888" i="10" s="1"/>
  <c r="K888" i="10"/>
  <c r="M888" i="10" s="1"/>
  <c r="O888" i="10"/>
  <c r="P888" i="10" s="1"/>
  <c r="J889" i="10"/>
  <c r="L889" i="10" s="1"/>
  <c r="K889" i="10"/>
  <c r="M889" i="10" s="1"/>
  <c r="O889" i="10"/>
  <c r="P889" i="10" s="1"/>
  <c r="J890" i="10"/>
  <c r="L890" i="10" s="1"/>
  <c r="K890" i="10"/>
  <c r="M890" i="10" s="1"/>
  <c r="O890" i="10"/>
  <c r="P890" i="10" s="1"/>
  <c r="J891" i="10"/>
  <c r="L891" i="10" s="1"/>
  <c r="K891" i="10"/>
  <c r="M891" i="10" s="1"/>
  <c r="O891" i="10"/>
  <c r="P891" i="10" s="1"/>
  <c r="J892" i="10"/>
  <c r="L892" i="10" s="1"/>
  <c r="K892" i="10"/>
  <c r="M892" i="10" s="1"/>
  <c r="O892" i="10"/>
  <c r="P892" i="10" s="1"/>
  <c r="J893" i="10"/>
  <c r="L893" i="10" s="1"/>
  <c r="K893" i="10"/>
  <c r="M893" i="10" s="1"/>
  <c r="O893" i="10"/>
  <c r="P893" i="10" s="1"/>
  <c r="J894" i="10"/>
  <c r="L894" i="10" s="1"/>
  <c r="K894" i="10"/>
  <c r="M894" i="10" s="1"/>
  <c r="O894" i="10"/>
  <c r="P894" i="10" s="1"/>
  <c r="J895" i="10"/>
  <c r="L895" i="10" s="1"/>
  <c r="K895" i="10"/>
  <c r="M895" i="10" s="1"/>
  <c r="O895" i="10"/>
  <c r="P895" i="10" s="1"/>
  <c r="J896" i="10"/>
  <c r="L896" i="10" s="1"/>
  <c r="K896" i="10"/>
  <c r="M896" i="10" s="1"/>
  <c r="O896" i="10"/>
  <c r="P896" i="10" s="1"/>
  <c r="J897" i="10"/>
  <c r="L897" i="10" s="1"/>
  <c r="K897" i="10"/>
  <c r="M897" i="10" s="1"/>
  <c r="O897" i="10"/>
  <c r="P897" i="10" s="1"/>
  <c r="J898" i="10"/>
  <c r="L898" i="10" s="1"/>
  <c r="K898" i="10"/>
  <c r="M898" i="10" s="1"/>
  <c r="O898" i="10"/>
  <c r="P898" i="10" s="1"/>
  <c r="J899" i="10"/>
  <c r="L899" i="10" s="1"/>
  <c r="K899" i="10"/>
  <c r="M899" i="10" s="1"/>
  <c r="O899" i="10"/>
  <c r="P899" i="10" s="1"/>
  <c r="J900" i="10"/>
  <c r="L900" i="10" s="1"/>
  <c r="K900" i="10"/>
  <c r="M900" i="10" s="1"/>
  <c r="O900" i="10"/>
  <c r="P900" i="10" s="1"/>
  <c r="J901" i="10"/>
  <c r="L901" i="10" s="1"/>
  <c r="K901" i="10"/>
  <c r="M901" i="10" s="1"/>
  <c r="O901" i="10"/>
  <c r="P901" i="10" s="1"/>
  <c r="J902" i="10"/>
  <c r="L902" i="10" s="1"/>
  <c r="K902" i="10"/>
  <c r="M902" i="10" s="1"/>
  <c r="O902" i="10"/>
  <c r="P902" i="10" s="1"/>
  <c r="J903" i="10"/>
  <c r="L903" i="10" s="1"/>
  <c r="K903" i="10"/>
  <c r="M903" i="10" s="1"/>
  <c r="O903" i="10"/>
  <c r="P903" i="10" s="1"/>
  <c r="J904" i="10"/>
  <c r="L904" i="10" s="1"/>
  <c r="K904" i="10"/>
  <c r="M904" i="10" s="1"/>
  <c r="O904" i="10"/>
  <c r="P904" i="10" s="1"/>
  <c r="J905" i="10"/>
  <c r="L905" i="10" s="1"/>
  <c r="K905" i="10"/>
  <c r="M905" i="10" s="1"/>
  <c r="O905" i="10"/>
  <c r="P905" i="10" s="1"/>
  <c r="J906" i="10"/>
  <c r="L906" i="10" s="1"/>
  <c r="K906" i="10"/>
  <c r="M906" i="10" s="1"/>
  <c r="O906" i="10"/>
  <c r="P906" i="10" s="1"/>
  <c r="J907" i="10"/>
  <c r="L907" i="10" s="1"/>
  <c r="K907" i="10"/>
  <c r="M907" i="10" s="1"/>
  <c r="O907" i="10"/>
  <c r="P907" i="10" s="1"/>
  <c r="J908" i="10"/>
  <c r="L908" i="10" s="1"/>
  <c r="K908" i="10"/>
  <c r="M908" i="10" s="1"/>
  <c r="O908" i="10"/>
  <c r="P908" i="10" s="1"/>
  <c r="J909" i="10"/>
  <c r="L909" i="10" s="1"/>
  <c r="K909" i="10"/>
  <c r="M909" i="10" s="1"/>
  <c r="O909" i="10"/>
  <c r="P909" i="10" s="1"/>
  <c r="J910" i="10"/>
  <c r="L910" i="10"/>
  <c r="K910" i="10"/>
  <c r="M910" i="10" s="1"/>
  <c r="O910" i="10"/>
  <c r="P910" i="10" s="1"/>
  <c r="J911" i="10"/>
  <c r="L911" i="10" s="1"/>
  <c r="K911" i="10"/>
  <c r="M911" i="10" s="1"/>
  <c r="N911" i="10" s="1"/>
  <c r="O911" i="10"/>
  <c r="P911" i="10" s="1"/>
  <c r="J912" i="10"/>
  <c r="L912" i="10" s="1"/>
  <c r="K912" i="10"/>
  <c r="M912" i="10" s="1"/>
  <c r="O912" i="10"/>
  <c r="P912" i="10"/>
  <c r="J913" i="10"/>
  <c r="L913" i="10" s="1"/>
  <c r="K913" i="10"/>
  <c r="M913" i="10" s="1"/>
  <c r="O913" i="10"/>
  <c r="P913" i="10" s="1"/>
  <c r="J914" i="10"/>
  <c r="L914" i="10" s="1"/>
  <c r="K914" i="10"/>
  <c r="M914" i="10" s="1"/>
  <c r="O914" i="10"/>
  <c r="P914" i="10" s="1"/>
  <c r="J915" i="10"/>
  <c r="L915" i="10" s="1"/>
  <c r="K915" i="10"/>
  <c r="M915" i="10" s="1"/>
  <c r="O915" i="10"/>
  <c r="P915" i="10" s="1"/>
  <c r="J916" i="10"/>
  <c r="L916" i="10" s="1"/>
  <c r="K916" i="10"/>
  <c r="M916" i="10" s="1"/>
  <c r="O916" i="10"/>
  <c r="P916" i="10" s="1"/>
  <c r="J917" i="10"/>
  <c r="L917" i="10" s="1"/>
  <c r="K917" i="10"/>
  <c r="M917" i="10" s="1"/>
  <c r="O917" i="10"/>
  <c r="P917" i="10" s="1"/>
  <c r="J918" i="10"/>
  <c r="L918" i="10" s="1"/>
  <c r="K918" i="10"/>
  <c r="M918" i="10" s="1"/>
  <c r="O918" i="10"/>
  <c r="P918" i="10" s="1"/>
  <c r="J919" i="10"/>
  <c r="L919" i="10" s="1"/>
  <c r="K919" i="10"/>
  <c r="M919" i="10" s="1"/>
  <c r="O919" i="10"/>
  <c r="P919" i="10" s="1"/>
  <c r="J920" i="10"/>
  <c r="L920" i="10" s="1"/>
  <c r="K920" i="10"/>
  <c r="M920" i="10" s="1"/>
  <c r="O920" i="10"/>
  <c r="P920" i="10" s="1"/>
  <c r="J921" i="10"/>
  <c r="L921" i="10" s="1"/>
  <c r="K921" i="10"/>
  <c r="M921" i="10" s="1"/>
  <c r="O921" i="10"/>
  <c r="P921" i="10" s="1"/>
  <c r="J922" i="10"/>
  <c r="L922" i="10" s="1"/>
  <c r="K922" i="10"/>
  <c r="M922" i="10" s="1"/>
  <c r="O922" i="10"/>
  <c r="P922" i="10" s="1"/>
  <c r="J923" i="10"/>
  <c r="L923" i="10" s="1"/>
  <c r="K923" i="10"/>
  <c r="M923" i="10" s="1"/>
  <c r="O923" i="10"/>
  <c r="P923" i="10" s="1"/>
  <c r="J924" i="10"/>
  <c r="L924" i="10" s="1"/>
  <c r="K924" i="10"/>
  <c r="M924" i="10" s="1"/>
  <c r="O924" i="10"/>
  <c r="P924" i="10" s="1"/>
  <c r="J925" i="10"/>
  <c r="L925" i="10" s="1"/>
  <c r="K925" i="10"/>
  <c r="M925" i="10" s="1"/>
  <c r="O925" i="10"/>
  <c r="P925" i="10" s="1"/>
  <c r="J926" i="10"/>
  <c r="L926" i="10" s="1"/>
  <c r="K926" i="10"/>
  <c r="M926" i="10" s="1"/>
  <c r="O926" i="10"/>
  <c r="P926" i="10" s="1"/>
  <c r="J927" i="10"/>
  <c r="L927" i="10" s="1"/>
  <c r="K927" i="10"/>
  <c r="M927" i="10" s="1"/>
  <c r="O927" i="10"/>
  <c r="P927" i="10" s="1"/>
  <c r="J928" i="10"/>
  <c r="L928" i="10" s="1"/>
  <c r="K928" i="10"/>
  <c r="M928" i="10" s="1"/>
  <c r="O928" i="10"/>
  <c r="P928" i="10" s="1"/>
  <c r="J929" i="10"/>
  <c r="L929" i="10" s="1"/>
  <c r="K929" i="10"/>
  <c r="M929" i="10" s="1"/>
  <c r="O929" i="10"/>
  <c r="P929" i="10" s="1"/>
  <c r="J930" i="10"/>
  <c r="L930" i="10" s="1"/>
  <c r="K930" i="10"/>
  <c r="M930" i="10" s="1"/>
  <c r="O930" i="10"/>
  <c r="P930" i="10" s="1"/>
  <c r="J931" i="10"/>
  <c r="L931" i="10" s="1"/>
  <c r="N931" i="10" s="1"/>
  <c r="K931" i="10"/>
  <c r="M931" i="10" s="1"/>
  <c r="O931" i="10"/>
  <c r="P931" i="10" s="1"/>
  <c r="J932" i="10"/>
  <c r="L932" i="10" s="1"/>
  <c r="K932" i="10"/>
  <c r="M932" i="10" s="1"/>
  <c r="O932" i="10"/>
  <c r="P932" i="10" s="1"/>
  <c r="J933" i="10"/>
  <c r="L933" i="10" s="1"/>
  <c r="K933" i="10"/>
  <c r="M933" i="10" s="1"/>
  <c r="O933" i="10"/>
  <c r="P933" i="10" s="1"/>
  <c r="J934" i="10"/>
  <c r="L934" i="10" s="1"/>
  <c r="K934" i="10"/>
  <c r="M934" i="10" s="1"/>
  <c r="O934" i="10"/>
  <c r="P934" i="10" s="1"/>
  <c r="J935" i="10"/>
  <c r="L935" i="10" s="1"/>
  <c r="K935" i="10"/>
  <c r="M935" i="10" s="1"/>
  <c r="O935" i="10"/>
  <c r="P935" i="10" s="1"/>
  <c r="J936" i="10"/>
  <c r="L936" i="10" s="1"/>
  <c r="K936" i="10"/>
  <c r="M936" i="10"/>
  <c r="O936" i="10"/>
  <c r="P936" i="10" s="1"/>
  <c r="J937" i="10"/>
  <c r="L937" i="10" s="1"/>
  <c r="K937" i="10"/>
  <c r="M937" i="10" s="1"/>
  <c r="O937" i="10"/>
  <c r="P937" i="10" s="1"/>
  <c r="J938" i="10"/>
  <c r="L938" i="10" s="1"/>
  <c r="K938" i="10"/>
  <c r="M938" i="10" s="1"/>
  <c r="O938" i="10"/>
  <c r="P938" i="10" s="1"/>
  <c r="J939" i="10"/>
  <c r="L939" i="10" s="1"/>
  <c r="K939" i="10"/>
  <c r="M939" i="10" s="1"/>
  <c r="O939" i="10"/>
  <c r="P939" i="10" s="1"/>
  <c r="J940" i="10"/>
  <c r="L940" i="10" s="1"/>
  <c r="K940" i="10"/>
  <c r="M940" i="10" s="1"/>
  <c r="O940" i="10"/>
  <c r="P940" i="10" s="1"/>
  <c r="J941" i="10"/>
  <c r="L941" i="10" s="1"/>
  <c r="K941" i="10"/>
  <c r="M941" i="10" s="1"/>
  <c r="O941" i="10"/>
  <c r="P941" i="10" s="1"/>
  <c r="J942" i="10"/>
  <c r="L942" i="10" s="1"/>
  <c r="K942" i="10"/>
  <c r="M942" i="10" s="1"/>
  <c r="O942" i="10"/>
  <c r="P942" i="10" s="1"/>
  <c r="J943" i="10"/>
  <c r="L943" i="10" s="1"/>
  <c r="K943" i="10"/>
  <c r="M943" i="10" s="1"/>
  <c r="O943" i="10"/>
  <c r="P943" i="10" s="1"/>
  <c r="J944" i="10"/>
  <c r="L944" i="10" s="1"/>
  <c r="K944" i="10"/>
  <c r="M944" i="10" s="1"/>
  <c r="O944" i="10"/>
  <c r="P944" i="10" s="1"/>
  <c r="J945" i="10"/>
  <c r="L945" i="10" s="1"/>
  <c r="K945" i="10"/>
  <c r="M945" i="10" s="1"/>
  <c r="O945" i="10"/>
  <c r="P945" i="10" s="1"/>
  <c r="J946" i="10"/>
  <c r="L946" i="10" s="1"/>
  <c r="K946" i="10"/>
  <c r="M946" i="10" s="1"/>
  <c r="O946" i="10"/>
  <c r="P946" i="10" s="1"/>
  <c r="J947" i="10"/>
  <c r="L947" i="10" s="1"/>
  <c r="K947" i="10"/>
  <c r="M947" i="10" s="1"/>
  <c r="O947" i="10"/>
  <c r="P947" i="10" s="1"/>
  <c r="J948" i="10"/>
  <c r="L948" i="10" s="1"/>
  <c r="K948" i="10"/>
  <c r="M948" i="10" s="1"/>
  <c r="O948" i="10"/>
  <c r="P948" i="10" s="1"/>
  <c r="J949" i="10"/>
  <c r="L949" i="10" s="1"/>
  <c r="K949" i="10"/>
  <c r="M949" i="10" s="1"/>
  <c r="O949" i="10"/>
  <c r="P949" i="10" s="1"/>
  <c r="J950" i="10"/>
  <c r="L950" i="10" s="1"/>
  <c r="K950" i="10"/>
  <c r="M950" i="10" s="1"/>
  <c r="O950" i="10"/>
  <c r="P950" i="10" s="1"/>
  <c r="J951" i="10"/>
  <c r="L951" i="10" s="1"/>
  <c r="K951" i="10"/>
  <c r="M951" i="10" s="1"/>
  <c r="O951" i="10"/>
  <c r="P951" i="10" s="1"/>
  <c r="J952" i="10"/>
  <c r="L952" i="10" s="1"/>
  <c r="K952" i="10"/>
  <c r="M952" i="10" s="1"/>
  <c r="O952" i="10"/>
  <c r="P952" i="10" s="1"/>
  <c r="J953" i="10"/>
  <c r="L953" i="10" s="1"/>
  <c r="K953" i="10"/>
  <c r="M953" i="10" s="1"/>
  <c r="O953" i="10"/>
  <c r="P953" i="10" s="1"/>
  <c r="J954" i="10"/>
  <c r="L954" i="10" s="1"/>
  <c r="K954" i="10"/>
  <c r="M954" i="10" s="1"/>
  <c r="O954" i="10"/>
  <c r="P954" i="10" s="1"/>
  <c r="J955" i="10"/>
  <c r="L955" i="10" s="1"/>
  <c r="K955" i="10"/>
  <c r="M955" i="10" s="1"/>
  <c r="O955" i="10"/>
  <c r="P955" i="10" s="1"/>
  <c r="J956" i="10"/>
  <c r="L956" i="10" s="1"/>
  <c r="K956" i="10"/>
  <c r="M956" i="10" s="1"/>
  <c r="O956" i="10"/>
  <c r="P956" i="10" s="1"/>
  <c r="J957" i="10"/>
  <c r="L957" i="10" s="1"/>
  <c r="K957" i="10"/>
  <c r="M957" i="10" s="1"/>
  <c r="O957" i="10"/>
  <c r="P957" i="10" s="1"/>
  <c r="J958" i="10"/>
  <c r="L958" i="10" s="1"/>
  <c r="K958" i="10"/>
  <c r="M958" i="10" s="1"/>
  <c r="O958" i="10"/>
  <c r="P958" i="10" s="1"/>
  <c r="J959" i="10"/>
  <c r="L959" i="10" s="1"/>
  <c r="K959" i="10"/>
  <c r="M959" i="10" s="1"/>
  <c r="O959" i="10"/>
  <c r="P959" i="10" s="1"/>
  <c r="J960" i="10"/>
  <c r="L960" i="10" s="1"/>
  <c r="K960" i="10"/>
  <c r="M960" i="10" s="1"/>
  <c r="O960" i="10"/>
  <c r="P960" i="10" s="1"/>
  <c r="J961" i="10"/>
  <c r="L961" i="10" s="1"/>
  <c r="K961" i="10"/>
  <c r="M961" i="10" s="1"/>
  <c r="O961" i="10"/>
  <c r="P961" i="10" s="1"/>
  <c r="J962" i="10"/>
  <c r="L962" i="10" s="1"/>
  <c r="K962" i="10"/>
  <c r="M962" i="10" s="1"/>
  <c r="O962" i="10"/>
  <c r="P962" i="10" s="1"/>
  <c r="J963" i="10"/>
  <c r="L963" i="10" s="1"/>
  <c r="K963" i="10"/>
  <c r="M963" i="10" s="1"/>
  <c r="O963" i="10"/>
  <c r="P963" i="10" s="1"/>
  <c r="J964" i="10"/>
  <c r="L964" i="10" s="1"/>
  <c r="K964" i="10"/>
  <c r="M964" i="10" s="1"/>
  <c r="O964" i="10"/>
  <c r="P964" i="10" s="1"/>
  <c r="J965" i="10"/>
  <c r="L965" i="10" s="1"/>
  <c r="K965" i="10"/>
  <c r="M965" i="10" s="1"/>
  <c r="O965" i="10"/>
  <c r="P965" i="10" s="1"/>
  <c r="J966" i="10"/>
  <c r="L966" i="10" s="1"/>
  <c r="K966" i="10"/>
  <c r="M966" i="10" s="1"/>
  <c r="O966" i="10"/>
  <c r="P966" i="10" s="1"/>
  <c r="J967" i="10"/>
  <c r="L967" i="10" s="1"/>
  <c r="K967" i="10"/>
  <c r="M967" i="10" s="1"/>
  <c r="O967" i="10"/>
  <c r="P967" i="10" s="1"/>
  <c r="J968" i="10"/>
  <c r="L968" i="10" s="1"/>
  <c r="K968" i="10"/>
  <c r="M968" i="10" s="1"/>
  <c r="O968" i="10"/>
  <c r="P968" i="10" s="1"/>
  <c r="J969" i="10"/>
  <c r="L969" i="10" s="1"/>
  <c r="K969" i="10"/>
  <c r="M969" i="10" s="1"/>
  <c r="O969" i="10"/>
  <c r="P969" i="10" s="1"/>
  <c r="J970" i="10"/>
  <c r="L970" i="10" s="1"/>
  <c r="K970" i="10"/>
  <c r="M970" i="10" s="1"/>
  <c r="O970" i="10"/>
  <c r="P970" i="10" s="1"/>
  <c r="J971" i="10"/>
  <c r="L971" i="10" s="1"/>
  <c r="K971" i="10"/>
  <c r="M971" i="10" s="1"/>
  <c r="O971" i="10"/>
  <c r="P971" i="10" s="1"/>
  <c r="J972" i="10"/>
  <c r="L972" i="10" s="1"/>
  <c r="K972" i="10"/>
  <c r="M972" i="10" s="1"/>
  <c r="O972" i="10"/>
  <c r="P972" i="10" s="1"/>
  <c r="J973" i="10"/>
  <c r="L973" i="10" s="1"/>
  <c r="K973" i="10"/>
  <c r="M973" i="10" s="1"/>
  <c r="O973" i="10"/>
  <c r="P973" i="10" s="1"/>
  <c r="J974" i="10"/>
  <c r="L974" i="10" s="1"/>
  <c r="K974" i="10"/>
  <c r="M974" i="10" s="1"/>
  <c r="O974" i="10"/>
  <c r="P974" i="10" s="1"/>
  <c r="J975" i="10"/>
  <c r="L975" i="10" s="1"/>
  <c r="K975" i="10"/>
  <c r="M975" i="10" s="1"/>
  <c r="O975" i="10"/>
  <c r="P975" i="10" s="1"/>
  <c r="J976" i="10"/>
  <c r="L976" i="10" s="1"/>
  <c r="K976" i="10"/>
  <c r="M976" i="10" s="1"/>
  <c r="O976" i="10"/>
  <c r="P976" i="10" s="1"/>
  <c r="J977" i="10"/>
  <c r="L977" i="10" s="1"/>
  <c r="K977" i="10"/>
  <c r="M977" i="10" s="1"/>
  <c r="O977" i="10"/>
  <c r="P977" i="10" s="1"/>
  <c r="J978" i="10"/>
  <c r="L978" i="10" s="1"/>
  <c r="K978" i="10"/>
  <c r="M978" i="10" s="1"/>
  <c r="O978" i="10"/>
  <c r="P978" i="10" s="1"/>
  <c r="J979" i="10"/>
  <c r="L979" i="10" s="1"/>
  <c r="K979" i="10"/>
  <c r="M979" i="10" s="1"/>
  <c r="O979" i="10"/>
  <c r="P979" i="10" s="1"/>
  <c r="J980" i="10"/>
  <c r="L980" i="10" s="1"/>
  <c r="K980" i="10"/>
  <c r="M980" i="10" s="1"/>
  <c r="O980" i="10"/>
  <c r="P980" i="10" s="1"/>
  <c r="J981" i="10"/>
  <c r="L981" i="10" s="1"/>
  <c r="K981" i="10"/>
  <c r="M981" i="10" s="1"/>
  <c r="O981" i="10"/>
  <c r="P981" i="10" s="1"/>
  <c r="J982" i="10"/>
  <c r="L982" i="10" s="1"/>
  <c r="K982" i="10"/>
  <c r="M982" i="10" s="1"/>
  <c r="O982" i="10"/>
  <c r="P982" i="10" s="1"/>
  <c r="J983" i="10"/>
  <c r="L983" i="10" s="1"/>
  <c r="K983" i="10"/>
  <c r="M983" i="10"/>
  <c r="O983" i="10"/>
  <c r="P983" i="10" s="1"/>
  <c r="J984" i="10"/>
  <c r="L984" i="10" s="1"/>
  <c r="N984" i="10" s="1"/>
  <c r="K984" i="10"/>
  <c r="M984" i="10" s="1"/>
  <c r="O984" i="10"/>
  <c r="P984" i="10" s="1"/>
  <c r="J985" i="10"/>
  <c r="L985" i="10" s="1"/>
  <c r="K985" i="10"/>
  <c r="M985" i="10" s="1"/>
  <c r="O985" i="10"/>
  <c r="P985" i="10" s="1"/>
  <c r="J986" i="10"/>
  <c r="L986" i="10" s="1"/>
  <c r="K986" i="10"/>
  <c r="M986" i="10" s="1"/>
  <c r="O986" i="10"/>
  <c r="P986" i="10" s="1"/>
  <c r="J987" i="10"/>
  <c r="L987" i="10" s="1"/>
  <c r="K987" i="10"/>
  <c r="M987" i="10" s="1"/>
  <c r="O987" i="10"/>
  <c r="P987" i="10" s="1"/>
  <c r="J988" i="10"/>
  <c r="L988" i="10" s="1"/>
  <c r="K988" i="10"/>
  <c r="M988" i="10" s="1"/>
  <c r="O988" i="10"/>
  <c r="P988" i="10" s="1"/>
  <c r="J989" i="10"/>
  <c r="L989" i="10" s="1"/>
  <c r="K989" i="10"/>
  <c r="M989" i="10" s="1"/>
  <c r="O989" i="10"/>
  <c r="P989" i="10" s="1"/>
  <c r="J990" i="10"/>
  <c r="L990" i="10" s="1"/>
  <c r="K990" i="10"/>
  <c r="M990" i="10" s="1"/>
  <c r="O990" i="10"/>
  <c r="P990" i="10" s="1"/>
  <c r="J991" i="10"/>
  <c r="L991" i="10" s="1"/>
  <c r="K991" i="10"/>
  <c r="M991" i="10" s="1"/>
  <c r="O991" i="10"/>
  <c r="P991" i="10" s="1"/>
  <c r="J992" i="10"/>
  <c r="L992" i="10" s="1"/>
  <c r="K992" i="10"/>
  <c r="M992" i="10" s="1"/>
  <c r="O992" i="10"/>
  <c r="P992" i="10" s="1"/>
  <c r="J993" i="10"/>
  <c r="L993" i="10" s="1"/>
  <c r="K993" i="10"/>
  <c r="M993" i="10" s="1"/>
  <c r="O993" i="10"/>
  <c r="P993" i="10" s="1"/>
  <c r="J994" i="10"/>
  <c r="L994" i="10" s="1"/>
  <c r="K994" i="10"/>
  <c r="M994" i="10" s="1"/>
  <c r="O994" i="10"/>
  <c r="P994" i="10" s="1"/>
  <c r="J995" i="10"/>
  <c r="L995" i="10" s="1"/>
  <c r="K995" i="10"/>
  <c r="M995" i="10" s="1"/>
  <c r="O995" i="10"/>
  <c r="P995" i="10" s="1"/>
  <c r="J996" i="10"/>
  <c r="L996" i="10" s="1"/>
  <c r="K996" i="10"/>
  <c r="M996" i="10" s="1"/>
  <c r="O996" i="10"/>
  <c r="P996" i="10" s="1"/>
  <c r="J997" i="10"/>
  <c r="L997" i="10" s="1"/>
  <c r="K997" i="10"/>
  <c r="M997" i="10" s="1"/>
  <c r="O997" i="10"/>
  <c r="P997" i="10" s="1"/>
  <c r="J998" i="10"/>
  <c r="L998" i="10" s="1"/>
  <c r="K998" i="10"/>
  <c r="M998" i="10" s="1"/>
  <c r="O998" i="10"/>
  <c r="P998" i="10" s="1"/>
  <c r="J999" i="10"/>
  <c r="L999" i="10" s="1"/>
  <c r="K999" i="10"/>
  <c r="M999" i="10" s="1"/>
  <c r="O999" i="10"/>
  <c r="P999" i="10" s="1"/>
  <c r="J1000" i="10"/>
  <c r="L1000" i="10" s="1"/>
  <c r="K1000" i="10"/>
  <c r="M1000" i="10" s="1"/>
  <c r="O1000" i="10"/>
  <c r="P1000" i="10" s="1"/>
  <c r="J1001" i="10"/>
  <c r="L1001" i="10" s="1"/>
  <c r="K1001" i="10"/>
  <c r="M1001" i="10" s="1"/>
  <c r="O1001" i="10"/>
  <c r="P1001" i="10" s="1"/>
  <c r="J1002" i="10"/>
  <c r="L1002" i="10" s="1"/>
  <c r="K1002" i="10"/>
  <c r="M1002" i="10" s="1"/>
  <c r="O1002" i="10"/>
  <c r="P1002" i="10" s="1"/>
  <c r="J1003" i="10"/>
  <c r="L1003" i="10" s="1"/>
  <c r="K1003" i="10"/>
  <c r="M1003" i="10" s="1"/>
  <c r="O1003" i="10"/>
  <c r="P1003" i="10" s="1"/>
  <c r="J1004" i="10"/>
  <c r="L1004" i="10" s="1"/>
  <c r="K1004" i="10"/>
  <c r="M1004" i="10" s="1"/>
  <c r="O1004" i="10"/>
  <c r="P1004" i="10" s="1"/>
  <c r="J1005" i="10"/>
  <c r="L1005" i="10" s="1"/>
  <c r="K1005" i="10"/>
  <c r="M1005" i="10" s="1"/>
  <c r="O1005" i="10"/>
  <c r="P1005" i="10" s="1"/>
  <c r="J1006" i="10"/>
  <c r="L1006" i="10" s="1"/>
  <c r="K1006" i="10"/>
  <c r="M1006" i="10" s="1"/>
  <c r="O1006" i="10"/>
  <c r="P1006" i="10" s="1"/>
  <c r="J1007" i="10"/>
  <c r="L1007" i="10" s="1"/>
  <c r="K1007" i="10"/>
  <c r="M1007" i="10" s="1"/>
  <c r="O1007" i="10"/>
  <c r="P1007" i="10" s="1"/>
  <c r="J1008" i="10"/>
  <c r="L1008" i="10" s="1"/>
  <c r="K1008" i="10"/>
  <c r="M1008" i="10" s="1"/>
  <c r="O1008" i="10"/>
  <c r="P1008" i="10" s="1"/>
  <c r="J1009" i="10"/>
  <c r="L1009" i="10" s="1"/>
  <c r="K1009" i="10"/>
  <c r="M1009" i="10" s="1"/>
  <c r="O1009" i="10"/>
  <c r="P1009" i="10" s="1"/>
  <c r="J1010" i="10"/>
  <c r="L1010" i="10" s="1"/>
  <c r="K1010" i="10"/>
  <c r="M1010" i="10" s="1"/>
  <c r="O1010" i="10"/>
  <c r="P1010" i="10" s="1"/>
  <c r="J1011" i="10"/>
  <c r="L1011" i="10" s="1"/>
  <c r="K1011" i="10"/>
  <c r="M1011" i="10" s="1"/>
  <c r="O1011" i="10"/>
  <c r="P1011" i="10" s="1"/>
  <c r="J1012" i="10"/>
  <c r="L1012" i="10" s="1"/>
  <c r="K1012" i="10"/>
  <c r="M1012" i="10" s="1"/>
  <c r="N1012" i="10" s="1"/>
  <c r="O1012" i="10"/>
  <c r="P1012" i="10" s="1"/>
  <c r="J1013" i="10"/>
  <c r="L1013" i="10" s="1"/>
  <c r="K1013" i="10"/>
  <c r="M1013" i="10" s="1"/>
  <c r="O1013" i="10"/>
  <c r="P1013" i="10" s="1"/>
  <c r="J1014" i="10"/>
  <c r="L1014" i="10" s="1"/>
  <c r="K1014" i="10"/>
  <c r="M1014" i="10" s="1"/>
  <c r="O1014" i="10"/>
  <c r="P1014" i="10" s="1"/>
  <c r="J1015" i="10"/>
  <c r="L1015" i="10" s="1"/>
  <c r="K1015" i="10"/>
  <c r="M1015" i="10" s="1"/>
  <c r="O1015" i="10"/>
  <c r="P1015" i="10" s="1"/>
  <c r="J1016" i="10"/>
  <c r="L1016" i="10" s="1"/>
  <c r="K1016" i="10"/>
  <c r="M1016" i="10" s="1"/>
  <c r="O1016" i="10"/>
  <c r="P1016" i="10" s="1"/>
  <c r="J1017" i="10"/>
  <c r="L1017" i="10" s="1"/>
  <c r="K1017" i="10"/>
  <c r="M1017" i="10" s="1"/>
  <c r="O1017" i="10"/>
  <c r="P1017" i="10" s="1"/>
  <c r="J1018" i="10"/>
  <c r="L1018" i="10" s="1"/>
  <c r="K1018" i="10"/>
  <c r="M1018" i="10" s="1"/>
  <c r="O1018" i="10"/>
  <c r="P1018" i="10" s="1"/>
  <c r="J1019" i="10"/>
  <c r="L1019" i="10" s="1"/>
  <c r="K1019" i="10"/>
  <c r="M1019" i="10" s="1"/>
  <c r="O1019" i="10"/>
  <c r="P1019" i="10" s="1"/>
  <c r="J1020" i="10"/>
  <c r="L1020" i="10" s="1"/>
  <c r="N1020" i="10" s="1"/>
  <c r="K1020" i="10"/>
  <c r="M1020" i="10" s="1"/>
  <c r="O1020" i="10"/>
  <c r="P1020" i="10" s="1"/>
  <c r="J1021" i="10"/>
  <c r="L1021" i="10" s="1"/>
  <c r="K1021" i="10"/>
  <c r="M1021" i="10" s="1"/>
  <c r="O1021" i="10"/>
  <c r="P1021" i="10" s="1"/>
  <c r="J1022" i="10"/>
  <c r="L1022" i="10" s="1"/>
  <c r="K1022" i="10"/>
  <c r="M1022" i="10" s="1"/>
  <c r="O1022" i="10"/>
  <c r="P1022" i="10" s="1"/>
  <c r="J1023" i="10"/>
  <c r="L1023" i="10" s="1"/>
  <c r="K1023" i="10"/>
  <c r="M1023" i="10" s="1"/>
  <c r="O1023" i="10"/>
  <c r="P1023" i="10" s="1"/>
  <c r="J1024" i="10"/>
  <c r="L1024" i="10" s="1"/>
  <c r="K1024" i="10"/>
  <c r="M1024" i="10" s="1"/>
  <c r="O1024" i="10"/>
  <c r="P1024" i="10" s="1"/>
  <c r="J1025" i="10"/>
  <c r="L1025" i="10" s="1"/>
  <c r="K1025" i="10"/>
  <c r="M1025" i="10" s="1"/>
  <c r="O1025" i="10"/>
  <c r="P1025" i="10" s="1"/>
  <c r="J1026" i="10"/>
  <c r="L1026" i="10" s="1"/>
  <c r="K1026" i="10"/>
  <c r="M1026" i="10" s="1"/>
  <c r="O1026" i="10"/>
  <c r="P1026" i="10" s="1"/>
  <c r="J1027" i="10"/>
  <c r="L1027" i="10" s="1"/>
  <c r="K1027" i="10"/>
  <c r="M1027" i="10" s="1"/>
  <c r="O1027" i="10"/>
  <c r="P1027" i="10" s="1"/>
  <c r="J1028" i="10"/>
  <c r="L1028" i="10" s="1"/>
  <c r="K1028" i="10"/>
  <c r="M1028" i="10" s="1"/>
  <c r="O1028" i="10"/>
  <c r="P1028" i="10" s="1"/>
  <c r="J1029" i="10"/>
  <c r="L1029" i="10" s="1"/>
  <c r="K1029" i="10"/>
  <c r="M1029" i="10" s="1"/>
  <c r="O1029" i="10"/>
  <c r="P1029" i="10" s="1"/>
  <c r="J1030" i="10"/>
  <c r="L1030" i="10" s="1"/>
  <c r="K1030" i="10"/>
  <c r="M1030" i="10" s="1"/>
  <c r="O1030" i="10"/>
  <c r="P1030" i="10" s="1"/>
  <c r="J1031" i="10"/>
  <c r="L1031" i="10" s="1"/>
  <c r="K1031" i="10"/>
  <c r="M1031" i="10" s="1"/>
  <c r="O1031" i="10"/>
  <c r="P1031" i="10" s="1"/>
  <c r="J1032" i="10"/>
  <c r="L1032" i="10" s="1"/>
  <c r="K1032" i="10"/>
  <c r="M1032" i="10" s="1"/>
  <c r="O1032" i="10"/>
  <c r="P1032" i="10"/>
  <c r="J1033" i="10"/>
  <c r="L1033" i="10" s="1"/>
  <c r="K1033" i="10"/>
  <c r="M1033" i="10" s="1"/>
  <c r="O1033" i="10"/>
  <c r="P1033" i="10" s="1"/>
  <c r="J1034" i="10"/>
  <c r="L1034" i="10" s="1"/>
  <c r="K1034" i="10"/>
  <c r="M1034" i="10" s="1"/>
  <c r="O1034" i="10"/>
  <c r="P1034" i="10" s="1"/>
  <c r="J1035" i="10"/>
  <c r="L1035" i="10" s="1"/>
  <c r="K1035" i="10"/>
  <c r="M1035" i="10" s="1"/>
  <c r="N1035" i="10" s="1"/>
  <c r="O1035" i="10"/>
  <c r="P1035" i="10" s="1"/>
  <c r="J1036" i="10"/>
  <c r="L1036" i="10" s="1"/>
  <c r="K1036" i="10"/>
  <c r="M1036" i="10" s="1"/>
  <c r="O1036" i="10"/>
  <c r="P1036" i="10" s="1"/>
  <c r="J1037" i="10"/>
  <c r="L1037" i="10" s="1"/>
  <c r="K1037" i="10"/>
  <c r="M1037" i="10" s="1"/>
  <c r="O1037" i="10"/>
  <c r="P1037" i="10" s="1"/>
  <c r="J1038" i="10"/>
  <c r="L1038" i="10" s="1"/>
  <c r="K1038" i="10"/>
  <c r="M1038" i="10" s="1"/>
  <c r="O1038" i="10"/>
  <c r="P1038" i="10" s="1"/>
  <c r="J1039" i="10"/>
  <c r="L1039" i="10" s="1"/>
  <c r="K1039" i="10"/>
  <c r="M1039" i="10" s="1"/>
  <c r="O1039" i="10"/>
  <c r="P1039" i="10" s="1"/>
  <c r="J1040" i="10"/>
  <c r="L1040" i="10" s="1"/>
  <c r="K1040" i="10"/>
  <c r="M1040" i="10" s="1"/>
  <c r="O1040" i="10"/>
  <c r="P1040" i="10" s="1"/>
  <c r="J1041" i="10"/>
  <c r="L1041" i="10" s="1"/>
  <c r="K1041" i="10"/>
  <c r="M1041" i="10" s="1"/>
  <c r="O1041" i="10"/>
  <c r="P1041" i="10"/>
  <c r="J1042" i="10"/>
  <c r="L1042" i="10" s="1"/>
  <c r="K1042" i="10"/>
  <c r="M1042" i="10" s="1"/>
  <c r="O1042" i="10"/>
  <c r="P1042" i="10" s="1"/>
  <c r="J1043" i="10"/>
  <c r="L1043" i="10" s="1"/>
  <c r="K1043" i="10"/>
  <c r="M1043" i="10" s="1"/>
  <c r="O1043" i="10"/>
  <c r="P1043" i="10" s="1"/>
  <c r="J1044" i="10"/>
  <c r="L1044" i="10" s="1"/>
  <c r="K1044" i="10"/>
  <c r="M1044" i="10" s="1"/>
  <c r="O1044" i="10"/>
  <c r="P1044" i="10" s="1"/>
  <c r="J1045" i="10"/>
  <c r="L1045" i="10" s="1"/>
  <c r="K1045" i="10"/>
  <c r="M1045" i="10" s="1"/>
  <c r="O1045" i="10"/>
  <c r="P1045" i="10" s="1"/>
  <c r="J1046" i="10"/>
  <c r="L1046" i="10" s="1"/>
  <c r="K1046" i="10"/>
  <c r="M1046" i="10" s="1"/>
  <c r="O1046" i="10"/>
  <c r="P1046" i="10" s="1"/>
  <c r="J1047" i="10"/>
  <c r="L1047" i="10" s="1"/>
  <c r="K1047" i="10"/>
  <c r="M1047" i="10" s="1"/>
  <c r="O1047" i="10"/>
  <c r="P1047" i="10" s="1"/>
  <c r="J1048" i="10"/>
  <c r="L1048" i="10" s="1"/>
  <c r="K1048" i="10"/>
  <c r="M1048" i="10" s="1"/>
  <c r="O1048" i="10"/>
  <c r="P1048" i="10" s="1"/>
  <c r="J1049" i="10"/>
  <c r="L1049" i="10" s="1"/>
  <c r="K1049" i="10"/>
  <c r="M1049" i="10" s="1"/>
  <c r="O1049" i="10"/>
  <c r="P1049" i="10" s="1"/>
  <c r="J1050" i="10"/>
  <c r="L1050" i="10" s="1"/>
  <c r="K1050" i="10"/>
  <c r="M1050" i="10" s="1"/>
  <c r="O1050" i="10"/>
  <c r="P1050" i="10" s="1"/>
  <c r="J1051" i="10"/>
  <c r="L1051" i="10" s="1"/>
  <c r="K1051" i="10"/>
  <c r="M1051" i="10" s="1"/>
  <c r="O1051" i="10"/>
  <c r="P1051" i="10" s="1"/>
  <c r="J1052" i="10"/>
  <c r="L1052" i="10" s="1"/>
  <c r="K1052" i="10"/>
  <c r="M1052" i="10" s="1"/>
  <c r="O1052" i="10"/>
  <c r="P1052" i="10" s="1"/>
  <c r="J1053" i="10"/>
  <c r="L1053" i="10" s="1"/>
  <c r="K1053" i="10"/>
  <c r="M1053" i="10" s="1"/>
  <c r="O1053" i="10"/>
  <c r="P1053" i="10" s="1"/>
  <c r="J1054" i="10"/>
  <c r="L1054" i="10" s="1"/>
  <c r="K1054" i="10"/>
  <c r="M1054" i="10" s="1"/>
  <c r="O1054" i="10"/>
  <c r="P1054" i="10" s="1"/>
  <c r="J1055" i="10"/>
  <c r="L1055" i="10" s="1"/>
  <c r="K1055" i="10"/>
  <c r="M1055" i="10" s="1"/>
  <c r="O1055" i="10"/>
  <c r="P1055" i="10" s="1"/>
  <c r="J1056" i="10"/>
  <c r="L1056" i="10" s="1"/>
  <c r="K1056" i="10"/>
  <c r="M1056" i="10" s="1"/>
  <c r="O1056" i="10"/>
  <c r="P1056" i="10" s="1"/>
  <c r="J1057" i="10"/>
  <c r="L1057" i="10" s="1"/>
  <c r="K1057" i="10"/>
  <c r="M1057" i="10" s="1"/>
  <c r="O1057" i="10"/>
  <c r="P1057" i="10" s="1"/>
  <c r="J1058" i="10"/>
  <c r="L1058" i="10" s="1"/>
  <c r="K1058" i="10"/>
  <c r="M1058" i="10" s="1"/>
  <c r="O1058" i="10"/>
  <c r="P1058" i="10" s="1"/>
  <c r="J1059" i="10"/>
  <c r="L1059" i="10" s="1"/>
  <c r="K1059" i="10"/>
  <c r="M1059" i="10" s="1"/>
  <c r="O1059" i="10"/>
  <c r="P1059" i="10" s="1"/>
  <c r="J1060" i="10"/>
  <c r="L1060" i="10" s="1"/>
  <c r="K1060" i="10"/>
  <c r="M1060" i="10" s="1"/>
  <c r="O1060" i="10"/>
  <c r="P1060" i="10" s="1"/>
  <c r="J1061" i="10"/>
  <c r="L1061" i="10" s="1"/>
  <c r="K1061" i="10"/>
  <c r="M1061" i="10" s="1"/>
  <c r="O1061" i="10"/>
  <c r="P1061" i="10" s="1"/>
  <c r="J1062" i="10"/>
  <c r="L1062" i="10" s="1"/>
  <c r="K1062" i="10"/>
  <c r="M1062" i="10" s="1"/>
  <c r="O1062" i="10"/>
  <c r="P1062" i="10" s="1"/>
  <c r="J1063" i="10"/>
  <c r="L1063" i="10" s="1"/>
  <c r="K1063" i="10"/>
  <c r="M1063" i="10" s="1"/>
  <c r="O1063" i="10"/>
  <c r="P1063" i="10" s="1"/>
  <c r="J1064" i="10"/>
  <c r="L1064" i="10" s="1"/>
  <c r="K1064" i="10"/>
  <c r="M1064" i="10" s="1"/>
  <c r="O1064" i="10"/>
  <c r="P1064" i="10" s="1"/>
  <c r="J1065" i="10"/>
  <c r="L1065" i="10" s="1"/>
  <c r="K1065" i="10"/>
  <c r="M1065" i="10" s="1"/>
  <c r="O1065" i="10"/>
  <c r="P1065" i="10" s="1"/>
  <c r="J1066" i="10"/>
  <c r="L1066" i="10" s="1"/>
  <c r="K1066" i="10"/>
  <c r="M1066" i="10" s="1"/>
  <c r="O1066" i="10"/>
  <c r="P1066" i="10" s="1"/>
  <c r="J1067" i="10"/>
  <c r="L1067" i="10" s="1"/>
  <c r="K1067" i="10"/>
  <c r="M1067" i="10" s="1"/>
  <c r="O1067" i="10"/>
  <c r="P1067" i="10" s="1"/>
  <c r="J1068" i="10"/>
  <c r="L1068" i="10" s="1"/>
  <c r="K1068" i="10"/>
  <c r="M1068" i="10" s="1"/>
  <c r="O1068" i="10"/>
  <c r="P1068" i="10" s="1"/>
  <c r="J1069" i="10"/>
  <c r="L1069" i="10" s="1"/>
  <c r="K1069" i="10"/>
  <c r="M1069" i="10" s="1"/>
  <c r="O1069" i="10"/>
  <c r="P1069" i="10" s="1"/>
  <c r="J1070" i="10"/>
  <c r="L1070" i="10" s="1"/>
  <c r="K1070" i="10"/>
  <c r="M1070" i="10" s="1"/>
  <c r="O1070" i="10"/>
  <c r="P1070" i="10" s="1"/>
  <c r="J1071" i="10"/>
  <c r="L1071" i="10" s="1"/>
  <c r="K1071" i="10"/>
  <c r="M1071" i="10" s="1"/>
  <c r="O1071" i="10"/>
  <c r="P1071" i="10" s="1"/>
  <c r="J1072" i="10"/>
  <c r="L1072" i="10" s="1"/>
  <c r="K1072" i="10"/>
  <c r="M1072" i="10" s="1"/>
  <c r="O1072" i="10"/>
  <c r="P1072" i="10" s="1"/>
  <c r="J1073" i="10"/>
  <c r="L1073" i="10" s="1"/>
  <c r="K1073" i="10"/>
  <c r="M1073" i="10" s="1"/>
  <c r="O1073" i="10"/>
  <c r="P1073" i="10" s="1"/>
  <c r="J1074" i="10"/>
  <c r="L1074" i="10" s="1"/>
  <c r="K1074" i="10"/>
  <c r="M1074" i="10" s="1"/>
  <c r="O1074" i="10"/>
  <c r="P1074" i="10" s="1"/>
  <c r="J1075" i="10"/>
  <c r="L1075" i="10" s="1"/>
  <c r="K1075" i="10"/>
  <c r="M1075" i="10" s="1"/>
  <c r="O1075" i="10"/>
  <c r="P1075" i="10" s="1"/>
  <c r="J1076" i="10"/>
  <c r="L1076" i="10" s="1"/>
  <c r="K1076" i="10"/>
  <c r="M1076" i="10" s="1"/>
  <c r="O1076" i="10"/>
  <c r="P1076" i="10" s="1"/>
  <c r="J1077" i="10"/>
  <c r="L1077" i="10" s="1"/>
  <c r="K1077" i="10"/>
  <c r="M1077" i="10" s="1"/>
  <c r="O1077" i="10"/>
  <c r="P1077" i="10" s="1"/>
  <c r="J1078" i="10"/>
  <c r="L1078" i="10" s="1"/>
  <c r="K1078" i="10"/>
  <c r="M1078" i="10" s="1"/>
  <c r="O1078" i="10"/>
  <c r="P1078" i="10" s="1"/>
  <c r="J1079" i="10"/>
  <c r="L1079" i="10" s="1"/>
  <c r="K1079" i="10"/>
  <c r="M1079" i="10" s="1"/>
  <c r="O1079" i="10"/>
  <c r="P1079" i="10" s="1"/>
  <c r="J1080" i="10"/>
  <c r="L1080" i="10" s="1"/>
  <c r="K1080" i="10"/>
  <c r="M1080" i="10" s="1"/>
  <c r="O1080" i="10"/>
  <c r="P1080" i="10" s="1"/>
  <c r="J1081" i="10"/>
  <c r="L1081" i="10" s="1"/>
  <c r="K1081" i="10"/>
  <c r="M1081" i="10" s="1"/>
  <c r="O1081" i="10"/>
  <c r="P1081" i="10" s="1"/>
  <c r="J1082" i="10"/>
  <c r="L1082" i="10" s="1"/>
  <c r="K1082" i="10"/>
  <c r="M1082" i="10" s="1"/>
  <c r="O1082" i="10"/>
  <c r="P1082" i="10" s="1"/>
  <c r="J1083" i="10"/>
  <c r="L1083" i="10" s="1"/>
  <c r="K1083" i="10"/>
  <c r="M1083" i="10" s="1"/>
  <c r="O1083" i="10"/>
  <c r="P1083" i="10" s="1"/>
  <c r="J1084" i="10"/>
  <c r="L1084" i="10" s="1"/>
  <c r="K1084" i="10"/>
  <c r="M1084" i="10" s="1"/>
  <c r="O1084" i="10"/>
  <c r="P1084" i="10" s="1"/>
  <c r="J1085" i="10"/>
  <c r="L1085" i="10" s="1"/>
  <c r="K1085" i="10"/>
  <c r="M1085" i="10" s="1"/>
  <c r="O1085" i="10"/>
  <c r="P1085" i="10" s="1"/>
  <c r="J1086" i="10"/>
  <c r="L1086" i="10" s="1"/>
  <c r="K1086" i="10"/>
  <c r="M1086" i="10" s="1"/>
  <c r="O1086" i="10"/>
  <c r="P1086" i="10" s="1"/>
  <c r="J1087" i="10"/>
  <c r="L1087" i="10" s="1"/>
  <c r="K1087" i="10"/>
  <c r="M1087" i="10" s="1"/>
  <c r="O1087" i="10"/>
  <c r="P1087" i="10" s="1"/>
  <c r="J1088" i="10"/>
  <c r="L1088" i="10" s="1"/>
  <c r="K1088" i="10"/>
  <c r="M1088" i="10" s="1"/>
  <c r="O1088" i="10"/>
  <c r="P1088" i="10" s="1"/>
  <c r="J1089" i="10"/>
  <c r="L1089" i="10" s="1"/>
  <c r="K1089" i="10"/>
  <c r="M1089" i="10" s="1"/>
  <c r="O1089" i="10"/>
  <c r="P1089" i="10" s="1"/>
  <c r="J1090" i="10"/>
  <c r="L1090" i="10" s="1"/>
  <c r="K1090" i="10"/>
  <c r="M1090" i="10" s="1"/>
  <c r="O1090" i="10"/>
  <c r="P1090" i="10" s="1"/>
  <c r="J1091" i="10"/>
  <c r="L1091" i="10" s="1"/>
  <c r="K1091" i="10"/>
  <c r="M1091" i="10" s="1"/>
  <c r="O1091" i="10"/>
  <c r="P1091" i="10" s="1"/>
  <c r="J1092" i="10"/>
  <c r="L1092" i="10" s="1"/>
  <c r="K1092" i="10"/>
  <c r="M1092" i="10" s="1"/>
  <c r="O1092" i="10"/>
  <c r="P1092" i="10" s="1"/>
  <c r="J1093" i="10"/>
  <c r="L1093" i="10" s="1"/>
  <c r="K1093" i="10"/>
  <c r="M1093" i="10" s="1"/>
  <c r="O1093" i="10"/>
  <c r="P1093" i="10" s="1"/>
  <c r="J1094" i="10"/>
  <c r="L1094" i="10" s="1"/>
  <c r="K1094" i="10"/>
  <c r="M1094" i="10" s="1"/>
  <c r="O1094" i="10"/>
  <c r="P1094" i="10" s="1"/>
  <c r="J1095" i="10"/>
  <c r="L1095" i="10" s="1"/>
  <c r="K1095" i="10"/>
  <c r="M1095" i="10" s="1"/>
  <c r="O1095" i="10"/>
  <c r="P1095" i="10" s="1"/>
  <c r="J1096" i="10"/>
  <c r="L1096" i="10" s="1"/>
  <c r="K1096" i="10"/>
  <c r="M1096" i="10" s="1"/>
  <c r="O1096" i="10"/>
  <c r="P1096" i="10"/>
  <c r="J1097" i="10"/>
  <c r="L1097" i="10" s="1"/>
  <c r="K1097" i="10"/>
  <c r="M1097" i="10" s="1"/>
  <c r="O1097" i="10"/>
  <c r="P1097" i="10" s="1"/>
  <c r="J1098" i="10"/>
  <c r="L1098" i="10" s="1"/>
  <c r="K1098" i="10"/>
  <c r="M1098" i="10" s="1"/>
  <c r="O1098" i="10"/>
  <c r="P1098" i="10" s="1"/>
  <c r="J1099" i="10"/>
  <c r="L1099" i="10" s="1"/>
  <c r="K1099" i="10"/>
  <c r="M1099" i="10" s="1"/>
  <c r="O1099" i="10"/>
  <c r="P1099" i="10" s="1"/>
  <c r="J1100" i="10"/>
  <c r="L1100" i="10" s="1"/>
  <c r="K1100" i="10"/>
  <c r="M1100" i="10" s="1"/>
  <c r="O1100" i="10"/>
  <c r="P1100" i="10" s="1"/>
  <c r="J1101" i="10"/>
  <c r="L1101" i="10" s="1"/>
  <c r="K1101" i="10"/>
  <c r="M1101" i="10" s="1"/>
  <c r="N1101" i="10" s="1"/>
  <c r="O1101" i="10"/>
  <c r="P1101" i="10" s="1"/>
  <c r="J1102" i="10"/>
  <c r="L1102" i="10" s="1"/>
  <c r="K1102" i="10"/>
  <c r="M1102" i="10" s="1"/>
  <c r="O1102" i="10"/>
  <c r="P1102" i="10" s="1"/>
  <c r="J1103" i="10"/>
  <c r="L1103" i="10" s="1"/>
  <c r="K1103" i="10"/>
  <c r="M1103" i="10" s="1"/>
  <c r="O1103" i="10"/>
  <c r="P1103" i="10" s="1"/>
  <c r="J1104" i="10"/>
  <c r="L1104" i="10" s="1"/>
  <c r="K1104" i="10"/>
  <c r="M1104" i="10" s="1"/>
  <c r="O1104" i="10"/>
  <c r="P1104" i="10" s="1"/>
  <c r="J1105" i="10"/>
  <c r="L1105" i="10" s="1"/>
  <c r="K1105" i="10"/>
  <c r="M1105" i="10" s="1"/>
  <c r="O1105" i="10"/>
  <c r="P1105" i="10" s="1"/>
  <c r="J1106" i="10"/>
  <c r="L1106" i="10" s="1"/>
  <c r="K1106" i="10"/>
  <c r="M1106" i="10" s="1"/>
  <c r="O1106" i="10"/>
  <c r="P1106" i="10" s="1"/>
  <c r="J1107" i="10"/>
  <c r="L1107" i="10" s="1"/>
  <c r="K1107" i="10"/>
  <c r="M1107" i="10" s="1"/>
  <c r="O1107" i="10"/>
  <c r="P1107" i="10" s="1"/>
  <c r="J1108" i="10"/>
  <c r="L1108" i="10" s="1"/>
  <c r="K1108" i="10"/>
  <c r="M1108" i="10" s="1"/>
  <c r="O1108" i="10"/>
  <c r="P1108" i="10" s="1"/>
  <c r="J1109" i="10"/>
  <c r="L1109" i="10" s="1"/>
  <c r="K1109" i="10"/>
  <c r="M1109" i="10" s="1"/>
  <c r="O1109" i="10"/>
  <c r="P1109" i="10" s="1"/>
  <c r="J1110" i="10"/>
  <c r="L1110" i="10" s="1"/>
  <c r="K1110" i="10"/>
  <c r="M1110" i="10" s="1"/>
  <c r="O1110" i="10"/>
  <c r="P1110" i="10" s="1"/>
  <c r="J1111" i="10"/>
  <c r="L1111" i="10" s="1"/>
  <c r="K1111" i="10"/>
  <c r="M1111" i="10" s="1"/>
  <c r="O1111" i="10"/>
  <c r="P1111" i="10" s="1"/>
  <c r="J1112" i="10"/>
  <c r="L1112" i="10" s="1"/>
  <c r="K1112" i="10"/>
  <c r="M1112" i="10" s="1"/>
  <c r="O1112" i="10"/>
  <c r="P1112" i="10" s="1"/>
  <c r="J1113" i="10"/>
  <c r="L1113" i="10" s="1"/>
  <c r="K1113" i="10"/>
  <c r="M1113" i="10" s="1"/>
  <c r="O1113" i="10"/>
  <c r="P1113" i="10" s="1"/>
  <c r="J1114" i="10"/>
  <c r="L1114" i="10" s="1"/>
  <c r="K1114" i="10"/>
  <c r="M1114" i="10" s="1"/>
  <c r="O1114" i="10"/>
  <c r="P1114" i="10" s="1"/>
  <c r="J1115" i="10"/>
  <c r="L1115" i="10" s="1"/>
  <c r="K1115" i="10"/>
  <c r="M1115" i="10" s="1"/>
  <c r="O1115" i="10"/>
  <c r="P1115" i="10" s="1"/>
  <c r="J1116" i="10"/>
  <c r="L1116" i="10" s="1"/>
  <c r="K1116" i="10"/>
  <c r="M1116" i="10" s="1"/>
  <c r="O1116" i="10"/>
  <c r="P1116" i="10" s="1"/>
  <c r="J1117" i="10"/>
  <c r="L1117" i="10" s="1"/>
  <c r="K1117" i="10"/>
  <c r="M1117" i="10" s="1"/>
  <c r="O1117" i="10"/>
  <c r="P1117" i="10" s="1"/>
  <c r="J1118" i="10"/>
  <c r="L1118" i="10" s="1"/>
  <c r="K1118" i="10"/>
  <c r="M1118" i="10" s="1"/>
  <c r="O1118" i="10"/>
  <c r="P1118" i="10" s="1"/>
  <c r="J1119" i="10"/>
  <c r="L1119" i="10" s="1"/>
  <c r="K1119" i="10"/>
  <c r="M1119" i="10" s="1"/>
  <c r="O1119" i="10"/>
  <c r="P1119" i="10" s="1"/>
  <c r="J1120" i="10"/>
  <c r="L1120" i="10" s="1"/>
  <c r="K1120" i="10"/>
  <c r="M1120" i="10" s="1"/>
  <c r="O1120" i="10"/>
  <c r="P1120" i="10" s="1"/>
  <c r="J1121" i="10"/>
  <c r="L1121" i="10" s="1"/>
  <c r="K1121" i="10"/>
  <c r="M1121" i="10" s="1"/>
  <c r="O1121" i="10"/>
  <c r="P1121" i="10" s="1"/>
  <c r="J1122" i="10"/>
  <c r="L1122" i="10" s="1"/>
  <c r="K1122" i="10"/>
  <c r="M1122" i="10" s="1"/>
  <c r="O1122" i="10"/>
  <c r="P1122" i="10" s="1"/>
  <c r="J1123" i="10"/>
  <c r="L1123" i="10" s="1"/>
  <c r="K1123" i="10"/>
  <c r="M1123" i="10" s="1"/>
  <c r="O1123" i="10"/>
  <c r="P1123" i="10" s="1"/>
  <c r="J1124" i="10"/>
  <c r="L1124" i="10" s="1"/>
  <c r="K1124" i="10"/>
  <c r="M1124" i="10" s="1"/>
  <c r="O1124" i="10"/>
  <c r="P1124" i="10" s="1"/>
  <c r="J1125" i="10"/>
  <c r="L1125" i="10" s="1"/>
  <c r="K1125" i="10"/>
  <c r="M1125" i="10" s="1"/>
  <c r="O1125" i="10"/>
  <c r="P1125" i="10" s="1"/>
  <c r="J1126" i="10"/>
  <c r="L1126" i="10" s="1"/>
  <c r="K1126" i="10"/>
  <c r="M1126" i="10" s="1"/>
  <c r="O1126" i="10"/>
  <c r="P1126" i="10" s="1"/>
  <c r="J1127" i="10"/>
  <c r="L1127" i="10" s="1"/>
  <c r="K1127" i="10"/>
  <c r="M1127" i="10" s="1"/>
  <c r="O1127" i="10"/>
  <c r="P1127" i="10" s="1"/>
  <c r="J1128" i="10"/>
  <c r="L1128" i="10" s="1"/>
  <c r="K1128" i="10"/>
  <c r="M1128" i="10" s="1"/>
  <c r="O1128" i="10"/>
  <c r="P1128" i="10" s="1"/>
  <c r="J1129" i="10"/>
  <c r="L1129" i="10" s="1"/>
  <c r="K1129" i="10"/>
  <c r="M1129" i="10" s="1"/>
  <c r="O1129" i="10"/>
  <c r="P1129" i="10" s="1"/>
  <c r="J1130" i="10"/>
  <c r="L1130" i="10" s="1"/>
  <c r="K1130" i="10"/>
  <c r="M1130" i="10" s="1"/>
  <c r="N1130" i="10" s="1"/>
  <c r="O1130" i="10"/>
  <c r="P1130" i="10" s="1"/>
  <c r="J1131" i="10"/>
  <c r="L1131" i="10" s="1"/>
  <c r="K1131" i="10"/>
  <c r="M1131" i="10" s="1"/>
  <c r="O1131" i="10"/>
  <c r="P1131" i="10" s="1"/>
  <c r="J1132" i="10"/>
  <c r="L1132" i="10" s="1"/>
  <c r="K1132" i="10"/>
  <c r="M1132" i="10" s="1"/>
  <c r="N1132" i="10" s="1"/>
  <c r="O1132" i="10"/>
  <c r="P1132" i="10" s="1"/>
  <c r="J1133" i="10"/>
  <c r="L1133" i="10" s="1"/>
  <c r="K1133" i="10"/>
  <c r="M1133" i="10" s="1"/>
  <c r="O1133" i="10"/>
  <c r="P1133" i="10" s="1"/>
  <c r="J1134" i="10"/>
  <c r="L1134" i="10" s="1"/>
  <c r="K1134" i="10"/>
  <c r="M1134" i="10" s="1"/>
  <c r="O1134" i="10"/>
  <c r="P1134" i="10" s="1"/>
  <c r="J1135" i="10"/>
  <c r="L1135" i="10" s="1"/>
  <c r="K1135" i="10"/>
  <c r="M1135" i="10" s="1"/>
  <c r="O1135" i="10"/>
  <c r="P1135" i="10" s="1"/>
  <c r="J1136" i="10"/>
  <c r="L1136" i="10" s="1"/>
  <c r="K1136" i="10"/>
  <c r="M1136" i="10" s="1"/>
  <c r="O1136" i="10"/>
  <c r="P1136" i="10" s="1"/>
  <c r="J1137" i="10"/>
  <c r="L1137" i="10" s="1"/>
  <c r="K1137" i="10"/>
  <c r="M1137" i="10" s="1"/>
  <c r="O1137" i="10"/>
  <c r="P1137" i="10" s="1"/>
  <c r="J1138" i="10"/>
  <c r="L1138" i="10" s="1"/>
  <c r="K1138" i="10"/>
  <c r="M1138" i="10" s="1"/>
  <c r="O1138" i="10"/>
  <c r="P1138" i="10" s="1"/>
  <c r="J1139" i="10"/>
  <c r="L1139" i="10" s="1"/>
  <c r="K1139" i="10"/>
  <c r="M1139" i="10" s="1"/>
  <c r="O1139" i="10"/>
  <c r="P1139" i="10" s="1"/>
  <c r="J1140" i="10"/>
  <c r="L1140" i="10" s="1"/>
  <c r="K1140" i="10"/>
  <c r="M1140" i="10" s="1"/>
  <c r="O1140" i="10"/>
  <c r="P1140" i="10" s="1"/>
  <c r="J1141" i="10"/>
  <c r="L1141" i="10" s="1"/>
  <c r="K1141" i="10"/>
  <c r="M1141" i="10" s="1"/>
  <c r="O1141" i="10"/>
  <c r="P1141" i="10" s="1"/>
  <c r="J1142" i="10"/>
  <c r="L1142" i="10" s="1"/>
  <c r="K1142" i="10"/>
  <c r="M1142" i="10" s="1"/>
  <c r="O1142" i="10"/>
  <c r="P1142" i="10" s="1"/>
  <c r="J1143" i="10"/>
  <c r="L1143" i="10" s="1"/>
  <c r="N1143" i="10" s="1"/>
  <c r="K1143" i="10"/>
  <c r="M1143" i="10" s="1"/>
  <c r="O1143" i="10"/>
  <c r="P1143" i="10" s="1"/>
  <c r="J1144" i="10"/>
  <c r="L1144" i="10" s="1"/>
  <c r="K1144" i="10"/>
  <c r="M1144" i="10" s="1"/>
  <c r="O1144" i="10"/>
  <c r="P1144" i="10" s="1"/>
  <c r="J1145" i="10"/>
  <c r="L1145" i="10" s="1"/>
  <c r="K1145" i="10"/>
  <c r="M1145" i="10" s="1"/>
  <c r="O1145" i="10"/>
  <c r="P1145" i="10" s="1"/>
  <c r="J1146" i="10"/>
  <c r="L1146" i="10" s="1"/>
  <c r="K1146" i="10"/>
  <c r="M1146" i="10" s="1"/>
  <c r="O1146" i="10"/>
  <c r="P1146" i="10" s="1"/>
  <c r="J1147" i="10"/>
  <c r="L1147" i="10" s="1"/>
  <c r="K1147" i="10"/>
  <c r="M1147" i="10" s="1"/>
  <c r="O1147" i="10"/>
  <c r="P1147" i="10" s="1"/>
  <c r="J1148" i="10"/>
  <c r="L1148" i="10" s="1"/>
  <c r="K1148" i="10"/>
  <c r="M1148" i="10" s="1"/>
  <c r="O1148" i="10"/>
  <c r="P1148" i="10" s="1"/>
  <c r="J1149" i="10"/>
  <c r="L1149" i="10" s="1"/>
  <c r="K1149" i="10"/>
  <c r="M1149" i="10" s="1"/>
  <c r="O1149" i="10"/>
  <c r="P1149" i="10" s="1"/>
  <c r="J1150" i="10"/>
  <c r="L1150" i="10"/>
  <c r="K1150" i="10"/>
  <c r="M1150" i="10" s="1"/>
  <c r="O1150" i="10"/>
  <c r="P1150" i="10" s="1"/>
  <c r="J1151" i="10"/>
  <c r="L1151" i="10" s="1"/>
  <c r="K1151" i="10"/>
  <c r="M1151" i="10" s="1"/>
  <c r="O1151" i="10"/>
  <c r="P1151" i="10" s="1"/>
  <c r="J1152" i="10"/>
  <c r="L1152" i="10" s="1"/>
  <c r="K1152" i="10"/>
  <c r="M1152" i="10" s="1"/>
  <c r="O1152" i="10"/>
  <c r="P1152" i="10" s="1"/>
  <c r="J1153" i="10"/>
  <c r="L1153" i="10" s="1"/>
  <c r="K1153" i="10"/>
  <c r="M1153" i="10" s="1"/>
  <c r="O1153" i="10"/>
  <c r="P1153" i="10" s="1"/>
  <c r="J1154" i="10"/>
  <c r="L1154" i="10" s="1"/>
  <c r="K1154" i="10"/>
  <c r="M1154" i="10" s="1"/>
  <c r="O1154" i="10"/>
  <c r="P1154" i="10" s="1"/>
  <c r="J1155" i="10"/>
  <c r="L1155" i="10" s="1"/>
  <c r="K1155" i="10"/>
  <c r="M1155" i="10" s="1"/>
  <c r="O1155" i="10"/>
  <c r="P1155" i="10"/>
  <c r="J1156" i="10"/>
  <c r="L1156" i="10" s="1"/>
  <c r="K1156" i="10"/>
  <c r="M1156" i="10" s="1"/>
  <c r="O1156" i="10"/>
  <c r="P1156" i="10" s="1"/>
  <c r="J1157" i="10"/>
  <c r="L1157" i="10" s="1"/>
  <c r="K1157" i="10"/>
  <c r="M1157" i="10" s="1"/>
  <c r="O1157" i="10"/>
  <c r="P1157" i="10" s="1"/>
  <c r="J1158" i="10"/>
  <c r="L1158" i="10" s="1"/>
  <c r="K1158" i="10"/>
  <c r="M1158" i="10" s="1"/>
  <c r="O1158" i="10"/>
  <c r="P1158" i="10" s="1"/>
  <c r="J1159" i="10"/>
  <c r="L1159" i="10" s="1"/>
  <c r="K1159" i="10"/>
  <c r="M1159" i="10" s="1"/>
  <c r="O1159" i="10"/>
  <c r="P1159" i="10" s="1"/>
  <c r="J1160" i="10"/>
  <c r="L1160" i="10" s="1"/>
  <c r="K1160" i="10"/>
  <c r="M1160" i="10" s="1"/>
  <c r="O1160" i="10"/>
  <c r="P1160" i="10" s="1"/>
  <c r="J1161" i="10"/>
  <c r="L1161" i="10" s="1"/>
  <c r="K1161" i="10"/>
  <c r="M1161" i="10" s="1"/>
  <c r="O1161" i="10"/>
  <c r="P1161" i="10" s="1"/>
  <c r="J1162" i="10"/>
  <c r="L1162" i="10" s="1"/>
  <c r="K1162" i="10"/>
  <c r="M1162" i="10" s="1"/>
  <c r="O1162" i="10"/>
  <c r="P1162" i="10" s="1"/>
  <c r="J1163" i="10"/>
  <c r="L1163" i="10" s="1"/>
  <c r="K1163" i="10"/>
  <c r="M1163" i="10" s="1"/>
  <c r="O1163" i="10"/>
  <c r="P1163" i="10" s="1"/>
  <c r="J1164" i="10"/>
  <c r="L1164" i="10" s="1"/>
  <c r="K1164" i="10"/>
  <c r="M1164" i="10" s="1"/>
  <c r="O1164" i="10"/>
  <c r="P1164" i="10" s="1"/>
  <c r="J1165" i="10"/>
  <c r="L1165" i="10" s="1"/>
  <c r="K1165" i="10"/>
  <c r="M1165" i="10" s="1"/>
  <c r="O1165" i="10"/>
  <c r="P1165" i="10" s="1"/>
  <c r="J1166" i="10"/>
  <c r="L1166" i="10" s="1"/>
  <c r="K1166" i="10"/>
  <c r="M1166" i="10" s="1"/>
  <c r="O1166" i="10"/>
  <c r="P1166" i="10" s="1"/>
  <c r="J1167" i="10"/>
  <c r="L1167" i="10" s="1"/>
  <c r="K1167" i="10"/>
  <c r="M1167" i="10" s="1"/>
  <c r="O1167" i="10"/>
  <c r="P1167" i="10" s="1"/>
  <c r="J1168" i="10"/>
  <c r="L1168" i="10" s="1"/>
  <c r="K1168" i="10"/>
  <c r="M1168" i="10" s="1"/>
  <c r="O1168" i="10"/>
  <c r="P1168" i="10" s="1"/>
  <c r="J1169" i="10"/>
  <c r="L1169" i="10" s="1"/>
  <c r="K1169" i="10"/>
  <c r="M1169" i="10" s="1"/>
  <c r="O1169" i="10"/>
  <c r="P1169" i="10" s="1"/>
  <c r="J1170" i="10"/>
  <c r="L1170" i="10" s="1"/>
  <c r="K1170" i="10"/>
  <c r="M1170" i="10" s="1"/>
  <c r="O1170" i="10"/>
  <c r="P1170" i="10" s="1"/>
  <c r="J1171" i="10"/>
  <c r="L1171" i="10" s="1"/>
  <c r="K1171" i="10"/>
  <c r="M1171" i="10" s="1"/>
  <c r="O1171" i="10"/>
  <c r="P1171" i="10" s="1"/>
  <c r="J1172" i="10"/>
  <c r="L1172" i="10" s="1"/>
  <c r="K1172" i="10"/>
  <c r="M1172" i="10" s="1"/>
  <c r="O1172" i="10"/>
  <c r="P1172" i="10" s="1"/>
  <c r="J1173" i="10"/>
  <c r="L1173" i="10" s="1"/>
  <c r="K1173" i="10"/>
  <c r="M1173" i="10" s="1"/>
  <c r="O1173" i="10"/>
  <c r="P1173" i="10" s="1"/>
  <c r="J1174" i="10"/>
  <c r="L1174" i="10" s="1"/>
  <c r="K1174" i="10"/>
  <c r="M1174" i="10" s="1"/>
  <c r="O1174" i="10"/>
  <c r="P1174" i="10" s="1"/>
  <c r="J1175" i="10"/>
  <c r="L1175" i="10" s="1"/>
  <c r="K1175" i="10"/>
  <c r="M1175" i="10" s="1"/>
  <c r="O1175" i="10"/>
  <c r="P1175" i="10" s="1"/>
  <c r="J1176" i="10"/>
  <c r="L1176" i="10" s="1"/>
  <c r="K1176" i="10"/>
  <c r="M1176" i="10" s="1"/>
  <c r="O1176" i="10"/>
  <c r="P1176" i="10" s="1"/>
  <c r="J1177" i="10"/>
  <c r="L1177" i="10" s="1"/>
  <c r="K1177" i="10"/>
  <c r="M1177" i="10" s="1"/>
  <c r="O1177" i="10"/>
  <c r="P1177" i="10" s="1"/>
  <c r="J1178" i="10"/>
  <c r="L1178" i="10" s="1"/>
  <c r="K1178" i="10"/>
  <c r="M1178" i="10" s="1"/>
  <c r="O1178" i="10"/>
  <c r="P1178" i="10" s="1"/>
  <c r="J1179" i="10"/>
  <c r="L1179" i="10"/>
  <c r="K1179" i="10"/>
  <c r="M1179" i="10" s="1"/>
  <c r="O1179" i="10"/>
  <c r="P1179" i="10" s="1"/>
  <c r="J1180" i="10"/>
  <c r="L1180" i="10" s="1"/>
  <c r="K1180" i="10"/>
  <c r="M1180" i="10" s="1"/>
  <c r="O1180" i="10"/>
  <c r="P1180" i="10" s="1"/>
  <c r="J1181" i="10"/>
  <c r="L1181" i="10" s="1"/>
  <c r="K1181" i="10"/>
  <c r="M1181" i="10" s="1"/>
  <c r="O1181" i="10"/>
  <c r="P1181" i="10" s="1"/>
  <c r="J1182" i="10"/>
  <c r="L1182" i="10" s="1"/>
  <c r="K1182" i="10"/>
  <c r="M1182" i="10" s="1"/>
  <c r="O1182" i="10"/>
  <c r="P1182" i="10" s="1"/>
  <c r="J1183" i="10"/>
  <c r="L1183" i="10" s="1"/>
  <c r="K1183" i="10"/>
  <c r="M1183" i="10" s="1"/>
  <c r="O1183" i="10"/>
  <c r="P1183" i="10" s="1"/>
  <c r="J1184" i="10"/>
  <c r="L1184" i="10" s="1"/>
  <c r="K1184" i="10"/>
  <c r="M1184" i="10" s="1"/>
  <c r="O1184" i="10"/>
  <c r="P1184" i="10" s="1"/>
  <c r="J1185" i="10"/>
  <c r="L1185" i="10" s="1"/>
  <c r="K1185" i="10"/>
  <c r="M1185" i="10" s="1"/>
  <c r="O1185" i="10"/>
  <c r="P1185" i="10" s="1"/>
  <c r="J1186" i="10"/>
  <c r="L1186" i="10" s="1"/>
  <c r="K1186" i="10"/>
  <c r="M1186" i="10" s="1"/>
  <c r="O1186" i="10"/>
  <c r="P1186" i="10" s="1"/>
  <c r="J1187" i="10"/>
  <c r="L1187" i="10" s="1"/>
  <c r="K1187" i="10"/>
  <c r="M1187" i="10" s="1"/>
  <c r="O1187" i="10"/>
  <c r="P1187" i="10" s="1"/>
  <c r="J1188" i="10"/>
  <c r="L1188" i="10" s="1"/>
  <c r="K1188" i="10"/>
  <c r="M1188" i="10" s="1"/>
  <c r="O1188" i="10"/>
  <c r="P1188" i="10" s="1"/>
  <c r="J1189" i="10"/>
  <c r="L1189" i="10" s="1"/>
  <c r="K1189" i="10"/>
  <c r="M1189" i="10" s="1"/>
  <c r="O1189" i="10"/>
  <c r="P1189" i="10" s="1"/>
  <c r="J1190" i="10"/>
  <c r="L1190" i="10" s="1"/>
  <c r="K1190" i="10"/>
  <c r="M1190" i="10" s="1"/>
  <c r="O1190" i="10"/>
  <c r="P1190" i="10" s="1"/>
  <c r="J1191" i="10"/>
  <c r="L1191" i="10" s="1"/>
  <c r="K1191" i="10"/>
  <c r="M1191" i="10" s="1"/>
  <c r="O1191" i="10"/>
  <c r="P1191" i="10" s="1"/>
  <c r="J1192" i="10"/>
  <c r="L1192" i="10" s="1"/>
  <c r="K1192" i="10"/>
  <c r="M1192" i="10"/>
  <c r="O1192" i="10"/>
  <c r="P1192" i="10" s="1"/>
  <c r="J1193" i="10"/>
  <c r="L1193" i="10" s="1"/>
  <c r="K1193" i="10"/>
  <c r="M1193" i="10" s="1"/>
  <c r="O1193" i="10"/>
  <c r="P1193" i="10" s="1"/>
  <c r="J1194" i="10"/>
  <c r="L1194" i="10" s="1"/>
  <c r="K1194" i="10"/>
  <c r="M1194" i="10" s="1"/>
  <c r="O1194" i="10"/>
  <c r="P1194" i="10" s="1"/>
  <c r="J1195" i="10"/>
  <c r="L1195" i="10" s="1"/>
  <c r="K1195" i="10"/>
  <c r="M1195" i="10" s="1"/>
  <c r="O1195" i="10"/>
  <c r="P1195" i="10" s="1"/>
  <c r="J1196" i="10"/>
  <c r="L1196" i="10" s="1"/>
  <c r="K1196" i="10"/>
  <c r="M1196" i="10" s="1"/>
  <c r="O1196" i="10"/>
  <c r="P1196" i="10" s="1"/>
  <c r="J1197" i="10"/>
  <c r="L1197" i="10" s="1"/>
  <c r="K1197" i="10"/>
  <c r="M1197" i="10" s="1"/>
  <c r="O1197" i="10"/>
  <c r="P1197" i="10" s="1"/>
  <c r="J1198" i="10"/>
  <c r="L1198" i="10" s="1"/>
  <c r="K1198" i="10"/>
  <c r="M1198" i="10" s="1"/>
  <c r="O1198" i="10"/>
  <c r="P1198" i="10" s="1"/>
  <c r="J1199" i="10"/>
  <c r="L1199" i="10" s="1"/>
  <c r="K1199" i="10"/>
  <c r="M1199" i="10" s="1"/>
  <c r="O1199" i="10"/>
  <c r="P1199" i="10" s="1"/>
  <c r="J1200" i="10"/>
  <c r="L1200" i="10" s="1"/>
  <c r="K1200" i="10"/>
  <c r="M1200" i="10" s="1"/>
  <c r="O1200" i="10"/>
  <c r="P1200" i="10" s="1"/>
  <c r="J1201" i="10"/>
  <c r="L1201" i="10" s="1"/>
  <c r="K1201" i="10"/>
  <c r="M1201" i="10" s="1"/>
  <c r="O1201" i="10"/>
  <c r="P1201" i="10" s="1"/>
  <c r="J1202" i="10"/>
  <c r="L1202" i="10" s="1"/>
  <c r="K1202" i="10"/>
  <c r="M1202" i="10" s="1"/>
  <c r="O1202" i="10"/>
  <c r="P1202" i="10" s="1"/>
  <c r="J1203" i="10"/>
  <c r="L1203" i="10" s="1"/>
  <c r="K1203" i="10"/>
  <c r="M1203" i="10" s="1"/>
  <c r="O1203" i="10"/>
  <c r="P1203" i="10" s="1"/>
  <c r="J1204" i="10"/>
  <c r="L1204" i="10" s="1"/>
  <c r="K1204" i="10"/>
  <c r="M1204" i="10" s="1"/>
  <c r="O1204" i="10"/>
  <c r="P1204" i="10" s="1"/>
  <c r="J1205" i="10"/>
  <c r="L1205" i="10" s="1"/>
  <c r="K1205" i="10"/>
  <c r="M1205" i="10" s="1"/>
  <c r="O1205" i="10"/>
  <c r="P1205" i="10" s="1"/>
  <c r="J1206" i="10"/>
  <c r="L1206" i="10" s="1"/>
  <c r="K1206" i="10"/>
  <c r="M1206" i="10" s="1"/>
  <c r="O1206" i="10"/>
  <c r="P1206" i="10" s="1"/>
  <c r="J1207" i="10"/>
  <c r="L1207" i="10" s="1"/>
  <c r="K1207" i="10"/>
  <c r="M1207" i="10" s="1"/>
  <c r="O1207" i="10"/>
  <c r="P1207" i="10" s="1"/>
  <c r="J1208" i="10"/>
  <c r="L1208" i="10" s="1"/>
  <c r="K1208" i="10"/>
  <c r="M1208" i="10" s="1"/>
  <c r="O1208" i="10"/>
  <c r="P1208" i="10" s="1"/>
  <c r="J1209" i="10"/>
  <c r="L1209" i="10" s="1"/>
  <c r="K1209" i="10"/>
  <c r="M1209" i="10" s="1"/>
  <c r="O1209" i="10"/>
  <c r="P1209" i="10" s="1"/>
  <c r="J1210" i="10"/>
  <c r="L1210" i="10" s="1"/>
  <c r="K1210" i="10"/>
  <c r="M1210" i="10" s="1"/>
  <c r="O1210" i="10"/>
  <c r="P1210" i="10" s="1"/>
  <c r="J1211" i="10"/>
  <c r="L1211" i="10" s="1"/>
  <c r="K1211" i="10"/>
  <c r="M1211" i="10" s="1"/>
  <c r="O1211" i="10"/>
  <c r="P1211" i="10" s="1"/>
  <c r="J1212" i="10"/>
  <c r="L1212" i="10" s="1"/>
  <c r="K1212" i="10"/>
  <c r="M1212" i="10" s="1"/>
  <c r="O1212" i="10"/>
  <c r="P1212" i="10" s="1"/>
  <c r="J1213" i="10"/>
  <c r="L1213" i="10" s="1"/>
  <c r="K1213" i="10"/>
  <c r="M1213" i="10" s="1"/>
  <c r="O1213" i="10"/>
  <c r="P1213" i="10" s="1"/>
  <c r="J1214" i="10"/>
  <c r="L1214" i="10" s="1"/>
  <c r="K1214" i="10"/>
  <c r="M1214" i="10" s="1"/>
  <c r="O1214" i="10"/>
  <c r="P1214" i="10" s="1"/>
  <c r="J1215" i="10"/>
  <c r="L1215" i="10" s="1"/>
  <c r="K1215" i="10"/>
  <c r="M1215" i="10" s="1"/>
  <c r="O1215" i="10"/>
  <c r="P1215" i="10" s="1"/>
  <c r="J1216" i="10"/>
  <c r="L1216" i="10" s="1"/>
  <c r="K1216" i="10"/>
  <c r="M1216" i="10" s="1"/>
  <c r="O1216" i="10"/>
  <c r="P1216" i="10" s="1"/>
  <c r="J1217" i="10"/>
  <c r="L1217" i="10" s="1"/>
  <c r="K1217" i="10"/>
  <c r="M1217" i="10" s="1"/>
  <c r="O1217" i="10"/>
  <c r="P1217" i="10" s="1"/>
  <c r="J1218" i="10"/>
  <c r="L1218" i="10" s="1"/>
  <c r="K1218" i="10"/>
  <c r="M1218" i="10" s="1"/>
  <c r="O1218" i="10"/>
  <c r="P1218" i="10" s="1"/>
  <c r="J1219" i="10"/>
  <c r="L1219" i="10" s="1"/>
  <c r="K1219" i="10"/>
  <c r="M1219" i="10" s="1"/>
  <c r="O1219" i="10"/>
  <c r="P1219" i="10" s="1"/>
  <c r="J1220" i="10"/>
  <c r="L1220" i="10" s="1"/>
  <c r="K1220" i="10"/>
  <c r="M1220" i="10" s="1"/>
  <c r="O1220" i="10"/>
  <c r="P1220" i="10" s="1"/>
  <c r="J1221" i="10"/>
  <c r="L1221" i="10" s="1"/>
  <c r="K1221" i="10"/>
  <c r="M1221" i="10" s="1"/>
  <c r="O1221" i="10"/>
  <c r="P1221" i="10" s="1"/>
  <c r="J1222" i="10"/>
  <c r="L1222" i="10" s="1"/>
  <c r="K1222" i="10"/>
  <c r="M1222" i="10" s="1"/>
  <c r="O1222" i="10"/>
  <c r="P1222" i="10" s="1"/>
  <c r="J1223" i="10"/>
  <c r="L1223" i="10" s="1"/>
  <c r="K1223" i="10"/>
  <c r="M1223" i="10"/>
  <c r="O1223" i="10"/>
  <c r="P1223" i="10" s="1"/>
  <c r="J1224" i="10"/>
  <c r="L1224" i="10" s="1"/>
  <c r="K1224" i="10"/>
  <c r="M1224" i="10" s="1"/>
  <c r="O1224" i="10"/>
  <c r="P1224" i="10" s="1"/>
  <c r="J1225" i="10"/>
  <c r="L1225" i="10" s="1"/>
  <c r="K1225" i="10"/>
  <c r="M1225" i="10" s="1"/>
  <c r="O1225" i="10"/>
  <c r="P1225" i="10" s="1"/>
  <c r="J1226" i="10"/>
  <c r="L1226" i="10" s="1"/>
  <c r="K1226" i="10"/>
  <c r="M1226" i="10"/>
  <c r="O1226" i="10"/>
  <c r="P1226" i="10" s="1"/>
  <c r="J1227" i="10"/>
  <c r="L1227" i="10" s="1"/>
  <c r="N1227" i="10" s="1"/>
  <c r="K1227" i="10"/>
  <c r="M1227" i="10" s="1"/>
  <c r="O1227" i="10"/>
  <c r="P1227" i="10" s="1"/>
  <c r="J1228" i="10"/>
  <c r="L1228" i="10" s="1"/>
  <c r="K1228" i="10"/>
  <c r="M1228" i="10" s="1"/>
  <c r="N1228" i="10" s="1"/>
  <c r="O1228" i="10"/>
  <c r="P1228" i="10" s="1"/>
  <c r="J1229" i="10"/>
  <c r="L1229" i="10" s="1"/>
  <c r="K1229" i="10"/>
  <c r="M1229" i="10" s="1"/>
  <c r="O1229" i="10"/>
  <c r="P1229" i="10" s="1"/>
  <c r="J1230" i="10"/>
  <c r="L1230" i="10" s="1"/>
  <c r="K1230" i="10"/>
  <c r="M1230" i="10" s="1"/>
  <c r="O1230" i="10"/>
  <c r="P1230" i="10" s="1"/>
  <c r="J1231" i="10"/>
  <c r="L1231" i="10" s="1"/>
  <c r="K1231" i="10"/>
  <c r="M1231" i="10" s="1"/>
  <c r="O1231" i="10"/>
  <c r="P1231" i="10" s="1"/>
  <c r="J1232" i="10"/>
  <c r="L1232" i="10" s="1"/>
  <c r="K1232" i="10"/>
  <c r="M1232" i="10" s="1"/>
  <c r="O1232" i="10"/>
  <c r="P1232" i="10" s="1"/>
  <c r="J1233" i="10"/>
  <c r="L1233" i="10" s="1"/>
  <c r="K1233" i="10"/>
  <c r="M1233" i="10" s="1"/>
  <c r="O1233" i="10"/>
  <c r="P1233" i="10" s="1"/>
  <c r="J1234" i="10"/>
  <c r="L1234" i="10" s="1"/>
  <c r="K1234" i="10"/>
  <c r="M1234" i="10" s="1"/>
  <c r="O1234" i="10"/>
  <c r="P1234" i="10" s="1"/>
  <c r="J1235" i="10"/>
  <c r="L1235" i="10" s="1"/>
  <c r="K1235" i="10"/>
  <c r="M1235" i="10" s="1"/>
  <c r="O1235" i="10"/>
  <c r="P1235" i="10" s="1"/>
  <c r="J1236" i="10"/>
  <c r="L1236" i="10" s="1"/>
  <c r="K1236" i="10"/>
  <c r="M1236" i="10" s="1"/>
  <c r="O1236" i="10"/>
  <c r="P1236" i="10" s="1"/>
  <c r="J1237" i="10"/>
  <c r="L1237" i="10" s="1"/>
  <c r="K1237" i="10"/>
  <c r="M1237" i="10" s="1"/>
  <c r="O1237" i="10"/>
  <c r="P1237" i="10" s="1"/>
  <c r="J1238" i="10"/>
  <c r="L1238" i="10" s="1"/>
  <c r="K1238" i="10"/>
  <c r="M1238" i="10" s="1"/>
  <c r="O1238" i="10"/>
  <c r="P1238" i="10" s="1"/>
  <c r="J1239" i="10"/>
  <c r="L1239" i="10" s="1"/>
  <c r="K1239" i="10"/>
  <c r="M1239" i="10" s="1"/>
  <c r="O1239" i="10"/>
  <c r="P1239" i="10" s="1"/>
  <c r="J1240" i="10"/>
  <c r="L1240" i="10" s="1"/>
  <c r="K1240" i="10"/>
  <c r="M1240" i="10" s="1"/>
  <c r="O1240" i="10"/>
  <c r="P1240" i="10"/>
  <c r="J1241" i="10"/>
  <c r="L1241" i="10" s="1"/>
  <c r="K1241" i="10"/>
  <c r="M1241" i="10" s="1"/>
  <c r="N1241" i="10" s="1"/>
  <c r="O1241" i="10"/>
  <c r="P1241" i="10" s="1"/>
  <c r="J1242" i="10"/>
  <c r="L1242" i="10" s="1"/>
  <c r="N1242" i="10" s="1"/>
  <c r="K1242" i="10"/>
  <c r="M1242" i="10" s="1"/>
  <c r="O1242" i="10"/>
  <c r="P1242" i="10" s="1"/>
  <c r="J1243" i="10"/>
  <c r="L1243" i="10" s="1"/>
  <c r="K1243" i="10"/>
  <c r="M1243" i="10" s="1"/>
  <c r="O1243" i="10"/>
  <c r="P1243" i="10" s="1"/>
  <c r="J1244" i="10"/>
  <c r="L1244" i="10" s="1"/>
  <c r="K1244" i="10"/>
  <c r="M1244" i="10" s="1"/>
  <c r="O1244" i="10"/>
  <c r="P1244" i="10" s="1"/>
  <c r="J1245" i="10"/>
  <c r="L1245" i="10" s="1"/>
  <c r="K1245" i="10"/>
  <c r="M1245" i="10" s="1"/>
  <c r="N1245" i="10" s="1"/>
  <c r="O1245" i="10"/>
  <c r="P1245" i="10" s="1"/>
  <c r="J1246" i="10"/>
  <c r="L1246" i="10" s="1"/>
  <c r="K1246" i="10"/>
  <c r="M1246" i="10" s="1"/>
  <c r="O1246" i="10"/>
  <c r="P1246" i="10" s="1"/>
  <c r="J1247" i="10"/>
  <c r="L1247" i="10" s="1"/>
  <c r="K1247" i="10"/>
  <c r="M1247" i="10" s="1"/>
  <c r="O1247" i="10"/>
  <c r="P1247" i="10" s="1"/>
  <c r="J1248" i="10"/>
  <c r="L1248" i="10" s="1"/>
  <c r="K1248" i="10"/>
  <c r="M1248" i="10" s="1"/>
  <c r="O1248" i="10"/>
  <c r="P1248" i="10" s="1"/>
  <c r="J1249" i="10"/>
  <c r="L1249" i="10" s="1"/>
  <c r="K1249" i="10"/>
  <c r="M1249" i="10" s="1"/>
  <c r="O1249" i="10"/>
  <c r="P1249" i="10" s="1"/>
  <c r="J1250" i="10"/>
  <c r="L1250" i="10"/>
  <c r="K1250" i="10"/>
  <c r="M1250" i="10" s="1"/>
  <c r="O1250" i="10"/>
  <c r="P1250" i="10" s="1"/>
  <c r="J1251" i="10"/>
  <c r="L1251" i="10" s="1"/>
  <c r="K1251" i="10"/>
  <c r="M1251" i="10" s="1"/>
  <c r="O1251" i="10"/>
  <c r="P1251" i="10"/>
  <c r="J1252" i="10"/>
  <c r="L1252" i="10" s="1"/>
  <c r="K1252" i="10"/>
  <c r="M1252" i="10" s="1"/>
  <c r="O1252" i="10"/>
  <c r="P1252" i="10" s="1"/>
  <c r="J1253" i="10"/>
  <c r="L1253" i="10" s="1"/>
  <c r="N1253" i="10" s="1"/>
  <c r="K1253" i="10"/>
  <c r="M1253" i="10" s="1"/>
  <c r="O1253" i="10"/>
  <c r="P1253" i="10" s="1"/>
  <c r="J1254" i="10"/>
  <c r="L1254" i="10" s="1"/>
  <c r="K1254" i="10"/>
  <c r="M1254" i="10" s="1"/>
  <c r="O1254" i="10"/>
  <c r="P1254" i="10" s="1"/>
  <c r="J1255" i="10"/>
  <c r="L1255" i="10" s="1"/>
  <c r="K1255" i="10"/>
  <c r="M1255" i="10" s="1"/>
  <c r="O1255" i="10"/>
  <c r="P1255" i="10" s="1"/>
  <c r="J1256" i="10"/>
  <c r="L1256" i="10" s="1"/>
  <c r="K1256" i="10"/>
  <c r="M1256" i="10" s="1"/>
  <c r="O1256" i="10"/>
  <c r="P1256" i="10" s="1"/>
  <c r="J1257" i="10"/>
  <c r="L1257" i="10" s="1"/>
  <c r="K1257" i="10"/>
  <c r="M1257" i="10" s="1"/>
  <c r="O1257" i="10"/>
  <c r="P1257" i="10" s="1"/>
  <c r="J1258" i="10"/>
  <c r="L1258" i="10" s="1"/>
  <c r="K1258" i="10"/>
  <c r="M1258" i="10" s="1"/>
  <c r="O1258" i="10"/>
  <c r="P1258" i="10" s="1"/>
  <c r="J1259" i="10"/>
  <c r="L1259" i="10" s="1"/>
  <c r="K1259" i="10"/>
  <c r="M1259" i="10" s="1"/>
  <c r="O1259" i="10"/>
  <c r="P1259" i="10" s="1"/>
  <c r="J1260" i="10"/>
  <c r="L1260" i="10" s="1"/>
  <c r="K1260" i="10"/>
  <c r="M1260" i="10" s="1"/>
  <c r="O1260" i="10"/>
  <c r="P1260" i="10" s="1"/>
  <c r="J1261" i="10"/>
  <c r="L1261" i="10" s="1"/>
  <c r="K1261" i="10"/>
  <c r="M1261" i="10" s="1"/>
  <c r="O1261" i="10"/>
  <c r="P1261" i="10" s="1"/>
  <c r="J1262" i="10"/>
  <c r="L1262" i="10" s="1"/>
  <c r="K1262" i="10"/>
  <c r="M1262" i="10" s="1"/>
  <c r="O1262" i="10"/>
  <c r="P1262" i="10" s="1"/>
  <c r="J1263" i="10"/>
  <c r="L1263" i="10" s="1"/>
  <c r="K1263" i="10"/>
  <c r="M1263" i="10" s="1"/>
  <c r="O1263" i="10"/>
  <c r="P1263" i="10" s="1"/>
  <c r="J1264" i="10"/>
  <c r="L1264" i="10" s="1"/>
  <c r="K1264" i="10"/>
  <c r="M1264" i="10" s="1"/>
  <c r="O1264" i="10"/>
  <c r="P1264" i="10" s="1"/>
  <c r="J1265" i="10"/>
  <c r="L1265" i="10" s="1"/>
  <c r="K1265" i="10"/>
  <c r="M1265" i="10" s="1"/>
  <c r="O1265" i="10"/>
  <c r="P1265" i="10" s="1"/>
  <c r="J1266" i="10"/>
  <c r="L1266" i="10" s="1"/>
  <c r="K1266" i="10"/>
  <c r="M1266" i="10" s="1"/>
  <c r="O1266" i="10"/>
  <c r="P1266" i="10" s="1"/>
  <c r="J1267" i="10"/>
  <c r="L1267" i="10" s="1"/>
  <c r="K1267" i="10"/>
  <c r="M1267" i="10" s="1"/>
  <c r="O1267" i="10"/>
  <c r="P1267" i="10" s="1"/>
  <c r="J1268" i="10"/>
  <c r="L1268" i="10" s="1"/>
  <c r="K1268" i="10"/>
  <c r="M1268" i="10" s="1"/>
  <c r="O1268" i="10"/>
  <c r="P1268" i="10" s="1"/>
  <c r="J1269" i="10"/>
  <c r="L1269" i="10" s="1"/>
  <c r="K1269" i="10"/>
  <c r="M1269" i="10" s="1"/>
  <c r="O1269" i="10"/>
  <c r="P1269" i="10" s="1"/>
  <c r="J1270" i="10"/>
  <c r="L1270" i="10" s="1"/>
  <c r="K1270" i="10"/>
  <c r="M1270" i="10" s="1"/>
  <c r="O1270" i="10"/>
  <c r="P1270" i="10" s="1"/>
  <c r="J1271" i="10"/>
  <c r="L1271" i="10" s="1"/>
  <c r="K1271" i="10"/>
  <c r="M1271" i="10"/>
  <c r="O1271" i="10"/>
  <c r="P1271" i="10" s="1"/>
  <c r="J1272" i="10"/>
  <c r="L1272" i="10" s="1"/>
  <c r="K1272" i="10"/>
  <c r="M1272" i="10" s="1"/>
  <c r="O1272" i="10"/>
  <c r="P1272" i="10" s="1"/>
  <c r="J1273" i="10"/>
  <c r="L1273" i="10" s="1"/>
  <c r="K1273" i="10"/>
  <c r="M1273" i="10" s="1"/>
  <c r="O1273" i="10"/>
  <c r="P1273" i="10" s="1"/>
  <c r="J1274" i="10"/>
  <c r="L1274" i="10" s="1"/>
  <c r="K1274" i="10"/>
  <c r="M1274" i="10"/>
  <c r="O1274" i="10"/>
  <c r="P1274" i="10" s="1"/>
  <c r="J1275" i="10"/>
  <c r="L1275" i="10" s="1"/>
  <c r="K1275" i="10"/>
  <c r="M1275" i="10" s="1"/>
  <c r="O1275" i="10"/>
  <c r="P1275" i="10" s="1"/>
  <c r="J1276" i="10"/>
  <c r="L1276" i="10" s="1"/>
  <c r="K1276" i="10"/>
  <c r="M1276" i="10" s="1"/>
  <c r="O1276" i="10"/>
  <c r="P1276" i="10" s="1"/>
  <c r="J1277" i="10"/>
  <c r="L1277" i="10" s="1"/>
  <c r="K1277" i="10"/>
  <c r="M1277" i="10" s="1"/>
  <c r="O1277" i="10"/>
  <c r="P1277" i="10" s="1"/>
  <c r="J1278" i="10"/>
  <c r="L1278" i="10" s="1"/>
  <c r="K1278" i="10"/>
  <c r="M1278" i="10" s="1"/>
  <c r="O1278" i="10"/>
  <c r="P1278" i="10" s="1"/>
  <c r="J1279" i="10"/>
  <c r="L1279" i="10" s="1"/>
  <c r="K1279" i="10"/>
  <c r="M1279" i="10" s="1"/>
  <c r="O1279" i="10"/>
  <c r="P1279" i="10" s="1"/>
  <c r="J1280" i="10"/>
  <c r="L1280" i="10" s="1"/>
  <c r="K1280" i="10"/>
  <c r="M1280" i="10" s="1"/>
  <c r="O1280" i="10"/>
  <c r="P1280" i="10" s="1"/>
  <c r="J1281" i="10"/>
  <c r="L1281" i="10" s="1"/>
  <c r="K1281" i="10"/>
  <c r="M1281" i="10" s="1"/>
  <c r="O1281" i="10"/>
  <c r="P1281" i="10" s="1"/>
  <c r="J1282" i="10"/>
  <c r="L1282" i="10" s="1"/>
  <c r="K1282" i="10"/>
  <c r="M1282" i="10" s="1"/>
  <c r="O1282" i="10"/>
  <c r="P1282" i="10" s="1"/>
  <c r="J1283" i="10"/>
  <c r="L1283" i="10" s="1"/>
  <c r="K1283" i="10"/>
  <c r="M1283" i="10" s="1"/>
  <c r="O1283" i="10"/>
  <c r="P1283" i="10" s="1"/>
  <c r="J1284" i="10"/>
  <c r="L1284" i="10" s="1"/>
  <c r="K1284" i="10"/>
  <c r="M1284" i="10" s="1"/>
  <c r="O1284" i="10"/>
  <c r="P1284" i="10" s="1"/>
  <c r="J1285" i="10"/>
  <c r="L1285" i="10" s="1"/>
  <c r="K1285" i="10"/>
  <c r="M1285" i="10" s="1"/>
  <c r="O1285" i="10"/>
  <c r="P1285" i="10" s="1"/>
  <c r="J1286" i="10"/>
  <c r="L1286" i="10" s="1"/>
  <c r="K1286" i="10"/>
  <c r="M1286" i="10" s="1"/>
  <c r="O1286" i="10"/>
  <c r="P1286" i="10" s="1"/>
  <c r="J1287" i="10"/>
  <c r="L1287" i="10"/>
  <c r="K1287" i="10"/>
  <c r="M1287" i="10" s="1"/>
  <c r="O1287" i="10"/>
  <c r="P1287" i="10" s="1"/>
  <c r="J1288" i="10"/>
  <c r="L1288" i="10"/>
  <c r="K1288" i="10"/>
  <c r="M1288" i="10" s="1"/>
  <c r="O1288" i="10"/>
  <c r="P1288" i="10" s="1"/>
  <c r="J1289" i="10"/>
  <c r="L1289" i="10" s="1"/>
  <c r="K1289" i="10"/>
  <c r="M1289" i="10" s="1"/>
  <c r="O1289" i="10"/>
  <c r="P1289" i="10" s="1"/>
  <c r="J1290" i="10"/>
  <c r="L1290" i="10" s="1"/>
  <c r="K1290" i="10"/>
  <c r="M1290" i="10" s="1"/>
  <c r="O1290" i="10"/>
  <c r="P1290" i="10" s="1"/>
  <c r="J1291" i="10"/>
  <c r="L1291" i="10" s="1"/>
  <c r="K1291" i="10"/>
  <c r="M1291" i="10" s="1"/>
  <c r="O1291" i="10"/>
  <c r="P1291" i="10" s="1"/>
  <c r="J1292" i="10"/>
  <c r="L1292" i="10" s="1"/>
  <c r="K1292" i="10"/>
  <c r="M1292" i="10" s="1"/>
  <c r="O1292" i="10"/>
  <c r="P1292" i="10" s="1"/>
  <c r="J1293" i="10"/>
  <c r="L1293" i="10" s="1"/>
  <c r="K1293" i="10"/>
  <c r="M1293" i="10" s="1"/>
  <c r="O1293" i="10"/>
  <c r="P1293" i="10" s="1"/>
  <c r="J1294" i="10"/>
  <c r="L1294" i="10" s="1"/>
  <c r="K1294" i="10"/>
  <c r="M1294" i="10" s="1"/>
  <c r="O1294" i="10"/>
  <c r="P1294" i="10" s="1"/>
  <c r="J1295" i="10"/>
  <c r="L1295" i="10" s="1"/>
  <c r="K1295" i="10"/>
  <c r="M1295" i="10" s="1"/>
  <c r="O1295" i="10"/>
  <c r="P1295" i="10" s="1"/>
  <c r="J1296" i="10"/>
  <c r="L1296" i="10" s="1"/>
  <c r="K1296" i="10"/>
  <c r="M1296" i="10" s="1"/>
  <c r="O1296" i="10"/>
  <c r="P1296" i="10" s="1"/>
  <c r="J1297" i="10"/>
  <c r="L1297" i="10" s="1"/>
  <c r="K1297" i="10"/>
  <c r="M1297" i="10" s="1"/>
  <c r="O1297" i="10"/>
  <c r="P1297" i="10" s="1"/>
  <c r="J1298" i="10"/>
  <c r="L1298" i="10" s="1"/>
  <c r="K1298" i="10"/>
  <c r="M1298" i="10" s="1"/>
  <c r="O1298" i="10"/>
  <c r="P1298" i="10" s="1"/>
  <c r="J1299" i="10"/>
  <c r="L1299" i="10" s="1"/>
  <c r="K1299" i="10"/>
  <c r="M1299" i="10" s="1"/>
  <c r="O1299" i="10"/>
  <c r="P1299" i="10" s="1"/>
  <c r="J1300" i="10"/>
  <c r="L1300" i="10" s="1"/>
  <c r="N1300" i="10" s="1"/>
  <c r="K1300" i="10"/>
  <c r="M1300" i="10" s="1"/>
  <c r="O1300" i="10"/>
  <c r="P1300" i="10" s="1"/>
  <c r="J1301" i="10"/>
  <c r="L1301" i="10" s="1"/>
  <c r="K1301" i="10"/>
  <c r="M1301" i="10" s="1"/>
  <c r="O1301" i="10"/>
  <c r="P1301" i="10" s="1"/>
  <c r="J1302" i="10"/>
  <c r="L1302" i="10" s="1"/>
  <c r="K1302" i="10"/>
  <c r="M1302" i="10" s="1"/>
  <c r="O1302" i="10"/>
  <c r="P1302" i="10" s="1"/>
  <c r="J1303" i="10"/>
  <c r="L1303" i="10" s="1"/>
  <c r="K1303" i="10"/>
  <c r="M1303" i="10" s="1"/>
  <c r="O1303" i="10"/>
  <c r="P1303" i="10" s="1"/>
  <c r="J1304" i="10"/>
  <c r="L1304" i="10" s="1"/>
  <c r="K1304" i="10"/>
  <c r="M1304" i="10" s="1"/>
  <c r="O1304" i="10"/>
  <c r="P1304" i="10" s="1"/>
  <c r="J1305" i="10"/>
  <c r="L1305" i="10" s="1"/>
  <c r="K1305" i="10"/>
  <c r="M1305" i="10" s="1"/>
  <c r="O1305" i="10"/>
  <c r="P1305" i="10" s="1"/>
  <c r="J1306" i="10"/>
  <c r="L1306" i="10" s="1"/>
  <c r="N1306" i="10" s="1"/>
  <c r="K1306" i="10"/>
  <c r="M1306" i="10" s="1"/>
  <c r="O1306" i="10"/>
  <c r="P1306" i="10" s="1"/>
  <c r="J1307" i="10"/>
  <c r="L1307" i="10" s="1"/>
  <c r="K1307" i="10"/>
  <c r="M1307" i="10" s="1"/>
  <c r="O1307" i="10"/>
  <c r="P1307" i="10" s="1"/>
  <c r="J1308" i="10"/>
  <c r="L1308" i="10" s="1"/>
  <c r="K1308" i="10"/>
  <c r="M1308" i="10" s="1"/>
  <c r="O1308" i="10"/>
  <c r="P1308" i="10" s="1"/>
  <c r="J1309" i="10"/>
  <c r="L1309" i="10" s="1"/>
  <c r="K1309" i="10"/>
  <c r="M1309" i="10" s="1"/>
  <c r="O1309" i="10"/>
  <c r="P1309" i="10" s="1"/>
  <c r="J1310" i="10"/>
  <c r="L1310" i="10" s="1"/>
  <c r="K1310" i="10"/>
  <c r="M1310" i="10" s="1"/>
  <c r="O1310" i="10"/>
  <c r="P1310" i="10" s="1"/>
  <c r="J1311" i="10"/>
  <c r="L1311" i="10" s="1"/>
  <c r="K1311" i="10"/>
  <c r="M1311" i="10" s="1"/>
  <c r="O1311" i="10"/>
  <c r="P1311" i="10" s="1"/>
  <c r="J1312" i="10"/>
  <c r="L1312" i="10" s="1"/>
  <c r="K1312" i="10"/>
  <c r="M1312" i="10" s="1"/>
  <c r="O1312" i="10"/>
  <c r="P1312" i="10" s="1"/>
  <c r="J1313" i="10"/>
  <c r="L1313" i="10" s="1"/>
  <c r="K1313" i="10"/>
  <c r="M1313" i="10" s="1"/>
  <c r="O1313" i="10"/>
  <c r="P1313" i="10" s="1"/>
  <c r="J1314" i="10"/>
  <c r="L1314" i="10" s="1"/>
  <c r="K1314" i="10"/>
  <c r="M1314" i="10" s="1"/>
  <c r="O1314" i="10"/>
  <c r="P1314" i="10"/>
  <c r="J1315" i="10"/>
  <c r="L1315" i="10" s="1"/>
  <c r="K1315" i="10"/>
  <c r="M1315" i="10" s="1"/>
  <c r="N1315" i="10" s="1"/>
  <c r="O1315" i="10"/>
  <c r="P1315" i="10" s="1"/>
  <c r="J1316" i="10"/>
  <c r="L1316" i="10" s="1"/>
  <c r="K1316" i="10"/>
  <c r="M1316" i="10" s="1"/>
  <c r="O1316" i="10"/>
  <c r="P1316" i="10" s="1"/>
  <c r="J1317" i="10"/>
  <c r="L1317" i="10" s="1"/>
  <c r="K1317" i="10"/>
  <c r="M1317" i="10" s="1"/>
  <c r="O1317" i="10"/>
  <c r="P1317" i="10" s="1"/>
  <c r="J1318" i="10"/>
  <c r="L1318" i="10" s="1"/>
  <c r="K1318" i="10"/>
  <c r="M1318" i="10" s="1"/>
  <c r="O1318" i="10"/>
  <c r="P1318" i="10" s="1"/>
  <c r="J1319" i="10"/>
  <c r="L1319" i="10" s="1"/>
  <c r="K1319" i="10"/>
  <c r="M1319" i="10" s="1"/>
  <c r="O1319" i="10"/>
  <c r="P1319" i="10" s="1"/>
  <c r="J1320" i="10"/>
  <c r="L1320" i="10" s="1"/>
  <c r="K1320" i="10"/>
  <c r="M1320" i="10" s="1"/>
  <c r="O1320" i="10"/>
  <c r="P1320" i="10" s="1"/>
  <c r="J1321" i="10"/>
  <c r="L1321" i="10" s="1"/>
  <c r="K1321" i="10"/>
  <c r="M1321" i="10" s="1"/>
  <c r="O1321" i="10"/>
  <c r="P1321" i="10" s="1"/>
  <c r="J1322" i="10"/>
  <c r="L1322" i="10" s="1"/>
  <c r="K1322" i="10"/>
  <c r="M1322" i="10" s="1"/>
  <c r="O1322" i="10"/>
  <c r="P1322" i="10" s="1"/>
  <c r="J1323" i="10"/>
  <c r="L1323" i="10" s="1"/>
  <c r="K1323" i="10"/>
  <c r="M1323" i="10" s="1"/>
  <c r="O1323" i="10"/>
  <c r="P1323" i="10" s="1"/>
  <c r="J1324" i="10"/>
  <c r="L1324" i="10" s="1"/>
  <c r="K1324" i="10"/>
  <c r="M1324" i="10" s="1"/>
  <c r="O1324" i="10"/>
  <c r="P1324" i="10" s="1"/>
  <c r="J1325" i="10"/>
  <c r="L1325" i="10" s="1"/>
  <c r="K1325" i="10"/>
  <c r="M1325" i="10" s="1"/>
  <c r="N1325" i="10" s="1"/>
  <c r="O1325" i="10"/>
  <c r="P1325" i="10" s="1"/>
  <c r="J1326" i="10"/>
  <c r="L1326" i="10" s="1"/>
  <c r="K1326" i="10"/>
  <c r="M1326" i="10" s="1"/>
  <c r="O1326" i="10"/>
  <c r="P1326" i="10" s="1"/>
  <c r="J1327" i="10"/>
  <c r="L1327" i="10" s="1"/>
  <c r="K1327" i="10"/>
  <c r="M1327" i="10" s="1"/>
  <c r="O1327" i="10"/>
  <c r="P1327" i="10" s="1"/>
  <c r="J1328" i="10"/>
  <c r="L1328" i="10" s="1"/>
  <c r="K1328" i="10"/>
  <c r="M1328" i="10" s="1"/>
  <c r="O1328" i="10"/>
  <c r="P1328" i="10" s="1"/>
  <c r="J1329" i="10"/>
  <c r="L1329" i="10" s="1"/>
  <c r="K1329" i="10"/>
  <c r="M1329" i="10" s="1"/>
  <c r="O1329" i="10"/>
  <c r="P1329" i="10" s="1"/>
  <c r="J1330" i="10"/>
  <c r="L1330" i="10" s="1"/>
  <c r="K1330" i="10"/>
  <c r="M1330" i="10" s="1"/>
  <c r="O1330" i="10"/>
  <c r="P1330" i="10" s="1"/>
  <c r="J1331" i="10"/>
  <c r="L1331" i="10" s="1"/>
  <c r="N1331" i="10" s="1"/>
  <c r="K1331" i="10"/>
  <c r="M1331" i="10" s="1"/>
  <c r="O1331" i="10"/>
  <c r="P1331" i="10" s="1"/>
  <c r="J1332" i="10"/>
  <c r="L1332" i="10" s="1"/>
  <c r="K1332" i="10"/>
  <c r="M1332" i="10" s="1"/>
  <c r="O1332" i="10"/>
  <c r="P1332" i="10" s="1"/>
  <c r="J1333" i="10"/>
  <c r="L1333" i="10" s="1"/>
  <c r="K1333" i="10"/>
  <c r="M1333" i="10" s="1"/>
  <c r="O1333" i="10"/>
  <c r="P1333" i="10" s="1"/>
  <c r="J1334" i="10"/>
  <c r="L1334" i="10" s="1"/>
  <c r="K1334" i="10"/>
  <c r="M1334" i="10" s="1"/>
  <c r="O1334" i="10"/>
  <c r="P1334" i="10" s="1"/>
  <c r="J1335" i="10"/>
  <c r="L1335" i="10" s="1"/>
  <c r="K1335" i="10"/>
  <c r="M1335" i="10" s="1"/>
  <c r="O1335" i="10"/>
  <c r="P1335" i="10" s="1"/>
  <c r="J1336" i="10"/>
  <c r="L1336" i="10" s="1"/>
  <c r="K1336" i="10"/>
  <c r="M1336" i="10" s="1"/>
  <c r="O1336" i="10"/>
  <c r="P1336" i="10" s="1"/>
  <c r="J1337" i="10"/>
  <c r="L1337" i="10" s="1"/>
  <c r="K1337" i="10"/>
  <c r="M1337" i="10" s="1"/>
  <c r="O1337" i="10"/>
  <c r="P1337" i="10" s="1"/>
  <c r="J1338" i="10"/>
  <c r="L1338" i="10" s="1"/>
  <c r="K1338" i="10"/>
  <c r="M1338" i="10" s="1"/>
  <c r="O1338" i="10"/>
  <c r="P1338" i="10" s="1"/>
  <c r="J1339" i="10"/>
  <c r="L1339" i="10" s="1"/>
  <c r="K1339" i="10"/>
  <c r="M1339" i="10" s="1"/>
  <c r="O1339" i="10"/>
  <c r="P1339" i="10" s="1"/>
  <c r="J1340" i="10"/>
  <c r="L1340" i="10" s="1"/>
  <c r="K1340" i="10"/>
  <c r="M1340" i="10" s="1"/>
  <c r="O1340" i="10"/>
  <c r="P1340" i="10" s="1"/>
  <c r="J1341" i="10"/>
  <c r="L1341" i="10" s="1"/>
  <c r="K1341" i="10"/>
  <c r="M1341" i="10" s="1"/>
  <c r="O1341" i="10"/>
  <c r="P1341" i="10" s="1"/>
  <c r="J1342" i="10"/>
  <c r="L1342" i="10" s="1"/>
  <c r="K1342" i="10"/>
  <c r="M1342" i="10" s="1"/>
  <c r="O1342" i="10"/>
  <c r="P1342" i="10" s="1"/>
  <c r="J1343" i="10"/>
  <c r="L1343" i="10" s="1"/>
  <c r="K1343" i="10"/>
  <c r="M1343" i="10" s="1"/>
  <c r="O1343" i="10"/>
  <c r="P1343" i="10" s="1"/>
  <c r="J1344" i="10"/>
  <c r="L1344" i="10" s="1"/>
  <c r="K1344" i="10"/>
  <c r="M1344" i="10" s="1"/>
  <c r="O1344" i="10"/>
  <c r="P1344" i="10" s="1"/>
  <c r="J1345" i="10"/>
  <c r="L1345" i="10" s="1"/>
  <c r="K1345" i="10"/>
  <c r="M1345" i="10" s="1"/>
  <c r="O1345" i="10"/>
  <c r="P1345" i="10" s="1"/>
  <c r="J1346" i="10"/>
  <c r="L1346" i="10" s="1"/>
  <c r="K1346" i="10"/>
  <c r="M1346" i="10" s="1"/>
  <c r="O1346" i="10"/>
  <c r="P1346" i="10" s="1"/>
  <c r="J1347" i="10"/>
  <c r="L1347" i="10" s="1"/>
  <c r="K1347" i="10"/>
  <c r="M1347" i="10" s="1"/>
  <c r="O1347" i="10"/>
  <c r="P1347" i="10" s="1"/>
  <c r="J1348" i="10"/>
  <c r="L1348" i="10" s="1"/>
  <c r="K1348" i="10"/>
  <c r="M1348" i="10" s="1"/>
  <c r="O1348" i="10"/>
  <c r="P1348" i="10" s="1"/>
  <c r="J1349" i="10"/>
  <c r="L1349" i="10" s="1"/>
  <c r="K1349" i="10"/>
  <c r="M1349" i="10" s="1"/>
  <c r="O1349" i="10"/>
  <c r="P1349" i="10" s="1"/>
  <c r="J1350" i="10"/>
  <c r="L1350" i="10" s="1"/>
  <c r="K1350" i="10"/>
  <c r="M1350" i="10" s="1"/>
  <c r="O1350" i="10"/>
  <c r="P1350" i="10" s="1"/>
  <c r="J1351" i="10"/>
  <c r="L1351" i="10" s="1"/>
  <c r="K1351" i="10"/>
  <c r="M1351" i="10" s="1"/>
  <c r="O1351" i="10"/>
  <c r="P1351" i="10" s="1"/>
  <c r="J1352" i="10"/>
  <c r="L1352" i="10" s="1"/>
  <c r="K1352" i="10"/>
  <c r="M1352" i="10"/>
  <c r="O1352" i="10"/>
  <c r="P1352" i="10" s="1"/>
  <c r="J1353" i="10"/>
  <c r="L1353" i="10" s="1"/>
  <c r="K1353" i="10"/>
  <c r="M1353" i="10" s="1"/>
  <c r="O1353" i="10"/>
  <c r="P1353" i="10" s="1"/>
  <c r="J1354" i="10"/>
  <c r="L1354" i="10" s="1"/>
  <c r="K1354" i="10"/>
  <c r="M1354" i="10" s="1"/>
  <c r="O1354" i="10"/>
  <c r="P1354" i="10" s="1"/>
  <c r="J1355" i="10"/>
  <c r="L1355" i="10" s="1"/>
  <c r="K1355" i="10"/>
  <c r="M1355" i="10" s="1"/>
  <c r="O1355" i="10"/>
  <c r="P1355" i="10" s="1"/>
  <c r="J1356" i="10"/>
  <c r="L1356" i="10" s="1"/>
  <c r="K1356" i="10"/>
  <c r="M1356" i="10" s="1"/>
  <c r="O1356" i="10"/>
  <c r="P1356" i="10" s="1"/>
  <c r="J1357" i="10"/>
  <c r="L1357" i="10" s="1"/>
  <c r="K1357" i="10"/>
  <c r="M1357" i="10" s="1"/>
  <c r="O1357" i="10"/>
  <c r="P1357" i="10" s="1"/>
  <c r="J1358" i="10"/>
  <c r="L1358" i="10" s="1"/>
  <c r="K1358" i="10"/>
  <c r="M1358" i="10" s="1"/>
  <c r="O1358" i="10"/>
  <c r="P1358" i="10" s="1"/>
  <c r="J1359" i="10"/>
  <c r="L1359" i="10" s="1"/>
  <c r="K1359" i="10"/>
  <c r="M1359" i="10" s="1"/>
  <c r="O1359" i="10"/>
  <c r="P1359" i="10" s="1"/>
  <c r="J1360" i="10"/>
  <c r="L1360" i="10" s="1"/>
  <c r="K1360" i="10"/>
  <c r="M1360" i="10" s="1"/>
  <c r="O1360" i="10"/>
  <c r="P1360" i="10" s="1"/>
  <c r="J1361" i="10"/>
  <c r="L1361" i="10" s="1"/>
  <c r="K1361" i="10"/>
  <c r="M1361" i="10" s="1"/>
  <c r="O1361" i="10"/>
  <c r="P1361" i="10" s="1"/>
  <c r="J1362" i="10"/>
  <c r="L1362" i="10" s="1"/>
  <c r="K1362" i="10"/>
  <c r="M1362" i="10" s="1"/>
  <c r="O1362" i="10"/>
  <c r="P1362" i="10" s="1"/>
  <c r="J1363" i="10"/>
  <c r="L1363" i="10" s="1"/>
  <c r="K1363" i="10"/>
  <c r="M1363" i="10" s="1"/>
  <c r="O1363" i="10"/>
  <c r="P1363" i="10" s="1"/>
  <c r="J1364" i="10"/>
  <c r="L1364" i="10" s="1"/>
  <c r="K1364" i="10"/>
  <c r="M1364" i="10" s="1"/>
  <c r="O1364" i="10"/>
  <c r="P1364" i="10" s="1"/>
  <c r="J1365" i="10"/>
  <c r="L1365" i="10" s="1"/>
  <c r="K1365" i="10"/>
  <c r="M1365" i="10" s="1"/>
  <c r="O1365" i="10"/>
  <c r="P1365" i="10" s="1"/>
  <c r="J1366" i="10"/>
  <c r="L1366" i="10" s="1"/>
  <c r="K1366" i="10"/>
  <c r="M1366" i="10" s="1"/>
  <c r="O1366" i="10"/>
  <c r="P1366" i="10" s="1"/>
  <c r="J1367" i="10"/>
  <c r="L1367" i="10" s="1"/>
  <c r="K1367" i="10"/>
  <c r="M1367" i="10" s="1"/>
  <c r="O1367" i="10"/>
  <c r="P1367" i="10" s="1"/>
  <c r="J1368" i="10"/>
  <c r="L1368" i="10" s="1"/>
  <c r="K1368" i="10"/>
  <c r="M1368" i="10" s="1"/>
  <c r="O1368" i="10"/>
  <c r="P1368" i="10" s="1"/>
  <c r="J1369" i="10"/>
  <c r="L1369" i="10" s="1"/>
  <c r="K1369" i="10"/>
  <c r="M1369" i="10" s="1"/>
  <c r="O1369" i="10"/>
  <c r="P1369" i="10" s="1"/>
  <c r="J1370" i="10"/>
  <c r="L1370" i="10" s="1"/>
  <c r="K1370" i="10"/>
  <c r="M1370" i="10" s="1"/>
  <c r="O1370" i="10"/>
  <c r="P1370" i="10" s="1"/>
  <c r="J1371" i="10"/>
  <c r="L1371" i="10" s="1"/>
  <c r="K1371" i="10"/>
  <c r="M1371" i="10" s="1"/>
  <c r="O1371" i="10"/>
  <c r="P1371" i="10" s="1"/>
  <c r="J1372" i="10"/>
  <c r="L1372" i="10" s="1"/>
  <c r="K1372" i="10"/>
  <c r="M1372" i="10" s="1"/>
  <c r="O1372" i="10"/>
  <c r="P1372" i="10" s="1"/>
  <c r="J1373" i="10"/>
  <c r="L1373" i="10" s="1"/>
  <c r="K1373" i="10"/>
  <c r="M1373" i="10" s="1"/>
  <c r="O1373" i="10"/>
  <c r="P1373" i="10" s="1"/>
  <c r="J1374" i="10"/>
  <c r="L1374" i="10" s="1"/>
  <c r="K1374" i="10"/>
  <c r="M1374" i="10" s="1"/>
  <c r="O1374" i="10"/>
  <c r="P1374" i="10" s="1"/>
  <c r="J1375" i="10"/>
  <c r="L1375" i="10" s="1"/>
  <c r="K1375" i="10"/>
  <c r="M1375" i="10" s="1"/>
  <c r="O1375" i="10"/>
  <c r="P1375" i="10" s="1"/>
  <c r="J1376" i="10"/>
  <c r="L1376" i="10" s="1"/>
  <c r="K1376" i="10"/>
  <c r="M1376" i="10" s="1"/>
  <c r="O1376" i="10"/>
  <c r="P1376" i="10" s="1"/>
  <c r="J1377" i="10"/>
  <c r="L1377" i="10" s="1"/>
  <c r="K1377" i="10"/>
  <c r="M1377" i="10" s="1"/>
  <c r="O1377" i="10"/>
  <c r="P1377" i="10" s="1"/>
  <c r="J1378" i="10"/>
  <c r="L1378" i="10" s="1"/>
  <c r="K1378" i="10"/>
  <c r="M1378" i="10" s="1"/>
  <c r="O1378" i="10"/>
  <c r="P1378" i="10" s="1"/>
  <c r="J1379" i="10"/>
  <c r="L1379" i="10" s="1"/>
  <c r="K1379" i="10"/>
  <c r="M1379" i="10" s="1"/>
  <c r="O1379" i="10"/>
  <c r="P1379" i="10" s="1"/>
  <c r="J1380" i="10"/>
  <c r="L1380" i="10" s="1"/>
  <c r="K1380" i="10"/>
  <c r="M1380" i="10" s="1"/>
  <c r="O1380" i="10"/>
  <c r="P1380" i="10" s="1"/>
  <c r="J1381" i="10"/>
  <c r="L1381" i="10" s="1"/>
  <c r="K1381" i="10"/>
  <c r="M1381" i="10" s="1"/>
  <c r="O1381" i="10"/>
  <c r="P1381" i="10" s="1"/>
  <c r="J1382" i="10"/>
  <c r="L1382" i="10" s="1"/>
  <c r="K1382" i="10"/>
  <c r="M1382" i="10" s="1"/>
  <c r="O1382" i="10"/>
  <c r="P1382" i="10" s="1"/>
  <c r="J1383" i="10"/>
  <c r="L1383" i="10" s="1"/>
  <c r="K1383" i="10"/>
  <c r="M1383" i="10" s="1"/>
  <c r="O1383" i="10"/>
  <c r="P1383" i="10" s="1"/>
  <c r="J1384" i="10"/>
  <c r="L1384" i="10" s="1"/>
  <c r="K1384" i="10"/>
  <c r="M1384" i="10" s="1"/>
  <c r="O1384" i="10"/>
  <c r="P1384" i="10" s="1"/>
  <c r="J1385" i="10"/>
  <c r="L1385" i="10" s="1"/>
  <c r="K1385" i="10"/>
  <c r="M1385" i="10" s="1"/>
  <c r="O1385" i="10"/>
  <c r="P1385" i="10" s="1"/>
  <c r="J1386" i="10"/>
  <c r="L1386" i="10" s="1"/>
  <c r="K1386" i="10"/>
  <c r="M1386" i="10" s="1"/>
  <c r="O1386" i="10"/>
  <c r="P1386" i="10" s="1"/>
  <c r="J1387" i="10"/>
  <c r="L1387" i="10" s="1"/>
  <c r="K1387" i="10"/>
  <c r="M1387" i="10" s="1"/>
  <c r="O1387" i="10"/>
  <c r="P1387" i="10" s="1"/>
  <c r="J1388" i="10"/>
  <c r="L1388" i="10" s="1"/>
  <c r="K1388" i="10"/>
  <c r="M1388" i="10" s="1"/>
  <c r="O1388" i="10"/>
  <c r="P1388" i="10" s="1"/>
  <c r="J1389" i="10"/>
  <c r="L1389" i="10" s="1"/>
  <c r="K1389" i="10"/>
  <c r="M1389" i="10" s="1"/>
  <c r="O1389" i="10"/>
  <c r="P1389" i="10" s="1"/>
  <c r="J1390" i="10"/>
  <c r="L1390" i="10" s="1"/>
  <c r="K1390" i="10"/>
  <c r="M1390" i="10" s="1"/>
  <c r="O1390" i="10"/>
  <c r="P1390" i="10" s="1"/>
  <c r="J1391" i="10"/>
  <c r="L1391" i="10" s="1"/>
  <c r="K1391" i="10"/>
  <c r="M1391" i="10" s="1"/>
  <c r="O1391" i="10"/>
  <c r="P1391" i="10" s="1"/>
  <c r="J1392" i="10"/>
  <c r="L1392" i="10" s="1"/>
  <c r="K1392" i="10"/>
  <c r="M1392" i="10" s="1"/>
  <c r="O1392" i="10"/>
  <c r="P1392" i="10" s="1"/>
  <c r="J1393" i="10"/>
  <c r="L1393" i="10" s="1"/>
  <c r="K1393" i="10"/>
  <c r="M1393" i="10" s="1"/>
  <c r="O1393" i="10"/>
  <c r="P1393" i="10" s="1"/>
  <c r="J1394" i="10"/>
  <c r="L1394" i="10" s="1"/>
  <c r="K1394" i="10"/>
  <c r="M1394" i="10" s="1"/>
  <c r="N1394" i="10" s="1"/>
  <c r="O1394" i="10"/>
  <c r="P1394" i="10" s="1"/>
  <c r="J1395" i="10"/>
  <c r="L1395" i="10" s="1"/>
  <c r="K1395" i="10"/>
  <c r="M1395" i="10" s="1"/>
  <c r="O1395" i="10"/>
  <c r="P1395" i="10" s="1"/>
  <c r="J1396" i="10"/>
  <c r="L1396" i="10" s="1"/>
  <c r="K1396" i="10"/>
  <c r="M1396" i="10" s="1"/>
  <c r="O1396" i="10"/>
  <c r="P1396" i="10" s="1"/>
  <c r="J1397" i="10"/>
  <c r="L1397" i="10" s="1"/>
  <c r="K1397" i="10"/>
  <c r="M1397" i="10" s="1"/>
  <c r="O1397" i="10"/>
  <c r="P1397" i="10" s="1"/>
  <c r="J1398" i="10"/>
  <c r="L1398" i="10" s="1"/>
  <c r="K1398" i="10"/>
  <c r="M1398" i="10" s="1"/>
  <c r="O1398" i="10"/>
  <c r="P1398" i="10" s="1"/>
  <c r="J1399" i="10"/>
  <c r="L1399" i="10" s="1"/>
  <c r="K1399" i="10"/>
  <c r="M1399" i="10" s="1"/>
  <c r="O1399" i="10"/>
  <c r="P1399" i="10" s="1"/>
  <c r="J1400" i="10"/>
  <c r="L1400" i="10" s="1"/>
  <c r="K1400" i="10"/>
  <c r="M1400" i="10" s="1"/>
  <c r="O1400" i="10"/>
  <c r="P1400" i="10" s="1"/>
  <c r="J1401" i="10"/>
  <c r="L1401" i="10" s="1"/>
  <c r="K1401" i="10"/>
  <c r="M1401" i="10" s="1"/>
  <c r="O1401" i="10"/>
  <c r="P1401" i="10" s="1"/>
  <c r="J1402" i="10"/>
  <c r="L1402" i="10" s="1"/>
  <c r="K1402" i="10"/>
  <c r="M1402" i="10" s="1"/>
  <c r="O1402" i="10"/>
  <c r="P1402" i="10" s="1"/>
  <c r="J1403" i="10"/>
  <c r="L1403" i="10" s="1"/>
  <c r="K1403" i="10"/>
  <c r="M1403" i="10" s="1"/>
  <c r="O1403" i="10"/>
  <c r="P1403" i="10" s="1"/>
  <c r="J1404" i="10"/>
  <c r="L1404" i="10" s="1"/>
  <c r="K1404" i="10"/>
  <c r="M1404" i="10" s="1"/>
  <c r="O1404" i="10"/>
  <c r="P1404" i="10" s="1"/>
  <c r="J1405" i="10"/>
  <c r="L1405" i="10" s="1"/>
  <c r="K1405" i="10"/>
  <c r="O1405" i="10"/>
  <c r="P1405" i="10" s="1"/>
  <c r="J1406" i="10"/>
  <c r="L1406" i="10" s="1"/>
  <c r="K1406" i="10"/>
  <c r="M1406" i="10" s="1"/>
  <c r="O1406" i="10"/>
  <c r="P1406" i="10" s="1"/>
  <c r="J1407" i="10"/>
  <c r="L1407" i="10" s="1"/>
  <c r="K1407" i="10"/>
  <c r="M1407" i="10" s="1"/>
  <c r="O1407" i="10"/>
  <c r="P1407" i="10" s="1"/>
  <c r="J1408" i="10"/>
  <c r="L1408" i="10" s="1"/>
  <c r="K1408" i="10"/>
  <c r="M1408" i="10" s="1"/>
  <c r="O1408" i="10"/>
  <c r="P1408" i="10" s="1"/>
  <c r="J1409" i="10"/>
  <c r="L1409" i="10" s="1"/>
  <c r="K1409" i="10"/>
  <c r="M1409" i="10" s="1"/>
  <c r="O1409" i="10"/>
  <c r="P1409" i="10" s="1"/>
  <c r="J1410" i="10"/>
  <c r="L1410" i="10" s="1"/>
  <c r="K1410" i="10"/>
  <c r="M1410" i="10" s="1"/>
  <c r="O1410" i="10"/>
  <c r="P1410" i="10" s="1"/>
  <c r="J1411" i="10"/>
  <c r="L1411" i="10" s="1"/>
  <c r="K1411" i="10"/>
  <c r="M1411" i="10" s="1"/>
  <c r="O1411" i="10"/>
  <c r="P1411" i="10" s="1"/>
  <c r="J1412" i="10"/>
  <c r="L1412" i="10" s="1"/>
  <c r="K1412" i="10"/>
  <c r="M1412" i="10" s="1"/>
  <c r="O1412" i="10"/>
  <c r="P1412" i="10" s="1"/>
  <c r="J1413" i="10"/>
  <c r="L1413" i="10" s="1"/>
  <c r="K1413" i="10"/>
  <c r="O1413" i="10"/>
  <c r="P1413" i="10" s="1"/>
  <c r="J1414" i="10"/>
  <c r="L1414" i="10" s="1"/>
  <c r="K1414" i="10"/>
  <c r="M1414" i="10" s="1"/>
  <c r="O1414" i="10"/>
  <c r="P1414" i="10" s="1"/>
  <c r="J1415" i="10"/>
  <c r="L1415" i="10" s="1"/>
  <c r="K1415" i="10"/>
  <c r="M1415" i="10" s="1"/>
  <c r="O1415" i="10"/>
  <c r="P1415" i="10" s="1"/>
  <c r="J1416" i="10"/>
  <c r="L1416" i="10" s="1"/>
  <c r="K1416" i="10"/>
  <c r="M1416" i="10" s="1"/>
  <c r="O1416" i="10"/>
  <c r="P1416" i="10" s="1"/>
  <c r="J1417" i="10"/>
  <c r="L1417" i="10" s="1"/>
  <c r="K1417" i="10"/>
  <c r="O1417" i="10"/>
  <c r="P1417" i="10" s="1"/>
  <c r="J1418" i="10"/>
  <c r="L1418" i="10" s="1"/>
  <c r="K1418" i="10"/>
  <c r="O1418" i="10"/>
  <c r="P1418" i="10" s="1"/>
  <c r="J1419" i="10"/>
  <c r="L1419" i="10" s="1"/>
  <c r="N1419" i="10" s="1"/>
  <c r="K1419" i="10"/>
  <c r="M1419" i="10" s="1"/>
  <c r="O1419" i="10"/>
  <c r="P1419" i="10" s="1"/>
  <c r="J1420" i="10"/>
  <c r="L1420" i="10" s="1"/>
  <c r="K1420" i="10"/>
  <c r="M1420" i="10" s="1"/>
  <c r="O1420" i="10"/>
  <c r="P1420" i="10" s="1"/>
  <c r="J1421" i="10"/>
  <c r="L1421" i="10" s="1"/>
  <c r="K1421" i="10"/>
  <c r="M1421" i="10" s="1"/>
  <c r="O1421" i="10"/>
  <c r="P1421" i="10" s="1"/>
  <c r="J1422" i="10"/>
  <c r="L1422" i="10" s="1"/>
  <c r="K1422" i="10"/>
  <c r="O1422" i="10"/>
  <c r="P1422" i="10" s="1"/>
  <c r="J1423" i="10"/>
  <c r="L1423" i="10" s="1"/>
  <c r="K1423" i="10"/>
  <c r="M1423" i="10" s="1"/>
  <c r="O1423" i="10"/>
  <c r="P1423" i="10" s="1"/>
  <c r="J1424" i="10"/>
  <c r="L1424" i="10" s="1"/>
  <c r="K1424" i="10"/>
  <c r="M1424" i="10" s="1"/>
  <c r="O1424" i="10"/>
  <c r="P1424" i="10" s="1"/>
  <c r="J1425" i="10"/>
  <c r="L1425" i="10" s="1"/>
  <c r="K1425" i="10"/>
  <c r="M1425" i="10" s="1"/>
  <c r="O1425" i="10"/>
  <c r="P1425" i="10" s="1"/>
  <c r="J1426" i="10"/>
  <c r="L1426" i="10" s="1"/>
  <c r="K1426" i="10"/>
  <c r="M1426" i="10" s="1"/>
  <c r="O1426" i="10"/>
  <c r="P1426" i="10" s="1"/>
  <c r="J1427" i="10"/>
  <c r="L1427" i="10" s="1"/>
  <c r="K1427" i="10"/>
  <c r="O1427" i="10"/>
  <c r="P1427" i="10" s="1"/>
  <c r="J1428" i="10"/>
  <c r="L1428" i="10" s="1"/>
  <c r="K1428" i="10"/>
  <c r="M1428" i="10" s="1"/>
  <c r="O1428" i="10"/>
  <c r="P1428" i="10" s="1"/>
  <c r="J1429" i="10"/>
  <c r="L1429" i="10" s="1"/>
  <c r="K1429" i="10"/>
  <c r="M1429" i="10" s="1"/>
  <c r="O1429" i="10"/>
  <c r="P1429" i="10" s="1"/>
  <c r="J1430" i="10"/>
  <c r="L1430" i="10" s="1"/>
  <c r="K1430" i="10"/>
  <c r="M1430" i="10" s="1"/>
  <c r="O1430" i="10"/>
  <c r="P1430" i="10" s="1"/>
  <c r="J1431" i="10"/>
  <c r="L1431" i="10" s="1"/>
  <c r="K1431" i="10"/>
  <c r="M1431" i="10" s="1"/>
  <c r="O1431" i="10"/>
  <c r="P1431" i="10" s="1"/>
  <c r="J1432" i="10"/>
  <c r="L1432" i="10" s="1"/>
  <c r="K1432" i="10"/>
  <c r="O1432" i="10"/>
  <c r="P1432" i="10" s="1"/>
  <c r="J1433" i="10"/>
  <c r="L1433" i="10" s="1"/>
  <c r="K1433" i="10"/>
  <c r="M1433" i="10" s="1"/>
  <c r="O1433" i="10"/>
  <c r="P1433" i="10" s="1"/>
  <c r="J1434" i="10"/>
  <c r="L1434" i="10" s="1"/>
  <c r="K1434" i="10"/>
  <c r="M1434" i="10" s="1"/>
  <c r="O1434" i="10"/>
  <c r="P1434" i="10" s="1"/>
  <c r="J1435" i="10"/>
  <c r="L1435" i="10" s="1"/>
  <c r="K1435" i="10"/>
  <c r="O1435" i="10"/>
  <c r="P1435" i="10" s="1"/>
  <c r="J1436" i="10"/>
  <c r="L1436" i="10" s="1"/>
  <c r="K1436" i="10"/>
  <c r="M1436" i="10" s="1"/>
  <c r="O1436" i="10"/>
  <c r="P1436" i="10" s="1"/>
  <c r="J1437" i="10"/>
  <c r="L1437" i="10" s="1"/>
  <c r="K1437" i="10"/>
  <c r="M1437" i="10" s="1"/>
  <c r="O1437" i="10"/>
  <c r="P1437" i="10" s="1"/>
  <c r="J1438" i="10"/>
  <c r="L1438" i="10" s="1"/>
  <c r="K1438" i="10"/>
  <c r="O1438" i="10"/>
  <c r="P1438" i="10" s="1"/>
  <c r="J1439" i="10"/>
  <c r="L1439" i="10" s="1"/>
  <c r="K1439" i="10"/>
  <c r="M1439" i="10" s="1"/>
  <c r="O1439" i="10"/>
  <c r="P1439" i="10" s="1"/>
  <c r="J1440" i="10"/>
  <c r="L1440" i="10" s="1"/>
  <c r="K1440" i="10"/>
  <c r="M1440" i="10" s="1"/>
  <c r="O1440" i="10"/>
  <c r="P1440" i="10" s="1"/>
  <c r="J1441" i="10"/>
  <c r="L1441" i="10" s="1"/>
  <c r="K1441" i="10"/>
  <c r="M1441" i="10" s="1"/>
  <c r="O1441" i="10"/>
  <c r="P1441" i="10" s="1"/>
  <c r="J1442" i="10"/>
  <c r="L1442" i="10" s="1"/>
  <c r="K1442" i="10"/>
  <c r="M1442" i="10" s="1"/>
  <c r="O1442" i="10"/>
  <c r="P1442" i="10" s="1"/>
  <c r="J1443" i="10"/>
  <c r="L1443" i="10" s="1"/>
  <c r="K1443" i="10"/>
  <c r="M1443" i="10" s="1"/>
  <c r="O1443" i="10"/>
  <c r="P1443" i="10" s="1"/>
  <c r="J1444" i="10"/>
  <c r="L1444" i="10" s="1"/>
  <c r="K1444" i="10"/>
  <c r="M1444" i="10" s="1"/>
  <c r="O1444" i="10"/>
  <c r="P1444" i="10" s="1"/>
  <c r="J1445" i="10"/>
  <c r="L1445" i="10" s="1"/>
  <c r="K1445" i="10"/>
  <c r="M1445" i="10" s="1"/>
  <c r="O1445" i="10"/>
  <c r="P1445" i="10" s="1"/>
  <c r="J1446" i="10"/>
  <c r="L1446" i="10" s="1"/>
  <c r="K1446" i="10"/>
  <c r="M1446" i="10" s="1"/>
  <c r="O1446" i="10"/>
  <c r="P1446" i="10" s="1"/>
  <c r="J1447" i="10"/>
  <c r="L1447" i="10" s="1"/>
  <c r="K1447" i="10"/>
  <c r="M1447" i="10" s="1"/>
  <c r="O1447" i="10"/>
  <c r="P1447" i="10" s="1"/>
  <c r="J1448" i="10"/>
  <c r="L1448" i="10" s="1"/>
  <c r="K1448" i="10"/>
  <c r="M1448" i="10" s="1"/>
  <c r="O1448" i="10"/>
  <c r="P1448" i="10" s="1"/>
  <c r="J1449" i="10"/>
  <c r="L1449" i="10" s="1"/>
  <c r="N1449" i="10" s="1"/>
  <c r="K1449" i="10"/>
  <c r="M1449" i="10" s="1"/>
  <c r="O1449" i="10"/>
  <c r="P1449" i="10" s="1"/>
  <c r="J1450" i="10"/>
  <c r="L1450" i="10" s="1"/>
  <c r="K1450" i="10"/>
  <c r="M1450" i="10" s="1"/>
  <c r="O1450" i="10"/>
  <c r="P1450" i="10" s="1"/>
  <c r="J1451" i="10"/>
  <c r="L1451" i="10" s="1"/>
  <c r="K1451" i="10"/>
  <c r="O1451" i="10"/>
  <c r="P1451" i="10" s="1"/>
  <c r="J1452" i="10"/>
  <c r="L1452" i="10" s="1"/>
  <c r="K1452" i="10"/>
  <c r="O1452" i="10"/>
  <c r="P1452" i="10" s="1"/>
  <c r="J1453" i="10"/>
  <c r="L1453" i="10" s="1"/>
  <c r="K1453" i="10"/>
  <c r="O1453" i="10"/>
  <c r="P1453" i="10" s="1"/>
  <c r="J1454" i="10"/>
  <c r="L1454" i="10" s="1"/>
  <c r="K1454" i="10"/>
  <c r="M1454" i="10" s="1"/>
  <c r="O1454" i="10"/>
  <c r="P1454" i="10" s="1"/>
  <c r="N739" i="10"/>
  <c r="N874" i="10"/>
  <c r="N857" i="10"/>
  <c r="N1070" i="10"/>
  <c r="N700" i="10"/>
  <c r="N775" i="10"/>
  <c r="N889" i="10"/>
  <c r="N983" i="10"/>
  <c r="N965" i="10"/>
  <c r="N960" i="10"/>
  <c r="N944" i="10"/>
  <c r="N676" i="10"/>
  <c r="N824" i="10"/>
  <c r="N822" i="10"/>
  <c r="N723" i="10"/>
  <c r="N973" i="10"/>
  <c r="N968" i="10"/>
  <c r="N956" i="10"/>
  <c r="N751" i="10"/>
  <c r="N661" i="10"/>
  <c r="N912" i="10"/>
  <c r="N1124" i="10"/>
  <c r="N970" i="10"/>
  <c r="N952" i="10"/>
  <c r="N863" i="10"/>
  <c r="N838" i="10"/>
  <c r="N831" i="10"/>
  <c r="N815" i="10"/>
  <c r="N664" i="10"/>
  <c r="N986" i="10"/>
  <c r="N922" i="10"/>
  <c r="N921" i="10"/>
  <c r="N908" i="10"/>
  <c r="N892" i="10"/>
  <c r="N884" i="10"/>
  <c r="N763" i="10"/>
  <c r="N645" i="10"/>
  <c r="N993" i="10"/>
  <c r="N964" i="10"/>
  <c r="N1040" i="10"/>
  <c r="N1085" i="10"/>
  <c r="N1053" i="10"/>
  <c r="N1045" i="10"/>
  <c r="N989" i="10"/>
  <c r="N977" i="10"/>
  <c r="N937" i="10"/>
  <c r="N845" i="10"/>
  <c r="N813" i="10"/>
  <c r="N925" i="10"/>
  <c r="N909" i="10"/>
  <c r="N896" i="10"/>
  <c r="N840" i="10"/>
  <c r="N712" i="10"/>
  <c r="N689" i="10"/>
  <c r="N681" i="10"/>
  <c r="N693" i="10"/>
  <c r="N677" i="10"/>
  <c r="N668" i="10"/>
  <c r="N657" i="10"/>
  <c r="N649" i="10"/>
  <c r="L207" i="10"/>
  <c r="O7" i="10"/>
  <c r="P188" i="10"/>
  <c r="G9" i="39"/>
  <c r="G6" i="39"/>
  <c r="C2" i="41"/>
  <c r="J7" i="10"/>
  <c r="L112" i="10"/>
  <c r="K7" i="10"/>
  <c r="M7" i="10" s="1"/>
  <c r="L172" i="10"/>
  <c r="L201" i="10"/>
  <c r="L177" i="10"/>
  <c r="L202" i="10"/>
  <c r="L109" i="10"/>
  <c r="L171" i="10"/>
  <c r="L127" i="10"/>
  <c r="E36" i="39"/>
  <c r="D36" i="39"/>
  <c r="G36" i="39"/>
  <c r="J15" i="39"/>
  <c r="I15" i="39"/>
  <c r="H15" i="39"/>
  <c r="G15" i="39"/>
  <c r="J14" i="39"/>
  <c r="I14" i="39"/>
  <c r="H14" i="39"/>
  <c r="G14" i="39"/>
  <c r="G7" i="29"/>
  <c r="F7" i="10"/>
  <c r="I7" i="10"/>
  <c r="I630" i="10"/>
  <c r="I628" i="10"/>
  <c r="I624" i="10"/>
  <c r="I620" i="10"/>
  <c r="I616" i="10"/>
  <c r="I612" i="10"/>
  <c r="I608" i="10"/>
  <c r="I604" i="10"/>
  <c r="I600" i="10"/>
  <c r="I596" i="10"/>
  <c r="I592" i="10"/>
  <c r="I588" i="10"/>
  <c r="G121" i="11" s="1"/>
  <c r="I121" i="11" s="1"/>
  <c r="K121" i="11" s="1"/>
  <c r="I585" i="10"/>
  <c r="I627" i="10"/>
  <c r="I623" i="10"/>
  <c r="I619" i="10"/>
  <c r="I615" i="10"/>
  <c r="I611" i="10"/>
  <c r="I607" i="10"/>
  <c r="I603" i="10"/>
  <c r="I599" i="10"/>
  <c r="I595" i="10"/>
  <c r="I591" i="10"/>
  <c r="I584" i="10"/>
  <c r="I583" i="10"/>
  <c r="I626" i="10"/>
  <c r="I622" i="10"/>
  <c r="I618" i="10"/>
  <c r="I614" i="10"/>
  <c r="I610" i="10"/>
  <c r="I606" i="10"/>
  <c r="I602" i="10"/>
  <c r="I598" i="10"/>
  <c r="I594" i="10"/>
  <c r="I590" i="10"/>
  <c r="I587" i="10"/>
  <c r="I629" i="10"/>
  <c r="I625" i="10"/>
  <c r="I621" i="10"/>
  <c r="I617" i="10"/>
  <c r="I613" i="10"/>
  <c r="I609" i="10"/>
  <c r="I605" i="10"/>
  <c r="I601" i="10"/>
  <c r="I597" i="10"/>
  <c r="I593" i="10"/>
  <c r="I589" i="10"/>
  <c r="I586" i="10"/>
  <c r="I810" i="10"/>
  <c r="I809" i="10"/>
  <c r="I806" i="10"/>
  <c r="I808" i="10"/>
  <c r="I811" i="10"/>
  <c r="I807" i="10"/>
  <c r="I763" i="10"/>
  <c r="I777" i="10"/>
  <c r="I801" i="10"/>
  <c r="I761" i="10"/>
  <c r="G41" i="11" s="1"/>
  <c r="J41" i="11" s="1"/>
  <c r="K41" i="11" s="1"/>
  <c r="I759" i="10"/>
  <c r="I755" i="10"/>
  <c r="I756" i="10"/>
  <c r="I754" i="10"/>
  <c r="I757" i="10"/>
  <c r="I758" i="10"/>
  <c r="I762" i="10"/>
  <c r="I760" i="10"/>
  <c r="I535" i="10"/>
  <c r="I303" i="10"/>
  <c r="I382" i="10"/>
  <c r="I289" i="10"/>
  <c r="I296" i="10"/>
  <c r="I195" i="10"/>
  <c r="I284" i="10"/>
  <c r="I283" i="10"/>
  <c r="I119" i="10"/>
  <c r="I120" i="10"/>
  <c r="I118" i="10"/>
  <c r="I1356" i="10"/>
  <c r="I1357" i="10"/>
  <c r="I962" i="10"/>
  <c r="I963" i="10"/>
  <c r="I202" i="10"/>
  <c r="I59" i="10"/>
  <c r="I75" i="10"/>
  <c r="I73" i="10"/>
  <c r="I71" i="10"/>
  <c r="I69" i="10"/>
  <c r="I67" i="10"/>
  <c r="I65" i="10"/>
  <c r="I63" i="10"/>
  <c r="I61" i="10"/>
  <c r="I74" i="10"/>
  <c r="I72" i="10"/>
  <c r="I70" i="10"/>
  <c r="I68" i="10"/>
  <c r="I66" i="10"/>
  <c r="I64" i="10"/>
  <c r="I62" i="10"/>
  <c r="I56" i="10"/>
  <c r="I54" i="10"/>
  <c r="I52" i="10"/>
  <c r="I50" i="10"/>
  <c r="I48" i="10"/>
  <c r="I46" i="10"/>
  <c r="I44" i="10"/>
  <c r="I42" i="10"/>
  <c r="I40" i="10"/>
  <c r="I57" i="10"/>
  <c r="I55" i="10"/>
  <c r="I53" i="10"/>
  <c r="I51" i="10"/>
  <c r="I49" i="10"/>
  <c r="I47" i="10"/>
  <c r="I45" i="10"/>
  <c r="I43" i="10"/>
  <c r="I41" i="10"/>
  <c r="I39" i="10"/>
  <c r="I16" i="10"/>
  <c r="G136" i="11" s="1"/>
  <c r="H136" i="11" s="1"/>
  <c r="K136" i="11" s="1"/>
  <c r="B43" i="39"/>
  <c r="I1315" i="10"/>
  <c r="I933" i="10"/>
  <c r="I867" i="10"/>
  <c r="I1237" i="10"/>
  <c r="I1279" i="10"/>
  <c r="I1438" i="10"/>
  <c r="I1436" i="10"/>
  <c r="I1434" i="10"/>
  <c r="I1439" i="10"/>
  <c r="I1437" i="10"/>
  <c r="I1435" i="10"/>
  <c r="H15" i="29"/>
  <c r="I15" i="29"/>
  <c r="J15" i="29"/>
  <c r="J14" i="29"/>
  <c r="K14" i="29" s="1"/>
  <c r="I14" i="29"/>
  <c r="H14" i="29"/>
  <c r="G14" i="29"/>
  <c r="G15" i="29"/>
  <c r="C2" i="29"/>
  <c r="N1464" i="10"/>
  <c r="N1463" i="10"/>
  <c r="G162" i="11"/>
  <c r="I14" i="10"/>
  <c r="I29" i="10"/>
  <c r="I80" i="10"/>
  <c r="I96" i="10"/>
  <c r="I113" i="10"/>
  <c r="I132" i="10"/>
  <c r="I148" i="10"/>
  <c r="I161" i="10"/>
  <c r="I201" i="10"/>
  <c r="I251" i="10"/>
  <c r="I267" i="10"/>
  <c r="I301" i="10"/>
  <c r="I317" i="10"/>
  <c r="I333" i="10"/>
  <c r="I349" i="10"/>
  <c r="I365" i="10"/>
  <c r="I381" i="10"/>
  <c r="I398" i="10"/>
  <c r="G30" i="11" s="1"/>
  <c r="I30" i="11" s="1"/>
  <c r="K30" i="11" s="1"/>
  <c r="I414" i="10"/>
  <c r="G146" i="11" s="1"/>
  <c r="I146" i="11" s="1"/>
  <c r="K146" i="11" s="1"/>
  <c r="I430" i="10"/>
  <c r="I446" i="10"/>
  <c r="I462" i="10"/>
  <c r="I478" i="10"/>
  <c r="I494" i="10"/>
  <c r="I510" i="10"/>
  <c r="I526" i="10"/>
  <c r="I543" i="10"/>
  <c r="I559" i="10"/>
  <c r="I575" i="10"/>
  <c r="I582" i="10"/>
  <c r="I646" i="10"/>
  <c r="I661" i="10"/>
  <c r="I677" i="10"/>
  <c r="I693" i="10"/>
  <c r="I709" i="10"/>
  <c r="I725" i="10"/>
  <c r="I741" i="10"/>
  <c r="I767" i="10"/>
  <c r="I783" i="10"/>
  <c r="I799" i="10"/>
  <c r="I819" i="10"/>
  <c r="I835" i="10"/>
  <c r="I851" i="10"/>
  <c r="I868" i="10"/>
  <c r="I876" i="10"/>
  <c r="I888" i="10"/>
  <c r="I904" i="10"/>
  <c r="I920" i="10"/>
  <c r="I937" i="10"/>
  <c r="I957" i="10"/>
  <c r="I975" i="10"/>
  <c r="I991" i="10"/>
  <c r="I1006" i="10"/>
  <c r="I1020" i="10"/>
  <c r="I1036" i="10"/>
  <c r="I1052" i="10"/>
  <c r="I38" i="10"/>
  <c r="I94" i="10"/>
  <c r="I116" i="10"/>
  <c r="I141" i="10"/>
  <c r="I159" i="10"/>
  <c r="I199" i="10"/>
  <c r="I215" i="10"/>
  <c r="I233" i="10"/>
  <c r="I270" i="10"/>
  <c r="I294" i="10"/>
  <c r="I315" i="10"/>
  <c r="I336" i="10"/>
  <c r="I358" i="10"/>
  <c r="I379" i="10"/>
  <c r="I401" i="10"/>
  <c r="I423" i="10"/>
  <c r="I444" i="10"/>
  <c r="G109" i="11" s="1"/>
  <c r="I109" i="11" s="1"/>
  <c r="K109" i="11" s="1"/>
  <c r="I465" i="10"/>
  <c r="G34" i="11" s="1"/>
  <c r="I34" i="11" s="1"/>
  <c r="K34" i="11" s="1"/>
  <c r="I487" i="10"/>
  <c r="I508" i="10"/>
  <c r="I529" i="10"/>
  <c r="I552" i="10"/>
  <c r="G55" i="11" s="1"/>
  <c r="I55" i="11" s="1"/>
  <c r="K55" i="11" s="1"/>
  <c r="I573" i="10"/>
  <c r="I633" i="10"/>
  <c r="I655" i="10"/>
  <c r="I675" i="10"/>
  <c r="I696" i="10"/>
  <c r="I718" i="10"/>
  <c r="I739" i="10"/>
  <c r="I770" i="10"/>
  <c r="I792" i="10"/>
  <c r="I817" i="10"/>
  <c r="I838" i="10"/>
  <c r="I860" i="10"/>
  <c r="I891" i="10"/>
  <c r="I913" i="10"/>
  <c r="I935" i="10"/>
  <c r="I944" i="10"/>
  <c r="I968" i="10"/>
  <c r="I989" i="10"/>
  <c r="I1009" i="10"/>
  <c r="I1029" i="10"/>
  <c r="I1050" i="10"/>
  <c r="I1068" i="10"/>
  <c r="I1084" i="10"/>
  <c r="I1100" i="10"/>
  <c r="I1116" i="10"/>
  <c r="I1132" i="10"/>
  <c r="I1148" i="10"/>
  <c r="I1164" i="10"/>
  <c r="I1180" i="10"/>
  <c r="I1196" i="10"/>
  <c r="I1212" i="10"/>
  <c r="I1232" i="10"/>
  <c r="I1249" i="10"/>
  <c r="I1265" i="10"/>
  <c r="I1282" i="10"/>
  <c r="I1298" i="10"/>
  <c r="I1314" i="10"/>
  <c r="I1331" i="10"/>
  <c r="I1347" i="10"/>
  <c r="I1365" i="10"/>
  <c r="I1381" i="10"/>
  <c r="I1397" i="10"/>
  <c r="I1449" i="10"/>
  <c r="G69" i="11" s="1"/>
  <c r="J69" i="11" s="1"/>
  <c r="K69" i="11" s="1"/>
  <c r="I1151" i="10"/>
  <c r="I1199" i="10"/>
  <c r="I1231" i="10"/>
  <c r="I1264" i="10"/>
  <c r="I1293" i="10"/>
  <c r="I1322" i="10"/>
  <c r="I1346" i="10"/>
  <c r="I1372" i="10"/>
  <c r="I24" i="10"/>
  <c r="I81" i="10"/>
  <c r="I102" i="10"/>
  <c r="I133" i="10"/>
  <c r="I188" i="10"/>
  <c r="I210" i="10"/>
  <c r="G18" i="11" s="1"/>
  <c r="J18" i="11" s="1"/>
  <c r="I244" i="10"/>
  <c r="I262" i="10"/>
  <c r="I285" i="10"/>
  <c r="I307" i="10"/>
  <c r="I328" i="10"/>
  <c r="I350" i="10"/>
  <c r="I376" i="10"/>
  <c r="I399" i="10"/>
  <c r="I431" i="10"/>
  <c r="I463" i="10"/>
  <c r="I20" i="10"/>
  <c r="I77" i="10"/>
  <c r="I98" i="10"/>
  <c r="I123" i="10"/>
  <c r="I145" i="10"/>
  <c r="I163" i="10"/>
  <c r="I179" i="10"/>
  <c r="I204" i="10"/>
  <c r="I218" i="10"/>
  <c r="I237" i="10"/>
  <c r="I253" i="10"/>
  <c r="I274" i="10"/>
  <c r="I319" i="10"/>
  <c r="I340" i="10"/>
  <c r="I362" i="10"/>
  <c r="I384" i="10"/>
  <c r="I405" i="10"/>
  <c r="I427" i="10"/>
  <c r="I448" i="10"/>
  <c r="I469" i="10"/>
  <c r="I491" i="10"/>
  <c r="I512" i="10"/>
  <c r="I533" i="10"/>
  <c r="I556" i="10"/>
  <c r="I577" i="10"/>
  <c r="I637" i="10"/>
  <c r="I659" i="10"/>
  <c r="I679" i="10"/>
  <c r="I700" i="10"/>
  <c r="I722" i="10"/>
  <c r="I743" i="10"/>
  <c r="I774" i="10"/>
  <c r="I796" i="10"/>
  <c r="I821" i="10"/>
  <c r="I842" i="10"/>
  <c r="I864" i="10"/>
  <c r="G67" i="11" s="1"/>
  <c r="J67" i="11" s="1"/>
  <c r="K67" i="11" s="1"/>
  <c r="I895" i="10"/>
  <c r="I917" i="10"/>
  <c r="I939" i="10"/>
  <c r="I948" i="10"/>
  <c r="I972" i="10"/>
  <c r="I993" i="10"/>
  <c r="I1012" i="10"/>
  <c r="I1038" i="10"/>
  <c r="I1059" i="10"/>
  <c r="I1075" i="10"/>
  <c r="I1091" i="10"/>
  <c r="I1107" i="10"/>
  <c r="I1123" i="10"/>
  <c r="I1143" i="10"/>
  <c r="I1163" i="10"/>
  <c r="I1187" i="10"/>
  <c r="I1227" i="10"/>
  <c r="I1260" i="10"/>
  <c r="I1297" i="10"/>
  <c r="I1338" i="10"/>
  <c r="I1387" i="10"/>
  <c r="I371" i="10"/>
  <c r="I18" i="10"/>
  <c r="I142" i="10"/>
  <c r="I200" i="10"/>
  <c r="I272" i="10"/>
  <c r="I359" i="10"/>
  <c r="I445" i="10"/>
  <c r="I495" i="10"/>
  <c r="I538" i="10"/>
  <c r="I581" i="10"/>
  <c r="I662" i="10"/>
  <c r="I704" i="10"/>
  <c r="I747" i="10"/>
  <c r="I800" i="10"/>
  <c r="I846" i="10"/>
  <c r="I878" i="10"/>
  <c r="I921" i="10"/>
  <c r="I952" i="10"/>
  <c r="I997" i="10"/>
  <c r="I1037" i="10"/>
  <c r="I1074" i="10"/>
  <c r="I1106" i="10"/>
  <c r="I1138" i="10"/>
  <c r="I1170" i="10"/>
  <c r="I17" i="10"/>
  <c r="G138" i="11" s="1"/>
  <c r="I138" i="11" s="1"/>
  <c r="K138" i="11" s="1"/>
  <c r="I37" i="10"/>
  <c r="I117" i="10"/>
  <c r="I140" i="10"/>
  <c r="I157" i="10"/>
  <c r="I176" i="10"/>
  <c r="I194" i="10"/>
  <c r="I197" i="10"/>
  <c r="I216" i="10"/>
  <c r="I232" i="10"/>
  <c r="I249" i="10"/>
  <c r="I271" i="10"/>
  <c r="I293" i="10"/>
  <c r="I313" i="10"/>
  <c r="I337" i="10"/>
  <c r="I357" i="10"/>
  <c r="I377" i="10"/>
  <c r="I402" i="10"/>
  <c r="G106" i="11" s="1"/>
  <c r="I106" i="11" s="1"/>
  <c r="K106" i="11" s="1"/>
  <c r="I422" i="10"/>
  <c r="I442" i="10"/>
  <c r="I466" i="10"/>
  <c r="I486" i="10"/>
  <c r="G36" i="11" s="1"/>
  <c r="I36" i="11" s="1"/>
  <c r="K36" i="11" s="1"/>
  <c r="I506" i="10"/>
  <c r="I530" i="10"/>
  <c r="I551" i="10"/>
  <c r="G77" i="11" s="1"/>
  <c r="I77" i="11" s="1"/>
  <c r="K77" i="11" s="1"/>
  <c r="I571" i="10"/>
  <c r="I634" i="10"/>
  <c r="I654" i="10"/>
  <c r="I673" i="10"/>
  <c r="I697" i="10"/>
  <c r="I717" i="10"/>
  <c r="I737" i="10"/>
  <c r="I771" i="10"/>
  <c r="I791" i="10"/>
  <c r="I815" i="10"/>
  <c r="G91" i="11" s="1"/>
  <c r="J91" i="11" s="1"/>
  <c r="K91" i="11" s="1"/>
  <c r="I839" i="10"/>
  <c r="I859" i="10"/>
  <c r="I892" i="10"/>
  <c r="I912" i="10"/>
  <c r="I932" i="10"/>
  <c r="I945" i="10"/>
  <c r="I967" i="10"/>
  <c r="I987" i="10"/>
  <c r="I1010" i="10"/>
  <c r="I1028" i="10"/>
  <c r="I1048" i="10"/>
  <c r="I22" i="10"/>
  <c r="I83" i="10"/>
  <c r="I111" i="10"/>
  <c r="I146" i="10"/>
  <c r="I170" i="10"/>
  <c r="I189" i="10"/>
  <c r="I205" i="10"/>
  <c r="I225" i="10"/>
  <c r="I276" i="10"/>
  <c r="I305" i="10"/>
  <c r="I331" i="10"/>
  <c r="I363" i="10"/>
  <c r="I391" i="10"/>
  <c r="I417" i="10"/>
  <c r="I449" i="10"/>
  <c r="I476" i="10"/>
  <c r="I503" i="10"/>
  <c r="I536" i="10"/>
  <c r="I562" i="10"/>
  <c r="I660" i="10"/>
  <c r="I686" i="10"/>
  <c r="I712" i="10"/>
  <c r="I744" i="10"/>
  <c r="G57" i="11" s="1"/>
  <c r="J57" i="11" s="1"/>
  <c r="K57" i="11" s="1"/>
  <c r="I781" i="10"/>
  <c r="I812" i="10"/>
  <c r="G156" i="11" s="1"/>
  <c r="J156" i="11" s="1"/>
  <c r="K156" i="11" s="1"/>
  <c r="I844" i="10"/>
  <c r="I871" i="10"/>
  <c r="I886" i="10"/>
  <c r="I918" i="10"/>
  <c r="I960" i="10"/>
  <c r="I994" i="10"/>
  <c r="I1018" i="10"/>
  <c r="I1045" i="10"/>
  <c r="I1072" i="10"/>
  <c r="I1092" i="10"/>
  <c r="I1112" i="10"/>
  <c r="I1136" i="10"/>
  <c r="I1156" i="10"/>
  <c r="I1176" i="10"/>
  <c r="I1200" i="10"/>
  <c r="I1224" i="10"/>
  <c r="I1245" i="10"/>
  <c r="I1269" i="10"/>
  <c r="I1290" i="10"/>
  <c r="I1310" i="10"/>
  <c r="I1335" i="10"/>
  <c r="I1355" i="10"/>
  <c r="I1377" i="10"/>
  <c r="I1033" i="10"/>
  <c r="I1191" i="10"/>
  <c r="I1240" i="10"/>
  <c r="I1276" i="10"/>
  <c r="I1313" i="10"/>
  <c r="I1354" i="10"/>
  <c r="I1384" i="10"/>
  <c r="I15" i="10"/>
  <c r="I60" i="10"/>
  <c r="I143" i="10"/>
  <c r="I167" i="10"/>
  <c r="I192" i="10"/>
  <c r="G100" i="11" s="1"/>
  <c r="H100" i="11" s="1"/>
  <c r="K100" i="11" s="1"/>
  <c r="I203" i="10"/>
  <c r="I222" i="10"/>
  <c r="I248" i="10"/>
  <c r="I273" i="10"/>
  <c r="I302" i="10"/>
  <c r="I334" i="10"/>
  <c r="I360" i="10"/>
  <c r="I393" i="10"/>
  <c r="I436" i="10"/>
  <c r="G118" i="11" s="1"/>
  <c r="I118" i="11" s="1"/>
  <c r="K118" i="11" s="1"/>
  <c r="I12" i="10"/>
  <c r="I36" i="10"/>
  <c r="I103" i="10"/>
  <c r="I134" i="10"/>
  <c r="I158" i="10"/>
  <c r="I185" i="10"/>
  <c r="I241" i="10"/>
  <c r="I264" i="10"/>
  <c r="I292" i="10"/>
  <c r="I324" i="10"/>
  <c r="I351" i="10"/>
  <c r="I378" i="10"/>
  <c r="I411" i="10"/>
  <c r="I437" i="10"/>
  <c r="I464" i="10"/>
  <c r="I496" i="10"/>
  <c r="I523" i="10"/>
  <c r="G112" i="11" s="1"/>
  <c r="I112" i="11" s="1"/>
  <c r="K112" i="11" s="1"/>
  <c r="I550" i="10"/>
  <c r="I648" i="10"/>
  <c r="I674" i="10"/>
  <c r="I706" i="10"/>
  <c r="I732" i="10"/>
  <c r="I769" i="10"/>
  <c r="I832" i="10"/>
  <c r="I858" i="10"/>
  <c r="I879" i="10"/>
  <c r="I906" i="10"/>
  <c r="I934" i="10"/>
  <c r="I954" i="10"/>
  <c r="I982" i="10"/>
  <c r="I1008" i="10"/>
  <c r="I1043" i="10"/>
  <c r="I1067" i="10"/>
  <c r="I1087" i="10"/>
  <c r="I1111" i="10"/>
  <c r="I1135" i="10"/>
  <c r="I1159" i="10"/>
  <c r="I1195" i="10"/>
  <c r="I1244" i="10"/>
  <c r="I1289" i="10"/>
  <c r="I1350" i="10"/>
  <c r="I1404" i="10"/>
  <c r="I409" i="10"/>
  <c r="I95" i="10"/>
  <c r="I295" i="10"/>
  <c r="I403" i="10"/>
  <c r="I484" i="10"/>
  <c r="I549" i="10"/>
  <c r="I641" i="10"/>
  <c r="I694" i="10"/>
  <c r="I768" i="10"/>
  <c r="I825" i="10"/>
  <c r="I931" i="10"/>
  <c r="I976" i="10"/>
  <c r="I1026" i="10"/>
  <c r="I1082" i="10"/>
  <c r="I1122" i="10"/>
  <c r="I1162" i="10"/>
  <c r="I1202" i="10"/>
  <c r="I1234" i="10"/>
  <c r="I1267" i="10"/>
  <c r="I1300" i="10"/>
  <c r="I1333" i="10"/>
  <c r="I1367" i="10"/>
  <c r="I856" i="10"/>
  <c r="I1035" i="10"/>
  <c r="I1105" i="10"/>
  <c r="I1169" i="10"/>
  <c r="I1225" i="10"/>
  <c r="I1283" i="10"/>
  <c r="I1348" i="10"/>
  <c r="I1450" i="10"/>
  <c r="I720" i="10"/>
  <c r="I852" i="10"/>
  <c r="I915" i="10"/>
  <c r="I970" i="10"/>
  <c r="I1070" i="10"/>
  <c r="I1126" i="10"/>
  <c r="I1190" i="10"/>
  <c r="I1239" i="10"/>
  <c r="I1304" i="10"/>
  <c r="I1379" i="10"/>
  <c r="I101" i="10"/>
  <c r="I182" i="10"/>
  <c r="I239" i="10"/>
  <c r="I322" i="10"/>
  <c r="I408" i="10"/>
  <c r="I477" i="10"/>
  <c r="I520" i="10"/>
  <c r="G54" i="11" s="1"/>
  <c r="I54" i="11" s="1"/>
  <c r="K54" i="11" s="1"/>
  <c r="I564" i="10"/>
  <c r="I645" i="10"/>
  <c r="I687" i="10"/>
  <c r="I730" i="10"/>
  <c r="I782" i="10"/>
  <c r="I829" i="10"/>
  <c r="I873" i="10"/>
  <c r="I903" i="10"/>
  <c r="I980" i="10"/>
  <c r="I1019" i="10"/>
  <c r="I1061" i="10"/>
  <c r="I1093" i="10"/>
  <c r="I1125" i="10"/>
  <c r="I1157" i="10"/>
  <c r="I1189" i="10"/>
  <c r="I1221" i="10"/>
  <c r="I1254" i="10"/>
  <c r="I1287" i="10"/>
  <c r="I1320" i="10"/>
  <c r="I1352" i="10"/>
  <c r="I1386" i="10"/>
  <c r="I1402" i="10"/>
  <c r="I1454" i="10"/>
  <c r="I112" i="10"/>
  <c r="I191" i="10"/>
  <c r="I247" i="10"/>
  <c r="I332" i="10"/>
  <c r="I419" i="10"/>
  <c r="I483" i="10"/>
  <c r="I525" i="10"/>
  <c r="I569" i="10"/>
  <c r="I651" i="10"/>
  <c r="I692" i="10"/>
  <c r="I735" i="10"/>
  <c r="I798" i="10"/>
  <c r="I845" i="10"/>
  <c r="G85" i="11" s="1"/>
  <c r="J85" i="11" s="1"/>
  <c r="K85" i="11" s="1"/>
  <c r="I898" i="10"/>
  <c r="I974" i="10"/>
  <c r="I1046" i="10"/>
  <c r="I1113" i="10"/>
  <c r="I1177" i="10"/>
  <c r="I1250" i="10"/>
  <c r="I1324" i="10"/>
  <c r="I1382" i="10"/>
  <c r="I1398" i="10"/>
  <c r="I106" i="10"/>
  <c r="I187" i="10"/>
  <c r="I327" i="10"/>
  <c r="I413" i="10"/>
  <c r="I479" i="10"/>
  <c r="I521" i="10"/>
  <c r="G39" i="11" s="1"/>
  <c r="I39" i="11" s="1"/>
  <c r="K39" i="11" s="1"/>
  <c r="I576" i="10"/>
  <c r="I657" i="10"/>
  <c r="I710" i="10"/>
  <c r="I784" i="10"/>
  <c r="I862" i="10"/>
  <c r="I958" i="10"/>
  <c r="I1031" i="10"/>
  <c r="I1094" i="10"/>
  <c r="I1166" i="10"/>
  <c r="I1247" i="10"/>
  <c r="I1312" i="10"/>
  <c r="I1371" i="10"/>
  <c r="I1447" i="10"/>
  <c r="I11" i="10"/>
  <c r="I33" i="10"/>
  <c r="I109" i="10"/>
  <c r="I136" i="10"/>
  <c r="G96" i="11" s="1"/>
  <c r="H96" i="11" s="1"/>
  <c r="K96" i="11" s="1"/>
  <c r="I153" i="10"/>
  <c r="I172" i="10"/>
  <c r="I190" i="10"/>
  <c r="I211" i="10"/>
  <c r="G19" i="11" s="1"/>
  <c r="I19" i="11" s="1"/>
  <c r="K19" i="11" s="1"/>
  <c r="I228" i="10"/>
  <c r="I246" i="10"/>
  <c r="I263" i="10"/>
  <c r="I288" i="10"/>
  <c r="I309" i="10"/>
  <c r="I329" i="10"/>
  <c r="I353" i="10"/>
  <c r="I373" i="10"/>
  <c r="G26" i="11" s="1"/>
  <c r="I26" i="11" s="1"/>
  <c r="K26" i="11" s="1"/>
  <c r="I394" i="10"/>
  <c r="G105" i="11" s="1"/>
  <c r="I105" i="11" s="1"/>
  <c r="K105" i="11" s="1"/>
  <c r="I418" i="10"/>
  <c r="I438" i="10"/>
  <c r="G75" i="11" s="1"/>
  <c r="I75" i="11" s="1"/>
  <c r="K75" i="11" s="1"/>
  <c r="I458" i="10"/>
  <c r="I482" i="10"/>
  <c r="I502" i="10"/>
  <c r="I522" i="10"/>
  <c r="I547" i="10"/>
  <c r="I567" i="10"/>
  <c r="I650" i="10"/>
  <c r="I669" i="10"/>
  <c r="I689" i="10"/>
  <c r="I713" i="10"/>
  <c r="I733" i="10"/>
  <c r="I753" i="10"/>
  <c r="I787" i="10"/>
  <c r="I805" i="10"/>
  <c r="I831" i="10"/>
  <c r="I855" i="10"/>
  <c r="I874" i="10"/>
  <c r="I884" i="10"/>
  <c r="I908" i="10"/>
  <c r="I928" i="10"/>
  <c r="I961" i="10"/>
  <c r="I983" i="10"/>
  <c r="I1002" i="10"/>
  <c r="I1024" i="10"/>
  <c r="I1044" i="10"/>
  <c r="I78" i="10"/>
  <c r="I105" i="10"/>
  <c r="I135" i="10"/>
  <c r="I164" i="10"/>
  <c r="I186" i="10"/>
  <c r="I220" i="10"/>
  <c r="I242" i="10"/>
  <c r="I265" i="10"/>
  <c r="I299" i="10"/>
  <c r="I326" i="10"/>
  <c r="I352" i="10"/>
  <c r="I385" i="10"/>
  <c r="G48" i="11" s="1"/>
  <c r="I48" i="11" s="1"/>
  <c r="K48" i="11" s="1"/>
  <c r="I412" i="10"/>
  <c r="G108" i="11" s="1"/>
  <c r="I108" i="11" s="1"/>
  <c r="K108" i="11" s="1"/>
  <c r="I439" i="10"/>
  <c r="I471" i="10"/>
  <c r="I497" i="10"/>
  <c r="I524" i="10"/>
  <c r="I557" i="10"/>
  <c r="I649" i="10"/>
  <c r="I680" i="10"/>
  <c r="I707" i="10"/>
  <c r="I734" i="10"/>
  <c r="I776" i="10"/>
  <c r="I833" i="10"/>
  <c r="I865" i="10"/>
  <c r="I881" i="10"/>
  <c r="I907" i="10"/>
  <c r="I940" i="10"/>
  <c r="I955" i="10"/>
  <c r="I984" i="10"/>
  <c r="I1013" i="10"/>
  <c r="I1039" i="10"/>
  <c r="I1064" i="10"/>
  <c r="I1088" i="10"/>
  <c r="I1108" i="10"/>
  <c r="I1128" i="10"/>
  <c r="I1152" i="10"/>
  <c r="I1172" i="10"/>
  <c r="I1192" i="10"/>
  <c r="I1216" i="10"/>
  <c r="I1241" i="10"/>
  <c r="I1261" i="10"/>
  <c r="I1286" i="10"/>
  <c r="I1306" i="10"/>
  <c r="I1327" i="10"/>
  <c r="I1351" i="10"/>
  <c r="I1373" i="10"/>
  <c r="I1392" i="10"/>
  <c r="I1453" i="10"/>
  <c r="I1183" i="10"/>
  <c r="I1223" i="10"/>
  <c r="I1272" i="10"/>
  <c r="I1305" i="10"/>
  <c r="I1342" i="10"/>
  <c r="I1380" i="10"/>
  <c r="I1400" i="10"/>
  <c r="I35" i="10"/>
  <c r="I97" i="10"/>
  <c r="I138" i="10"/>
  <c r="I162" i="10"/>
  <c r="I183" i="10"/>
  <c r="I196" i="10"/>
  <c r="I217" i="10"/>
  <c r="G24" i="11" s="1"/>
  <c r="H24" i="11" s="1"/>
  <c r="I240" i="10"/>
  <c r="I268" i="10"/>
  <c r="I297" i="10"/>
  <c r="I323" i="10"/>
  <c r="I355" i="10"/>
  <c r="I388" i="10"/>
  <c r="I420" i="10"/>
  <c r="I31" i="10"/>
  <c r="I93" i="10"/>
  <c r="I129" i="10"/>
  <c r="I152" i="10"/>
  <c r="I212" i="10"/>
  <c r="I231" i="10"/>
  <c r="I258" i="10"/>
  <c r="I286" i="10"/>
  <c r="I314" i="10"/>
  <c r="I346" i="10"/>
  <c r="I372" i="10"/>
  <c r="I400" i="10"/>
  <c r="I432" i="10"/>
  <c r="I459" i="10"/>
  <c r="I485" i="10"/>
  <c r="I517" i="10"/>
  <c r="G38" i="11" s="1"/>
  <c r="I38" i="11" s="1"/>
  <c r="K38" i="11" s="1"/>
  <c r="I545" i="10"/>
  <c r="I572" i="10"/>
  <c r="I643" i="10"/>
  <c r="I668" i="10"/>
  <c r="I695" i="10"/>
  <c r="I727" i="10"/>
  <c r="I764" i="10"/>
  <c r="I790" i="10"/>
  <c r="I826" i="10"/>
  <c r="I853" i="10"/>
  <c r="I875" i="10"/>
  <c r="I901" i="10"/>
  <c r="I927" i="10"/>
  <c r="I943" i="10"/>
  <c r="I977" i="10"/>
  <c r="I1003" i="10"/>
  <c r="I1027" i="10"/>
  <c r="I1063" i="10"/>
  <c r="I1083" i="10"/>
  <c r="I1103" i="10"/>
  <c r="I1131" i="10"/>
  <c r="I1155" i="10"/>
  <c r="I1179" i="10"/>
  <c r="I1235" i="10"/>
  <c r="I1281" i="10"/>
  <c r="I1326" i="10"/>
  <c r="I1396" i="10"/>
  <c r="I122" i="10"/>
  <c r="I58" i="10"/>
  <c r="I177" i="10"/>
  <c r="I250" i="10"/>
  <c r="I380" i="10"/>
  <c r="I473" i="10"/>
  <c r="I527" i="10"/>
  <c r="I631" i="10"/>
  <c r="I683" i="10"/>
  <c r="I736" i="10"/>
  <c r="I814" i="10"/>
  <c r="G63" i="11" s="1"/>
  <c r="J63" i="11" s="1"/>
  <c r="K63" i="11" s="1"/>
  <c r="I869" i="10"/>
  <c r="I910" i="10"/>
  <c r="I965" i="10"/>
  <c r="I1015" i="10"/>
  <c r="I1066" i="10"/>
  <c r="I1114" i="10"/>
  <c r="I1154" i="10"/>
  <c r="I1194" i="10"/>
  <c r="I1226" i="10"/>
  <c r="I1259" i="10"/>
  <c r="I1292" i="10"/>
  <c r="I1325" i="10"/>
  <c r="I1359" i="10"/>
  <c r="I1390" i="10"/>
  <c r="I930" i="10"/>
  <c r="I1014" i="10"/>
  <c r="I1089" i="10"/>
  <c r="I1153" i="10"/>
  <c r="I1209" i="10"/>
  <c r="I1274" i="10"/>
  <c r="I1332" i="10"/>
  <c r="I25" i="10"/>
  <c r="I184" i="10"/>
  <c r="I243" i="10"/>
  <c r="I279" i="10"/>
  <c r="I325" i="10"/>
  <c r="I369" i="10"/>
  <c r="I410" i="10"/>
  <c r="I454" i="10"/>
  <c r="I498" i="10"/>
  <c r="I539" i="10"/>
  <c r="I665" i="10"/>
  <c r="I705" i="10"/>
  <c r="I749" i="10"/>
  <c r="I802" i="10"/>
  <c r="I847" i="10"/>
  <c r="I880" i="10"/>
  <c r="I924" i="10"/>
  <c r="I953" i="10"/>
  <c r="I999" i="10"/>
  <c r="G113" i="11" s="1"/>
  <c r="J113" i="11" s="1"/>
  <c r="K113" i="11" s="1"/>
  <c r="I1040" i="10"/>
  <c r="I32" i="10"/>
  <c r="I130" i="10"/>
  <c r="I181" i="10"/>
  <c r="I213" i="10"/>
  <c r="I260" i="10"/>
  <c r="I320" i="10"/>
  <c r="I374" i="10"/>
  <c r="I433" i="10"/>
  <c r="I492" i="10"/>
  <c r="I546" i="10"/>
  <c r="I644" i="10"/>
  <c r="I702" i="10"/>
  <c r="I765" i="10"/>
  <c r="I828" i="10"/>
  <c r="I929" i="10"/>
  <c r="I978" i="10"/>
  <c r="I1034" i="10"/>
  <c r="I1080" i="10"/>
  <c r="I1124" i="10"/>
  <c r="I1168" i="10"/>
  <c r="I1208" i="10"/>
  <c r="I1257" i="10"/>
  <c r="I1302" i="10"/>
  <c r="I1343" i="10"/>
  <c r="I1388" i="10"/>
  <c r="I1445" i="10"/>
  <c r="I1215" i="10"/>
  <c r="I1301" i="10"/>
  <c r="I1368" i="10"/>
  <c r="I30" i="10"/>
  <c r="I127" i="10"/>
  <c r="I178" i="10"/>
  <c r="I257" i="10"/>
  <c r="I318" i="10"/>
  <c r="I383" i="10"/>
  <c r="I452" i="10"/>
  <c r="I87" i="10"/>
  <c r="I150" i="10"/>
  <c r="I193" i="10"/>
  <c r="I227" i="10"/>
  <c r="I280" i="10"/>
  <c r="I335" i="10"/>
  <c r="I395" i="10"/>
  <c r="I453" i="10"/>
  <c r="G84" i="11" s="1"/>
  <c r="I84" i="11" s="1"/>
  <c r="K84" i="11" s="1"/>
  <c r="I507" i="10"/>
  <c r="I566" i="10"/>
  <c r="I663" i="10"/>
  <c r="I716" i="10"/>
  <c r="I785" i="10"/>
  <c r="I848" i="10"/>
  <c r="I890" i="10"/>
  <c r="I998" i="10"/>
  <c r="I1054" i="10"/>
  <c r="I1099" i="10"/>
  <c r="I1147" i="10"/>
  <c r="I1211" i="10"/>
  <c r="I1318" i="10"/>
  <c r="I441" i="10"/>
  <c r="G76" i="11" s="1"/>
  <c r="I76" i="11" s="1"/>
  <c r="K76" i="11" s="1"/>
  <c r="I234" i="10"/>
  <c r="I461" i="10"/>
  <c r="I570" i="10"/>
  <c r="I726" i="10"/>
  <c r="I857" i="10"/>
  <c r="I1058" i="10"/>
  <c r="I1146" i="10"/>
  <c r="I1218" i="10"/>
  <c r="I1284" i="10"/>
  <c r="I1349" i="10"/>
  <c r="I1451" i="10"/>
  <c r="I996" i="10"/>
  <c r="I1137" i="10"/>
  <c r="I1258" i="10"/>
  <c r="I1442" i="10"/>
  <c r="I773" i="10"/>
  <c r="I947" i="10"/>
  <c r="I1086" i="10"/>
  <c r="I1158" i="10"/>
  <c r="I1230" i="10"/>
  <c r="I1329" i="10"/>
  <c r="I79" i="10"/>
  <c r="I277" i="10"/>
  <c r="I387" i="10"/>
  <c r="I488" i="10"/>
  <c r="I542" i="10"/>
  <c r="I635" i="10"/>
  <c r="I698" i="10"/>
  <c r="I751" i="10"/>
  <c r="I818" i="10"/>
  <c r="I925" i="10"/>
  <c r="I969" i="10"/>
  <c r="I1030" i="10"/>
  <c r="I1077" i="10"/>
  <c r="I1117" i="10"/>
  <c r="I1165" i="10"/>
  <c r="I1205" i="10"/>
  <c r="I1246" i="10"/>
  <c r="I1295" i="10"/>
  <c r="I1336" i="10"/>
  <c r="I1378" i="10"/>
  <c r="I90" i="10"/>
  <c r="I290" i="10"/>
  <c r="I397" i="10"/>
  <c r="G50" i="11" s="1"/>
  <c r="I50" i="11" s="1"/>
  <c r="K50" i="11" s="1"/>
  <c r="I493" i="10"/>
  <c r="I548" i="10"/>
  <c r="I640" i="10"/>
  <c r="I703" i="10"/>
  <c r="I766" i="10"/>
  <c r="I834" i="10"/>
  <c r="I919" i="10"/>
  <c r="I1005" i="10"/>
  <c r="I1097" i="10"/>
  <c r="I1193" i="10"/>
  <c r="I1291" i="10"/>
  <c r="I1366" i="10"/>
  <c r="I226" i="10"/>
  <c r="I348" i="10"/>
  <c r="I456" i="10"/>
  <c r="I511" i="10"/>
  <c r="I688" i="10"/>
  <c r="I752" i="10"/>
  <c r="I883" i="10"/>
  <c r="I1078" i="10"/>
  <c r="I1182" i="10"/>
  <c r="I1288" i="10"/>
  <c r="I1353" i="10"/>
  <c r="I21" i="10"/>
  <c r="I144" i="10"/>
  <c r="I180" i="10"/>
  <c r="I206" i="10"/>
  <c r="I236" i="10"/>
  <c r="I275" i="10"/>
  <c r="I321" i="10"/>
  <c r="I361" i="10"/>
  <c r="I406" i="10"/>
  <c r="I450" i="10"/>
  <c r="I490" i="10"/>
  <c r="I534" i="10"/>
  <c r="I579" i="10"/>
  <c r="I658" i="10"/>
  <c r="I701" i="10"/>
  <c r="I745" i="10"/>
  <c r="I795" i="10"/>
  <c r="I843" i="10"/>
  <c r="I916" i="10"/>
  <c r="I949" i="10"/>
  <c r="I995" i="10"/>
  <c r="I1032" i="10"/>
  <c r="I27" i="10"/>
  <c r="I125" i="10"/>
  <c r="I174" i="10"/>
  <c r="I254" i="10"/>
  <c r="I310" i="10"/>
  <c r="I368" i="10"/>
  <c r="I428" i="10"/>
  <c r="I481" i="10"/>
  <c r="I541" i="10"/>
  <c r="I639" i="10"/>
  <c r="I691" i="10"/>
  <c r="I750" i="10"/>
  <c r="I822" i="10"/>
  <c r="I923" i="10"/>
  <c r="I973" i="10"/>
  <c r="I1023" i="10"/>
  <c r="I1076" i="10"/>
  <c r="I1120" i="10"/>
  <c r="I1160" i="10"/>
  <c r="I1204" i="10"/>
  <c r="I1253" i="10"/>
  <c r="I1294" i="10"/>
  <c r="I1339" i="10"/>
  <c r="I1385" i="10"/>
  <c r="I1441" i="10"/>
  <c r="I1207" i="10"/>
  <c r="I1285" i="10"/>
  <c r="I1360" i="10"/>
  <c r="I19" i="10"/>
  <c r="I114" i="10"/>
  <c r="I208" i="10"/>
  <c r="I252" i="10"/>
  <c r="I312" i="10"/>
  <c r="I366" i="10"/>
  <c r="I447" i="10"/>
  <c r="I82" i="10"/>
  <c r="I139" i="10"/>
  <c r="I224" i="10"/>
  <c r="I269" i="10"/>
  <c r="I330" i="10"/>
  <c r="I389" i="10"/>
  <c r="I443" i="10"/>
  <c r="I501" i="10"/>
  <c r="I561" i="10"/>
  <c r="I653" i="10"/>
  <c r="I711" i="10"/>
  <c r="I780" i="10"/>
  <c r="I837" i="10"/>
  <c r="G79" i="11" s="1"/>
  <c r="J79" i="11" s="1"/>
  <c r="K79" i="11" s="1"/>
  <c r="I885" i="10"/>
  <c r="I988" i="10"/>
  <c r="I1049" i="10"/>
  <c r="I1095" i="10"/>
  <c r="I1139" i="10"/>
  <c r="I1203" i="10"/>
  <c r="I1309" i="10"/>
  <c r="I425" i="10"/>
  <c r="I424" i="10"/>
  <c r="I560" i="10"/>
  <c r="I715" i="10"/>
  <c r="I836" i="10"/>
  <c r="I1047" i="10"/>
  <c r="I1130" i="10"/>
  <c r="I1210" i="10"/>
  <c r="I1275" i="10"/>
  <c r="I1341" i="10"/>
  <c r="I1443" i="10"/>
  <c r="I964" i="10"/>
  <c r="I1121" i="10"/>
  <c r="I1242" i="10"/>
  <c r="I1374" i="10"/>
  <c r="I678" i="10"/>
  <c r="I1042" i="10"/>
  <c r="I1142" i="10"/>
  <c r="I1214" i="10"/>
  <c r="I1280" i="10"/>
  <c r="I23" i="10"/>
  <c r="I166" i="10"/>
  <c r="I256" i="10"/>
  <c r="I364" i="10"/>
  <c r="I467" i="10"/>
  <c r="G35" i="11" s="1"/>
  <c r="I35" i="11" s="1"/>
  <c r="K35" i="11" s="1"/>
  <c r="I531" i="10"/>
  <c r="I676" i="10"/>
  <c r="I740" i="10"/>
  <c r="I861" i="10"/>
  <c r="I914" i="10"/>
  <c r="I956" i="10"/>
  <c r="I1069" i="10"/>
  <c r="I1109" i="10"/>
  <c r="I1149" i="10"/>
  <c r="I1197" i="10"/>
  <c r="I1238" i="10"/>
  <c r="I1278" i="10"/>
  <c r="I1328" i="10"/>
  <c r="I1370" i="10"/>
  <c r="I34" i="10"/>
  <c r="I175" i="10"/>
  <c r="I266" i="10"/>
  <c r="I375" i="10"/>
  <c r="I472" i="10"/>
  <c r="I537" i="10"/>
  <c r="I682" i="10"/>
  <c r="I746" i="10"/>
  <c r="I824" i="10"/>
  <c r="I887" i="10"/>
  <c r="I985" i="10"/>
  <c r="I1081" i="10"/>
  <c r="I1161" i="10"/>
  <c r="I1266" i="10"/>
  <c r="I1358" i="10"/>
  <c r="I131" i="10"/>
  <c r="I209" i="10"/>
  <c r="I306" i="10"/>
  <c r="I435" i="10"/>
  <c r="I500" i="10"/>
  <c r="I565" i="10"/>
  <c r="I667" i="10"/>
  <c r="I742" i="10"/>
  <c r="I830" i="10"/>
  <c r="I981" i="10"/>
  <c r="I1062" i="10"/>
  <c r="I1150" i="10"/>
  <c r="I1271" i="10"/>
  <c r="I1337" i="10"/>
  <c r="I8" i="10"/>
  <c r="I84" i="10"/>
  <c r="I128" i="10"/>
  <c r="I169" i="10"/>
  <c r="I223" i="10"/>
  <c r="I259" i="10"/>
  <c r="I345" i="10"/>
  <c r="I390" i="10"/>
  <c r="I434" i="10"/>
  <c r="I474" i="10"/>
  <c r="I518" i="10"/>
  <c r="I563" i="10"/>
  <c r="I642" i="10"/>
  <c r="I685" i="10"/>
  <c r="I729" i="10"/>
  <c r="I779" i="10"/>
  <c r="I827" i="10"/>
  <c r="I872" i="10"/>
  <c r="I900" i="10"/>
  <c r="I979" i="10"/>
  <c r="I1016" i="10"/>
  <c r="I99" i="10"/>
  <c r="G137" i="11" s="1"/>
  <c r="H137" i="11" s="1"/>
  <c r="K137" i="11" s="1"/>
  <c r="I154" i="10"/>
  <c r="I238" i="10"/>
  <c r="I287" i="10"/>
  <c r="I347" i="10"/>
  <c r="I407" i="10"/>
  <c r="I460" i="10"/>
  <c r="I519" i="10"/>
  <c r="I578" i="10"/>
  <c r="I670" i="10"/>
  <c r="I728" i="10"/>
  <c r="I797" i="10"/>
  <c r="I854" i="10"/>
  <c r="I902" i="10"/>
  <c r="I950" i="10"/>
  <c r="I1004" i="10"/>
  <c r="I1060" i="10"/>
  <c r="I1104" i="10"/>
  <c r="I1144" i="10"/>
  <c r="I1188" i="10"/>
  <c r="I1236" i="10"/>
  <c r="I1277" i="10"/>
  <c r="I1323" i="10"/>
  <c r="I1369" i="10"/>
  <c r="I1395" i="10"/>
  <c r="I1167" i="10"/>
  <c r="I1256" i="10"/>
  <c r="I1334" i="10"/>
  <c r="I1452" i="10"/>
  <c r="I91" i="10"/>
  <c r="I156" i="10"/>
  <c r="I235" i="10"/>
  <c r="I291" i="10"/>
  <c r="I344" i="10"/>
  <c r="I415" i="10"/>
  <c r="I26" i="10"/>
  <c r="I115" i="10"/>
  <c r="I173" i="10"/>
  <c r="I308" i="10"/>
  <c r="I367" i="10"/>
  <c r="G25" i="11" s="1"/>
  <c r="I25" i="11" s="1"/>
  <c r="K25" i="11" s="1"/>
  <c r="I421" i="10"/>
  <c r="I480" i="10"/>
  <c r="G147" i="11" s="1"/>
  <c r="I147" i="11" s="1"/>
  <c r="K147" i="11" s="1"/>
  <c r="I540" i="10"/>
  <c r="I632" i="10"/>
  <c r="I690" i="10"/>
  <c r="I748" i="10"/>
  <c r="I816" i="10"/>
  <c r="I922" i="10"/>
  <c r="I966" i="10"/>
  <c r="I1022" i="10"/>
  <c r="I1079" i="10"/>
  <c r="I1119" i="10"/>
  <c r="I1175" i="10"/>
  <c r="I1268" i="10"/>
  <c r="I1376" i="10"/>
  <c r="I1448" i="10"/>
  <c r="I160" i="10"/>
  <c r="I338" i="10"/>
  <c r="I516" i="10"/>
  <c r="I672" i="10"/>
  <c r="I789" i="10"/>
  <c r="I899" i="10"/>
  <c r="I1007" i="10"/>
  <c r="I1098" i="10"/>
  <c r="I1186" i="10"/>
  <c r="I1251" i="10"/>
  <c r="I1317" i="10"/>
  <c r="I1383" i="10"/>
  <c r="I1399" i="10"/>
  <c r="I909" i="10"/>
  <c r="I1073" i="10"/>
  <c r="I1201" i="10"/>
  <c r="I1316" i="10"/>
  <c r="I554" i="10"/>
  <c r="I841" i="10"/>
  <c r="I926" i="10"/>
  <c r="I1021" i="10"/>
  <c r="I1118" i="10"/>
  <c r="I1206" i="10"/>
  <c r="I1263" i="10"/>
  <c r="I1363" i="10"/>
  <c r="I10" i="10"/>
  <c r="I147" i="10"/>
  <c r="I221" i="10"/>
  <c r="I343" i="10"/>
  <c r="I451" i="10"/>
  <c r="I509" i="10"/>
  <c r="I574" i="10"/>
  <c r="I666" i="10"/>
  <c r="I719" i="10"/>
  <c r="I793" i="10"/>
  <c r="I850" i="10"/>
  <c r="I893" i="10"/>
  <c r="I946" i="10"/>
  <c r="I1001" i="10"/>
  <c r="I1051" i="10"/>
  <c r="I1101" i="10"/>
  <c r="I1141" i="10"/>
  <c r="I1181" i="10"/>
  <c r="I1229" i="10"/>
  <c r="I1270" i="10"/>
  <c r="I1311" i="10"/>
  <c r="I1362" i="10"/>
  <c r="I13" i="10"/>
  <c r="I155" i="10"/>
  <c r="G102" i="11" s="1"/>
  <c r="I102" i="11" s="1"/>
  <c r="K102" i="11" s="1"/>
  <c r="I229" i="10"/>
  <c r="I354" i="10"/>
  <c r="I457" i="10"/>
  <c r="G33" i="11" s="1"/>
  <c r="I33" i="11" s="1"/>
  <c r="K33" i="11" s="1"/>
  <c r="I515" i="10"/>
  <c r="G83" i="11" s="1"/>
  <c r="I83" i="11" s="1"/>
  <c r="K83" i="11" s="1"/>
  <c r="I580" i="10"/>
  <c r="I671" i="10"/>
  <c r="I724" i="10"/>
  <c r="I813" i="10"/>
  <c r="G124" i="11" s="1"/>
  <c r="J124" i="11" s="1"/>
  <c r="K124" i="11" s="1"/>
  <c r="I951" i="10"/>
  <c r="I1065" i="10"/>
  <c r="I1145" i="10"/>
  <c r="I1233" i="10"/>
  <c r="I1340" i="10"/>
  <c r="I85" i="10"/>
  <c r="I282" i="10"/>
  <c r="I392" i="10"/>
  <c r="I489" i="10"/>
  <c r="I544" i="10"/>
  <c r="I647" i="10"/>
  <c r="I731" i="10"/>
  <c r="I820" i="10"/>
  <c r="I938" i="10"/>
  <c r="I1053" i="10"/>
  <c r="I1134" i="10"/>
  <c r="I1222" i="10"/>
  <c r="I1321" i="10"/>
  <c r="I1394" i="10"/>
  <c r="B173" i="29"/>
  <c r="I76" i="10"/>
  <c r="I124" i="10"/>
  <c r="I165" i="10"/>
  <c r="I219" i="10"/>
  <c r="I255" i="10"/>
  <c r="I298" i="10"/>
  <c r="I341" i="10"/>
  <c r="I386" i="10"/>
  <c r="I426" i="10"/>
  <c r="I470" i="10"/>
  <c r="I514" i="10"/>
  <c r="I555" i="10"/>
  <c r="I638" i="10"/>
  <c r="I681" i="10"/>
  <c r="I721" i="10"/>
  <c r="I775" i="10"/>
  <c r="I823" i="10"/>
  <c r="I863" i="10"/>
  <c r="I896" i="10"/>
  <c r="I941" i="10"/>
  <c r="I971" i="10"/>
  <c r="I1056" i="10"/>
  <c r="I89" i="10"/>
  <c r="I151" i="10"/>
  <c r="G101" i="11" s="1"/>
  <c r="H101" i="11" s="1"/>
  <c r="K101" i="11" s="1"/>
  <c r="I281" i="10"/>
  <c r="I342" i="10"/>
  <c r="I396" i="10"/>
  <c r="I455" i="10"/>
  <c r="I513" i="10"/>
  <c r="I568" i="10"/>
  <c r="I664" i="10"/>
  <c r="I723" i="10"/>
  <c r="I786" i="10"/>
  <c r="I849" i="10"/>
  <c r="I897" i="10"/>
  <c r="I1000" i="10"/>
  <c r="I1055" i="10"/>
  <c r="G140" i="11" s="1"/>
  <c r="J140" i="11" s="1"/>
  <c r="K140" i="11" s="1"/>
  <c r="I1096" i="10"/>
  <c r="I1140" i="10"/>
  <c r="I1184" i="10"/>
  <c r="I1228" i="10"/>
  <c r="I1273" i="10"/>
  <c r="I1319" i="10"/>
  <c r="I1361" i="10"/>
  <c r="I1401" i="10"/>
  <c r="I1127" i="10"/>
  <c r="I1248" i="10"/>
  <c r="I1330" i="10"/>
  <c r="I1391" i="10"/>
  <c r="I1444" i="10"/>
  <c r="I86" i="10"/>
  <c r="I149" i="10"/>
  <c r="I230" i="10"/>
  <c r="G139" i="11" s="1"/>
  <c r="H139" i="11" s="1"/>
  <c r="K139" i="11" s="1"/>
  <c r="I278" i="10"/>
  <c r="I339" i="10"/>
  <c r="I404" i="10"/>
  <c r="G68" i="11" s="1"/>
  <c r="I68" i="11" s="1"/>
  <c r="K68" i="11" s="1"/>
  <c r="I110" i="10"/>
  <c r="I168" i="10"/>
  <c r="I198" i="10"/>
  <c r="I245" i="10"/>
  <c r="I304" i="10"/>
  <c r="I356" i="10"/>
  <c r="I416" i="10"/>
  <c r="G82" i="11" s="1"/>
  <c r="I82" i="11" s="1"/>
  <c r="K82" i="11" s="1"/>
  <c r="I475" i="10"/>
  <c r="I528" i="10"/>
  <c r="I684" i="10"/>
  <c r="I738" i="10"/>
  <c r="I804" i="10"/>
  <c r="I870" i="10"/>
  <c r="I911" i="10"/>
  <c r="I959" i="10"/>
  <c r="I1017" i="10"/>
  <c r="I1071" i="10"/>
  <c r="I1115" i="10"/>
  <c r="I1171" i="10"/>
  <c r="I1252" i="10"/>
  <c r="I1364" i="10"/>
  <c r="I1440" i="10"/>
  <c r="I121" i="10"/>
  <c r="I316" i="10"/>
  <c r="I505" i="10"/>
  <c r="I652" i="10"/>
  <c r="I778" i="10"/>
  <c r="I889" i="10"/>
  <c r="I986" i="10"/>
  <c r="I1090" i="10"/>
  <c r="I1178" i="10"/>
  <c r="I1243" i="10"/>
  <c r="I1308" i="10"/>
  <c r="I1375" i="10"/>
  <c r="I877" i="10"/>
  <c r="I1057" i="10"/>
  <c r="I1185" i="10"/>
  <c r="I1299" i="10"/>
  <c r="I803" i="10"/>
  <c r="I894" i="10"/>
  <c r="I992" i="10"/>
  <c r="I1102" i="10"/>
  <c r="I1174" i="10"/>
  <c r="I1255" i="10"/>
  <c r="I1345" i="10"/>
  <c r="I126" i="10"/>
  <c r="I207" i="10"/>
  <c r="G17" i="11" s="1"/>
  <c r="I17" i="11" s="1"/>
  <c r="I300" i="10"/>
  <c r="I429" i="10"/>
  <c r="I499" i="10"/>
  <c r="I553" i="10"/>
  <c r="I656" i="10"/>
  <c r="I708" i="10"/>
  <c r="I772" i="10"/>
  <c r="I840" i="10"/>
  <c r="I882" i="10"/>
  <c r="I936" i="10"/>
  <c r="I990" i="10"/>
  <c r="I1041" i="10"/>
  <c r="I1085" i="10"/>
  <c r="I1133" i="10"/>
  <c r="I1173" i="10"/>
  <c r="I1213" i="10"/>
  <c r="I1262" i="10"/>
  <c r="I1303" i="10"/>
  <c r="I1344" i="10"/>
  <c r="I1393" i="10"/>
  <c r="I1446" i="10"/>
  <c r="I137" i="10"/>
  <c r="I214" i="10"/>
  <c r="I311" i="10"/>
  <c r="I440" i="10"/>
  <c r="I504" i="10"/>
  <c r="I558" i="10"/>
  <c r="I714" i="10"/>
  <c r="I788" i="10"/>
  <c r="I866" i="10"/>
  <c r="I942" i="10"/>
  <c r="I1025" i="10"/>
  <c r="I1129" i="10"/>
  <c r="I1217" i="10"/>
  <c r="I1307" i="10"/>
  <c r="I1389" i="10"/>
  <c r="I28" i="10"/>
  <c r="I171" i="10"/>
  <c r="I261" i="10"/>
  <c r="I370" i="10"/>
  <c r="I468" i="10"/>
  <c r="I532" i="10"/>
  <c r="I636" i="10"/>
  <c r="I699" i="10"/>
  <c r="I794" i="10"/>
  <c r="I905" i="10"/>
  <c r="I1011" i="10"/>
  <c r="I1110" i="10"/>
  <c r="I1198" i="10"/>
  <c r="I1296" i="10"/>
  <c r="I1403" i="10"/>
  <c r="B169" i="11"/>
  <c r="I1220" i="10"/>
  <c r="I1219" i="10"/>
  <c r="I9" i="10"/>
  <c r="P191" i="10"/>
  <c r="P193" i="10"/>
  <c r="P190" i="10"/>
  <c r="P7" i="10"/>
  <c r="P192" i="10"/>
  <c r="P195" i="10"/>
  <c r="P194" i="10"/>
  <c r="L128" i="10"/>
  <c r="L108" i="10"/>
  <c r="L111" i="10"/>
  <c r="L204" i="10"/>
  <c r="L203" i="10"/>
  <c r="L126" i="10"/>
  <c r="L200" i="10"/>
  <c r="L176" i="10"/>
  <c r="L205" i="10"/>
  <c r="I1429" i="10"/>
  <c r="I1412" i="10"/>
  <c r="I1417" i="10"/>
  <c r="I1415" i="10"/>
  <c r="I1427" i="10"/>
  <c r="I1410" i="10"/>
  <c r="I1413" i="10"/>
  <c r="I1426" i="10"/>
  <c r="I1423" i="10"/>
  <c r="I1428" i="10"/>
  <c r="I1424" i="10"/>
  <c r="I1425" i="10"/>
  <c r="G6" i="29"/>
  <c r="G7" i="39"/>
  <c r="G9" i="29"/>
  <c r="N1098" i="10"/>
  <c r="N1080" i="10"/>
  <c r="N1016" i="10"/>
  <c r="N1008" i="10"/>
  <c r="L99" i="11"/>
  <c r="L172" i="29"/>
  <c r="B171" i="29" s="1"/>
  <c r="L42" i="39"/>
  <c r="B41" i="39" s="1"/>
  <c r="L206" i="10"/>
  <c r="L129" i="10"/>
  <c r="L247" i="10"/>
  <c r="N1226" i="10"/>
  <c r="N1192" i="10"/>
  <c r="N1155" i="10"/>
  <c r="N1131" i="10"/>
  <c r="N1099" i="10"/>
  <c r="G8" i="39"/>
  <c r="I107" i="10"/>
  <c r="I1408" i="10"/>
  <c r="I1411" i="10"/>
  <c r="I1414" i="10"/>
  <c r="M120" i="10"/>
  <c r="M141" i="10"/>
  <c r="M229" i="10"/>
  <c r="M145" i="10"/>
  <c r="M227" i="10"/>
  <c r="M1417" i="10"/>
  <c r="M1405" i="10"/>
  <c r="M1427" i="10"/>
  <c r="M146" i="10"/>
  <c r="M223" i="10"/>
  <c r="M144" i="10"/>
  <c r="M140" i="10"/>
  <c r="M243" i="10"/>
  <c r="M271" i="10"/>
  <c r="M142" i="10"/>
  <c r="M197" i="10"/>
  <c r="N197" i="10" s="1"/>
  <c r="M230" i="10"/>
  <c r="M1432" i="10"/>
  <c r="M118" i="10"/>
  <c r="M1413" i="10"/>
  <c r="M222" i="10"/>
  <c r="M225" i="10"/>
  <c r="P80" i="10"/>
  <c r="N1298" i="10"/>
  <c r="N1096" i="10"/>
  <c r="G8" i="29"/>
  <c r="N1359" i="10"/>
  <c r="N1209" i="10"/>
  <c r="N1208" i="10"/>
  <c r="N1060" i="10"/>
  <c r="N1003" i="10"/>
  <c r="N1370" i="10"/>
  <c r="N1052" i="10"/>
  <c r="N1021" i="10"/>
  <c r="N976" i="10"/>
  <c r="N961" i="10"/>
  <c r="N1292" i="10"/>
  <c r="N1213" i="10"/>
  <c r="N1199" i="10"/>
  <c r="N1177" i="10"/>
  <c r="N1175" i="10"/>
  <c r="N1108" i="10"/>
  <c r="N1029" i="10"/>
  <c r="N969" i="10"/>
  <c r="N939" i="10"/>
  <c r="N923" i="10"/>
  <c r="N916" i="10"/>
  <c r="N887" i="10"/>
  <c r="N867" i="10"/>
  <c r="N835" i="10"/>
  <c r="N870" i="10"/>
  <c r="N819" i="10"/>
  <c r="N811" i="10"/>
  <c r="N771" i="10"/>
  <c r="N767" i="10"/>
  <c r="N759" i="10"/>
  <c r="N755" i="10"/>
  <c r="N747" i="10"/>
  <c r="N743" i="10"/>
  <c r="N735" i="10"/>
  <c r="N731" i="10"/>
  <c r="N727" i="10"/>
  <c r="N719" i="10"/>
  <c r="N715" i="10"/>
  <c r="N913" i="10"/>
  <c r="N910" i="10"/>
  <c r="N902" i="10"/>
  <c r="N882" i="10"/>
  <c r="N861" i="10"/>
  <c r="N850" i="10"/>
  <c r="N849" i="10"/>
  <c r="N844" i="10"/>
  <c r="N830" i="10"/>
  <c r="N829" i="10"/>
  <c r="N826" i="10"/>
  <c r="N934" i="10"/>
  <c r="N933" i="10"/>
  <c r="N932" i="10"/>
  <c r="N930" i="10"/>
  <c r="N929" i="10"/>
  <c r="N839" i="10"/>
  <c r="N814" i="10"/>
  <c r="N695" i="10"/>
  <c r="N687" i="10"/>
  <c r="N683" i="10"/>
  <c r="N675" i="10"/>
  <c r="N671" i="10"/>
  <c r="N667" i="10"/>
  <c r="N663" i="10"/>
  <c r="N655" i="10"/>
  <c r="N651" i="10"/>
  <c r="N647" i="10"/>
  <c r="P202" i="10"/>
  <c r="N1262" i="10"/>
  <c r="N1252" i="10"/>
  <c r="N1238" i="10"/>
  <c r="L70" i="10"/>
  <c r="N70" i="10" s="1"/>
  <c r="L9" i="10"/>
  <c r="N1386" i="10"/>
  <c r="N1326" i="10"/>
  <c r="N1276" i="10"/>
  <c r="N1185" i="10"/>
  <c r="N1139" i="10"/>
  <c r="N1454" i="10"/>
  <c r="L86" i="10"/>
  <c r="N86" i="10" s="1"/>
  <c r="L45" i="10"/>
  <c r="L91" i="10"/>
  <c r="N91" i="10" s="1"/>
  <c r="N1237" i="10"/>
  <c r="N1164" i="10"/>
  <c r="N1145" i="10"/>
  <c r="N1144" i="10"/>
  <c r="N1041" i="10"/>
  <c r="N972" i="10"/>
  <c r="N851" i="10"/>
  <c r="N842" i="10"/>
  <c r="N1318" i="10"/>
  <c r="N1254" i="10"/>
  <c r="N1163" i="10"/>
  <c r="N1111" i="10"/>
  <c r="N1048" i="10"/>
  <c r="N903" i="10"/>
  <c r="N871" i="10"/>
  <c r="N862" i="10"/>
  <c r="N860" i="10"/>
  <c r="N827" i="10"/>
  <c r="N818" i="10"/>
  <c r="N817" i="10"/>
  <c r="N812" i="10"/>
  <c r="N947" i="10"/>
  <c r="N918" i="10"/>
  <c r="N917" i="10"/>
  <c r="N915" i="10"/>
  <c r="N885" i="10"/>
  <c r="N883" i="10"/>
  <c r="N843" i="10"/>
  <c r="N834" i="10"/>
  <c r="N833" i="10"/>
  <c r="N794" i="10"/>
  <c r="N790" i="10"/>
  <c r="N786" i="10"/>
  <c r="N782" i="10"/>
  <c r="N778" i="10"/>
  <c r="N774" i="10"/>
  <c r="N766" i="10"/>
  <c r="N1097" i="10"/>
  <c r="N1092" i="10"/>
  <c r="N1084" i="10"/>
  <c r="N694" i="10"/>
  <c r="N682" i="10"/>
  <c r="N678" i="10"/>
  <c r="N670" i="10"/>
  <c r="N666" i="10"/>
  <c r="N662" i="10"/>
  <c r="N650" i="10"/>
  <c r="N646" i="10"/>
  <c r="N1011" i="10"/>
  <c r="N1009" i="10"/>
  <c r="N1005" i="10"/>
  <c r="N1001" i="10"/>
  <c r="N998" i="10"/>
  <c r="N990" i="10"/>
  <c r="N980" i="10"/>
  <c r="N959" i="10"/>
  <c r="N943" i="10"/>
  <c r="N936" i="10"/>
  <c r="N927" i="10"/>
  <c r="N920" i="10"/>
  <c r="N904" i="10"/>
  <c r="N895" i="10"/>
  <c r="N852" i="10"/>
  <c r="N841" i="10"/>
  <c r="N836" i="10"/>
  <c r="N832" i="10"/>
  <c r="N825" i="10"/>
  <c r="N821" i="10"/>
  <c r="N816" i="10"/>
  <c r="N805" i="10"/>
  <c r="N804" i="10"/>
  <c r="N801" i="10"/>
  <c r="N800" i="10"/>
  <c r="N797" i="10"/>
  <c r="N796" i="10"/>
  <c r="N793" i="10"/>
  <c r="N789" i="10"/>
  <c r="N788" i="10"/>
  <c r="N785" i="10"/>
  <c r="N784" i="10"/>
  <c r="N781" i="10"/>
  <c r="N780" i="10"/>
  <c r="N776" i="10"/>
  <c r="N773" i="10"/>
  <c r="N772" i="10"/>
  <c r="N769" i="10"/>
  <c r="N768" i="10"/>
  <c r="N764" i="10"/>
  <c r="N760" i="10"/>
  <c r="N756" i="10"/>
  <c r="N752" i="10"/>
  <c r="N748" i="10"/>
  <c r="N744" i="10"/>
  <c r="N740" i="10"/>
  <c r="N736" i="10"/>
  <c r="N732" i="10"/>
  <c r="N728" i="10"/>
  <c r="N724" i="10"/>
  <c r="N720" i="10"/>
  <c r="N710" i="10"/>
  <c r="N746" i="10"/>
  <c r="N730" i="10"/>
  <c r="N726" i="10"/>
  <c r="N718" i="10"/>
  <c r="N714" i="10"/>
  <c r="N707" i="10"/>
  <c r="N705" i="10"/>
  <c r="N697" i="10"/>
  <c r="N696" i="10"/>
  <c r="N692" i="10"/>
  <c r="N688" i="10"/>
  <c r="N684" i="10"/>
  <c r="N672" i="10"/>
  <c r="N660" i="10"/>
  <c r="N656" i="10"/>
  <c r="N648" i="10"/>
  <c r="N634" i="10"/>
  <c r="N1312" i="10"/>
  <c r="N1296" i="10"/>
  <c r="N1168" i="10"/>
  <c r="N1158" i="10"/>
  <c r="N1157" i="10"/>
  <c r="N1141" i="10"/>
  <c r="N1140" i="10"/>
  <c r="N1137" i="10"/>
  <c r="N1136" i="10"/>
  <c r="N1135" i="10"/>
  <c r="N1134" i="10"/>
  <c r="N1133" i="10"/>
  <c r="N1056" i="10"/>
  <c r="N997" i="10"/>
  <c r="N1186" i="10"/>
  <c r="N1166" i="10"/>
  <c r="L208" i="10"/>
  <c r="L257" i="10"/>
  <c r="L242" i="10"/>
  <c r="L269" i="10"/>
  <c r="L240" i="10"/>
  <c r="L93" i="10"/>
  <c r="N93" i="10" s="1"/>
  <c r="L233" i="10"/>
  <c r="L241" i="10"/>
  <c r="L268" i="10"/>
  <c r="L235" i="10"/>
  <c r="N1270" i="10"/>
  <c r="N1121" i="10"/>
  <c r="N1297" i="10"/>
  <c r="N1173" i="10"/>
  <c r="N1272" i="10"/>
  <c r="N1223" i="10"/>
  <c r="N1129" i="10"/>
  <c r="N1128" i="10"/>
  <c r="N1064" i="10"/>
  <c r="N1049" i="10"/>
  <c r="N1294" i="10"/>
  <c r="N1293" i="10"/>
  <c r="N1236" i="10"/>
  <c r="N1216" i="10"/>
  <c r="N1204" i="10"/>
  <c r="N1171" i="10"/>
  <c r="N1138" i="10"/>
  <c r="N1125" i="10"/>
  <c r="N1110" i="10"/>
  <c r="N1076" i="10"/>
  <c r="N1002" i="10"/>
  <c r="N1302" i="10"/>
  <c r="N1257" i="10"/>
  <c r="N1249" i="10"/>
  <c r="N1240" i="10"/>
  <c r="N1160" i="10"/>
  <c r="N1159" i="10"/>
  <c r="N1115" i="10"/>
  <c r="N1034" i="10"/>
  <c r="N994" i="10"/>
  <c r="P10" i="10"/>
  <c r="P203" i="10"/>
  <c r="P198" i="10"/>
  <c r="M1452" i="10"/>
  <c r="N1452" i="10" s="1"/>
  <c r="M98" i="10"/>
  <c r="M606" i="10"/>
  <c r="N606" i="10" s="1"/>
  <c r="M183" i="10"/>
  <c r="M99" i="10"/>
  <c r="M314" i="10"/>
  <c r="N314" i="10" s="1"/>
  <c r="M639" i="10"/>
  <c r="N639" i="10" s="1"/>
  <c r="M598" i="10"/>
  <c r="N598" i="10" s="1"/>
  <c r="M193" i="10"/>
  <c r="M106" i="10"/>
  <c r="N106" i="10" s="1"/>
  <c r="M260" i="10"/>
  <c r="M102" i="10"/>
  <c r="M1422" i="10"/>
  <c r="N1422" i="10" s="1"/>
  <c r="M315" i="10"/>
  <c r="N315" i="10" s="1"/>
  <c r="M105" i="10"/>
  <c r="N105" i="10" s="1"/>
  <c r="M100" i="10"/>
  <c r="M1438" i="10"/>
  <c r="M272" i="10"/>
  <c r="M607" i="10"/>
  <c r="M188" i="10"/>
  <c r="M103" i="10"/>
  <c r="M361" i="10"/>
  <c r="N361" i="10" s="1"/>
  <c r="M597" i="10"/>
  <c r="N597" i="10" s="1"/>
  <c r="M108" i="10"/>
  <c r="N108" i="10" s="1"/>
  <c r="M1418" i="10"/>
  <c r="N1418" i="10" s="1"/>
  <c r="M360" i="10"/>
  <c r="N360" i="10" s="1"/>
  <c r="M104" i="10"/>
  <c r="M97" i="10"/>
  <c r="M556" i="10"/>
  <c r="N556" i="10" s="1"/>
  <c r="M147" i="10"/>
  <c r="M259" i="10"/>
  <c r="M245" i="10"/>
  <c r="M1451" i="10"/>
  <c r="N1451" i="10" s="1"/>
  <c r="M101" i="10"/>
  <c r="M107" i="10"/>
  <c r="N107" i="10" s="1"/>
  <c r="M273" i="10"/>
  <c r="N273" i="10" s="1"/>
  <c r="M557" i="10"/>
  <c r="N557" i="10"/>
  <c r="M198" i="10"/>
  <c r="N198" i="10" s="1"/>
  <c r="M1435" i="10"/>
  <c r="M231" i="10"/>
  <c r="G45" i="11" l="1"/>
  <c r="H45" i="11" s="1"/>
  <c r="K45" i="11" s="1"/>
  <c r="G44" i="11"/>
  <c r="H44" i="11" s="1"/>
  <c r="K44" i="11" s="1"/>
  <c r="G49" i="11"/>
  <c r="I49" i="11" s="1"/>
  <c r="K49" i="11" s="1"/>
  <c r="G29" i="11"/>
  <c r="I29" i="11" s="1"/>
  <c r="K29" i="11" s="1"/>
  <c r="G111" i="11"/>
  <c r="I111" i="11" s="1"/>
  <c r="K111" i="11" s="1"/>
  <c r="G145" i="11"/>
  <c r="I145" i="11" s="1"/>
  <c r="K145" i="11" s="1"/>
  <c r="K24" i="11"/>
  <c r="G148" i="11"/>
  <c r="I148" i="11" s="1"/>
  <c r="K148" i="11" s="1"/>
  <c r="G123" i="11"/>
  <c r="I123" i="11" s="1"/>
  <c r="K123" i="11" s="1"/>
  <c r="G46" i="11"/>
  <c r="I46" i="11" s="1"/>
  <c r="K46" i="11" s="1"/>
  <c r="G27" i="11"/>
  <c r="I27" i="11" s="1"/>
  <c r="K27" i="11" s="1"/>
  <c r="G74" i="11"/>
  <c r="I74" i="11" s="1"/>
  <c r="K74" i="11" s="1"/>
  <c r="N1431" i="10"/>
  <c r="N1407" i="10"/>
  <c r="N1346" i="10"/>
  <c r="N1334" i="10"/>
  <c r="N1319" i="10"/>
  <c r="N1279" i="10"/>
  <c r="N1268" i="10"/>
  <c r="N1260" i="10"/>
  <c r="N1218" i="10"/>
  <c r="N1214" i="10"/>
  <c r="N1211" i="10"/>
  <c r="N1210" i="10"/>
  <c r="N1207" i="10"/>
  <c r="N1174" i="10"/>
  <c r="N1113" i="10"/>
  <c r="N1112" i="10"/>
  <c r="N1109" i="10"/>
  <c r="N1103" i="10"/>
  <c r="N1091" i="10"/>
  <c r="N1090" i="10"/>
  <c r="N1086" i="10"/>
  <c r="N1083" i="10"/>
  <c r="N1079" i="10"/>
  <c r="N1071" i="10"/>
  <c r="N1063" i="10"/>
  <c r="N1059" i="10"/>
  <c r="N1054" i="10"/>
  <c r="N1051" i="10"/>
  <c r="N1050" i="10"/>
  <c r="N1046" i="10"/>
  <c r="N1043" i="10"/>
  <c r="N1000" i="10"/>
  <c r="N975" i="10"/>
  <c r="N974" i="10"/>
  <c r="N971" i="10"/>
  <c r="N967" i="10"/>
  <c r="N966" i="10"/>
  <c r="N963" i="10"/>
  <c r="N962" i="10"/>
  <c r="N958" i="10"/>
  <c r="N954" i="10"/>
  <c r="N949" i="10"/>
  <c r="N946" i="10"/>
  <c r="N945" i="10"/>
  <c r="N941" i="10"/>
  <c r="N940" i="10"/>
  <c r="N906" i="10"/>
  <c r="N905" i="10"/>
  <c r="N901" i="10"/>
  <c r="N897" i="10"/>
  <c r="N894" i="10"/>
  <c r="N893" i="10"/>
  <c r="N890" i="10"/>
  <c r="N886" i="10"/>
  <c r="N877" i="10"/>
  <c r="N873" i="10"/>
  <c r="N869" i="10"/>
  <c r="N865" i="10"/>
  <c r="N706" i="10"/>
  <c r="L31" i="10"/>
  <c r="N31" i="10" s="1"/>
  <c r="L90" i="10"/>
  <c r="N90" i="10" s="1"/>
  <c r="G53" i="11"/>
  <c r="I53" i="11" s="1"/>
  <c r="K53" i="11" s="1"/>
  <c r="G110" i="11"/>
  <c r="I110" i="11" s="1"/>
  <c r="K110" i="11" s="1"/>
  <c r="G37" i="11"/>
  <c r="I37" i="11" s="1"/>
  <c r="K37" i="11" s="1"/>
  <c r="G88" i="11"/>
  <c r="I88" i="11" s="1"/>
  <c r="K88" i="11" s="1"/>
  <c r="G117" i="11"/>
  <c r="I117" i="11" s="1"/>
  <c r="K117" i="11" s="1"/>
  <c r="G153" i="11"/>
  <c r="I153" i="11" s="1"/>
  <c r="K153" i="11" s="1"/>
  <c r="G60" i="11"/>
  <c r="I60" i="11" s="1"/>
  <c r="K60" i="11" s="1"/>
  <c r="G52" i="11"/>
  <c r="I52" i="11" s="1"/>
  <c r="K52" i="11" s="1"/>
  <c r="G32" i="11"/>
  <c r="I32" i="11" s="1"/>
  <c r="K32" i="11" s="1"/>
  <c r="G66" i="11"/>
  <c r="H66" i="11" s="1"/>
  <c r="K66" i="11" s="1"/>
  <c r="G98" i="11"/>
  <c r="H98" i="11" s="1"/>
  <c r="K98" i="11" s="1"/>
  <c r="G152" i="11"/>
  <c r="I152" i="11" s="1"/>
  <c r="K152" i="11" s="1"/>
  <c r="G116" i="11"/>
  <c r="I116" i="11" s="1"/>
  <c r="K116" i="11" s="1"/>
  <c r="G155" i="11"/>
  <c r="I155" i="11" s="1"/>
  <c r="K155" i="11" s="1"/>
  <c r="G62" i="11"/>
  <c r="I62" i="11" s="1"/>
  <c r="K62" i="11" s="1"/>
  <c r="G90" i="11"/>
  <c r="I90" i="11" s="1"/>
  <c r="K90" i="11" s="1"/>
  <c r="G120" i="11"/>
  <c r="I120" i="11" s="1"/>
  <c r="K120" i="11" s="1"/>
  <c r="N820" i="10"/>
  <c r="N633" i="10"/>
  <c r="G56" i="11"/>
  <c r="I56" i="11" s="1"/>
  <c r="K56" i="11" s="1"/>
  <c r="G40" i="11"/>
  <c r="I40" i="11" s="1"/>
  <c r="K40" i="11" s="1"/>
  <c r="G78" i="11"/>
  <c r="I78" i="11" s="1"/>
  <c r="K78" i="11" s="1"/>
  <c r="G122" i="11"/>
  <c r="I122" i="11" s="1"/>
  <c r="K122" i="11" s="1"/>
  <c r="G149" i="11"/>
  <c r="I149" i="11" s="1"/>
  <c r="K149" i="11" s="1"/>
  <c r="G119" i="11"/>
  <c r="I119" i="11" s="1"/>
  <c r="K119" i="11" s="1"/>
  <c r="G154" i="11"/>
  <c r="I154" i="11" s="1"/>
  <c r="K154" i="11" s="1"/>
  <c r="G89" i="11"/>
  <c r="I89" i="11" s="1"/>
  <c r="K89" i="11" s="1"/>
  <c r="G61" i="11"/>
  <c r="I61" i="11" s="1"/>
  <c r="K61" i="11" s="1"/>
  <c r="K18" i="11"/>
  <c r="J161" i="11"/>
  <c r="N1356" i="10"/>
  <c r="N1336" i="10"/>
  <c r="N1335" i="10"/>
  <c r="N1327" i="10"/>
  <c r="N1308" i="10"/>
  <c r="N1267" i="10"/>
  <c r="N1261" i="10"/>
  <c r="N1247" i="10"/>
  <c r="N1246" i="10"/>
  <c r="N1220" i="10"/>
  <c r="N1167" i="10"/>
  <c r="N1119" i="10"/>
  <c r="N1102" i="10"/>
  <c r="N1088" i="10"/>
  <c r="N1081" i="10"/>
  <c r="N1077" i="10"/>
  <c r="N1073" i="10"/>
  <c r="N1072" i="10"/>
  <c r="N928" i="10"/>
  <c r="K17" i="11"/>
  <c r="G51" i="11"/>
  <c r="I51" i="11" s="1"/>
  <c r="K51" i="11" s="1"/>
  <c r="G144" i="11"/>
  <c r="I144" i="11" s="1"/>
  <c r="K144" i="11" s="1"/>
  <c r="G31" i="11"/>
  <c r="I31" i="11" s="1"/>
  <c r="K31" i="11" s="1"/>
  <c r="G107" i="11"/>
  <c r="I107" i="11" s="1"/>
  <c r="K107" i="11" s="1"/>
  <c r="G47" i="11"/>
  <c r="I47" i="11" s="1"/>
  <c r="K47" i="11" s="1"/>
  <c r="G143" i="11"/>
  <c r="I143" i="11" s="1"/>
  <c r="K143" i="11" s="1"/>
  <c r="G104" i="11"/>
  <c r="I104" i="11" s="1"/>
  <c r="K104" i="11" s="1"/>
  <c r="G28" i="11"/>
  <c r="I28" i="11" s="1"/>
  <c r="K28" i="11" s="1"/>
  <c r="N856" i="10"/>
  <c r="N855" i="10"/>
  <c r="N854" i="10"/>
  <c r="N659" i="10"/>
  <c r="N125" i="10"/>
  <c r="L228" i="10"/>
  <c r="N228" i="10" s="1"/>
  <c r="L137" i="10"/>
  <c r="N137" i="10" s="1"/>
  <c r="L232" i="10"/>
  <c r="L222" i="10"/>
  <c r="N222" i="10" s="1"/>
  <c r="L217" i="10"/>
  <c r="N217" i="10" s="1"/>
  <c r="L117" i="10"/>
  <c r="N117" i="10" s="1"/>
  <c r="L141" i="10"/>
  <c r="N141" i="10" s="1"/>
  <c r="L146" i="10"/>
  <c r="N146" i="10" s="1"/>
  <c r="L120" i="10"/>
  <c r="N120" i="10" s="1"/>
  <c r="L85" i="10"/>
  <c r="N85" i="10" s="1"/>
  <c r="L186" i="10"/>
  <c r="N186" i="10" s="1"/>
  <c r="L80" i="10"/>
  <c r="N80" i="10" s="1"/>
  <c r="L29" i="10"/>
  <c r="N29" i="10" s="1"/>
  <c r="L224" i="10"/>
  <c r="N224" i="10" s="1"/>
  <c r="L123" i="10"/>
  <c r="N123" i="10" s="1"/>
  <c r="L237" i="10"/>
  <c r="N1360" i="10"/>
  <c r="N1278" i="10"/>
  <c r="N1235" i="10"/>
  <c r="L225" i="10"/>
  <c r="N225" i="10" s="1"/>
  <c r="L246" i="10"/>
  <c r="L135" i="10"/>
  <c r="N135" i="10" s="1"/>
  <c r="N1375" i="10"/>
  <c r="N1367" i="10"/>
  <c r="N1363" i="10"/>
  <c r="N1348" i="10"/>
  <c r="N1347" i="10"/>
  <c r="N1329" i="10"/>
  <c r="N1304" i="10"/>
  <c r="N1285" i="10"/>
  <c r="N1269" i="10"/>
  <c r="N1215" i="10"/>
  <c r="N1212" i="10"/>
  <c r="N1122" i="10"/>
  <c r="N1093" i="10"/>
  <c r="N898" i="10"/>
  <c r="N846" i="10"/>
  <c r="N837" i="10"/>
  <c r="N807" i="10"/>
  <c r="N791" i="10"/>
  <c r="N765" i="10"/>
  <c r="N761" i="10"/>
  <c r="N757" i="10"/>
  <c r="N745" i="10"/>
  <c r="N722" i="10"/>
  <c r="N637" i="10"/>
  <c r="N1403" i="10"/>
  <c r="N1399" i="10"/>
  <c r="N1365" i="10"/>
  <c r="N1361" i="10"/>
  <c r="N1313" i="10"/>
  <c r="N1303" i="10"/>
  <c r="N1284" i="10"/>
  <c r="N1277" i="10"/>
  <c r="N1234" i="10"/>
  <c r="N1229" i="10"/>
  <c r="N1057" i="10"/>
  <c r="N900" i="10"/>
  <c r="N810" i="10"/>
  <c r="N685" i="10"/>
  <c r="N636" i="10"/>
  <c r="N1374" i="10"/>
  <c r="N907" i="10"/>
  <c r="L7" i="10"/>
  <c r="N1427" i="10"/>
  <c r="N1408" i="10"/>
  <c r="N1391" i="10"/>
  <c r="N1387" i="10"/>
  <c r="N1383" i="10"/>
  <c r="N1358" i="10"/>
  <c r="N1324" i="10"/>
  <c r="N1320" i="10"/>
  <c r="N1311" i="10"/>
  <c r="N1310" i="10"/>
  <c r="N1305" i="10"/>
  <c r="N1290" i="10"/>
  <c r="N1231" i="10"/>
  <c r="N1013" i="10"/>
  <c r="L249" i="10"/>
  <c r="N7" i="10"/>
  <c r="N1353" i="10"/>
  <c r="N1248" i="10"/>
  <c r="N1195" i="10"/>
  <c r="N1189" i="10"/>
  <c r="K15" i="29"/>
  <c r="K14" i="39"/>
  <c r="K15" i="39"/>
  <c r="N1448" i="10"/>
  <c r="N1444" i="10"/>
  <c r="N1377" i="10"/>
  <c r="N1354" i="10"/>
  <c r="N1351" i="10"/>
  <c r="N1341" i="10"/>
  <c r="N1340" i="10"/>
  <c r="N1317" i="10"/>
  <c r="N1301" i="10"/>
  <c r="N1291" i="10"/>
  <c r="N1286" i="10"/>
  <c r="N1280" i="10"/>
  <c r="N1266" i="10"/>
  <c r="N1256" i="10"/>
  <c r="N1230" i="10"/>
  <c r="N1069" i="10"/>
  <c r="L272" i="10"/>
  <c r="N272" i="10" s="1"/>
  <c r="L119" i="10"/>
  <c r="N119" i="10" s="1"/>
  <c r="L79" i="10"/>
  <c r="N79" i="10" s="1"/>
  <c r="L49" i="10"/>
  <c r="N49" i="10" s="1"/>
  <c r="L48" i="10"/>
  <c r="N48" i="10" s="1"/>
  <c r="N1183" i="10"/>
  <c r="N1156" i="10"/>
  <c r="N1114" i="10"/>
  <c r="N1104" i="10"/>
  <c r="N1037" i="10"/>
  <c r="N1026" i="10"/>
  <c r="N1007" i="10"/>
  <c r="N919" i="10"/>
  <c r="N888" i="10"/>
  <c r="N853" i="10"/>
  <c r="N823" i="10"/>
  <c r="N711" i="10"/>
  <c r="N691" i="10"/>
  <c r="N674" i="10"/>
  <c r="L151" i="10"/>
  <c r="L145" i="10"/>
  <c r="N145" i="10" s="1"/>
  <c r="L101" i="10"/>
  <c r="N101" i="10" s="1"/>
  <c r="L99" i="10"/>
  <c r="N99" i="10" s="1"/>
  <c r="A9" i="54"/>
  <c r="P205" i="10"/>
  <c r="L142" i="10"/>
  <c r="N142" i="10" s="1"/>
  <c r="L138" i="10"/>
  <c r="N138" i="10" s="1"/>
  <c r="L65" i="10"/>
  <c r="N65" i="10" s="1"/>
  <c r="L64" i="10"/>
  <c r="N64" i="10" s="1"/>
  <c r="N1180" i="10"/>
  <c r="N1169" i="10"/>
  <c r="N1153" i="10"/>
  <c r="N1149" i="10"/>
  <c r="N1107" i="10"/>
  <c r="N1106" i="10"/>
  <c r="N1032" i="10"/>
  <c r="N926" i="10"/>
  <c r="N891" i="10"/>
  <c r="N808" i="10"/>
  <c r="N716" i="10"/>
  <c r="L148" i="10"/>
  <c r="L102" i="10"/>
  <c r="N102" i="10" s="1"/>
  <c r="N1362" i="10"/>
  <c r="N1357" i="10"/>
  <c r="N1349" i="10"/>
  <c r="N1332" i="10"/>
  <c r="N1316" i="10"/>
  <c r="N1309" i="10"/>
  <c r="N1258" i="10"/>
  <c r="G161" i="11"/>
  <c r="N1411" i="10"/>
  <c r="N1409" i="10"/>
  <c r="N1406" i="10"/>
  <c r="N1376" i="10"/>
  <c r="N1368" i="10"/>
  <c r="N1355" i="10"/>
  <c r="N1350" i="10"/>
  <c r="N1342" i="10"/>
  <c r="N1323" i="10"/>
  <c r="N1321" i="10"/>
  <c r="N1259" i="10"/>
  <c r="N1430" i="10"/>
  <c r="N1390" i="10"/>
  <c r="N1352" i="10"/>
  <c r="N1344" i="10"/>
  <c r="N1337" i="10"/>
  <c r="N1307" i="10"/>
  <c r="N1433" i="10"/>
  <c r="N1425" i="10"/>
  <c r="N1378" i="10"/>
  <c r="N1339" i="10"/>
  <c r="N1314" i="10"/>
  <c r="N1282" i="10"/>
  <c r="N1322" i="10"/>
  <c r="N1299" i="10"/>
  <c r="N1295" i="10"/>
  <c r="N1275" i="10"/>
  <c r="N1274" i="10"/>
  <c r="N1265" i="10"/>
  <c r="N1255" i="10"/>
  <c r="N1243" i="10"/>
  <c r="N1233" i="10"/>
  <c r="N1232" i="10"/>
  <c r="N1222" i="10"/>
  <c r="N1221" i="10"/>
  <c r="N1197" i="10"/>
  <c r="N1194" i="10"/>
  <c r="N1191" i="10"/>
  <c r="N1182" i="10"/>
  <c r="N1148" i="10"/>
  <c r="N1146" i="10"/>
  <c r="N1142" i="10"/>
  <c r="N1127" i="10"/>
  <c r="N1126" i="10"/>
  <c r="N1123" i="10"/>
  <c r="N1120" i="10"/>
  <c r="N1095" i="10"/>
  <c r="N1068" i="10"/>
  <c r="N1017" i="10"/>
  <c r="N955" i="10"/>
  <c r="N858" i="10"/>
  <c r="N1042" i="10"/>
  <c r="N1039" i="10"/>
  <c r="N1033" i="10"/>
  <c r="N1217" i="10"/>
  <c r="N1206" i="10"/>
  <c r="N1200" i="10"/>
  <c r="N1190" i="10"/>
  <c r="N1165" i="10"/>
  <c r="N1151" i="10"/>
  <c r="N1150" i="10"/>
  <c r="N1100" i="10"/>
  <c r="N1082" i="10"/>
  <c r="N1078" i="10"/>
  <c r="N1055" i="10"/>
  <c r="N1047" i="10"/>
  <c r="N1028" i="10"/>
  <c r="N1024" i="10"/>
  <c r="N981" i="10"/>
  <c r="N1281" i="10"/>
  <c r="N1263" i="10"/>
  <c r="N1251" i="10"/>
  <c r="N1250" i="10"/>
  <c r="N1239" i="10"/>
  <c r="N1203" i="10"/>
  <c r="N1202" i="10"/>
  <c r="N1193" i="10"/>
  <c r="N1188" i="10"/>
  <c r="N1187" i="10"/>
  <c r="N1184" i="10"/>
  <c r="N1170" i="10"/>
  <c r="N1154" i="10"/>
  <c r="N1117" i="10"/>
  <c r="N1116" i="10"/>
  <c r="N1105" i="10"/>
  <c r="N1094" i="10"/>
  <c r="N1089" i="10"/>
  <c r="N1067" i="10"/>
  <c r="N1065" i="10"/>
  <c r="N1062" i="10"/>
  <c r="N1061" i="10"/>
  <c r="N1030" i="10"/>
  <c r="N1027" i="10"/>
  <c r="N1023" i="10"/>
  <c r="N1022" i="10"/>
  <c r="N1019" i="10"/>
  <c r="N1014" i="10"/>
  <c r="N1010" i="10"/>
  <c r="N999" i="10"/>
  <c r="N996" i="10"/>
  <c r="N995" i="10"/>
  <c r="N992" i="10"/>
  <c r="N991" i="10"/>
  <c r="N987" i="10"/>
  <c r="N979" i="10"/>
  <c r="N978" i="10"/>
  <c r="N957" i="10"/>
  <c r="N953" i="10"/>
  <c r="N950" i="10"/>
  <c r="N938" i="10"/>
  <c r="N935" i="10"/>
  <c r="N899" i="10"/>
  <c r="N879" i="10"/>
  <c r="N859" i="10"/>
  <c r="N809" i="10"/>
  <c r="N762" i="10"/>
  <c r="N758" i="10"/>
  <c r="N754" i="10"/>
  <c r="N750" i="10"/>
  <c r="N742" i="10"/>
  <c r="N738" i="10"/>
  <c r="N734" i="10"/>
  <c r="N709" i="10"/>
  <c r="N708" i="10"/>
  <c r="N703" i="10"/>
  <c r="N690" i="10"/>
  <c r="N686" i="10"/>
  <c r="N680" i="10"/>
  <c r="N679" i="10"/>
  <c r="N673" i="10"/>
  <c r="N658" i="10"/>
  <c r="N654" i="10"/>
  <c r="N881" i="10"/>
  <c r="N847" i="10"/>
  <c r="N787" i="10"/>
  <c r="N733" i="10"/>
  <c r="P206" i="10"/>
  <c r="L103" i="10"/>
  <c r="N103" i="10" s="1"/>
  <c r="L100" i="10"/>
  <c r="N100" i="10" s="1"/>
  <c r="L261" i="10"/>
  <c r="L216" i="10"/>
  <c r="N216" i="10" s="1"/>
  <c r="P208" i="10"/>
  <c r="P207" i="10"/>
  <c r="L192" i="10"/>
  <c r="N192" i="10" s="1"/>
  <c r="L104" i="10"/>
  <c r="N104" i="10" s="1"/>
  <c r="L97" i="10"/>
  <c r="N97" i="10" s="1"/>
  <c r="P209" i="10"/>
  <c r="L193" i="10"/>
  <c r="N193" i="10" s="1"/>
  <c r="L189" i="10"/>
  <c r="L98" i="10"/>
  <c r="N98" i="10" s="1"/>
  <c r="L78" i="10"/>
  <c r="N78" i="10" s="1"/>
  <c r="L259" i="10"/>
  <c r="N259" i="10" s="1"/>
  <c r="L13" i="10"/>
  <c r="N13" i="10" s="1"/>
  <c r="L231" i="10"/>
  <c r="N231" i="10" s="1"/>
  <c r="L11" i="10"/>
  <c r="N11" i="10" s="1"/>
  <c r="L18" i="10"/>
  <c r="N18" i="10" s="1"/>
  <c r="L260" i="10"/>
  <c r="N260" i="10" s="1"/>
  <c r="L52" i="10"/>
  <c r="N52" i="10" s="1"/>
  <c r="L12" i="10"/>
  <c r="N12" i="10" s="1"/>
  <c r="L218" i="10"/>
  <c r="N218" i="10" s="1"/>
  <c r="L121" i="10"/>
  <c r="N121" i="10" s="1"/>
  <c r="L38" i="10"/>
  <c r="L66" i="10"/>
  <c r="N66" i="10" s="1"/>
  <c r="L72" i="10"/>
  <c r="N72" i="10" s="1"/>
  <c r="L59" i="10"/>
  <c r="N59" i="10" s="1"/>
  <c r="L26" i="10"/>
  <c r="N26" i="10" s="1"/>
  <c r="L21" i="10"/>
  <c r="N21" i="10" s="1"/>
  <c r="L67" i="10"/>
  <c r="N67" i="10" s="1"/>
  <c r="L40" i="10"/>
  <c r="L47" i="10"/>
  <c r="N47" i="10" s="1"/>
  <c r="L44" i="10"/>
  <c r="L62" i="10"/>
  <c r="N62" i="10" s="1"/>
  <c r="L69" i="10"/>
  <c r="N69" i="10" s="1"/>
  <c r="L57" i="10"/>
  <c r="N57" i="10" s="1"/>
  <c r="L24" i="10"/>
  <c r="N24" i="10" s="1"/>
  <c r="L15" i="10"/>
  <c r="N15" i="10" s="1"/>
  <c r="L71" i="10"/>
  <c r="N71" i="10" s="1"/>
  <c r="L27" i="10"/>
  <c r="N27" i="10" s="1"/>
  <c r="L234" i="10"/>
  <c r="L53" i="10"/>
  <c r="N53" i="10" s="1"/>
  <c r="L28" i="10"/>
  <c r="N28" i="10" s="1"/>
  <c r="L51" i="10"/>
  <c r="N51" i="10" s="1"/>
  <c r="L54" i="10"/>
  <c r="N54" i="10" s="1"/>
  <c r="L68" i="10"/>
  <c r="N68" i="10" s="1"/>
  <c r="L23" i="10"/>
  <c r="N23" i="10" s="1"/>
  <c r="L87" i="10"/>
  <c r="N87" i="10" s="1"/>
  <c r="L221" i="10"/>
  <c r="N221" i="10" s="1"/>
  <c r="P200" i="10"/>
  <c r="L114" i="10"/>
  <c r="N114" i="10" s="1"/>
  <c r="L230" i="10"/>
  <c r="N230" i="10" s="1"/>
  <c r="L213" i="10"/>
  <c r="N213" i="10" s="1"/>
  <c r="L116" i="10"/>
  <c r="N116" i="10" s="1"/>
  <c r="L76" i="10"/>
  <c r="N76" i="10" s="1"/>
  <c r="L229" i="10"/>
  <c r="N229" i="10" s="1"/>
  <c r="L131" i="10"/>
  <c r="L25" i="10"/>
  <c r="N25" i="10" s="1"/>
  <c r="L92" i="10"/>
  <c r="N92" i="10" s="1"/>
  <c r="L60" i="10"/>
  <c r="N60" i="10" s="1"/>
  <c r="L14" i="10"/>
  <c r="N14" i="10" s="1"/>
  <c r="N1389" i="10"/>
  <c r="N1181" i="10"/>
  <c r="L73" i="10"/>
  <c r="N73" i="10" s="1"/>
  <c r="L81" i="10"/>
  <c r="N81" i="10" s="1"/>
  <c r="L219" i="10"/>
  <c r="N219" i="10" s="1"/>
  <c r="L58" i="10"/>
  <c r="N58" i="10" s="1"/>
  <c r="L133" i="10"/>
  <c r="N133" i="10" s="1"/>
  <c r="L8" i="10"/>
  <c r="C276" i="29" s="1"/>
  <c r="D276" i="29" s="1"/>
  <c r="F276" i="29" s="1"/>
  <c r="L143" i="10"/>
  <c r="N143" i="10" s="1"/>
  <c r="L96" i="10"/>
  <c r="N96" i="10" s="1"/>
  <c r="L95" i="10"/>
  <c r="N95" i="10" s="1"/>
  <c r="L182" i="10"/>
  <c r="L89" i="10"/>
  <c r="N89" i="10" s="1"/>
  <c r="L82" i="10"/>
  <c r="N82" i="10" s="1"/>
  <c r="L42" i="10"/>
  <c r="L43" i="10"/>
  <c r="L41" i="10"/>
  <c r="L20" i="10"/>
  <c r="N20" i="10" s="1"/>
  <c r="L56" i="10"/>
  <c r="N56" i="10" s="1"/>
  <c r="L211" i="10"/>
  <c r="L19" i="10"/>
  <c r="N19" i="10" s="1"/>
  <c r="L22" i="10"/>
  <c r="N22" i="10" s="1"/>
  <c r="L50" i="10"/>
  <c r="N50" i="10" s="1"/>
  <c r="N1373" i="10"/>
  <c r="N1205" i="10"/>
  <c r="N1179" i="10"/>
  <c r="N1162" i="10"/>
  <c r="L258" i="10"/>
  <c r="L88" i="10"/>
  <c r="N88" i="10" s="1"/>
  <c r="L132" i="10"/>
  <c r="N132" i="10" s="1"/>
  <c r="L115" i="10"/>
  <c r="L214" i="10"/>
  <c r="N214" i="10" s="1"/>
  <c r="L61" i="10"/>
  <c r="N61" i="10" s="1"/>
  <c r="L46" i="10"/>
  <c r="N46" i="10" s="1"/>
  <c r="P199" i="10"/>
  <c r="L227" i="10"/>
  <c r="N227" i="10" s="1"/>
  <c r="L113" i="10"/>
  <c r="N113" i="10" s="1"/>
  <c r="L209" i="10"/>
  <c r="L94" i="10"/>
  <c r="N94" i="10" s="1"/>
  <c r="L140" i="10"/>
  <c r="N140" i="10" s="1"/>
  <c r="L139" i="10"/>
  <c r="N139" i="10" s="1"/>
  <c r="N607" i="10"/>
  <c r="L84" i="10"/>
  <c r="N84" i="10" s="1"/>
  <c r="L136" i="10"/>
  <c r="N136" i="10" s="1"/>
  <c r="L83" i="10"/>
  <c r="N83" i="10" s="1"/>
  <c r="L77" i="10"/>
  <c r="N77" i="10" s="1"/>
  <c r="L74" i="10"/>
  <c r="N74" i="10" s="1"/>
  <c r="L210" i="10"/>
  <c r="N210" i="10" s="1"/>
  <c r="L134" i="10"/>
  <c r="N134" i="10" s="1"/>
  <c r="L187" i="10"/>
  <c r="N187" i="10" s="1"/>
  <c r="L243" i="10"/>
  <c r="N243" i="10" s="1"/>
  <c r="L220" i="10"/>
  <c r="N220" i="10" s="1"/>
  <c r="L75" i="10"/>
  <c r="N75" i="10" s="1"/>
  <c r="L118" i="10"/>
  <c r="N118" i="10" s="1"/>
  <c r="L212" i="10"/>
  <c r="N212" i="10" s="1"/>
  <c r="L124" i="10"/>
  <c r="N124" i="10" s="1"/>
  <c r="L226" i="10"/>
  <c r="N226" i="10" s="1"/>
  <c r="L30" i="10"/>
  <c r="N30" i="10" s="1"/>
  <c r="L16" i="10"/>
  <c r="N16" i="10" s="1"/>
  <c r="L55" i="10"/>
  <c r="N55" i="10" s="1"/>
  <c r="L248" i="10"/>
  <c r="L63" i="10"/>
  <c r="N63" i="10" s="1"/>
  <c r="L39" i="10"/>
  <c r="N1432" i="10"/>
  <c r="N1372" i="10"/>
  <c r="N1178" i="10"/>
  <c r="N1450" i="10"/>
  <c r="N1446" i="10"/>
  <c r="N1442" i="10"/>
  <c r="N1437" i="10"/>
  <c r="N1428" i="10"/>
  <c r="N1426" i="10"/>
  <c r="N1423" i="10"/>
  <c r="N1421" i="10"/>
  <c r="N1416" i="10"/>
  <c r="N1414" i="10"/>
  <c r="N1412" i="10"/>
  <c r="N1410" i="10"/>
  <c r="N1405" i="10"/>
  <c r="N1401" i="10"/>
  <c r="N1395" i="10"/>
  <c r="N1392" i="10"/>
  <c r="N1385" i="10"/>
  <c r="N1381" i="10"/>
  <c r="N1379" i="10"/>
  <c r="N1343" i="10"/>
  <c r="N1330" i="10"/>
  <c r="N1289" i="10"/>
  <c r="N1288" i="10"/>
  <c r="N1287" i="10"/>
  <c r="N1273" i="10"/>
  <c r="N1264" i="10"/>
  <c r="N1219" i="10"/>
  <c r="N1201" i="10"/>
  <c r="N1152" i="10"/>
  <c r="N1147" i="10"/>
  <c r="N1075" i="10"/>
  <c r="N1074" i="10"/>
  <c r="N1044" i="10"/>
  <c r="N1004" i="10"/>
  <c r="N1434" i="10"/>
  <c r="N1424" i="10"/>
  <c r="N1417" i="10"/>
  <c r="N1415" i="10"/>
  <c r="N1413" i="10"/>
  <c r="N1369" i="10"/>
  <c r="N1366" i="10"/>
  <c r="N1364" i="10"/>
  <c r="N1328" i="10"/>
  <c r="N1283" i="10"/>
  <c r="N1271" i="10"/>
  <c r="N1244" i="10"/>
  <c r="N1176" i="10"/>
  <c r="L223" i="10"/>
  <c r="N223" i="10" s="1"/>
  <c r="N1440" i="10"/>
  <c r="N1429" i="10"/>
  <c r="N1397" i="10"/>
  <c r="N1380" i="10"/>
  <c r="N1371" i="10"/>
  <c r="N1172" i="10"/>
  <c r="N985" i="10"/>
  <c r="N1161" i="10"/>
  <c r="N1038" i="10"/>
  <c r="N1025" i="10"/>
  <c r="N1018" i="10"/>
  <c r="N988" i="10"/>
  <c r="N948" i="10"/>
  <c r="N783" i="10"/>
  <c r="N982" i="10"/>
  <c r="N951" i="10"/>
  <c r="N924" i="10"/>
  <c r="N866" i="10"/>
  <c r="N779" i="10"/>
  <c r="N729" i="10"/>
  <c r="N717" i="10"/>
  <c r="N875" i="10"/>
  <c r="N803" i="10"/>
  <c r="N749" i="10"/>
  <c r="N702" i="10"/>
  <c r="N638" i="10"/>
  <c r="L245" i="10"/>
  <c r="N245" i="10" s="1"/>
  <c r="L244" i="10"/>
  <c r="N244" i="10" s="1"/>
  <c r="L270" i="10"/>
  <c r="L236" i="10"/>
  <c r="N725" i="10"/>
  <c r="N713" i="10"/>
  <c r="L271" i="10"/>
  <c r="N271" i="10" s="1"/>
  <c r="N1447" i="10"/>
  <c r="N1443" i="10"/>
  <c r="N1439" i="10"/>
  <c r="N1438" i="10"/>
  <c r="N1402" i="10"/>
  <c r="N1398" i="10"/>
  <c r="N1396" i="10"/>
  <c r="N1393" i="10"/>
  <c r="N1382" i="10"/>
  <c r="N1435" i="10"/>
  <c r="C313" i="29"/>
  <c r="D313" i="29" s="1"/>
  <c r="C256" i="29"/>
  <c r="D256" i="29" s="1"/>
  <c r="E256" i="29" s="1"/>
  <c r="C308" i="29"/>
  <c r="D308" i="29" s="1"/>
  <c r="E308" i="29" s="1"/>
  <c r="C273" i="29"/>
  <c r="D273" i="29" s="1"/>
  <c r="F273" i="29" s="1"/>
  <c r="C284" i="29"/>
  <c r="D284" i="29" s="1"/>
  <c r="E284" i="29" s="1"/>
  <c r="C266" i="29"/>
  <c r="D266" i="29" s="1"/>
  <c r="E266" i="29" s="1"/>
  <c r="N9" i="10"/>
  <c r="C228" i="29"/>
  <c r="D228" i="29" s="1"/>
  <c r="E228" i="29" s="1"/>
  <c r="C250" i="29"/>
  <c r="D250" i="29" s="1"/>
  <c r="E250" i="29" s="1"/>
  <c r="C261" i="29"/>
  <c r="D261" i="29" s="1"/>
  <c r="F261" i="29" s="1"/>
  <c r="C298" i="29"/>
  <c r="D298" i="29" s="1"/>
  <c r="E298" i="29" s="1"/>
  <c r="C293" i="29"/>
  <c r="D293" i="29" s="1"/>
  <c r="E293" i="29" s="1"/>
  <c r="N1445" i="10"/>
  <c r="N1441" i="10"/>
  <c r="N1436" i="10"/>
  <c r="N1420" i="10"/>
  <c r="N1404" i="10"/>
  <c r="N1400" i="10"/>
  <c r="N1388" i="10"/>
  <c r="N1384" i="10"/>
  <c r="N1345" i="10"/>
  <c r="N1333" i="10"/>
  <c r="N1224" i="10"/>
  <c r="N1338" i="10"/>
  <c r="N1225" i="10"/>
  <c r="N1198" i="10"/>
  <c r="N1196" i="10"/>
  <c r="N1118" i="10"/>
  <c r="N1066" i="10"/>
  <c r="N1036" i="10"/>
  <c r="N1031" i="10"/>
  <c r="N1015" i="10"/>
  <c r="N1087" i="10"/>
  <c r="N1058" i="10"/>
  <c r="N914" i="10"/>
  <c r="N1006" i="10"/>
  <c r="N942" i="10"/>
  <c r="N878" i="10"/>
  <c r="N795" i="10"/>
  <c r="N737" i="10"/>
  <c r="N753" i="10"/>
  <c r="N741" i="10"/>
  <c r="N635" i="10"/>
  <c r="N721" i="10"/>
  <c r="L215" i="10"/>
  <c r="N215" i="10" s="1"/>
  <c r="L144" i="10"/>
  <c r="L147" i="10"/>
  <c r="N147" i="10" s="1"/>
  <c r="P204" i="10"/>
  <c r="C75" i="39" s="1"/>
  <c r="D75" i="39" s="1"/>
  <c r="E75" i="39" s="1"/>
  <c r="L188" i="10"/>
  <c r="N188" i="10" s="1"/>
  <c r="L183" i="10"/>
  <c r="N183" i="10" s="1"/>
  <c r="B31" i="54"/>
  <c r="B32" i="54"/>
  <c r="D8" i="54"/>
  <c r="C9" i="54"/>
  <c r="J36" i="39"/>
  <c r="I36" i="39"/>
  <c r="H36" i="39"/>
  <c r="J162" i="11"/>
  <c r="I162" i="11"/>
  <c r="C270" i="29" l="1"/>
  <c r="D270" i="29" s="1"/>
  <c r="E270" i="29" s="1"/>
  <c r="C316" i="29"/>
  <c r="D316" i="29" s="1"/>
  <c r="E316" i="29" s="1"/>
  <c r="C302" i="29"/>
  <c r="D302" i="29" s="1"/>
  <c r="E302" i="29" s="1"/>
  <c r="C289" i="29"/>
  <c r="D289" i="29" s="1"/>
  <c r="E289" i="29" s="1"/>
  <c r="C271" i="29"/>
  <c r="D271" i="29" s="1"/>
  <c r="E271" i="29" s="1"/>
  <c r="H161" i="11"/>
  <c r="C251" i="29"/>
  <c r="D251" i="29" s="1"/>
  <c r="F251" i="29" s="1"/>
  <c r="C264" i="29"/>
  <c r="D264" i="29" s="1"/>
  <c r="F264" i="29" s="1"/>
  <c r="C299" i="29"/>
  <c r="D299" i="29" s="1"/>
  <c r="F299" i="29" s="1"/>
  <c r="C268" i="29"/>
  <c r="D268" i="29" s="1"/>
  <c r="F268" i="29" s="1"/>
  <c r="C245" i="29"/>
  <c r="D245" i="29" s="1"/>
  <c r="F245" i="29" s="1"/>
  <c r="C247" i="29"/>
  <c r="D247" i="29" s="1"/>
  <c r="F247" i="29" s="1"/>
  <c r="C294" i="29"/>
  <c r="D294" i="29" s="1"/>
  <c r="E294" i="29" s="1"/>
  <c r="I161" i="11"/>
  <c r="C246" i="29"/>
  <c r="D246" i="29" s="1"/>
  <c r="E246" i="29" s="1"/>
  <c r="C236" i="29"/>
  <c r="D236" i="29" s="1"/>
  <c r="F236" i="29" s="1"/>
  <c r="C235" i="29"/>
  <c r="D235" i="29" s="1"/>
  <c r="E235" i="29" s="1"/>
  <c r="C317" i="29"/>
  <c r="D317" i="29" s="1"/>
  <c r="E317" i="29" s="1"/>
  <c r="C296" i="29"/>
  <c r="D296" i="29" s="1"/>
  <c r="E296" i="29" s="1"/>
  <c r="C314" i="29"/>
  <c r="D314" i="29" s="1"/>
  <c r="E314" i="29" s="1"/>
  <c r="C277" i="29"/>
  <c r="D277" i="29" s="1"/>
  <c r="F277" i="29" s="1"/>
  <c r="C243" i="29"/>
  <c r="D243" i="29" s="1"/>
  <c r="F243" i="29" s="1"/>
  <c r="C267" i="29"/>
  <c r="D267" i="29" s="1"/>
  <c r="F267" i="29" s="1"/>
  <c r="C227" i="29"/>
  <c r="D227" i="29" s="1"/>
  <c r="F227" i="29" s="1"/>
  <c r="C279" i="29"/>
  <c r="D279" i="29" s="1"/>
  <c r="E279" i="29" s="1"/>
  <c r="C254" i="29"/>
  <c r="D254" i="29" s="1"/>
  <c r="E254" i="29" s="1"/>
  <c r="C244" i="29"/>
  <c r="D244" i="29" s="1"/>
  <c r="E244" i="29" s="1"/>
  <c r="C280" i="29"/>
  <c r="D280" i="29" s="1"/>
  <c r="F280" i="29" s="1"/>
  <c r="C300" i="29"/>
  <c r="D300" i="29" s="1"/>
  <c r="F300" i="29" s="1"/>
  <c r="C285" i="29"/>
  <c r="D285" i="29" s="1"/>
  <c r="F285" i="29" s="1"/>
  <c r="C292" i="29"/>
  <c r="D292" i="29" s="1"/>
  <c r="E292" i="29" s="1"/>
  <c r="C274" i="29"/>
  <c r="D274" i="29" s="1"/>
  <c r="E274" i="29" s="1"/>
  <c r="C324" i="29"/>
  <c r="D324" i="29" s="1"/>
  <c r="F324" i="29" s="1"/>
  <c r="C263" i="29"/>
  <c r="D263" i="29" s="1"/>
  <c r="E263" i="29" s="1"/>
  <c r="C287" i="29"/>
  <c r="D287" i="29" s="1"/>
  <c r="E287" i="29" s="1"/>
  <c r="C278" i="29"/>
  <c r="D278" i="29" s="1"/>
  <c r="E278" i="29" s="1"/>
  <c r="C275" i="29"/>
  <c r="D275" i="29" s="1"/>
  <c r="E275" i="29" s="1"/>
  <c r="C252" i="29"/>
  <c r="D252" i="29" s="1"/>
  <c r="F252" i="29" s="1"/>
  <c r="C315" i="29"/>
  <c r="D315" i="29" s="1"/>
  <c r="E315" i="29" s="1"/>
  <c r="C253" i="29"/>
  <c r="D253" i="29" s="1"/>
  <c r="E253" i="29" s="1"/>
  <c r="C290" i="29"/>
  <c r="D290" i="29" s="1"/>
  <c r="E290" i="29" s="1"/>
  <c r="C318" i="29"/>
  <c r="D318" i="29" s="1"/>
  <c r="E318" i="29" s="1"/>
  <c r="C309" i="29"/>
  <c r="D309" i="29" s="1"/>
  <c r="F309" i="29" s="1"/>
  <c r="C283" i="29"/>
  <c r="D283" i="29" s="1"/>
  <c r="E283" i="29" s="1"/>
  <c r="C240" i="29"/>
  <c r="D240" i="29" s="1"/>
  <c r="E240" i="29" s="1"/>
  <c r="C281" i="29"/>
  <c r="D281" i="29" s="1"/>
  <c r="F281" i="29" s="1"/>
  <c r="C249" i="29"/>
  <c r="D249" i="29" s="1"/>
  <c r="E249" i="29" s="1"/>
  <c r="C303" i="29"/>
  <c r="D303" i="29" s="1"/>
  <c r="E303" i="29" s="1"/>
  <c r="C321" i="29"/>
  <c r="D321" i="29" s="1"/>
  <c r="F321" i="29" s="1"/>
  <c r="C229" i="29"/>
  <c r="D229" i="29" s="1"/>
  <c r="E229" i="29" s="1"/>
  <c r="C286" i="29"/>
  <c r="D286" i="29" s="1"/>
  <c r="E286" i="29" s="1"/>
  <c r="C234" i="29"/>
  <c r="D234" i="29" s="1"/>
  <c r="E234" i="29" s="1"/>
  <c r="C282" i="29"/>
  <c r="D282" i="29" s="1"/>
  <c r="F282" i="29" s="1"/>
  <c r="C265" i="29"/>
  <c r="D265" i="29" s="1"/>
  <c r="F265" i="29" s="1"/>
  <c r="C305" i="29"/>
  <c r="D305" i="29" s="1"/>
  <c r="E305" i="29" s="1"/>
  <c r="C260" i="29"/>
  <c r="D260" i="29" s="1"/>
  <c r="F260" i="29" s="1"/>
  <c r="C304" i="29"/>
  <c r="D304" i="29" s="1"/>
  <c r="E304" i="29" s="1"/>
  <c r="C311" i="29"/>
  <c r="D311" i="29" s="1"/>
  <c r="F311" i="29" s="1"/>
  <c r="C239" i="29"/>
  <c r="D239" i="29" s="1"/>
  <c r="E239" i="29" s="1"/>
  <c r="C233" i="29"/>
  <c r="D233" i="29" s="1"/>
  <c r="E233" i="29" s="1"/>
  <c r="C288" i="29"/>
  <c r="D288" i="29" s="1"/>
  <c r="F288" i="29" s="1"/>
  <c r="C232" i="29"/>
  <c r="D232" i="29" s="1"/>
  <c r="E232" i="29" s="1"/>
  <c r="C306" i="29"/>
  <c r="D306" i="29" s="1"/>
  <c r="F306" i="29" s="1"/>
  <c r="C310" i="29"/>
  <c r="D310" i="29" s="1"/>
  <c r="E310" i="29" s="1"/>
  <c r="A10" i="54"/>
  <c r="O9" i="54"/>
  <c r="C323" i="29"/>
  <c r="D323" i="29" s="1"/>
  <c r="E323" i="29" s="1"/>
  <c r="C61" i="39"/>
  <c r="D61" i="39" s="1"/>
  <c r="E61" i="39" s="1"/>
  <c r="C322" i="29"/>
  <c r="D322" i="29" s="1"/>
  <c r="E322" i="29" s="1"/>
  <c r="C59" i="39"/>
  <c r="D59" i="39" s="1"/>
  <c r="E59" i="39" s="1"/>
  <c r="C57" i="39"/>
  <c r="D57" i="39" s="1"/>
  <c r="E57" i="39" s="1"/>
  <c r="C60" i="39"/>
  <c r="D60" i="39" s="1"/>
  <c r="E60" i="39" s="1"/>
  <c r="C58" i="39"/>
  <c r="D58" i="39" s="1"/>
  <c r="C343" i="29"/>
  <c r="D343" i="29" s="1"/>
  <c r="E343" i="29" s="1"/>
  <c r="C237" i="29"/>
  <c r="D237" i="29" s="1"/>
  <c r="C242" i="29"/>
  <c r="D242" i="29" s="1"/>
  <c r="C272" i="29"/>
  <c r="D272" i="29" s="1"/>
  <c r="C307" i="29"/>
  <c r="D307" i="29" s="1"/>
  <c r="C258" i="29"/>
  <c r="D258" i="29" s="1"/>
  <c r="C312" i="29"/>
  <c r="D312" i="29" s="1"/>
  <c r="E312" i="29" s="1"/>
  <c r="C241" i="29"/>
  <c r="D241" i="29" s="1"/>
  <c r="C248" i="29"/>
  <c r="D248" i="29" s="1"/>
  <c r="C295" i="29"/>
  <c r="D295" i="29" s="1"/>
  <c r="C297" i="29"/>
  <c r="D297" i="29" s="1"/>
  <c r="C231" i="29"/>
  <c r="D231" i="29" s="1"/>
  <c r="C319" i="29"/>
  <c r="D319" i="29" s="1"/>
  <c r="N8" i="10"/>
  <c r="C269" i="29"/>
  <c r="D269" i="29" s="1"/>
  <c r="C224" i="29"/>
  <c r="D224" i="29" s="1"/>
  <c r="E224" i="29" s="1"/>
  <c r="C255" i="29"/>
  <c r="D255" i="29" s="1"/>
  <c r="C238" i="29"/>
  <c r="D238" i="29" s="1"/>
  <c r="C257" i="29"/>
  <c r="D257" i="29" s="1"/>
  <c r="C291" i="29"/>
  <c r="D291" i="29" s="1"/>
  <c r="C225" i="29"/>
  <c r="D225" i="29" s="1"/>
  <c r="C259" i="29"/>
  <c r="D259" i="29" s="1"/>
  <c r="C226" i="29"/>
  <c r="D226" i="29" s="1"/>
  <c r="C301" i="29"/>
  <c r="D301" i="29" s="1"/>
  <c r="C262" i="29"/>
  <c r="D262" i="29" s="1"/>
  <c r="C230" i="29"/>
  <c r="D230" i="29" s="1"/>
  <c r="C320" i="29"/>
  <c r="D320" i="29" s="1"/>
  <c r="E313" i="29"/>
  <c r="E267" i="29"/>
  <c r="F302" i="29"/>
  <c r="F284" i="29"/>
  <c r="F266" i="29"/>
  <c r="E245" i="29"/>
  <c r="F294" i="29"/>
  <c r="E299" i="29"/>
  <c r="E268" i="29"/>
  <c r="E273" i="29"/>
  <c r="F308" i="29"/>
  <c r="F293" i="29"/>
  <c r="E261" i="29"/>
  <c r="F270" i="29"/>
  <c r="E276" i="29"/>
  <c r="F256" i="29"/>
  <c r="E251" i="29"/>
  <c r="F250" i="29"/>
  <c r="F298" i="29"/>
  <c r="F271" i="29"/>
  <c r="C352" i="29"/>
  <c r="D352" i="29" s="1"/>
  <c r="C334" i="29"/>
  <c r="D334" i="29" s="1"/>
  <c r="E334" i="29" s="1"/>
  <c r="C341" i="29"/>
  <c r="D341" i="29" s="1"/>
  <c r="C353" i="29"/>
  <c r="D353" i="29" s="1"/>
  <c r="C328" i="29"/>
  <c r="D328" i="29" s="1"/>
  <c r="E328" i="29" s="1"/>
  <c r="C365" i="29"/>
  <c r="D365" i="29" s="1"/>
  <c r="E365" i="29" s="1"/>
  <c r="C350" i="29"/>
  <c r="D350" i="29" s="1"/>
  <c r="C326" i="29"/>
  <c r="D326" i="29" s="1"/>
  <c r="C337" i="29"/>
  <c r="D337" i="29" s="1"/>
  <c r="E337" i="29" s="1"/>
  <c r="C62" i="39"/>
  <c r="D62" i="39" s="1"/>
  <c r="C65" i="39"/>
  <c r="D65" i="39" s="1"/>
  <c r="E65" i="39" s="1"/>
  <c r="C331" i="29"/>
  <c r="D331" i="29" s="1"/>
  <c r="E331" i="29" s="1"/>
  <c r="C364" i="29"/>
  <c r="D364" i="29" s="1"/>
  <c r="C714" i="41"/>
  <c r="D714" i="41" s="1"/>
  <c r="E714" i="41" s="1"/>
  <c r="C339" i="29"/>
  <c r="D339" i="29" s="1"/>
  <c r="C329" i="29"/>
  <c r="D329" i="29" s="1"/>
  <c r="C373" i="29"/>
  <c r="D373" i="29" s="1"/>
  <c r="E373" i="29" s="1"/>
  <c r="C369" i="29"/>
  <c r="D369" i="29" s="1"/>
  <c r="E369" i="29" s="1"/>
  <c r="C372" i="29"/>
  <c r="D372" i="29" s="1"/>
  <c r="E372" i="29" s="1"/>
  <c r="C67" i="39"/>
  <c r="D67" i="39" s="1"/>
  <c r="E67" i="39" s="1"/>
  <c r="C73" i="39"/>
  <c r="D73" i="39" s="1"/>
  <c r="E73" i="39" s="1"/>
  <c r="N144" i="10"/>
  <c r="C363" i="29"/>
  <c r="D363" i="29" s="1"/>
  <c r="E363" i="29" s="1"/>
  <c r="C346" i="29"/>
  <c r="D346" i="29" s="1"/>
  <c r="E346" i="29" s="1"/>
  <c r="C358" i="29"/>
  <c r="D358" i="29" s="1"/>
  <c r="C371" i="29"/>
  <c r="D371" i="29" s="1"/>
  <c r="E371" i="29" s="1"/>
  <c r="C351" i="29"/>
  <c r="D351" i="29" s="1"/>
  <c r="C340" i="29"/>
  <c r="D340" i="29" s="1"/>
  <c r="C359" i="29"/>
  <c r="D359" i="29" s="1"/>
  <c r="C330" i="29"/>
  <c r="D330" i="29" s="1"/>
  <c r="E330" i="29" s="1"/>
  <c r="C356" i="29"/>
  <c r="D356" i="29" s="1"/>
  <c r="C355" i="29"/>
  <c r="D355" i="29" s="1"/>
  <c r="C333" i="29"/>
  <c r="D333" i="29" s="1"/>
  <c r="E333" i="29" s="1"/>
  <c r="C360" i="29"/>
  <c r="D360" i="29" s="1"/>
  <c r="C366" i="29"/>
  <c r="D366" i="29" s="1"/>
  <c r="E366" i="29" s="1"/>
  <c r="C335" i="29"/>
  <c r="D335" i="29" s="1"/>
  <c r="C344" i="29"/>
  <c r="D344" i="29" s="1"/>
  <c r="C367" i="29"/>
  <c r="D367" i="29" s="1"/>
  <c r="E367" i="29" s="1"/>
  <c r="C347" i="29"/>
  <c r="D347" i="29" s="1"/>
  <c r="C348" i="29"/>
  <c r="D348" i="29" s="1"/>
  <c r="E348" i="29" s="1"/>
  <c r="C362" i="29"/>
  <c r="D362" i="29" s="1"/>
  <c r="E362" i="29" s="1"/>
  <c r="C325" i="29"/>
  <c r="D325" i="29" s="1"/>
  <c r="E325" i="29" s="1"/>
  <c r="C342" i="29"/>
  <c r="D342" i="29" s="1"/>
  <c r="C338" i="29"/>
  <c r="D338" i="29" s="1"/>
  <c r="C64" i="39"/>
  <c r="D64" i="39" s="1"/>
  <c r="C69" i="39"/>
  <c r="D69" i="39" s="1"/>
  <c r="E69" i="39" s="1"/>
  <c r="C70" i="39"/>
  <c r="D70" i="39" s="1"/>
  <c r="C66" i="39"/>
  <c r="D66" i="39" s="1"/>
  <c r="E66" i="39" s="1"/>
  <c r="C76" i="39"/>
  <c r="D76" i="39" s="1"/>
  <c r="E76" i="39" s="1"/>
  <c r="C74" i="39"/>
  <c r="D74" i="39" s="1"/>
  <c r="E74" i="39" s="1"/>
  <c r="C68" i="39"/>
  <c r="D68" i="39" s="1"/>
  <c r="E68" i="39" s="1"/>
  <c r="C72" i="39"/>
  <c r="D72" i="39" s="1"/>
  <c r="E72" i="39" s="1"/>
  <c r="C332" i="29"/>
  <c r="D332" i="29" s="1"/>
  <c r="C370" i="29"/>
  <c r="D370" i="29" s="1"/>
  <c r="E370" i="29" s="1"/>
  <c r="C357" i="29"/>
  <c r="D357" i="29" s="1"/>
  <c r="C361" i="29"/>
  <c r="D361" i="29" s="1"/>
  <c r="E361" i="29" s="1"/>
  <c r="C336" i="29"/>
  <c r="D336" i="29" s="1"/>
  <c r="C349" i="29"/>
  <c r="D349" i="29" s="1"/>
  <c r="E349" i="29" s="1"/>
  <c r="C368" i="29"/>
  <c r="D368" i="29" s="1"/>
  <c r="E368" i="29" s="1"/>
  <c r="C327" i="29"/>
  <c r="D327" i="29" s="1"/>
  <c r="K6" i="10"/>
  <c r="C354" i="29"/>
  <c r="D354" i="29" s="1"/>
  <c r="C63" i="39"/>
  <c r="D63" i="39" s="1"/>
  <c r="E63" i="39" s="1"/>
  <c r="C71" i="39"/>
  <c r="D71" i="39" s="1"/>
  <c r="C345" i="29"/>
  <c r="D345" i="29" s="1"/>
  <c r="E345" i="29" s="1"/>
  <c r="F316" i="29"/>
  <c r="E8" i="54"/>
  <c r="L8" i="54" s="1"/>
  <c r="M8" i="54" s="1"/>
  <c r="I9" i="54"/>
  <c r="H9" i="54"/>
  <c r="C10" i="54"/>
  <c r="D9" i="54"/>
  <c r="K36" i="39"/>
  <c r="K162" i="11"/>
  <c r="E264" i="29" l="1"/>
  <c r="E247" i="29"/>
  <c r="F278" i="29"/>
  <c r="E236" i="29"/>
  <c r="F289" i="29"/>
  <c r="K161" i="11"/>
  <c r="E227" i="29"/>
  <c r="F246" i="29"/>
  <c r="F244" i="29"/>
  <c r="F287" i="29"/>
  <c r="E309" i="29"/>
  <c r="F292" i="29"/>
  <c r="F274" i="29"/>
  <c r="E280" i="29"/>
  <c r="F315" i="29"/>
  <c r="F235" i="29"/>
  <c r="F224" i="29"/>
  <c r="E288" i="29"/>
  <c r="F249" i="29"/>
  <c r="E277" i="29"/>
  <c r="F275" i="29"/>
  <c r="E324" i="29"/>
  <c r="E321" i="29"/>
  <c r="F305" i="29"/>
  <c r="F286" i="29"/>
  <c r="F279" i="29"/>
  <c r="E300" i="29"/>
  <c r="E306" i="29"/>
  <c r="F240" i="29"/>
  <c r="E282" i="29"/>
  <c r="F304" i="29"/>
  <c r="F253" i="29"/>
  <c r="F310" i="29"/>
  <c r="F234" i="29"/>
  <c r="F254" i="29"/>
  <c r="E252" i="29"/>
  <c r="F318" i="29"/>
  <c r="F263" i="29"/>
  <c r="F303" i="29"/>
  <c r="E285" i="29"/>
  <c r="F229" i="29"/>
  <c r="F232" i="29"/>
  <c r="E311" i="29"/>
  <c r="E281" i="29"/>
  <c r="F283" i="29"/>
  <c r="E260" i="29"/>
  <c r="E265" i="29"/>
  <c r="E243" i="29"/>
  <c r="F57" i="39"/>
  <c r="F61" i="39"/>
  <c r="A11" i="54"/>
  <c r="O10" i="54"/>
  <c r="F322" i="29"/>
  <c r="F343" i="29"/>
  <c r="M38" i="10"/>
  <c r="N38" i="10" s="1"/>
  <c r="M270" i="10"/>
  <c r="N270" i="10" s="1"/>
  <c r="M205" i="10"/>
  <c r="N205" i="10" s="1"/>
  <c r="M180" i="10"/>
  <c r="N180" i="10" s="1"/>
  <c r="M236" i="10"/>
  <c r="N236" i="10" s="1"/>
  <c r="M258" i="10"/>
  <c r="N258" i="10" s="1"/>
  <c r="M185" i="10"/>
  <c r="N185" i="10" s="1"/>
  <c r="M248" i="10"/>
  <c r="N248" i="10" s="1"/>
  <c r="M234" i="10"/>
  <c r="N234" i="10" s="1"/>
  <c r="M242" i="10"/>
  <c r="N242" i="10" s="1"/>
  <c r="M179" i="10"/>
  <c r="N179" i="10" s="1"/>
  <c r="M115" i="10"/>
  <c r="N115" i="10" s="1"/>
  <c r="M211" i="10"/>
  <c r="N211" i="10" s="1"/>
  <c r="M42" i="10"/>
  <c r="N42" i="10" s="1"/>
  <c r="M208" i="10"/>
  <c r="N208" i="10" s="1"/>
  <c r="M110" i="10"/>
  <c r="N110" i="10" s="1"/>
  <c r="M45" i="10"/>
  <c r="N45" i="10" s="1"/>
  <c r="M182" i="10"/>
  <c r="N182" i="10" s="1"/>
  <c r="M130" i="10"/>
  <c r="N130" i="10" s="1"/>
  <c r="M209" i="10"/>
  <c r="N209" i="10" s="1"/>
  <c r="M44" i="10"/>
  <c r="N44" i="10" s="1"/>
  <c r="M111" i="10"/>
  <c r="N111" i="10" s="1"/>
  <c r="M41" i="10"/>
  <c r="N41" i="10" s="1"/>
  <c r="M207" i="10"/>
  <c r="N207" i="10" s="1"/>
  <c r="M129" i="10"/>
  <c r="N129" i="10" s="1"/>
  <c r="M43" i="10"/>
  <c r="N43" i="10" s="1"/>
  <c r="M131" i="10"/>
  <c r="N131" i="10" s="1"/>
  <c r="M39" i="10"/>
  <c r="N39" i="10" s="1"/>
  <c r="M40" i="10"/>
  <c r="N40" i="10" s="1"/>
  <c r="M109" i="10"/>
  <c r="N109" i="10" s="1"/>
  <c r="F328" i="29"/>
  <c r="E262" i="29"/>
  <c r="F262" i="29"/>
  <c r="F225" i="29"/>
  <c r="E225" i="29"/>
  <c r="E255" i="29"/>
  <c r="F255" i="29"/>
  <c r="F319" i="29"/>
  <c r="E319" i="29"/>
  <c r="E248" i="29"/>
  <c r="F248" i="29"/>
  <c r="E307" i="29"/>
  <c r="F307" i="29"/>
  <c r="E301" i="29"/>
  <c r="F301" i="29"/>
  <c r="E291" i="29"/>
  <c r="F291" i="29"/>
  <c r="F231" i="29"/>
  <c r="E231" i="29"/>
  <c r="F241" i="29"/>
  <c r="E241" i="29"/>
  <c r="F272" i="29"/>
  <c r="E272" i="29"/>
  <c r="E320" i="29"/>
  <c r="F320" i="29"/>
  <c r="E226" i="29"/>
  <c r="F257" i="29"/>
  <c r="E257" i="29"/>
  <c r="E269" i="29"/>
  <c r="F269" i="29"/>
  <c r="E297" i="29"/>
  <c r="F297" i="29"/>
  <c r="E242" i="29"/>
  <c r="F242" i="29"/>
  <c r="E230" i="29"/>
  <c r="E259" i="29"/>
  <c r="F259" i="29"/>
  <c r="E238" i="29"/>
  <c r="F238" i="29"/>
  <c r="E295" i="29"/>
  <c r="F295" i="29"/>
  <c r="E258" i="29"/>
  <c r="F258" i="29"/>
  <c r="E237" i="29"/>
  <c r="F237" i="29"/>
  <c r="F58" i="39"/>
  <c r="E58" i="39"/>
  <c r="F60" i="39" s="1"/>
  <c r="H164" i="11"/>
  <c r="H165" i="11" s="1"/>
  <c r="I164" i="11"/>
  <c r="I165" i="11" s="1"/>
  <c r="F330" i="29"/>
  <c r="F325" i="29"/>
  <c r="F714" i="41"/>
  <c r="F345" i="29"/>
  <c r="E336" i="29"/>
  <c r="E71" i="39"/>
  <c r="E64" i="39"/>
  <c r="F333" i="29"/>
  <c r="E356" i="29"/>
  <c r="F356" i="29"/>
  <c r="E339" i="29"/>
  <c r="F339" i="29"/>
  <c r="E357" i="29"/>
  <c r="F357" i="29"/>
  <c r="E70" i="39"/>
  <c r="E342" i="29"/>
  <c r="F342" i="29"/>
  <c r="E347" i="29"/>
  <c r="E351" i="29"/>
  <c r="M233" i="10"/>
  <c r="N233" i="10" s="1"/>
  <c r="M181" i="10"/>
  <c r="N181" i="10" s="1"/>
  <c r="M204" i="10"/>
  <c r="N204" i="10" s="1"/>
  <c r="M206" i="10"/>
  <c r="N206" i="10" s="1"/>
  <c r="M621" i="10"/>
  <c r="N621" i="10" s="1"/>
  <c r="M625" i="10"/>
  <c r="N625" i="10" s="1"/>
  <c r="M642" i="10"/>
  <c r="N642" i="10" s="1"/>
  <c r="M184" i="10"/>
  <c r="N184" i="10" s="1"/>
  <c r="M241" i="10"/>
  <c r="N241" i="10" s="1"/>
  <c r="M592" i="10"/>
  <c r="N592" i="10" s="1"/>
  <c r="M191" i="10"/>
  <c r="N191" i="10" s="1"/>
  <c r="M351" i="10"/>
  <c r="N351" i="10" s="1"/>
  <c r="M269" i="10"/>
  <c r="N269" i="10" s="1"/>
  <c r="M619" i="10"/>
  <c r="N619" i="10" s="1"/>
  <c r="M235" i="10"/>
  <c r="N235" i="10" s="1"/>
  <c r="M587" i="10"/>
  <c r="N587" i="10" s="1"/>
  <c r="M490" i="10"/>
  <c r="N490" i="10" s="1"/>
  <c r="M338" i="10"/>
  <c r="N338" i="10" s="1"/>
  <c r="M293" i="10"/>
  <c r="N293" i="10" s="1"/>
  <c r="M563" i="10"/>
  <c r="N563" i="10" s="1"/>
  <c r="M476" i="10"/>
  <c r="N476" i="10" s="1"/>
  <c r="M456" i="10"/>
  <c r="N456" i="10" s="1"/>
  <c r="M336" i="10"/>
  <c r="N336" i="10" s="1"/>
  <c r="M594" i="10"/>
  <c r="N594" i="10" s="1"/>
  <c r="M604" i="10"/>
  <c r="N604" i="10" s="1"/>
  <c r="M407" i="10"/>
  <c r="N407" i="10" s="1"/>
  <c r="M165" i="10"/>
  <c r="N165" i="10" s="1"/>
  <c r="M329" i="10"/>
  <c r="N329" i="10" s="1"/>
  <c r="M413" i="10"/>
  <c r="N413" i="10" s="1"/>
  <c r="M463" i="10"/>
  <c r="N463" i="10" s="1"/>
  <c r="M279" i="10"/>
  <c r="N279" i="10" s="1"/>
  <c r="M169" i="10"/>
  <c r="N169" i="10" s="1"/>
  <c r="M237" i="10"/>
  <c r="N237" i="10" s="1"/>
  <c r="M200" i="10"/>
  <c r="N200" i="10" s="1"/>
  <c r="M469" i="10"/>
  <c r="N469" i="10" s="1"/>
  <c r="M559" i="10"/>
  <c r="N559" i="10" s="1"/>
  <c r="M333" i="10"/>
  <c r="N333" i="10" s="1"/>
  <c r="M419" i="10"/>
  <c r="N419" i="10" s="1"/>
  <c r="M354" i="10"/>
  <c r="N354" i="10" s="1"/>
  <c r="M549" i="10"/>
  <c r="N549" i="10" s="1"/>
  <c r="M128" i="10"/>
  <c r="N128" i="10" s="1"/>
  <c r="M628" i="10"/>
  <c r="N628" i="10" s="1"/>
  <c r="M159" i="10"/>
  <c r="N159" i="10" s="1"/>
  <c r="M322" i="10"/>
  <c r="N322" i="10" s="1"/>
  <c r="M162" i="10"/>
  <c r="N162" i="10" s="1"/>
  <c r="M155" i="10"/>
  <c r="N155" i="10" s="1"/>
  <c r="M421" i="10"/>
  <c r="N421" i="10" s="1"/>
  <c r="M473" i="10"/>
  <c r="N473" i="10" s="1"/>
  <c r="M327" i="10"/>
  <c r="N327" i="10" s="1"/>
  <c r="M525" i="10"/>
  <c r="N525" i="10" s="1"/>
  <c r="M608" i="10"/>
  <c r="N608" i="10" s="1"/>
  <c r="M536" i="10"/>
  <c r="N536" i="10" s="1"/>
  <c r="M590" i="10"/>
  <c r="N590" i="10" s="1"/>
  <c r="M367" i="10"/>
  <c r="N367" i="10" s="1"/>
  <c r="M365" i="10"/>
  <c r="N365" i="10" s="1"/>
  <c r="M1453" i="10"/>
  <c r="N1453" i="10" s="1"/>
  <c r="M374" i="10"/>
  <c r="N374" i="10" s="1"/>
  <c r="M167" i="10"/>
  <c r="N167" i="10" s="1"/>
  <c r="M283" i="10"/>
  <c r="N283" i="10" s="1"/>
  <c r="M291" i="10"/>
  <c r="N291" i="10" s="1"/>
  <c r="M578" i="10"/>
  <c r="N578" i="10" s="1"/>
  <c r="M545" i="10"/>
  <c r="N545" i="10" s="1"/>
  <c r="M518" i="10"/>
  <c r="N518" i="10" s="1"/>
  <c r="M464" i="10"/>
  <c r="N464" i="10" s="1"/>
  <c r="M385" i="10"/>
  <c r="N385" i="10" s="1"/>
  <c r="M381" i="10"/>
  <c r="N381" i="10" s="1"/>
  <c r="M392" i="10"/>
  <c r="N392" i="10" s="1"/>
  <c r="M250" i="10"/>
  <c r="N250" i="10" s="1"/>
  <c r="M471" i="10"/>
  <c r="N471" i="10" s="1"/>
  <c r="M267" i="10"/>
  <c r="N267" i="10" s="1"/>
  <c r="M515" i="10"/>
  <c r="N515" i="10" s="1"/>
  <c r="M36" i="10"/>
  <c r="N36" i="10" s="1"/>
  <c r="M238" i="10"/>
  <c r="N238" i="10" s="1"/>
  <c r="M366" i="10"/>
  <c r="N366" i="10" s="1"/>
  <c r="M328" i="10"/>
  <c r="N328" i="10" s="1"/>
  <c r="M402" i="10"/>
  <c r="N402" i="10" s="1"/>
  <c r="M148" i="10"/>
  <c r="N148" i="10" s="1"/>
  <c r="M342" i="10"/>
  <c r="N342" i="10" s="1"/>
  <c r="M433" i="10"/>
  <c r="N433" i="10" s="1"/>
  <c r="M177" i="10"/>
  <c r="N177" i="10" s="1"/>
  <c r="M249" i="10"/>
  <c r="N249" i="10" s="1"/>
  <c r="M201" i="10"/>
  <c r="N201" i="10" s="1"/>
  <c r="M168" i="10"/>
  <c r="N168" i="10" s="1"/>
  <c r="M277" i="10"/>
  <c r="N277" i="10" s="1"/>
  <c r="M506" i="10"/>
  <c r="N506" i="10" s="1"/>
  <c r="M520" i="10"/>
  <c r="N520" i="10" s="1"/>
  <c r="M478" i="10"/>
  <c r="N478" i="10" s="1"/>
  <c r="M593" i="10"/>
  <c r="N593" i="10" s="1"/>
  <c r="M240" i="10"/>
  <c r="N240" i="10" s="1"/>
  <c r="M350" i="10"/>
  <c r="N350" i="10" s="1"/>
  <c r="M584" i="10"/>
  <c r="N584" i="10" s="1"/>
  <c r="M257" i="10"/>
  <c r="N257" i="10" s="1"/>
  <c r="M268" i="10"/>
  <c r="N268" i="10" s="1"/>
  <c r="M308" i="10"/>
  <c r="N308" i="10" s="1"/>
  <c r="M178" i="10"/>
  <c r="N178" i="10" s="1"/>
  <c r="M543" i="10"/>
  <c r="N543" i="10" s="1"/>
  <c r="M256" i="10"/>
  <c r="N256" i="10" s="1"/>
  <c r="M246" i="10"/>
  <c r="N246" i="10" s="1"/>
  <c r="M620" i="10"/>
  <c r="N620" i="10" s="1"/>
  <c r="M309" i="10"/>
  <c r="N309" i="10" s="1"/>
  <c r="M429" i="10"/>
  <c r="N429" i="10" s="1"/>
  <c r="M347" i="10"/>
  <c r="N347" i="10" s="1"/>
  <c r="M369" i="10"/>
  <c r="N369" i="10" s="1"/>
  <c r="M35" i="10"/>
  <c r="N35" i="10" s="1"/>
  <c r="M127" i="10"/>
  <c r="N127" i="10" s="1"/>
  <c r="M266" i="10"/>
  <c r="N266" i="10" s="1"/>
  <c r="M489" i="10"/>
  <c r="N489" i="10" s="1"/>
  <c r="M414" i="10"/>
  <c r="N414" i="10" s="1"/>
  <c r="M503" i="10"/>
  <c r="N503" i="10" s="1"/>
  <c r="M521" i="10"/>
  <c r="N521" i="10" s="1"/>
  <c r="M355" i="10"/>
  <c r="N355" i="10" s="1"/>
  <c r="M529" i="10"/>
  <c r="N529" i="10" s="1"/>
  <c r="M252" i="10"/>
  <c r="N252" i="10" s="1"/>
  <c r="M391" i="10"/>
  <c r="N391" i="10" s="1"/>
  <c r="M276" i="10"/>
  <c r="N276" i="10" s="1"/>
  <c r="M194" i="10"/>
  <c r="N194" i="10" s="1"/>
  <c r="M371" i="10"/>
  <c r="N371" i="10" s="1"/>
  <c r="M495" i="10"/>
  <c r="N495" i="10" s="1"/>
  <c r="M378" i="10"/>
  <c r="N378" i="10" s="1"/>
  <c r="M281" i="10"/>
  <c r="N281" i="10" s="1"/>
  <c r="M34" i="10"/>
  <c r="N34" i="10" s="1"/>
  <c r="M524" i="10"/>
  <c r="N524" i="10" s="1"/>
  <c r="M423" i="10"/>
  <c r="N423" i="10" s="1"/>
  <c r="M552" i="10"/>
  <c r="N552" i="10" s="1"/>
  <c r="M466" i="10"/>
  <c r="N466" i="10" s="1"/>
  <c r="M462" i="10"/>
  <c r="N462" i="10" s="1"/>
  <c r="M448" i="10"/>
  <c r="N448" i="10" s="1"/>
  <c r="M388" i="10"/>
  <c r="N388" i="10" s="1"/>
  <c r="M569" i="10"/>
  <c r="N569" i="10" s="1"/>
  <c r="M295" i="10"/>
  <c r="N295" i="10" s="1"/>
  <c r="M458" i="10"/>
  <c r="N458" i="10" s="1"/>
  <c r="M158" i="10"/>
  <c r="N158" i="10" s="1"/>
  <c r="M297" i="10"/>
  <c r="N297" i="10" s="1"/>
  <c r="M630" i="10"/>
  <c r="N630" i="10" s="1"/>
  <c r="M126" i="10"/>
  <c r="N126" i="10" s="1"/>
  <c r="M305" i="10"/>
  <c r="N305" i="10" s="1"/>
  <c r="M161" i="10"/>
  <c r="N161" i="10" s="1"/>
  <c r="M362" i="10"/>
  <c r="N362" i="10" s="1"/>
  <c r="M548" i="10"/>
  <c r="N548" i="10" s="1"/>
  <c r="M493" i="10"/>
  <c r="N493" i="10" s="1"/>
  <c r="M605" i="10"/>
  <c r="N605" i="10" s="1"/>
  <c r="M519" i="10"/>
  <c r="N519" i="10" s="1"/>
  <c r="M428" i="10"/>
  <c r="N428" i="10" s="1"/>
  <c r="M405" i="10"/>
  <c r="N405" i="10" s="1"/>
  <c r="M346" i="10"/>
  <c r="N346" i="10" s="1"/>
  <c r="M416" i="10"/>
  <c r="N416" i="10" s="1"/>
  <c r="M396" i="10"/>
  <c r="N396" i="10" s="1"/>
  <c r="M438" i="10"/>
  <c r="N438" i="10" s="1"/>
  <c r="M609" i="10"/>
  <c r="N609" i="10" s="1"/>
  <c r="M199" i="10"/>
  <c r="N199" i="10" s="1"/>
  <c r="M572" i="10"/>
  <c r="N572" i="10" s="1"/>
  <c r="M410" i="10"/>
  <c r="N410" i="10" s="1"/>
  <c r="M537" i="10"/>
  <c r="N537" i="10" s="1"/>
  <c r="M302" i="10"/>
  <c r="N302" i="10" s="1"/>
  <c r="M531" i="10"/>
  <c r="N531" i="10" s="1"/>
  <c r="M239" i="10"/>
  <c r="N239" i="10" s="1"/>
  <c r="M451" i="10"/>
  <c r="N451" i="10" s="1"/>
  <c r="M400" i="10"/>
  <c r="N400" i="10" s="1"/>
  <c r="M335" i="10"/>
  <c r="N335" i="10" s="1"/>
  <c r="M440" i="10"/>
  <c r="N440" i="10" s="1"/>
  <c r="M150" i="10"/>
  <c r="N150" i="10" s="1"/>
  <c r="M564" i="10"/>
  <c r="N564" i="10" s="1"/>
  <c r="M555" i="10"/>
  <c r="N555" i="10" s="1"/>
  <c r="M261" i="10"/>
  <c r="N261" i="10" s="1"/>
  <c r="M615" i="10"/>
  <c r="N615" i="10" s="1"/>
  <c r="M307" i="10"/>
  <c r="N307" i="10" s="1"/>
  <c r="M546" i="10"/>
  <c r="N546" i="10" s="1"/>
  <c r="M382" i="10"/>
  <c r="N382" i="10" s="1"/>
  <c r="M523" i="10"/>
  <c r="N523" i="10" s="1"/>
  <c r="M303" i="10"/>
  <c r="N303" i="10" s="1"/>
  <c r="M380" i="10"/>
  <c r="N380" i="10" s="1"/>
  <c r="M425" i="10"/>
  <c r="N425" i="10" s="1"/>
  <c r="M570" i="10"/>
  <c r="N570" i="10" s="1"/>
  <c r="M487" i="10"/>
  <c r="N487" i="10" s="1"/>
  <c r="M316" i="10"/>
  <c r="N316" i="10" s="1"/>
  <c r="M411" i="10"/>
  <c r="N411" i="10" s="1"/>
  <c r="M517" i="10"/>
  <c r="N517" i="10" s="1"/>
  <c r="M401" i="10"/>
  <c r="N401" i="10" s="1"/>
  <c r="M154" i="10"/>
  <c r="N154" i="10" s="1"/>
  <c r="M203" i="10"/>
  <c r="N203" i="10" s="1"/>
  <c r="M171" i="10"/>
  <c r="N171" i="10" s="1"/>
  <c r="M492" i="10"/>
  <c r="N492" i="10" s="1"/>
  <c r="M344" i="10"/>
  <c r="N344" i="10" s="1"/>
  <c r="M483" i="10"/>
  <c r="N483" i="10" s="1"/>
  <c r="M404" i="10"/>
  <c r="N404" i="10" s="1"/>
  <c r="M294" i="10"/>
  <c r="N294" i="10" s="1"/>
  <c r="M588" i="10"/>
  <c r="N588" i="10" s="1"/>
  <c r="M467" i="10"/>
  <c r="N467" i="10" s="1"/>
  <c r="M190" i="10"/>
  <c r="N190" i="10" s="1"/>
  <c r="M486" i="10"/>
  <c r="N486" i="10" s="1"/>
  <c r="M232" i="10"/>
  <c r="N232" i="10" s="1"/>
  <c r="M343" i="10"/>
  <c r="N343" i="10" s="1"/>
  <c r="M470" i="10"/>
  <c r="N470" i="10" s="1"/>
  <c r="M475" i="10"/>
  <c r="N475" i="10" s="1"/>
  <c r="M577" i="10"/>
  <c r="N577" i="10" s="1"/>
  <c r="M345" i="10"/>
  <c r="N345" i="10" s="1"/>
  <c r="M321" i="10"/>
  <c r="N321" i="10" s="1"/>
  <c r="M551" i="10"/>
  <c r="N551" i="10" s="1"/>
  <c r="M499" i="10"/>
  <c r="N499" i="10" s="1"/>
  <c r="M160" i="10"/>
  <c r="N160" i="10" s="1"/>
  <c r="M541" i="10"/>
  <c r="N541" i="10" s="1"/>
  <c r="M426" i="10"/>
  <c r="N426" i="10" s="1"/>
  <c r="M558" i="10"/>
  <c r="N558" i="10" s="1"/>
  <c r="M508" i="10"/>
  <c r="N508" i="10" s="1"/>
  <c r="M263" i="10"/>
  <c r="N263" i="10" s="1"/>
  <c r="M389" i="10"/>
  <c r="N389" i="10" s="1"/>
  <c r="M444" i="10"/>
  <c r="N444" i="10" s="1"/>
  <c r="M461" i="10"/>
  <c r="N461" i="10" s="1"/>
  <c r="M176" i="10"/>
  <c r="N176" i="10" s="1"/>
  <c r="M616" i="10"/>
  <c r="N616" i="10" s="1"/>
  <c r="M580" i="10"/>
  <c r="N580" i="10" s="1"/>
  <c r="M288" i="10"/>
  <c r="N288" i="10" s="1"/>
  <c r="M289" i="10"/>
  <c r="N289" i="10" s="1"/>
  <c r="M571" i="10"/>
  <c r="N571" i="10" s="1"/>
  <c r="M337" i="10"/>
  <c r="N337" i="10" s="1"/>
  <c r="M406" i="10"/>
  <c r="N406" i="10" s="1"/>
  <c r="M504" i="10"/>
  <c r="N504" i="10" s="1"/>
  <c r="M285" i="10"/>
  <c r="N285" i="10" s="1"/>
  <c r="M535" i="10"/>
  <c r="N535" i="10" s="1"/>
  <c r="M398" i="10"/>
  <c r="N398" i="10" s="1"/>
  <c r="M275" i="10"/>
  <c r="N275" i="10" s="1"/>
  <c r="M582" i="10"/>
  <c r="N582" i="10" s="1"/>
  <c r="M112" i="10"/>
  <c r="N112" i="10" s="1"/>
  <c r="M408" i="10"/>
  <c r="N408" i="10" s="1"/>
  <c r="M482" i="10"/>
  <c r="N482" i="10" s="1"/>
  <c r="M468" i="10"/>
  <c r="N468" i="10" s="1"/>
  <c r="M339" i="10"/>
  <c r="N339" i="10" s="1"/>
  <c r="M591" i="10"/>
  <c r="N591" i="10" s="1"/>
  <c r="M567" i="10"/>
  <c r="N567" i="10" s="1"/>
  <c r="M370" i="10"/>
  <c r="N370" i="10" s="1"/>
  <c r="M494" i="10"/>
  <c r="N494" i="10" s="1"/>
  <c r="M502" i="10"/>
  <c r="N502" i="10" s="1"/>
  <c r="M409" i="10"/>
  <c r="N409" i="10" s="1"/>
  <c r="M460" i="10"/>
  <c r="N460" i="10" s="1"/>
  <c r="M534" i="10"/>
  <c r="N534" i="10" s="1"/>
  <c r="M612" i="10"/>
  <c r="N612" i="10" s="1"/>
  <c r="M430" i="10"/>
  <c r="N430" i="10" s="1"/>
  <c r="M420" i="10"/>
  <c r="N420" i="10" s="1"/>
  <c r="M397" i="10"/>
  <c r="N397" i="10" s="1"/>
  <c r="M550" i="10"/>
  <c r="N550" i="10" s="1"/>
  <c r="M565" i="10"/>
  <c r="N565" i="10" s="1"/>
  <c r="M445" i="10"/>
  <c r="N445" i="10" s="1"/>
  <c r="M255" i="10"/>
  <c r="N255" i="10" s="1"/>
  <c r="M386" i="10"/>
  <c r="N386" i="10" s="1"/>
  <c r="M331" i="10"/>
  <c r="N331" i="10" s="1"/>
  <c r="M427" i="10"/>
  <c r="N427" i="10" s="1"/>
  <c r="M522" i="10"/>
  <c r="N522" i="10" s="1"/>
  <c r="M568" i="10"/>
  <c r="N568" i="10" s="1"/>
  <c r="M195" i="10"/>
  <c r="N195" i="10" s="1"/>
  <c r="M353" i="10"/>
  <c r="N353" i="10" s="1"/>
  <c r="M151" i="10"/>
  <c r="N151" i="10" s="1"/>
  <c r="M459" i="10"/>
  <c r="N459" i="10" s="1"/>
  <c r="M566" i="10"/>
  <c r="N566" i="10" s="1"/>
  <c r="M287" i="10"/>
  <c r="N287" i="10" s="1"/>
  <c r="M532" i="10"/>
  <c r="N532" i="10" s="1"/>
  <c r="M613" i="10"/>
  <c r="N613" i="10" s="1"/>
  <c r="M247" i="10"/>
  <c r="N247" i="10" s="1"/>
  <c r="M576" i="10"/>
  <c r="N576" i="10" s="1"/>
  <c r="M575" i="10"/>
  <c r="N575" i="10" s="1"/>
  <c r="M393" i="10"/>
  <c r="N393" i="10" s="1"/>
  <c r="M310" i="10"/>
  <c r="N310" i="10" s="1"/>
  <c r="M296" i="10"/>
  <c r="N296" i="10" s="1"/>
  <c r="M455" i="10"/>
  <c r="N455" i="10" s="1"/>
  <c r="M435" i="10"/>
  <c r="N435" i="10" s="1"/>
  <c r="M384" i="10"/>
  <c r="N384" i="10" s="1"/>
  <c r="M539" i="10"/>
  <c r="N539" i="10" s="1"/>
  <c r="M446" i="10"/>
  <c r="N446" i="10" s="1"/>
  <c r="M436" i="10"/>
  <c r="N436" i="10" s="1"/>
  <c r="M500" i="10"/>
  <c r="N500" i="10" s="1"/>
  <c r="M542" i="10"/>
  <c r="N542" i="10" s="1"/>
  <c r="M574" i="10"/>
  <c r="N574" i="10" s="1"/>
  <c r="M450" i="10"/>
  <c r="N450" i="10" s="1"/>
  <c r="M439" i="10"/>
  <c r="N439" i="10" s="1"/>
  <c r="M265" i="10"/>
  <c r="N265" i="10" s="1"/>
  <c r="M585" i="10"/>
  <c r="N585" i="10" s="1"/>
  <c r="M586" i="10"/>
  <c r="N586" i="10" s="1"/>
  <c r="M304" i="10"/>
  <c r="N304" i="10" s="1"/>
  <c r="M614" i="10"/>
  <c r="N614" i="10" s="1"/>
  <c r="M10" i="10"/>
  <c r="M326" i="10"/>
  <c r="N326" i="10" s="1"/>
  <c r="M603" i="10"/>
  <c r="N603" i="10" s="1"/>
  <c r="M262" i="10"/>
  <c r="N262" i="10" s="1"/>
  <c r="M394" i="10"/>
  <c r="N394" i="10" s="1"/>
  <c r="M330" i="10"/>
  <c r="N330" i="10" s="1"/>
  <c r="M156" i="10"/>
  <c r="N156" i="10" s="1"/>
  <c r="M457" i="10"/>
  <c r="N457" i="10" s="1"/>
  <c r="M301" i="10"/>
  <c r="N301" i="10" s="1"/>
  <c r="M514" i="10"/>
  <c r="N514" i="10" s="1"/>
  <c r="M149" i="10"/>
  <c r="N149" i="10" s="1"/>
  <c r="M538" i="10"/>
  <c r="N538" i="10" s="1"/>
  <c r="M601" i="10"/>
  <c r="N601" i="10" s="1"/>
  <c r="M424" i="10"/>
  <c r="N424" i="10" s="1"/>
  <c r="M348" i="10"/>
  <c r="N348" i="10" s="1"/>
  <c r="M415" i="10"/>
  <c r="N415" i="10" s="1"/>
  <c r="M17" i="10"/>
  <c r="N17" i="10" s="1"/>
  <c r="M341" i="10"/>
  <c r="N341" i="10" s="1"/>
  <c r="M340" i="10"/>
  <c r="N340" i="10" s="1"/>
  <c r="M472" i="10"/>
  <c r="N472" i="10" s="1"/>
  <c r="M442" i="10"/>
  <c r="N442" i="10" s="1"/>
  <c r="M368" i="10"/>
  <c r="N368" i="10" s="1"/>
  <c r="M434" i="10"/>
  <c r="N434" i="10" s="1"/>
  <c r="M274" i="10"/>
  <c r="N274" i="10" s="1"/>
  <c r="M395" i="10"/>
  <c r="N395" i="10" s="1"/>
  <c r="M447" i="10"/>
  <c r="N447" i="10" s="1"/>
  <c r="M318" i="10"/>
  <c r="N318" i="10" s="1"/>
  <c r="M526" i="10"/>
  <c r="N526" i="10" s="1"/>
  <c r="M311" i="10"/>
  <c r="N311" i="10" s="1"/>
  <c r="M512" i="10"/>
  <c r="N512" i="10" s="1"/>
  <c r="M387" i="10"/>
  <c r="N387" i="10" s="1"/>
  <c r="M290" i="10"/>
  <c r="N290" i="10" s="1"/>
  <c r="M319" i="10"/>
  <c r="N319" i="10" s="1"/>
  <c r="M581" i="10"/>
  <c r="N581" i="10" s="1"/>
  <c r="M610" i="10"/>
  <c r="N610" i="10" s="1"/>
  <c r="M173" i="10"/>
  <c r="N173" i="10" s="1"/>
  <c r="M157" i="10"/>
  <c r="N157" i="10" s="1"/>
  <c r="M561" i="10"/>
  <c r="N561" i="10" s="1"/>
  <c r="M312" i="10"/>
  <c r="N312" i="10" s="1"/>
  <c r="M418" i="10"/>
  <c r="N418" i="10" s="1"/>
  <c r="M432" i="10"/>
  <c r="N432" i="10" s="1"/>
  <c r="M422" i="10"/>
  <c r="N422" i="10" s="1"/>
  <c r="M32" i="10"/>
  <c r="N32" i="10" s="1"/>
  <c r="M496" i="10"/>
  <c r="N496" i="10" s="1"/>
  <c r="M358" i="10"/>
  <c r="N358" i="10" s="1"/>
  <c r="M602" i="10"/>
  <c r="N602" i="10" s="1"/>
  <c r="M412" i="10"/>
  <c r="N412" i="10" s="1"/>
  <c r="M359" i="10"/>
  <c r="N359" i="10" s="1"/>
  <c r="M292" i="10"/>
  <c r="N292" i="10" s="1"/>
  <c r="M481" i="10"/>
  <c r="N481" i="10" s="1"/>
  <c r="M332" i="10"/>
  <c r="N332" i="10" s="1"/>
  <c r="M488" i="10"/>
  <c r="N488" i="10" s="1"/>
  <c r="M479" i="10"/>
  <c r="N479" i="10" s="1"/>
  <c r="M505" i="10"/>
  <c r="N505" i="10" s="1"/>
  <c r="M280" i="10"/>
  <c r="N280" i="10" s="1"/>
  <c r="M589" i="10"/>
  <c r="N589" i="10" s="1"/>
  <c r="M153" i="10"/>
  <c r="N153" i="10" s="1"/>
  <c r="M163" i="10"/>
  <c r="N163" i="10" s="1"/>
  <c r="M349" i="10"/>
  <c r="N349" i="10" s="1"/>
  <c r="M363" i="10"/>
  <c r="N363" i="10" s="1"/>
  <c r="M317" i="10"/>
  <c r="N317" i="10" s="1"/>
  <c r="M599" i="10"/>
  <c r="N599" i="10" s="1"/>
  <c r="M284" i="10"/>
  <c r="N284" i="10" s="1"/>
  <c r="M626" i="10"/>
  <c r="N626" i="10" s="1"/>
  <c r="M533" i="10"/>
  <c r="N533" i="10" s="1"/>
  <c r="M431" i="10"/>
  <c r="N431" i="10" s="1"/>
  <c r="M627" i="10"/>
  <c r="N627" i="10" s="1"/>
  <c r="M554" i="10"/>
  <c r="N554" i="10" s="1"/>
  <c r="M454" i="10"/>
  <c r="N454" i="10" s="1"/>
  <c r="M164" i="10"/>
  <c r="N164" i="10" s="1"/>
  <c r="M373" i="10"/>
  <c r="N373" i="10" s="1"/>
  <c r="M390" i="10"/>
  <c r="N390" i="10" s="1"/>
  <c r="M507" i="10"/>
  <c r="N507" i="10" s="1"/>
  <c r="M334" i="10"/>
  <c r="N334" i="10" s="1"/>
  <c r="M286" i="10"/>
  <c r="N286" i="10" s="1"/>
  <c r="M299" i="10"/>
  <c r="N299" i="10" s="1"/>
  <c r="M417" i="10"/>
  <c r="N417" i="10" s="1"/>
  <c r="M264" i="10"/>
  <c r="N264" i="10" s="1"/>
  <c r="M152" i="10"/>
  <c r="N152" i="10" s="1"/>
  <c r="M547" i="10"/>
  <c r="N547" i="10" s="1"/>
  <c r="M452" i="10"/>
  <c r="N452" i="10" s="1"/>
  <c r="M511" i="10"/>
  <c r="N511" i="10" s="1"/>
  <c r="M376" i="10"/>
  <c r="N376" i="10" s="1"/>
  <c r="M437" i="10"/>
  <c r="N437" i="10" s="1"/>
  <c r="M298" i="10"/>
  <c r="N298" i="10" s="1"/>
  <c r="M278" i="10"/>
  <c r="N278" i="10" s="1"/>
  <c r="M282" i="10"/>
  <c r="N282" i="10" s="1"/>
  <c r="M175" i="10"/>
  <c r="N175" i="10" s="1"/>
  <c r="M325" i="10"/>
  <c r="N325" i="10" s="1"/>
  <c r="M510" i="10"/>
  <c r="N510" i="10" s="1"/>
  <c r="M562" i="10"/>
  <c r="N562" i="10" s="1"/>
  <c r="M553" i="10"/>
  <c r="N553" i="10" s="1"/>
  <c r="M600" i="10"/>
  <c r="N600" i="10" s="1"/>
  <c r="M528" i="10"/>
  <c r="N528" i="10" s="1"/>
  <c r="M465" i="10"/>
  <c r="N465" i="10" s="1"/>
  <c r="M573" i="10"/>
  <c r="N573" i="10" s="1"/>
  <c r="M516" i="10"/>
  <c r="N516" i="10" s="1"/>
  <c r="M372" i="10"/>
  <c r="N372" i="10" s="1"/>
  <c r="M300" i="10"/>
  <c r="N300" i="10" s="1"/>
  <c r="M403" i="10"/>
  <c r="N403" i="10" s="1"/>
  <c r="M320" i="10"/>
  <c r="N320" i="10" s="1"/>
  <c r="M323" i="10"/>
  <c r="N323" i="10" s="1"/>
  <c r="M527" i="10"/>
  <c r="N527" i="10" s="1"/>
  <c r="M530" i="10"/>
  <c r="N530" i="10" s="1"/>
  <c r="M170" i="10"/>
  <c r="N170" i="10" s="1"/>
  <c r="M595" i="10"/>
  <c r="N595" i="10" s="1"/>
  <c r="M501" i="10"/>
  <c r="N501" i="10" s="1"/>
  <c r="M474" i="10"/>
  <c r="N474" i="10" s="1"/>
  <c r="M443" i="10"/>
  <c r="N443" i="10" s="1"/>
  <c r="M254" i="10"/>
  <c r="N254" i="10" s="1"/>
  <c r="M491" i="10"/>
  <c r="N491" i="10" s="1"/>
  <c r="M629" i="10"/>
  <c r="N629" i="10" s="1"/>
  <c r="M485" i="10"/>
  <c r="N485" i="10" s="1"/>
  <c r="M33" i="10"/>
  <c r="N33" i="10" s="1"/>
  <c r="M357" i="10"/>
  <c r="N357" i="10" s="1"/>
  <c r="M383" i="10"/>
  <c r="N383" i="10" s="1"/>
  <c r="M611" i="10"/>
  <c r="N611" i="10" s="1"/>
  <c r="M477" i="10"/>
  <c r="N477" i="10" s="1"/>
  <c r="M251" i="10"/>
  <c r="N251" i="10" s="1"/>
  <c r="M618" i="10"/>
  <c r="N618" i="10" s="1"/>
  <c r="M253" i="10"/>
  <c r="N253" i="10" s="1"/>
  <c r="M324" i="10"/>
  <c r="N324" i="10" s="1"/>
  <c r="M579" i="10"/>
  <c r="N579" i="10" s="1"/>
  <c r="M172" i="10"/>
  <c r="N172" i="10" s="1"/>
  <c r="M356" i="10"/>
  <c r="N356" i="10" s="1"/>
  <c r="M453" i="10"/>
  <c r="N453" i="10" s="1"/>
  <c r="M497" i="10"/>
  <c r="N497" i="10" s="1"/>
  <c r="M498" i="10"/>
  <c r="N498" i="10" s="1"/>
  <c r="M480" i="10"/>
  <c r="N480" i="10" s="1"/>
  <c r="M174" i="10"/>
  <c r="N174" i="10" s="1"/>
  <c r="M560" i="10"/>
  <c r="N560" i="10" s="1"/>
  <c r="M617" i="10"/>
  <c r="N617" i="10" s="1"/>
  <c r="M375" i="10"/>
  <c r="N375" i="10" s="1"/>
  <c r="M37" i="10"/>
  <c r="N37" i="10" s="1"/>
  <c r="M540" i="10"/>
  <c r="N540" i="10" s="1"/>
  <c r="M509" i="10"/>
  <c r="N509" i="10" s="1"/>
  <c r="M399" i="10"/>
  <c r="N399" i="10" s="1"/>
  <c r="M513" i="10"/>
  <c r="N513" i="10" s="1"/>
  <c r="M449" i="10"/>
  <c r="N449" i="10" s="1"/>
  <c r="M377" i="10"/>
  <c r="N377" i="10" s="1"/>
  <c r="M352" i="10"/>
  <c r="N352" i="10" s="1"/>
  <c r="M441" i="10"/>
  <c r="N441" i="10" s="1"/>
  <c r="M189" i="10"/>
  <c r="N189" i="10" s="1"/>
  <c r="M313" i="10"/>
  <c r="N313" i="10" s="1"/>
  <c r="M596" i="10"/>
  <c r="N596" i="10" s="1"/>
  <c r="M364" i="10"/>
  <c r="N364" i="10" s="1"/>
  <c r="M306" i="10"/>
  <c r="N306" i="10" s="1"/>
  <c r="M379" i="10"/>
  <c r="N379" i="10" s="1"/>
  <c r="M166" i="10"/>
  <c r="N166" i="10" s="1"/>
  <c r="M484" i="10"/>
  <c r="N484" i="10" s="1"/>
  <c r="M202" i="10"/>
  <c r="N202" i="10" s="1"/>
  <c r="M624" i="10"/>
  <c r="N624" i="10" s="1"/>
  <c r="M644" i="10"/>
  <c r="N644" i="10" s="1"/>
  <c r="M583" i="10"/>
  <c r="N583" i="10" s="1"/>
  <c r="M544" i="10"/>
  <c r="N544" i="10" s="1"/>
  <c r="M643" i="10"/>
  <c r="N643" i="10" s="1"/>
  <c r="M653" i="10"/>
  <c r="N653" i="10" s="1"/>
  <c r="M196" i="10"/>
  <c r="N196" i="10" s="1"/>
  <c r="M640" i="10"/>
  <c r="N640" i="10" s="1"/>
  <c r="M631" i="10"/>
  <c r="N631" i="10" s="1"/>
  <c r="M641" i="10"/>
  <c r="N641" i="10" s="1"/>
  <c r="M622" i="10"/>
  <c r="N622" i="10" s="1"/>
  <c r="M623" i="10"/>
  <c r="N623" i="10" s="1"/>
  <c r="M632" i="10"/>
  <c r="N632" i="10" s="1"/>
  <c r="E332" i="29"/>
  <c r="E344" i="29"/>
  <c r="E359" i="29"/>
  <c r="F359" i="29"/>
  <c r="F358" i="29"/>
  <c r="E358" i="29"/>
  <c r="E364" i="29"/>
  <c r="F354" i="29"/>
  <c r="E354" i="29"/>
  <c r="F360" i="29"/>
  <c r="E360" i="29"/>
  <c r="E326" i="29"/>
  <c r="F326" i="29" s="1"/>
  <c r="E353" i="29"/>
  <c r="F353" i="29"/>
  <c r="E350" i="29"/>
  <c r="F350" i="29"/>
  <c r="F341" i="29"/>
  <c r="E341" i="29"/>
  <c r="E327" i="29"/>
  <c r="E338" i="29"/>
  <c r="E335" i="29"/>
  <c r="E355" i="29"/>
  <c r="F340" i="29"/>
  <c r="E340" i="29"/>
  <c r="E329" i="29"/>
  <c r="E62" i="39"/>
  <c r="F352" i="29"/>
  <c r="E352" i="29"/>
  <c r="E9" i="54"/>
  <c r="L9" i="54" s="1"/>
  <c r="M9" i="54" s="1"/>
  <c r="I10" i="54"/>
  <c r="H10" i="54"/>
  <c r="C11" i="54"/>
  <c r="D10" i="54"/>
  <c r="F317" i="29" l="1"/>
  <c r="F62" i="39"/>
  <c r="F337" i="29"/>
  <c r="F59" i="39"/>
  <c r="F313" i="29"/>
  <c r="F228" i="29"/>
  <c r="F290" i="29"/>
  <c r="F230" i="29"/>
  <c r="F355" i="29"/>
  <c r="F296" i="29"/>
  <c r="F65" i="39"/>
  <c r="F361" i="29"/>
  <c r="F327" i="29"/>
  <c r="F314" i="29"/>
  <c r="F336" i="29"/>
  <c r="F334" i="29"/>
  <c r="F36" i="39"/>
  <c r="F226" i="29"/>
  <c r="F239" i="29"/>
  <c r="F346" i="29"/>
  <c r="F351" i="29"/>
  <c r="F323" i="29"/>
  <c r="A12" i="54"/>
  <c r="O11" i="54"/>
  <c r="F347" i="29"/>
  <c r="F233" i="29"/>
  <c r="F312" i="29"/>
  <c r="H166" i="11"/>
  <c r="I166" i="11"/>
  <c r="F364" i="29"/>
  <c r="F69" i="39"/>
  <c r="F72" i="39"/>
  <c r="F367" i="29"/>
  <c r="F368" i="29"/>
  <c r="F64" i="39"/>
  <c r="F76" i="39"/>
  <c r="F363" i="29"/>
  <c r="F362" i="29"/>
  <c r="F73" i="39"/>
  <c r="F369" i="29"/>
  <c r="F75" i="39"/>
  <c r="F67" i="39"/>
  <c r="F63" i="39"/>
  <c r="F71" i="39"/>
  <c r="F366" i="29"/>
  <c r="F74" i="39"/>
  <c r="F372" i="29"/>
  <c r="F68" i="39"/>
  <c r="F70" i="39"/>
  <c r="F373" i="29"/>
  <c r="F365" i="29"/>
  <c r="F370" i="29"/>
  <c r="F371" i="29"/>
  <c r="F66" i="39"/>
  <c r="F332" i="29"/>
  <c r="F335" i="29"/>
  <c r="F349" i="29"/>
  <c r="F348" i="29"/>
  <c r="F331" i="29"/>
  <c r="F344" i="29"/>
  <c r="F338" i="29"/>
  <c r="F329" i="29"/>
  <c r="M6" i="10"/>
  <c r="N10" i="10"/>
  <c r="H11" i="54"/>
  <c r="I11" i="54"/>
  <c r="E10" i="54"/>
  <c r="D11" i="54"/>
  <c r="C12" i="54"/>
  <c r="C16" i="29" l="1"/>
  <c r="D16" i="29" s="1"/>
  <c r="K164" i="11"/>
  <c r="K165" i="11" s="1"/>
  <c r="F16" i="29"/>
  <c r="F17" i="39"/>
  <c r="C16" i="39"/>
  <c r="D16" i="39" s="1"/>
  <c r="J16" i="39" s="1"/>
  <c r="F16" i="39"/>
  <c r="C17" i="39"/>
  <c r="G17" i="39" s="1"/>
  <c r="A13" i="54"/>
  <c r="O12" i="54"/>
  <c r="C17" i="29"/>
  <c r="F18" i="29"/>
  <c r="F17" i="29"/>
  <c r="C18" i="29"/>
  <c r="J164" i="11"/>
  <c r="J165" i="11" s="1"/>
  <c r="F35" i="39"/>
  <c r="C18" i="39"/>
  <c r="D18" i="39" s="1"/>
  <c r="H18" i="39" s="1"/>
  <c r="F23" i="39"/>
  <c r="F20" i="39"/>
  <c r="C24" i="39"/>
  <c r="B24" i="39" s="1"/>
  <c r="E24" i="39" s="1"/>
  <c r="C23" i="39"/>
  <c r="D23" i="39" s="1"/>
  <c r="C28" i="39"/>
  <c r="B28" i="39" s="1"/>
  <c r="E28" i="39" s="1"/>
  <c r="C19" i="39"/>
  <c r="G19" i="39" s="1"/>
  <c r="C20" i="39"/>
  <c r="B20" i="39" s="1"/>
  <c r="E20" i="39" s="1"/>
  <c r="F21" i="39"/>
  <c r="F24" i="39"/>
  <c r="C21" i="39"/>
  <c r="B21" i="39" s="1"/>
  <c r="E21" i="39" s="1"/>
  <c r="C22" i="39"/>
  <c r="B22" i="39" s="1"/>
  <c r="E22" i="39" s="1"/>
  <c r="F33" i="39"/>
  <c r="F18" i="39"/>
  <c r="F25" i="39"/>
  <c r="F22" i="39"/>
  <c r="C30" i="39"/>
  <c r="G30" i="39" s="1"/>
  <c r="F31" i="39"/>
  <c r="F32" i="39"/>
  <c r="F19" i="39"/>
  <c r="F30" i="39"/>
  <c r="F26" i="39"/>
  <c r="C34" i="39"/>
  <c r="G34" i="39" s="1"/>
  <c r="F27" i="39"/>
  <c r="C25" i="39"/>
  <c r="D25" i="39" s="1"/>
  <c r="C33" i="39"/>
  <c r="D33" i="39" s="1"/>
  <c r="I33" i="39" s="1"/>
  <c r="C29" i="39"/>
  <c r="D29" i="39" s="1"/>
  <c r="J29" i="39" s="1"/>
  <c r="C35" i="39"/>
  <c r="D35" i="39" s="1"/>
  <c r="J35" i="39" s="1"/>
  <c r="F34" i="39"/>
  <c r="C26" i="39"/>
  <c r="B26" i="39" s="1"/>
  <c r="E26" i="39" s="1"/>
  <c r="F28" i="39"/>
  <c r="C27" i="39"/>
  <c r="B27" i="39" s="1"/>
  <c r="E27" i="39" s="1"/>
  <c r="F29" i="39"/>
  <c r="C31" i="39"/>
  <c r="B31" i="39" s="1"/>
  <c r="E31" i="39" s="1"/>
  <c r="C32" i="39"/>
  <c r="G32" i="39" s="1"/>
  <c r="F20" i="29"/>
  <c r="F19" i="29"/>
  <c r="C19" i="29"/>
  <c r="C20" i="29"/>
  <c r="C1201" i="41"/>
  <c r="D1201" i="41" s="1"/>
  <c r="C744" i="41"/>
  <c r="D744" i="41" s="1"/>
  <c r="C1165" i="41"/>
  <c r="D1165" i="41" s="1"/>
  <c r="C997" i="41"/>
  <c r="D997" i="41" s="1"/>
  <c r="C1192" i="41"/>
  <c r="D1192" i="41" s="1"/>
  <c r="C1028" i="41"/>
  <c r="D1028" i="41" s="1"/>
  <c r="C1212" i="41"/>
  <c r="D1212" i="41" s="1"/>
  <c r="C1238" i="41"/>
  <c r="D1238" i="41" s="1"/>
  <c r="C1285" i="41"/>
  <c r="D1285" i="41" s="1"/>
  <c r="C762" i="41"/>
  <c r="D762" i="41" s="1"/>
  <c r="C858" i="41"/>
  <c r="D858" i="41" s="1"/>
  <c r="C743" i="41"/>
  <c r="D743" i="41" s="1"/>
  <c r="C1116" i="41"/>
  <c r="D1116" i="41" s="1"/>
  <c r="C862" i="41"/>
  <c r="D862" i="41" s="1"/>
  <c r="C1061" i="41"/>
  <c r="D1061" i="41" s="1"/>
  <c r="C1102" i="41"/>
  <c r="D1102" i="41" s="1"/>
  <c r="C1059" i="41"/>
  <c r="D1059" i="41" s="1"/>
  <c r="C920" i="41"/>
  <c r="D920" i="41" s="1"/>
  <c r="C1108" i="41"/>
  <c r="D1108" i="41" s="1"/>
  <c r="C802" i="41"/>
  <c r="D802" i="41" s="1"/>
  <c r="C985" i="41"/>
  <c r="D985" i="41" s="1"/>
  <c r="C1065" i="41"/>
  <c r="D1065" i="41" s="1"/>
  <c r="C717" i="41"/>
  <c r="D717" i="41" s="1"/>
  <c r="C748" i="41"/>
  <c r="D748" i="41" s="1"/>
  <c r="C1060" i="41"/>
  <c r="D1060" i="41" s="1"/>
  <c r="C845" i="41"/>
  <c r="D845" i="41" s="1"/>
  <c r="C1223" i="41"/>
  <c r="D1223" i="41" s="1"/>
  <c r="C1103" i="41"/>
  <c r="D1103" i="41" s="1"/>
  <c r="C1115" i="41"/>
  <c r="D1115" i="41" s="1"/>
  <c r="C1235" i="41"/>
  <c r="D1235" i="41" s="1"/>
  <c r="C1256" i="41"/>
  <c r="D1256" i="41" s="1"/>
  <c r="C929" i="41"/>
  <c r="D929" i="41" s="1"/>
  <c r="C1130" i="41"/>
  <c r="D1130" i="41" s="1"/>
  <c r="C731" i="41"/>
  <c r="D731" i="41" s="1"/>
  <c r="C1167" i="41"/>
  <c r="D1167" i="41" s="1"/>
  <c r="C856" i="41"/>
  <c r="D856" i="41" s="1"/>
  <c r="C764" i="41"/>
  <c r="D764" i="41" s="1"/>
  <c r="C916" i="41"/>
  <c r="D916" i="41" s="1"/>
  <c r="C1248" i="41"/>
  <c r="D1248" i="41" s="1"/>
  <c r="C1252" i="41"/>
  <c r="D1252" i="41" s="1"/>
  <c r="C970" i="41"/>
  <c r="D970" i="41" s="1"/>
  <c r="C1284" i="41"/>
  <c r="D1284" i="41" s="1"/>
  <c r="C875" i="41"/>
  <c r="D875" i="41" s="1"/>
  <c r="C842" i="41"/>
  <c r="D842" i="41" s="1"/>
  <c r="C1172" i="41"/>
  <c r="D1172" i="41" s="1"/>
  <c r="C747" i="41"/>
  <c r="D747" i="41" s="1"/>
  <c r="C811" i="41"/>
  <c r="D811" i="41" s="1"/>
  <c r="C986" i="41"/>
  <c r="D986" i="41" s="1"/>
  <c r="C813" i="41"/>
  <c r="D813" i="41" s="1"/>
  <c r="C951" i="41"/>
  <c r="D951" i="41" s="1"/>
  <c r="C1051" i="41"/>
  <c r="D1051" i="41" s="1"/>
  <c r="C879" i="41"/>
  <c r="D879" i="41" s="1"/>
  <c r="C1222" i="41"/>
  <c r="D1222" i="41" s="1"/>
  <c r="C769" i="41"/>
  <c r="D769" i="41" s="1"/>
  <c r="C1074" i="41"/>
  <c r="D1074" i="41" s="1"/>
  <c r="C900" i="41"/>
  <c r="D900" i="41" s="1"/>
  <c r="C1194" i="41"/>
  <c r="D1194" i="41" s="1"/>
  <c r="C1057" i="41"/>
  <c r="D1057" i="41" s="1"/>
  <c r="C941" i="41"/>
  <c r="D941" i="41" s="1"/>
  <c r="C1030" i="41"/>
  <c r="D1030" i="41" s="1"/>
  <c r="C1055" i="41"/>
  <c r="D1055" i="41" s="1"/>
  <c r="C831" i="41"/>
  <c r="D831" i="41" s="1"/>
  <c r="C866" i="41"/>
  <c r="D866" i="41" s="1"/>
  <c r="C903" i="41"/>
  <c r="D903" i="41" s="1"/>
  <c r="C1105" i="41"/>
  <c r="D1105" i="41" s="1"/>
  <c r="C766" i="41"/>
  <c r="D766" i="41" s="1"/>
  <c r="C761" i="41"/>
  <c r="D761" i="41" s="1"/>
  <c r="C797" i="41"/>
  <c r="D797" i="41" s="1"/>
  <c r="C1287" i="41"/>
  <c r="D1287" i="41" s="1"/>
  <c r="C1270" i="41"/>
  <c r="D1270" i="41" s="1"/>
  <c r="C1107" i="41"/>
  <c r="D1107" i="41" s="1"/>
  <c r="C1181" i="41"/>
  <c r="D1181" i="41" s="1"/>
  <c r="C1174" i="41"/>
  <c r="D1174" i="41" s="1"/>
  <c r="C1048" i="41"/>
  <c r="D1048" i="41" s="1"/>
  <c r="C738" i="41"/>
  <c r="D738" i="41" s="1"/>
  <c r="C788" i="41"/>
  <c r="D788" i="41" s="1"/>
  <c r="C1205" i="41"/>
  <c r="D1205" i="41" s="1"/>
  <c r="C1160" i="41"/>
  <c r="D1160" i="41" s="1"/>
  <c r="C1163" i="41"/>
  <c r="D1163" i="41" s="1"/>
  <c r="C834" i="41"/>
  <c r="D834" i="41" s="1"/>
  <c r="C1183" i="41"/>
  <c r="D1183" i="41" s="1"/>
  <c r="C992" i="41"/>
  <c r="D992" i="41" s="1"/>
  <c r="C751" i="41"/>
  <c r="D751" i="41" s="1"/>
  <c r="C988" i="41"/>
  <c r="D988" i="41" s="1"/>
  <c r="C1319" i="41"/>
  <c r="D1319" i="41" s="1"/>
  <c r="C897" i="41"/>
  <c r="D897" i="41" s="1"/>
  <c r="C914" i="41"/>
  <c r="D914" i="41" s="1"/>
  <c r="C1281" i="41"/>
  <c r="D1281" i="41" s="1"/>
  <c r="C913" i="41"/>
  <c r="D913" i="41" s="1"/>
  <c r="C1001" i="41"/>
  <c r="D1001" i="41" s="1"/>
  <c r="C967" i="41"/>
  <c r="D967" i="41" s="1"/>
  <c r="C1250" i="41"/>
  <c r="D1250" i="41" s="1"/>
  <c r="C949" i="41"/>
  <c r="D949" i="41" s="1"/>
  <c r="C836" i="41"/>
  <c r="D836" i="41" s="1"/>
  <c r="C1312" i="41"/>
  <c r="D1312" i="41" s="1"/>
  <c r="C718" i="41"/>
  <c r="D718" i="41" s="1"/>
  <c r="C716" i="41"/>
  <c r="D716" i="41" s="1"/>
  <c r="C938" i="41"/>
  <c r="D938" i="41" s="1"/>
  <c r="C1104" i="41"/>
  <c r="D1104" i="41" s="1"/>
  <c r="C794" i="41"/>
  <c r="D794" i="41" s="1"/>
  <c r="C1217" i="41"/>
  <c r="D1217" i="41" s="1"/>
  <c r="C1024" i="41"/>
  <c r="D1024" i="41" s="1"/>
  <c r="C732" i="41"/>
  <c r="D732" i="41" s="1"/>
  <c r="C1078" i="41"/>
  <c r="D1078" i="41" s="1"/>
  <c r="C1314" i="41"/>
  <c r="D1314" i="41" s="1"/>
  <c r="C882" i="41"/>
  <c r="D882" i="41" s="1"/>
  <c r="C1044" i="41"/>
  <c r="D1044" i="41" s="1"/>
  <c r="C1144" i="41"/>
  <c r="D1144" i="41" s="1"/>
  <c r="C968" i="41"/>
  <c r="D968" i="41" s="1"/>
  <c r="C1227" i="41"/>
  <c r="D1227" i="41" s="1"/>
  <c r="C1098" i="41"/>
  <c r="D1098" i="41" s="1"/>
  <c r="C795" i="41"/>
  <c r="D795" i="41" s="1"/>
  <c r="C1127" i="41"/>
  <c r="D1127" i="41" s="1"/>
  <c r="C1243" i="41"/>
  <c r="D1243" i="41" s="1"/>
  <c r="C1015" i="41"/>
  <c r="D1015" i="41" s="1"/>
  <c r="C942" i="41"/>
  <c r="D942" i="41" s="1"/>
  <c r="C1008" i="41"/>
  <c r="D1008" i="41" s="1"/>
  <c r="C936" i="41"/>
  <c r="D936" i="41" s="1"/>
  <c r="C940" i="41"/>
  <c r="D940" i="41" s="1"/>
  <c r="C1085" i="41"/>
  <c r="D1085" i="41" s="1"/>
  <c r="C753" i="41"/>
  <c r="D753" i="41" s="1"/>
  <c r="C890" i="41"/>
  <c r="D890" i="41" s="1"/>
  <c r="C945" i="41"/>
  <c r="D945" i="41" s="1"/>
  <c r="C740" i="41"/>
  <c r="D740" i="41" s="1"/>
  <c r="C832" i="41"/>
  <c r="D832" i="41" s="1"/>
  <c r="C955" i="41"/>
  <c r="D955" i="41" s="1"/>
  <c r="C1157" i="41"/>
  <c r="D1157" i="41" s="1"/>
  <c r="C1023" i="41"/>
  <c r="D1023" i="41" s="1"/>
  <c r="C1017" i="41"/>
  <c r="D1017" i="41" s="1"/>
  <c r="C963" i="41"/>
  <c r="D963" i="41" s="1"/>
  <c r="C723" i="41"/>
  <c r="D723" i="41" s="1"/>
  <c r="C999" i="41"/>
  <c r="D999" i="41" s="1"/>
  <c r="C1075" i="41"/>
  <c r="D1075" i="41" s="1"/>
  <c r="C859" i="41"/>
  <c r="D859" i="41" s="1"/>
  <c r="C733" i="41"/>
  <c r="D733" i="41" s="1"/>
  <c r="C720" i="41"/>
  <c r="D720" i="41" s="1"/>
  <c r="C803" i="41"/>
  <c r="D803" i="41" s="1"/>
  <c r="C853" i="41"/>
  <c r="D853" i="41" s="1"/>
  <c r="C1224" i="41"/>
  <c r="D1224" i="41" s="1"/>
  <c r="C798" i="41"/>
  <c r="D798" i="41" s="1"/>
  <c r="C1029" i="41"/>
  <c r="D1029" i="41" s="1"/>
  <c r="C895" i="41"/>
  <c r="D895" i="41" s="1"/>
  <c r="C1296" i="41"/>
  <c r="D1296" i="41" s="1"/>
  <c r="C1095" i="41"/>
  <c r="D1095" i="41" s="1"/>
  <c r="C1046" i="41"/>
  <c r="D1046" i="41" s="1"/>
  <c r="C869" i="41"/>
  <c r="D869" i="41" s="1"/>
  <c r="C1275" i="41"/>
  <c r="D1275" i="41" s="1"/>
  <c r="C935" i="41"/>
  <c r="D935" i="41" s="1"/>
  <c r="C1155" i="41"/>
  <c r="D1155" i="41" s="1"/>
  <c r="C950" i="41"/>
  <c r="D950" i="41" s="1"/>
  <c r="C987" i="41"/>
  <c r="D987" i="41" s="1"/>
  <c r="C952" i="41"/>
  <c r="D952" i="41" s="1"/>
  <c r="C899" i="41"/>
  <c r="D899" i="41" s="1"/>
  <c r="C1269" i="41"/>
  <c r="D1269" i="41" s="1"/>
  <c r="C1228" i="41"/>
  <c r="D1228" i="41" s="1"/>
  <c r="C993" i="41"/>
  <c r="D993" i="41" s="1"/>
  <c r="C1282" i="41"/>
  <c r="D1282" i="41" s="1"/>
  <c r="C1231" i="41"/>
  <c r="D1231" i="41" s="1"/>
  <c r="C926" i="41"/>
  <c r="D926" i="41" s="1"/>
  <c r="C1267" i="41"/>
  <c r="D1267" i="41" s="1"/>
  <c r="C1241" i="41"/>
  <c r="D1241" i="41" s="1"/>
  <c r="C1022" i="41"/>
  <c r="D1022" i="41" s="1"/>
  <c r="C1086" i="41"/>
  <c r="D1086" i="41" s="1"/>
  <c r="C1042" i="41"/>
  <c r="D1042" i="41" s="1"/>
  <c r="C905" i="41"/>
  <c r="D905" i="41" s="1"/>
  <c r="C1279" i="41"/>
  <c r="D1279" i="41" s="1"/>
  <c r="C1280" i="41"/>
  <c r="D1280" i="41" s="1"/>
  <c r="C1135" i="41"/>
  <c r="D1135" i="41" s="1"/>
  <c r="C868" i="41"/>
  <c r="D868" i="41" s="1"/>
  <c r="C958" i="41"/>
  <c r="D958" i="41" s="1"/>
  <c r="C1120" i="41"/>
  <c r="D1120" i="41" s="1"/>
  <c r="C736" i="41"/>
  <c r="D736" i="41" s="1"/>
  <c r="C1069" i="41"/>
  <c r="D1069" i="41" s="1"/>
  <c r="C1050" i="41"/>
  <c r="D1050" i="41" s="1"/>
  <c r="C1239" i="41"/>
  <c r="D1239" i="41" s="1"/>
  <c r="C1067" i="41"/>
  <c r="D1067" i="41" s="1"/>
  <c r="C1097" i="41"/>
  <c r="D1097" i="41" s="1"/>
  <c r="C1303" i="41"/>
  <c r="D1303" i="41" s="1"/>
  <c r="C1013" i="41"/>
  <c r="D1013" i="41" s="1"/>
  <c r="C719" i="41"/>
  <c r="D719" i="41" s="1"/>
  <c r="C1191" i="41"/>
  <c r="D1191" i="41" s="1"/>
  <c r="C1039" i="41"/>
  <c r="D1039" i="41" s="1"/>
  <c r="C1195" i="41"/>
  <c r="D1195" i="41" s="1"/>
  <c r="C874" i="41"/>
  <c r="D874" i="41" s="1"/>
  <c r="C984" i="41"/>
  <c r="D984" i="41" s="1"/>
  <c r="C1031" i="41"/>
  <c r="D1031" i="41" s="1"/>
  <c r="C752" i="41"/>
  <c r="D752" i="41" s="1"/>
  <c r="C969" i="41"/>
  <c r="D969" i="41" s="1"/>
  <c r="C975" i="41"/>
  <c r="D975" i="41" s="1"/>
  <c r="C1079" i="41"/>
  <c r="D1079" i="41" s="1"/>
  <c r="C1276" i="41"/>
  <c r="D1276" i="41" s="1"/>
  <c r="C1310" i="41"/>
  <c r="D1310" i="41" s="1"/>
  <c r="C921" i="41"/>
  <c r="D921" i="41" s="1"/>
  <c r="C1011" i="41"/>
  <c r="D1011" i="41" s="1"/>
  <c r="C759" i="41"/>
  <c r="D759" i="41" s="1"/>
  <c r="C1099" i="41"/>
  <c r="D1099" i="41" s="1"/>
  <c r="C786" i="41"/>
  <c r="D786" i="41" s="1"/>
  <c r="C1169" i="41"/>
  <c r="D1169" i="41" s="1"/>
  <c r="C923" i="41"/>
  <c r="D923" i="41" s="1"/>
  <c r="C1317" i="41"/>
  <c r="D1317" i="41" s="1"/>
  <c r="C932" i="41"/>
  <c r="D932" i="41" s="1"/>
  <c r="C1131" i="41"/>
  <c r="D1131" i="41" s="1"/>
  <c r="C939" i="41"/>
  <c r="D939" i="41" s="1"/>
  <c r="C784" i="41"/>
  <c r="D784" i="41" s="1"/>
  <c r="C1198" i="41"/>
  <c r="D1198" i="41" s="1"/>
  <c r="C734" i="41"/>
  <c r="D734" i="41" s="1"/>
  <c r="C1242" i="41"/>
  <c r="D1242" i="41" s="1"/>
  <c r="C754" i="41"/>
  <c r="D754" i="41" s="1"/>
  <c r="C765" i="41"/>
  <c r="D765" i="41" s="1"/>
  <c r="C1187" i="41"/>
  <c r="D1187" i="41" s="1"/>
  <c r="C1219" i="41"/>
  <c r="D1219" i="41" s="1"/>
  <c r="C799" i="41"/>
  <c r="D799" i="41" s="1"/>
  <c r="C861" i="41"/>
  <c r="D861" i="41" s="1"/>
  <c r="C1247" i="41"/>
  <c r="D1247" i="41" s="1"/>
  <c r="C835" i="41"/>
  <c r="D835" i="41" s="1"/>
  <c r="C961" i="41"/>
  <c r="D961" i="41" s="1"/>
  <c r="C1265" i="41"/>
  <c r="D1265" i="41" s="1"/>
  <c r="C1125" i="41"/>
  <c r="D1125" i="41" s="1"/>
  <c r="C757" i="41"/>
  <c r="D757" i="41" s="1"/>
  <c r="C966" i="41"/>
  <c r="D966" i="41" s="1"/>
  <c r="C907" i="41"/>
  <c r="D907" i="41" s="1"/>
  <c r="C1220" i="41"/>
  <c r="D1220" i="41" s="1"/>
  <c r="C841" i="41"/>
  <c r="D841" i="41" s="1"/>
  <c r="C1264" i="41"/>
  <c r="D1264" i="41" s="1"/>
  <c r="C768" i="41"/>
  <c r="D768" i="41" s="1"/>
  <c r="C1301" i="41"/>
  <c r="D1301" i="41" s="1"/>
  <c r="C1288" i="41"/>
  <c r="D1288" i="41" s="1"/>
  <c r="C780" i="41"/>
  <c r="D780" i="41" s="1"/>
  <c r="C998" i="41"/>
  <c r="D998" i="41" s="1"/>
  <c r="C822" i="41"/>
  <c r="D822" i="41" s="1"/>
  <c r="C1145" i="41"/>
  <c r="D1145" i="41" s="1"/>
  <c r="C931" i="41"/>
  <c r="D931" i="41" s="1"/>
  <c r="C1315" i="41"/>
  <c r="D1315" i="41" s="1"/>
  <c r="C871" i="41"/>
  <c r="D871" i="41" s="1"/>
  <c r="C771" i="41"/>
  <c r="D771" i="41" s="1"/>
  <c r="C1180" i="41"/>
  <c r="D1180" i="41" s="1"/>
  <c r="C1302" i="41"/>
  <c r="D1302" i="41" s="1"/>
  <c r="C1152" i="41"/>
  <c r="D1152" i="41" s="1"/>
  <c r="C1258" i="41"/>
  <c r="D1258" i="41" s="1"/>
  <c r="C721" i="41"/>
  <c r="D721" i="41" s="1"/>
  <c r="C1305" i="41"/>
  <c r="D1305" i="41" s="1"/>
  <c r="C1209" i="41"/>
  <c r="D1209" i="41" s="1"/>
  <c r="C1232" i="41"/>
  <c r="D1232" i="41" s="1"/>
  <c r="C933" i="41"/>
  <c r="D933" i="41" s="1"/>
  <c r="C1257" i="41"/>
  <c r="D1257" i="41" s="1"/>
  <c r="C915" i="41"/>
  <c r="D915" i="41" s="1"/>
  <c r="C846" i="41"/>
  <c r="D846" i="41" s="1"/>
  <c r="C901" i="41"/>
  <c r="D901" i="41" s="1"/>
  <c r="C745" i="41"/>
  <c r="D745" i="41" s="1"/>
  <c r="C894" i="41"/>
  <c r="D894" i="41" s="1"/>
  <c r="C758" i="41"/>
  <c r="D758" i="41" s="1"/>
  <c r="C1094" i="41"/>
  <c r="D1094" i="41" s="1"/>
  <c r="C791" i="41"/>
  <c r="D791" i="41" s="1"/>
  <c r="C1080" i="41"/>
  <c r="D1080" i="41" s="1"/>
  <c r="C1129" i="41"/>
  <c r="D1129" i="41" s="1"/>
  <c r="C1151" i="41"/>
  <c r="D1151" i="41" s="1"/>
  <c r="C1234" i="41"/>
  <c r="D1234" i="41" s="1"/>
  <c r="C1041" i="41"/>
  <c r="D1041" i="41" s="1"/>
  <c r="C781" i="41"/>
  <c r="D781" i="41" s="1"/>
  <c r="C1308" i="41"/>
  <c r="D1308" i="41" s="1"/>
  <c r="C922" i="41"/>
  <c r="D922" i="41" s="1"/>
  <c r="C1123" i="41"/>
  <c r="D1123" i="41" s="1"/>
  <c r="C957" i="41"/>
  <c r="D957" i="41" s="1"/>
  <c r="C994" i="41"/>
  <c r="D994" i="41" s="1"/>
  <c r="C1118" i="41"/>
  <c r="D1118" i="41" s="1"/>
  <c r="C1170" i="41"/>
  <c r="D1170" i="41" s="1"/>
  <c r="C1176" i="41"/>
  <c r="D1176" i="41" s="1"/>
  <c r="C973" i="41"/>
  <c r="D973" i="41" s="1"/>
  <c r="C1038" i="41"/>
  <c r="D1038" i="41" s="1"/>
  <c r="C1226" i="41"/>
  <c r="D1226" i="41" s="1"/>
  <c r="C959" i="41"/>
  <c r="D959" i="41" s="1"/>
  <c r="C857" i="41"/>
  <c r="D857" i="41" s="1"/>
  <c r="C1316" i="41"/>
  <c r="D1316" i="41" s="1"/>
  <c r="C1173" i="41"/>
  <c r="D1173" i="41" s="1"/>
  <c r="C809" i="41"/>
  <c r="D809" i="41" s="1"/>
  <c r="C1208" i="41"/>
  <c r="D1208" i="41" s="1"/>
  <c r="C1199" i="41"/>
  <c r="D1199" i="41" s="1"/>
  <c r="C1117" i="41"/>
  <c r="D1117" i="41" s="1"/>
  <c r="C818" i="41"/>
  <c r="D818" i="41" s="1"/>
  <c r="C1058" i="41"/>
  <c r="D1058" i="41" s="1"/>
  <c r="C946" i="41"/>
  <c r="D946" i="41" s="1"/>
  <c r="C974" i="41"/>
  <c r="D974" i="41" s="1"/>
  <c r="C1274" i="41"/>
  <c r="D1274" i="41" s="1"/>
  <c r="C1273" i="41"/>
  <c r="D1273" i="41" s="1"/>
  <c r="C1295" i="41"/>
  <c r="D1295" i="41" s="1"/>
  <c r="C1249" i="41"/>
  <c r="D1249" i="41" s="1"/>
  <c r="C792" i="41"/>
  <c r="D792" i="41" s="1"/>
  <c r="C1021" i="41"/>
  <c r="D1021" i="41" s="1"/>
  <c r="C847" i="41"/>
  <c r="D847" i="41" s="1"/>
  <c r="C796" i="41"/>
  <c r="D796" i="41" s="1"/>
  <c r="C800" i="41"/>
  <c r="D800" i="41" s="1"/>
  <c r="C789" i="41"/>
  <c r="D789" i="41" s="1"/>
  <c r="C911" i="41"/>
  <c r="D911" i="41" s="1"/>
  <c r="C1110" i="41"/>
  <c r="D1110" i="41" s="1"/>
  <c r="C1141" i="41"/>
  <c r="D1141" i="41" s="1"/>
  <c r="C735" i="41"/>
  <c r="D735" i="41" s="1"/>
  <c r="C1293" i="41"/>
  <c r="D1293" i="41" s="1"/>
  <c r="C1207" i="41"/>
  <c r="D1207" i="41" s="1"/>
  <c r="C1068" i="41"/>
  <c r="D1068" i="41" s="1"/>
  <c r="C1213" i="41"/>
  <c r="D1213" i="41" s="1"/>
  <c r="C865" i="41"/>
  <c r="D865" i="41" s="1"/>
  <c r="C1289" i="41"/>
  <c r="D1289" i="41" s="1"/>
  <c r="C1203" i="41"/>
  <c r="D1203" i="41" s="1"/>
  <c r="C1056" i="41"/>
  <c r="D1056" i="41" s="1"/>
  <c r="C1073" i="41"/>
  <c r="D1073" i="41" s="1"/>
  <c r="C806" i="41"/>
  <c r="D806" i="41" s="1"/>
  <c r="C1088" i="41"/>
  <c r="D1088" i="41" s="1"/>
  <c r="C1253" i="41"/>
  <c r="D1253" i="41" s="1"/>
  <c r="C891" i="41"/>
  <c r="D891" i="41" s="1"/>
  <c r="C1197" i="41"/>
  <c r="D1197" i="41" s="1"/>
  <c r="C1007" i="41"/>
  <c r="D1007" i="41" s="1"/>
  <c r="C860" i="41"/>
  <c r="D860" i="41" s="1"/>
  <c r="C917" i="41"/>
  <c r="D917" i="41" s="1"/>
  <c r="C1311" i="41"/>
  <c r="D1311" i="41" s="1"/>
  <c r="C1309" i="41"/>
  <c r="D1309" i="41" s="1"/>
  <c r="C1002" i="41"/>
  <c r="D1002" i="41" s="1"/>
  <c r="C1035" i="41"/>
  <c r="D1035" i="41" s="1"/>
  <c r="C837" i="41"/>
  <c r="D837" i="41" s="1"/>
  <c r="C1283" i="41"/>
  <c r="D1283" i="41" s="1"/>
  <c r="C826" i="41"/>
  <c r="D826" i="41" s="1"/>
  <c r="C995" i="41"/>
  <c r="D995" i="41" s="1"/>
  <c r="C1266" i="41"/>
  <c r="D1266" i="41" s="1"/>
  <c r="C1188" i="41"/>
  <c r="D1188" i="41" s="1"/>
  <c r="C902" i="41"/>
  <c r="D902" i="41" s="1"/>
  <c r="C850" i="41"/>
  <c r="D850" i="41" s="1"/>
  <c r="C810" i="41"/>
  <c r="D810" i="41" s="1"/>
  <c r="C964" i="41"/>
  <c r="D964" i="41" s="1"/>
  <c r="C824" i="41"/>
  <c r="D824" i="41" s="1"/>
  <c r="C960" i="41"/>
  <c r="D960" i="41" s="1"/>
  <c r="C1255" i="41"/>
  <c r="D1255" i="41" s="1"/>
  <c r="C1101" i="41"/>
  <c r="D1101" i="41" s="1"/>
  <c r="C1036" i="41"/>
  <c r="D1036" i="41" s="1"/>
  <c r="C888" i="41"/>
  <c r="D888" i="41" s="1"/>
  <c r="C1306" i="41"/>
  <c r="D1306" i="41" s="1"/>
  <c r="C739" i="41"/>
  <c r="D739" i="41" s="1"/>
  <c r="C1204" i="41"/>
  <c r="D1204" i="41" s="1"/>
  <c r="C1263" i="41"/>
  <c r="D1263" i="41" s="1"/>
  <c r="C827" i="41"/>
  <c r="D827" i="41" s="1"/>
  <c r="C829" i="41"/>
  <c r="D829" i="41" s="1"/>
  <c r="C727" i="41"/>
  <c r="D727" i="41" s="1"/>
  <c r="C1136" i="41"/>
  <c r="D1136" i="41" s="1"/>
  <c r="C855" i="41"/>
  <c r="D855" i="41" s="1"/>
  <c r="C848" i="41"/>
  <c r="D848" i="41" s="1"/>
  <c r="C1175" i="41"/>
  <c r="D1175" i="41" s="1"/>
  <c r="C776" i="41"/>
  <c r="D776" i="41" s="1"/>
  <c r="C1026" i="41"/>
  <c r="D1026" i="41" s="1"/>
  <c r="C867" i="41"/>
  <c r="D867" i="41" s="1"/>
  <c r="C1087" i="41"/>
  <c r="D1087" i="41" s="1"/>
  <c r="C1299" i="41"/>
  <c r="D1299" i="41" s="1"/>
  <c r="C728" i="41"/>
  <c r="D728" i="41" s="1"/>
  <c r="C801" i="41"/>
  <c r="D801" i="41" s="1"/>
  <c r="C830" i="41"/>
  <c r="D830" i="41" s="1"/>
  <c r="C825" i="41"/>
  <c r="D825" i="41" s="1"/>
  <c r="C896" i="41"/>
  <c r="D896" i="41" s="1"/>
  <c r="C715" i="41"/>
  <c r="D715" i="41" s="1"/>
  <c r="C1114" i="41"/>
  <c r="D1114" i="41" s="1"/>
  <c r="C804" i="41"/>
  <c r="D804" i="41" s="1"/>
  <c r="C1025" i="41"/>
  <c r="D1025" i="41" s="1"/>
  <c r="C774" i="41"/>
  <c r="D774" i="41" s="1"/>
  <c r="C1010" i="41"/>
  <c r="D1010" i="41" s="1"/>
  <c r="C956" i="41"/>
  <c r="D956" i="41" s="1"/>
  <c r="C1045" i="41"/>
  <c r="D1045" i="41" s="1"/>
  <c r="C1229" i="41"/>
  <c r="D1229" i="41" s="1"/>
  <c r="C872" i="41"/>
  <c r="D872" i="41" s="1"/>
  <c r="C1150" i="41"/>
  <c r="D1150" i="41" s="1"/>
  <c r="C1000" i="41"/>
  <c r="D1000" i="41" s="1"/>
  <c r="C910" i="41"/>
  <c r="D910" i="41" s="1"/>
  <c r="C1162" i="41"/>
  <c r="D1162" i="41" s="1"/>
  <c r="C1014" i="41"/>
  <c r="D1014" i="41" s="1"/>
  <c r="C849" i="41"/>
  <c r="D849" i="41" s="1"/>
  <c r="C805" i="41"/>
  <c r="D805" i="41" s="1"/>
  <c r="C1112" i="41"/>
  <c r="D1112" i="41" s="1"/>
  <c r="C1027" i="41"/>
  <c r="D1027" i="41" s="1"/>
  <c r="C1278" i="41"/>
  <c r="D1278" i="41" s="1"/>
  <c r="C1096" i="41"/>
  <c r="D1096" i="41" s="1"/>
  <c r="C1216" i="41"/>
  <c r="D1216" i="41" s="1"/>
  <c r="C947" i="41"/>
  <c r="D947" i="41" s="1"/>
  <c r="C815" i="41"/>
  <c r="D815" i="41" s="1"/>
  <c r="C996" i="41"/>
  <c r="D996" i="41" s="1"/>
  <c r="C1004" i="41"/>
  <c r="D1004" i="41" s="1"/>
  <c r="C1159" i="41"/>
  <c r="D1159" i="41" s="1"/>
  <c r="C851" i="41"/>
  <c r="D851" i="41" s="1"/>
  <c r="C1064" i="41"/>
  <c r="D1064" i="41" s="1"/>
  <c r="C724" i="41"/>
  <c r="D724" i="41" s="1"/>
  <c r="C885" i="41"/>
  <c r="D885" i="41" s="1"/>
  <c r="C1128" i="41"/>
  <c r="D1128" i="41" s="1"/>
  <c r="C1210" i="41"/>
  <c r="D1210" i="41" s="1"/>
  <c r="C1109" i="41"/>
  <c r="D1109" i="41" s="1"/>
  <c r="C1012" i="41"/>
  <c r="D1012" i="41" s="1"/>
  <c r="C989" i="41"/>
  <c r="D989" i="41" s="1"/>
  <c r="C817" i="41"/>
  <c r="D817" i="41" s="1"/>
  <c r="C750" i="41"/>
  <c r="D750" i="41" s="1"/>
  <c r="C1066" i="41"/>
  <c r="D1066" i="41" s="1"/>
  <c r="C1113" i="41"/>
  <c r="D1113" i="41" s="1"/>
  <c r="C991" i="41"/>
  <c r="D991" i="41" s="1"/>
  <c r="C1153" i="41"/>
  <c r="D1153" i="41" s="1"/>
  <c r="C909" i="41"/>
  <c r="D909" i="41" s="1"/>
  <c r="C948" i="41"/>
  <c r="D948" i="41" s="1"/>
  <c r="C1290" i="41"/>
  <c r="D1290" i="41" s="1"/>
  <c r="C1260" i="41"/>
  <c r="D1260" i="41" s="1"/>
  <c r="C1251" i="41"/>
  <c r="D1251" i="41" s="1"/>
  <c r="C756" i="41"/>
  <c r="D756" i="41" s="1"/>
  <c r="C742" i="41"/>
  <c r="D742" i="41" s="1"/>
  <c r="C927" i="41"/>
  <c r="D927" i="41" s="1"/>
  <c r="C1009" i="41"/>
  <c r="D1009" i="41" s="1"/>
  <c r="C1082" i="41"/>
  <c r="D1082" i="41" s="1"/>
  <c r="C767" i="41"/>
  <c r="D767" i="41" s="1"/>
  <c r="C1189" i="41"/>
  <c r="D1189" i="41" s="1"/>
  <c r="C1261" i="41"/>
  <c r="D1261" i="41" s="1"/>
  <c r="C726" i="41"/>
  <c r="D726" i="41" s="1"/>
  <c r="C770" i="41"/>
  <c r="D770" i="41" s="1"/>
  <c r="C779" i="41"/>
  <c r="D779" i="41" s="1"/>
  <c r="C1182" i="41"/>
  <c r="D1182" i="41" s="1"/>
  <c r="C1126" i="41"/>
  <c r="D1126" i="41" s="1"/>
  <c r="C1052" i="41"/>
  <c r="D1052" i="41" s="1"/>
  <c r="C737" i="41"/>
  <c r="D737" i="41" s="1"/>
  <c r="C1221" i="41"/>
  <c r="D1221" i="41" s="1"/>
  <c r="C773" i="41"/>
  <c r="D773" i="41" s="1"/>
  <c r="C1298" i="41"/>
  <c r="D1298" i="41" s="1"/>
  <c r="C1202" i="41"/>
  <c r="D1202" i="41" s="1"/>
  <c r="C1054" i="41"/>
  <c r="D1054" i="41" s="1"/>
  <c r="C1272" i="41"/>
  <c r="D1272" i="41" s="1"/>
  <c r="C1033" i="41"/>
  <c r="D1033" i="41" s="1"/>
  <c r="C990" i="41"/>
  <c r="D990" i="41" s="1"/>
  <c r="C1070" i="41"/>
  <c r="D1070" i="41" s="1"/>
  <c r="C1313" i="41"/>
  <c r="D1313" i="41" s="1"/>
  <c r="C1177" i="41"/>
  <c r="D1177" i="41" s="1"/>
  <c r="C819" i="41"/>
  <c r="D819" i="41" s="1"/>
  <c r="C1292" i="41"/>
  <c r="D1292" i="41" s="1"/>
  <c r="C884" i="41"/>
  <c r="D884" i="41" s="1"/>
  <c r="C887" i="41"/>
  <c r="D887" i="41" s="1"/>
  <c r="C1277" i="41"/>
  <c r="D1277" i="41" s="1"/>
  <c r="C1040" i="41"/>
  <c r="D1040" i="41" s="1"/>
  <c r="C1142" i="41"/>
  <c r="D1142" i="41" s="1"/>
  <c r="C1215" i="41"/>
  <c r="D1215" i="41" s="1"/>
  <c r="C943" i="41"/>
  <c r="D943" i="41" s="1"/>
  <c r="C1225" i="41"/>
  <c r="D1225" i="41" s="1"/>
  <c r="C1089" i="41"/>
  <c r="D1089" i="41" s="1"/>
  <c r="C1233" i="41"/>
  <c r="D1233" i="41" s="1"/>
  <c r="C1154" i="41"/>
  <c r="D1154" i="41" s="1"/>
  <c r="C843" i="41"/>
  <c r="D843" i="41" s="1"/>
  <c r="C749" i="41"/>
  <c r="D749" i="41" s="1"/>
  <c r="C870" i="41"/>
  <c r="D870" i="41" s="1"/>
  <c r="C1190" i="41"/>
  <c r="D1190" i="41" s="1"/>
  <c r="C1168" i="41"/>
  <c r="D1168" i="41" s="1"/>
  <c r="C1245" i="41"/>
  <c r="D1245" i="41" s="1"/>
  <c r="C1093" i="41"/>
  <c r="D1093" i="41" s="1"/>
  <c r="C808" i="41"/>
  <c r="D808" i="41" s="1"/>
  <c r="C1297" i="41"/>
  <c r="D1297" i="41" s="1"/>
  <c r="C763" i="41"/>
  <c r="D763" i="41" s="1"/>
  <c r="C1320" i="41"/>
  <c r="D1320" i="41" s="1"/>
  <c r="C1218" i="41"/>
  <c r="D1218" i="41" s="1"/>
  <c r="C1132" i="41"/>
  <c r="D1132" i="41" s="1"/>
  <c r="C880" i="41"/>
  <c r="D880" i="41" s="1"/>
  <c r="C1206" i="41"/>
  <c r="D1206" i="41" s="1"/>
  <c r="C1134" i="41"/>
  <c r="D1134" i="41" s="1"/>
  <c r="C823" i="41"/>
  <c r="D823" i="41" s="1"/>
  <c r="C892" i="41"/>
  <c r="D892" i="41" s="1"/>
  <c r="C962" i="41"/>
  <c r="D962" i="41" s="1"/>
  <c r="C1006" i="41"/>
  <c r="D1006" i="41" s="1"/>
  <c r="C1146" i="41"/>
  <c r="D1146" i="41" s="1"/>
  <c r="C908" i="41"/>
  <c r="D908" i="41" s="1"/>
  <c r="C1200" i="41"/>
  <c r="D1200" i="41" s="1"/>
  <c r="C1121" i="41"/>
  <c r="D1121" i="41" s="1"/>
  <c r="C1156" i="41"/>
  <c r="D1156" i="41" s="1"/>
  <c r="C904" i="41"/>
  <c r="D904" i="41" s="1"/>
  <c r="C1164" i="41"/>
  <c r="D1164" i="41" s="1"/>
  <c r="C1237" i="41"/>
  <c r="D1237" i="41" s="1"/>
  <c r="C1147" i="41"/>
  <c r="D1147" i="41" s="1"/>
  <c r="C1143" i="41"/>
  <c r="D1143" i="41" s="1"/>
  <c r="C925" i="41"/>
  <c r="D925" i="41" s="1"/>
  <c r="C980" i="41"/>
  <c r="D980" i="41" s="1"/>
  <c r="C1184" i="41"/>
  <c r="D1184" i="41" s="1"/>
  <c r="C937" i="41"/>
  <c r="D937" i="41" s="1"/>
  <c r="C877" i="41"/>
  <c r="D877" i="41" s="1"/>
  <c r="C934" i="41"/>
  <c r="D934" i="41" s="1"/>
  <c r="C864" i="41"/>
  <c r="D864" i="41" s="1"/>
  <c r="C876" i="41"/>
  <c r="D876" i="41" s="1"/>
  <c r="C1083" i="41"/>
  <c r="D1083" i="41" s="1"/>
  <c r="C1037" i="41"/>
  <c r="D1037" i="41" s="1"/>
  <c r="C729" i="41"/>
  <c r="D729" i="41" s="1"/>
  <c r="C1005" i="41"/>
  <c r="D1005" i="41" s="1"/>
  <c r="C1196" i="41"/>
  <c r="D1196" i="41" s="1"/>
  <c r="C1049" i="41"/>
  <c r="D1049" i="41" s="1"/>
  <c r="C1071" i="41"/>
  <c r="D1071" i="41" s="1"/>
  <c r="C924" i="41"/>
  <c r="D924" i="41" s="1"/>
  <c r="C898" i="41"/>
  <c r="D898" i="41" s="1"/>
  <c r="C1020" i="41"/>
  <c r="D1020" i="41" s="1"/>
  <c r="C944" i="41"/>
  <c r="D944" i="41" s="1"/>
  <c r="C1077" i="41"/>
  <c r="D1077" i="41" s="1"/>
  <c r="C782" i="41"/>
  <c r="D782" i="41" s="1"/>
  <c r="C982" i="41"/>
  <c r="D982" i="41" s="1"/>
  <c r="C1016" i="41"/>
  <c r="D1016" i="41" s="1"/>
  <c r="C722" i="41"/>
  <c r="D722" i="41" s="1"/>
  <c r="C1259" i="41"/>
  <c r="D1259" i="41" s="1"/>
  <c r="C1090" i="41"/>
  <c r="D1090" i="41" s="1"/>
  <c r="C790" i="41"/>
  <c r="D790" i="41" s="1"/>
  <c r="C883" i="41"/>
  <c r="D883" i="41" s="1"/>
  <c r="C1158" i="41"/>
  <c r="D1158" i="41" s="1"/>
  <c r="C1291" i="41"/>
  <c r="D1291" i="41" s="1"/>
  <c r="C1149" i="41"/>
  <c r="D1149" i="41" s="1"/>
  <c r="C821" i="41"/>
  <c r="D821" i="41" s="1"/>
  <c r="C730" i="41"/>
  <c r="D730" i="41" s="1"/>
  <c r="C760" i="41"/>
  <c r="D760" i="41" s="1"/>
  <c r="C1161" i="41"/>
  <c r="D1161" i="41" s="1"/>
  <c r="C816" i="41"/>
  <c r="D816" i="41" s="1"/>
  <c r="C863" i="41"/>
  <c r="D863" i="41" s="1"/>
  <c r="C976" i="41"/>
  <c r="D976" i="41" s="1"/>
  <c r="C787" i="41"/>
  <c r="D787" i="41" s="1"/>
  <c r="C1062" i="41"/>
  <c r="D1062" i="41" s="1"/>
  <c r="C1166" i="41"/>
  <c r="D1166" i="41" s="1"/>
  <c r="C1019" i="41"/>
  <c r="D1019" i="41" s="1"/>
  <c r="C981" i="41"/>
  <c r="D981" i="41" s="1"/>
  <c r="C1034" i="41"/>
  <c r="D1034" i="41" s="1"/>
  <c r="C972" i="41"/>
  <c r="D972" i="41" s="1"/>
  <c r="C1053" i="41"/>
  <c r="D1053" i="41" s="1"/>
  <c r="C840" i="41"/>
  <c r="D840" i="41" s="1"/>
  <c r="C1018" i="41"/>
  <c r="D1018" i="41" s="1"/>
  <c r="C1214" i="41"/>
  <c r="D1214" i="41" s="1"/>
  <c r="C839" i="41"/>
  <c r="D839" i="41" s="1"/>
  <c r="C983" i="41"/>
  <c r="D983" i="41" s="1"/>
  <c r="C777" i="41"/>
  <c r="D777" i="41" s="1"/>
  <c r="C1185" i="41"/>
  <c r="D1185" i="41" s="1"/>
  <c r="C814" i="41"/>
  <c r="D814" i="41" s="1"/>
  <c r="C1230" i="41"/>
  <c r="D1230" i="41" s="1"/>
  <c r="C1318" i="41"/>
  <c r="D1318" i="41" s="1"/>
  <c r="C953" i="41"/>
  <c r="D953" i="41" s="1"/>
  <c r="C854" i="41"/>
  <c r="D854" i="41" s="1"/>
  <c r="C893" i="41"/>
  <c r="D893" i="41" s="1"/>
  <c r="C1138" i="41"/>
  <c r="D1138" i="41" s="1"/>
  <c r="C772" i="41"/>
  <c r="D772" i="41" s="1"/>
  <c r="C1081" i="41"/>
  <c r="D1081" i="41" s="1"/>
  <c r="C1106" i="41"/>
  <c r="D1106" i="41" s="1"/>
  <c r="C1148" i="41"/>
  <c r="D1148" i="41" s="1"/>
  <c r="C886" i="41"/>
  <c r="D886" i="41" s="1"/>
  <c r="C1076" i="41"/>
  <c r="D1076" i="41" s="1"/>
  <c r="C1111" i="41"/>
  <c r="D1111" i="41" s="1"/>
  <c r="C889" i="41"/>
  <c r="D889" i="41" s="1"/>
  <c r="C1300" i="41"/>
  <c r="D1300" i="41" s="1"/>
  <c r="C1100" i="41"/>
  <c r="D1100" i="41" s="1"/>
  <c r="C793" i="41"/>
  <c r="D793" i="41" s="1"/>
  <c r="C1139" i="41"/>
  <c r="D1139" i="41" s="1"/>
  <c r="C1171" i="41"/>
  <c r="D1171" i="41" s="1"/>
  <c r="C979" i="41"/>
  <c r="D979" i="41" s="1"/>
  <c r="C1254" i="41"/>
  <c r="D1254" i="41" s="1"/>
  <c r="C1246" i="41"/>
  <c r="D1246" i="41" s="1"/>
  <c r="C746" i="41"/>
  <c r="D746" i="41" s="1"/>
  <c r="C1133" i="41"/>
  <c r="D1133" i="41" s="1"/>
  <c r="C1043" i="41"/>
  <c r="D1043" i="41" s="1"/>
  <c r="C783" i="41"/>
  <c r="D783" i="41" s="1"/>
  <c r="C807" i="41"/>
  <c r="D807" i="41" s="1"/>
  <c r="C1211" i="41"/>
  <c r="D1211" i="41" s="1"/>
  <c r="C881" i="41"/>
  <c r="D881" i="41" s="1"/>
  <c r="C965" i="41"/>
  <c r="D965" i="41" s="1"/>
  <c r="C906" i="41"/>
  <c r="D906" i="41" s="1"/>
  <c r="C1072" i="41"/>
  <c r="D1072" i="41" s="1"/>
  <c r="C1119" i="41"/>
  <c r="D1119" i="41" s="1"/>
  <c r="C1178" i="41"/>
  <c r="D1178" i="41" s="1"/>
  <c r="C919" i="41"/>
  <c r="D919" i="41" s="1"/>
  <c r="C1092" i="41"/>
  <c r="D1092" i="41" s="1"/>
  <c r="C1286" i="41"/>
  <c r="D1286" i="41" s="1"/>
  <c r="C1262" i="41"/>
  <c r="D1262" i="41" s="1"/>
  <c r="C918" i="41"/>
  <c r="D918" i="41" s="1"/>
  <c r="C1137" i="41"/>
  <c r="D1137" i="41" s="1"/>
  <c r="C1179" i="41"/>
  <c r="D1179" i="41" s="1"/>
  <c r="C971" i="41"/>
  <c r="D971" i="41" s="1"/>
  <c r="C1240" i="41"/>
  <c r="D1240" i="41" s="1"/>
  <c r="C1186" i="41"/>
  <c r="D1186" i="41" s="1"/>
  <c r="C912" i="41"/>
  <c r="D912" i="41" s="1"/>
  <c r="C725" i="41"/>
  <c r="D725" i="41" s="1"/>
  <c r="C778" i="41"/>
  <c r="D778" i="41" s="1"/>
  <c r="C755" i="41"/>
  <c r="D755" i="41" s="1"/>
  <c r="C878" i="41"/>
  <c r="D878" i="41" s="1"/>
  <c r="C838" i="41"/>
  <c r="D838" i="41" s="1"/>
  <c r="C833" i="41"/>
  <c r="D833" i="41" s="1"/>
  <c r="C828" i="41"/>
  <c r="D828" i="41" s="1"/>
  <c r="C930" i="41"/>
  <c r="D930" i="41" s="1"/>
  <c r="C1304" i="41"/>
  <c r="D1304" i="41" s="1"/>
  <c r="C978" i="41"/>
  <c r="D978" i="41" s="1"/>
  <c r="C1244" i="41"/>
  <c r="D1244" i="41" s="1"/>
  <c r="C1047" i="41"/>
  <c r="D1047" i="41" s="1"/>
  <c r="C1236" i="41"/>
  <c r="D1236" i="41" s="1"/>
  <c r="C1193" i="41"/>
  <c r="D1193" i="41" s="1"/>
  <c r="C1268" i="41"/>
  <c r="D1268" i="41" s="1"/>
  <c r="C1091" i="41"/>
  <c r="D1091" i="41" s="1"/>
  <c r="C1032" i="41"/>
  <c r="D1032" i="41" s="1"/>
  <c r="C1124" i="41"/>
  <c r="D1124" i="41" s="1"/>
  <c r="C844" i="41"/>
  <c r="D844" i="41" s="1"/>
  <c r="C775" i="41"/>
  <c r="D775" i="41" s="1"/>
  <c r="C1122" i="41"/>
  <c r="D1122" i="41" s="1"/>
  <c r="C873" i="41"/>
  <c r="D873" i="41" s="1"/>
  <c r="C785" i="41"/>
  <c r="D785" i="41" s="1"/>
  <c r="C977" i="41"/>
  <c r="D977" i="41" s="1"/>
  <c r="C954" i="41"/>
  <c r="D954" i="41" s="1"/>
  <c r="C1084" i="41"/>
  <c r="D1084" i="41" s="1"/>
  <c r="C741" i="41"/>
  <c r="D741" i="41" s="1"/>
  <c r="C928" i="41"/>
  <c r="D928" i="41" s="1"/>
  <c r="C820" i="41"/>
  <c r="D820" i="41" s="1"/>
  <c r="C1063" i="41"/>
  <c r="D1063" i="41" s="1"/>
  <c r="C1140" i="41"/>
  <c r="D1140" i="41" s="1"/>
  <c r="C812" i="41"/>
  <c r="D812" i="41" s="1"/>
  <c r="C1271" i="41"/>
  <c r="D1271" i="41" s="1"/>
  <c r="C852" i="41"/>
  <c r="D852" i="41" s="1"/>
  <c r="C1307" i="41"/>
  <c r="D1307" i="41" s="1"/>
  <c r="C1294" i="41"/>
  <c r="D1294" i="41" s="1"/>
  <c r="C1003" i="41"/>
  <c r="D1003" i="41" s="1"/>
  <c r="C45" i="29"/>
  <c r="C131" i="29"/>
  <c r="C35" i="29"/>
  <c r="C77" i="29"/>
  <c r="F132" i="29"/>
  <c r="C99" i="29"/>
  <c r="C37" i="29"/>
  <c r="C76" i="29"/>
  <c r="C82" i="29"/>
  <c r="C157" i="29"/>
  <c r="C149" i="29"/>
  <c r="F35" i="29"/>
  <c r="F124" i="29"/>
  <c r="C52" i="29"/>
  <c r="C69" i="29"/>
  <c r="F29" i="29"/>
  <c r="C128" i="29"/>
  <c r="F149" i="29"/>
  <c r="C27" i="29"/>
  <c r="C123" i="29"/>
  <c r="C54" i="29"/>
  <c r="C53" i="29"/>
  <c r="F125" i="29"/>
  <c r="C79" i="29"/>
  <c r="F82" i="29"/>
  <c r="C92" i="29"/>
  <c r="C40" i="29"/>
  <c r="F58" i="29"/>
  <c r="F64" i="29"/>
  <c r="F73" i="29"/>
  <c r="C116" i="29"/>
  <c r="F137" i="29"/>
  <c r="F120" i="29"/>
  <c r="C125" i="29"/>
  <c r="F96" i="29"/>
  <c r="F97" i="29"/>
  <c r="C142" i="29"/>
  <c r="C159" i="29"/>
  <c r="C117" i="29"/>
  <c r="C46" i="29"/>
  <c r="F99" i="29"/>
  <c r="F38" i="29"/>
  <c r="F83" i="29"/>
  <c r="C59" i="29"/>
  <c r="C151" i="29"/>
  <c r="F152" i="29"/>
  <c r="C90" i="29"/>
  <c r="F87" i="29"/>
  <c r="C138" i="29"/>
  <c r="C156" i="29"/>
  <c r="C30" i="29"/>
  <c r="F138" i="29"/>
  <c r="C75" i="29"/>
  <c r="F49" i="29"/>
  <c r="C162" i="29"/>
  <c r="F112" i="29"/>
  <c r="C130" i="29"/>
  <c r="F88" i="29"/>
  <c r="F140" i="29"/>
  <c r="C47" i="29"/>
  <c r="C38" i="29"/>
  <c r="C98" i="29"/>
  <c r="F61" i="29"/>
  <c r="C29" i="29"/>
  <c r="C43" i="29"/>
  <c r="F102" i="29"/>
  <c r="F154" i="29"/>
  <c r="C33" i="29"/>
  <c r="F51" i="29"/>
  <c r="F122" i="29"/>
  <c r="C36" i="29"/>
  <c r="C107" i="29"/>
  <c r="C129" i="29"/>
  <c r="C32" i="29"/>
  <c r="F78" i="29"/>
  <c r="F70" i="29"/>
  <c r="F25" i="29"/>
  <c r="C145" i="29"/>
  <c r="C113" i="29"/>
  <c r="C93" i="29"/>
  <c r="F98" i="29"/>
  <c r="F46" i="29"/>
  <c r="C135" i="29"/>
  <c r="C118" i="29"/>
  <c r="C58" i="29"/>
  <c r="C110" i="29"/>
  <c r="C154" i="29"/>
  <c r="F63" i="29"/>
  <c r="F143" i="29"/>
  <c r="C80" i="29"/>
  <c r="F146" i="29"/>
  <c r="F75" i="29"/>
  <c r="F79" i="29"/>
  <c r="C108" i="29"/>
  <c r="C101" i="29"/>
  <c r="F86" i="29"/>
  <c r="C28" i="29"/>
  <c r="C83" i="29"/>
  <c r="F59" i="29"/>
  <c r="C164" i="29"/>
  <c r="F68" i="29"/>
  <c r="C152" i="29"/>
  <c r="F129" i="29"/>
  <c r="C74" i="29"/>
  <c r="F21" i="29"/>
  <c r="C115" i="29"/>
  <c r="F32" i="29"/>
  <c r="C126" i="29"/>
  <c r="F107" i="29"/>
  <c r="C50" i="29"/>
  <c r="F30" i="29"/>
  <c r="F56" i="29"/>
  <c r="C100" i="29"/>
  <c r="F135" i="29"/>
  <c r="F164" i="29"/>
  <c r="F105" i="29"/>
  <c r="C71" i="29"/>
  <c r="C103" i="29"/>
  <c r="C21" i="29"/>
  <c r="F54" i="29"/>
  <c r="C86" i="29"/>
  <c r="C66" i="29"/>
  <c r="F23" i="29"/>
  <c r="F67" i="29"/>
  <c r="C133" i="29"/>
  <c r="C49" i="29"/>
  <c r="C25" i="29"/>
  <c r="C158" i="29"/>
  <c r="F84" i="29"/>
  <c r="C89" i="29"/>
  <c r="F92" i="29"/>
  <c r="F151" i="29"/>
  <c r="C146" i="29"/>
  <c r="F22" i="29"/>
  <c r="F104" i="29"/>
  <c r="F133" i="29"/>
  <c r="F41" i="29"/>
  <c r="C22" i="29"/>
  <c r="C136" i="29"/>
  <c r="C63" i="29"/>
  <c r="C57" i="29"/>
  <c r="C165" i="29"/>
  <c r="C44" i="29"/>
  <c r="C150" i="29"/>
  <c r="C51" i="29"/>
  <c r="C31" i="29"/>
  <c r="F110" i="29"/>
  <c r="F62" i="29"/>
  <c r="F113" i="29"/>
  <c r="C84" i="29"/>
  <c r="F145" i="29"/>
  <c r="C48" i="29"/>
  <c r="C120" i="29"/>
  <c r="F42" i="29"/>
  <c r="C102" i="29"/>
  <c r="F126" i="29"/>
  <c r="C70" i="29"/>
  <c r="F95" i="29"/>
  <c r="F116" i="29"/>
  <c r="F127" i="29"/>
  <c r="F121" i="29"/>
  <c r="F24" i="29"/>
  <c r="C161" i="29"/>
  <c r="C137" i="29"/>
  <c r="C23" i="29"/>
  <c r="F156" i="29"/>
  <c r="C95" i="29"/>
  <c r="C122" i="29"/>
  <c r="C73" i="29"/>
  <c r="F165" i="29"/>
  <c r="C96" i="29"/>
  <c r="F45" i="29"/>
  <c r="C111" i="29"/>
  <c r="F60" i="29"/>
  <c r="C134" i="29"/>
  <c r="F91" i="29"/>
  <c r="F85" i="29"/>
  <c r="F77" i="29"/>
  <c r="C94" i="29"/>
  <c r="F94" i="29"/>
  <c r="F31" i="29"/>
  <c r="C114" i="29"/>
  <c r="F101" i="29"/>
  <c r="F34" i="29"/>
  <c r="C68" i="29"/>
  <c r="C65" i="29"/>
  <c r="F114" i="29"/>
  <c r="F163" i="29"/>
  <c r="C81" i="29"/>
  <c r="C78" i="29"/>
  <c r="C41" i="29"/>
  <c r="F118" i="29"/>
  <c r="F158" i="29"/>
  <c r="F153" i="29"/>
  <c r="C24" i="29"/>
  <c r="F141" i="29"/>
  <c r="F123" i="29"/>
  <c r="F160" i="29"/>
  <c r="C160" i="29"/>
  <c r="F93" i="29"/>
  <c r="F66" i="29"/>
  <c r="F47" i="29"/>
  <c r="F26" i="29"/>
  <c r="F40" i="29"/>
  <c r="F76" i="29"/>
  <c r="F134" i="29"/>
  <c r="F108" i="29"/>
  <c r="F48" i="29"/>
  <c r="C109" i="29"/>
  <c r="C55" i="29"/>
  <c r="F57" i="29"/>
  <c r="F157" i="29"/>
  <c r="C121" i="29"/>
  <c r="C56" i="29"/>
  <c r="C61" i="29"/>
  <c r="F44" i="29"/>
  <c r="F148" i="29"/>
  <c r="C112" i="29"/>
  <c r="F80" i="29"/>
  <c r="F36" i="29"/>
  <c r="C67" i="29"/>
  <c r="C147" i="29"/>
  <c r="C42" i="29"/>
  <c r="F128" i="29"/>
  <c r="C39" i="29"/>
  <c r="F81" i="29"/>
  <c r="C104" i="29"/>
  <c r="C105" i="29"/>
  <c r="C132" i="29"/>
  <c r="F100" i="29"/>
  <c r="C34" i="29"/>
  <c r="C88" i="29"/>
  <c r="F43" i="29"/>
  <c r="C106" i="29"/>
  <c r="F139" i="29"/>
  <c r="F69" i="29"/>
  <c r="F28" i="29"/>
  <c r="F39" i="29"/>
  <c r="C127" i="29"/>
  <c r="F130" i="29"/>
  <c r="F144" i="29"/>
  <c r="C26" i="29"/>
  <c r="F103" i="29"/>
  <c r="C64" i="29"/>
  <c r="C141" i="29"/>
  <c r="F50" i="29"/>
  <c r="F89" i="29"/>
  <c r="C139" i="29"/>
  <c r="C60" i="29"/>
  <c r="F109" i="29"/>
  <c r="F155" i="29"/>
  <c r="F150" i="29"/>
  <c r="F74" i="29"/>
  <c r="F106" i="29"/>
  <c r="F37" i="29"/>
  <c r="F136" i="29"/>
  <c r="C153" i="29"/>
  <c r="F161" i="29"/>
  <c r="F72" i="29"/>
  <c r="C72" i="29"/>
  <c r="F65" i="29"/>
  <c r="C148" i="29"/>
  <c r="F115" i="29"/>
  <c r="F71" i="29"/>
  <c r="F33" i="29"/>
  <c r="F162" i="29"/>
  <c r="C140" i="29"/>
  <c r="F131" i="29"/>
  <c r="C97" i="29"/>
  <c r="F111" i="29"/>
  <c r="C143" i="29"/>
  <c r="C85" i="29"/>
  <c r="C144" i="29"/>
  <c r="F147" i="29"/>
  <c r="F53" i="29"/>
  <c r="C91" i="29"/>
  <c r="C163" i="29"/>
  <c r="F55" i="29"/>
  <c r="F117" i="29"/>
  <c r="C155" i="29"/>
  <c r="F52" i="29"/>
  <c r="F90" i="29"/>
  <c r="C119" i="29"/>
  <c r="C87" i="29"/>
  <c r="F27" i="29"/>
  <c r="F159" i="29"/>
  <c r="F142" i="29"/>
  <c r="F119" i="29"/>
  <c r="C124" i="29"/>
  <c r="C62" i="29"/>
  <c r="H12" i="54"/>
  <c r="I12" i="54"/>
  <c r="E11" i="54"/>
  <c r="L11" i="54" s="1"/>
  <c r="M11" i="54" s="1"/>
  <c r="L10" i="54"/>
  <c r="M10" i="54" s="1"/>
  <c r="D7" i="54"/>
  <c r="C13" i="54"/>
  <c r="D12" i="54"/>
  <c r="I16" i="29"/>
  <c r="J16" i="29"/>
  <c r="G16" i="29" l="1"/>
  <c r="H16" i="29" s="1"/>
  <c r="K16" i="29" s="1"/>
  <c r="B16" i="29"/>
  <c r="E16" i="29" s="1"/>
  <c r="K166" i="11"/>
  <c r="B167" i="11" s="1"/>
  <c r="H16" i="39"/>
  <c r="G16" i="39"/>
  <c r="I16" i="39" s="1"/>
  <c r="B16" i="39"/>
  <c r="E16" i="39" s="1"/>
  <c r="D17" i="39"/>
  <c r="J17" i="39" s="1"/>
  <c r="B17" i="39"/>
  <c r="E17" i="39" s="1"/>
  <c r="A14" i="54"/>
  <c r="O13" i="54"/>
  <c r="H33" i="39"/>
  <c r="J33" i="39"/>
  <c r="G18" i="29"/>
  <c r="D18" i="29"/>
  <c r="B18" i="29"/>
  <c r="E18" i="29" s="1"/>
  <c r="B17" i="29"/>
  <c r="E17" i="29" s="1"/>
  <c r="D17" i="29"/>
  <c r="G17" i="29"/>
  <c r="D28" i="39"/>
  <c r="J28" i="39" s="1"/>
  <c r="D24" i="39"/>
  <c r="I24" i="39" s="1"/>
  <c r="G26" i="39"/>
  <c r="B33" i="39"/>
  <c r="E33" i="39" s="1"/>
  <c r="J166" i="11"/>
  <c r="G28" i="39"/>
  <c r="G33" i="39"/>
  <c r="G31" i="39"/>
  <c r="D26" i="39"/>
  <c r="I26" i="39" s="1"/>
  <c r="D31" i="39"/>
  <c r="I31" i="39" s="1"/>
  <c r="G18" i="39"/>
  <c r="I18" i="39" s="1"/>
  <c r="J18" i="39"/>
  <c r="D19" i="39"/>
  <c r="J19" i="39" s="1"/>
  <c r="D34" i="39"/>
  <c r="J34" i="39" s="1"/>
  <c r="G29" i="39"/>
  <c r="B34" i="39"/>
  <c r="E34" i="39" s="1"/>
  <c r="G21" i="39"/>
  <c r="D22" i="39"/>
  <c r="I22" i="39" s="1"/>
  <c r="B32" i="39"/>
  <c r="E32" i="39" s="1"/>
  <c r="I29" i="39"/>
  <c r="D32" i="39"/>
  <c r="J32" i="39" s="1"/>
  <c r="G24" i="39"/>
  <c r="B18" i="39"/>
  <c r="E18" i="39" s="1"/>
  <c r="G27" i="39"/>
  <c r="G22" i="39"/>
  <c r="G20" i="39"/>
  <c r="H35" i="39"/>
  <c r="B35" i="39"/>
  <c r="E35" i="39" s="1"/>
  <c r="D20" i="39"/>
  <c r="H20" i="39" s="1"/>
  <c r="G35" i="39"/>
  <c r="I35" i="39"/>
  <c r="G25" i="39"/>
  <c r="G23" i="39"/>
  <c r="B25" i="39"/>
  <c r="E25" i="39" s="1"/>
  <c r="B30" i="39"/>
  <c r="E30" i="39" s="1"/>
  <c r="B23" i="39"/>
  <c r="E23" i="39" s="1"/>
  <c r="D30" i="39"/>
  <c r="I30" i="39" s="1"/>
  <c r="B29" i="39"/>
  <c r="E29" i="39" s="1"/>
  <c r="D21" i="39"/>
  <c r="H21" i="39" s="1"/>
  <c r="B19" i="39"/>
  <c r="E19" i="39" s="1"/>
  <c r="H29" i="39"/>
  <c r="D27" i="39"/>
  <c r="I27" i="39" s="1"/>
  <c r="D20" i="29"/>
  <c r="B20" i="29"/>
  <c r="E20" i="29" s="1"/>
  <c r="G20" i="29"/>
  <c r="D19" i="29"/>
  <c r="G19" i="29"/>
  <c r="B19" i="29"/>
  <c r="E19" i="29" s="1"/>
  <c r="J25" i="39"/>
  <c r="H25" i="39"/>
  <c r="I25" i="39"/>
  <c r="J23" i="39"/>
  <c r="H23" i="39"/>
  <c r="I23" i="39"/>
  <c r="D106" i="29"/>
  <c r="B106" i="29"/>
  <c r="E106" i="29" s="1"/>
  <c r="G106" i="29"/>
  <c r="B56" i="29"/>
  <c r="E56" i="29" s="1"/>
  <c r="G56" i="29"/>
  <c r="D56" i="29"/>
  <c r="B78" i="29"/>
  <c r="E78" i="29" s="1"/>
  <c r="G78" i="29"/>
  <c r="D78" i="29"/>
  <c r="G114" i="29"/>
  <c r="B114" i="29"/>
  <c r="E114" i="29" s="1"/>
  <c r="D114" i="29"/>
  <c r="D31" i="29"/>
  <c r="B31" i="29"/>
  <c r="E31" i="29" s="1"/>
  <c r="G31" i="29"/>
  <c r="G22" i="29"/>
  <c r="D22" i="29"/>
  <c r="B22" i="29"/>
  <c r="E22" i="29" s="1"/>
  <c r="B89" i="29"/>
  <c r="E89" i="29" s="1"/>
  <c r="G89" i="29"/>
  <c r="D89" i="29"/>
  <c r="B66" i="29"/>
  <c r="E66" i="29" s="1"/>
  <c r="G66" i="29"/>
  <c r="D66" i="29"/>
  <c r="D115" i="29"/>
  <c r="G115" i="29"/>
  <c r="B115" i="29"/>
  <c r="E115" i="29" s="1"/>
  <c r="B83" i="29"/>
  <c r="E83" i="29" s="1"/>
  <c r="D83" i="29"/>
  <c r="G83" i="29"/>
  <c r="D110" i="29"/>
  <c r="G110" i="29"/>
  <c r="B110" i="29"/>
  <c r="E110" i="29" s="1"/>
  <c r="D145" i="29"/>
  <c r="G145" i="29"/>
  <c r="B145" i="29"/>
  <c r="E145" i="29" s="1"/>
  <c r="B98" i="29"/>
  <c r="E98" i="29" s="1"/>
  <c r="D98" i="29"/>
  <c r="G98" i="29"/>
  <c r="B159" i="29"/>
  <c r="E159" i="29" s="1"/>
  <c r="G159" i="29"/>
  <c r="D159" i="29"/>
  <c r="G53" i="29"/>
  <c r="B53" i="29"/>
  <c r="E53" i="29" s="1"/>
  <c r="D53" i="29"/>
  <c r="G52" i="29"/>
  <c r="B52" i="29"/>
  <c r="E52" i="29" s="1"/>
  <c r="D52" i="29"/>
  <c r="B157" i="29"/>
  <c r="E157" i="29" s="1"/>
  <c r="D157" i="29"/>
  <c r="G157" i="29"/>
  <c r="G99" i="29"/>
  <c r="B99" i="29"/>
  <c r="E99" i="29" s="1"/>
  <c r="D99" i="29"/>
  <c r="D131" i="29"/>
  <c r="B131" i="29"/>
  <c r="E131" i="29" s="1"/>
  <c r="G131" i="29"/>
  <c r="E1140" i="41"/>
  <c r="E844" i="41"/>
  <c r="F844" i="41"/>
  <c r="E1244" i="41"/>
  <c r="E755" i="41"/>
  <c r="F755" i="41"/>
  <c r="E1092" i="41"/>
  <c r="E814" i="41"/>
  <c r="F814" i="41"/>
  <c r="E1053" i="41"/>
  <c r="E976" i="41"/>
  <c r="E1291" i="41"/>
  <c r="E982" i="41"/>
  <c r="E1049" i="41"/>
  <c r="E934" i="41"/>
  <c r="E1237" i="41"/>
  <c r="E1121" i="41"/>
  <c r="E1006" i="41"/>
  <c r="E1218" i="41"/>
  <c r="F808" i="41"/>
  <c r="E808" i="41"/>
  <c r="B62" i="29"/>
  <c r="E62" i="29" s="1"/>
  <c r="G62" i="29"/>
  <c r="D62" i="29"/>
  <c r="B148" i="29"/>
  <c r="E148" i="29" s="1"/>
  <c r="G148" i="29"/>
  <c r="D148" i="29"/>
  <c r="B26" i="29"/>
  <c r="E26" i="29" s="1"/>
  <c r="G26" i="29"/>
  <c r="D26" i="29"/>
  <c r="G147" i="29"/>
  <c r="B147" i="29"/>
  <c r="E147" i="29" s="1"/>
  <c r="D147" i="29"/>
  <c r="D112" i="29"/>
  <c r="B112" i="29"/>
  <c r="E112" i="29" s="1"/>
  <c r="G112" i="29"/>
  <c r="D55" i="29"/>
  <c r="G55" i="29"/>
  <c r="B55" i="29"/>
  <c r="E55" i="29" s="1"/>
  <c r="D65" i="29"/>
  <c r="G65" i="29"/>
  <c r="B65" i="29"/>
  <c r="E65" i="29" s="1"/>
  <c r="G84" i="29"/>
  <c r="B84" i="29"/>
  <c r="E84" i="29" s="1"/>
  <c r="D84" i="29"/>
  <c r="G165" i="29"/>
  <c r="B165" i="29"/>
  <c r="E165" i="29" s="1"/>
  <c r="D165" i="29"/>
  <c r="D49" i="29"/>
  <c r="G49" i="29"/>
  <c r="B49" i="29"/>
  <c r="E49" i="29" s="1"/>
  <c r="D103" i="29"/>
  <c r="G103" i="29"/>
  <c r="B103" i="29"/>
  <c r="E103" i="29" s="1"/>
  <c r="B50" i="29"/>
  <c r="E50" i="29" s="1"/>
  <c r="D50" i="29"/>
  <c r="G50" i="29"/>
  <c r="B152" i="29"/>
  <c r="E152" i="29" s="1"/>
  <c r="D152" i="29"/>
  <c r="G152" i="29"/>
  <c r="G108" i="29"/>
  <c r="D108" i="29"/>
  <c r="B108" i="29"/>
  <c r="E108" i="29" s="1"/>
  <c r="G80" i="29"/>
  <c r="D80" i="29"/>
  <c r="B80" i="29"/>
  <c r="E80" i="29" s="1"/>
  <c r="D32" i="29"/>
  <c r="B32" i="29"/>
  <c r="E32" i="29" s="1"/>
  <c r="G32" i="29"/>
  <c r="G156" i="29"/>
  <c r="B156" i="29"/>
  <c r="E156" i="29" s="1"/>
  <c r="D156" i="29"/>
  <c r="G125" i="29"/>
  <c r="B125" i="29"/>
  <c r="E125" i="29" s="1"/>
  <c r="D125" i="29"/>
  <c r="D92" i="29"/>
  <c r="B92" i="29"/>
  <c r="E92" i="29" s="1"/>
  <c r="G92" i="29"/>
  <c r="E1307" i="41"/>
  <c r="F741" i="41"/>
  <c r="E741" i="41"/>
  <c r="F785" i="41"/>
  <c r="E785" i="41"/>
  <c r="E1268" i="41"/>
  <c r="E828" i="41"/>
  <c r="E1186" i="41"/>
  <c r="E1137" i="41"/>
  <c r="E1072" i="41"/>
  <c r="E1211" i="41"/>
  <c r="E1133" i="41"/>
  <c r="E979" i="41"/>
  <c r="E1100" i="41"/>
  <c r="E1076" i="41"/>
  <c r="E1081" i="41"/>
  <c r="F854" i="41"/>
  <c r="E854" i="41"/>
  <c r="E839" i="41"/>
  <c r="E1019" i="41"/>
  <c r="E760" i="41"/>
  <c r="F760" i="41"/>
  <c r="E1090" i="41"/>
  <c r="E1020" i="41"/>
  <c r="E1037" i="41"/>
  <c r="E980" i="41"/>
  <c r="E1134" i="41"/>
  <c r="B64" i="29"/>
  <c r="E64" i="29" s="1"/>
  <c r="G64" i="29"/>
  <c r="D64" i="29"/>
  <c r="B88" i="29"/>
  <c r="E88" i="29" s="1"/>
  <c r="G88" i="29"/>
  <c r="D88" i="29"/>
  <c r="G122" i="29"/>
  <c r="B122" i="29"/>
  <c r="E122" i="29" s="1"/>
  <c r="D122" i="29"/>
  <c r="G63" i="29"/>
  <c r="D63" i="29"/>
  <c r="B63" i="29"/>
  <c r="E63" i="29" s="1"/>
  <c r="G126" i="29"/>
  <c r="D126" i="29"/>
  <c r="B126" i="29"/>
  <c r="E126" i="29" s="1"/>
  <c r="D164" i="29"/>
  <c r="B164" i="29"/>
  <c r="E164" i="29" s="1"/>
  <c r="G164" i="29"/>
  <c r="B93" i="29"/>
  <c r="E93" i="29" s="1"/>
  <c r="D93" i="29"/>
  <c r="G93" i="29"/>
  <c r="D107" i="29"/>
  <c r="G107" i="29"/>
  <c r="B107" i="29"/>
  <c r="E107" i="29" s="1"/>
  <c r="G29" i="29"/>
  <c r="B29" i="29"/>
  <c r="E29" i="29" s="1"/>
  <c r="D29" i="29"/>
  <c r="G46" i="29"/>
  <c r="B46" i="29"/>
  <c r="E46" i="29" s="1"/>
  <c r="D46" i="29"/>
  <c r="D123" i="29"/>
  <c r="B123" i="29"/>
  <c r="E123" i="29" s="1"/>
  <c r="G123" i="29"/>
  <c r="G77" i="29"/>
  <c r="D77" i="29"/>
  <c r="B77" i="29"/>
  <c r="E77" i="29" s="1"/>
  <c r="E1271" i="41"/>
  <c r="E954" i="41"/>
  <c r="E1032" i="41"/>
  <c r="E838" i="41"/>
  <c r="E971" i="41"/>
  <c r="E783" i="41"/>
  <c r="F783" i="41"/>
  <c r="E1139" i="41"/>
  <c r="E1138" i="41"/>
  <c r="E777" i="41"/>
  <c r="F777" i="41"/>
  <c r="E1034" i="41"/>
  <c r="E821" i="41"/>
  <c r="E722" i="41"/>
  <c r="F722" i="41"/>
  <c r="E924" i="41"/>
  <c r="E876" i="41"/>
  <c r="E1143" i="41"/>
  <c r="E904" i="41"/>
  <c r="E908" i="41"/>
  <c r="E880" i="41"/>
  <c r="F763" i="41"/>
  <c r="E763" i="41"/>
  <c r="E1245" i="41"/>
  <c r="E749" i="41"/>
  <c r="F749" i="41"/>
  <c r="E1089" i="41"/>
  <c r="G87" i="29"/>
  <c r="D87" i="29"/>
  <c r="B87" i="29"/>
  <c r="E87" i="29" s="1"/>
  <c r="G155" i="29"/>
  <c r="B155" i="29"/>
  <c r="E155" i="29" s="1"/>
  <c r="D155" i="29"/>
  <c r="G91" i="29"/>
  <c r="D91" i="29"/>
  <c r="B91" i="29"/>
  <c r="E91" i="29" s="1"/>
  <c r="G85" i="29"/>
  <c r="D85" i="29"/>
  <c r="B85" i="29"/>
  <c r="E85" i="29" s="1"/>
  <c r="D72" i="29"/>
  <c r="B72" i="29"/>
  <c r="E72" i="29" s="1"/>
  <c r="G72" i="29"/>
  <c r="G139" i="29"/>
  <c r="B139" i="29"/>
  <c r="E139" i="29" s="1"/>
  <c r="D139" i="29"/>
  <c r="G105" i="29"/>
  <c r="B105" i="29"/>
  <c r="E105" i="29" s="1"/>
  <c r="D105" i="29"/>
  <c r="D137" i="29"/>
  <c r="G137" i="29"/>
  <c r="B137" i="29"/>
  <c r="E137" i="29" s="1"/>
  <c r="G48" i="29"/>
  <c r="D48" i="29"/>
  <c r="B48" i="29"/>
  <c r="E48" i="29" s="1"/>
  <c r="G150" i="29"/>
  <c r="D150" i="29"/>
  <c r="B150" i="29"/>
  <c r="E150" i="29" s="1"/>
  <c r="G158" i="29"/>
  <c r="B158" i="29"/>
  <c r="E158" i="29" s="1"/>
  <c r="D158" i="29"/>
  <c r="G74" i="29"/>
  <c r="D74" i="29"/>
  <c r="B74" i="29"/>
  <c r="E74" i="29" s="1"/>
  <c r="G118" i="29"/>
  <c r="B118" i="29"/>
  <c r="E118" i="29" s="1"/>
  <c r="D118" i="29"/>
  <c r="B33" i="29"/>
  <c r="E33" i="29" s="1"/>
  <c r="D33" i="29"/>
  <c r="G33" i="29"/>
  <c r="G47" i="29"/>
  <c r="D47" i="29"/>
  <c r="B47" i="29"/>
  <c r="E47" i="29" s="1"/>
  <c r="D59" i="29"/>
  <c r="B59" i="29"/>
  <c r="E59" i="29" s="1"/>
  <c r="G59" i="29"/>
  <c r="G79" i="29"/>
  <c r="B79" i="29"/>
  <c r="E79" i="29" s="1"/>
  <c r="D79" i="29"/>
  <c r="G76" i="29"/>
  <c r="D76" i="29"/>
  <c r="B76" i="29"/>
  <c r="E76" i="29" s="1"/>
  <c r="E1003" i="41"/>
  <c r="E820" i="41"/>
  <c r="F820" i="41"/>
  <c r="E1122" i="41"/>
  <c r="E1236" i="41"/>
  <c r="E1304" i="41"/>
  <c r="E725" i="41"/>
  <c r="E1262" i="41"/>
  <c r="E1178" i="41"/>
  <c r="E965" i="41"/>
  <c r="E1246" i="41"/>
  <c r="E889" i="41"/>
  <c r="E1148" i="41"/>
  <c r="E1318" i="41"/>
  <c r="E1018" i="41"/>
  <c r="E1062" i="41"/>
  <c r="E816" i="41"/>
  <c r="E883" i="41"/>
  <c r="E1077" i="41"/>
  <c r="E1005" i="41"/>
  <c r="E937" i="41"/>
  <c r="E892" i="41"/>
  <c r="E1190" i="41"/>
  <c r="E1154" i="41"/>
  <c r="E943" i="41"/>
  <c r="E1277" i="41"/>
  <c r="E819" i="41"/>
  <c r="E990" i="41"/>
  <c r="E1202" i="41"/>
  <c r="E737" i="41"/>
  <c r="F737" i="41"/>
  <c r="E779" i="41"/>
  <c r="F779" i="41"/>
  <c r="E1189" i="41"/>
  <c r="E927" i="41"/>
  <c r="E1260" i="41"/>
  <c r="E1153" i="41"/>
  <c r="F750" i="41"/>
  <c r="E750" i="41"/>
  <c r="E1109" i="41"/>
  <c r="E724" i="41"/>
  <c r="F724" i="41"/>
  <c r="E1004" i="41"/>
  <c r="E1216" i="41"/>
  <c r="E1112" i="41"/>
  <c r="E1162" i="41"/>
  <c r="E872" i="41"/>
  <c r="E1010" i="41"/>
  <c r="E1114" i="41"/>
  <c r="F830" i="41"/>
  <c r="E830" i="41"/>
  <c r="E1087" i="41"/>
  <c r="E1175" i="41"/>
  <c r="E727" i="41"/>
  <c r="F727" i="41"/>
  <c r="E1204" i="41"/>
  <c r="E1036" i="41"/>
  <c r="E824" i="41"/>
  <c r="E902" i="41"/>
  <c r="E826" i="41"/>
  <c r="E1002" i="41"/>
  <c r="E860" i="41"/>
  <c r="E1253" i="41"/>
  <c r="E1056" i="41"/>
  <c r="E1213" i="41"/>
  <c r="E735" i="41"/>
  <c r="F735" i="41"/>
  <c r="E789" i="41"/>
  <c r="F789" i="41"/>
  <c r="E1021" i="41"/>
  <c r="E1273" i="41"/>
  <c r="E1058" i="41"/>
  <c r="E1208" i="41"/>
  <c r="F857" i="41"/>
  <c r="E857" i="41"/>
  <c r="E973" i="41"/>
  <c r="E994" i="41"/>
  <c r="E1308" i="41"/>
  <c r="E1151" i="41"/>
  <c r="E1094" i="41"/>
  <c r="E901" i="41"/>
  <c r="E933" i="41"/>
  <c r="E721" i="41"/>
  <c r="F721" i="41"/>
  <c r="E1180" i="41"/>
  <c r="E931" i="41"/>
  <c r="E780" i="41"/>
  <c r="E1264" i="41"/>
  <c r="E966" i="41"/>
  <c r="E961" i="41"/>
  <c r="E799" i="41"/>
  <c r="F799" i="41"/>
  <c r="E754" i="41"/>
  <c r="F754" i="41"/>
  <c r="E784" i="41"/>
  <c r="F784" i="41"/>
  <c r="E1317" i="41"/>
  <c r="E1099" i="41"/>
  <c r="E1310" i="41"/>
  <c r="E969" i="41"/>
  <c r="E874" i="41"/>
  <c r="E719" i="41"/>
  <c r="F719" i="41"/>
  <c r="E1067" i="41"/>
  <c r="E736" i="41"/>
  <c r="F736" i="41"/>
  <c r="E1135" i="41"/>
  <c r="E1042" i="41"/>
  <c r="E1267" i="41"/>
  <c r="E993" i="41"/>
  <c r="E952" i="41"/>
  <c r="E935" i="41"/>
  <c r="E1095" i="41"/>
  <c r="F798" i="41"/>
  <c r="E798" i="41"/>
  <c r="E720" i="41"/>
  <c r="E999" i="41"/>
  <c r="E1023" i="41"/>
  <c r="E740" i="41"/>
  <c r="F740" i="41"/>
  <c r="E1085" i="41"/>
  <c r="E942" i="41"/>
  <c r="F795" i="41"/>
  <c r="E795" i="41"/>
  <c r="E1144" i="41"/>
  <c r="E1078" i="41"/>
  <c r="F794" i="41"/>
  <c r="E794" i="41"/>
  <c r="E718" i="41"/>
  <c r="E1250" i="41"/>
  <c r="E1281" i="41"/>
  <c r="E988" i="41"/>
  <c r="E834" i="41"/>
  <c r="E788" i="41"/>
  <c r="F788" i="41"/>
  <c r="E1181" i="41"/>
  <c r="E797" i="41"/>
  <c r="F797" i="41"/>
  <c r="E903" i="41"/>
  <c r="E1030" i="41"/>
  <c r="E900" i="41"/>
  <c r="E879" i="41"/>
  <c r="E986" i="41"/>
  <c r="F842" i="41"/>
  <c r="E842" i="41"/>
  <c r="E1252" i="41"/>
  <c r="E856" i="41"/>
  <c r="F856" i="41"/>
  <c r="E929" i="41"/>
  <c r="E1103" i="41"/>
  <c r="F748" i="41"/>
  <c r="E748" i="41"/>
  <c r="E802" i="41"/>
  <c r="E1102" i="41"/>
  <c r="F743" i="41"/>
  <c r="E743" i="41"/>
  <c r="E1238" i="41"/>
  <c r="E997" i="41"/>
  <c r="G124" i="29"/>
  <c r="B124" i="29"/>
  <c r="E124" i="29" s="1"/>
  <c r="D124" i="29"/>
  <c r="D163" i="29"/>
  <c r="G163" i="29"/>
  <c r="B163" i="29"/>
  <c r="E163" i="29" s="1"/>
  <c r="D144" i="29"/>
  <c r="B144" i="29"/>
  <c r="E144" i="29" s="1"/>
  <c r="G144" i="29"/>
  <c r="D97" i="29"/>
  <c r="G97" i="29"/>
  <c r="B97" i="29"/>
  <c r="E97" i="29" s="1"/>
  <c r="G153" i="29"/>
  <c r="B153" i="29"/>
  <c r="E153" i="29" s="1"/>
  <c r="D153" i="29"/>
  <c r="D60" i="29"/>
  <c r="B60" i="29"/>
  <c r="E60" i="29" s="1"/>
  <c r="G60" i="29"/>
  <c r="B141" i="29"/>
  <c r="E141" i="29" s="1"/>
  <c r="D141" i="29"/>
  <c r="G141" i="29"/>
  <c r="D132" i="29"/>
  <c r="B132" i="29"/>
  <c r="E132" i="29" s="1"/>
  <c r="G132" i="29"/>
  <c r="D39" i="29"/>
  <c r="G39" i="29"/>
  <c r="B39" i="29"/>
  <c r="E39" i="29" s="1"/>
  <c r="B67" i="29"/>
  <c r="E67" i="29" s="1"/>
  <c r="G67" i="29"/>
  <c r="D67" i="29"/>
  <c r="B121" i="29"/>
  <c r="E121" i="29" s="1"/>
  <c r="D121" i="29"/>
  <c r="G121" i="29"/>
  <c r="D109" i="29"/>
  <c r="B109" i="29"/>
  <c r="E109" i="29" s="1"/>
  <c r="G109" i="29"/>
  <c r="D81" i="29"/>
  <c r="B81" i="29"/>
  <c r="E81" i="29" s="1"/>
  <c r="G81" i="29"/>
  <c r="G68" i="29"/>
  <c r="B68" i="29"/>
  <c r="E68" i="29" s="1"/>
  <c r="D68" i="29"/>
  <c r="G111" i="29"/>
  <c r="B111" i="29"/>
  <c r="E111" i="29" s="1"/>
  <c r="D111" i="29"/>
  <c r="B73" i="29"/>
  <c r="E73" i="29" s="1"/>
  <c r="G73" i="29"/>
  <c r="D73" i="29"/>
  <c r="B23" i="29"/>
  <c r="E23" i="29" s="1"/>
  <c r="D23" i="29"/>
  <c r="G23" i="29"/>
  <c r="D70" i="29"/>
  <c r="G70" i="29"/>
  <c r="B70" i="29"/>
  <c r="E70" i="29" s="1"/>
  <c r="D120" i="29"/>
  <c r="B120" i="29"/>
  <c r="E120" i="29" s="1"/>
  <c r="G120" i="29"/>
  <c r="G51" i="29"/>
  <c r="D51" i="29"/>
  <c r="B51" i="29"/>
  <c r="E51" i="29" s="1"/>
  <c r="D57" i="29"/>
  <c r="B57" i="29"/>
  <c r="E57" i="29" s="1"/>
  <c r="G57" i="29"/>
  <c r="B146" i="29"/>
  <c r="E146" i="29" s="1"/>
  <c r="G146" i="29"/>
  <c r="D146" i="29"/>
  <c r="B133" i="29"/>
  <c r="E133" i="29" s="1"/>
  <c r="D133" i="29"/>
  <c r="G133" i="29"/>
  <c r="B86" i="29"/>
  <c r="E86" i="29" s="1"/>
  <c r="D86" i="29"/>
  <c r="G86" i="29"/>
  <c r="B71" i="29"/>
  <c r="E71" i="29" s="1"/>
  <c r="G71" i="29"/>
  <c r="D71" i="29"/>
  <c r="D100" i="29"/>
  <c r="G100" i="29"/>
  <c r="B100" i="29"/>
  <c r="E100" i="29" s="1"/>
  <c r="D28" i="29"/>
  <c r="B28" i="29"/>
  <c r="E28" i="29" s="1"/>
  <c r="G28" i="29"/>
  <c r="D58" i="29"/>
  <c r="B58" i="29"/>
  <c r="E58" i="29" s="1"/>
  <c r="G58" i="29"/>
  <c r="B129" i="29"/>
  <c r="E129" i="29" s="1"/>
  <c r="D129" i="29"/>
  <c r="G129" i="29"/>
  <c r="D43" i="29"/>
  <c r="B43" i="29"/>
  <c r="E43" i="29" s="1"/>
  <c r="G43" i="29"/>
  <c r="D38" i="29"/>
  <c r="G38" i="29"/>
  <c r="B38" i="29"/>
  <c r="E38" i="29" s="1"/>
  <c r="B130" i="29"/>
  <c r="E130" i="29" s="1"/>
  <c r="D130" i="29"/>
  <c r="G130" i="29"/>
  <c r="D75" i="29"/>
  <c r="B75" i="29"/>
  <c r="E75" i="29" s="1"/>
  <c r="G75" i="29"/>
  <c r="D138" i="29"/>
  <c r="G138" i="29"/>
  <c r="B138" i="29"/>
  <c r="E138" i="29" s="1"/>
  <c r="D151" i="29"/>
  <c r="B151" i="29"/>
  <c r="E151" i="29" s="1"/>
  <c r="G151" i="29"/>
  <c r="B142" i="29"/>
  <c r="E142" i="29" s="1"/>
  <c r="D142" i="29"/>
  <c r="G142" i="29"/>
  <c r="D54" i="29"/>
  <c r="B54" i="29"/>
  <c r="E54" i="29" s="1"/>
  <c r="G54" i="29"/>
  <c r="D128" i="29"/>
  <c r="B128" i="29"/>
  <c r="E128" i="29" s="1"/>
  <c r="G128" i="29"/>
  <c r="D82" i="29"/>
  <c r="B82" i="29"/>
  <c r="E82" i="29" s="1"/>
  <c r="G82" i="29"/>
  <c r="G45" i="29"/>
  <c r="D45" i="29"/>
  <c r="B45" i="29"/>
  <c r="E45" i="29" s="1"/>
  <c r="E852" i="41"/>
  <c r="E1063" i="41"/>
  <c r="E1084" i="41"/>
  <c r="E873" i="41"/>
  <c r="E1124" i="41"/>
  <c r="E1193" i="41"/>
  <c r="E978" i="41"/>
  <c r="E833" i="41"/>
  <c r="F833" i="41"/>
  <c r="E778" i="41"/>
  <c r="F778" i="41"/>
  <c r="E1240" i="41"/>
  <c r="E918" i="41"/>
  <c r="E919" i="41"/>
  <c r="E906" i="41"/>
  <c r="E807" i="41"/>
  <c r="F746" i="41"/>
  <c r="E746" i="41"/>
  <c r="E1171" i="41"/>
  <c r="E1300" i="41"/>
  <c r="E886" i="41"/>
  <c r="E772" i="41"/>
  <c r="F772" i="41"/>
  <c r="E953" i="41"/>
  <c r="E1185" i="41"/>
  <c r="E1214" i="41"/>
  <c r="E972" i="41"/>
  <c r="E1166" i="41"/>
  <c r="E863" i="41"/>
  <c r="E730" i="41"/>
  <c r="F730" i="41"/>
  <c r="E1158" i="41"/>
  <c r="E1259" i="41"/>
  <c r="E782" i="41"/>
  <c r="F782" i="41"/>
  <c r="E898" i="41"/>
  <c r="E1196" i="41"/>
  <c r="E1083" i="41"/>
  <c r="E877" i="41"/>
  <c r="E925" i="41"/>
  <c r="E1164" i="41"/>
  <c r="E1200" i="41"/>
  <c r="E962" i="41"/>
  <c r="E1206" i="41"/>
  <c r="E1320" i="41"/>
  <c r="E1093" i="41"/>
  <c r="E870" i="41"/>
  <c r="E1233" i="41"/>
  <c r="E1215" i="41"/>
  <c r="E887" i="41"/>
  <c r="E1177" i="41"/>
  <c r="E1033" i="41"/>
  <c r="E1298" i="41"/>
  <c r="E1052" i="41"/>
  <c r="E770" i="41"/>
  <c r="F770" i="41"/>
  <c r="E767" i="41"/>
  <c r="F767" i="41"/>
  <c r="E742" i="41"/>
  <c r="F742" i="41"/>
  <c r="E1290" i="41"/>
  <c r="E991" i="41"/>
  <c r="E817" i="41"/>
  <c r="E1210" i="41"/>
  <c r="E1064" i="41"/>
  <c r="E996" i="41"/>
  <c r="E1096" i="41"/>
  <c r="F805" i="41"/>
  <c r="E805" i="41"/>
  <c r="E910" i="41"/>
  <c r="E1229" i="41"/>
  <c r="E774" i="41"/>
  <c r="F774" i="41"/>
  <c r="E715" i="41"/>
  <c r="F715" i="41"/>
  <c r="E801" i="41"/>
  <c r="F801" i="41"/>
  <c r="E867" i="41"/>
  <c r="F848" i="41"/>
  <c r="E848" i="41"/>
  <c r="E829" i="41"/>
  <c r="F829" i="41"/>
  <c r="F739" i="41"/>
  <c r="E739" i="41"/>
  <c r="E1101" i="41"/>
  <c r="E964" i="41"/>
  <c r="E1188" i="41"/>
  <c r="E1283" i="41"/>
  <c r="E1309" i="41"/>
  <c r="E1007" i="41"/>
  <c r="E1088" i="41"/>
  <c r="E1203" i="41"/>
  <c r="E1068" i="41"/>
  <c r="E1141" i="41"/>
  <c r="E800" i="41"/>
  <c r="F800" i="41"/>
  <c r="E792" i="41"/>
  <c r="F792" i="41"/>
  <c r="E1274" i="41"/>
  <c r="E818" i="41"/>
  <c r="F818" i="41"/>
  <c r="E809" i="41"/>
  <c r="F809" i="41"/>
  <c r="E959" i="41"/>
  <c r="E1176" i="41"/>
  <c r="E957" i="41"/>
  <c r="E781" i="41"/>
  <c r="F781" i="41"/>
  <c r="E1129" i="41"/>
  <c r="E758" i="41"/>
  <c r="F758" i="41"/>
  <c r="E846" i="41"/>
  <c r="F846" i="41"/>
  <c r="E1232" i="41"/>
  <c r="E1258" i="41"/>
  <c r="F771" i="41"/>
  <c r="E771" i="41"/>
  <c r="E1145" i="41"/>
  <c r="E1288" i="41"/>
  <c r="E841" i="41"/>
  <c r="E757" i="41"/>
  <c r="F757" i="41"/>
  <c r="E835" i="41"/>
  <c r="F835" i="41"/>
  <c r="E1219" i="41"/>
  <c r="E1242" i="41"/>
  <c r="E939" i="41"/>
  <c r="E923" i="41"/>
  <c r="E759" i="41"/>
  <c r="F759" i="41"/>
  <c r="E1276" i="41"/>
  <c r="E752" i="41"/>
  <c r="F752" i="41"/>
  <c r="E1195" i="41"/>
  <c r="E1013" i="41"/>
  <c r="E1239" i="41"/>
  <c r="E1120" i="41"/>
  <c r="E1280" i="41"/>
  <c r="E1086" i="41"/>
  <c r="E926" i="41"/>
  <c r="E1228" i="41"/>
  <c r="E987" i="41"/>
  <c r="E1275" i="41"/>
  <c r="E1296" i="41"/>
  <c r="E1224" i="41"/>
  <c r="F733" i="41"/>
  <c r="E733" i="41"/>
  <c r="E723" i="41"/>
  <c r="E1157" i="41"/>
  <c r="E945" i="41"/>
  <c r="E940" i="41"/>
  <c r="E1015" i="41"/>
  <c r="E1098" i="41"/>
  <c r="E1044" i="41"/>
  <c r="E732" i="41"/>
  <c r="F732" i="41"/>
  <c r="E1104" i="41"/>
  <c r="E1312" i="41"/>
  <c r="E967" i="41"/>
  <c r="E914" i="41"/>
  <c r="E751" i="41"/>
  <c r="F751" i="41"/>
  <c r="E1163" i="41"/>
  <c r="F738" i="41"/>
  <c r="E738" i="41"/>
  <c r="E1107" i="41"/>
  <c r="F761" i="41"/>
  <c r="E761" i="41"/>
  <c r="E866" i="41"/>
  <c r="E941" i="41"/>
  <c r="E1074" i="41"/>
  <c r="E1051" i="41"/>
  <c r="E811" i="41"/>
  <c r="F811" i="41"/>
  <c r="E875" i="41"/>
  <c r="E1248" i="41"/>
  <c r="E1167" i="41"/>
  <c r="E1256" i="41"/>
  <c r="E1223" i="41"/>
  <c r="F717" i="41"/>
  <c r="E717" i="41"/>
  <c r="E1108" i="41"/>
  <c r="E1061" i="41"/>
  <c r="E858" i="41"/>
  <c r="F858" i="41"/>
  <c r="E1212" i="41"/>
  <c r="E1165" i="41"/>
  <c r="E1142" i="41"/>
  <c r="E884" i="41"/>
  <c r="E1313" i="41"/>
  <c r="E1272" i="41"/>
  <c r="F773" i="41"/>
  <c r="E773" i="41"/>
  <c r="E1126" i="41"/>
  <c r="E726" i="41"/>
  <c r="F726" i="41"/>
  <c r="E1082" i="41"/>
  <c r="F756" i="41"/>
  <c r="E756" i="41"/>
  <c r="E948" i="41"/>
  <c r="E1113" i="41"/>
  <c r="E989" i="41"/>
  <c r="E1128" i="41"/>
  <c r="E851" i="41"/>
  <c r="F851" i="41"/>
  <c r="E815" i="41"/>
  <c r="F815" i="41"/>
  <c r="E1278" i="41"/>
  <c r="E849" i="41"/>
  <c r="F849" i="41"/>
  <c r="E1000" i="41"/>
  <c r="E1045" i="41"/>
  <c r="E1025" i="41"/>
  <c r="E896" i="41"/>
  <c r="E728" i="41"/>
  <c r="F728" i="41"/>
  <c r="E1026" i="41"/>
  <c r="F855" i="41"/>
  <c r="E855" i="41"/>
  <c r="E827" i="41"/>
  <c r="E1306" i="41"/>
  <c r="E1255" i="41"/>
  <c r="F810" i="41"/>
  <c r="E810" i="41"/>
  <c r="E1266" i="41"/>
  <c r="E837" i="41"/>
  <c r="E1311" i="41"/>
  <c r="E1197" i="41"/>
  <c r="E806" i="41"/>
  <c r="E1289" i="41"/>
  <c r="E1207" i="41"/>
  <c r="E1110" i="41"/>
  <c r="F796" i="41"/>
  <c r="E796" i="41"/>
  <c r="E1249" i="41"/>
  <c r="E974" i="41"/>
  <c r="E1117" i="41"/>
  <c r="E1173" i="41"/>
  <c r="E1226" i="41"/>
  <c r="E1170" i="41"/>
  <c r="E1123" i="41"/>
  <c r="E1041" i="41"/>
  <c r="E1080" i="41"/>
  <c r="E894" i="41"/>
  <c r="E915" i="41"/>
  <c r="E1209" i="41"/>
  <c r="E1152" i="41"/>
  <c r="E871" i="41"/>
  <c r="E822" i="41"/>
  <c r="E1301" i="41"/>
  <c r="E1220" i="41"/>
  <c r="E1125" i="41"/>
  <c r="E1247" i="41"/>
  <c r="E1187" i="41"/>
  <c r="E734" i="41"/>
  <c r="F734" i="41"/>
  <c r="E1131" i="41"/>
  <c r="E1169" i="41"/>
  <c r="E1011" i="41"/>
  <c r="E1079" i="41"/>
  <c r="E1031" i="41"/>
  <c r="E1039" i="41"/>
  <c r="E1303" i="41"/>
  <c r="E1050" i="41"/>
  <c r="E958" i="41"/>
  <c r="E1279" i="41"/>
  <c r="E1022" i="41"/>
  <c r="E1231" i="41"/>
  <c r="E1269" i="41"/>
  <c r="E950" i="41"/>
  <c r="E869" i="41"/>
  <c r="E895" i="41"/>
  <c r="E853" i="41"/>
  <c r="F853" i="41"/>
  <c r="E859" i="41"/>
  <c r="F859" i="41"/>
  <c r="E963" i="41"/>
  <c r="E955" i="41"/>
  <c r="E890" i="41"/>
  <c r="E936" i="41"/>
  <c r="E1243" i="41"/>
  <c r="E1227" i="41"/>
  <c r="E882" i="41"/>
  <c r="E1024" i="41"/>
  <c r="E938" i="41"/>
  <c r="E836" i="41"/>
  <c r="E1001" i="41"/>
  <c r="E897" i="41"/>
  <c r="E992" i="41"/>
  <c r="E1160" i="41"/>
  <c r="E1048" i="41"/>
  <c r="E1270" i="41"/>
  <c r="E766" i="41"/>
  <c r="F766" i="41"/>
  <c r="E831" i="41"/>
  <c r="F831" i="41"/>
  <c r="E1057" i="41"/>
  <c r="F769" i="41"/>
  <c r="E769" i="41"/>
  <c r="E951" i="41"/>
  <c r="E747" i="41"/>
  <c r="F747" i="41"/>
  <c r="E1284" i="41"/>
  <c r="E916" i="41"/>
  <c r="E731" i="41"/>
  <c r="F731" i="41"/>
  <c r="E1235" i="41"/>
  <c r="E845" i="41"/>
  <c r="E1065" i="41"/>
  <c r="E920" i="41"/>
  <c r="E862" i="41"/>
  <c r="E762" i="41"/>
  <c r="F762" i="41"/>
  <c r="E1028" i="41"/>
  <c r="E744" i="41"/>
  <c r="F744" i="41"/>
  <c r="B119" i="29"/>
  <c r="E119" i="29" s="1"/>
  <c r="G119" i="29"/>
  <c r="D119" i="29"/>
  <c r="G143" i="29"/>
  <c r="B143" i="29"/>
  <c r="E143" i="29" s="1"/>
  <c r="D143" i="29"/>
  <c r="B140" i="29"/>
  <c r="E140" i="29" s="1"/>
  <c r="G140" i="29"/>
  <c r="D140" i="29"/>
  <c r="G127" i="29"/>
  <c r="D127" i="29"/>
  <c r="B127" i="29"/>
  <c r="E127" i="29" s="1"/>
  <c r="B34" i="29"/>
  <c r="E34" i="29" s="1"/>
  <c r="G34" i="29"/>
  <c r="D34" i="29"/>
  <c r="B104" i="29"/>
  <c r="E104" i="29" s="1"/>
  <c r="G104" i="29"/>
  <c r="D104" i="29"/>
  <c r="D42" i="29"/>
  <c r="B42" i="29"/>
  <c r="E42" i="29" s="1"/>
  <c r="G42" i="29"/>
  <c r="D61" i="29"/>
  <c r="G61" i="29"/>
  <c r="B61" i="29"/>
  <c r="E61" i="29" s="1"/>
  <c r="D160" i="29"/>
  <c r="B160" i="29"/>
  <c r="E160" i="29" s="1"/>
  <c r="G160" i="29"/>
  <c r="D24" i="29"/>
  <c r="B24" i="29"/>
  <c r="E24" i="29" s="1"/>
  <c r="G24" i="29"/>
  <c r="B41" i="29"/>
  <c r="E41" i="29" s="1"/>
  <c r="G41" i="29"/>
  <c r="D41" i="29"/>
  <c r="G94" i="29"/>
  <c r="B94" i="29"/>
  <c r="E94" i="29" s="1"/>
  <c r="D94" i="29"/>
  <c r="D134" i="29"/>
  <c r="B134" i="29"/>
  <c r="E134" i="29" s="1"/>
  <c r="G134" i="29"/>
  <c r="G96" i="29"/>
  <c r="B96" i="29"/>
  <c r="E96" i="29" s="1"/>
  <c r="D96" i="29"/>
  <c r="B95" i="29"/>
  <c r="E95" i="29" s="1"/>
  <c r="G95" i="29"/>
  <c r="D95" i="29"/>
  <c r="G161" i="29"/>
  <c r="D161" i="29"/>
  <c r="B161" i="29"/>
  <c r="E161" i="29" s="1"/>
  <c r="B102" i="29"/>
  <c r="E102" i="29" s="1"/>
  <c r="G102" i="29"/>
  <c r="D102" i="29"/>
  <c r="B44" i="29"/>
  <c r="E44" i="29" s="1"/>
  <c r="G44" i="29"/>
  <c r="D44" i="29"/>
  <c r="D136" i="29"/>
  <c r="B136" i="29"/>
  <c r="E136" i="29" s="1"/>
  <c r="G136" i="29"/>
  <c r="B25" i="29"/>
  <c r="E25" i="29" s="1"/>
  <c r="D25" i="29"/>
  <c r="G25" i="29"/>
  <c r="D21" i="29"/>
  <c r="G21" i="29"/>
  <c r="B21" i="29"/>
  <c r="E21" i="29" s="1"/>
  <c r="G101" i="29"/>
  <c r="D101" i="29"/>
  <c r="B101" i="29"/>
  <c r="E101" i="29" s="1"/>
  <c r="B154" i="29"/>
  <c r="E154" i="29" s="1"/>
  <c r="G154" i="29"/>
  <c r="D154" i="29"/>
  <c r="B135" i="29"/>
  <c r="E135" i="29" s="1"/>
  <c r="D135" i="29"/>
  <c r="G135" i="29"/>
  <c r="D113" i="29"/>
  <c r="B113" i="29"/>
  <c r="E113" i="29" s="1"/>
  <c r="G113" i="29"/>
  <c r="D36" i="29"/>
  <c r="G36" i="29"/>
  <c r="B36" i="29"/>
  <c r="E36" i="29" s="1"/>
  <c r="D162" i="29"/>
  <c r="G162" i="29"/>
  <c r="B162" i="29"/>
  <c r="E162" i="29" s="1"/>
  <c r="B30" i="29"/>
  <c r="E30" i="29" s="1"/>
  <c r="G30" i="29"/>
  <c r="D30" i="29"/>
  <c r="G90" i="29"/>
  <c r="D90" i="29"/>
  <c r="B90" i="29"/>
  <c r="E90" i="29" s="1"/>
  <c r="G117" i="29"/>
  <c r="B117" i="29"/>
  <c r="E117" i="29" s="1"/>
  <c r="D117" i="29"/>
  <c r="D116" i="29"/>
  <c r="B116" i="29"/>
  <c r="E116" i="29" s="1"/>
  <c r="G116" i="29"/>
  <c r="G40" i="29"/>
  <c r="B40" i="29"/>
  <c r="E40" i="29" s="1"/>
  <c r="D40" i="29"/>
  <c r="B27" i="29"/>
  <c r="E27" i="29" s="1"/>
  <c r="D27" i="29"/>
  <c r="G27" i="29"/>
  <c r="B69" i="29"/>
  <c r="E69" i="29" s="1"/>
  <c r="D69" i="29"/>
  <c r="G69" i="29"/>
  <c r="G149" i="29"/>
  <c r="D149" i="29"/>
  <c r="B149" i="29"/>
  <c r="E149" i="29" s="1"/>
  <c r="D37" i="29"/>
  <c r="B37" i="29"/>
  <c r="E37" i="29" s="1"/>
  <c r="G37" i="29"/>
  <c r="D35" i="29"/>
  <c r="G35" i="29"/>
  <c r="B35" i="29"/>
  <c r="E35" i="29" s="1"/>
  <c r="E1294" i="41"/>
  <c r="E812" i="41"/>
  <c r="F812" i="41"/>
  <c r="E928" i="41"/>
  <c r="E977" i="41"/>
  <c r="F775" i="41"/>
  <c r="E775" i="41"/>
  <c r="E1091" i="41"/>
  <c r="E1047" i="41"/>
  <c r="E930" i="41"/>
  <c r="E878" i="41"/>
  <c r="E912" i="41"/>
  <c r="E1179" i="41"/>
  <c r="E1286" i="41"/>
  <c r="E1119" i="41"/>
  <c r="E881" i="41"/>
  <c r="E1043" i="41"/>
  <c r="E1254" i="41"/>
  <c r="F793" i="41"/>
  <c r="E793" i="41"/>
  <c r="E1111" i="41"/>
  <c r="E1106" i="41"/>
  <c r="E893" i="41"/>
  <c r="E1230" i="41"/>
  <c r="E983" i="41"/>
  <c r="E840" i="41"/>
  <c r="F840" i="41"/>
  <c r="E981" i="41"/>
  <c r="E787" i="41"/>
  <c r="F787" i="41"/>
  <c r="E1161" i="41"/>
  <c r="E1149" i="41"/>
  <c r="E790" i="41"/>
  <c r="F790" i="41"/>
  <c r="E1016" i="41"/>
  <c r="E944" i="41"/>
  <c r="E1071" i="41"/>
  <c r="E729" i="41"/>
  <c r="E864" i="41"/>
  <c r="E1184" i="41"/>
  <c r="E1147" i="41"/>
  <c r="E1156" i="41"/>
  <c r="E1146" i="41"/>
  <c r="E823" i="41"/>
  <c r="F823" i="41"/>
  <c r="E1132" i="41"/>
  <c r="E1297" i="41"/>
  <c r="E1168" i="41"/>
  <c r="E843" i="41"/>
  <c r="F843" i="41"/>
  <c r="E1225" i="41"/>
  <c r="E1040" i="41"/>
  <c r="E1292" i="41"/>
  <c r="E1070" i="41"/>
  <c r="E1054" i="41"/>
  <c r="E1221" i="41"/>
  <c r="E1182" i="41"/>
  <c r="E1261" i="41"/>
  <c r="E1009" i="41"/>
  <c r="E1251" i="41"/>
  <c r="E909" i="41"/>
  <c r="E1066" i="41"/>
  <c r="E1012" i="41"/>
  <c r="E885" i="41"/>
  <c r="E1159" i="41"/>
  <c r="E947" i="41"/>
  <c r="E1027" i="41"/>
  <c r="E1014" i="41"/>
  <c r="E1150" i="41"/>
  <c r="E956" i="41"/>
  <c r="E804" i="41"/>
  <c r="E825" i="41"/>
  <c r="E1299" i="41"/>
  <c r="E776" i="41"/>
  <c r="F776" i="41"/>
  <c r="E1136" i="41"/>
  <c r="E1263" i="41"/>
  <c r="E888" i="41"/>
  <c r="E960" i="41"/>
  <c r="F850" i="41"/>
  <c r="E850" i="41"/>
  <c r="E995" i="41"/>
  <c r="E1035" i="41"/>
  <c r="E917" i="41"/>
  <c r="E891" i="41"/>
  <c r="E1073" i="41"/>
  <c r="E865" i="41"/>
  <c r="E1293" i="41"/>
  <c r="E911" i="41"/>
  <c r="E847" i="41"/>
  <c r="F847" i="41"/>
  <c r="E1295" i="41"/>
  <c r="E946" i="41"/>
  <c r="E1199" i="41"/>
  <c r="E1316" i="41"/>
  <c r="E1038" i="41"/>
  <c r="E1118" i="41"/>
  <c r="E922" i="41"/>
  <c r="E1234" i="41"/>
  <c r="E791" i="41"/>
  <c r="F791" i="41"/>
  <c r="E745" i="41"/>
  <c r="F745" i="41"/>
  <c r="E1257" i="41"/>
  <c r="E1305" i="41"/>
  <c r="E1302" i="41"/>
  <c r="E1315" i="41"/>
  <c r="E998" i="41"/>
  <c r="F768" i="41"/>
  <c r="E768" i="41"/>
  <c r="E907" i="41"/>
  <c r="E1265" i="41"/>
  <c r="E861" i="41"/>
  <c r="E765" i="41"/>
  <c r="F765" i="41"/>
  <c r="E1198" i="41"/>
  <c r="E932" i="41"/>
  <c r="E786" i="41"/>
  <c r="E921" i="41"/>
  <c r="E975" i="41"/>
  <c r="E984" i="41"/>
  <c r="E1191" i="41"/>
  <c r="E1097" i="41"/>
  <c r="E1069" i="41"/>
  <c r="E868" i="41"/>
  <c r="E905" i="41"/>
  <c r="E1241" i="41"/>
  <c r="E1282" i="41"/>
  <c r="E899" i="41"/>
  <c r="E1155" i="41"/>
  <c r="E1046" i="41"/>
  <c r="E1029" i="41"/>
  <c r="E803" i="41"/>
  <c r="E1075" i="41"/>
  <c r="E1017" i="41"/>
  <c r="E832" i="41"/>
  <c r="F832" i="41"/>
  <c r="E753" i="41"/>
  <c r="F753" i="41"/>
  <c r="E1008" i="41"/>
  <c r="E1127" i="41"/>
  <c r="E968" i="41"/>
  <c r="E1314" i="41"/>
  <c r="E1217" i="41"/>
  <c r="E716" i="41"/>
  <c r="E949" i="41"/>
  <c r="E913" i="41"/>
  <c r="E1319" i="41"/>
  <c r="E1183" i="41"/>
  <c r="E1205" i="41"/>
  <c r="E1174" i="41"/>
  <c r="E1287" i="41"/>
  <c r="E1105" i="41"/>
  <c r="E1055" i="41"/>
  <c r="E1194" i="41"/>
  <c r="E1222" i="41"/>
  <c r="E813" i="41"/>
  <c r="E1172" i="41"/>
  <c r="E970" i="41"/>
  <c r="E764" i="41"/>
  <c r="F764" i="41"/>
  <c r="E1130" i="41"/>
  <c r="E1115" i="41"/>
  <c r="E1060" i="41"/>
  <c r="E985" i="41"/>
  <c r="E1059" i="41"/>
  <c r="E1116" i="41"/>
  <c r="E1285" i="41"/>
  <c r="E1192" i="41"/>
  <c r="E1201" i="41"/>
  <c r="I13" i="54"/>
  <c r="H13" i="54"/>
  <c r="E7" i="54"/>
  <c r="L7" i="54" s="1"/>
  <c r="E12" i="54"/>
  <c r="C14" i="54"/>
  <c r="D13" i="54"/>
  <c r="F807" i="41" l="1"/>
  <c r="F827" i="41"/>
  <c r="D10" i="59"/>
  <c r="F7" i="54" s="1"/>
  <c r="F803" i="41"/>
  <c r="F718" i="41"/>
  <c r="F780" i="41"/>
  <c r="F786" i="41"/>
  <c r="F720" i="41"/>
  <c r="F852" i="41"/>
  <c r="F845" i="41"/>
  <c r="F817" i="41"/>
  <c r="F804" i="41"/>
  <c r="F826" i="41"/>
  <c r="F824" i="41"/>
  <c r="K16" i="39"/>
  <c r="K35" i="39"/>
  <c r="H17" i="39"/>
  <c r="F716" i="41"/>
  <c r="F729" i="41"/>
  <c r="F836" i="41"/>
  <c r="F841" i="41"/>
  <c r="F813" i="41"/>
  <c r="I17" i="39"/>
  <c r="A15" i="54"/>
  <c r="O14" i="54"/>
  <c r="F837" i="41"/>
  <c r="K33" i="39"/>
  <c r="H28" i="39"/>
  <c r="I28" i="39"/>
  <c r="H18" i="29"/>
  <c r="J18" i="29"/>
  <c r="I18" i="29"/>
  <c r="J17" i="29"/>
  <c r="H17" i="29"/>
  <c r="I17" i="29"/>
  <c r="J24" i="39"/>
  <c r="H24" i="39"/>
  <c r="H26" i="39"/>
  <c r="K18" i="39"/>
  <c r="J26" i="39"/>
  <c r="F802" i="41"/>
  <c r="F1119" i="41"/>
  <c r="F1240" i="41"/>
  <c r="F1154" i="41"/>
  <c r="I34" i="39"/>
  <c r="J22" i="39"/>
  <c r="H34" i="39"/>
  <c r="H22" i="39"/>
  <c r="H31" i="39"/>
  <c r="J31" i="39"/>
  <c r="H19" i="39"/>
  <c r="K29" i="39"/>
  <c r="I19" i="39"/>
  <c r="J30" i="39"/>
  <c r="J21" i="39"/>
  <c r="I21" i="39"/>
  <c r="I32" i="39"/>
  <c r="H32" i="39"/>
  <c r="I20" i="39"/>
  <c r="J20" i="39"/>
  <c r="H27" i="39"/>
  <c r="H30" i="39"/>
  <c r="J27" i="39"/>
  <c r="F920" i="41"/>
  <c r="F1284" i="41"/>
  <c r="F951" i="41"/>
  <c r="F1057" i="41"/>
  <c r="F1048" i="41"/>
  <c r="F992" i="41"/>
  <c r="F1001" i="41"/>
  <c r="F938" i="41"/>
  <c r="F882" i="41"/>
  <c r="F869" i="41"/>
  <c r="F1303" i="41"/>
  <c r="F1125" i="41"/>
  <c r="F1123" i="41"/>
  <c r="F1289" i="41"/>
  <c r="F1306" i="41"/>
  <c r="F989" i="41"/>
  <c r="F941" i="41"/>
  <c r="F967" i="41"/>
  <c r="F1296" i="41"/>
  <c r="F1239" i="41"/>
  <c r="F1145" i="41"/>
  <c r="F1258" i="41"/>
  <c r="F1203" i="41"/>
  <c r="F1233" i="41"/>
  <c r="F925" i="41"/>
  <c r="F1166" i="41"/>
  <c r="F919" i="41"/>
  <c r="F1063" i="41"/>
  <c r="F997" i="41"/>
  <c r="F892" i="41"/>
  <c r="F1236" i="41"/>
  <c r="F1027" i="41"/>
  <c r="F1012" i="41"/>
  <c r="F1054" i="41"/>
  <c r="F1168" i="41"/>
  <c r="F1146" i="41"/>
  <c r="F1071" i="41"/>
  <c r="F1230" i="41"/>
  <c r="F1043" i="41"/>
  <c r="F878" i="41"/>
  <c r="F1047" i="41"/>
  <c r="F1294" i="41"/>
  <c r="F1116" i="41"/>
  <c r="F1115" i="41"/>
  <c r="F1222" i="41"/>
  <c r="F1287" i="41"/>
  <c r="F1319" i="41"/>
  <c r="F1217" i="41"/>
  <c r="F1008" i="41"/>
  <c r="F1029" i="41"/>
  <c r="F1282" i="41"/>
  <c r="F1069" i="41"/>
  <c r="F975" i="41"/>
  <c r="F861" i="41"/>
  <c r="F998" i="41"/>
  <c r="F1257" i="41"/>
  <c r="F1038" i="41"/>
  <c r="F1295" i="41"/>
  <c r="F865" i="41"/>
  <c r="F891" i="41"/>
  <c r="F888" i="41"/>
  <c r="F1299" i="41"/>
  <c r="F956" i="41"/>
  <c r="F1014" i="41"/>
  <c r="F947" i="41"/>
  <c r="F885" i="41"/>
  <c r="F1066" i="41"/>
  <c r="F1251" i="41"/>
  <c r="F1261" i="41"/>
  <c r="F1221" i="41"/>
  <c r="F1070" i="41"/>
  <c r="F1040" i="41"/>
  <c r="F1297" i="41"/>
  <c r="F1156" i="41"/>
  <c r="F1184" i="41"/>
  <c r="F944" i="41"/>
  <c r="F1161" i="41"/>
  <c r="F981" i="41"/>
  <c r="F983" i="41"/>
  <c r="F893" i="41"/>
  <c r="F1111" i="41"/>
  <c r="F1254" i="41"/>
  <c r="F881" i="41"/>
  <c r="F1286" i="41"/>
  <c r="F912" i="41"/>
  <c r="F930" i="41"/>
  <c r="F1091" i="41"/>
  <c r="F977" i="41"/>
  <c r="F963" i="41"/>
  <c r="F958" i="41"/>
  <c r="F1131" i="41"/>
  <c r="F1187" i="41"/>
  <c r="F1080" i="41"/>
  <c r="F1249" i="41"/>
  <c r="F1110" i="41"/>
  <c r="F1000" i="41"/>
  <c r="F1278" i="41"/>
  <c r="F1165" i="41"/>
  <c r="F875" i="41"/>
  <c r="F1051" i="41"/>
  <c r="F945" i="41"/>
  <c r="F1280" i="41"/>
  <c r="F1141" i="41"/>
  <c r="F964" i="41"/>
  <c r="F1064" i="41"/>
  <c r="F887" i="41"/>
  <c r="F1200" i="41"/>
  <c r="F1171" i="41"/>
  <c r="F873" i="41"/>
  <c r="F1159" i="41"/>
  <c r="F1009" i="41"/>
  <c r="F1292" i="41"/>
  <c r="F1132" i="41"/>
  <c r="F864" i="41"/>
  <c r="F1149" i="41"/>
  <c r="F1106" i="41"/>
  <c r="F1179" i="41"/>
  <c r="F928" i="41"/>
  <c r="F1192" i="41"/>
  <c r="F985" i="41"/>
  <c r="F1172" i="41"/>
  <c r="F1055" i="41"/>
  <c r="F1205" i="41"/>
  <c r="F949" i="41"/>
  <c r="F968" i="41"/>
  <c r="F1075" i="41"/>
  <c r="F1155" i="41"/>
  <c r="F905" i="41"/>
  <c r="F1191" i="41"/>
  <c r="F1198" i="41"/>
  <c r="F907" i="41"/>
  <c r="F1302" i="41"/>
  <c r="F922" i="41"/>
  <c r="F1199" i="41"/>
  <c r="F911" i="41"/>
  <c r="F1035" i="41"/>
  <c r="F1136" i="41"/>
  <c r="F1201" i="41"/>
  <c r="F1285" i="41"/>
  <c r="F1059" i="41"/>
  <c r="F1060" i="41"/>
  <c r="F1130" i="41"/>
  <c r="F970" i="41"/>
  <c r="F1194" i="41"/>
  <c r="F1105" i="41"/>
  <c r="F1174" i="41"/>
  <c r="F1183" i="41"/>
  <c r="F913" i="41"/>
  <c r="F1314" i="41"/>
  <c r="F1127" i="41"/>
  <c r="F1017" i="41"/>
  <c r="F1046" i="41"/>
  <c r="F899" i="41"/>
  <c r="F1241" i="41"/>
  <c r="F868" i="41"/>
  <c r="F1097" i="41"/>
  <c r="F984" i="41"/>
  <c r="F921" i="41"/>
  <c r="F932" i="41"/>
  <c r="F1265" i="41"/>
  <c r="F1315" i="41"/>
  <c r="F1305" i="41"/>
  <c r="F1234" i="41"/>
  <c r="F1118" i="41"/>
  <c r="F1316" i="41"/>
  <c r="F946" i="41"/>
  <c r="F1293" i="41"/>
  <c r="F1073" i="41"/>
  <c r="F917" i="41"/>
  <c r="F995" i="41"/>
  <c r="F960" i="41"/>
  <c r="F1263" i="41"/>
  <c r="F1028" i="41"/>
  <c r="F862" i="41"/>
  <c r="F1065" i="41"/>
  <c r="F1235" i="41"/>
  <c r="F916" i="41"/>
  <c r="F1270" i="41"/>
  <c r="F1160" i="41"/>
  <c r="F897" i="41"/>
  <c r="F1024" i="41"/>
  <c r="F890" i="41"/>
  <c r="F1022" i="41"/>
  <c r="F1011" i="41"/>
  <c r="F915" i="41"/>
  <c r="F1117" i="41"/>
  <c r="F1025" i="41"/>
  <c r="F884" i="41"/>
  <c r="F1167" i="41"/>
  <c r="F1015" i="41"/>
  <c r="F926" i="41"/>
  <c r="F1242" i="41"/>
  <c r="F959" i="41"/>
  <c r="F1283" i="41"/>
  <c r="F1307" i="41"/>
  <c r="F1020" i="41"/>
  <c r="F980" i="41"/>
  <c r="F1271" i="41"/>
  <c r="F1032" i="41"/>
  <c r="F876" i="41"/>
  <c r="F904" i="41"/>
  <c r="F880" i="41"/>
  <c r="F1245" i="41"/>
  <c r="F1089" i="41"/>
  <c r="F1003" i="41"/>
  <c r="F1122" i="41"/>
  <c r="F1304" i="41"/>
  <c r="F1077" i="41"/>
  <c r="F937" i="41"/>
  <c r="F1190" i="41"/>
  <c r="F943" i="41"/>
  <c r="F1181" i="41"/>
  <c r="F903" i="41"/>
  <c r="F900" i="41"/>
  <c r="F986" i="41"/>
  <c r="F1252" i="41"/>
  <c r="F929" i="41"/>
  <c r="F1102" i="41"/>
  <c r="F1238" i="41"/>
  <c r="F1084" i="41"/>
  <c r="F1124" i="41"/>
  <c r="F978" i="41"/>
  <c r="F918" i="41"/>
  <c r="F906" i="41"/>
  <c r="F1300" i="41"/>
  <c r="F1185" i="41"/>
  <c r="F972" i="41"/>
  <c r="F863" i="41"/>
  <c r="F1158" i="41"/>
  <c r="F1196" i="41"/>
  <c r="F877" i="41"/>
  <c r="F1164" i="41"/>
  <c r="F962" i="41"/>
  <c r="F1320" i="41"/>
  <c r="F870" i="41"/>
  <c r="F1215" i="41"/>
  <c r="F1177" i="41"/>
  <c r="F1298" i="41"/>
  <c r="F991" i="41"/>
  <c r="F1210" i="41"/>
  <c r="F996" i="41"/>
  <c r="F1229" i="41"/>
  <c r="F867" i="41"/>
  <c r="F1101" i="41"/>
  <c r="F1188" i="41"/>
  <c r="F1309" i="41"/>
  <c r="F1088" i="41"/>
  <c r="F1068" i="41"/>
  <c r="F1274" i="41"/>
  <c r="F1176" i="41"/>
  <c r="F1232" i="41"/>
  <c r="F1288" i="41"/>
  <c r="F1219" i="41"/>
  <c r="F939" i="41"/>
  <c r="F1013" i="41"/>
  <c r="F1120" i="41"/>
  <c r="F1086" i="41"/>
  <c r="F1228" i="41"/>
  <c r="F1275" i="41"/>
  <c r="F1224" i="41"/>
  <c r="F1207" i="41"/>
  <c r="F974" i="41"/>
  <c r="F1173" i="41"/>
  <c r="F1170" i="41"/>
  <c r="F1041" i="41"/>
  <c r="F894" i="41"/>
  <c r="F1209" i="41"/>
  <c r="F871" i="41"/>
  <c r="F1140" i="41"/>
  <c r="F1244" i="41"/>
  <c r="F1092" i="41"/>
  <c r="F1053" i="41"/>
  <c r="F1291" i="41"/>
  <c r="F1049" i="41"/>
  <c r="F1237" i="41"/>
  <c r="F1006" i="41"/>
  <c r="F1186" i="41"/>
  <c r="F1072" i="41"/>
  <c r="F1133" i="41"/>
  <c r="F1100" i="41"/>
  <c r="F1081" i="41"/>
  <c r="F1138" i="41"/>
  <c r="F1034" i="41"/>
  <c r="F1178" i="41"/>
  <c r="F1246" i="41"/>
  <c r="F1148" i="41"/>
  <c r="F1018" i="41"/>
  <c r="F990" i="41"/>
  <c r="F1189" i="41"/>
  <c r="F1260" i="41"/>
  <c r="F1216" i="41"/>
  <c r="F1162" i="41"/>
  <c r="F1010" i="41"/>
  <c r="F1175" i="41"/>
  <c r="F1204" i="41"/>
  <c r="F860" i="41"/>
  <c r="F1056" i="41"/>
  <c r="F1021" i="41"/>
  <c r="F1058" i="41"/>
  <c r="F994" i="41"/>
  <c r="F1151" i="41"/>
  <c r="F901" i="41"/>
  <c r="F931" i="41"/>
  <c r="F1264" i="41"/>
  <c r="F961" i="41"/>
  <c r="F1317" i="41"/>
  <c r="F1310" i="41"/>
  <c r="F874" i="41"/>
  <c r="F1067" i="41"/>
  <c r="F1135" i="41"/>
  <c r="F1267" i="41"/>
  <c r="F952" i="41"/>
  <c r="F1095" i="41"/>
  <c r="F1023" i="41"/>
  <c r="F1085" i="41"/>
  <c r="F1078" i="41"/>
  <c r="F1281" i="41"/>
  <c r="F1157" i="41"/>
  <c r="F940" i="41"/>
  <c r="F1098" i="41"/>
  <c r="F1312" i="41"/>
  <c r="F914" i="41"/>
  <c r="F1163" i="41"/>
  <c r="F1107" i="41"/>
  <c r="F866" i="41"/>
  <c r="F1074" i="41"/>
  <c r="F1248" i="41"/>
  <c r="F1256" i="41"/>
  <c r="F1061" i="41"/>
  <c r="F1212" i="41"/>
  <c r="F1142" i="41"/>
  <c r="F1313" i="41"/>
  <c r="F1113" i="41"/>
  <c r="F1128" i="41"/>
  <c r="F1045" i="41"/>
  <c r="F896" i="41"/>
  <c r="F1026" i="41"/>
  <c r="F1255" i="41"/>
  <c r="F1266" i="41"/>
  <c r="F1311" i="41"/>
  <c r="F1220" i="41"/>
  <c r="F1247" i="41"/>
  <c r="F1169" i="41"/>
  <c r="F1079" i="41"/>
  <c r="F1039" i="41"/>
  <c r="F1050" i="41"/>
  <c r="F1279" i="41"/>
  <c r="F1231" i="41"/>
  <c r="F950" i="41"/>
  <c r="F895" i="41"/>
  <c r="F955" i="41"/>
  <c r="F936" i="41"/>
  <c r="F1227" i="41"/>
  <c r="F1268" i="41"/>
  <c r="F1019" i="41"/>
  <c r="F1090" i="41"/>
  <c r="F1037" i="41"/>
  <c r="F1134" i="41"/>
  <c r="F954" i="41"/>
  <c r="F924" i="41"/>
  <c r="F1143" i="41"/>
  <c r="F908" i="41"/>
  <c r="F976" i="41"/>
  <c r="F982" i="41"/>
  <c r="F934" i="41"/>
  <c r="F1121" i="41"/>
  <c r="F1218" i="41"/>
  <c r="F1137" i="41"/>
  <c r="F1211" i="41"/>
  <c r="F979" i="41"/>
  <c r="F1076" i="41"/>
  <c r="F971" i="41"/>
  <c r="F1139" i="41"/>
  <c r="F1262" i="41"/>
  <c r="F965" i="41"/>
  <c r="F889" i="41"/>
  <c r="F1318" i="41"/>
  <c r="F1062" i="41"/>
  <c r="F1202" i="41"/>
  <c r="F927" i="41"/>
  <c r="F1153" i="41"/>
  <c r="F1109" i="41"/>
  <c r="F1004" i="41"/>
  <c r="F1112" i="41"/>
  <c r="F872" i="41"/>
  <c r="F1114" i="41"/>
  <c r="F1087" i="41"/>
  <c r="F1036" i="41"/>
  <c r="F902" i="41"/>
  <c r="F1002" i="41"/>
  <c r="F1253" i="41"/>
  <c r="F1213" i="41"/>
  <c r="F1273" i="41"/>
  <c r="F1208" i="41"/>
  <c r="F973" i="41"/>
  <c r="F1308" i="41"/>
  <c r="F1094" i="41"/>
  <c r="F933" i="41"/>
  <c r="F1180" i="41"/>
  <c r="F966" i="41"/>
  <c r="F1099" i="41"/>
  <c r="F969" i="41"/>
  <c r="F1042" i="41"/>
  <c r="F993" i="41"/>
  <c r="F935" i="41"/>
  <c r="F999" i="41"/>
  <c r="F942" i="41"/>
  <c r="F1144" i="41"/>
  <c r="F1250" i="41"/>
  <c r="F988" i="41"/>
  <c r="F910" i="41"/>
  <c r="F1096" i="41"/>
  <c r="F1033" i="41"/>
  <c r="F1206" i="41"/>
  <c r="F898" i="41"/>
  <c r="F1259" i="41"/>
  <c r="F953" i="41"/>
  <c r="F886" i="41"/>
  <c r="F1193" i="41"/>
  <c r="F1103" i="41"/>
  <c r="F1030" i="41"/>
  <c r="F1277" i="41"/>
  <c r="F883" i="41"/>
  <c r="F1150" i="41"/>
  <c r="F909" i="41"/>
  <c r="F1182" i="41"/>
  <c r="F1225" i="41"/>
  <c r="F1147" i="41"/>
  <c r="F1016" i="41"/>
  <c r="F1243" i="41"/>
  <c r="F1269" i="41"/>
  <c r="F1031" i="41"/>
  <c r="F1301" i="41"/>
  <c r="F1152" i="41"/>
  <c r="F1226" i="41"/>
  <c r="F1197" i="41"/>
  <c r="F948" i="41"/>
  <c r="F1082" i="41"/>
  <c r="F1126" i="41"/>
  <c r="F1272" i="41"/>
  <c r="F1108" i="41"/>
  <c r="F1223" i="41"/>
  <c r="F1104" i="41"/>
  <c r="F1044" i="41"/>
  <c r="F987" i="41"/>
  <c r="F1195" i="41"/>
  <c r="F1276" i="41"/>
  <c r="F923" i="41"/>
  <c r="F1129" i="41"/>
  <c r="F957" i="41"/>
  <c r="F1007" i="41"/>
  <c r="F1290" i="41"/>
  <c r="F1052" i="41"/>
  <c r="F1093" i="41"/>
  <c r="F1083" i="41"/>
  <c r="F1214" i="41"/>
  <c r="F879" i="41"/>
  <c r="F1005" i="41"/>
  <c r="J20" i="29"/>
  <c r="I20" i="29"/>
  <c r="H20" i="29"/>
  <c r="H19" i="29"/>
  <c r="I19" i="29"/>
  <c r="J19" i="29"/>
  <c r="K23" i="39"/>
  <c r="K25" i="39"/>
  <c r="F828" i="41"/>
  <c r="H154" i="29"/>
  <c r="I154" i="29"/>
  <c r="J154" i="29"/>
  <c r="J24" i="29"/>
  <c r="I24" i="29"/>
  <c r="H24" i="29"/>
  <c r="F806" i="41"/>
  <c r="I128" i="29"/>
  <c r="J128" i="29"/>
  <c r="H128" i="29"/>
  <c r="J138" i="29"/>
  <c r="H138" i="29"/>
  <c r="I138" i="29"/>
  <c r="I43" i="29"/>
  <c r="H43" i="29"/>
  <c r="J43" i="29"/>
  <c r="I100" i="29"/>
  <c r="J100" i="29"/>
  <c r="H100" i="29"/>
  <c r="H133" i="29"/>
  <c r="J133" i="29"/>
  <c r="I133" i="29"/>
  <c r="H70" i="29"/>
  <c r="J70" i="29"/>
  <c r="I70" i="29"/>
  <c r="J73" i="29"/>
  <c r="I73" i="29"/>
  <c r="H73" i="29"/>
  <c r="J121" i="29"/>
  <c r="H121" i="29"/>
  <c r="I121" i="29"/>
  <c r="H141" i="29"/>
  <c r="J141" i="29"/>
  <c r="I141" i="29"/>
  <c r="I60" i="29"/>
  <c r="J60" i="29"/>
  <c r="H60" i="29"/>
  <c r="H163" i="29"/>
  <c r="J163" i="29"/>
  <c r="I163" i="29"/>
  <c r="F819" i="41"/>
  <c r="F725" i="41"/>
  <c r="J59" i="29"/>
  <c r="H59" i="29"/>
  <c r="I59" i="29"/>
  <c r="H48" i="29"/>
  <c r="J48" i="29"/>
  <c r="I48" i="29"/>
  <c r="J137" i="29"/>
  <c r="I137" i="29"/>
  <c r="H137" i="29"/>
  <c r="I139" i="29"/>
  <c r="J139" i="29"/>
  <c r="H139" i="29"/>
  <c r="I155" i="29"/>
  <c r="J155" i="29"/>
  <c r="H155" i="29"/>
  <c r="J87" i="29"/>
  <c r="H87" i="29"/>
  <c r="I87" i="29"/>
  <c r="F821" i="41"/>
  <c r="J46" i="29"/>
  <c r="H46" i="29"/>
  <c r="I46" i="29"/>
  <c r="I107" i="29"/>
  <c r="H107" i="29"/>
  <c r="J107" i="29"/>
  <c r="I126" i="29"/>
  <c r="J126" i="29"/>
  <c r="H126" i="29"/>
  <c r="H88" i="29"/>
  <c r="J88" i="29"/>
  <c r="I88" i="29"/>
  <c r="F839" i="41"/>
  <c r="I108" i="29"/>
  <c r="J108" i="29"/>
  <c r="H108" i="29"/>
  <c r="J112" i="29"/>
  <c r="I112" i="29"/>
  <c r="H112" i="29"/>
  <c r="H26" i="29"/>
  <c r="J26" i="29"/>
  <c r="I26" i="29"/>
  <c r="H52" i="29"/>
  <c r="J52" i="29"/>
  <c r="I52" i="29"/>
  <c r="H66" i="29"/>
  <c r="I66" i="29"/>
  <c r="J66" i="29"/>
  <c r="J114" i="29"/>
  <c r="I114" i="29"/>
  <c r="H114" i="29"/>
  <c r="J69" i="29"/>
  <c r="H69" i="29"/>
  <c r="I69" i="29"/>
  <c r="I21" i="29"/>
  <c r="H21" i="29"/>
  <c r="J21" i="29"/>
  <c r="J134" i="29"/>
  <c r="I134" i="29"/>
  <c r="H134" i="29"/>
  <c r="I54" i="29"/>
  <c r="H54" i="29"/>
  <c r="J54" i="29"/>
  <c r="H118" i="29"/>
  <c r="I118" i="29"/>
  <c r="J118" i="29"/>
  <c r="I85" i="29"/>
  <c r="J85" i="29"/>
  <c r="H85" i="29"/>
  <c r="J36" i="29"/>
  <c r="H36" i="29"/>
  <c r="I36" i="29"/>
  <c r="J116" i="29"/>
  <c r="H116" i="29"/>
  <c r="I116" i="29"/>
  <c r="J25" i="29"/>
  <c r="I25" i="29"/>
  <c r="H25" i="29"/>
  <c r="J136" i="29"/>
  <c r="I136" i="29"/>
  <c r="H136" i="29"/>
  <c r="J102" i="29"/>
  <c r="I102" i="29"/>
  <c r="H102" i="29"/>
  <c r="H161" i="29"/>
  <c r="I161" i="29"/>
  <c r="J161" i="29"/>
  <c r="I42" i="29"/>
  <c r="J42" i="29"/>
  <c r="H42" i="29"/>
  <c r="H34" i="29"/>
  <c r="I34" i="29"/>
  <c r="J34" i="29"/>
  <c r="I127" i="29"/>
  <c r="J127" i="29"/>
  <c r="H127" i="29"/>
  <c r="I119" i="29"/>
  <c r="J119" i="29"/>
  <c r="H119" i="29"/>
  <c r="J45" i="29"/>
  <c r="I45" i="29"/>
  <c r="H45" i="29"/>
  <c r="I82" i="29"/>
  <c r="J82" i="29"/>
  <c r="H82" i="29"/>
  <c r="H142" i="29"/>
  <c r="I142" i="29"/>
  <c r="J142" i="29"/>
  <c r="J151" i="29"/>
  <c r="H151" i="29"/>
  <c r="I151" i="29"/>
  <c r="J130" i="29"/>
  <c r="I130" i="29"/>
  <c r="H130" i="29"/>
  <c r="I38" i="29"/>
  <c r="J38" i="29"/>
  <c r="H38" i="29"/>
  <c r="I28" i="29"/>
  <c r="H28" i="29"/>
  <c r="J28" i="29"/>
  <c r="J71" i="29"/>
  <c r="I71" i="29"/>
  <c r="H71" i="29"/>
  <c r="H86" i="29"/>
  <c r="I86" i="29"/>
  <c r="J86" i="29"/>
  <c r="I51" i="29"/>
  <c r="J51" i="29"/>
  <c r="H51" i="29"/>
  <c r="I120" i="29"/>
  <c r="J120" i="29"/>
  <c r="H120" i="29"/>
  <c r="I153" i="29"/>
  <c r="H153" i="29"/>
  <c r="J153" i="29"/>
  <c r="H144" i="29"/>
  <c r="I144" i="29"/>
  <c r="J144" i="29"/>
  <c r="J124" i="29"/>
  <c r="H124" i="29"/>
  <c r="I124" i="29"/>
  <c r="F816" i="41"/>
  <c r="I76" i="29"/>
  <c r="J76" i="29"/>
  <c r="H76" i="29"/>
  <c r="H33" i="29"/>
  <c r="J33" i="29"/>
  <c r="I33" i="29"/>
  <c r="J158" i="29"/>
  <c r="I158" i="29"/>
  <c r="H158" i="29"/>
  <c r="I150" i="29"/>
  <c r="H150" i="29"/>
  <c r="J150" i="29"/>
  <c r="H105" i="29"/>
  <c r="J105" i="29"/>
  <c r="I105" i="29"/>
  <c r="H72" i="29"/>
  <c r="J72" i="29"/>
  <c r="I72" i="29"/>
  <c r="I122" i="29"/>
  <c r="H122" i="29"/>
  <c r="J122" i="29"/>
  <c r="J80" i="29"/>
  <c r="I80" i="29"/>
  <c r="H80" i="29"/>
  <c r="H49" i="29"/>
  <c r="I49" i="29"/>
  <c r="J49" i="29"/>
  <c r="H84" i="29"/>
  <c r="J84" i="29"/>
  <c r="I84" i="29"/>
  <c r="H55" i="29"/>
  <c r="I55" i="29"/>
  <c r="J55" i="29"/>
  <c r="J147" i="29"/>
  <c r="H147" i="29"/>
  <c r="I147" i="29"/>
  <c r="J131" i="29"/>
  <c r="H131" i="29"/>
  <c r="I131" i="29"/>
  <c r="J110" i="29"/>
  <c r="I110" i="29"/>
  <c r="H110" i="29"/>
  <c r="H35" i="29"/>
  <c r="I35" i="29"/>
  <c r="J35" i="29"/>
  <c r="I113" i="29"/>
  <c r="H113" i="29"/>
  <c r="J113" i="29"/>
  <c r="I95" i="29"/>
  <c r="H95" i="29"/>
  <c r="J95" i="29"/>
  <c r="J41" i="29"/>
  <c r="I41" i="29"/>
  <c r="H41" i="29"/>
  <c r="J140" i="29"/>
  <c r="I140" i="29"/>
  <c r="H140" i="29"/>
  <c r="I81" i="29"/>
  <c r="J81" i="29"/>
  <c r="H81" i="29"/>
  <c r="I79" i="29"/>
  <c r="H79" i="29"/>
  <c r="J79" i="29"/>
  <c r="I74" i="29"/>
  <c r="J74" i="29"/>
  <c r="H74" i="29"/>
  <c r="I149" i="29"/>
  <c r="H149" i="29"/>
  <c r="J149" i="29"/>
  <c r="J40" i="29"/>
  <c r="H40" i="29"/>
  <c r="I40" i="29"/>
  <c r="I30" i="29"/>
  <c r="H30" i="29"/>
  <c r="J30" i="29"/>
  <c r="I94" i="29"/>
  <c r="J94" i="29"/>
  <c r="H94" i="29"/>
  <c r="H162" i="29"/>
  <c r="J162" i="29"/>
  <c r="I162" i="29"/>
  <c r="I135" i="29"/>
  <c r="H135" i="29"/>
  <c r="J135" i="29"/>
  <c r="F825" i="41"/>
  <c r="J37" i="29"/>
  <c r="I37" i="29"/>
  <c r="H37" i="29"/>
  <c r="J27" i="29"/>
  <c r="I27" i="29"/>
  <c r="H27" i="29"/>
  <c r="J117" i="29"/>
  <c r="I117" i="29"/>
  <c r="H117" i="29"/>
  <c r="I90" i="29"/>
  <c r="J90" i="29"/>
  <c r="H90" i="29"/>
  <c r="H44" i="29"/>
  <c r="J44" i="29"/>
  <c r="I44" i="29"/>
  <c r="I96" i="29"/>
  <c r="H96" i="29"/>
  <c r="J96" i="29"/>
  <c r="I61" i="29"/>
  <c r="H61" i="29"/>
  <c r="J61" i="29"/>
  <c r="J104" i="29"/>
  <c r="I104" i="29"/>
  <c r="H104" i="29"/>
  <c r="J143" i="29"/>
  <c r="I143" i="29"/>
  <c r="H143" i="29"/>
  <c r="F822" i="41"/>
  <c r="F723" i="41"/>
  <c r="J129" i="29"/>
  <c r="H129" i="29"/>
  <c r="I129" i="29"/>
  <c r="J58" i="29"/>
  <c r="H58" i="29"/>
  <c r="I58" i="29"/>
  <c r="H146" i="29"/>
  <c r="J146" i="29"/>
  <c r="I146" i="29"/>
  <c r="J23" i="29"/>
  <c r="H23" i="29"/>
  <c r="I23" i="29"/>
  <c r="H68" i="29"/>
  <c r="J68" i="29"/>
  <c r="I68" i="29"/>
  <c r="H109" i="29"/>
  <c r="J109" i="29"/>
  <c r="I109" i="29"/>
  <c r="I67" i="29"/>
  <c r="J67" i="29"/>
  <c r="H67" i="29"/>
  <c r="H132" i="29"/>
  <c r="J132" i="29"/>
  <c r="I132" i="29"/>
  <c r="H97" i="29"/>
  <c r="I97" i="29"/>
  <c r="J97" i="29"/>
  <c r="F834" i="41"/>
  <c r="I47" i="29"/>
  <c r="H47" i="29"/>
  <c r="J47" i="29"/>
  <c r="H91" i="29"/>
  <c r="J91" i="29"/>
  <c r="I91" i="29"/>
  <c r="F838" i="41"/>
  <c r="J93" i="29"/>
  <c r="I93" i="29"/>
  <c r="H93" i="29"/>
  <c r="I164" i="29"/>
  <c r="J164" i="29"/>
  <c r="H164" i="29"/>
  <c r="H92" i="29"/>
  <c r="J92" i="29"/>
  <c r="I92" i="29"/>
  <c r="I156" i="29"/>
  <c r="H156" i="29"/>
  <c r="J156" i="29"/>
  <c r="J50" i="29"/>
  <c r="H50" i="29"/>
  <c r="I50" i="29"/>
  <c r="J103" i="29"/>
  <c r="I103" i="29"/>
  <c r="H103" i="29"/>
  <c r="I165" i="29"/>
  <c r="H165" i="29"/>
  <c r="J165" i="29"/>
  <c r="I65" i="29"/>
  <c r="H65" i="29"/>
  <c r="J65" i="29"/>
  <c r="I62" i="29"/>
  <c r="J62" i="29"/>
  <c r="H62" i="29"/>
  <c r="H99" i="29"/>
  <c r="I99" i="29"/>
  <c r="J99" i="29"/>
  <c r="I157" i="29"/>
  <c r="H157" i="29"/>
  <c r="J157" i="29"/>
  <c r="I159" i="29"/>
  <c r="H159" i="29"/>
  <c r="J159" i="29"/>
  <c r="I98" i="29"/>
  <c r="J98" i="29"/>
  <c r="H98" i="29"/>
  <c r="H145" i="29"/>
  <c r="I145" i="29"/>
  <c r="J145" i="29"/>
  <c r="I56" i="29"/>
  <c r="J56" i="29"/>
  <c r="H56" i="29"/>
  <c r="I101" i="29"/>
  <c r="J101" i="29"/>
  <c r="H101" i="29"/>
  <c r="H160" i="29"/>
  <c r="I160" i="29"/>
  <c r="J160" i="29"/>
  <c r="H75" i="29"/>
  <c r="J75" i="29"/>
  <c r="I75" i="29"/>
  <c r="H57" i="29"/>
  <c r="J57" i="29"/>
  <c r="I57" i="29"/>
  <c r="J111" i="29"/>
  <c r="I111" i="29"/>
  <c r="H111" i="29"/>
  <c r="J39" i="29"/>
  <c r="H39" i="29"/>
  <c r="I39" i="29"/>
  <c r="J77" i="29"/>
  <c r="H77" i="29"/>
  <c r="I77" i="29"/>
  <c r="J123" i="29"/>
  <c r="H123" i="29"/>
  <c r="I123" i="29"/>
  <c r="J29" i="29"/>
  <c r="H29" i="29"/>
  <c r="I29" i="29"/>
  <c r="J63" i="29"/>
  <c r="I63" i="29"/>
  <c r="H63" i="29"/>
  <c r="I64" i="29"/>
  <c r="J64" i="29"/>
  <c r="H64" i="29"/>
  <c r="I125" i="29"/>
  <c r="J125" i="29"/>
  <c r="H125" i="29"/>
  <c r="H32" i="29"/>
  <c r="J32" i="29"/>
  <c r="I32" i="29"/>
  <c r="J152" i="29"/>
  <c r="H152" i="29"/>
  <c r="I152" i="29"/>
  <c r="H148" i="29"/>
  <c r="I148" i="29"/>
  <c r="J148" i="29"/>
  <c r="J53" i="29"/>
  <c r="I53" i="29"/>
  <c r="H53" i="29"/>
  <c r="H83" i="29"/>
  <c r="I83" i="29"/>
  <c r="J83" i="29"/>
  <c r="I115" i="29"/>
  <c r="J115" i="29"/>
  <c r="H115" i="29"/>
  <c r="J89" i="29"/>
  <c r="I89" i="29"/>
  <c r="H89" i="29"/>
  <c r="H22" i="29"/>
  <c r="I22" i="29"/>
  <c r="J22" i="29"/>
  <c r="J31" i="29"/>
  <c r="H31" i="29"/>
  <c r="I31" i="29"/>
  <c r="H78" i="29"/>
  <c r="J78" i="29"/>
  <c r="I78" i="29"/>
  <c r="J106" i="29"/>
  <c r="H106" i="29"/>
  <c r="I106" i="29"/>
  <c r="M7" i="54"/>
  <c r="I14" i="54"/>
  <c r="H14" i="54"/>
  <c r="L12" i="54"/>
  <c r="M12" i="54" s="1"/>
  <c r="D14" i="54"/>
  <c r="C15" i="54"/>
  <c r="E13" i="54"/>
  <c r="L13" i="54" s="1"/>
  <c r="D11" i="59" l="1"/>
  <c r="G8" i="54" s="1"/>
  <c r="J8" i="54" s="1"/>
  <c r="N8" i="54" s="1"/>
  <c r="P8" i="54" s="1"/>
  <c r="K17" i="39"/>
  <c r="O15" i="54"/>
  <c r="A16" i="54"/>
  <c r="K28" i="39"/>
  <c r="K24" i="39"/>
  <c r="F12" i="41"/>
  <c r="K17" i="29"/>
  <c r="K18" i="29"/>
  <c r="C12" i="41"/>
  <c r="K26" i="39"/>
  <c r="K20" i="39"/>
  <c r="K21" i="39"/>
  <c r="K19" i="39"/>
  <c r="K34" i="39"/>
  <c r="K31" i="39"/>
  <c r="K22" i="39"/>
  <c r="H38" i="39"/>
  <c r="H39" i="39" s="1"/>
  <c r="H40" i="39" s="1"/>
  <c r="K30" i="39"/>
  <c r="K27" i="39"/>
  <c r="I38" i="39"/>
  <c r="I39" i="39" s="1"/>
  <c r="I40" i="39" s="1"/>
  <c r="J38" i="39"/>
  <c r="J39" i="39" s="1"/>
  <c r="J40" i="39" s="1"/>
  <c r="K32" i="39"/>
  <c r="F14" i="41"/>
  <c r="F21" i="41"/>
  <c r="F15" i="41"/>
  <c r="C21" i="41"/>
  <c r="G21" i="41" s="1"/>
  <c r="K20" i="29"/>
  <c r="C19" i="41"/>
  <c r="L19" i="41" s="1"/>
  <c r="K19" i="29"/>
  <c r="F17" i="41"/>
  <c r="K59" i="29"/>
  <c r="K141" i="29"/>
  <c r="F18" i="41"/>
  <c r="C18" i="41"/>
  <c r="D18" i="41" s="1"/>
  <c r="C20" i="41"/>
  <c r="D20" i="41" s="1"/>
  <c r="C15" i="41"/>
  <c r="G15" i="41" s="1"/>
  <c r="C14" i="41"/>
  <c r="G14" i="41" s="1"/>
  <c r="F20" i="41"/>
  <c r="F13" i="41"/>
  <c r="C16" i="41"/>
  <c r="B16" i="41" s="1"/>
  <c r="K91" i="29"/>
  <c r="F19" i="41"/>
  <c r="C13" i="41"/>
  <c r="L13" i="41" s="1"/>
  <c r="C17" i="41"/>
  <c r="G17" i="41" s="1"/>
  <c r="F16" i="41"/>
  <c r="K133" i="29"/>
  <c r="K160" i="29"/>
  <c r="K27" i="29"/>
  <c r="K76" i="29"/>
  <c r="K51" i="29"/>
  <c r="K38" i="29"/>
  <c r="K82" i="29"/>
  <c r="K161" i="29"/>
  <c r="K136" i="29"/>
  <c r="K85" i="29"/>
  <c r="K69" i="29"/>
  <c r="K126" i="29"/>
  <c r="K139" i="29"/>
  <c r="K128" i="29"/>
  <c r="K106" i="29"/>
  <c r="K78" i="29"/>
  <c r="K53" i="29"/>
  <c r="K125" i="29"/>
  <c r="K77" i="29"/>
  <c r="K56" i="29"/>
  <c r="F401" i="41"/>
  <c r="K109" i="29"/>
  <c r="K37" i="29"/>
  <c r="K149" i="29"/>
  <c r="K81" i="29"/>
  <c r="K84" i="29"/>
  <c r="K80" i="29"/>
  <c r="K122" i="29"/>
  <c r="K72" i="29"/>
  <c r="K33" i="29"/>
  <c r="K130" i="29"/>
  <c r="K142" i="29"/>
  <c r="K88" i="29"/>
  <c r="K46" i="29"/>
  <c r="K70" i="29"/>
  <c r="K100" i="29"/>
  <c r="K43" i="29"/>
  <c r="K48" i="29"/>
  <c r="K24" i="29"/>
  <c r="K31" i="29"/>
  <c r="K29" i="29"/>
  <c r="K159" i="29"/>
  <c r="K65" i="29"/>
  <c r="K156" i="29"/>
  <c r="K47" i="29"/>
  <c r="K129" i="29"/>
  <c r="K96" i="29"/>
  <c r="K44" i="29"/>
  <c r="K30" i="29"/>
  <c r="K127" i="29"/>
  <c r="K134" i="29"/>
  <c r="K108" i="29"/>
  <c r="K154" i="29"/>
  <c r="C259" i="41"/>
  <c r="C106" i="41"/>
  <c r="C700" i="41"/>
  <c r="C354" i="41"/>
  <c r="K115" i="29"/>
  <c r="K57" i="29"/>
  <c r="K98" i="29"/>
  <c r="K93" i="29"/>
  <c r="K132" i="29"/>
  <c r="C674" i="41"/>
  <c r="C486" i="41"/>
  <c r="F479" i="41"/>
  <c r="C294" i="41"/>
  <c r="F264" i="41"/>
  <c r="F326" i="41"/>
  <c r="C708" i="41"/>
  <c r="F386" i="41"/>
  <c r="F564" i="41"/>
  <c r="F353" i="41"/>
  <c r="C148" i="41"/>
  <c r="C690" i="41"/>
  <c r="C95" i="41"/>
  <c r="F516" i="41"/>
  <c r="F265" i="41"/>
  <c r="F398" i="41"/>
  <c r="C305" i="41"/>
  <c r="C392" i="41"/>
  <c r="C256" i="41"/>
  <c r="F654" i="41"/>
  <c r="F208" i="41"/>
  <c r="C532" i="41"/>
  <c r="C162" i="41"/>
  <c r="C234" i="41"/>
  <c r="F50" i="41"/>
  <c r="F505" i="41"/>
  <c r="F349" i="41"/>
  <c r="C638" i="41"/>
  <c r="F290" i="41"/>
  <c r="C557" i="41"/>
  <c r="C42" i="41"/>
  <c r="F686" i="41"/>
  <c r="C362" i="41"/>
  <c r="C544" i="41"/>
  <c r="C355" i="41"/>
  <c r="F597" i="41"/>
  <c r="C634" i="41"/>
  <c r="C145" i="41"/>
  <c r="C136" i="41"/>
  <c r="F162" i="41"/>
  <c r="F211" i="41"/>
  <c r="C407" i="41"/>
  <c r="F561" i="41"/>
  <c r="F507" i="41"/>
  <c r="F695" i="41"/>
  <c r="F430" i="41"/>
  <c r="K89" i="29"/>
  <c r="K83" i="29"/>
  <c r="K152" i="29"/>
  <c r="K32" i="29"/>
  <c r="K64" i="29"/>
  <c r="K39" i="29"/>
  <c r="K103" i="29"/>
  <c r="K50" i="29"/>
  <c r="K164" i="29"/>
  <c r="K97" i="29"/>
  <c r="K67" i="29"/>
  <c r="K68" i="29"/>
  <c r="K58" i="29"/>
  <c r="C175" i="41"/>
  <c r="C599" i="41"/>
  <c r="F512" i="41"/>
  <c r="C589" i="41"/>
  <c r="C425" i="41"/>
  <c r="F141" i="41"/>
  <c r="F547" i="41"/>
  <c r="F206" i="41"/>
  <c r="F257" i="41"/>
  <c r="F300" i="41"/>
  <c r="C573" i="41"/>
  <c r="F404" i="41"/>
  <c r="C40" i="41"/>
  <c r="C576" i="41"/>
  <c r="C604" i="41"/>
  <c r="F124" i="41"/>
  <c r="C472" i="41"/>
  <c r="F638" i="41"/>
  <c r="C282" i="41"/>
  <c r="F320" i="41"/>
  <c r="C541" i="41"/>
  <c r="C433" i="41"/>
  <c r="F241" i="41"/>
  <c r="F614" i="41"/>
  <c r="C534" i="41"/>
  <c r="F133" i="41"/>
  <c r="F475" i="41"/>
  <c r="C203" i="41"/>
  <c r="C673" i="41"/>
  <c r="C71" i="41"/>
  <c r="F352" i="41"/>
  <c r="C182" i="41"/>
  <c r="C458" i="41"/>
  <c r="F424" i="41"/>
  <c r="F171" i="41"/>
  <c r="F282" i="41"/>
  <c r="C343" i="41"/>
  <c r="F573" i="41"/>
  <c r="C633" i="41"/>
  <c r="F600" i="41"/>
  <c r="C620" i="41"/>
  <c r="F169" i="41"/>
  <c r="C44" i="41"/>
  <c r="F580" i="41"/>
  <c r="F484" i="41"/>
  <c r="F489" i="41"/>
  <c r="C385" i="41"/>
  <c r="F510" i="41"/>
  <c r="C46" i="41"/>
  <c r="F256" i="41"/>
  <c r="C151" i="41"/>
  <c r="C351" i="41"/>
  <c r="F406" i="41"/>
  <c r="F316" i="41"/>
  <c r="F28" i="41"/>
  <c r="C693" i="41"/>
  <c r="F486" i="41"/>
  <c r="F360" i="41"/>
  <c r="C266" i="41"/>
  <c r="F658" i="41"/>
  <c r="C194" i="41"/>
  <c r="C31" i="41"/>
  <c r="C346" i="41"/>
  <c r="C485" i="41"/>
  <c r="F402" i="41"/>
  <c r="C442" i="41"/>
  <c r="C102" i="41"/>
  <c r="C404" i="41"/>
  <c r="F648" i="41"/>
  <c r="F703" i="41"/>
  <c r="C475" i="41"/>
  <c r="C257" i="41"/>
  <c r="C546" i="41"/>
  <c r="C520" i="41"/>
  <c r="C686" i="41"/>
  <c r="F238" i="41"/>
  <c r="C623" i="41"/>
  <c r="C25" i="41"/>
  <c r="F592" i="41"/>
  <c r="F253" i="41"/>
  <c r="C215" i="41"/>
  <c r="F155" i="41"/>
  <c r="F498" i="41"/>
  <c r="C247" i="41"/>
  <c r="C396" i="41"/>
  <c r="F22" i="41"/>
  <c r="F665" i="41"/>
  <c r="F192" i="41"/>
  <c r="C559" i="41"/>
  <c r="C505" i="41"/>
  <c r="F38" i="41"/>
  <c r="C81" i="41"/>
  <c r="F380" i="41"/>
  <c r="F266" i="41"/>
  <c r="C662" i="41"/>
  <c r="F567" i="41"/>
  <c r="F540" i="41"/>
  <c r="C300" i="41"/>
  <c r="C387" i="41"/>
  <c r="C655" i="41"/>
  <c r="F104" i="41"/>
  <c r="C50" i="41"/>
  <c r="C149" i="41"/>
  <c r="C615" i="41"/>
  <c r="C640" i="41"/>
  <c r="C495" i="41"/>
  <c r="C134" i="41"/>
  <c r="F131" i="41"/>
  <c r="F180" i="41"/>
  <c r="C265" i="41"/>
  <c r="C206" i="41"/>
  <c r="C695" i="41"/>
  <c r="C124" i="41"/>
  <c r="F539" i="41"/>
  <c r="F79" i="41"/>
  <c r="C499" i="41"/>
  <c r="F135" i="41"/>
  <c r="F174" i="41"/>
  <c r="C471" i="41"/>
  <c r="F689" i="41"/>
  <c r="C91" i="41"/>
  <c r="C207" i="41"/>
  <c r="C212" i="41"/>
  <c r="C23" i="41"/>
  <c r="F270" i="41"/>
  <c r="F675" i="41"/>
  <c r="C421" i="41"/>
  <c r="F706" i="41"/>
  <c r="C307" i="41"/>
  <c r="F47" i="41"/>
  <c r="C315" i="41"/>
  <c r="F673" i="41"/>
  <c r="F58" i="41"/>
  <c r="F324" i="41"/>
  <c r="F500" i="41"/>
  <c r="C438" i="41"/>
  <c r="C168" i="41"/>
  <c r="F473" i="41"/>
  <c r="C334" i="41"/>
  <c r="F74" i="41"/>
  <c r="F581" i="41"/>
  <c r="F263" i="41"/>
  <c r="F153" i="41"/>
  <c r="C253" i="41"/>
  <c r="C482" i="41"/>
  <c r="C660" i="41"/>
  <c r="F641" i="41"/>
  <c r="F490" i="41"/>
  <c r="C246" i="41"/>
  <c r="C419" i="41"/>
  <c r="F214" i="41"/>
  <c r="C408" i="41"/>
  <c r="C90" i="41"/>
  <c r="C318" i="41"/>
  <c r="F709" i="41"/>
  <c r="C70" i="41"/>
  <c r="F628" i="41"/>
  <c r="F525" i="41"/>
  <c r="F707" i="41"/>
  <c r="C691" i="41"/>
  <c r="F612" i="41"/>
  <c r="C610" i="41"/>
  <c r="F596" i="41"/>
  <c r="F274" i="41"/>
  <c r="F591" i="41"/>
  <c r="C566" i="41"/>
  <c r="C132" i="41"/>
  <c r="C545" i="41"/>
  <c r="C184" i="41"/>
  <c r="C706" i="41"/>
  <c r="C159" i="41"/>
  <c r="C412" i="41"/>
  <c r="C455" i="41"/>
  <c r="C220" i="41"/>
  <c r="C391" i="41"/>
  <c r="F602" i="41"/>
  <c r="F193" i="41"/>
  <c r="F617" i="41"/>
  <c r="C523" i="41"/>
  <c r="C684" i="41"/>
  <c r="C605" i="41"/>
  <c r="C228" i="41"/>
  <c r="C326" i="41"/>
  <c r="C297" i="41"/>
  <c r="C479" i="41"/>
  <c r="F85" i="41"/>
  <c r="F684" i="41"/>
  <c r="C58" i="41"/>
  <c r="F390" i="41"/>
  <c r="C488" i="41"/>
  <c r="F150" i="41"/>
  <c r="C54" i="41"/>
  <c r="F661" i="41"/>
  <c r="C376" i="41"/>
  <c r="C209" i="41"/>
  <c r="C481" i="41"/>
  <c r="C543" i="41"/>
  <c r="F55" i="41"/>
  <c r="F378" i="41"/>
  <c r="C420" i="41"/>
  <c r="F615" i="41"/>
  <c r="C606" i="41"/>
  <c r="C225" i="41"/>
  <c r="F625" i="41"/>
  <c r="F676" i="41"/>
  <c r="C483" i="41"/>
  <c r="F519" i="41"/>
  <c r="F98" i="41"/>
  <c r="C369" i="41"/>
  <c r="F528" i="41"/>
  <c r="F239" i="41"/>
  <c r="F549" i="41"/>
  <c r="F705" i="41"/>
  <c r="C569" i="41"/>
  <c r="F84" i="41"/>
  <c r="C37" i="41"/>
  <c r="F462" i="41"/>
  <c r="C577" i="41"/>
  <c r="F195" i="41"/>
  <c r="C646" i="41"/>
  <c r="C96" i="41"/>
  <c r="C67" i="41"/>
  <c r="F363" i="41"/>
  <c r="F680" i="41"/>
  <c r="F287" i="41"/>
  <c r="F295" i="41"/>
  <c r="C116" i="41"/>
  <c r="C470" i="41"/>
  <c r="C675" i="41"/>
  <c r="F511" i="41"/>
  <c r="C443" i="41"/>
  <c r="F608" i="41"/>
  <c r="F202" i="41"/>
  <c r="F531" i="41"/>
  <c r="F358" i="41"/>
  <c r="C176" i="41"/>
  <c r="F644" i="41"/>
  <c r="F334" i="41"/>
  <c r="F307" i="41"/>
  <c r="F232" i="41"/>
  <c r="F633" i="41"/>
  <c r="C517" i="41"/>
  <c r="C213" i="41"/>
  <c r="C89" i="41"/>
  <c r="C53" i="41"/>
  <c r="C237" i="41"/>
  <c r="F177" i="41"/>
  <c r="F403" i="41"/>
  <c r="F375" i="41"/>
  <c r="F501" i="41"/>
  <c r="C441" i="41"/>
  <c r="F310" i="41"/>
  <c r="F559" i="41"/>
  <c r="C74" i="41"/>
  <c r="F73" i="41"/>
  <c r="F187" i="41"/>
  <c r="C628" i="41"/>
  <c r="C128" i="41"/>
  <c r="C468" i="41"/>
  <c r="F417" i="41"/>
  <c r="C271" i="41"/>
  <c r="F541" i="41"/>
  <c r="F415" i="41"/>
  <c r="F603" i="41"/>
  <c r="F237" i="41"/>
  <c r="C618" i="41"/>
  <c r="F393" i="41"/>
  <c r="F575" i="41"/>
  <c r="C538" i="41"/>
  <c r="F691" i="41"/>
  <c r="C280" i="41"/>
  <c r="F190" i="41"/>
  <c r="C449" i="41"/>
  <c r="C353" i="41"/>
  <c r="F222" i="41"/>
  <c r="C64" i="41"/>
  <c r="C619" i="41"/>
  <c r="C394" i="41"/>
  <c r="C127" i="41"/>
  <c r="F156" i="41"/>
  <c r="C325" i="41"/>
  <c r="F647" i="41"/>
  <c r="F278" i="41"/>
  <c r="C381" i="41"/>
  <c r="C683" i="41"/>
  <c r="C180" i="41"/>
  <c r="C172" i="41"/>
  <c r="C388" i="41"/>
  <c r="C268" i="41"/>
  <c r="F23" i="41"/>
  <c r="F69" i="41"/>
  <c r="F226" i="41"/>
  <c r="F527" i="41"/>
  <c r="F681" i="41"/>
  <c r="C561" i="41"/>
  <c r="C120" i="41"/>
  <c r="F260" i="41"/>
  <c r="F568" i="41"/>
  <c r="C644" i="41"/>
  <c r="C210" i="41"/>
  <c r="F460" i="41"/>
  <c r="C330" i="41"/>
  <c r="F356" i="41"/>
  <c r="C591" i="41"/>
  <c r="C328" i="41"/>
  <c r="C609" i="41"/>
  <c r="C274" i="41"/>
  <c r="C84" i="41"/>
  <c r="F437" i="41"/>
  <c r="C35" i="41"/>
  <c r="F46" i="41"/>
  <c r="C85" i="41"/>
  <c r="C129" i="41"/>
  <c r="C365" i="41"/>
  <c r="C467" i="41"/>
  <c r="F488" i="41"/>
  <c r="C602" i="41"/>
  <c r="F121" i="41"/>
  <c r="F196" i="41"/>
  <c r="F583" i="41"/>
  <c r="C245" i="41"/>
  <c r="F333" i="41"/>
  <c r="F64" i="41"/>
  <c r="C703" i="41"/>
  <c r="C509" i="41"/>
  <c r="C397" i="41"/>
  <c r="C648" i="41"/>
  <c r="C243" i="41"/>
  <c r="F212" i="41"/>
  <c r="F252" i="41"/>
  <c r="F697" i="41"/>
  <c r="C478" i="41"/>
  <c r="F657" i="41"/>
  <c r="C185" i="41"/>
  <c r="C643" i="41"/>
  <c r="C348" i="41"/>
  <c r="F468" i="41"/>
  <c r="F258" i="41"/>
  <c r="C630" i="41"/>
  <c r="F120" i="41"/>
  <c r="F557" i="41"/>
  <c r="C513" i="41"/>
  <c r="F76" i="41"/>
  <c r="F626" i="41"/>
  <c r="C617" i="41"/>
  <c r="C196" i="41"/>
  <c r="C678" i="41"/>
  <c r="F44" i="41"/>
  <c r="K104" i="29"/>
  <c r="K61" i="29"/>
  <c r="K90" i="29"/>
  <c r="K140" i="29"/>
  <c r="K49" i="29"/>
  <c r="K105" i="29"/>
  <c r="K158" i="29"/>
  <c r="K71" i="29"/>
  <c r="K28" i="29"/>
  <c r="K119" i="29"/>
  <c r="K34" i="29"/>
  <c r="K36" i="29"/>
  <c r="I168" i="29"/>
  <c r="I169" i="29" s="1"/>
  <c r="I170" i="29" s="1"/>
  <c r="K114" i="29"/>
  <c r="K52" i="29"/>
  <c r="K112" i="29"/>
  <c r="K73" i="29"/>
  <c r="K138" i="29"/>
  <c r="F387" i="41"/>
  <c r="C157" i="41"/>
  <c r="F247" i="41"/>
  <c r="C147" i="41"/>
  <c r="C548" i="41"/>
  <c r="F134" i="41"/>
  <c r="C603" i="41"/>
  <c r="F418" i="41"/>
  <c r="F469" i="41"/>
  <c r="C298" i="41"/>
  <c r="F663" i="41"/>
  <c r="F330" i="41"/>
  <c r="F545" i="41"/>
  <c r="F560" i="41"/>
  <c r="C580" i="41"/>
  <c r="C437" i="41"/>
  <c r="F513" i="41"/>
  <c r="C160" i="41"/>
  <c r="C238" i="41"/>
  <c r="F218" i="41"/>
  <c r="C448" i="41"/>
  <c r="F590" i="41"/>
  <c r="C685" i="41"/>
  <c r="C110" i="41"/>
  <c r="F163" i="41"/>
  <c r="F347" i="41"/>
  <c r="C125" i="41"/>
  <c r="F321" i="41"/>
  <c r="F62" i="41"/>
  <c r="F521" i="41"/>
  <c r="F223" i="41"/>
  <c r="F443" i="41"/>
  <c r="F277" i="41"/>
  <c r="F668" i="41"/>
  <c r="C554" i="41"/>
  <c r="F139" i="41"/>
  <c r="F533" i="41"/>
  <c r="F297" i="41"/>
  <c r="C572" i="41"/>
  <c r="C41" i="41"/>
  <c r="C314" i="41"/>
  <c r="F532" i="41"/>
  <c r="C567" i="41"/>
  <c r="F537" i="41"/>
  <c r="F65" i="41"/>
  <c r="C321" i="41"/>
  <c r="C204" i="41"/>
  <c r="C367" i="41"/>
  <c r="C460" i="41"/>
  <c r="F618" i="41"/>
  <c r="C320" i="41"/>
  <c r="C36" i="41"/>
  <c r="C216" i="41"/>
  <c r="C191" i="41"/>
  <c r="C413" i="41"/>
  <c r="C283" i="41"/>
  <c r="C230" i="41"/>
  <c r="F457" i="41"/>
  <c r="F136" i="41"/>
  <c r="C99" i="41"/>
  <c r="C681" i="41"/>
  <c r="F495" i="41"/>
  <c r="F551" i="41"/>
  <c r="F372" i="41"/>
  <c r="C200" i="41"/>
  <c r="F338" i="41"/>
  <c r="F544" i="41"/>
  <c r="C600" i="41"/>
  <c r="C530" i="41"/>
  <c r="C669" i="41"/>
  <c r="F435" i="41"/>
  <c r="F502" i="41"/>
  <c r="C49" i="41"/>
  <c r="F494" i="41"/>
  <c r="F284" i="41"/>
  <c r="F671" i="41"/>
  <c r="F56" i="41"/>
  <c r="F427" i="41"/>
  <c r="F546" i="41"/>
  <c r="F636" i="41"/>
  <c r="F497" i="41"/>
  <c r="F629" i="41"/>
  <c r="F225" i="41"/>
  <c r="F509" i="41"/>
  <c r="C637" i="41"/>
  <c r="C402" i="41"/>
  <c r="C39" i="41"/>
  <c r="F111" i="41"/>
  <c r="F268" i="41"/>
  <c r="F302" i="41"/>
  <c r="F63" i="41"/>
  <c r="F605" i="41"/>
  <c r="C553" i="41"/>
  <c r="F696" i="41"/>
  <c r="C490" i="41"/>
  <c r="C540" i="41"/>
  <c r="C241" i="41"/>
  <c r="C335" i="41"/>
  <c r="C370" i="41"/>
  <c r="C75" i="41"/>
  <c r="F209" i="41"/>
  <c r="F314" i="41"/>
  <c r="C431" i="41"/>
  <c r="F481" i="41"/>
  <c r="C289" i="41"/>
  <c r="C625" i="41"/>
  <c r="C487" i="41"/>
  <c r="C613" i="41"/>
  <c r="C415" i="41"/>
  <c r="F83" i="41"/>
  <c r="F283" i="41"/>
  <c r="C143" i="41"/>
  <c r="C34" i="41"/>
  <c r="C104" i="41"/>
  <c r="F611" i="41"/>
  <c r="F369" i="41"/>
  <c r="F42" i="41"/>
  <c r="C461" i="41"/>
  <c r="C154" i="41"/>
  <c r="F685" i="41"/>
  <c r="F167" i="41"/>
  <c r="C601" i="41"/>
  <c r="F61" i="41"/>
  <c r="C83" i="41"/>
  <c r="F217" i="41"/>
  <c r="F524" i="41"/>
  <c r="C440" i="41"/>
  <c r="F589" i="41"/>
  <c r="C188" i="41"/>
  <c r="F550" i="41"/>
  <c r="F385" i="41"/>
  <c r="C409" i="41"/>
  <c r="F285" i="41"/>
  <c r="F441" i="41"/>
  <c r="F315" i="41"/>
  <c r="F587" i="41"/>
  <c r="C232" i="41"/>
  <c r="F674" i="41"/>
  <c r="C571" i="41"/>
  <c r="F431" i="41"/>
  <c r="C304" i="41"/>
  <c r="C242" i="41"/>
  <c r="C287" i="41"/>
  <c r="F464" i="41"/>
  <c r="F41" i="41"/>
  <c r="F199" i="41"/>
  <c r="F554" i="41"/>
  <c r="F433" i="41"/>
  <c r="C59" i="41"/>
  <c r="C423" i="41"/>
  <c r="F362" i="41"/>
  <c r="F186" i="41"/>
  <c r="C650" i="41"/>
  <c r="F687" i="41"/>
  <c r="C549" i="41"/>
  <c r="C344" i="41"/>
  <c r="F53" i="41"/>
  <c r="C178" i="41"/>
  <c r="C457" i="41"/>
  <c r="F207" i="41"/>
  <c r="C342" i="41"/>
  <c r="C272" i="41"/>
  <c r="C496" i="41"/>
  <c r="C276" i="41"/>
  <c r="F91" i="41"/>
  <c r="C473" i="41"/>
  <c r="C214" i="41"/>
  <c r="C466" i="41"/>
  <c r="C93" i="41"/>
  <c r="F99" i="41"/>
  <c r="F474" i="41"/>
  <c r="F188" i="41"/>
  <c r="F322" i="41"/>
  <c r="C68" i="41"/>
  <c r="C627" i="41"/>
  <c r="C594" i="41"/>
  <c r="C526" i="41"/>
  <c r="C24" i="41"/>
  <c r="C687" i="41"/>
  <c r="C28" i="41"/>
  <c r="C161" i="41"/>
  <c r="C621" i="41"/>
  <c r="C579" i="41"/>
  <c r="F132" i="41"/>
  <c r="C101" i="41"/>
  <c r="F459" i="41"/>
  <c r="F558" i="41"/>
  <c r="F411" i="41"/>
  <c r="F325" i="41"/>
  <c r="F451" i="41"/>
  <c r="F586" i="41"/>
  <c r="C547" i="41"/>
  <c r="F476" i="41"/>
  <c r="C192" i="41"/>
  <c r="C270" i="41"/>
  <c r="C170" i="41"/>
  <c r="C664" i="41"/>
  <c r="F215" i="41"/>
  <c r="F370" i="41"/>
  <c r="C277" i="41"/>
  <c r="F678" i="41"/>
  <c r="F506" i="41"/>
  <c r="C108" i="41"/>
  <c r="C107" i="41"/>
  <c r="C130" i="41"/>
  <c r="C692" i="41"/>
  <c r="C464" i="41"/>
  <c r="F384" i="41"/>
  <c r="C694" i="41"/>
  <c r="F96" i="41"/>
  <c r="C261" i="41"/>
  <c r="F534" i="41"/>
  <c r="F348" i="41"/>
  <c r="F273" i="41"/>
  <c r="F491" i="41"/>
  <c r="F373" i="41"/>
  <c r="F371" i="41"/>
  <c r="C418" i="41"/>
  <c r="F699" i="41"/>
  <c r="F161" i="41"/>
  <c r="C393" i="41"/>
  <c r="F688" i="41"/>
  <c r="F129" i="41"/>
  <c r="C112" i="41"/>
  <c r="F607" i="41"/>
  <c r="F259" i="41"/>
  <c r="F25" i="41"/>
  <c r="F305" i="41"/>
  <c r="F637" i="41"/>
  <c r="C327" i="41"/>
  <c r="F566" i="41"/>
  <c r="C248" i="41"/>
  <c r="F204" i="41"/>
  <c r="C150" i="41"/>
  <c r="F440" i="41"/>
  <c r="F562" i="41"/>
  <c r="C405" i="41"/>
  <c r="C262" i="41"/>
  <c r="F123" i="41"/>
  <c r="C696" i="41"/>
  <c r="F36" i="41"/>
  <c r="C114" i="41"/>
  <c r="F584" i="41"/>
  <c r="F107" i="41"/>
  <c r="C688" i="41"/>
  <c r="C672" i="41"/>
  <c r="C574" i="41"/>
  <c r="C676" i="41"/>
  <c r="F616" i="41"/>
  <c r="F178" i="41"/>
  <c r="C705" i="41"/>
  <c r="F160" i="41"/>
  <c r="F145" i="41"/>
  <c r="F565" i="41"/>
  <c r="C597" i="41"/>
  <c r="F154" i="41"/>
  <c r="C506" i="41"/>
  <c r="C144" i="41"/>
  <c r="F543" i="41"/>
  <c r="F200" i="41"/>
  <c r="C668" i="41"/>
  <c r="C98" i="41"/>
  <c r="F530" i="41"/>
  <c r="C491" i="41"/>
  <c r="F504" i="41"/>
  <c r="F428" i="41"/>
  <c r="C198" i="41"/>
  <c r="C177" i="41"/>
  <c r="F694" i="41"/>
  <c r="F105" i="41"/>
  <c r="F361" i="41"/>
  <c r="F662" i="41"/>
  <c r="F87" i="41"/>
  <c r="C317" i="41"/>
  <c r="C507" i="41"/>
  <c r="C502" i="41"/>
  <c r="F26" i="41"/>
  <c r="F355" i="41"/>
  <c r="C578" i="41"/>
  <c r="C179" i="41"/>
  <c r="F698" i="41"/>
  <c r="C607" i="41"/>
  <c r="C303" i="41"/>
  <c r="C636" i="41"/>
  <c r="F425" i="41"/>
  <c r="K143" i="29"/>
  <c r="K153" i="29"/>
  <c r="K151" i="29"/>
  <c r="K45" i="29"/>
  <c r="K42" i="29"/>
  <c r="K25" i="29"/>
  <c r="K116" i="29"/>
  <c r="K54" i="29"/>
  <c r="K66" i="29"/>
  <c r="K87" i="29"/>
  <c r="K137" i="29"/>
  <c r="F508" i="41"/>
  <c r="F39" i="41"/>
  <c r="F185" i="41"/>
  <c r="C299" i="41"/>
  <c r="C493" i="41"/>
  <c r="C218" i="41"/>
  <c r="C456" i="41"/>
  <c r="F444" i="41"/>
  <c r="C661" i="41"/>
  <c r="F599" i="41"/>
  <c r="F493" i="41"/>
  <c r="F445" i="41"/>
  <c r="C174" i="41"/>
  <c r="F317" i="41"/>
  <c r="C296" i="41"/>
  <c r="F34" i="41"/>
  <c r="C141" i="41"/>
  <c r="C498" i="41"/>
  <c r="C47" i="41"/>
  <c r="F455" i="41"/>
  <c r="C382" i="41"/>
  <c r="F656" i="41"/>
  <c r="C702" i="41"/>
  <c r="F142" i="41"/>
  <c r="C536" i="41"/>
  <c r="F343" i="41"/>
  <c r="F604" i="41"/>
  <c r="F106" i="41"/>
  <c r="F585" i="41"/>
  <c r="F683" i="41"/>
  <c r="C446" i="41"/>
  <c r="F442" i="41"/>
  <c r="C710" i="41"/>
  <c r="F542" i="41"/>
  <c r="F571" i="41"/>
  <c r="F281" i="41"/>
  <c r="F113" i="41"/>
  <c r="C612" i="41"/>
  <c r="F610" i="41"/>
  <c r="F630" i="41"/>
  <c r="F175" i="41"/>
  <c r="C78" i="41"/>
  <c r="C51" i="41"/>
  <c r="F246" i="41"/>
  <c r="C286" i="41"/>
  <c r="F335" i="41"/>
  <c r="F229" i="41"/>
  <c r="C183" i="41"/>
  <c r="C452" i="41"/>
  <c r="C133" i="41"/>
  <c r="F292" i="41"/>
  <c r="F450" i="41"/>
  <c r="F144" i="41"/>
  <c r="F248" i="41"/>
  <c r="C336" i="41"/>
  <c r="F679" i="41"/>
  <c r="F410" i="41"/>
  <c r="K148" i="29"/>
  <c r="K123" i="29"/>
  <c r="K111" i="29"/>
  <c r="K75" i="29"/>
  <c r="K101" i="29"/>
  <c r="K145" i="29"/>
  <c r="K157" i="29"/>
  <c r="K99" i="29"/>
  <c r="K165" i="29"/>
  <c r="K23" i="29"/>
  <c r="K146" i="29"/>
  <c r="C295" i="41"/>
  <c r="C350" i="41"/>
  <c r="F395" i="41"/>
  <c r="C166" i="41"/>
  <c r="F109" i="41"/>
  <c r="C529" i="41"/>
  <c r="F574" i="41"/>
  <c r="F337" i="41"/>
  <c r="F582" i="41"/>
  <c r="C310" i="41"/>
  <c r="F319" i="41"/>
  <c r="F588" i="41"/>
  <c r="F303" i="41"/>
  <c r="F164" i="41"/>
  <c r="F148" i="41"/>
  <c r="C701" i="41"/>
  <c r="F224" i="41"/>
  <c r="C410" i="41"/>
  <c r="C173" i="41"/>
  <c r="F623" i="41"/>
  <c r="F261" i="41"/>
  <c r="C386" i="41"/>
  <c r="C292" i="41"/>
  <c r="C109" i="41"/>
  <c r="C518" i="41"/>
  <c r="F48" i="41"/>
  <c r="C552" i="41"/>
  <c r="F413" i="41"/>
  <c r="C531" i="41"/>
  <c r="C373" i="41"/>
  <c r="C142" i="41"/>
  <c r="F480" i="41"/>
  <c r="C542" i="41"/>
  <c r="F221" i="41"/>
  <c r="F57" i="41"/>
  <c r="F655" i="41"/>
  <c r="C302" i="41"/>
  <c r="F377" i="41"/>
  <c r="C575" i="41"/>
  <c r="C611" i="41"/>
  <c r="C152" i="41"/>
  <c r="F465" i="41"/>
  <c r="C562" i="41"/>
  <c r="F461" i="41"/>
  <c r="F439" i="41"/>
  <c r="C48" i="41"/>
  <c r="C62" i="41"/>
  <c r="F78" i="41"/>
  <c r="F666" i="41"/>
  <c r="F279" i="41"/>
  <c r="F70" i="41"/>
  <c r="C66" i="41"/>
  <c r="F114" i="41"/>
  <c r="C680" i="41"/>
  <c r="F365" i="41"/>
  <c r="C511" i="41"/>
  <c r="F240" i="41"/>
  <c r="F399" i="41"/>
  <c r="F553" i="41"/>
  <c r="F436" i="41"/>
  <c r="F350" i="41"/>
  <c r="C137" i="41"/>
  <c r="C229" i="41"/>
  <c r="F452" i="41"/>
  <c r="F669" i="41"/>
  <c r="F77" i="41"/>
  <c r="F522" i="41"/>
  <c r="F631" i="41"/>
  <c r="F420" i="41"/>
  <c r="F397" i="41"/>
  <c r="C63" i="41"/>
  <c r="C131" i="41"/>
  <c r="F183" i="41"/>
  <c r="C645" i="41"/>
  <c r="F499" i="41"/>
  <c r="C359" i="41"/>
  <c r="F220" i="41"/>
  <c r="F93" i="41"/>
  <c r="C411" i="41"/>
  <c r="C670" i="41"/>
  <c r="F383" i="41"/>
  <c r="F312" i="41"/>
  <c r="F367" i="41"/>
  <c r="C72" i="41"/>
  <c r="F642" i="41"/>
  <c r="F331" i="41"/>
  <c r="C199" i="41"/>
  <c r="C586" i="41"/>
  <c r="C32" i="41"/>
  <c r="F634" i="41"/>
  <c r="C208" i="41"/>
  <c r="C436" i="41"/>
  <c r="C564" i="41"/>
  <c r="C22" i="41"/>
  <c r="C236" i="41"/>
  <c r="C377" i="41"/>
  <c r="F271" i="41"/>
  <c r="C395" i="41"/>
  <c r="F556" i="41"/>
  <c r="F194" i="41"/>
  <c r="F423" i="41"/>
  <c r="C374" i="41"/>
  <c r="C556" i="41"/>
  <c r="C291" i="41"/>
  <c r="F157" i="41"/>
  <c r="C97" i="41"/>
  <c r="F449" i="41"/>
  <c r="C651" i="41"/>
  <c r="C465" i="41"/>
  <c r="C231" i="41"/>
  <c r="F622" i="41"/>
  <c r="C555" i="41"/>
  <c r="F526" i="41"/>
  <c r="C593" i="41"/>
  <c r="C339" i="41"/>
  <c r="C652" i="41"/>
  <c r="C653" i="41"/>
  <c r="C358" i="41"/>
  <c r="F231" i="41"/>
  <c r="F414" i="41"/>
  <c r="C163" i="41"/>
  <c r="F405" i="41"/>
  <c r="C43" i="41"/>
  <c r="F447" i="41"/>
  <c r="C444" i="41"/>
  <c r="C356" i="41"/>
  <c r="F130" i="41"/>
  <c r="C55" i="41"/>
  <c r="F280" i="41"/>
  <c r="F94" i="41"/>
  <c r="F289" i="41"/>
  <c r="F523" i="41"/>
  <c r="C201" i="41"/>
  <c r="C135" i="41"/>
  <c r="C563" i="41"/>
  <c r="F682" i="41"/>
  <c r="F255" i="41"/>
  <c r="C492" i="41"/>
  <c r="F276" i="41"/>
  <c r="F24" i="41"/>
  <c r="F496" i="41"/>
  <c r="C629" i="41"/>
  <c r="C61" i="41"/>
  <c r="F710" i="41"/>
  <c r="F472" i="41"/>
  <c r="F97" i="41"/>
  <c r="F408" i="41"/>
  <c r="C223" i="41"/>
  <c r="F112" i="41"/>
  <c r="C30" i="41"/>
  <c r="F601" i="41"/>
  <c r="F173" i="41"/>
  <c r="F108" i="41"/>
  <c r="F677" i="41"/>
  <c r="F470" i="41"/>
  <c r="C87" i="41"/>
  <c r="F201" i="41"/>
  <c r="F364" i="41"/>
  <c r="C156" i="41"/>
  <c r="F518" i="41"/>
  <c r="C219" i="41"/>
  <c r="F182" i="41"/>
  <c r="F646" i="41"/>
  <c r="C167" i="41"/>
  <c r="F311" i="41"/>
  <c r="F351" i="41"/>
  <c r="C401" i="41"/>
  <c r="C345" i="41"/>
  <c r="F483" i="41"/>
  <c r="F412" i="41"/>
  <c r="C435" i="41"/>
  <c r="C592" i="41"/>
  <c r="C390" i="41"/>
  <c r="F52" i="41"/>
  <c r="F54" i="41"/>
  <c r="C581" i="41"/>
  <c r="C372" i="41"/>
  <c r="C368" i="41"/>
  <c r="F168" i="41"/>
  <c r="F95" i="41"/>
  <c r="F179" i="41"/>
  <c r="C254" i="41"/>
  <c r="F110" i="41"/>
  <c r="F37" i="41"/>
  <c r="F552" i="41"/>
  <c r="F126" i="41"/>
  <c r="F670" i="41"/>
  <c r="F329" i="41"/>
  <c r="F30" i="41"/>
  <c r="F651" i="41"/>
  <c r="C632" i="41"/>
  <c r="C590" i="41"/>
  <c r="C123" i="41"/>
  <c r="C349" i="41"/>
  <c r="F33" i="41"/>
  <c r="C665" i="41"/>
  <c r="F458" i="41"/>
  <c r="F382" i="41"/>
  <c r="C86" i="41"/>
  <c r="F219" i="41"/>
  <c r="F230" i="41"/>
  <c r="F520" i="41"/>
  <c r="C279" i="41"/>
  <c r="F409" i="41"/>
  <c r="F700" i="41"/>
  <c r="C508" i="41"/>
  <c r="C522" i="41"/>
  <c r="C217" i="41"/>
  <c r="F328" i="41"/>
  <c r="F298" i="41"/>
  <c r="F100" i="41"/>
  <c r="F102" i="41"/>
  <c r="F492" i="41"/>
  <c r="F197" i="41"/>
  <c r="F576" i="41"/>
  <c r="F454" i="41"/>
  <c r="F184" i="41"/>
  <c r="C454" i="41"/>
  <c r="F579" i="41"/>
  <c r="C384" i="41"/>
  <c r="C26" i="41"/>
  <c r="C92" i="41"/>
  <c r="F138" i="41"/>
  <c r="F536" i="41"/>
  <c r="F203" i="41"/>
  <c r="C56" i="41"/>
  <c r="C309" i="41"/>
  <c r="F88" i="41"/>
  <c r="F515" i="41"/>
  <c r="F692" i="41"/>
  <c r="F456" i="41"/>
  <c r="F80" i="41"/>
  <c r="F92" i="41"/>
  <c r="C697" i="41"/>
  <c r="C316" i="41"/>
  <c r="C263" i="41"/>
  <c r="F288" i="41"/>
  <c r="C398" i="41"/>
  <c r="C221" i="41"/>
  <c r="F376" i="41"/>
  <c r="F517" i="41"/>
  <c r="F72" i="41"/>
  <c r="C500" i="41"/>
  <c r="F293" i="41"/>
  <c r="F379" i="41"/>
  <c r="F652" i="41"/>
  <c r="F471" i="41"/>
  <c r="C169" i="41"/>
  <c r="C565" i="41"/>
  <c r="F29" i="41"/>
  <c r="C427" i="41"/>
  <c r="F400" i="41"/>
  <c r="F701" i="41"/>
  <c r="C380" i="41"/>
  <c r="C319" i="41"/>
  <c r="F313" i="41"/>
  <c r="C679" i="41"/>
  <c r="C389" i="41"/>
  <c r="C119" i="41"/>
  <c r="F244" i="41"/>
  <c r="F346" i="41"/>
  <c r="F151" i="41"/>
  <c r="C525" i="41"/>
  <c r="C284" i="41"/>
  <c r="F690" i="41"/>
  <c r="C82" i="41"/>
  <c r="F660" i="41"/>
  <c r="C227" i="41"/>
  <c r="F366" i="41"/>
  <c r="F235" i="41"/>
  <c r="C202" i="41"/>
  <c r="C155" i="41"/>
  <c r="F653" i="41"/>
  <c r="C65" i="41"/>
  <c r="C341" i="41"/>
  <c r="F627" i="41"/>
  <c r="C249" i="41"/>
  <c r="F75" i="41"/>
  <c r="C515" i="41"/>
  <c r="F49" i="41"/>
  <c r="C510" i="41"/>
  <c r="C519" i="41"/>
  <c r="C267" i="41"/>
  <c r="F649" i="41"/>
  <c r="C73" i="41"/>
  <c r="C568" i="41"/>
  <c r="C340" i="41"/>
  <c r="F158" i="41"/>
  <c r="C524" i="41"/>
  <c r="C111" i="41"/>
  <c r="C113" i="41"/>
  <c r="C533" i="41"/>
  <c r="C429" i="41"/>
  <c r="C308" i="41"/>
  <c r="C69" i="41"/>
  <c r="F128" i="41"/>
  <c r="F189" i="41"/>
  <c r="F466" i="41"/>
  <c r="C584" i="41"/>
  <c r="F66" i="41"/>
  <c r="F118" i="41"/>
  <c r="C153" i="41"/>
  <c r="C647" i="41"/>
  <c r="C222" i="41"/>
  <c r="F117" i="41"/>
  <c r="F205" i="41"/>
  <c r="C313" i="41"/>
  <c r="F624" i="41"/>
  <c r="F704" i="41"/>
  <c r="F234" i="41"/>
  <c r="C360" i="41"/>
  <c r="C494" i="41"/>
  <c r="C375" i="41"/>
  <c r="C186" i="41"/>
  <c r="F250" i="41"/>
  <c r="F127" i="41"/>
  <c r="C570" i="41"/>
  <c r="C378" i="41"/>
  <c r="F143" i="41"/>
  <c r="C480" i="41"/>
  <c r="C583" i="41"/>
  <c r="F35" i="41"/>
  <c r="F632" i="41"/>
  <c r="F438" i="41"/>
  <c r="C371" i="41"/>
  <c r="F103" i="41"/>
  <c r="C416" i="41"/>
  <c r="F51" i="41"/>
  <c r="C642" i="41"/>
  <c r="C366" i="41"/>
  <c r="F594" i="41"/>
  <c r="C659" i="41"/>
  <c r="F60" i="41"/>
  <c r="F146" i="41"/>
  <c r="F392" i="41"/>
  <c r="C430" i="41"/>
  <c r="F419" i="41"/>
  <c r="C94" i="41"/>
  <c r="F555" i="41"/>
  <c r="F529" i="41"/>
  <c r="F620" i="41"/>
  <c r="K135" i="29"/>
  <c r="K162" i="29"/>
  <c r="K40" i="29"/>
  <c r="K113" i="29"/>
  <c r="K35" i="29"/>
  <c r="K147" i="29"/>
  <c r="K55" i="29"/>
  <c r="K150" i="29"/>
  <c r="J168" i="29"/>
  <c r="J169" i="29" s="1"/>
  <c r="J170" i="29" s="1"/>
  <c r="K107" i="29"/>
  <c r="K163" i="29"/>
  <c r="K121" i="29"/>
  <c r="C501" i="41"/>
  <c r="C139" i="41"/>
  <c r="K22" i="29"/>
  <c r="K63" i="29"/>
  <c r="K62" i="29"/>
  <c r="K92" i="29"/>
  <c r="F416" i="41"/>
  <c r="C445" i="41"/>
  <c r="F227" i="41"/>
  <c r="F304" i="41"/>
  <c r="C301" i="41"/>
  <c r="C428" i="41"/>
  <c r="F291" i="41"/>
  <c r="F621" i="41"/>
  <c r="F639" i="41"/>
  <c r="F272" i="41"/>
  <c r="C189" i="41"/>
  <c r="C158" i="41"/>
  <c r="F81" i="41"/>
  <c r="C33" i="41"/>
  <c r="C52" i="41"/>
  <c r="C424" i="41"/>
  <c r="C255" i="41"/>
  <c r="F388" i="41"/>
  <c r="C635" i="41"/>
  <c r="F477" i="41"/>
  <c r="F514" i="41"/>
  <c r="C337" i="41"/>
  <c r="F262" i="41"/>
  <c r="C100" i="41"/>
  <c r="F243" i="41"/>
  <c r="C608" i="41"/>
  <c r="F570" i="41"/>
  <c r="C126" i="41"/>
  <c r="C598" i="41"/>
  <c r="F467" i="41"/>
  <c r="F89" i="41"/>
  <c r="C654" i="41"/>
  <c r="F309" i="41"/>
  <c r="C250" i="41"/>
  <c r="F165" i="41"/>
  <c r="C489" i="41"/>
  <c r="C414" i="41"/>
  <c r="F535" i="41"/>
  <c r="F68" i="41"/>
  <c r="F125" i="41"/>
  <c r="C463" i="41"/>
  <c r="C244" i="41"/>
  <c r="C497" i="41"/>
  <c r="F659" i="41"/>
  <c r="C426" i="41"/>
  <c r="F228" i="41"/>
  <c r="C181" i="41"/>
  <c r="F572" i="41"/>
  <c r="F159" i="41"/>
  <c r="C251" i="41"/>
  <c r="C285" i="41"/>
  <c r="C226" i="41"/>
  <c r="C631" i="41"/>
  <c r="C527" i="41"/>
  <c r="C60" i="41"/>
  <c r="C528" i="41"/>
  <c r="F82" i="41"/>
  <c r="C29" i="41"/>
  <c r="F308" i="41"/>
  <c r="C258" i="41"/>
  <c r="F299" i="41"/>
  <c r="C521" i="41"/>
  <c r="F119" i="41"/>
  <c r="F345" i="41"/>
  <c r="C657" i="41"/>
  <c r="F708" i="41"/>
  <c r="F354" i="41"/>
  <c r="C45" i="41"/>
  <c r="C333" i="41"/>
  <c r="F166" i="41"/>
  <c r="F198" i="41"/>
  <c r="F563" i="41"/>
  <c r="C711" i="41"/>
  <c r="F213" i="41"/>
  <c r="C117" i="41"/>
  <c r="F374" i="41"/>
  <c r="C666" i="41"/>
  <c r="C624" i="41"/>
  <c r="F711" i="41"/>
  <c r="C312" i="41"/>
  <c r="C121" i="41"/>
  <c r="F578" i="41"/>
  <c r="F577" i="41"/>
  <c r="C585" i="41"/>
  <c r="F301" i="41"/>
  <c r="F609" i="41"/>
  <c r="C293" i="41"/>
  <c r="C447" i="41"/>
  <c r="F421" i="41"/>
  <c r="F606" i="41"/>
  <c r="C417" i="41"/>
  <c r="C658" i="41"/>
  <c r="F359" i="41"/>
  <c r="F90" i="41"/>
  <c r="F336" i="41"/>
  <c r="C27" i="41"/>
  <c r="F40" i="41"/>
  <c r="F487" i="41"/>
  <c r="C450" i="41"/>
  <c r="F294" i="41"/>
  <c r="C264" i="41"/>
  <c r="C324" i="41"/>
  <c r="C164" i="41"/>
  <c r="F27" i="41"/>
  <c r="C560" i="41"/>
  <c r="C115" i="41"/>
  <c r="C535" i="41"/>
  <c r="C76" i="41"/>
  <c r="C79" i="41"/>
  <c r="F45" i="41"/>
  <c r="F446" i="41"/>
  <c r="F172" i="41"/>
  <c r="C275" i="41"/>
  <c r="C699" i="41"/>
  <c r="F448" i="41"/>
  <c r="F191" i="41"/>
  <c r="C205" i="41"/>
  <c r="F341" i="41"/>
  <c r="C514" i="41"/>
  <c r="C77" i="41"/>
  <c r="C439" i="41"/>
  <c r="C682" i="41"/>
  <c r="F482" i="41"/>
  <c r="C122" i="41"/>
  <c r="C595" i="41"/>
  <c r="C88" i="41"/>
  <c r="C622" i="41"/>
  <c r="C403" i="41"/>
  <c r="F426" i="41"/>
  <c r="F434" i="41"/>
  <c r="C197" i="41"/>
  <c r="F340" i="41"/>
  <c r="C171" i="41"/>
  <c r="F306" i="41"/>
  <c r="C698" i="41"/>
  <c r="C240" i="41"/>
  <c r="C290" i="41"/>
  <c r="C663" i="41"/>
  <c r="C434" i="41"/>
  <c r="C38" i="41"/>
  <c r="F116" i="41"/>
  <c r="C138" i="41"/>
  <c r="F242" i="41"/>
  <c r="C707" i="41"/>
  <c r="C118" i="41"/>
  <c r="F275" i="41"/>
  <c r="C551" i="41"/>
  <c r="C639" i="41"/>
  <c r="F296" i="41"/>
  <c r="C667" i="41"/>
  <c r="F396" i="41"/>
  <c r="F86" i="41"/>
  <c r="C689" i="41"/>
  <c r="F101" i="41"/>
  <c r="C347" i="41"/>
  <c r="C671" i="41"/>
  <c r="F176" i="41"/>
  <c r="F332" i="41"/>
  <c r="F245" i="41"/>
  <c r="F645" i="41"/>
  <c r="C462" i="41"/>
  <c r="C400" i="41"/>
  <c r="F381" i="41"/>
  <c r="F43" i="41"/>
  <c r="C224" i="41"/>
  <c r="F595" i="41"/>
  <c r="C311" i="41"/>
  <c r="C537" i="41"/>
  <c r="F422" i="41"/>
  <c r="C190" i="41"/>
  <c r="C273" i="41"/>
  <c r="F569" i="41"/>
  <c r="C596" i="41"/>
  <c r="C103" i="41"/>
  <c r="C278" i="41"/>
  <c r="C616" i="41"/>
  <c r="F619" i="41"/>
  <c r="F593" i="41"/>
  <c r="C649" i="41"/>
  <c r="C588" i="41"/>
  <c r="F181" i="41"/>
  <c r="F170" i="41"/>
  <c r="C550" i="41"/>
  <c r="C338" i="41"/>
  <c r="F122" i="41"/>
  <c r="F693" i="41"/>
  <c r="C709" i="41"/>
  <c r="F67" i="41"/>
  <c r="C504" i="41"/>
  <c r="F613" i="41"/>
  <c r="F635" i="41"/>
  <c r="F640" i="41"/>
  <c r="C422" i="41"/>
  <c r="F432" i="41"/>
  <c r="C484" i="41"/>
  <c r="C332" i="41"/>
  <c r="F650" i="41"/>
  <c r="C306" i="41"/>
  <c r="F548" i="41"/>
  <c r="F478" i="41"/>
  <c r="C146" i="41"/>
  <c r="C476" i="41"/>
  <c r="F267" i="41"/>
  <c r="F391" i="41"/>
  <c r="F643" i="41"/>
  <c r="C379" i="41"/>
  <c r="C331" i="41"/>
  <c r="C451" i="41"/>
  <c r="F147" i="41"/>
  <c r="F140" i="41"/>
  <c r="F429" i="41"/>
  <c r="C239" i="41"/>
  <c r="C211" i="41"/>
  <c r="F286" i="41"/>
  <c r="C641" i="41"/>
  <c r="C233" i="41"/>
  <c r="F233" i="41"/>
  <c r="F407" i="41"/>
  <c r="F667" i="41"/>
  <c r="C626" i="41"/>
  <c r="F318" i="41"/>
  <c r="F32" i="41"/>
  <c r="F672" i="41"/>
  <c r="F249" i="41"/>
  <c r="C516" i="41"/>
  <c r="F327" i="41"/>
  <c r="C195" i="41"/>
  <c r="F71" i="41"/>
  <c r="F152" i="41"/>
  <c r="F59" i="41"/>
  <c r="C477" i="41"/>
  <c r="C474" i="41"/>
  <c r="F344" i="41"/>
  <c r="C677" i="41"/>
  <c r="C352" i="41"/>
  <c r="C329" i="41"/>
  <c r="C193" i="41"/>
  <c r="C587" i="41"/>
  <c r="F149" i="41"/>
  <c r="C260" i="41"/>
  <c r="C459" i="41"/>
  <c r="F357" i="41"/>
  <c r="C539" i="41"/>
  <c r="C406" i="41"/>
  <c r="F453" i="41"/>
  <c r="C235" i="41"/>
  <c r="C558" i="41"/>
  <c r="C252" i="41"/>
  <c r="F503" i="41"/>
  <c r="C361" i="41"/>
  <c r="C269" i="41"/>
  <c r="F485" i="41"/>
  <c r="F137" i="41"/>
  <c r="C582" i="41"/>
  <c r="C614" i="41"/>
  <c r="C288" i="41"/>
  <c r="C323" i="41"/>
  <c r="C357" i="41"/>
  <c r="F368" i="41"/>
  <c r="C383" i="41"/>
  <c r="C704" i="41"/>
  <c r="C140" i="41"/>
  <c r="F389" i="41"/>
  <c r="F254" i="41"/>
  <c r="C432" i="41"/>
  <c r="F210" i="41"/>
  <c r="F394" i="41"/>
  <c r="C512" i="41"/>
  <c r="F598" i="41"/>
  <c r="C503" i="41"/>
  <c r="C57" i="41"/>
  <c r="F236" i="41"/>
  <c r="C656" i="41"/>
  <c r="F216" i="41"/>
  <c r="F538" i="41"/>
  <c r="C322" i="41"/>
  <c r="F702" i="41"/>
  <c r="C469" i="41"/>
  <c r="F115" i="41"/>
  <c r="F31" i="41"/>
  <c r="C80" i="41"/>
  <c r="F323" i="41"/>
  <c r="C363" i="41"/>
  <c r="F342" i="41"/>
  <c r="F251" i="41"/>
  <c r="C187" i="41"/>
  <c r="C165" i="41"/>
  <c r="C105" i="41"/>
  <c r="C453" i="41"/>
  <c r="F463" i="41"/>
  <c r="C364" i="41"/>
  <c r="C281" i="41"/>
  <c r="F664" i="41"/>
  <c r="C399" i="41"/>
  <c r="F269" i="41"/>
  <c r="F339" i="41"/>
  <c r="K117" i="29"/>
  <c r="K94" i="29"/>
  <c r="K74" i="29"/>
  <c r="K79" i="29"/>
  <c r="K41" i="29"/>
  <c r="K95" i="29"/>
  <c r="K110" i="29"/>
  <c r="K131" i="29"/>
  <c r="K124" i="29"/>
  <c r="K144" i="29"/>
  <c r="K120" i="29"/>
  <c r="K86" i="29"/>
  <c r="K102" i="29"/>
  <c r="K118" i="29"/>
  <c r="K21" i="29"/>
  <c r="H168" i="29"/>
  <c r="H169" i="29" s="1"/>
  <c r="H170" i="29" s="1"/>
  <c r="K26" i="29"/>
  <c r="K155" i="29"/>
  <c r="K60" i="29"/>
  <c r="M13" i="54"/>
  <c r="H15" i="54"/>
  <c r="I15" i="54"/>
  <c r="C16" i="54"/>
  <c r="D15" i="54"/>
  <c r="E14" i="54"/>
  <c r="G30" i="54" l="1"/>
  <c r="G31" i="54"/>
  <c r="G19" i="54"/>
  <c r="G17" i="54"/>
  <c r="G26" i="54"/>
  <c r="G22" i="54"/>
  <c r="G16" i="54"/>
  <c r="G20" i="54"/>
  <c r="G9" i="54"/>
  <c r="J9" i="54" s="1"/>
  <c r="N9" i="54" s="1"/>
  <c r="P9" i="54" s="1"/>
  <c r="G18" i="54"/>
  <c r="G32" i="54"/>
  <c r="G15" i="54"/>
  <c r="J15" i="54" s="1"/>
  <c r="G27" i="54"/>
  <c r="G7" i="54"/>
  <c r="J7" i="54" s="1"/>
  <c r="N7" i="54" s="1"/>
  <c r="P7" i="54" s="1"/>
  <c r="Q7" i="54" s="1"/>
  <c r="G13" i="54"/>
  <c r="J13" i="54" s="1"/>
  <c r="G29" i="54"/>
  <c r="G21" i="54"/>
  <c r="G28" i="54"/>
  <c r="G11" i="54"/>
  <c r="J11" i="54" s="1"/>
  <c r="N11" i="54" s="1"/>
  <c r="P11" i="54" s="1"/>
  <c r="G25" i="54"/>
  <c r="G12" i="54"/>
  <c r="J12" i="54" s="1"/>
  <c r="N12" i="54" s="1"/>
  <c r="P12" i="54" s="1"/>
  <c r="G10" i="54"/>
  <c r="J10" i="54" s="1"/>
  <c r="N10" i="54" s="1"/>
  <c r="P10" i="54" s="1"/>
  <c r="G24" i="54"/>
  <c r="G14" i="54"/>
  <c r="J14" i="54" s="1"/>
  <c r="G23" i="54"/>
  <c r="G13" i="41"/>
  <c r="N13" i="54"/>
  <c r="P13" i="54" s="1"/>
  <c r="O16" i="54"/>
  <c r="A17" i="54"/>
  <c r="B12" i="41"/>
  <c r="G12" i="41"/>
  <c r="D12" i="41"/>
  <c r="L12" i="41"/>
  <c r="D21" i="41"/>
  <c r="B15" i="41"/>
  <c r="K15" i="41" s="1"/>
  <c r="L16" i="41"/>
  <c r="K38" i="39"/>
  <c r="K39" i="39" s="1"/>
  <c r="K40" i="39" s="1"/>
  <c r="L20" i="41"/>
  <c r="B20" i="41"/>
  <c r="E20" i="41" s="1"/>
  <c r="G20" i="41"/>
  <c r="D13" i="41"/>
  <c r="B13" i="41"/>
  <c r="J13" i="41" s="1"/>
  <c r="L15" i="41"/>
  <c r="G19" i="41"/>
  <c r="D15" i="41"/>
  <c r="B17" i="41"/>
  <c r="I17" i="41" s="1"/>
  <c r="D19" i="41"/>
  <c r="D16" i="41"/>
  <c r="L17" i="41"/>
  <c r="G18" i="41"/>
  <c r="L14" i="41"/>
  <c r="L18" i="41"/>
  <c r="L21" i="41"/>
  <c r="B18" i="41"/>
  <c r="I18" i="41" s="1"/>
  <c r="B21" i="41"/>
  <c r="K21" i="41" s="1"/>
  <c r="D14" i="41"/>
  <c r="G16" i="41"/>
  <c r="D17" i="41"/>
  <c r="B19" i="41"/>
  <c r="H19" i="41" s="1"/>
  <c r="B14" i="41"/>
  <c r="E14" i="41" s="1"/>
  <c r="B469" i="41"/>
  <c r="D469" i="41"/>
  <c r="G469" i="41"/>
  <c r="L469" i="41"/>
  <c r="D361" i="41"/>
  <c r="L361" i="41"/>
  <c r="B361" i="41"/>
  <c r="G361" i="41"/>
  <c r="B677" i="41"/>
  <c r="G677" i="41"/>
  <c r="D677" i="41"/>
  <c r="L677" i="41"/>
  <c r="L379" i="41"/>
  <c r="B379" i="41"/>
  <c r="D379" i="41"/>
  <c r="G379" i="41"/>
  <c r="G190" i="41"/>
  <c r="B190" i="41"/>
  <c r="L190" i="41"/>
  <c r="D190" i="41"/>
  <c r="B667" i="41"/>
  <c r="D667" i="41"/>
  <c r="L667" i="41"/>
  <c r="G667" i="41"/>
  <c r="L88" i="41"/>
  <c r="G88" i="41"/>
  <c r="D88" i="41"/>
  <c r="B88" i="41"/>
  <c r="B521" i="41"/>
  <c r="G521" i="41"/>
  <c r="L521" i="41"/>
  <c r="D521" i="41"/>
  <c r="G251" i="41"/>
  <c r="L251" i="41"/>
  <c r="B251" i="41"/>
  <c r="D251" i="41"/>
  <c r="L244" i="41"/>
  <c r="G244" i="41"/>
  <c r="B244" i="41"/>
  <c r="D244" i="41"/>
  <c r="B428" i="41"/>
  <c r="G428" i="41"/>
  <c r="L428" i="41"/>
  <c r="D428" i="41"/>
  <c r="G583" i="41"/>
  <c r="L583" i="41"/>
  <c r="B583" i="41"/>
  <c r="D583" i="41"/>
  <c r="D429" i="41"/>
  <c r="G429" i="41"/>
  <c r="L429" i="41"/>
  <c r="B429" i="41"/>
  <c r="G249" i="41"/>
  <c r="D249" i="41"/>
  <c r="B249" i="41"/>
  <c r="L249" i="41"/>
  <c r="G565" i="41"/>
  <c r="D565" i="41"/>
  <c r="L565" i="41"/>
  <c r="B565" i="41"/>
  <c r="G123" i="41"/>
  <c r="L123" i="41"/>
  <c r="D123" i="41"/>
  <c r="B123" i="41"/>
  <c r="L390" i="41"/>
  <c r="D390" i="41"/>
  <c r="B390" i="41"/>
  <c r="G390" i="41"/>
  <c r="D201" i="41"/>
  <c r="L201" i="41"/>
  <c r="G201" i="41"/>
  <c r="B201" i="41"/>
  <c r="G653" i="41"/>
  <c r="L653" i="41"/>
  <c r="D653" i="41"/>
  <c r="B653" i="41"/>
  <c r="B32" i="41"/>
  <c r="G32" i="41"/>
  <c r="L32" i="41"/>
  <c r="D32" i="41"/>
  <c r="D302" i="41"/>
  <c r="B302" i="41"/>
  <c r="L302" i="41"/>
  <c r="G302" i="41"/>
  <c r="D536" i="41"/>
  <c r="B536" i="41"/>
  <c r="L536" i="41"/>
  <c r="G536" i="41"/>
  <c r="L174" i="41"/>
  <c r="G174" i="41"/>
  <c r="D174" i="41"/>
  <c r="B174" i="41"/>
  <c r="G694" i="41"/>
  <c r="L694" i="41"/>
  <c r="D694" i="41"/>
  <c r="B694" i="41"/>
  <c r="D664" i="41"/>
  <c r="B664" i="41"/>
  <c r="L664" i="41"/>
  <c r="G664" i="41"/>
  <c r="D101" i="41"/>
  <c r="L101" i="41"/>
  <c r="B101" i="41"/>
  <c r="G101" i="41"/>
  <c r="B526" i="41"/>
  <c r="G526" i="41"/>
  <c r="D526" i="41"/>
  <c r="L526" i="41"/>
  <c r="D342" i="41"/>
  <c r="B342" i="41"/>
  <c r="L342" i="41"/>
  <c r="G342" i="41"/>
  <c r="D80" i="41"/>
  <c r="G80" i="41"/>
  <c r="L80" i="41"/>
  <c r="B80" i="41"/>
  <c r="D656" i="41"/>
  <c r="B656" i="41"/>
  <c r="L656" i="41"/>
  <c r="G656" i="41"/>
  <c r="G432" i="41"/>
  <c r="D432" i="41"/>
  <c r="B432" i="41"/>
  <c r="L432" i="41"/>
  <c r="D323" i="41"/>
  <c r="G323" i="41"/>
  <c r="B323" i="41"/>
  <c r="L323" i="41"/>
  <c r="G211" i="41"/>
  <c r="D211" i="41"/>
  <c r="L211" i="41"/>
  <c r="B211" i="41"/>
  <c r="L504" i="41"/>
  <c r="G504" i="41"/>
  <c r="B504" i="41"/>
  <c r="D504" i="41"/>
  <c r="B596" i="41"/>
  <c r="G596" i="41"/>
  <c r="D596" i="41"/>
  <c r="L596" i="41"/>
  <c r="D118" i="41"/>
  <c r="L118" i="41"/>
  <c r="G118" i="41"/>
  <c r="B118" i="41"/>
  <c r="L595" i="41"/>
  <c r="B595" i="41"/>
  <c r="D595" i="41"/>
  <c r="G595" i="41"/>
  <c r="D439" i="41"/>
  <c r="L439" i="41"/>
  <c r="G439" i="41"/>
  <c r="B439" i="41"/>
  <c r="D79" i="41"/>
  <c r="B79" i="41"/>
  <c r="G79" i="41"/>
  <c r="L79" i="41"/>
  <c r="L711" i="41"/>
  <c r="B711" i="41"/>
  <c r="G711" i="41"/>
  <c r="D657" i="41"/>
  <c r="G657" i="41"/>
  <c r="B657" i="41"/>
  <c r="L657" i="41"/>
  <c r="L426" i="41"/>
  <c r="D426" i="41"/>
  <c r="B426" i="41"/>
  <c r="G426" i="41"/>
  <c r="D414" i="41"/>
  <c r="L414" i="41"/>
  <c r="G414" i="41"/>
  <c r="B414" i="41"/>
  <c r="B598" i="41"/>
  <c r="D598" i="41"/>
  <c r="G598" i="41"/>
  <c r="L598" i="41"/>
  <c r="D301" i="41"/>
  <c r="B301" i="41"/>
  <c r="L301" i="41"/>
  <c r="G301" i="41"/>
  <c r="G430" i="41"/>
  <c r="L430" i="41"/>
  <c r="D430" i="41"/>
  <c r="B430" i="41"/>
  <c r="L533" i="41"/>
  <c r="B533" i="41"/>
  <c r="G533" i="41"/>
  <c r="D533" i="41"/>
  <c r="D227" i="41"/>
  <c r="B227" i="41"/>
  <c r="G227" i="41"/>
  <c r="L227" i="41"/>
  <c r="G263" i="41"/>
  <c r="D263" i="41"/>
  <c r="L263" i="41"/>
  <c r="B263" i="41"/>
  <c r="G384" i="41"/>
  <c r="B384" i="41"/>
  <c r="L384" i="41"/>
  <c r="D384" i="41"/>
  <c r="L665" i="41"/>
  <c r="D665" i="41"/>
  <c r="B665" i="41"/>
  <c r="G665" i="41"/>
  <c r="B592" i="41"/>
  <c r="L592" i="41"/>
  <c r="G592" i="41"/>
  <c r="D592" i="41"/>
  <c r="B223" i="41"/>
  <c r="L223" i="41"/>
  <c r="G223" i="41"/>
  <c r="D223" i="41"/>
  <c r="K168" i="29"/>
  <c r="K169" i="29" s="1"/>
  <c r="K170" i="29" s="1"/>
  <c r="G364" i="41"/>
  <c r="B364" i="41"/>
  <c r="L364" i="41"/>
  <c r="D364" i="41"/>
  <c r="L165" i="41"/>
  <c r="D165" i="41"/>
  <c r="B165" i="41"/>
  <c r="G165" i="41"/>
  <c r="B363" i="41"/>
  <c r="G363" i="41"/>
  <c r="L363" i="41"/>
  <c r="D363" i="41"/>
  <c r="D57" i="41"/>
  <c r="L57" i="41"/>
  <c r="G57" i="41"/>
  <c r="B57" i="41"/>
  <c r="D614" i="41"/>
  <c r="G614" i="41"/>
  <c r="L614" i="41"/>
  <c r="B614" i="41"/>
  <c r="D269" i="41"/>
  <c r="L269" i="41"/>
  <c r="B269" i="41"/>
  <c r="G269" i="41"/>
  <c r="B558" i="41"/>
  <c r="D558" i="41"/>
  <c r="G558" i="41"/>
  <c r="L558" i="41"/>
  <c r="L539" i="41"/>
  <c r="B539" i="41"/>
  <c r="G539" i="41"/>
  <c r="D539" i="41"/>
  <c r="L352" i="41"/>
  <c r="D352" i="41"/>
  <c r="B352" i="41"/>
  <c r="G352" i="41"/>
  <c r="D477" i="41"/>
  <c r="B477" i="41"/>
  <c r="G477" i="41"/>
  <c r="L477" i="41"/>
  <c r="D195" i="41"/>
  <c r="L195" i="41"/>
  <c r="B195" i="41"/>
  <c r="G195" i="41"/>
  <c r="L641" i="41"/>
  <c r="B641" i="41"/>
  <c r="G641" i="41"/>
  <c r="D641" i="41"/>
  <c r="L331" i="41"/>
  <c r="G331" i="41"/>
  <c r="D331" i="41"/>
  <c r="B331" i="41"/>
  <c r="B484" i="41"/>
  <c r="D484" i="41"/>
  <c r="L484" i="41"/>
  <c r="G484" i="41"/>
  <c r="B709" i="41"/>
  <c r="L709" i="41"/>
  <c r="G709" i="41"/>
  <c r="D709" i="41"/>
  <c r="D550" i="41"/>
  <c r="L550" i="41"/>
  <c r="G550" i="41"/>
  <c r="B550" i="41"/>
  <c r="B649" i="41"/>
  <c r="L649" i="41"/>
  <c r="G649" i="41"/>
  <c r="D649" i="41"/>
  <c r="D278" i="41"/>
  <c r="G278" i="41"/>
  <c r="L278" i="41"/>
  <c r="B278" i="41"/>
  <c r="D273" i="41"/>
  <c r="B273" i="41"/>
  <c r="G273" i="41"/>
  <c r="L273" i="41"/>
  <c r="B311" i="41"/>
  <c r="D311" i="41"/>
  <c r="L311" i="41"/>
  <c r="G311" i="41"/>
  <c r="G347" i="41"/>
  <c r="D347" i="41"/>
  <c r="B347" i="41"/>
  <c r="L347" i="41"/>
  <c r="B551" i="41"/>
  <c r="L551" i="41"/>
  <c r="G551" i="41"/>
  <c r="D551" i="41"/>
  <c r="G434" i="41"/>
  <c r="B434" i="41"/>
  <c r="L434" i="41"/>
  <c r="D434" i="41"/>
  <c r="L698" i="41"/>
  <c r="D698" i="41"/>
  <c r="B698" i="41"/>
  <c r="G698" i="41"/>
  <c r="D197" i="41"/>
  <c r="L197" i="41"/>
  <c r="B197" i="41"/>
  <c r="G197" i="41"/>
  <c r="B622" i="41"/>
  <c r="L622" i="41"/>
  <c r="G622" i="41"/>
  <c r="D622" i="41"/>
  <c r="D514" i="41"/>
  <c r="G514" i="41"/>
  <c r="B514" i="41"/>
  <c r="L514" i="41"/>
  <c r="L535" i="41"/>
  <c r="B535" i="41"/>
  <c r="G535" i="41"/>
  <c r="D535" i="41"/>
  <c r="B164" i="41"/>
  <c r="L164" i="41"/>
  <c r="D164" i="41"/>
  <c r="G164" i="41"/>
  <c r="D450" i="41"/>
  <c r="B450" i="41"/>
  <c r="G450" i="41"/>
  <c r="L450" i="41"/>
  <c r="B417" i="41"/>
  <c r="G417" i="41"/>
  <c r="L417" i="41"/>
  <c r="D417" i="41"/>
  <c r="L293" i="41"/>
  <c r="B293" i="41"/>
  <c r="D293" i="41"/>
  <c r="G293" i="41"/>
  <c r="B117" i="41"/>
  <c r="G117" i="41"/>
  <c r="L117" i="41"/>
  <c r="D117" i="41"/>
  <c r="G60" i="41"/>
  <c r="L60" i="41"/>
  <c r="B60" i="41"/>
  <c r="D60" i="41"/>
  <c r="G285" i="41"/>
  <c r="L285" i="41"/>
  <c r="D285" i="41"/>
  <c r="B285" i="41"/>
  <c r="B181" i="41"/>
  <c r="L181" i="41"/>
  <c r="G181" i="41"/>
  <c r="D181" i="41"/>
  <c r="G497" i="41"/>
  <c r="B497" i="41"/>
  <c r="D497" i="41"/>
  <c r="L497" i="41"/>
  <c r="L635" i="41"/>
  <c r="G635" i="41"/>
  <c r="D635" i="41"/>
  <c r="B635" i="41"/>
  <c r="B52" i="41"/>
  <c r="G52" i="41"/>
  <c r="L52" i="41"/>
  <c r="D52" i="41"/>
  <c r="D189" i="41"/>
  <c r="L189" i="41"/>
  <c r="G189" i="41"/>
  <c r="B189" i="41"/>
  <c r="B501" i="41"/>
  <c r="G501" i="41"/>
  <c r="D501" i="41"/>
  <c r="L501" i="41"/>
  <c r="I16" i="41"/>
  <c r="K16" i="41"/>
  <c r="E16" i="41"/>
  <c r="H16" i="41"/>
  <c r="J16" i="41"/>
  <c r="G94" i="41"/>
  <c r="L94" i="41"/>
  <c r="D94" i="41"/>
  <c r="B94" i="41"/>
  <c r="L366" i="41"/>
  <c r="D366" i="41"/>
  <c r="B366" i="41"/>
  <c r="G366" i="41"/>
  <c r="G378" i="41"/>
  <c r="L378" i="41"/>
  <c r="B378" i="41"/>
  <c r="D378" i="41"/>
  <c r="L186" i="41"/>
  <c r="D186" i="41"/>
  <c r="B186" i="41"/>
  <c r="G186" i="41"/>
  <c r="G153" i="41"/>
  <c r="B153" i="41"/>
  <c r="D153" i="41"/>
  <c r="L153" i="41"/>
  <c r="D308" i="41"/>
  <c r="L308" i="41"/>
  <c r="G308" i="41"/>
  <c r="B308" i="41"/>
  <c r="G111" i="41"/>
  <c r="D111" i="41"/>
  <c r="L111" i="41"/>
  <c r="B111" i="41"/>
  <c r="D568" i="41"/>
  <c r="B568" i="41"/>
  <c r="G568" i="41"/>
  <c r="L568" i="41"/>
  <c r="B519" i="41"/>
  <c r="L519" i="41"/>
  <c r="G519" i="41"/>
  <c r="D519" i="41"/>
  <c r="L65" i="41"/>
  <c r="G65" i="41"/>
  <c r="B65" i="41"/>
  <c r="D65" i="41"/>
  <c r="G82" i="41"/>
  <c r="L82" i="41"/>
  <c r="B82" i="41"/>
  <c r="D82" i="41"/>
  <c r="L389" i="41"/>
  <c r="B389" i="41"/>
  <c r="G389" i="41"/>
  <c r="D389" i="41"/>
  <c r="G380" i="41"/>
  <c r="B380" i="41"/>
  <c r="L380" i="41"/>
  <c r="D380" i="41"/>
  <c r="G398" i="41"/>
  <c r="B398" i="41"/>
  <c r="L398" i="41"/>
  <c r="D398" i="41"/>
  <c r="G697" i="41"/>
  <c r="B697" i="41"/>
  <c r="L697" i="41"/>
  <c r="D697" i="41"/>
  <c r="D56" i="41"/>
  <c r="G56" i="41"/>
  <c r="B56" i="41"/>
  <c r="L56" i="41"/>
  <c r="B92" i="41"/>
  <c r="D92" i="41"/>
  <c r="G92" i="41"/>
  <c r="L92" i="41"/>
  <c r="L454" i="41"/>
  <c r="G454" i="41"/>
  <c r="D454" i="41"/>
  <c r="B454" i="41"/>
  <c r="G508" i="41"/>
  <c r="D508" i="41"/>
  <c r="L508" i="41"/>
  <c r="B508" i="41"/>
  <c r="G349" i="41"/>
  <c r="L349" i="41"/>
  <c r="D349" i="41"/>
  <c r="B349" i="41"/>
  <c r="B254" i="41"/>
  <c r="D254" i="41"/>
  <c r="G254" i="41"/>
  <c r="L254" i="41"/>
  <c r="L368" i="41"/>
  <c r="B368" i="41"/>
  <c r="D368" i="41"/>
  <c r="G368" i="41"/>
  <c r="L30" i="41"/>
  <c r="G30" i="41"/>
  <c r="D30" i="41"/>
  <c r="B30" i="41"/>
  <c r="B629" i="41"/>
  <c r="G629" i="41"/>
  <c r="D629" i="41"/>
  <c r="L629" i="41"/>
  <c r="D492" i="41"/>
  <c r="B492" i="41"/>
  <c r="L492" i="41"/>
  <c r="G492" i="41"/>
  <c r="L135" i="41"/>
  <c r="D135" i="41"/>
  <c r="G135" i="41"/>
  <c r="B135" i="41"/>
  <c r="B356" i="41"/>
  <c r="D356" i="41"/>
  <c r="G356" i="41"/>
  <c r="L356" i="41"/>
  <c r="D358" i="41"/>
  <c r="L358" i="41"/>
  <c r="G358" i="41"/>
  <c r="B358" i="41"/>
  <c r="L593" i="41"/>
  <c r="B593" i="41"/>
  <c r="G593" i="41"/>
  <c r="D593" i="41"/>
  <c r="B231" i="41"/>
  <c r="L231" i="41"/>
  <c r="D231" i="41"/>
  <c r="G231" i="41"/>
  <c r="L97" i="41"/>
  <c r="G97" i="41"/>
  <c r="D97" i="41"/>
  <c r="B97" i="41"/>
  <c r="B374" i="41"/>
  <c r="D374" i="41"/>
  <c r="L374" i="41"/>
  <c r="G374" i="41"/>
  <c r="B395" i="41"/>
  <c r="G395" i="41"/>
  <c r="D395" i="41"/>
  <c r="L395" i="41"/>
  <c r="D22" i="41"/>
  <c r="L22" i="41"/>
  <c r="G22" i="41"/>
  <c r="B22" i="41"/>
  <c r="L645" i="41"/>
  <c r="D645" i="41"/>
  <c r="B645" i="41"/>
  <c r="G645" i="41"/>
  <c r="L137" i="41"/>
  <c r="G137" i="41"/>
  <c r="B137" i="41"/>
  <c r="D137" i="41"/>
  <c r="B680" i="41"/>
  <c r="G680" i="41"/>
  <c r="D680" i="41"/>
  <c r="L680" i="41"/>
  <c r="G48" i="41"/>
  <c r="B48" i="41"/>
  <c r="D48" i="41"/>
  <c r="L48" i="41"/>
  <c r="L373" i="41"/>
  <c r="G373" i="41"/>
  <c r="B373" i="41"/>
  <c r="D373" i="41"/>
  <c r="D386" i="41"/>
  <c r="B386" i="41"/>
  <c r="L386" i="41"/>
  <c r="G386" i="41"/>
  <c r="L410" i="41"/>
  <c r="D410" i="41"/>
  <c r="G410" i="41"/>
  <c r="B410" i="41"/>
  <c r="B310" i="41"/>
  <c r="D310" i="41"/>
  <c r="L310" i="41"/>
  <c r="G310" i="41"/>
  <c r="D529" i="41"/>
  <c r="G529" i="41"/>
  <c r="L529" i="41"/>
  <c r="B529" i="41"/>
  <c r="D350" i="41"/>
  <c r="G350" i="41"/>
  <c r="L350" i="41"/>
  <c r="B350" i="41"/>
  <c r="G133" i="41"/>
  <c r="B133" i="41"/>
  <c r="L133" i="41"/>
  <c r="D133" i="41"/>
  <c r="D78" i="41"/>
  <c r="L78" i="41"/>
  <c r="B78" i="41"/>
  <c r="G78" i="41"/>
  <c r="G612" i="41"/>
  <c r="D612" i="41"/>
  <c r="L612" i="41"/>
  <c r="B612" i="41"/>
  <c r="B498" i="41"/>
  <c r="D498" i="41"/>
  <c r="L498" i="41"/>
  <c r="G498" i="41"/>
  <c r="B218" i="41"/>
  <c r="G218" i="41"/>
  <c r="D218" i="41"/>
  <c r="L218" i="41"/>
  <c r="D607" i="41"/>
  <c r="G607" i="41"/>
  <c r="L607" i="41"/>
  <c r="B607" i="41"/>
  <c r="B317" i="41"/>
  <c r="G317" i="41"/>
  <c r="L317" i="41"/>
  <c r="D317" i="41"/>
  <c r="G98" i="41"/>
  <c r="L98" i="41"/>
  <c r="D98" i="41"/>
  <c r="B98" i="41"/>
  <c r="D144" i="41"/>
  <c r="B144" i="41"/>
  <c r="L144" i="41"/>
  <c r="G144" i="41"/>
  <c r="B672" i="41"/>
  <c r="L672" i="41"/>
  <c r="D672" i="41"/>
  <c r="G672" i="41"/>
  <c r="L114" i="41"/>
  <c r="D114" i="41"/>
  <c r="G114" i="41"/>
  <c r="B114" i="41"/>
  <c r="B262" i="41"/>
  <c r="G262" i="41"/>
  <c r="D262" i="41"/>
  <c r="L262" i="41"/>
  <c r="B150" i="41"/>
  <c r="D150" i="41"/>
  <c r="G150" i="41"/>
  <c r="L150" i="41"/>
  <c r="L327" i="41"/>
  <c r="G327" i="41"/>
  <c r="D327" i="41"/>
  <c r="B327" i="41"/>
  <c r="B418" i="41"/>
  <c r="L418" i="41"/>
  <c r="D418" i="41"/>
  <c r="G418" i="41"/>
  <c r="D692" i="41"/>
  <c r="B692" i="41"/>
  <c r="L692" i="41"/>
  <c r="G692" i="41"/>
  <c r="L192" i="41"/>
  <c r="G192" i="41"/>
  <c r="D192" i="41"/>
  <c r="B192" i="41"/>
  <c r="L621" i="41"/>
  <c r="D621" i="41"/>
  <c r="B621" i="41"/>
  <c r="G621" i="41"/>
  <c r="L24" i="41"/>
  <c r="B24" i="41"/>
  <c r="G24" i="41"/>
  <c r="D24" i="41"/>
  <c r="G68" i="41"/>
  <c r="L68" i="41"/>
  <c r="B68" i="41"/>
  <c r="D68" i="41"/>
  <c r="L473" i="41"/>
  <c r="D473" i="41"/>
  <c r="G473" i="41"/>
  <c r="B473" i="41"/>
  <c r="D272" i="41"/>
  <c r="B272" i="41"/>
  <c r="L272" i="41"/>
  <c r="G272" i="41"/>
  <c r="D178" i="41"/>
  <c r="L178" i="41"/>
  <c r="G178" i="41"/>
  <c r="B178" i="41"/>
  <c r="B423" i="41"/>
  <c r="D423" i="41"/>
  <c r="L423" i="41"/>
  <c r="G423" i="41"/>
  <c r="L242" i="41"/>
  <c r="D242" i="41"/>
  <c r="G242" i="41"/>
  <c r="B242" i="41"/>
  <c r="G601" i="41"/>
  <c r="B601" i="41"/>
  <c r="D601" i="41"/>
  <c r="L601" i="41"/>
  <c r="G461" i="41"/>
  <c r="L461" i="41"/>
  <c r="D461" i="41"/>
  <c r="B461" i="41"/>
  <c r="G104" i="41"/>
  <c r="D104" i="41"/>
  <c r="L104" i="41"/>
  <c r="B104" i="41"/>
  <c r="L625" i="41"/>
  <c r="B625" i="41"/>
  <c r="G625" i="41"/>
  <c r="D625" i="41"/>
  <c r="D335" i="41"/>
  <c r="B335" i="41"/>
  <c r="G335" i="41"/>
  <c r="L335" i="41"/>
  <c r="L402" i="41"/>
  <c r="G402" i="41"/>
  <c r="B402" i="41"/>
  <c r="D402" i="41"/>
  <c r="B669" i="41"/>
  <c r="L669" i="41"/>
  <c r="G669" i="41"/>
  <c r="D669" i="41"/>
  <c r="L191" i="41"/>
  <c r="B191" i="41"/>
  <c r="D191" i="41"/>
  <c r="G191" i="41"/>
  <c r="G321" i="41"/>
  <c r="L321" i="41"/>
  <c r="D321" i="41"/>
  <c r="B321" i="41"/>
  <c r="B160" i="41"/>
  <c r="G160" i="41"/>
  <c r="L160" i="41"/>
  <c r="D160" i="41"/>
  <c r="D298" i="41"/>
  <c r="L298" i="41"/>
  <c r="G298" i="41"/>
  <c r="B298" i="41"/>
  <c r="G157" i="41"/>
  <c r="L157" i="41"/>
  <c r="B157" i="41"/>
  <c r="D157" i="41"/>
  <c r="G348" i="41"/>
  <c r="D348" i="41"/>
  <c r="B348" i="41"/>
  <c r="L348" i="41"/>
  <c r="B478" i="41"/>
  <c r="G478" i="41"/>
  <c r="L478" i="41"/>
  <c r="D478" i="41"/>
  <c r="B243" i="41"/>
  <c r="G243" i="41"/>
  <c r="L243" i="41"/>
  <c r="D243" i="41"/>
  <c r="B703" i="41"/>
  <c r="L703" i="41"/>
  <c r="D703" i="41"/>
  <c r="G703" i="41"/>
  <c r="L85" i="41"/>
  <c r="G85" i="41"/>
  <c r="B85" i="41"/>
  <c r="D85" i="41"/>
  <c r="G84" i="41"/>
  <c r="B84" i="41"/>
  <c r="L84" i="41"/>
  <c r="D84" i="41"/>
  <c r="B591" i="41"/>
  <c r="D591" i="41"/>
  <c r="G591" i="41"/>
  <c r="L591" i="41"/>
  <c r="D210" i="41"/>
  <c r="G210" i="41"/>
  <c r="L210" i="41"/>
  <c r="B210" i="41"/>
  <c r="D120" i="41"/>
  <c r="B120" i="41"/>
  <c r="G120" i="41"/>
  <c r="L120" i="41"/>
  <c r="L388" i="41"/>
  <c r="B388" i="41"/>
  <c r="D388" i="41"/>
  <c r="G388" i="41"/>
  <c r="L381" i="41"/>
  <c r="D381" i="41"/>
  <c r="G381" i="41"/>
  <c r="B381" i="41"/>
  <c r="D64" i="41"/>
  <c r="B64" i="41"/>
  <c r="G64" i="41"/>
  <c r="L64" i="41"/>
  <c r="D89" i="41"/>
  <c r="L89" i="41"/>
  <c r="G89" i="41"/>
  <c r="B89" i="41"/>
  <c r="L176" i="41"/>
  <c r="G176" i="41"/>
  <c r="D176" i="41"/>
  <c r="B176" i="41"/>
  <c r="D470" i="41"/>
  <c r="B470" i="41"/>
  <c r="L470" i="41"/>
  <c r="G470" i="41"/>
  <c r="G646" i="41"/>
  <c r="B646" i="41"/>
  <c r="D646" i="41"/>
  <c r="L646" i="41"/>
  <c r="G37" i="41"/>
  <c r="L37" i="41"/>
  <c r="B37" i="41"/>
  <c r="D37" i="41"/>
  <c r="B420" i="41"/>
  <c r="D420" i="41"/>
  <c r="G420" i="41"/>
  <c r="L420" i="41"/>
  <c r="B481" i="41"/>
  <c r="D481" i="41"/>
  <c r="G481" i="41"/>
  <c r="L481" i="41"/>
  <c r="L54" i="41"/>
  <c r="G54" i="41"/>
  <c r="D54" i="41"/>
  <c r="B54" i="41"/>
  <c r="B58" i="41"/>
  <c r="D58" i="41"/>
  <c r="G58" i="41"/>
  <c r="L58" i="41"/>
  <c r="D297" i="41"/>
  <c r="L297" i="41"/>
  <c r="B297" i="41"/>
  <c r="G297" i="41"/>
  <c r="L684" i="41"/>
  <c r="B684" i="41"/>
  <c r="D684" i="41"/>
  <c r="G684" i="41"/>
  <c r="G412" i="41"/>
  <c r="B412" i="41"/>
  <c r="L412" i="41"/>
  <c r="D412" i="41"/>
  <c r="L545" i="41"/>
  <c r="G545" i="41"/>
  <c r="B545" i="41"/>
  <c r="D545" i="41"/>
  <c r="G691" i="41"/>
  <c r="D691" i="41"/>
  <c r="L691" i="41"/>
  <c r="B691" i="41"/>
  <c r="D70" i="41"/>
  <c r="G70" i="41"/>
  <c r="B70" i="41"/>
  <c r="L70" i="41"/>
  <c r="L408" i="41"/>
  <c r="G408" i="41"/>
  <c r="D408" i="41"/>
  <c r="B408" i="41"/>
  <c r="L253" i="41"/>
  <c r="G253" i="41"/>
  <c r="D253" i="41"/>
  <c r="B253" i="41"/>
  <c r="D438" i="41"/>
  <c r="B438" i="41"/>
  <c r="L438" i="41"/>
  <c r="G438" i="41"/>
  <c r="B23" i="41"/>
  <c r="L23" i="41"/>
  <c r="G23" i="41"/>
  <c r="D23" i="41"/>
  <c r="B499" i="41"/>
  <c r="L499" i="41"/>
  <c r="D499" i="41"/>
  <c r="G499" i="41"/>
  <c r="L695" i="41"/>
  <c r="B695" i="41"/>
  <c r="D695" i="41"/>
  <c r="G695" i="41"/>
  <c r="B615" i="41"/>
  <c r="D615" i="41"/>
  <c r="L615" i="41"/>
  <c r="G615" i="41"/>
  <c r="L655" i="41"/>
  <c r="B655" i="41"/>
  <c r="G655" i="41"/>
  <c r="D655" i="41"/>
  <c r="G81" i="41"/>
  <c r="D81" i="41"/>
  <c r="L81" i="41"/>
  <c r="B81" i="41"/>
  <c r="D247" i="41"/>
  <c r="G247" i="41"/>
  <c r="B247" i="41"/>
  <c r="L247" i="41"/>
  <c r="G257" i="41"/>
  <c r="L257" i="41"/>
  <c r="D257" i="41"/>
  <c r="B257" i="41"/>
  <c r="B404" i="41"/>
  <c r="G404" i="41"/>
  <c r="D404" i="41"/>
  <c r="L404" i="41"/>
  <c r="G485" i="41"/>
  <c r="L485" i="41"/>
  <c r="D485" i="41"/>
  <c r="B485" i="41"/>
  <c r="L693" i="41"/>
  <c r="G693" i="41"/>
  <c r="D693" i="41"/>
  <c r="B693" i="41"/>
  <c r="L351" i="41"/>
  <c r="D351" i="41"/>
  <c r="B351" i="41"/>
  <c r="G351" i="41"/>
  <c r="G182" i="41"/>
  <c r="L182" i="41"/>
  <c r="D182" i="41"/>
  <c r="B182" i="41"/>
  <c r="D203" i="41"/>
  <c r="L203" i="41"/>
  <c r="G203" i="41"/>
  <c r="B203" i="41"/>
  <c r="B589" i="41"/>
  <c r="D589" i="41"/>
  <c r="G589" i="41"/>
  <c r="L589" i="41"/>
  <c r="B136" i="41"/>
  <c r="G136" i="41"/>
  <c r="D136" i="41"/>
  <c r="L136" i="41"/>
  <c r="L355" i="41"/>
  <c r="D355" i="41"/>
  <c r="B355" i="41"/>
  <c r="G355" i="41"/>
  <c r="L42" i="41"/>
  <c r="B42" i="41"/>
  <c r="G42" i="41"/>
  <c r="D42" i="41"/>
  <c r="G162" i="41"/>
  <c r="B162" i="41"/>
  <c r="L162" i="41"/>
  <c r="D162" i="41"/>
  <c r="B256" i="41"/>
  <c r="G256" i="41"/>
  <c r="L256" i="41"/>
  <c r="D256" i="41"/>
  <c r="G148" i="41"/>
  <c r="B148" i="41"/>
  <c r="D148" i="41"/>
  <c r="L148" i="41"/>
  <c r="G708" i="41"/>
  <c r="L708" i="41"/>
  <c r="B708" i="41"/>
  <c r="D708" i="41"/>
  <c r="G354" i="41"/>
  <c r="L354" i="41"/>
  <c r="B354" i="41"/>
  <c r="D354" i="41"/>
  <c r="D357" i="41"/>
  <c r="L357" i="41"/>
  <c r="G357" i="41"/>
  <c r="B357" i="41"/>
  <c r="B476" i="41"/>
  <c r="G476" i="41"/>
  <c r="L476" i="41"/>
  <c r="D476" i="41"/>
  <c r="D682" i="41"/>
  <c r="B682" i="41"/>
  <c r="G682" i="41"/>
  <c r="L682" i="41"/>
  <c r="D115" i="41"/>
  <c r="B115" i="41"/>
  <c r="L115" i="41"/>
  <c r="G115" i="41"/>
  <c r="L624" i="41"/>
  <c r="B624" i="41"/>
  <c r="D624" i="41"/>
  <c r="G624" i="41"/>
  <c r="B371" i="41"/>
  <c r="D371" i="41"/>
  <c r="G371" i="41"/>
  <c r="L371" i="41"/>
  <c r="L524" i="41"/>
  <c r="B524" i="41"/>
  <c r="D524" i="41"/>
  <c r="G524" i="41"/>
  <c r="E17" i="41"/>
  <c r="G219" i="41"/>
  <c r="L219" i="41"/>
  <c r="D219" i="41"/>
  <c r="B219" i="41"/>
  <c r="D444" i="41"/>
  <c r="G444" i="41"/>
  <c r="B444" i="41"/>
  <c r="L444" i="41"/>
  <c r="G465" i="41"/>
  <c r="B465" i="41"/>
  <c r="L465" i="41"/>
  <c r="D465" i="41"/>
  <c r="L518" i="41"/>
  <c r="D518" i="41"/>
  <c r="G518" i="41"/>
  <c r="B518" i="41"/>
  <c r="B452" i="41"/>
  <c r="D452" i="41"/>
  <c r="L452" i="41"/>
  <c r="G452" i="41"/>
  <c r="D382" i="41"/>
  <c r="B382" i="41"/>
  <c r="G382" i="41"/>
  <c r="L382" i="41"/>
  <c r="B661" i="41"/>
  <c r="G661" i="41"/>
  <c r="D661" i="41"/>
  <c r="L661" i="41"/>
  <c r="L506" i="41"/>
  <c r="G506" i="41"/>
  <c r="B506" i="41"/>
  <c r="D506" i="41"/>
  <c r="D405" i="41"/>
  <c r="G405" i="41"/>
  <c r="L405" i="41"/>
  <c r="B405" i="41"/>
  <c r="G393" i="41"/>
  <c r="L393" i="41"/>
  <c r="D393" i="41"/>
  <c r="B393" i="41"/>
  <c r="D93" i="41"/>
  <c r="L93" i="41"/>
  <c r="B93" i="41"/>
  <c r="G93" i="41"/>
  <c r="B650" i="41"/>
  <c r="G650" i="41"/>
  <c r="D650" i="41"/>
  <c r="L650" i="41"/>
  <c r="D304" i="41"/>
  <c r="L304" i="41"/>
  <c r="B304" i="41"/>
  <c r="G304" i="41"/>
  <c r="D232" i="41"/>
  <c r="G232" i="41"/>
  <c r="L232" i="41"/>
  <c r="B232" i="41"/>
  <c r="B188" i="41"/>
  <c r="L188" i="41"/>
  <c r="G188" i="41"/>
  <c r="D188" i="41"/>
  <c r="D34" i="41"/>
  <c r="G34" i="41"/>
  <c r="L34" i="41"/>
  <c r="B34" i="41"/>
  <c r="L415" i="41"/>
  <c r="B415" i="41"/>
  <c r="D415" i="41"/>
  <c r="G415" i="41"/>
  <c r="D289" i="41"/>
  <c r="L289" i="41"/>
  <c r="G289" i="41"/>
  <c r="B289" i="41"/>
  <c r="D241" i="41"/>
  <c r="G241" i="41"/>
  <c r="L241" i="41"/>
  <c r="B241" i="41"/>
  <c r="L553" i="41"/>
  <c r="G553" i="41"/>
  <c r="B553" i="41"/>
  <c r="D553" i="41"/>
  <c r="L637" i="41"/>
  <c r="G637" i="41"/>
  <c r="B637" i="41"/>
  <c r="D637" i="41"/>
  <c r="G49" i="41"/>
  <c r="L49" i="41"/>
  <c r="B49" i="41"/>
  <c r="D49" i="41"/>
  <c r="B530" i="41"/>
  <c r="D530" i="41"/>
  <c r="G530" i="41"/>
  <c r="L530" i="41"/>
  <c r="D200" i="41"/>
  <c r="B200" i="41"/>
  <c r="L200" i="41"/>
  <c r="G200" i="41"/>
  <c r="G681" i="41"/>
  <c r="B681" i="41"/>
  <c r="L681" i="41"/>
  <c r="D681" i="41"/>
  <c r="G230" i="41"/>
  <c r="D230" i="41"/>
  <c r="L230" i="41"/>
  <c r="B230" i="41"/>
  <c r="D216" i="41"/>
  <c r="L216" i="41"/>
  <c r="G216" i="41"/>
  <c r="B216" i="41"/>
  <c r="B460" i="41"/>
  <c r="D460" i="41"/>
  <c r="L460" i="41"/>
  <c r="G460" i="41"/>
  <c r="G314" i="41"/>
  <c r="B314" i="41"/>
  <c r="L314" i="41"/>
  <c r="D314" i="41"/>
  <c r="L448" i="41"/>
  <c r="B448" i="41"/>
  <c r="D448" i="41"/>
  <c r="G448" i="41"/>
  <c r="L548" i="41"/>
  <c r="G548" i="41"/>
  <c r="B548" i="41"/>
  <c r="D548" i="41"/>
  <c r="B678" i="41"/>
  <c r="G678" i="41"/>
  <c r="L678" i="41"/>
  <c r="D678" i="41"/>
  <c r="D630" i="41"/>
  <c r="B630" i="41"/>
  <c r="G630" i="41"/>
  <c r="L630" i="41"/>
  <c r="G643" i="41"/>
  <c r="D643" i="41"/>
  <c r="L643" i="41"/>
  <c r="B643" i="41"/>
  <c r="B648" i="41"/>
  <c r="G648" i="41"/>
  <c r="D648" i="41"/>
  <c r="L648" i="41"/>
  <c r="L467" i="41"/>
  <c r="D467" i="41"/>
  <c r="G467" i="41"/>
  <c r="B467" i="41"/>
  <c r="D274" i="41"/>
  <c r="G274" i="41"/>
  <c r="B274" i="41"/>
  <c r="L274" i="41"/>
  <c r="G644" i="41"/>
  <c r="B644" i="41"/>
  <c r="L644" i="41"/>
  <c r="D644" i="41"/>
  <c r="G561" i="41"/>
  <c r="B561" i="41"/>
  <c r="D561" i="41"/>
  <c r="L561" i="41"/>
  <c r="D172" i="41"/>
  <c r="L172" i="41"/>
  <c r="B172" i="41"/>
  <c r="G172" i="41"/>
  <c r="D127" i="41"/>
  <c r="G127" i="41"/>
  <c r="L127" i="41"/>
  <c r="B127" i="41"/>
  <c r="G280" i="41"/>
  <c r="D280" i="41"/>
  <c r="L280" i="41"/>
  <c r="B280" i="41"/>
  <c r="B468" i="41"/>
  <c r="L468" i="41"/>
  <c r="G468" i="41"/>
  <c r="D468" i="41"/>
  <c r="B441" i="41"/>
  <c r="D441" i="41"/>
  <c r="G441" i="41"/>
  <c r="L441" i="41"/>
  <c r="G213" i="41"/>
  <c r="L213" i="41"/>
  <c r="D213" i="41"/>
  <c r="B213" i="41"/>
  <c r="L443" i="41"/>
  <c r="B443" i="41"/>
  <c r="G443" i="41"/>
  <c r="D443" i="41"/>
  <c r="G116" i="41"/>
  <c r="D116" i="41"/>
  <c r="L116" i="41"/>
  <c r="B116" i="41"/>
  <c r="B225" i="41"/>
  <c r="G225" i="41"/>
  <c r="L225" i="41"/>
  <c r="D225" i="41"/>
  <c r="L209" i="41"/>
  <c r="D209" i="41"/>
  <c r="G209" i="41"/>
  <c r="B209" i="41"/>
  <c r="G326" i="41"/>
  <c r="L326" i="41"/>
  <c r="B326" i="41"/>
  <c r="D326" i="41"/>
  <c r="L523" i="41"/>
  <c r="D523" i="41"/>
  <c r="B523" i="41"/>
  <c r="G523" i="41"/>
  <c r="L391" i="41"/>
  <c r="D391" i="41"/>
  <c r="B391" i="41"/>
  <c r="G391" i="41"/>
  <c r="B159" i="41"/>
  <c r="G159" i="41"/>
  <c r="L159" i="41"/>
  <c r="D159" i="41"/>
  <c r="L132" i="41"/>
  <c r="B132" i="41"/>
  <c r="G132" i="41"/>
  <c r="D132" i="41"/>
  <c r="D334" i="41"/>
  <c r="G334" i="41"/>
  <c r="L334" i="41"/>
  <c r="B334" i="41"/>
  <c r="B315" i="41"/>
  <c r="D315" i="41"/>
  <c r="G315" i="41"/>
  <c r="L315" i="41"/>
  <c r="D421" i="41"/>
  <c r="G421" i="41"/>
  <c r="L421" i="41"/>
  <c r="B421" i="41"/>
  <c r="L212" i="41"/>
  <c r="B212" i="41"/>
  <c r="G212" i="41"/>
  <c r="D212" i="41"/>
  <c r="D471" i="41"/>
  <c r="B471" i="41"/>
  <c r="L471" i="41"/>
  <c r="G471" i="41"/>
  <c r="G206" i="41"/>
  <c r="D206" i="41"/>
  <c r="L206" i="41"/>
  <c r="B206" i="41"/>
  <c r="D134" i="41"/>
  <c r="G134" i="41"/>
  <c r="L134" i="41"/>
  <c r="B134" i="41"/>
  <c r="G149" i="41"/>
  <c r="L149" i="41"/>
  <c r="B149" i="41"/>
  <c r="D149" i="41"/>
  <c r="D387" i="41"/>
  <c r="G387" i="41"/>
  <c r="B387" i="41"/>
  <c r="L387" i="41"/>
  <c r="L662" i="41"/>
  <c r="G662" i="41"/>
  <c r="B662" i="41"/>
  <c r="D662" i="41"/>
  <c r="D686" i="41"/>
  <c r="G686" i="41"/>
  <c r="L686" i="41"/>
  <c r="B686" i="41"/>
  <c r="D475" i="41"/>
  <c r="L475" i="41"/>
  <c r="G475" i="41"/>
  <c r="B475" i="41"/>
  <c r="G102" i="41"/>
  <c r="L102" i="41"/>
  <c r="B102" i="41"/>
  <c r="D102" i="41"/>
  <c r="G346" i="41"/>
  <c r="B346" i="41"/>
  <c r="L346" i="41"/>
  <c r="D346" i="41"/>
  <c r="G266" i="41"/>
  <c r="D266" i="41"/>
  <c r="B266" i="41"/>
  <c r="L266" i="41"/>
  <c r="D151" i="41"/>
  <c r="G151" i="41"/>
  <c r="L151" i="41"/>
  <c r="B151" i="41"/>
  <c r="G385" i="41"/>
  <c r="D385" i="41"/>
  <c r="B385" i="41"/>
  <c r="L385" i="41"/>
  <c r="B44" i="41"/>
  <c r="G44" i="41"/>
  <c r="L44" i="41"/>
  <c r="D44" i="41"/>
  <c r="L633" i="41"/>
  <c r="B633" i="41"/>
  <c r="G633" i="41"/>
  <c r="D633" i="41"/>
  <c r="B282" i="41"/>
  <c r="G282" i="41"/>
  <c r="D282" i="41"/>
  <c r="L282" i="41"/>
  <c r="B604" i="41"/>
  <c r="L604" i="41"/>
  <c r="D604" i="41"/>
  <c r="G604" i="41"/>
  <c r="L573" i="41"/>
  <c r="D573" i="41"/>
  <c r="B573" i="41"/>
  <c r="G573" i="41"/>
  <c r="G407" i="41"/>
  <c r="B407" i="41"/>
  <c r="D407" i="41"/>
  <c r="L407" i="41"/>
  <c r="G145" i="41"/>
  <c r="B145" i="41"/>
  <c r="L145" i="41"/>
  <c r="D145" i="41"/>
  <c r="D544" i="41"/>
  <c r="G544" i="41"/>
  <c r="L544" i="41"/>
  <c r="B544" i="41"/>
  <c r="G557" i="41"/>
  <c r="L557" i="41"/>
  <c r="B557" i="41"/>
  <c r="D557" i="41"/>
  <c r="B532" i="41"/>
  <c r="G532" i="41"/>
  <c r="D532" i="41"/>
  <c r="L532" i="41"/>
  <c r="D392" i="41"/>
  <c r="L392" i="41"/>
  <c r="B392" i="41"/>
  <c r="G392" i="41"/>
  <c r="B486" i="41"/>
  <c r="L486" i="41"/>
  <c r="G486" i="41"/>
  <c r="D486" i="41"/>
  <c r="D700" i="41"/>
  <c r="L700" i="41"/>
  <c r="G700" i="41"/>
  <c r="B700" i="41"/>
  <c r="D399" i="41"/>
  <c r="B399" i="41"/>
  <c r="L399" i="41"/>
  <c r="G399" i="41"/>
  <c r="L503" i="41"/>
  <c r="G503" i="41"/>
  <c r="D503" i="41"/>
  <c r="B503" i="41"/>
  <c r="D582" i="41"/>
  <c r="G582" i="41"/>
  <c r="B582" i="41"/>
  <c r="L582" i="41"/>
  <c r="B587" i="41"/>
  <c r="G587" i="41"/>
  <c r="L587" i="41"/>
  <c r="D587" i="41"/>
  <c r="D306" i="41"/>
  <c r="G306" i="41"/>
  <c r="L306" i="41"/>
  <c r="B306" i="41"/>
  <c r="G400" i="41"/>
  <c r="B400" i="41"/>
  <c r="D400" i="41"/>
  <c r="L400" i="41"/>
  <c r="L138" i="41"/>
  <c r="D138" i="41"/>
  <c r="G138" i="41"/>
  <c r="B138" i="41"/>
  <c r="L324" i="41"/>
  <c r="B324" i="41"/>
  <c r="D324" i="41"/>
  <c r="G324" i="41"/>
  <c r="D527" i="41"/>
  <c r="G527" i="41"/>
  <c r="B527" i="41"/>
  <c r="L527" i="41"/>
  <c r="B250" i="41"/>
  <c r="L250" i="41"/>
  <c r="G250" i="41"/>
  <c r="D250" i="41"/>
  <c r="D337" i="41"/>
  <c r="B337" i="41"/>
  <c r="G337" i="41"/>
  <c r="L337" i="41"/>
  <c r="D642" i="41"/>
  <c r="G642" i="41"/>
  <c r="L642" i="41"/>
  <c r="B642" i="41"/>
  <c r="G375" i="41"/>
  <c r="D375" i="41"/>
  <c r="L375" i="41"/>
  <c r="B375" i="41"/>
  <c r="B73" i="41"/>
  <c r="D73" i="41"/>
  <c r="L73" i="41"/>
  <c r="G73" i="41"/>
  <c r="L679" i="41"/>
  <c r="D679" i="41"/>
  <c r="G679" i="41"/>
  <c r="B679" i="41"/>
  <c r="B26" i="41"/>
  <c r="D26" i="41"/>
  <c r="G26" i="41"/>
  <c r="L26" i="41"/>
  <c r="L372" i="41"/>
  <c r="G372" i="41"/>
  <c r="B372" i="41"/>
  <c r="D372" i="41"/>
  <c r="B163" i="41"/>
  <c r="D163" i="41"/>
  <c r="L163" i="41"/>
  <c r="G163" i="41"/>
  <c r="L531" i="41"/>
  <c r="B531" i="41"/>
  <c r="G531" i="41"/>
  <c r="D531" i="41"/>
  <c r="D710" i="41"/>
  <c r="G710" i="41"/>
  <c r="B710" i="41"/>
  <c r="L710" i="41"/>
  <c r="D141" i="41"/>
  <c r="B141" i="41"/>
  <c r="G141" i="41"/>
  <c r="L141" i="41"/>
  <c r="B493" i="41"/>
  <c r="L493" i="41"/>
  <c r="G493" i="41"/>
  <c r="D493" i="41"/>
  <c r="L668" i="41"/>
  <c r="G668" i="41"/>
  <c r="B668" i="41"/>
  <c r="D668" i="41"/>
  <c r="B59" i="41"/>
  <c r="G59" i="41"/>
  <c r="L59" i="41"/>
  <c r="D59" i="41"/>
  <c r="D704" i="41"/>
  <c r="B704" i="41"/>
  <c r="L704" i="41"/>
  <c r="G704" i="41"/>
  <c r="D193" i="41"/>
  <c r="L193" i="41"/>
  <c r="G193" i="41"/>
  <c r="B193" i="41"/>
  <c r="G224" i="41"/>
  <c r="D224" i="41"/>
  <c r="L224" i="41"/>
  <c r="B224" i="41"/>
  <c r="G689" i="41"/>
  <c r="L689" i="41"/>
  <c r="B689" i="41"/>
  <c r="D689" i="41"/>
  <c r="B171" i="41"/>
  <c r="G171" i="41"/>
  <c r="D171" i="41"/>
  <c r="L171" i="41"/>
  <c r="G275" i="41"/>
  <c r="L275" i="41"/>
  <c r="D275" i="41"/>
  <c r="B275" i="41"/>
  <c r="B264" i="41"/>
  <c r="G264" i="41"/>
  <c r="D264" i="41"/>
  <c r="L264" i="41"/>
  <c r="D121" i="41"/>
  <c r="B121" i="41"/>
  <c r="L121" i="41"/>
  <c r="G121" i="41"/>
  <c r="B652" i="41"/>
  <c r="L652" i="41"/>
  <c r="D652" i="41"/>
  <c r="G652" i="41"/>
  <c r="L291" i="41"/>
  <c r="D291" i="41"/>
  <c r="G291" i="41"/>
  <c r="B291" i="41"/>
  <c r="D377" i="41"/>
  <c r="L377" i="41"/>
  <c r="B377" i="41"/>
  <c r="G377" i="41"/>
  <c r="B586" i="41"/>
  <c r="L586" i="41"/>
  <c r="D586" i="41"/>
  <c r="G586" i="41"/>
  <c r="L670" i="41"/>
  <c r="D670" i="41"/>
  <c r="B670" i="41"/>
  <c r="G670" i="41"/>
  <c r="L131" i="41"/>
  <c r="B131" i="41"/>
  <c r="G131" i="41"/>
  <c r="D131" i="41"/>
  <c r="B511" i="41"/>
  <c r="G511" i="41"/>
  <c r="D511" i="41"/>
  <c r="L511" i="41"/>
  <c r="B66" i="41"/>
  <c r="D66" i="41"/>
  <c r="L66" i="41"/>
  <c r="G66" i="41"/>
  <c r="L611" i="41"/>
  <c r="D611" i="41"/>
  <c r="G611" i="41"/>
  <c r="B611" i="41"/>
  <c r="B109" i="41"/>
  <c r="G109" i="41"/>
  <c r="D109" i="41"/>
  <c r="L109" i="41"/>
  <c r="B701" i="41"/>
  <c r="G701" i="41"/>
  <c r="D701" i="41"/>
  <c r="L701" i="41"/>
  <c r="D166" i="41"/>
  <c r="L166" i="41"/>
  <c r="G166" i="41"/>
  <c r="B166" i="41"/>
  <c r="G183" i="41"/>
  <c r="D183" i="41"/>
  <c r="L183" i="41"/>
  <c r="B183" i="41"/>
  <c r="B299" i="41"/>
  <c r="G299" i="41"/>
  <c r="L299" i="41"/>
  <c r="D299" i="41"/>
  <c r="D636" i="41"/>
  <c r="B636" i="41"/>
  <c r="L636" i="41"/>
  <c r="G636" i="41"/>
  <c r="G179" i="41"/>
  <c r="L179" i="41"/>
  <c r="D179" i="41"/>
  <c r="B179" i="41"/>
  <c r="G502" i="41"/>
  <c r="L502" i="41"/>
  <c r="D502" i="41"/>
  <c r="B502" i="41"/>
  <c r="G177" i="41"/>
  <c r="D177" i="41"/>
  <c r="B177" i="41"/>
  <c r="L177" i="41"/>
  <c r="G491" i="41"/>
  <c r="B491" i="41"/>
  <c r="L491" i="41"/>
  <c r="D491" i="41"/>
  <c r="B676" i="41"/>
  <c r="G676" i="41"/>
  <c r="D676" i="41"/>
  <c r="L676" i="41"/>
  <c r="D696" i="41"/>
  <c r="L696" i="41"/>
  <c r="G696" i="41"/>
  <c r="B696" i="41"/>
  <c r="G248" i="41"/>
  <c r="L248" i="41"/>
  <c r="D248" i="41"/>
  <c r="B248" i="41"/>
  <c r="B112" i="41"/>
  <c r="G112" i="41"/>
  <c r="L112" i="41"/>
  <c r="D112" i="41"/>
  <c r="L107" i="41"/>
  <c r="B107" i="41"/>
  <c r="D107" i="41"/>
  <c r="G107" i="41"/>
  <c r="D277" i="41"/>
  <c r="B277" i="41"/>
  <c r="L277" i="41"/>
  <c r="G277" i="41"/>
  <c r="D170" i="41"/>
  <c r="B170" i="41"/>
  <c r="G170" i="41"/>
  <c r="L170" i="41"/>
  <c r="D547" i="41"/>
  <c r="B547" i="41"/>
  <c r="G547" i="41"/>
  <c r="L547" i="41"/>
  <c r="D28" i="41"/>
  <c r="G28" i="41"/>
  <c r="B28" i="41"/>
  <c r="L28" i="41"/>
  <c r="L594" i="41"/>
  <c r="G594" i="41"/>
  <c r="D594" i="41"/>
  <c r="B594" i="41"/>
  <c r="L466" i="41"/>
  <c r="B466" i="41"/>
  <c r="D466" i="41"/>
  <c r="G466" i="41"/>
  <c r="D276" i="41"/>
  <c r="B276" i="41"/>
  <c r="L276" i="41"/>
  <c r="G276" i="41"/>
  <c r="B344" i="41"/>
  <c r="D344" i="41"/>
  <c r="G344" i="41"/>
  <c r="L344" i="41"/>
  <c r="G409" i="41"/>
  <c r="L409" i="41"/>
  <c r="D409" i="41"/>
  <c r="B409" i="41"/>
  <c r="G83" i="41"/>
  <c r="D83" i="41"/>
  <c r="B83" i="41"/>
  <c r="L83" i="41"/>
  <c r="L143" i="41"/>
  <c r="D143" i="41"/>
  <c r="G143" i="41"/>
  <c r="B143" i="41"/>
  <c r="L613" i="41"/>
  <c r="G613" i="41"/>
  <c r="B613" i="41"/>
  <c r="D613" i="41"/>
  <c r="D75" i="41"/>
  <c r="B75" i="41"/>
  <c r="L75" i="41"/>
  <c r="G75" i="41"/>
  <c r="D540" i="41"/>
  <c r="B540" i="41"/>
  <c r="L540" i="41"/>
  <c r="G540" i="41"/>
  <c r="D600" i="41"/>
  <c r="G600" i="41"/>
  <c r="L600" i="41"/>
  <c r="B600" i="41"/>
  <c r="L99" i="41"/>
  <c r="B99" i="41"/>
  <c r="D99" i="41"/>
  <c r="G99" i="41"/>
  <c r="G283" i="41"/>
  <c r="D283" i="41"/>
  <c r="L283" i="41"/>
  <c r="B283" i="41"/>
  <c r="B36" i="41"/>
  <c r="D36" i="41"/>
  <c r="G36" i="41"/>
  <c r="L36" i="41"/>
  <c r="B367" i="41"/>
  <c r="G367" i="41"/>
  <c r="D367" i="41"/>
  <c r="L367" i="41"/>
  <c r="G41" i="41"/>
  <c r="B41" i="41"/>
  <c r="D41" i="41"/>
  <c r="L41" i="41"/>
  <c r="L110" i="41"/>
  <c r="B110" i="41"/>
  <c r="D110" i="41"/>
  <c r="G110" i="41"/>
  <c r="G437" i="41"/>
  <c r="L437" i="41"/>
  <c r="D437" i="41"/>
  <c r="B437" i="41"/>
  <c r="G147" i="41"/>
  <c r="B147" i="41"/>
  <c r="L147" i="41"/>
  <c r="D147" i="41"/>
  <c r="G196" i="41"/>
  <c r="L196" i="41"/>
  <c r="D196" i="41"/>
  <c r="B196" i="41"/>
  <c r="D513" i="41"/>
  <c r="L513" i="41"/>
  <c r="B513" i="41"/>
  <c r="G513" i="41"/>
  <c r="B185" i="41"/>
  <c r="D185" i="41"/>
  <c r="L185" i="41"/>
  <c r="G185" i="41"/>
  <c r="B397" i="41"/>
  <c r="L397" i="41"/>
  <c r="D397" i="41"/>
  <c r="G397" i="41"/>
  <c r="B365" i="41"/>
  <c r="L365" i="41"/>
  <c r="G365" i="41"/>
  <c r="D365" i="41"/>
  <c r="B35" i="41"/>
  <c r="L35" i="41"/>
  <c r="D35" i="41"/>
  <c r="G35" i="41"/>
  <c r="D609" i="41"/>
  <c r="G609" i="41"/>
  <c r="B609" i="41"/>
  <c r="L609" i="41"/>
  <c r="B330" i="41"/>
  <c r="G330" i="41"/>
  <c r="L330" i="41"/>
  <c r="D330" i="41"/>
  <c r="G180" i="41"/>
  <c r="L180" i="41"/>
  <c r="D180" i="41"/>
  <c r="B180" i="41"/>
  <c r="L394" i="41"/>
  <c r="B394" i="41"/>
  <c r="G394" i="41"/>
  <c r="D394" i="41"/>
  <c r="G353" i="41"/>
  <c r="L353" i="41"/>
  <c r="D353" i="41"/>
  <c r="B353" i="41"/>
  <c r="D618" i="41"/>
  <c r="B618" i="41"/>
  <c r="L618" i="41"/>
  <c r="G618" i="41"/>
  <c r="D128" i="41"/>
  <c r="B128" i="41"/>
  <c r="L128" i="41"/>
  <c r="G128" i="41"/>
  <c r="D74" i="41"/>
  <c r="G74" i="41"/>
  <c r="L74" i="41"/>
  <c r="B74" i="41"/>
  <c r="G237" i="41"/>
  <c r="B237" i="41"/>
  <c r="D237" i="41"/>
  <c r="L237" i="41"/>
  <c r="L517" i="41"/>
  <c r="D517" i="41"/>
  <c r="G517" i="41"/>
  <c r="B517" i="41"/>
  <c r="D67" i="41"/>
  <c r="G67" i="41"/>
  <c r="L67" i="41"/>
  <c r="B67" i="41"/>
  <c r="L577" i="41"/>
  <c r="D577" i="41"/>
  <c r="B577" i="41"/>
  <c r="G577" i="41"/>
  <c r="D569" i="41"/>
  <c r="L569" i="41"/>
  <c r="G569" i="41"/>
  <c r="B569" i="41"/>
  <c r="D483" i="41"/>
  <c r="L483" i="41"/>
  <c r="G483" i="41"/>
  <c r="B483" i="41"/>
  <c r="G606" i="41"/>
  <c r="L606" i="41"/>
  <c r="B606" i="41"/>
  <c r="D606" i="41"/>
  <c r="D376" i="41"/>
  <c r="L376" i="41"/>
  <c r="G376" i="41"/>
  <c r="B376" i="41"/>
  <c r="B488" i="41"/>
  <c r="D488" i="41"/>
  <c r="G488" i="41"/>
  <c r="L488" i="41"/>
  <c r="L228" i="41"/>
  <c r="D228" i="41"/>
  <c r="B228" i="41"/>
  <c r="G228" i="41"/>
  <c r="L220" i="41"/>
  <c r="G220" i="41"/>
  <c r="D220" i="41"/>
  <c r="B220" i="41"/>
  <c r="G706" i="41"/>
  <c r="B706" i="41"/>
  <c r="L706" i="41"/>
  <c r="D706" i="41"/>
  <c r="L566" i="41"/>
  <c r="D566" i="41"/>
  <c r="B566" i="41"/>
  <c r="G566" i="41"/>
  <c r="G610" i="41"/>
  <c r="D610" i="41"/>
  <c r="B610" i="41"/>
  <c r="L610" i="41"/>
  <c r="D318" i="41"/>
  <c r="G318" i="41"/>
  <c r="B318" i="41"/>
  <c r="L318" i="41"/>
  <c r="L419" i="41"/>
  <c r="D419" i="41"/>
  <c r="B419" i="41"/>
  <c r="G419" i="41"/>
  <c r="B660" i="41"/>
  <c r="G660" i="41"/>
  <c r="D660" i="41"/>
  <c r="L660" i="41"/>
  <c r="D207" i="41"/>
  <c r="L207" i="41"/>
  <c r="B207" i="41"/>
  <c r="G207" i="41"/>
  <c r="G265" i="41"/>
  <c r="L265" i="41"/>
  <c r="B265" i="41"/>
  <c r="D265" i="41"/>
  <c r="D495" i="41"/>
  <c r="L495" i="41"/>
  <c r="G495" i="41"/>
  <c r="B495" i="41"/>
  <c r="L50" i="41"/>
  <c r="D50" i="41"/>
  <c r="B50" i="41"/>
  <c r="G50" i="41"/>
  <c r="B300" i="41"/>
  <c r="G300" i="41"/>
  <c r="D300" i="41"/>
  <c r="L300" i="41"/>
  <c r="B505" i="41"/>
  <c r="L505" i="41"/>
  <c r="G505" i="41"/>
  <c r="D505" i="41"/>
  <c r="G25" i="41"/>
  <c r="D25" i="41"/>
  <c r="L25" i="41"/>
  <c r="B25" i="41"/>
  <c r="D520" i="41"/>
  <c r="G520" i="41"/>
  <c r="L520" i="41"/>
  <c r="B520" i="41"/>
  <c r="L442" i="41"/>
  <c r="B442" i="41"/>
  <c r="D442" i="41"/>
  <c r="G442" i="41"/>
  <c r="D31" i="41"/>
  <c r="G31" i="41"/>
  <c r="B31" i="41"/>
  <c r="L31" i="41"/>
  <c r="D71" i="41"/>
  <c r="G71" i="41"/>
  <c r="B71" i="41"/>
  <c r="L71" i="41"/>
  <c r="G433" i="41"/>
  <c r="D433" i="41"/>
  <c r="L433" i="41"/>
  <c r="B433" i="41"/>
  <c r="L576" i="41"/>
  <c r="B576" i="41"/>
  <c r="G576" i="41"/>
  <c r="D576" i="41"/>
  <c r="B599" i="41"/>
  <c r="D599" i="41"/>
  <c r="L599" i="41"/>
  <c r="G599" i="41"/>
  <c r="G634" i="41"/>
  <c r="L634" i="41"/>
  <c r="D634" i="41"/>
  <c r="B634" i="41"/>
  <c r="L362" i="41"/>
  <c r="B362" i="41"/>
  <c r="G362" i="41"/>
  <c r="D362" i="41"/>
  <c r="G305" i="41"/>
  <c r="B305" i="41"/>
  <c r="D305" i="41"/>
  <c r="L305" i="41"/>
  <c r="L95" i="41"/>
  <c r="B95" i="41"/>
  <c r="G95" i="41"/>
  <c r="D95" i="41"/>
  <c r="D674" i="41"/>
  <c r="L674" i="41"/>
  <c r="G674" i="41"/>
  <c r="B674" i="41"/>
  <c r="B106" i="41"/>
  <c r="L106" i="41"/>
  <c r="D106" i="41"/>
  <c r="G106" i="41"/>
  <c r="B187" i="41"/>
  <c r="L187" i="41"/>
  <c r="G187" i="41"/>
  <c r="D187" i="41"/>
  <c r="L140" i="41"/>
  <c r="B140" i="41"/>
  <c r="G140" i="41"/>
  <c r="D140" i="41"/>
  <c r="D235" i="41"/>
  <c r="L235" i="41"/>
  <c r="G235" i="41"/>
  <c r="B235" i="41"/>
  <c r="B103" i="41"/>
  <c r="G103" i="41"/>
  <c r="D103" i="41"/>
  <c r="L103" i="41"/>
  <c r="D663" i="41"/>
  <c r="B663" i="41"/>
  <c r="L663" i="41"/>
  <c r="G663" i="41"/>
  <c r="L699" i="41"/>
  <c r="G699" i="41"/>
  <c r="D699" i="41"/>
  <c r="B699" i="41"/>
  <c r="G29" i="41"/>
  <c r="B29" i="41"/>
  <c r="L29" i="41"/>
  <c r="D29" i="41"/>
  <c r="L608" i="41"/>
  <c r="G608" i="41"/>
  <c r="D608" i="41"/>
  <c r="B608" i="41"/>
  <c r="D33" i="41"/>
  <c r="B33" i="41"/>
  <c r="G33" i="41"/>
  <c r="L33" i="41"/>
  <c r="D445" i="41"/>
  <c r="B445" i="41"/>
  <c r="G445" i="41"/>
  <c r="L445" i="41"/>
  <c r="L570" i="41"/>
  <c r="D570" i="41"/>
  <c r="B570" i="41"/>
  <c r="G570" i="41"/>
  <c r="G510" i="41"/>
  <c r="B510" i="41"/>
  <c r="D510" i="41"/>
  <c r="L510" i="41"/>
  <c r="B564" i="41"/>
  <c r="G564" i="41"/>
  <c r="L564" i="41"/>
  <c r="D564" i="41"/>
  <c r="D152" i="41"/>
  <c r="L152" i="41"/>
  <c r="G152" i="41"/>
  <c r="B152" i="41"/>
  <c r="B542" i="41"/>
  <c r="L542" i="41"/>
  <c r="G542" i="41"/>
  <c r="D542" i="41"/>
  <c r="B295" i="41"/>
  <c r="L295" i="41"/>
  <c r="D295" i="41"/>
  <c r="G295" i="41"/>
  <c r="B286" i="41"/>
  <c r="L286" i="41"/>
  <c r="D286" i="41"/>
  <c r="G286" i="41"/>
  <c r="B688" i="41"/>
  <c r="G688" i="41"/>
  <c r="D688" i="41"/>
  <c r="L688" i="41"/>
  <c r="G130" i="41"/>
  <c r="L130" i="41"/>
  <c r="D130" i="41"/>
  <c r="B130" i="41"/>
  <c r="D161" i="41"/>
  <c r="B161" i="41"/>
  <c r="L161" i="41"/>
  <c r="G161" i="41"/>
  <c r="D453" i="41"/>
  <c r="B453" i="41"/>
  <c r="G453" i="41"/>
  <c r="L453" i="41"/>
  <c r="D459" i="41"/>
  <c r="L459" i="41"/>
  <c r="G459" i="41"/>
  <c r="B459" i="41"/>
  <c r="D516" i="41"/>
  <c r="B516" i="41"/>
  <c r="L516" i="41"/>
  <c r="G516" i="41"/>
  <c r="L146" i="41"/>
  <c r="G146" i="41"/>
  <c r="B146" i="41"/>
  <c r="D146" i="41"/>
  <c r="G422" i="41"/>
  <c r="B422" i="41"/>
  <c r="L422" i="41"/>
  <c r="D422" i="41"/>
  <c r="L462" i="41"/>
  <c r="G462" i="41"/>
  <c r="B462" i="41"/>
  <c r="D462" i="41"/>
  <c r="D290" i="41"/>
  <c r="L290" i="41"/>
  <c r="B290" i="41"/>
  <c r="G290" i="41"/>
  <c r="B205" i="41"/>
  <c r="D205" i="41"/>
  <c r="G205" i="41"/>
  <c r="L205" i="41"/>
  <c r="G560" i="41"/>
  <c r="L560" i="41"/>
  <c r="D560" i="41"/>
  <c r="B560" i="41"/>
  <c r="L666" i="41"/>
  <c r="G666" i="41"/>
  <c r="B666" i="41"/>
  <c r="D666" i="41"/>
  <c r="D333" i="41"/>
  <c r="B333" i="41"/>
  <c r="L333" i="41"/>
  <c r="G333" i="41"/>
  <c r="G631" i="41"/>
  <c r="B631" i="41"/>
  <c r="D631" i="41"/>
  <c r="L631" i="41"/>
  <c r="D463" i="41"/>
  <c r="B463" i="41"/>
  <c r="L463" i="41"/>
  <c r="G463" i="41"/>
  <c r="G255" i="41"/>
  <c r="L255" i="41"/>
  <c r="B255" i="41"/>
  <c r="D255" i="41"/>
  <c r="D659" i="41"/>
  <c r="B659" i="41"/>
  <c r="L659" i="41"/>
  <c r="G659" i="41"/>
  <c r="D480" i="41"/>
  <c r="L480" i="41"/>
  <c r="B480" i="41"/>
  <c r="G480" i="41"/>
  <c r="D494" i="41"/>
  <c r="G494" i="41"/>
  <c r="B494" i="41"/>
  <c r="L494" i="41"/>
  <c r="G222" i="41"/>
  <c r="L222" i="41"/>
  <c r="B222" i="41"/>
  <c r="D222" i="41"/>
  <c r="D155" i="41"/>
  <c r="B155" i="41"/>
  <c r="L155" i="41"/>
  <c r="G155" i="41"/>
  <c r="L284" i="41"/>
  <c r="D284" i="41"/>
  <c r="B284" i="41"/>
  <c r="G284" i="41"/>
  <c r="L169" i="41"/>
  <c r="D169" i="41"/>
  <c r="G169" i="41"/>
  <c r="B169" i="41"/>
  <c r="B217" i="41"/>
  <c r="L217" i="41"/>
  <c r="G217" i="41"/>
  <c r="D217" i="41"/>
  <c r="B590" i="41"/>
  <c r="D590" i="41"/>
  <c r="L590" i="41"/>
  <c r="G590" i="41"/>
  <c r="L581" i="41"/>
  <c r="G581" i="41"/>
  <c r="B581" i="41"/>
  <c r="D581" i="41"/>
  <c r="B345" i="41"/>
  <c r="G345" i="41"/>
  <c r="L345" i="41"/>
  <c r="D345" i="41"/>
  <c r="D167" i="41"/>
  <c r="L167" i="41"/>
  <c r="B167" i="41"/>
  <c r="G167" i="41"/>
  <c r="L87" i="41"/>
  <c r="G87" i="41"/>
  <c r="D87" i="41"/>
  <c r="B87" i="41"/>
  <c r="B55" i="41"/>
  <c r="G55" i="41"/>
  <c r="L55" i="41"/>
  <c r="D55" i="41"/>
  <c r="D555" i="41"/>
  <c r="B555" i="41"/>
  <c r="G555" i="41"/>
  <c r="L555" i="41"/>
  <c r="L651" i="41"/>
  <c r="B651" i="41"/>
  <c r="G651" i="41"/>
  <c r="D651" i="41"/>
  <c r="L436" i="41"/>
  <c r="D436" i="41"/>
  <c r="G436" i="41"/>
  <c r="B436" i="41"/>
  <c r="G72" i="41"/>
  <c r="L72" i="41"/>
  <c r="D72" i="41"/>
  <c r="B72" i="41"/>
  <c r="B359" i="41"/>
  <c r="L359" i="41"/>
  <c r="D359" i="41"/>
  <c r="G359" i="41"/>
  <c r="L281" i="41"/>
  <c r="D281" i="41"/>
  <c r="G281" i="41"/>
  <c r="B281" i="41"/>
  <c r="G105" i="41"/>
  <c r="B105" i="41"/>
  <c r="L105" i="41"/>
  <c r="D105" i="41"/>
  <c r="G322" i="41"/>
  <c r="L322" i="41"/>
  <c r="B322" i="41"/>
  <c r="D322" i="41"/>
  <c r="D512" i="41"/>
  <c r="L512" i="41"/>
  <c r="G512" i="41"/>
  <c r="B512" i="41"/>
  <c r="L383" i="41"/>
  <c r="D383" i="41"/>
  <c r="G383" i="41"/>
  <c r="B383" i="41"/>
  <c r="B288" i="41"/>
  <c r="G288" i="41"/>
  <c r="D288" i="41"/>
  <c r="L288" i="41"/>
  <c r="B252" i="41"/>
  <c r="L252" i="41"/>
  <c r="D252" i="41"/>
  <c r="G252" i="41"/>
  <c r="B406" i="41"/>
  <c r="L406" i="41"/>
  <c r="G406" i="41"/>
  <c r="D406" i="41"/>
  <c r="L260" i="41"/>
  <c r="D260" i="41"/>
  <c r="B260" i="41"/>
  <c r="G260" i="41"/>
  <c r="D329" i="41"/>
  <c r="G329" i="41"/>
  <c r="B329" i="41"/>
  <c r="L329" i="41"/>
  <c r="L474" i="41"/>
  <c r="B474" i="41"/>
  <c r="D474" i="41"/>
  <c r="G474" i="41"/>
  <c r="B626" i="41"/>
  <c r="G626" i="41"/>
  <c r="L626" i="41"/>
  <c r="D626" i="41"/>
  <c r="B233" i="41"/>
  <c r="L233" i="41"/>
  <c r="G233" i="41"/>
  <c r="D233" i="41"/>
  <c r="B239" i="41"/>
  <c r="L239" i="41"/>
  <c r="D239" i="41"/>
  <c r="G239" i="41"/>
  <c r="L451" i="41"/>
  <c r="B451" i="41"/>
  <c r="G451" i="41"/>
  <c r="D451" i="41"/>
  <c r="L332" i="41"/>
  <c r="D332" i="41"/>
  <c r="B332" i="41"/>
  <c r="G332" i="41"/>
  <c r="B338" i="41"/>
  <c r="D338" i="41"/>
  <c r="G338" i="41"/>
  <c r="L338" i="41"/>
  <c r="L588" i="41"/>
  <c r="G588" i="41"/>
  <c r="B588" i="41"/>
  <c r="D588" i="41"/>
  <c r="D616" i="41"/>
  <c r="L616" i="41"/>
  <c r="B616" i="41"/>
  <c r="G616" i="41"/>
  <c r="G537" i="41"/>
  <c r="B537" i="41"/>
  <c r="L537" i="41"/>
  <c r="D537" i="41"/>
  <c r="L671" i="41"/>
  <c r="D671" i="41"/>
  <c r="G671" i="41"/>
  <c r="B671" i="41"/>
  <c r="G639" i="41"/>
  <c r="L639" i="41"/>
  <c r="D639" i="41"/>
  <c r="B639" i="41"/>
  <c r="L707" i="41"/>
  <c r="G707" i="41"/>
  <c r="D707" i="41"/>
  <c r="B707" i="41"/>
  <c r="L38" i="41"/>
  <c r="B38" i="41"/>
  <c r="G38" i="41"/>
  <c r="D38" i="41"/>
  <c r="G240" i="41"/>
  <c r="B240" i="41"/>
  <c r="D240" i="41"/>
  <c r="L240" i="41"/>
  <c r="D403" i="41"/>
  <c r="L403" i="41"/>
  <c r="G403" i="41"/>
  <c r="B403" i="41"/>
  <c r="L122" i="41"/>
  <c r="G122" i="41"/>
  <c r="D122" i="41"/>
  <c r="B122" i="41"/>
  <c r="G77" i="41"/>
  <c r="B77" i="41"/>
  <c r="D77" i="41"/>
  <c r="L77" i="41"/>
  <c r="B76" i="41"/>
  <c r="L76" i="41"/>
  <c r="G76" i="41"/>
  <c r="D76" i="41"/>
  <c r="D27" i="41"/>
  <c r="G27" i="41"/>
  <c r="L27" i="41"/>
  <c r="B27" i="41"/>
  <c r="B658" i="41"/>
  <c r="G658" i="41"/>
  <c r="D658" i="41"/>
  <c r="L658" i="41"/>
  <c r="L447" i="41"/>
  <c r="B447" i="41"/>
  <c r="G447" i="41"/>
  <c r="D447" i="41"/>
  <c r="B585" i="41"/>
  <c r="L585" i="41"/>
  <c r="D585" i="41"/>
  <c r="G585" i="41"/>
  <c r="G312" i="41"/>
  <c r="B312" i="41"/>
  <c r="D312" i="41"/>
  <c r="L312" i="41"/>
  <c r="L45" i="41"/>
  <c r="B45" i="41"/>
  <c r="D45" i="41"/>
  <c r="G45" i="41"/>
  <c r="G258" i="41"/>
  <c r="L258" i="41"/>
  <c r="D258" i="41"/>
  <c r="B258" i="41"/>
  <c r="L528" i="41"/>
  <c r="B528" i="41"/>
  <c r="G528" i="41"/>
  <c r="D528" i="41"/>
  <c r="G226" i="41"/>
  <c r="D226" i="41"/>
  <c r="L226" i="41"/>
  <c r="B226" i="41"/>
  <c r="L489" i="41"/>
  <c r="D489" i="41"/>
  <c r="B489" i="41"/>
  <c r="G489" i="41"/>
  <c r="B654" i="41"/>
  <c r="G654" i="41"/>
  <c r="D654" i="41"/>
  <c r="L654" i="41"/>
  <c r="B126" i="41"/>
  <c r="G126" i="41"/>
  <c r="D126" i="41"/>
  <c r="L126" i="41"/>
  <c r="B100" i="41"/>
  <c r="G100" i="41"/>
  <c r="L100" i="41"/>
  <c r="D100" i="41"/>
  <c r="G424" i="41"/>
  <c r="B424" i="41"/>
  <c r="D424" i="41"/>
  <c r="L424" i="41"/>
  <c r="L158" i="41"/>
  <c r="D158" i="41"/>
  <c r="B158" i="41"/>
  <c r="G158" i="41"/>
  <c r="L139" i="41"/>
  <c r="D139" i="41"/>
  <c r="B139" i="41"/>
  <c r="G139" i="41"/>
  <c r="G416" i="41"/>
  <c r="B416" i="41"/>
  <c r="L416" i="41"/>
  <c r="D416" i="41"/>
  <c r="G360" i="41"/>
  <c r="B360" i="41"/>
  <c r="D360" i="41"/>
  <c r="L360" i="41"/>
  <c r="B313" i="41"/>
  <c r="G313" i="41"/>
  <c r="D313" i="41"/>
  <c r="L313" i="41"/>
  <c r="L647" i="41"/>
  <c r="D647" i="41"/>
  <c r="B647" i="41"/>
  <c r="G647" i="41"/>
  <c r="B584" i="41"/>
  <c r="D584" i="41"/>
  <c r="G584" i="41"/>
  <c r="L584" i="41"/>
  <c r="D69" i="41"/>
  <c r="L69" i="41"/>
  <c r="G69" i="41"/>
  <c r="B69" i="41"/>
  <c r="G113" i="41"/>
  <c r="D113" i="41"/>
  <c r="L113" i="41"/>
  <c r="B113" i="41"/>
  <c r="D340" i="41"/>
  <c r="G340" i="41"/>
  <c r="B340" i="41"/>
  <c r="L340" i="41"/>
  <c r="L267" i="41"/>
  <c r="G267" i="41"/>
  <c r="D267" i="41"/>
  <c r="B267" i="41"/>
  <c r="G515" i="41"/>
  <c r="B515" i="41"/>
  <c r="D515" i="41"/>
  <c r="L515" i="41"/>
  <c r="L341" i="41"/>
  <c r="D341" i="41"/>
  <c r="G341" i="41"/>
  <c r="B341" i="41"/>
  <c r="B202" i="41"/>
  <c r="G202" i="41"/>
  <c r="L202" i="41"/>
  <c r="D202" i="41"/>
  <c r="B525" i="41"/>
  <c r="D525" i="41"/>
  <c r="G525" i="41"/>
  <c r="L525" i="41"/>
  <c r="D119" i="41"/>
  <c r="G119" i="41"/>
  <c r="L119" i="41"/>
  <c r="B119" i="41"/>
  <c r="G319" i="41"/>
  <c r="L319" i="41"/>
  <c r="B319" i="41"/>
  <c r="D319" i="41"/>
  <c r="B427" i="41"/>
  <c r="D427" i="41"/>
  <c r="G427" i="41"/>
  <c r="L427" i="41"/>
  <c r="L500" i="41"/>
  <c r="B500" i="41"/>
  <c r="D500" i="41"/>
  <c r="G500" i="41"/>
  <c r="D221" i="41"/>
  <c r="L221" i="41"/>
  <c r="B221" i="41"/>
  <c r="G221" i="41"/>
  <c r="D316" i="41"/>
  <c r="B316" i="41"/>
  <c r="L316" i="41"/>
  <c r="G316" i="41"/>
  <c r="B309" i="41"/>
  <c r="L309" i="41"/>
  <c r="D309" i="41"/>
  <c r="G309" i="41"/>
  <c r="B522" i="41"/>
  <c r="D522" i="41"/>
  <c r="G522" i="41"/>
  <c r="L522" i="41"/>
  <c r="L279" i="41"/>
  <c r="G279" i="41"/>
  <c r="B279" i="41"/>
  <c r="D279" i="41"/>
  <c r="G86" i="41"/>
  <c r="L86" i="41"/>
  <c r="D86" i="41"/>
  <c r="B86" i="41"/>
  <c r="G632" i="41"/>
  <c r="B632" i="41"/>
  <c r="L632" i="41"/>
  <c r="D632" i="41"/>
  <c r="B435" i="41"/>
  <c r="G435" i="41"/>
  <c r="L435" i="41"/>
  <c r="D435" i="41"/>
  <c r="L401" i="41"/>
  <c r="B401" i="41"/>
  <c r="D401" i="41"/>
  <c r="G401" i="41"/>
  <c r="L156" i="41"/>
  <c r="G156" i="41"/>
  <c r="D156" i="41"/>
  <c r="B156" i="41"/>
  <c r="B61" i="41"/>
  <c r="L61" i="41"/>
  <c r="G61" i="41"/>
  <c r="D61" i="41"/>
  <c r="B563" i="41"/>
  <c r="G563" i="41"/>
  <c r="D563" i="41"/>
  <c r="L563" i="41"/>
  <c r="D43" i="41"/>
  <c r="B43" i="41"/>
  <c r="G43" i="41"/>
  <c r="L43" i="41"/>
  <c r="D339" i="41"/>
  <c r="B339" i="41"/>
  <c r="L339" i="41"/>
  <c r="G339" i="41"/>
  <c r="D556" i="41"/>
  <c r="L556" i="41"/>
  <c r="B556" i="41"/>
  <c r="G556" i="41"/>
  <c r="D236" i="41"/>
  <c r="L236" i="41"/>
  <c r="G236" i="41"/>
  <c r="B236" i="41"/>
  <c r="D208" i="41"/>
  <c r="B208" i="41"/>
  <c r="L208" i="41"/>
  <c r="G208" i="41"/>
  <c r="L199" i="41"/>
  <c r="B199" i="41"/>
  <c r="D199" i="41"/>
  <c r="G199" i="41"/>
  <c r="B411" i="41"/>
  <c r="G411" i="41"/>
  <c r="D411" i="41"/>
  <c r="L411" i="41"/>
  <c r="B63" i="41"/>
  <c r="D63" i="41"/>
  <c r="L63" i="41"/>
  <c r="G63" i="41"/>
  <c r="L229" i="41"/>
  <c r="G229" i="41"/>
  <c r="D229" i="41"/>
  <c r="B229" i="41"/>
  <c r="D62" i="41"/>
  <c r="G62" i="41"/>
  <c r="B62" i="41"/>
  <c r="L62" i="41"/>
  <c r="G562" i="41"/>
  <c r="D562" i="41"/>
  <c r="B562" i="41"/>
  <c r="L562" i="41"/>
  <c r="L575" i="41"/>
  <c r="G575" i="41"/>
  <c r="D575" i="41"/>
  <c r="B575" i="41"/>
  <c r="D142" i="41"/>
  <c r="B142" i="41"/>
  <c r="L142" i="41"/>
  <c r="G142" i="41"/>
  <c r="L552" i="41"/>
  <c r="D552" i="41"/>
  <c r="B552" i="41"/>
  <c r="G552" i="41"/>
  <c r="G292" i="41"/>
  <c r="D292" i="41"/>
  <c r="L292" i="41"/>
  <c r="B292" i="41"/>
  <c r="B173" i="41"/>
  <c r="G173" i="41"/>
  <c r="D173" i="41"/>
  <c r="L173" i="41"/>
  <c r="D336" i="41"/>
  <c r="L336" i="41"/>
  <c r="B336" i="41"/>
  <c r="G336" i="41"/>
  <c r="L51" i="41"/>
  <c r="D51" i="41"/>
  <c r="B51" i="41"/>
  <c r="G51" i="41"/>
  <c r="L446" i="41"/>
  <c r="D446" i="41"/>
  <c r="G446" i="41"/>
  <c r="B446" i="41"/>
  <c r="B702" i="41"/>
  <c r="G702" i="41"/>
  <c r="L702" i="41"/>
  <c r="D702" i="41"/>
  <c r="L47" i="41"/>
  <c r="D47" i="41"/>
  <c r="B47" i="41"/>
  <c r="G47" i="41"/>
  <c r="L296" i="41"/>
  <c r="B296" i="41"/>
  <c r="G296" i="41"/>
  <c r="D296" i="41"/>
  <c r="D456" i="41"/>
  <c r="L456" i="41"/>
  <c r="B456" i="41"/>
  <c r="G456" i="41"/>
  <c r="D303" i="41"/>
  <c r="G303" i="41"/>
  <c r="L303" i="41"/>
  <c r="B303" i="41"/>
  <c r="G578" i="41"/>
  <c r="B578" i="41"/>
  <c r="D578" i="41"/>
  <c r="L578" i="41"/>
  <c r="L507" i="41"/>
  <c r="B507" i="41"/>
  <c r="G507" i="41"/>
  <c r="D507" i="41"/>
  <c r="G198" i="41"/>
  <c r="L198" i="41"/>
  <c r="D198" i="41"/>
  <c r="B198" i="41"/>
  <c r="D597" i="41"/>
  <c r="L597" i="41"/>
  <c r="G597" i="41"/>
  <c r="B597" i="41"/>
  <c r="D705" i="41"/>
  <c r="G705" i="41"/>
  <c r="B705" i="41"/>
  <c r="L705" i="41"/>
  <c r="G574" i="41"/>
  <c r="L574" i="41"/>
  <c r="D574" i="41"/>
  <c r="B574" i="41"/>
  <c r="L261" i="41"/>
  <c r="B261" i="41"/>
  <c r="D261" i="41"/>
  <c r="G261" i="41"/>
  <c r="G464" i="41"/>
  <c r="L464" i="41"/>
  <c r="D464" i="41"/>
  <c r="B464" i="41"/>
  <c r="G108" i="41"/>
  <c r="B108" i="41"/>
  <c r="L108" i="41"/>
  <c r="D108" i="41"/>
  <c r="D270" i="41"/>
  <c r="B270" i="41"/>
  <c r="L270" i="41"/>
  <c r="G270" i="41"/>
  <c r="B579" i="41"/>
  <c r="D579" i="41"/>
  <c r="G579" i="41"/>
  <c r="L579" i="41"/>
  <c r="D687" i="41"/>
  <c r="L687" i="41"/>
  <c r="G687" i="41"/>
  <c r="B687" i="41"/>
  <c r="G627" i="41"/>
  <c r="B627" i="41"/>
  <c r="L627" i="41"/>
  <c r="D627" i="41"/>
  <c r="L214" i="41"/>
  <c r="B214" i="41"/>
  <c r="D214" i="41"/>
  <c r="G214" i="41"/>
  <c r="L496" i="41"/>
  <c r="B496" i="41"/>
  <c r="G496" i="41"/>
  <c r="D496" i="41"/>
  <c r="B457" i="41"/>
  <c r="D457" i="41"/>
  <c r="L457" i="41"/>
  <c r="G457" i="41"/>
  <c r="G549" i="41"/>
  <c r="B549" i="41"/>
  <c r="L549" i="41"/>
  <c r="D549" i="41"/>
  <c r="D287" i="41"/>
  <c r="B287" i="41"/>
  <c r="L287" i="41"/>
  <c r="G287" i="41"/>
  <c r="L571" i="41"/>
  <c r="B571" i="41"/>
  <c r="G571" i="41"/>
  <c r="D571" i="41"/>
  <c r="G440" i="41"/>
  <c r="L440" i="41"/>
  <c r="D440" i="41"/>
  <c r="B440" i="41"/>
  <c r="L154" i="41"/>
  <c r="D154" i="41"/>
  <c r="G154" i="41"/>
  <c r="B154" i="41"/>
  <c r="L487" i="41"/>
  <c r="B487" i="41"/>
  <c r="G487" i="41"/>
  <c r="D487" i="41"/>
  <c r="G431" i="41"/>
  <c r="L431" i="41"/>
  <c r="D431" i="41"/>
  <c r="B431" i="41"/>
  <c r="G370" i="41"/>
  <c r="L370" i="41"/>
  <c r="B370" i="41"/>
  <c r="D370" i="41"/>
  <c r="B490" i="41"/>
  <c r="G490" i="41"/>
  <c r="D490" i="41"/>
  <c r="L490" i="41"/>
  <c r="D39" i="41"/>
  <c r="G39" i="41"/>
  <c r="L39" i="41"/>
  <c r="B39" i="41"/>
  <c r="B413" i="41"/>
  <c r="L413" i="41"/>
  <c r="D413" i="41"/>
  <c r="G413" i="41"/>
  <c r="D320" i="41"/>
  <c r="G320" i="41"/>
  <c r="L320" i="41"/>
  <c r="B320" i="41"/>
  <c r="L204" i="41"/>
  <c r="G204" i="41"/>
  <c r="D204" i="41"/>
  <c r="B204" i="41"/>
  <c r="G567" i="41"/>
  <c r="B567" i="41"/>
  <c r="D567" i="41"/>
  <c r="L567" i="41"/>
  <c r="D572" i="41"/>
  <c r="B572" i="41"/>
  <c r="G572" i="41"/>
  <c r="L572" i="41"/>
  <c r="G554" i="41"/>
  <c r="B554" i="41"/>
  <c r="L554" i="41"/>
  <c r="D554" i="41"/>
  <c r="L125" i="41"/>
  <c r="D125" i="41"/>
  <c r="G125" i="41"/>
  <c r="B125" i="41"/>
  <c r="L685" i="41"/>
  <c r="D685" i="41"/>
  <c r="G685" i="41"/>
  <c r="B685" i="41"/>
  <c r="B238" i="41"/>
  <c r="L238" i="41"/>
  <c r="G238" i="41"/>
  <c r="D238" i="41"/>
  <c r="G580" i="41"/>
  <c r="D580" i="41"/>
  <c r="L580" i="41"/>
  <c r="B580" i="41"/>
  <c r="G603" i="41"/>
  <c r="D603" i="41"/>
  <c r="L603" i="41"/>
  <c r="B603" i="41"/>
  <c r="L617" i="41"/>
  <c r="B617" i="41"/>
  <c r="G617" i="41"/>
  <c r="D617" i="41"/>
  <c r="G509" i="41"/>
  <c r="L509" i="41"/>
  <c r="B509" i="41"/>
  <c r="D509" i="41"/>
  <c r="B245" i="41"/>
  <c r="D245" i="41"/>
  <c r="L245" i="41"/>
  <c r="G245" i="41"/>
  <c r="G602" i="41"/>
  <c r="D602" i="41"/>
  <c r="B602" i="41"/>
  <c r="L602" i="41"/>
  <c r="G129" i="41"/>
  <c r="L129" i="41"/>
  <c r="B129" i="41"/>
  <c r="D129" i="41"/>
  <c r="D328" i="41"/>
  <c r="B328" i="41"/>
  <c r="L328" i="41"/>
  <c r="G328" i="41"/>
  <c r="L268" i="41"/>
  <c r="B268" i="41"/>
  <c r="D268" i="41"/>
  <c r="G268" i="41"/>
  <c r="D683" i="41"/>
  <c r="G683" i="41"/>
  <c r="L683" i="41"/>
  <c r="B683" i="41"/>
  <c r="L325" i="41"/>
  <c r="G325" i="41"/>
  <c r="B325" i="41"/>
  <c r="D325" i="41"/>
  <c r="D619" i="41"/>
  <c r="L619" i="41"/>
  <c r="G619" i="41"/>
  <c r="B619" i="41"/>
  <c r="B449" i="41"/>
  <c r="L449" i="41"/>
  <c r="D449" i="41"/>
  <c r="G449" i="41"/>
  <c r="B538" i="41"/>
  <c r="G538" i="41"/>
  <c r="D538" i="41"/>
  <c r="L538" i="41"/>
  <c r="D271" i="41"/>
  <c r="L271" i="41"/>
  <c r="G271" i="41"/>
  <c r="B271" i="41"/>
  <c r="B628" i="41"/>
  <c r="G628" i="41"/>
  <c r="D628" i="41"/>
  <c r="L628" i="41"/>
  <c r="L53" i="41"/>
  <c r="D53" i="41"/>
  <c r="B53" i="41"/>
  <c r="G53" i="41"/>
  <c r="B675" i="41"/>
  <c r="G675" i="41"/>
  <c r="L675" i="41"/>
  <c r="D675" i="41"/>
  <c r="G96" i="41"/>
  <c r="L96" i="41"/>
  <c r="D96" i="41"/>
  <c r="B96" i="41"/>
  <c r="G369" i="41"/>
  <c r="D369" i="41"/>
  <c r="L369" i="41"/>
  <c r="B369" i="41"/>
  <c r="B543" i="41"/>
  <c r="D543" i="41"/>
  <c r="G543" i="41"/>
  <c r="L543" i="41"/>
  <c r="D479" i="41"/>
  <c r="L479" i="41"/>
  <c r="B479" i="41"/>
  <c r="G479" i="41"/>
  <c r="D605" i="41"/>
  <c r="L605" i="41"/>
  <c r="G605" i="41"/>
  <c r="B605" i="41"/>
  <c r="G455" i="41"/>
  <c r="L455" i="41"/>
  <c r="D455" i="41"/>
  <c r="B455" i="41"/>
  <c r="L184" i="41"/>
  <c r="B184" i="41"/>
  <c r="G184" i="41"/>
  <c r="D184" i="41"/>
  <c r="G90" i="41"/>
  <c r="B90" i="41"/>
  <c r="D90" i="41"/>
  <c r="L90" i="41"/>
  <c r="B246" i="41"/>
  <c r="L246" i="41"/>
  <c r="D246" i="41"/>
  <c r="G246" i="41"/>
  <c r="G482" i="41"/>
  <c r="L482" i="41"/>
  <c r="D482" i="41"/>
  <c r="B482" i="41"/>
  <c r="L168" i="41"/>
  <c r="D168" i="41"/>
  <c r="B168" i="41"/>
  <c r="G168" i="41"/>
  <c r="B307" i="41"/>
  <c r="L307" i="41"/>
  <c r="D307" i="41"/>
  <c r="G307" i="41"/>
  <c r="B91" i="41"/>
  <c r="D91" i="41"/>
  <c r="L91" i="41"/>
  <c r="G91" i="41"/>
  <c r="B124" i="41"/>
  <c r="L124" i="41"/>
  <c r="D124" i="41"/>
  <c r="G124" i="41"/>
  <c r="L640" i="41"/>
  <c r="B640" i="41"/>
  <c r="D640" i="41"/>
  <c r="G640" i="41"/>
  <c r="D559" i="41"/>
  <c r="B559" i="41"/>
  <c r="L559" i="41"/>
  <c r="G559" i="41"/>
  <c r="G396" i="41"/>
  <c r="B396" i="41"/>
  <c r="L396" i="41"/>
  <c r="D396" i="41"/>
  <c r="G215" i="41"/>
  <c r="L215" i="41"/>
  <c r="D215" i="41"/>
  <c r="B215" i="41"/>
  <c r="L623" i="41"/>
  <c r="G623" i="41"/>
  <c r="B623" i="41"/>
  <c r="D623" i="41"/>
  <c r="G546" i="41"/>
  <c r="B546" i="41"/>
  <c r="D546" i="41"/>
  <c r="L546" i="41"/>
  <c r="B194" i="41"/>
  <c r="L194" i="41"/>
  <c r="G194" i="41"/>
  <c r="D194" i="41"/>
  <c r="B46" i="41"/>
  <c r="G46" i="41"/>
  <c r="D46" i="41"/>
  <c r="L46" i="41"/>
  <c r="G620" i="41"/>
  <c r="L620" i="41"/>
  <c r="D620" i="41"/>
  <c r="B620" i="41"/>
  <c r="B343" i="41"/>
  <c r="D343" i="41"/>
  <c r="G343" i="41"/>
  <c r="L343" i="41"/>
  <c r="L458" i="41"/>
  <c r="G458" i="41"/>
  <c r="B458" i="41"/>
  <c r="D458" i="41"/>
  <c r="B673" i="41"/>
  <c r="G673" i="41"/>
  <c r="D673" i="41"/>
  <c r="L673" i="41"/>
  <c r="L534" i="41"/>
  <c r="D534" i="41"/>
  <c r="B534" i="41"/>
  <c r="G534" i="41"/>
  <c r="L541" i="41"/>
  <c r="D541" i="41"/>
  <c r="G541" i="41"/>
  <c r="B541" i="41"/>
  <c r="D472" i="41"/>
  <c r="L472" i="41"/>
  <c r="B472" i="41"/>
  <c r="G472" i="41"/>
  <c r="D40" i="41"/>
  <c r="G40" i="41"/>
  <c r="B40" i="41"/>
  <c r="L40" i="41"/>
  <c r="B425" i="41"/>
  <c r="L425" i="41"/>
  <c r="D425" i="41"/>
  <c r="G425" i="41"/>
  <c r="G175" i="41"/>
  <c r="L175" i="41"/>
  <c r="B175" i="41"/>
  <c r="D175" i="41"/>
  <c r="L638" i="41"/>
  <c r="B638" i="41"/>
  <c r="G638" i="41"/>
  <c r="D638" i="41"/>
  <c r="B234" i="41"/>
  <c r="D234" i="41"/>
  <c r="L234" i="41"/>
  <c r="G234" i="41"/>
  <c r="D690" i="41"/>
  <c r="B690" i="41"/>
  <c r="L690" i="41"/>
  <c r="G690" i="41"/>
  <c r="G294" i="41"/>
  <c r="B294" i="41"/>
  <c r="L294" i="41"/>
  <c r="D294" i="41"/>
  <c r="L259" i="41"/>
  <c r="G259" i="41"/>
  <c r="B259" i="41"/>
  <c r="D259" i="41"/>
  <c r="E15" i="54"/>
  <c r="L15" i="54" s="1"/>
  <c r="M15" i="54" s="1"/>
  <c r="H16" i="54"/>
  <c r="I16" i="54"/>
  <c r="L14" i="54"/>
  <c r="M14" i="54" s="1"/>
  <c r="D16" i="54"/>
  <c r="C17" i="54"/>
  <c r="S7" i="54"/>
  <c r="Q8" i="54"/>
  <c r="N14" i="54" l="1"/>
  <c r="P14" i="54" s="1"/>
  <c r="I13" i="41"/>
  <c r="K13" i="41"/>
  <c r="H13" i="41"/>
  <c r="E13" i="41"/>
  <c r="A18" i="54"/>
  <c r="O17" i="54"/>
  <c r="E15" i="41"/>
  <c r="E12" i="41"/>
  <c r="K12" i="41"/>
  <c r="I12" i="41"/>
  <c r="H12" i="41"/>
  <c r="J12" i="41"/>
  <c r="J15" i="41"/>
  <c r="K20" i="41"/>
  <c r="H15" i="41"/>
  <c r="I15" i="41"/>
  <c r="H20" i="41"/>
  <c r="J20" i="41"/>
  <c r="I20" i="41"/>
  <c r="K17" i="41"/>
  <c r="H17" i="41"/>
  <c r="J17" i="41"/>
  <c r="K19" i="41"/>
  <c r="I19" i="41"/>
  <c r="J19" i="41"/>
  <c r="E19" i="41"/>
  <c r="H14" i="41"/>
  <c r="I14" i="41"/>
  <c r="J14" i="41"/>
  <c r="K14" i="41"/>
  <c r="E21" i="41"/>
  <c r="I21" i="41"/>
  <c r="H21" i="41"/>
  <c r="J21" i="41"/>
  <c r="K18" i="41"/>
  <c r="E18" i="41"/>
  <c r="H18" i="41"/>
  <c r="J18" i="41"/>
  <c r="H541" i="41"/>
  <c r="I541" i="41"/>
  <c r="K541" i="41"/>
  <c r="J541" i="41"/>
  <c r="E541" i="41"/>
  <c r="H455" i="41"/>
  <c r="E455" i="41"/>
  <c r="J455" i="41"/>
  <c r="K455" i="41"/>
  <c r="I455" i="41"/>
  <c r="K605" i="41"/>
  <c r="E605" i="41"/>
  <c r="I605" i="41"/>
  <c r="H605" i="41"/>
  <c r="J605" i="41"/>
  <c r="K619" i="41"/>
  <c r="H619" i="41"/>
  <c r="I619" i="41"/>
  <c r="E619" i="41"/>
  <c r="J619" i="41"/>
  <c r="J683" i="41"/>
  <c r="E683" i="41"/>
  <c r="I683" i="41"/>
  <c r="K683" i="41"/>
  <c r="H683" i="41"/>
  <c r="K370" i="41"/>
  <c r="E370" i="41"/>
  <c r="I370" i="41"/>
  <c r="H370" i="41"/>
  <c r="J370" i="41"/>
  <c r="I705" i="41"/>
  <c r="H705" i="41"/>
  <c r="K705" i="41"/>
  <c r="E705" i="41"/>
  <c r="J705" i="41"/>
  <c r="K446" i="41"/>
  <c r="I446" i="41"/>
  <c r="H446" i="41"/>
  <c r="J446" i="41"/>
  <c r="E446" i="41"/>
  <c r="H575" i="41"/>
  <c r="K575" i="41"/>
  <c r="I575" i="41"/>
  <c r="J575" i="41"/>
  <c r="E575" i="41"/>
  <c r="J229" i="41"/>
  <c r="K229" i="41"/>
  <c r="E229" i="41"/>
  <c r="H229" i="41"/>
  <c r="I229" i="41"/>
  <c r="I119" i="41"/>
  <c r="E119" i="41"/>
  <c r="K119" i="41"/>
  <c r="H119" i="41"/>
  <c r="J119" i="41"/>
  <c r="E341" i="41"/>
  <c r="I341" i="41"/>
  <c r="J341" i="41"/>
  <c r="K341" i="41"/>
  <c r="H341" i="41"/>
  <c r="I258" i="41"/>
  <c r="H258" i="41"/>
  <c r="E258" i="41"/>
  <c r="J258" i="41"/>
  <c r="K258" i="41"/>
  <c r="K281" i="41"/>
  <c r="I281" i="41"/>
  <c r="J281" i="41"/>
  <c r="E281" i="41"/>
  <c r="H281" i="41"/>
  <c r="I436" i="41"/>
  <c r="H436" i="41"/>
  <c r="J436" i="41"/>
  <c r="K436" i="41"/>
  <c r="E436" i="41"/>
  <c r="J152" i="41"/>
  <c r="I152" i="41"/>
  <c r="K152" i="41"/>
  <c r="E152" i="41"/>
  <c r="H152" i="41"/>
  <c r="J235" i="41"/>
  <c r="E235" i="41"/>
  <c r="K235" i="41"/>
  <c r="H235" i="41"/>
  <c r="I235" i="41"/>
  <c r="K634" i="41"/>
  <c r="E634" i="41"/>
  <c r="H634" i="41"/>
  <c r="I634" i="41"/>
  <c r="J634" i="41"/>
  <c r="I520" i="41"/>
  <c r="K520" i="41"/>
  <c r="H520" i="41"/>
  <c r="E520" i="41"/>
  <c r="J520" i="41"/>
  <c r="I25" i="41"/>
  <c r="E25" i="41"/>
  <c r="H25" i="41"/>
  <c r="J25" i="41"/>
  <c r="K25" i="41"/>
  <c r="I376" i="41"/>
  <c r="H376" i="41"/>
  <c r="E376" i="41"/>
  <c r="K376" i="41"/>
  <c r="J376" i="41"/>
  <c r="H353" i="41"/>
  <c r="J353" i="41"/>
  <c r="I353" i="41"/>
  <c r="K353" i="41"/>
  <c r="E353" i="41"/>
  <c r="K437" i="41"/>
  <c r="H437" i="41"/>
  <c r="I437" i="41"/>
  <c r="J437" i="41"/>
  <c r="E437" i="41"/>
  <c r="I283" i="41"/>
  <c r="K283" i="41"/>
  <c r="J283" i="41"/>
  <c r="H283" i="41"/>
  <c r="E283" i="41"/>
  <c r="K600" i="41"/>
  <c r="I600" i="41"/>
  <c r="J600" i="41"/>
  <c r="H600" i="41"/>
  <c r="E600" i="41"/>
  <c r="H143" i="41"/>
  <c r="J143" i="41"/>
  <c r="I143" i="41"/>
  <c r="E143" i="41"/>
  <c r="K143" i="41"/>
  <c r="J409" i="41"/>
  <c r="K409" i="41"/>
  <c r="E409" i="41"/>
  <c r="I409" i="41"/>
  <c r="H409" i="41"/>
  <c r="H594" i="41"/>
  <c r="E594" i="41"/>
  <c r="K594" i="41"/>
  <c r="J594" i="41"/>
  <c r="I594" i="41"/>
  <c r="E248" i="41"/>
  <c r="I248" i="41"/>
  <c r="K248" i="41"/>
  <c r="H248" i="41"/>
  <c r="J248" i="41"/>
  <c r="K696" i="41"/>
  <c r="I696" i="41"/>
  <c r="H696" i="41"/>
  <c r="E696" i="41"/>
  <c r="J696" i="41"/>
  <c r="H502" i="41"/>
  <c r="E502" i="41"/>
  <c r="J502" i="41"/>
  <c r="I502" i="41"/>
  <c r="K502" i="41"/>
  <c r="E179" i="41"/>
  <c r="J179" i="41"/>
  <c r="H179" i="41"/>
  <c r="I179" i="41"/>
  <c r="K179" i="41"/>
  <c r="K183" i="41"/>
  <c r="I183" i="41"/>
  <c r="E183" i="41"/>
  <c r="H183" i="41"/>
  <c r="J183" i="41"/>
  <c r="E166" i="41"/>
  <c r="K166" i="41"/>
  <c r="I166" i="41"/>
  <c r="J166" i="41"/>
  <c r="H166" i="41"/>
  <c r="K611" i="41"/>
  <c r="I611" i="41"/>
  <c r="J611" i="41"/>
  <c r="E611" i="41"/>
  <c r="H611" i="41"/>
  <c r="J291" i="41"/>
  <c r="H291" i="41"/>
  <c r="E291" i="41"/>
  <c r="K291" i="41"/>
  <c r="I291" i="41"/>
  <c r="I264" i="41"/>
  <c r="H264" i="41"/>
  <c r="E264" i="41"/>
  <c r="K264" i="41"/>
  <c r="J264" i="41"/>
  <c r="I171" i="41"/>
  <c r="E171" i="41"/>
  <c r="K171" i="41"/>
  <c r="J171" i="41"/>
  <c r="H171" i="41"/>
  <c r="J59" i="41"/>
  <c r="I59" i="41"/>
  <c r="K59" i="41"/>
  <c r="H59" i="41"/>
  <c r="E59" i="41"/>
  <c r="J493" i="41"/>
  <c r="H493" i="41"/>
  <c r="E493" i="41"/>
  <c r="K493" i="41"/>
  <c r="I493" i="41"/>
  <c r="K163" i="41"/>
  <c r="H163" i="41"/>
  <c r="J163" i="41"/>
  <c r="I163" i="41"/>
  <c r="E163" i="41"/>
  <c r="H26" i="41"/>
  <c r="E26" i="41"/>
  <c r="J26" i="41"/>
  <c r="I26" i="41"/>
  <c r="K26" i="41"/>
  <c r="H73" i="41"/>
  <c r="E73" i="41"/>
  <c r="J73" i="41"/>
  <c r="I73" i="41"/>
  <c r="K73" i="41"/>
  <c r="K250" i="41"/>
  <c r="J250" i="41"/>
  <c r="H250" i="41"/>
  <c r="I250" i="41"/>
  <c r="E250" i="41"/>
  <c r="J587" i="41"/>
  <c r="K587" i="41"/>
  <c r="I587" i="41"/>
  <c r="H587" i="41"/>
  <c r="E587" i="41"/>
  <c r="I486" i="41"/>
  <c r="K486" i="41"/>
  <c r="J486" i="41"/>
  <c r="H486" i="41"/>
  <c r="E486" i="41"/>
  <c r="K532" i="41"/>
  <c r="I532" i="41"/>
  <c r="H532" i="41"/>
  <c r="J532" i="41"/>
  <c r="E532" i="41"/>
  <c r="K604" i="41"/>
  <c r="I604" i="41"/>
  <c r="E604" i="41"/>
  <c r="J604" i="41"/>
  <c r="H604" i="41"/>
  <c r="E282" i="41"/>
  <c r="K282" i="41"/>
  <c r="H282" i="41"/>
  <c r="I282" i="41"/>
  <c r="J282" i="41"/>
  <c r="E44" i="41"/>
  <c r="H44" i="41"/>
  <c r="K44" i="41"/>
  <c r="I44" i="41"/>
  <c r="J44" i="41"/>
  <c r="I315" i="41"/>
  <c r="K315" i="41"/>
  <c r="E315" i="41"/>
  <c r="J315" i="41"/>
  <c r="H315" i="41"/>
  <c r="H443" i="41"/>
  <c r="J443" i="41"/>
  <c r="I443" i="41"/>
  <c r="K443" i="41"/>
  <c r="E443" i="41"/>
  <c r="I561" i="41"/>
  <c r="H561" i="41"/>
  <c r="K561" i="41"/>
  <c r="J561" i="41"/>
  <c r="E561" i="41"/>
  <c r="I644" i="41"/>
  <c r="H644" i="41"/>
  <c r="E644" i="41"/>
  <c r="K644" i="41"/>
  <c r="J644" i="41"/>
  <c r="K630" i="41"/>
  <c r="E630" i="41"/>
  <c r="H630" i="41"/>
  <c r="J630" i="41"/>
  <c r="I630" i="41"/>
  <c r="I448" i="41"/>
  <c r="K448" i="41"/>
  <c r="E448" i="41"/>
  <c r="H448" i="41"/>
  <c r="J448" i="41"/>
  <c r="E314" i="41"/>
  <c r="K314" i="41"/>
  <c r="J314" i="41"/>
  <c r="H314" i="41"/>
  <c r="I314" i="41"/>
  <c r="J681" i="41"/>
  <c r="H681" i="41"/>
  <c r="E681" i="41"/>
  <c r="I681" i="41"/>
  <c r="K681" i="41"/>
  <c r="I200" i="41"/>
  <c r="H200" i="41"/>
  <c r="K200" i="41"/>
  <c r="J200" i="41"/>
  <c r="E200" i="41"/>
  <c r="H415" i="41"/>
  <c r="I415" i="41"/>
  <c r="J415" i="41"/>
  <c r="E415" i="41"/>
  <c r="K415" i="41"/>
  <c r="E382" i="41"/>
  <c r="I382" i="41"/>
  <c r="J382" i="41"/>
  <c r="K382" i="41"/>
  <c r="H382" i="41"/>
  <c r="J465" i="41"/>
  <c r="I465" i="41"/>
  <c r="K465" i="41"/>
  <c r="H465" i="41"/>
  <c r="E465" i="41"/>
  <c r="I354" i="41"/>
  <c r="K354" i="41"/>
  <c r="E354" i="41"/>
  <c r="H354" i="41"/>
  <c r="J354" i="41"/>
  <c r="E708" i="41"/>
  <c r="I708" i="41"/>
  <c r="H708" i="41"/>
  <c r="K708" i="41"/>
  <c r="J708" i="41"/>
  <c r="E355" i="41"/>
  <c r="K355" i="41"/>
  <c r="I355" i="41"/>
  <c r="J355" i="41"/>
  <c r="H355" i="41"/>
  <c r="I351" i="41"/>
  <c r="H351" i="41"/>
  <c r="J351" i="41"/>
  <c r="E351" i="41"/>
  <c r="K351" i="41"/>
  <c r="K247" i="41"/>
  <c r="I247" i="41"/>
  <c r="H247" i="41"/>
  <c r="E247" i="41"/>
  <c r="J247" i="41"/>
  <c r="I70" i="41"/>
  <c r="K70" i="41"/>
  <c r="E70" i="41"/>
  <c r="H70" i="41"/>
  <c r="J70" i="41"/>
  <c r="J545" i="41"/>
  <c r="I545" i="41"/>
  <c r="H545" i="41"/>
  <c r="E545" i="41"/>
  <c r="K545" i="41"/>
  <c r="H297" i="41"/>
  <c r="I297" i="41"/>
  <c r="J297" i="41"/>
  <c r="K297" i="41"/>
  <c r="E297" i="41"/>
  <c r="J37" i="41"/>
  <c r="K37" i="41"/>
  <c r="E37" i="41"/>
  <c r="H37" i="41"/>
  <c r="I37" i="41"/>
  <c r="I85" i="41"/>
  <c r="J85" i="41"/>
  <c r="H85" i="41"/>
  <c r="K85" i="41"/>
  <c r="E85" i="41"/>
  <c r="I348" i="41"/>
  <c r="E348" i="41"/>
  <c r="H348" i="41"/>
  <c r="K348" i="41"/>
  <c r="J348" i="41"/>
  <c r="J157" i="41"/>
  <c r="I157" i="41"/>
  <c r="E157" i="41"/>
  <c r="K157" i="41"/>
  <c r="H157" i="41"/>
  <c r="K402" i="41"/>
  <c r="I402" i="41"/>
  <c r="H402" i="41"/>
  <c r="E402" i="41"/>
  <c r="J402" i="41"/>
  <c r="J68" i="41"/>
  <c r="I68" i="41"/>
  <c r="K68" i="41"/>
  <c r="H68" i="41"/>
  <c r="E68" i="41"/>
  <c r="H621" i="41"/>
  <c r="I621" i="41"/>
  <c r="K621" i="41"/>
  <c r="E621" i="41"/>
  <c r="J621" i="41"/>
  <c r="I78" i="41"/>
  <c r="K78" i="41"/>
  <c r="E78" i="41"/>
  <c r="J78" i="41"/>
  <c r="H78" i="41"/>
  <c r="H373" i="41"/>
  <c r="E373" i="41"/>
  <c r="J373" i="41"/>
  <c r="I373" i="41"/>
  <c r="K373" i="41"/>
  <c r="I137" i="41"/>
  <c r="J137" i="41"/>
  <c r="E137" i="41"/>
  <c r="K137" i="41"/>
  <c r="H137" i="41"/>
  <c r="K645" i="41"/>
  <c r="I645" i="41"/>
  <c r="J645" i="41"/>
  <c r="E645" i="41"/>
  <c r="H645" i="41"/>
  <c r="K56" i="41"/>
  <c r="E56" i="41"/>
  <c r="J56" i="41"/>
  <c r="H56" i="41"/>
  <c r="I56" i="41"/>
  <c r="E82" i="41"/>
  <c r="K82" i="41"/>
  <c r="H82" i="41"/>
  <c r="I82" i="41"/>
  <c r="J82" i="41"/>
  <c r="H65" i="41"/>
  <c r="K65" i="41"/>
  <c r="E65" i="41"/>
  <c r="I65" i="41"/>
  <c r="J65" i="41"/>
  <c r="I186" i="41"/>
  <c r="H186" i="41"/>
  <c r="J186" i="41"/>
  <c r="K186" i="41"/>
  <c r="E186" i="41"/>
  <c r="H378" i="41"/>
  <c r="K378" i="41"/>
  <c r="I378" i="41"/>
  <c r="J378" i="41"/>
  <c r="E378" i="41"/>
  <c r="H366" i="41"/>
  <c r="J366" i="41"/>
  <c r="E366" i="41"/>
  <c r="I366" i="41"/>
  <c r="K366" i="41"/>
  <c r="J189" i="41"/>
  <c r="K189" i="41"/>
  <c r="E189" i="41"/>
  <c r="H189" i="41"/>
  <c r="I189" i="41"/>
  <c r="K635" i="41"/>
  <c r="J635" i="41"/>
  <c r="E635" i="41"/>
  <c r="I635" i="41"/>
  <c r="H635" i="41"/>
  <c r="H285" i="41"/>
  <c r="I285" i="41"/>
  <c r="K285" i="41"/>
  <c r="J285" i="41"/>
  <c r="E285" i="41"/>
  <c r="I278" i="41"/>
  <c r="H278" i="41"/>
  <c r="K278" i="41"/>
  <c r="E278" i="41"/>
  <c r="J278" i="41"/>
  <c r="J550" i="41"/>
  <c r="H550" i="41"/>
  <c r="K550" i="41"/>
  <c r="I550" i="41"/>
  <c r="E550" i="41"/>
  <c r="I331" i="41"/>
  <c r="H331" i="41"/>
  <c r="J331" i="41"/>
  <c r="K331" i="41"/>
  <c r="E331" i="41"/>
  <c r="J614" i="41"/>
  <c r="I614" i="41"/>
  <c r="H614" i="41"/>
  <c r="E614" i="41"/>
  <c r="K614" i="41"/>
  <c r="K57" i="41"/>
  <c r="H57" i="41"/>
  <c r="J57" i="41"/>
  <c r="E57" i="41"/>
  <c r="I57" i="41"/>
  <c r="E384" i="41"/>
  <c r="K384" i="41"/>
  <c r="I384" i="41"/>
  <c r="J384" i="41"/>
  <c r="H384" i="41"/>
  <c r="J227" i="41"/>
  <c r="H227" i="41"/>
  <c r="K227" i="41"/>
  <c r="E227" i="41"/>
  <c r="I227" i="41"/>
  <c r="H533" i="41"/>
  <c r="I533" i="41"/>
  <c r="E533" i="41"/>
  <c r="K533" i="41"/>
  <c r="J533" i="41"/>
  <c r="E426" i="41"/>
  <c r="K426" i="41"/>
  <c r="J426" i="41"/>
  <c r="I426" i="41"/>
  <c r="H426" i="41"/>
  <c r="H657" i="41"/>
  <c r="I657" i="41"/>
  <c r="K657" i="41"/>
  <c r="J657" i="41"/>
  <c r="E657" i="41"/>
  <c r="H711" i="41"/>
  <c r="I711" i="41"/>
  <c r="K711" i="41"/>
  <c r="J711" i="41"/>
  <c r="H79" i="41"/>
  <c r="E79" i="41"/>
  <c r="K79" i="41"/>
  <c r="J79" i="41"/>
  <c r="I79" i="41"/>
  <c r="I595" i="41"/>
  <c r="E595" i="41"/>
  <c r="J595" i="41"/>
  <c r="K595" i="41"/>
  <c r="H595" i="41"/>
  <c r="I656" i="41"/>
  <c r="K656" i="41"/>
  <c r="E656" i="41"/>
  <c r="H656" i="41"/>
  <c r="J656" i="41"/>
  <c r="J342" i="41"/>
  <c r="I342" i="41"/>
  <c r="E342" i="41"/>
  <c r="H342" i="41"/>
  <c r="K342" i="41"/>
  <c r="H664" i="41"/>
  <c r="I664" i="41"/>
  <c r="E664" i="41"/>
  <c r="J664" i="41"/>
  <c r="K664" i="41"/>
  <c r="I536" i="41"/>
  <c r="E536" i="41"/>
  <c r="J536" i="41"/>
  <c r="H536" i="41"/>
  <c r="K536" i="41"/>
  <c r="J390" i="41"/>
  <c r="H390" i="41"/>
  <c r="K390" i="41"/>
  <c r="E390" i="41"/>
  <c r="I390" i="41"/>
  <c r="J249" i="41"/>
  <c r="K249" i="41"/>
  <c r="E249" i="41"/>
  <c r="I249" i="41"/>
  <c r="H249" i="41"/>
  <c r="K583" i="41"/>
  <c r="J583" i="41"/>
  <c r="E583" i="41"/>
  <c r="I583" i="41"/>
  <c r="H583" i="41"/>
  <c r="K244" i="41"/>
  <c r="H244" i="41"/>
  <c r="E244" i="41"/>
  <c r="I244" i="41"/>
  <c r="J244" i="41"/>
  <c r="I251" i="41"/>
  <c r="H251" i="41"/>
  <c r="E251" i="41"/>
  <c r="J251" i="41"/>
  <c r="K251" i="41"/>
  <c r="J620" i="41"/>
  <c r="H620" i="41"/>
  <c r="K620" i="41"/>
  <c r="E620" i="41"/>
  <c r="I620" i="41"/>
  <c r="J125" i="41"/>
  <c r="E125" i="41"/>
  <c r="H125" i="41"/>
  <c r="I125" i="41"/>
  <c r="K125" i="41"/>
  <c r="K687" i="41"/>
  <c r="H687" i="41"/>
  <c r="I687" i="41"/>
  <c r="E687" i="41"/>
  <c r="J687" i="41"/>
  <c r="I464" i="41"/>
  <c r="K464" i="41"/>
  <c r="J464" i="41"/>
  <c r="H464" i="41"/>
  <c r="E464" i="41"/>
  <c r="K173" i="41"/>
  <c r="E173" i="41"/>
  <c r="J173" i="41"/>
  <c r="H173" i="41"/>
  <c r="I173" i="41"/>
  <c r="J63" i="41"/>
  <c r="H63" i="41"/>
  <c r="I63" i="41"/>
  <c r="K63" i="41"/>
  <c r="E63" i="41"/>
  <c r="I411" i="41"/>
  <c r="H411" i="41"/>
  <c r="J411" i="41"/>
  <c r="E411" i="41"/>
  <c r="K411" i="41"/>
  <c r="K427" i="41"/>
  <c r="H427" i="41"/>
  <c r="I427" i="41"/>
  <c r="J427" i="41"/>
  <c r="E427" i="41"/>
  <c r="H259" i="41"/>
  <c r="I259" i="41"/>
  <c r="J259" i="41"/>
  <c r="K259" i="41"/>
  <c r="E259" i="41"/>
  <c r="H175" i="41"/>
  <c r="I175" i="41"/>
  <c r="K175" i="41"/>
  <c r="E175" i="41"/>
  <c r="J175" i="41"/>
  <c r="J40" i="41"/>
  <c r="K40" i="41"/>
  <c r="H40" i="41"/>
  <c r="I40" i="41"/>
  <c r="E40" i="41"/>
  <c r="J472" i="41"/>
  <c r="E472" i="41"/>
  <c r="I472" i="41"/>
  <c r="K472" i="41"/>
  <c r="H472" i="41"/>
  <c r="J458" i="41"/>
  <c r="I458" i="41"/>
  <c r="E458" i="41"/>
  <c r="K458" i="41"/>
  <c r="H458" i="41"/>
  <c r="J129" i="41"/>
  <c r="H129" i="41"/>
  <c r="K129" i="41"/>
  <c r="I129" i="41"/>
  <c r="E129" i="41"/>
  <c r="E292" i="41"/>
  <c r="J292" i="41"/>
  <c r="I292" i="41"/>
  <c r="K292" i="41"/>
  <c r="H292" i="41"/>
  <c r="K236" i="41"/>
  <c r="J236" i="41"/>
  <c r="E236" i="41"/>
  <c r="H236" i="41"/>
  <c r="I236" i="41"/>
  <c r="J156" i="41"/>
  <c r="K156" i="41"/>
  <c r="I156" i="41"/>
  <c r="E156" i="41"/>
  <c r="H156" i="41"/>
  <c r="J86" i="41"/>
  <c r="K86" i="41"/>
  <c r="I86" i="41"/>
  <c r="H86" i="41"/>
  <c r="E86" i="41"/>
  <c r="I226" i="41"/>
  <c r="J226" i="41"/>
  <c r="E226" i="41"/>
  <c r="H226" i="41"/>
  <c r="K226" i="41"/>
  <c r="K122" i="41"/>
  <c r="I122" i="41"/>
  <c r="J122" i="41"/>
  <c r="E122" i="41"/>
  <c r="H122" i="41"/>
  <c r="I403" i="41"/>
  <c r="J403" i="41"/>
  <c r="K403" i="41"/>
  <c r="H403" i="41"/>
  <c r="E403" i="41"/>
  <c r="E707" i="41"/>
  <c r="H707" i="41"/>
  <c r="J707" i="41"/>
  <c r="K707" i="41"/>
  <c r="I707" i="41"/>
  <c r="H639" i="41"/>
  <c r="J639" i="41"/>
  <c r="E639" i="41"/>
  <c r="I639" i="41"/>
  <c r="K639" i="41"/>
  <c r="H671" i="41"/>
  <c r="J671" i="41"/>
  <c r="E671" i="41"/>
  <c r="K671" i="41"/>
  <c r="I671" i="41"/>
  <c r="K169" i="41"/>
  <c r="J169" i="41"/>
  <c r="H169" i="41"/>
  <c r="E169" i="41"/>
  <c r="I169" i="41"/>
  <c r="I560" i="41"/>
  <c r="H560" i="41"/>
  <c r="J560" i="41"/>
  <c r="K560" i="41"/>
  <c r="E560" i="41"/>
  <c r="J459" i="41"/>
  <c r="E459" i="41"/>
  <c r="K459" i="41"/>
  <c r="H459" i="41"/>
  <c r="I459" i="41"/>
  <c r="J130" i="41"/>
  <c r="H130" i="41"/>
  <c r="E130" i="41"/>
  <c r="I130" i="41"/>
  <c r="K130" i="41"/>
  <c r="H608" i="41"/>
  <c r="I608" i="41"/>
  <c r="K608" i="41"/>
  <c r="J608" i="41"/>
  <c r="E608" i="41"/>
  <c r="J674" i="41"/>
  <c r="K674" i="41"/>
  <c r="E674" i="41"/>
  <c r="I674" i="41"/>
  <c r="H674" i="41"/>
  <c r="J220" i="41"/>
  <c r="K220" i="41"/>
  <c r="H220" i="41"/>
  <c r="I220" i="41"/>
  <c r="E220" i="41"/>
  <c r="I67" i="41"/>
  <c r="E67" i="41"/>
  <c r="H67" i="41"/>
  <c r="J67" i="41"/>
  <c r="K67" i="41"/>
  <c r="H517" i="41"/>
  <c r="K517" i="41"/>
  <c r="E517" i="41"/>
  <c r="I517" i="41"/>
  <c r="J517" i="41"/>
  <c r="H74" i="41"/>
  <c r="J74" i="41"/>
  <c r="I74" i="41"/>
  <c r="K74" i="41"/>
  <c r="E74" i="41"/>
  <c r="K180" i="41"/>
  <c r="I180" i="41"/>
  <c r="H180" i="41"/>
  <c r="J180" i="41"/>
  <c r="E180" i="41"/>
  <c r="H294" i="41"/>
  <c r="E294" i="41"/>
  <c r="K294" i="41"/>
  <c r="I294" i="41"/>
  <c r="J294" i="41"/>
  <c r="J690" i="41"/>
  <c r="K690" i="41"/>
  <c r="I690" i="41"/>
  <c r="H690" i="41"/>
  <c r="E690" i="41"/>
  <c r="E638" i="41"/>
  <c r="I638" i="41"/>
  <c r="H638" i="41"/>
  <c r="K638" i="41"/>
  <c r="J638" i="41"/>
  <c r="J396" i="41"/>
  <c r="I396" i="41"/>
  <c r="K396" i="41"/>
  <c r="H396" i="41"/>
  <c r="E396" i="41"/>
  <c r="H640" i="41"/>
  <c r="E640" i="41"/>
  <c r="J640" i="41"/>
  <c r="K640" i="41"/>
  <c r="I640" i="41"/>
  <c r="I184" i="41"/>
  <c r="E184" i="41"/>
  <c r="K184" i="41"/>
  <c r="H184" i="41"/>
  <c r="J184" i="41"/>
  <c r="E268" i="41"/>
  <c r="I268" i="41"/>
  <c r="K268" i="41"/>
  <c r="J268" i="41"/>
  <c r="H268" i="41"/>
  <c r="J328" i="41"/>
  <c r="E328" i="41"/>
  <c r="K328" i="41"/>
  <c r="I328" i="41"/>
  <c r="H328" i="41"/>
  <c r="H617" i="41"/>
  <c r="I617" i="41"/>
  <c r="K617" i="41"/>
  <c r="E617" i="41"/>
  <c r="J617" i="41"/>
  <c r="J554" i="41"/>
  <c r="E554" i="41"/>
  <c r="H554" i="41"/>
  <c r="I554" i="41"/>
  <c r="K554" i="41"/>
  <c r="I572" i="41"/>
  <c r="K572" i="41"/>
  <c r="E572" i="41"/>
  <c r="H572" i="41"/>
  <c r="J572" i="41"/>
  <c r="I567" i="41"/>
  <c r="H567" i="41"/>
  <c r="J567" i="41"/>
  <c r="K567" i="41"/>
  <c r="E567" i="41"/>
  <c r="H487" i="41"/>
  <c r="J487" i="41"/>
  <c r="E487" i="41"/>
  <c r="K487" i="41"/>
  <c r="I487" i="41"/>
  <c r="K571" i="41"/>
  <c r="H571" i="41"/>
  <c r="E571" i="41"/>
  <c r="I571" i="41"/>
  <c r="J571" i="41"/>
  <c r="J287" i="41"/>
  <c r="I287" i="41"/>
  <c r="K287" i="41"/>
  <c r="E287" i="41"/>
  <c r="H287" i="41"/>
  <c r="H549" i="41"/>
  <c r="E549" i="41"/>
  <c r="K549" i="41"/>
  <c r="I549" i="41"/>
  <c r="J549" i="41"/>
  <c r="E496" i="41"/>
  <c r="J496" i="41"/>
  <c r="I496" i="41"/>
  <c r="H496" i="41"/>
  <c r="K496" i="41"/>
  <c r="E214" i="41"/>
  <c r="H214" i="41"/>
  <c r="K214" i="41"/>
  <c r="J214" i="41"/>
  <c r="I214" i="41"/>
  <c r="E627" i="41"/>
  <c r="K627" i="41"/>
  <c r="H627" i="41"/>
  <c r="J627" i="41"/>
  <c r="I627" i="41"/>
  <c r="I270" i="41"/>
  <c r="K270" i="41"/>
  <c r="J270" i="41"/>
  <c r="H270" i="41"/>
  <c r="E270" i="41"/>
  <c r="I108" i="41"/>
  <c r="J108" i="41"/>
  <c r="H108" i="41"/>
  <c r="K108" i="41"/>
  <c r="E108" i="41"/>
  <c r="E261" i="41"/>
  <c r="K261" i="41"/>
  <c r="I261" i="41"/>
  <c r="H261" i="41"/>
  <c r="J261" i="41"/>
  <c r="E507" i="41"/>
  <c r="J507" i="41"/>
  <c r="I507" i="41"/>
  <c r="H507" i="41"/>
  <c r="K507" i="41"/>
  <c r="H578" i="41"/>
  <c r="K578" i="41"/>
  <c r="I578" i="41"/>
  <c r="J578" i="41"/>
  <c r="E578" i="41"/>
  <c r="J456" i="41"/>
  <c r="K456" i="41"/>
  <c r="I456" i="41"/>
  <c r="E456" i="41"/>
  <c r="H456" i="41"/>
  <c r="I47" i="41"/>
  <c r="H47" i="41"/>
  <c r="K47" i="41"/>
  <c r="J47" i="41"/>
  <c r="E47" i="41"/>
  <c r="E51" i="41"/>
  <c r="K51" i="41"/>
  <c r="I51" i="41"/>
  <c r="J51" i="41"/>
  <c r="H51" i="41"/>
  <c r="E336" i="41"/>
  <c r="K336" i="41"/>
  <c r="H336" i="41"/>
  <c r="J336" i="41"/>
  <c r="I336" i="41"/>
  <c r="J552" i="41"/>
  <c r="I552" i="41"/>
  <c r="E552" i="41"/>
  <c r="K552" i="41"/>
  <c r="H552" i="41"/>
  <c r="I562" i="41"/>
  <c r="E562" i="41"/>
  <c r="J562" i="41"/>
  <c r="K562" i="41"/>
  <c r="H562" i="41"/>
  <c r="H62" i="41"/>
  <c r="J62" i="41"/>
  <c r="E62" i="41"/>
  <c r="K62" i="41"/>
  <c r="I62" i="41"/>
  <c r="J556" i="41"/>
  <c r="K556" i="41"/>
  <c r="E556" i="41"/>
  <c r="I556" i="41"/>
  <c r="H556" i="41"/>
  <c r="H279" i="41"/>
  <c r="I279" i="41"/>
  <c r="K279" i="41"/>
  <c r="J279" i="41"/>
  <c r="E279" i="41"/>
  <c r="I221" i="41"/>
  <c r="E221" i="41"/>
  <c r="K221" i="41"/>
  <c r="H221" i="41"/>
  <c r="J221" i="41"/>
  <c r="E319" i="41"/>
  <c r="K319" i="41"/>
  <c r="J319" i="41"/>
  <c r="H319" i="41"/>
  <c r="I319" i="41"/>
  <c r="I340" i="41"/>
  <c r="J340" i="41"/>
  <c r="E340" i="41"/>
  <c r="K340" i="41"/>
  <c r="H340" i="41"/>
  <c r="I647" i="41"/>
  <c r="K647" i="41"/>
  <c r="H647" i="41"/>
  <c r="J647" i="41"/>
  <c r="E647" i="41"/>
  <c r="I139" i="41"/>
  <c r="J139" i="41"/>
  <c r="E139" i="41"/>
  <c r="K139" i="41"/>
  <c r="H139" i="41"/>
  <c r="J158" i="41"/>
  <c r="H158" i="41"/>
  <c r="I158" i="41"/>
  <c r="K158" i="41"/>
  <c r="E158" i="41"/>
  <c r="K489" i="41"/>
  <c r="H489" i="41"/>
  <c r="J489" i="41"/>
  <c r="I489" i="41"/>
  <c r="E489" i="41"/>
  <c r="I616" i="41"/>
  <c r="H616" i="41"/>
  <c r="E616" i="41"/>
  <c r="K616" i="41"/>
  <c r="J616" i="41"/>
  <c r="K588" i="41"/>
  <c r="J588" i="41"/>
  <c r="I588" i="41"/>
  <c r="E588" i="41"/>
  <c r="H588" i="41"/>
  <c r="I332" i="41"/>
  <c r="K332" i="41"/>
  <c r="J332" i="41"/>
  <c r="H332" i="41"/>
  <c r="E332" i="41"/>
  <c r="E329" i="41"/>
  <c r="J329" i="41"/>
  <c r="K329" i="41"/>
  <c r="I329" i="41"/>
  <c r="H329" i="41"/>
  <c r="J260" i="41"/>
  <c r="K260" i="41"/>
  <c r="E260" i="41"/>
  <c r="I260" i="41"/>
  <c r="H260" i="41"/>
  <c r="E322" i="41"/>
  <c r="K322" i="41"/>
  <c r="J322" i="41"/>
  <c r="I322" i="41"/>
  <c r="H322" i="41"/>
  <c r="I167" i="41"/>
  <c r="E167" i="41"/>
  <c r="H167" i="41"/>
  <c r="J167" i="41"/>
  <c r="K167" i="41"/>
  <c r="K581" i="41"/>
  <c r="J581" i="41"/>
  <c r="E581" i="41"/>
  <c r="I581" i="41"/>
  <c r="H581" i="41"/>
  <c r="H284" i="41"/>
  <c r="J284" i="41"/>
  <c r="I284" i="41"/>
  <c r="E284" i="41"/>
  <c r="K284" i="41"/>
  <c r="K222" i="41"/>
  <c r="J222" i="41"/>
  <c r="E222" i="41"/>
  <c r="I222" i="41"/>
  <c r="H222" i="41"/>
  <c r="H494" i="41"/>
  <c r="I494" i="41"/>
  <c r="K494" i="41"/>
  <c r="E494" i="41"/>
  <c r="J494" i="41"/>
  <c r="I480" i="41"/>
  <c r="K480" i="41"/>
  <c r="E480" i="41"/>
  <c r="H480" i="41"/>
  <c r="J480" i="41"/>
  <c r="E255" i="41"/>
  <c r="H255" i="41"/>
  <c r="J255" i="41"/>
  <c r="K255" i="41"/>
  <c r="I255" i="41"/>
  <c r="E666" i="41"/>
  <c r="I666" i="41"/>
  <c r="K666" i="41"/>
  <c r="H666" i="41"/>
  <c r="J666" i="41"/>
  <c r="K290" i="41"/>
  <c r="I290" i="41"/>
  <c r="J290" i="41"/>
  <c r="E290" i="41"/>
  <c r="H290" i="41"/>
  <c r="H462" i="41"/>
  <c r="I462" i="41"/>
  <c r="E462" i="41"/>
  <c r="J462" i="41"/>
  <c r="K462" i="41"/>
  <c r="K146" i="41"/>
  <c r="J146" i="41"/>
  <c r="H146" i="41"/>
  <c r="E146" i="41"/>
  <c r="I146" i="41"/>
  <c r="I570" i="41"/>
  <c r="H570" i="41"/>
  <c r="E570" i="41"/>
  <c r="J570" i="41"/>
  <c r="K570" i="41"/>
  <c r="J71" i="41"/>
  <c r="K71" i="41"/>
  <c r="E71" i="41"/>
  <c r="I71" i="41"/>
  <c r="H71" i="41"/>
  <c r="K31" i="41"/>
  <c r="J31" i="41"/>
  <c r="I31" i="41"/>
  <c r="E31" i="41"/>
  <c r="H31" i="41"/>
  <c r="H50" i="41"/>
  <c r="J50" i="41"/>
  <c r="K50" i="41"/>
  <c r="E50" i="41"/>
  <c r="I50" i="41"/>
  <c r="E265" i="41"/>
  <c r="J265" i="41"/>
  <c r="H265" i="41"/>
  <c r="I265" i="41"/>
  <c r="K265" i="41"/>
  <c r="I207" i="41"/>
  <c r="H207" i="41"/>
  <c r="E207" i="41"/>
  <c r="J207" i="41"/>
  <c r="K207" i="41"/>
  <c r="H419" i="41"/>
  <c r="I419" i="41"/>
  <c r="E419" i="41"/>
  <c r="J419" i="41"/>
  <c r="K419" i="41"/>
  <c r="J318" i="41"/>
  <c r="I318" i="41"/>
  <c r="H318" i="41"/>
  <c r="K318" i="41"/>
  <c r="E318" i="41"/>
  <c r="I610" i="41"/>
  <c r="K610" i="41"/>
  <c r="H610" i="41"/>
  <c r="J610" i="41"/>
  <c r="E610" i="41"/>
  <c r="I566" i="41"/>
  <c r="J566" i="41"/>
  <c r="E566" i="41"/>
  <c r="H566" i="41"/>
  <c r="K566" i="41"/>
  <c r="J228" i="41"/>
  <c r="E228" i="41"/>
  <c r="H228" i="41"/>
  <c r="I228" i="41"/>
  <c r="K228" i="41"/>
  <c r="K606" i="41"/>
  <c r="I606" i="41"/>
  <c r="J606" i="41"/>
  <c r="H606" i="41"/>
  <c r="E606" i="41"/>
  <c r="K577" i="41"/>
  <c r="I577" i="41"/>
  <c r="J577" i="41"/>
  <c r="E577" i="41"/>
  <c r="H577" i="41"/>
  <c r="I609" i="41"/>
  <c r="J609" i="41"/>
  <c r="H609" i="41"/>
  <c r="K609" i="41"/>
  <c r="E609" i="41"/>
  <c r="J513" i="41"/>
  <c r="E513" i="41"/>
  <c r="I513" i="41"/>
  <c r="H513" i="41"/>
  <c r="K513" i="41"/>
  <c r="J613" i="41"/>
  <c r="I613" i="41"/>
  <c r="E613" i="41"/>
  <c r="H613" i="41"/>
  <c r="K613" i="41"/>
  <c r="E83" i="41"/>
  <c r="I83" i="41"/>
  <c r="K83" i="41"/>
  <c r="H83" i="41"/>
  <c r="J83" i="41"/>
  <c r="H28" i="41"/>
  <c r="J28" i="41"/>
  <c r="K28" i="41"/>
  <c r="I28" i="41"/>
  <c r="E28" i="41"/>
  <c r="I177" i="41"/>
  <c r="J177" i="41"/>
  <c r="E177" i="41"/>
  <c r="H177" i="41"/>
  <c r="K177" i="41"/>
  <c r="K670" i="41"/>
  <c r="J670" i="41"/>
  <c r="I670" i="41"/>
  <c r="E670" i="41"/>
  <c r="H670" i="41"/>
  <c r="E377" i="41"/>
  <c r="K377" i="41"/>
  <c r="J377" i="41"/>
  <c r="I377" i="41"/>
  <c r="H377" i="41"/>
  <c r="J275" i="41"/>
  <c r="E275" i="41"/>
  <c r="I275" i="41"/>
  <c r="H275" i="41"/>
  <c r="K275" i="41"/>
  <c r="E224" i="41"/>
  <c r="H224" i="41"/>
  <c r="J224" i="41"/>
  <c r="I224" i="41"/>
  <c r="K224" i="41"/>
  <c r="K193" i="41"/>
  <c r="H193" i="41"/>
  <c r="E193" i="41"/>
  <c r="I193" i="41"/>
  <c r="J193" i="41"/>
  <c r="H679" i="41"/>
  <c r="E679" i="41"/>
  <c r="I679" i="41"/>
  <c r="K679" i="41"/>
  <c r="J679" i="41"/>
  <c r="J375" i="41"/>
  <c r="E375" i="41"/>
  <c r="I375" i="41"/>
  <c r="H375" i="41"/>
  <c r="K375" i="41"/>
  <c r="K642" i="41"/>
  <c r="J642" i="41"/>
  <c r="H642" i="41"/>
  <c r="I642" i="41"/>
  <c r="E642" i="41"/>
  <c r="H138" i="41"/>
  <c r="I138" i="41"/>
  <c r="K138" i="41"/>
  <c r="E138" i="41"/>
  <c r="J138" i="41"/>
  <c r="K306" i="41"/>
  <c r="I306" i="41"/>
  <c r="J306" i="41"/>
  <c r="H306" i="41"/>
  <c r="E306" i="41"/>
  <c r="I503" i="41"/>
  <c r="K503" i="41"/>
  <c r="E503" i="41"/>
  <c r="J503" i="41"/>
  <c r="H503" i="41"/>
  <c r="J700" i="41"/>
  <c r="K700" i="41"/>
  <c r="E700" i="41"/>
  <c r="I700" i="41"/>
  <c r="H700" i="41"/>
  <c r="K544" i="41"/>
  <c r="I544" i="41"/>
  <c r="E544" i="41"/>
  <c r="H544" i="41"/>
  <c r="J544" i="41"/>
  <c r="H151" i="41"/>
  <c r="E151" i="41"/>
  <c r="J151" i="41"/>
  <c r="K151" i="41"/>
  <c r="I151" i="41"/>
  <c r="E475" i="41"/>
  <c r="K475" i="41"/>
  <c r="H475" i="41"/>
  <c r="I475" i="41"/>
  <c r="J475" i="41"/>
  <c r="E686" i="41"/>
  <c r="I686" i="41"/>
  <c r="J686" i="41"/>
  <c r="K686" i="41"/>
  <c r="H686" i="41"/>
  <c r="K134" i="41"/>
  <c r="H134" i="41"/>
  <c r="E134" i="41"/>
  <c r="J134" i="41"/>
  <c r="I134" i="41"/>
  <c r="I206" i="41"/>
  <c r="K206" i="41"/>
  <c r="H206" i="41"/>
  <c r="E206" i="41"/>
  <c r="J206" i="41"/>
  <c r="H421" i="41"/>
  <c r="I421" i="41"/>
  <c r="J421" i="41"/>
  <c r="K421" i="41"/>
  <c r="E421" i="41"/>
  <c r="H334" i="41"/>
  <c r="K334" i="41"/>
  <c r="E334" i="41"/>
  <c r="J334" i="41"/>
  <c r="I334" i="41"/>
  <c r="I159" i="41"/>
  <c r="H159" i="41"/>
  <c r="E159" i="41"/>
  <c r="K159" i="41"/>
  <c r="J159" i="41"/>
  <c r="K225" i="41"/>
  <c r="I225" i="41"/>
  <c r="E225" i="41"/>
  <c r="J225" i="41"/>
  <c r="H225" i="41"/>
  <c r="J441" i="41"/>
  <c r="K441" i="41"/>
  <c r="H441" i="41"/>
  <c r="I441" i="41"/>
  <c r="E441" i="41"/>
  <c r="J468" i="41"/>
  <c r="E468" i="41"/>
  <c r="I468" i="41"/>
  <c r="K468" i="41"/>
  <c r="H468" i="41"/>
  <c r="J648" i="41"/>
  <c r="I648" i="41"/>
  <c r="E648" i="41"/>
  <c r="K648" i="41"/>
  <c r="H648" i="41"/>
  <c r="E678" i="41"/>
  <c r="K678" i="41"/>
  <c r="J678" i="41"/>
  <c r="I678" i="41"/>
  <c r="H678" i="41"/>
  <c r="E460" i="41"/>
  <c r="J460" i="41"/>
  <c r="K460" i="41"/>
  <c r="H460" i="41"/>
  <c r="I460" i="41"/>
  <c r="K530" i="41"/>
  <c r="E530" i="41"/>
  <c r="J530" i="41"/>
  <c r="I530" i="41"/>
  <c r="H530" i="41"/>
  <c r="I188" i="41"/>
  <c r="J188" i="41"/>
  <c r="H188" i="41"/>
  <c r="E188" i="41"/>
  <c r="K188" i="41"/>
  <c r="J650" i="41"/>
  <c r="K650" i="41"/>
  <c r="H650" i="41"/>
  <c r="I650" i="41"/>
  <c r="E650" i="41"/>
  <c r="E661" i="41"/>
  <c r="I661" i="41"/>
  <c r="K661" i="41"/>
  <c r="H661" i="41"/>
  <c r="J661" i="41"/>
  <c r="J452" i="41"/>
  <c r="E452" i="41"/>
  <c r="K452" i="41"/>
  <c r="I452" i="41"/>
  <c r="H452" i="41"/>
  <c r="J524" i="41"/>
  <c r="K524" i="41"/>
  <c r="E524" i="41"/>
  <c r="I524" i="41"/>
  <c r="H524" i="41"/>
  <c r="H624" i="41"/>
  <c r="I624" i="41"/>
  <c r="E624" i="41"/>
  <c r="J624" i="41"/>
  <c r="K624" i="41"/>
  <c r="E115" i="41"/>
  <c r="K115" i="41"/>
  <c r="H115" i="41"/>
  <c r="J115" i="41"/>
  <c r="I115" i="41"/>
  <c r="K682" i="41"/>
  <c r="H682" i="41"/>
  <c r="I682" i="41"/>
  <c r="J682" i="41"/>
  <c r="E682" i="41"/>
  <c r="H148" i="41"/>
  <c r="K148" i="41"/>
  <c r="E148" i="41"/>
  <c r="J148" i="41"/>
  <c r="I148" i="41"/>
  <c r="I162" i="41"/>
  <c r="H162" i="41"/>
  <c r="E162" i="41"/>
  <c r="J162" i="41"/>
  <c r="K162" i="41"/>
  <c r="E42" i="41"/>
  <c r="K42" i="41"/>
  <c r="H42" i="41"/>
  <c r="J42" i="41"/>
  <c r="I42" i="41"/>
  <c r="I655" i="41"/>
  <c r="E655" i="41"/>
  <c r="H655" i="41"/>
  <c r="K655" i="41"/>
  <c r="J655" i="41"/>
  <c r="H695" i="41"/>
  <c r="K695" i="41"/>
  <c r="J695" i="41"/>
  <c r="I695" i="41"/>
  <c r="E695" i="41"/>
  <c r="J438" i="41"/>
  <c r="I438" i="41"/>
  <c r="E438" i="41"/>
  <c r="H438" i="41"/>
  <c r="K438" i="41"/>
  <c r="I412" i="41"/>
  <c r="J412" i="41"/>
  <c r="H412" i="41"/>
  <c r="E412" i="41"/>
  <c r="K412" i="41"/>
  <c r="I684" i="41"/>
  <c r="H684" i="41"/>
  <c r="J684" i="41"/>
  <c r="K684" i="41"/>
  <c r="E684" i="41"/>
  <c r="I646" i="41"/>
  <c r="H646" i="41"/>
  <c r="E646" i="41"/>
  <c r="J646" i="41"/>
  <c r="K646" i="41"/>
  <c r="K470" i="41"/>
  <c r="I470" i="41"/>
  <c r="H470" i="41"/>
  <c r="E470" i="41"/>
  <c r="J470" i="41"/>
  <c r="I64" i="41"/>
  <c r="H64" i="41"/>
  <c r="K64" i="41"/>
  <c r="J64" i="41"/>
  <c r="E64" i="41"/>
  <c r="I388" i="41"/>
  <c r="E388" i="41"/>
  <c r="H388" i="41"/>
  <c r="J388" i="41"/>
  <c r="K388" i="41"/>
  <c r="J120" i="41"/>
  <c r="E120" i="41"/>
  <c r="I120" i="41"/>
  <c r="H120" i="41"/>
  <c r="K120" i="41"/>
  <c r="K84" i="41"/>
  <c r="I84" i="41"/>
  <c r="J84" i="41"/>
  <c r="E84" i="41"/>
  <c r="H84" i="41"/>
  <c r="E191" i="41"/>
  <c r="I191" i="41"/>
  <c r="H191" i="41"/>
  <c r="J191" i="41"/>
  <c r="K191" i="41"/>
  <c r="K335" i="41"/>
  <c r="H335" i="41"/>
  <c r="J335" i="41"/>
  <c r="E335" i="41"/>
  <c r="I335" i="41"/>
  <c r="E625" i="41"/>
  <c r="I625" i="41"/>
  <c r="K625" i="41"/>
  <c r="H625" i="41"/>
  <c r="J625" i="41"/>
  <c r="K601" i="41"/>
  <c r="I601" i="41"/>
  <c r="J601" i="41"/>
  <c r="E601" i="41"/>
  <c r="H601" i="41"/>
  <c r="E272" i="41"/>
  <c r="I272" i="41"/>
  <c r="H272" i="41"/>
  <c r="J272" i="41"/>
  <c r="K272" i="41"/>
  <c r="H24" i="41"/>
  <c r="K24" i="41"/>
  <c r="I24" i="41"/>
  <c r="E24" i="41"/>
  <c r="J24" i="41"/>
  <c r="J692" i="41"/>
  <c r="H692" i="41"/>
  <c r="E692" i="41"/>
  <c r="I692" i="41"/>
  <c r="K692" i="41"/>
  <c r="J144" i="41"/>
  <c r="E144" i="41"/>
  <c r="K144" i="41"/>
  <c r="H144" i="41"/>
  <c r="I144" i="41"/>
  <c r="H133" i="41"/>
  <c r="J133" i="41"/>
  <c r="K133" i="41"/>
  <c r="E133" i="41"/>
  <c r="I133" i="41"/>
  <c r="E386" i="41"/>
  <c r="K386" i="41"/>
  <c r="H386" i="41"/>
  <c r="I386" i="41"/>
  <c r="J386" i="41"/>
  <c r="E48" i="41"/>
  <c r="K48" i="41"/>
  <c r="J48" i="41"/>
  <c r="H48" i="41"/>
  <c r="I48" i="41"/>
  <c r="H593" i="41"/>
  <c r="I593" i="41"/>
  <c r="K593" i="41"/>
  <c r="E593" i="41"/>
  <c r="J593" i="41"/>
  <c r="J492" i="41"/>
  <c r="K492" i="41"/>
  <c r="E492" i="41"/>
  <c r="I492" i="41"/>
  <c r="H492" i="41"/>
  <c r="E368" i="41"/>
  <c r="I368" i="41"/>
  <c r="H368" i="41"/>
  <c r="K368" i="41"/>
  <c r="J368" i="41"/>
  <c r="E697" i="41"/>
  <c r="H697" i="41"/>
  <c r="I697" i="41"/>
  <c r="K697" i="41"/>
  <c r="J697" i="41"/>
  <c r="I398" i="41"/>
  <c r="E398" i="41"/>
  <c r="K398" i="41"/>
  <c r="J398" i="41"/>
  <c r="H398" i="41"/>
  <c r="H380" i="41"/>
  <c r="E380" i="41"/>
  <c r="K380" i="41"/>
  <c r="J380" i="41"/>
  <c r="I380" i="41"/>
  <c r="K389" i="41"/>
  <c r="H389" i="41"/>
  <c r="I389" i="41"/>
  <c r="E389" i="41"/>
  <c r="J389" i="41"/>
  <c r="K568" i="41"/>
  <c r="H568" i="41"/>
  <c r="I568" i="41"/>
  <c r="E568" i="41"/>
  <c r="J568" i="41"/>
  <c r="K153" i="41"/>
  <c r="J153" i="41"/>
  <c r="I153" i="41"/>
  <c r="H153" i="41"/>
  <c r="E153" i="41"/>
  <c r="E60" i="41"/>
  <c r="H60" i="41"/>
  <c r="J60" i="41"/>
  <c r="K60" i="41"/>
  <c r="I60" i="41"/>
  <c r="I514" i="41"/>
  <c r="E514" i="41"/>
  <c r="J514" i="41"/>
  <c r="K514" i="41"/>
  <c r="H514" i="41"/>
  <c r="H197" i="41"/>
  <c r="J197" i="41"/>
  <c r="E197" i="41"/>
  <c r="I197" i="41"/>
  <c r="K197" i="41"/>
  <c r="K698" i="41"/>
  <c r="E698" i="41"/>
  <c r="I698" i="41"/>
  <c r="H698" i="41"/>
  <c r="J698" i="41"/>
  <c r="J347" i="41"/>
  <c r="E347" i="41"/>
  <c r="K347" i="41"/>
  <c r="H347" i="41"/>
  <c r="I347" i="41"/>
  <c r="I195" i="41"/>
  <c r="K195" i="41"/>
  <c r="H195" i="41"/>
  <c r="J195" i="41"/>
  <c r="E195" i="41"/>
  <c r="I352" i="41"/>
  <c r="J352" i="41"/>
  <c r="H352" i="41"/>
  <c r="K352" i="41"/>
  <c r="E352" i="41"/>
  <c r="I269" i="41"/>
  <c r="K269" i="41"/>
  <c r="H269" i="41"/>
  <c r="E269" i="41"/>
  <c r="J269" i="41"/>
  <c r="J165" i="41"/>
  <c r="H165" i="41"/>
  <c r="E165" i="41"/>
  <c r="K165" i="41"/>
  <c r="I165" i="41"/>
  <c r="H223" i="41"/>
  <c r="E223" i="41"/>
  <c r="I223" i="41"/>
  <c r="J223" i="41"/>
  <c r="K223" i="41"/>
  <c r="E592" i="41"/>
  <c r="I592" i="41"/>
  <c r="H592" i="41"/>
  <c r="K592" i="41"/>
  <c r="J592" i="41"/>
  <c r="J301" i="41"/>
  <c r="H301" i="41"/>
  <c r="E301" i="41"/>
  <c r="K301" i="41"/>
  <c r="I301" i="41"/>
  <c r="K596" i="41"/>
  <c r="E596" i="41"/>
  <c r="H596" i="41"/>
  <c r="J596" i="41"/>
  <c r="I596" i="41"/>
  <c r="I526" i="41"/>
  <c r="K526" i="41"/>
  <c r="E526" i="41"/>
  <c r="H526" i="41"/>
  <c r="J526" i="41"/>
  <c r="E302" i="41"/>
  <c r="J302" i="41"/>
  <c r="K302" i="41"/>
  <c r="H302" i="41"/>
  <c r="I302" i="41"/>
  <c r="E190" i="41"/>
  <c r="J190" i="41"/>
  <c r="I190" i="41"/>
  <c r="K190" i="41"/>
  <c r="H190" i="41"/>
  <c r="E379" i="41"/>
  <c r="J379" i="41"/>
  <c r="H379" i="41"/>
  <c r="K379" i="41"/>
  <c r="I379" i="41"/>
  <c r="J361" i="41"/>
  <c r="E361" i="41"/>
  <c r="K361" i="41"/>
  <c r="H361" i="41"/>
  <c r="I361" i="41"/>
  <c r="H215" i="41"/>
  <c r="J215" i="41"/>
  <c r="E215" i="41"/>
  <c r="I215" i="41"/>
  <c r="K215" i="41"/>
  <c r="J369" i="41"/>
  <c r="H369" i="41"/>
  <c r="I369" i="41"/>
  <c r="E369" i="41"/>
  <c r="K369" i="41"/>
  <c r="I96" i="41"/>
  <c r="K96" i="41"/>
  <c r="J96" i="41"/>
  <c r="E96" i="41"/>
  <c r="H96" i="41"/>
  <c r="I603" i="41"/>
  <c r="H603" i="41"/>
  <c r="J603" i="41"/>
  <c r="E603" i="41"/>
  <c r="K603" i="41"/>
  <c r="K580" i="41"/>
  <c r="E580" i="41"/>
  <c r="I580" i="41"/>
  <c r="H580" i="41"/>
  <c r="J580" i="41"/>
  <c r="E685" i="41"/>
  <c r="H685" i="41"/>
  <c r="I685" i="41"/>
  <c r="J685" i="41"/>
  <c r="K685" i="41"/>
  <c r="I574" i="41"/>
  <c r="K574" i="41"/>
  <c r="E574" i="41"/>
  <c r="J574" i="41"/>
  <c r="H574" i="41"/>
  <c r="H597" i="41"/>
  <c r="K597" i="41"/>
  <c r="J597" i="41"/>
  <c r="E597" i="41"/>
  <c r="I597" i="41"/>
  <c r="E198" i="41"/>
  <c r="J198" i="41"/>
  <c r="K198" i="41"/>
  <c r="H198" i="41"/>
  <c r="I198" i="41"/>
  <c r="J702" i="41"/>
  <c r="I702" i="41"/>
  <c r="H702" i="41"/>
  <c r="K702" i="41"/>
  <c r="E702" i="41"/>
  <c r="E563" i="41"/>
  <c r="J563" i="41"/>
  <c r="I563" i="41"/>
  <c r="K563" i="41"/>
  <c r="H563" i="41"/>
  <c r="H61" i="41"/>
  <c r="K61" i="41"/>
  <c r="E61" i="41"/>
  <c r="J61" i="41"/>
  <c r="I61" i="41"/>
  <c r="K435" i="41"/>
  <c r="J435" i="41"/>
  <c r="H435" i="41"/>
  <c r="I435" i="41"/>
  <c r="E435" i="41"/>
  <c r="E525" i="41"/>
  <c r="H525" i="41"/>
  <c r="I525" i="41"/>
  <c r="K525" i="41"/>
  <c r="J525" i="41"/>
  <c r="H202" i="41"/>
  <c r="E202" i="41"/>
  <c r="I202" i="41"/>
  <c r="J202" i="41"/>
  <c r="K202" i="41"/>
  <c r="J534" i="41"/>
  <c r="E534" i="41"/>
  <c r="H534" i="41"/>
  <c r="I534" i="41"/>
  <c r="K534" i="41"/>
  <c r="I623" i="41"/>
  <c r="E623" i="41"/>
  <c r="H623" i="41"/>
  <c r="J623" i="41"/>
  <c r="K623" i="41"/>
  <c r="H168" i="41"/>
  <c r="K168" i="41"/>
  <c r="J168" i="41"/>
  <c r="E168" i="41"/>
  <c r="I168" i="41"/>
  <c r="E479" i="41"/>
  <c r="I479" i="41"/>
  <c r="H479" i="41"/>
  <c r="K479" i="41"/>
  <c r="J479" i="41"/>
  <c r="J53" i="41"/>
  <c r="I53" i="41"/>
  <c r="H53" i="41"/>
  <c r="E53" i="41"/>
  <c r="K53" i="41"/>
  <c r="I325" i="41"/>
  <c r="H325" i="41"/>
  <c r="K325" i="41"/>
  <c r="E325" i="41"/>
  <c r="J325" i="41"/>
  <c r="H602" i="41"/>
  <c r="I602" i="41"/>
  <c r="K602" i="41"/>
  <c r="J602" i="41"/>
  <c r="E602" i="41"/>
  <c r="K509" i="41"/>
  <c r="H509" i="41"/>
  <c r="E509" i="41"/>
  <c r="I509" i="41"/>
  <c r="J509" i="41"/>
  <c r="I303" i="41"/>
  <c r="H303" i="41"/>
  <c r="E303" i="41"/>
  <c r="K303" i="41"/>
  <c r="J303" i="41"/>
  <c r="J267" i="41"/>
  <c r="I267" i="41"/>
  <c r="H267" i="41"/>
  <c r="E267" i="41"/>
  <c r="K267" i="41"/>
  <c r="I113" i="41"/>
  <c r="J113" i="41"/>
  <c r="H113" i="41"/>
  <c r="K113" i="41"/>
  <c r="E113" i="41"/>
  <c r="I69" i="41"/>
  <c r="K69" i="41"/>
  <c r="E69" i="41"/>
  <c r="H69" i="41"/>
  <c r="J69" i="41"/>
  <c r="E27" i="41"/>
  <c r="H27" i="41"/>
  <c r="I27" i="41"/>
  <c r="K27" i="41"/>
  <c r="J27" i="41"/>
  <c r="E383" i="41"/>
  <c r="J383" i="41"/>
  <c r="K383" i="41"/>
  <c r="I383" i="41"/>
  <c r="H383" i="41"/>
  <c r="E512" i="41"/>
  <c r="H512" i="41"/>
  <c r="I512" i="41"/>
  <c r="K512" i="41"/>
  <c r="J512" i="41"/>
  <c r="E72" i="41"/>
  <c r="H72" i="41"/>
  <c r="K72" i="41"/>
  <c r="I72" i="41"/>
  <c r="J72" i="41"/>
  <c r="I87" i="41"/>
  <c r="H87" i="41"/>
  <c r="J87" i="41"/>
  <c r="K87" i="41"/>
  <c r="E87" i="41"/>
  <c r="K699" i="41"/>
  <c r="H699" i="41"/>
  <c r="J699" i="41"/>
  <c r="I699" i="41"/>
  <c r="E699" i="41"/>
  <c r="K433" i="41"/>
  <c r="H433" i="41"/>
  <c r="I433" i="41"/>
  <c r="J433" i="41"/>
  <c r="E433" i="41"/>
  <c r="I495" i="41"/>
  <c r="K495" i="41"/>
  <c r="J495" i="41"/>
  <c r="E495" i="41"/>
  <c r="H495" i="41"/>
  <c r="J483" i="41"/>
  <c r="H483" i="41"/>
  <c r="K483" i="41"/>
  <c r="E483" i="41"/>
  <c r="I483" i="41"/>
  <c r="H569" i="41"/>
  <c r="E569" i="41"/>
  <c r="J569" i="41"/>
  <c r="I569" i="41"/>
  <c r="K569" i="41"/>
  <c r="H196" i="41"/>
  <c r="J196" i="41"/>
  <c r="E196" i="41"/>
  <c r="K196" i="41"/>
  <c r="I196" i="41"/>
  <c r="H546" i="41"/>
  <c r="E546" i="41"/>
  <c r="I546" i="41"/>
  <c r="K546" i="41"/>
  <c r="J546" i="41"/>
  <c r="I559" i="41"/>
  <c r="J559" i="41"/>
  <c r="E559" i="41"/>
  <c r="K559" i="41"/>
  <c r="H559" i="41"/>
  <c r="K90" i="41"/>
  <c r="I90" i="41"/>
  <c r="E90" i="41"/>
  <c r="J90" i="41"/>
  <c r="H90" i="41"/>
  <c r="I234" i="41"/>
  <c r="H234" i="41"/>
  <c r="K234" i="41"/>
  <c r="E234" i="41"/>
  <c r="J234" i="41"/>
  <c r="J425" i="41"/>
  <c r="I425" i="41"/>
  <c r="K425" i="41"/>
  <c r="E425" i="41"/>
  <c r="H425" i="41"/>
  <c r="E673" i="41"/>
  <c r="H673" i="41"/>
  <c r="J673" i="41"/>
  <c r="K673" i="41"/>
  <c r="I673" i="41"/>
  <c r="E343" i="41"/>
  <c r="H343" i="41"/>
  <c r="K343" i="41"/>
  <c r="J343" i="41"/>
  <c r="I343" i="41"/>
  <c r="K46" i="41"/>
  <c r="E46" i="41"/>
  <c r="H46" i="41"/>
  <c r="I46" i="41"/>
  <c r="J46" i="41"/>
  <c r="E194" i="41"/>
  <c r="I194" i="41"/>
  <c r="H194" i="41"/>
  <c r="K194" i="41"/>
  <c r="J194" i="41"/>
  <c r="I124" i="41"/>
  <c r="J124" i="41"/>
  <c r="K124" i="41"/>
  <c r="E124" i="41"/>
  <c r="H124" i="41"/>
  <c r="J91" i="41"/>
  <c r="I91" i="41"/>
  <c r="E91" i="41"/>
  <c r="K91" i="41"/>
  <c r="H91" i="41"/>
  <c r="H307" i="41"/>
  <c r="K307" i="41"/>
  <c r="E307" i="41"/>
  <c r="J307" i="41"/>
  <c r="I307" i="41"/>
  <c r="I246" i="41"/>
  <c r="J246" i="41"/>
  <c r="K246" i="41"/>
  <c r="E246" i="41"/>
  <c r="H246" i="41"/>
  <c r="I543" i="41"/>
  <c r="K543" i="41"/>
  <c r="J543" i="41"/>
  <c r="E543" i="41"/>
  <c r="H543" i="41"/>
  <c r="E675" i="41"/>
  <c r="J675" i="41"/>
  <c r="K675" i="41"/>
  <c r="I675" i="41"/>
  <c r="H675" i="41"/>
  <c r="J628" i="41"/>
  <c r="I628" i="41"/>
  <c r="K628" i="41"/>
  <c r="E628" i="41"/>
  <c r="H628" i="41"/>
  <c r="J538" i="41"/>
  <c r="E538" i="41"/>
  <c r="H538" i="41"/>
  <c r="K538" i="41"/>
  <c r="I538" i="41"/>
  <c r="K449" i="41"/>
  <c r="H449" i="41"/>
  <c r="I449" i="41"/>
  <c r="E449" i="41"/>
  <c r="J449" i="41"/>
  <c r="J245" i="41"/>
  <c r="I245" i="41"/>
  <c r="E245" i="41"/>
  <c r="K245" i="41"/>
  <c r="H245" i="41"/>
  <c r="I238" i="41"/>
  <c r="H238" i="41"/>
  <c r="E238" i="41"/>
  <c r="K238" i="41"/>
  <c r="J238" i="41"/>
  <c r="I413" i="41"/>
  <c r="H413" i="41"/>
  <c r="K413" i="41"/>
  <c r="E413" i="41"/>
  <c r="J413" i="41"/>
  <c r="E490" i="41"/>
  <c r="H490" i="41"/>
  <c r="J490" i="41"/>
  <c r="I490" i="41"/>
  <c r="K490" i="41"/>
  <c r="E457" i="41"/>
  <c r="H457" i="41"/>
  <c r="I457" i="41"/>
  <c r="J457" i="41"/>
  <c r="K457" i="41"/>
  <c r="I579" i="41"/>
  <c r="K579" i="41"/>
  <c r="E579" i="41"/>
  <c r="H579" i="41"/>
  <c r="J579" i="41"/>
  <c r="E296" i="41"/>
  <c r="I296" i="41"/>
  <c r="H296" i="41"/>
  <c r="J296" i="41"/>
  <c r="K296" i="41"/>
  <c r="E142" i="41"/>
  <c r="H142" i="41"/>
  <c r="I142" i="41"/>
  <c r="J142" i="41"/>
  <c r="K142" i="41"/>
  <c r="E199" i="41"/>
  <c r="I199" i="41"/>
  <c r="H199" i="41"/>
  <c r="J199" i="41"/>
  <c r="K199" i="41"/>
  <c r="K208" i="41"/>
  <c r="J208" i="41"/>
  <c r="E208" i="41"/>
  <c r="H208" i="41"/>
  <c r="I208" i="41"/>
  <c r="I339" i="41"/>
  <c r="K339" i="41"/>
  <c r="H339" i="41"/>
  <c r="E339" i="41"/>
  <c r="J339" i="41"/>
  <c r="J43" i="41"/>
  <c r="I43" i="41"/>
  <c r="H43" i="41"/>
  <c r="K43" i="41"/>
  <c r="E43" i="41"/>
  <c r="I401" i="41"/>
  <c r="K401" i="41"/>
  <c r="E401" i="41"/>
  <c r="H401" i="41"/>
  <c r="J401" i="41"/>
  <c r="H632" i="41"/>
  <c r="I632" i="41"/>
  <c r="K632" i="41"/>
  <c r="J632" i="41"/>
  <c r="E632" i="41"/>
  <c r="E316" i="41"/>
  <c r="H316" i="41"/>
  <c r="K316" i="41"/>
  <c r="I316" i="41"/>
  <c r="J316" i="41"/>
  <c r="K500" i="41"/>
  <c r="I500" i="41"/>
  <c r="E500" i="41"/>
  <c r="H500" i="41"/>
  <c r="J500" i="41"/>
  <c r="H515" i="41"/>
  <c r="K515" i="41"/>
  <c r="E515" i="41"/>
  <c r="I515" i="41"/>
  <c r="J515" i="41"/>
  <c r="H360" i="41"/>
  <c r="I360" i="41"/>
  <c r="J360" i="41"/>
  <c r="K360" i="41"/>
  <c r="E360" i="41"/>
  <c r="I416" i="41"/>
  <c r="E416" i="41"/>
  <c r="H416" i="41"/>
  <c r="K416" i="41"/>
  <c r="J416" i="41"/>
  <c r="H424" i="41"/>
  <c r="J424" i="41"/>
  <c r="I424" i="41"/>
  <c r="E424" i="41"/>
  <c r="K424" i="41"/>
  <c r="I528" i="41"/>
  <c r="H528" i="41"/>
  <c r="K528" i="41"/>
  <c r="E528" i="41"/>
  <c r="J528" i="41"/>
  <c r="H45" i="41"/>
  <c r="K45" i="41"/>
  <c r="I45" i="41"/>
  <c r="J45" i="41"/>
  <c r="E45" i="41"/>
  <c r="K312" i="41"/>
  <c r="H312" i="41"/>
  <c r="J312" i="41"/>
  <c r="I312" i="41"/>
  <c r="E312" i="41"/>
  <c r="E447" i="41"/>
  <c r="I447" i="41"/>
  <c r="K447" i="41"/>
  <c r="H447" i="41"/>
  <c r="J447" i="41"/>
  <c r="J77" i="41"/>
  <c r="E77" i="41"/>
  <c r="K77" i="41"/>
  <c r="I77" i="41"/>
  <c r="H77" i="41"/>
  <c r="I240" i="41"/>
  <c r="K240" i="41"/>
  <c r="J240" i="41"/>
  <c r="H240" i="41"/>
  <c r="E240" i="41"/>
  <c r="H38" i="41"/>
  <c r="K38" i="41"/>
  <c r="I38" i="41"/>
  <c r="E38" i="41"/>
  <c r="J38" i="41"/>
  <c r="I537" i="41"/>
  <c r="H537" i="41"/>
  <c r="E537" i="41"/>
  <c r="J537" i="41"/>
  <c r="K537" i="41"/>
  <c r="K451" i="41"/>
  <c r="E451" i="41"/>
  <c r="H451" i="41"/>
  <c r="J451" i="41"/>
  <c r="I451" i="41"/>
  <c r="J474" i="41"/>
  <c r="K474" i="41"/>
  <c r="E474" i="41"/>
  <c r="I474" i="41"/>
  <c r="H474" i="41"/>
  <c r="E105" i="41"/>
  <c r="I105" i="41"/>
  <c r="J105" i="41"/>
  <c r="K105" i="41"/>
  <c r="H105" i="41"/>
  <c r="J651" i="41"/>
  <c r="H651" i="41"/>
  <c r="I651" i="41"/>
  <c r="K651" i="41"/>
  <c r="E651" i="41"/>
  <c r="K555" i="41"/>
  <c r="E555" i="41"/>
  <c r="I555" i="41"/>
  <c r="H555" i="41"/>
  <c r="J555" i="41"/>
  <c r="E155" i="41"/>
  <c r="K155" i="41"/>
  <c r="I155" i="41"/>
  <c r="H155" i="41"/>
  <c r="J155" i="41"/>
  <c r="K659" i="41"/>
  <c r="E659" i="41"/>
  <c r="J659" i="41"/>
  <c r="I659" i="41"/>
  <c r="H659" i="41"/>
  <c r="H463" i="41"/>
  <c r="J463" i="41"/>
  <c r="E463" i="41"/>
  <c r="K463" i="41"/>
  <c r="I463" i="41"/>
  <c r="E631" i="41"/>
  <c r="K631" i="41"/>
  <c r="I631" i="41"/>
  <c r="H631" i="41"/>
  <c r="J631" i="41"/>
  <c r="K333" i="41"/>
  <c r="J333" i="41"/>
  <c r="E333" i="41"/>
  <c r="I333" i="41"/>
  <c r="H333" i="41"/>
  <c r="K422" i="41"/>
  <c r="I422" i="41"/>
  <c r="J422" i="41"/>
  <c r="E422" i="41"/>
  <c r="H422" i="41"/>
  <c r="J516" i="41"/>
  <c r="E516" i="41"/>
  <c r="K516" i="41"/>
  <c r="H516" i="41"/>
  <c r="I516" i="41"/>
  <c r="H453" i="41"/>
  <c r="J453" i="41"/>
  <c r="I453" i="41"/>
  <c r="K453" i="41"/>
  <c r="E453" i="41"/>
  <c r="E161" i="41"/>
  <c r="H161" i="41"/>
  <c r="I161" i="41"/>
  <c r="J161" i="41"/>
  <c r="K161" i="41"/>
  <c r="J510" i="41"/>
  <c r="K510" i="41"/>
  <c r="H510" i="41"/>
  <c r="I510" i="41"/>
  <c r="E510" i="41"/>
  <c r="H445" i="41"/>
  <c r="E445" i="41"/>
  <c r="K445" i="41"/>
  <c r="J445" i="41"/>
  <c r="I445" i="41"/>
  <c r="E33" i="41"/>
  <c r="K33" i="41"/>
  <c r="I33" i="41"/>
  <c r="H33" i="41"/>
  <c r="J33" i="41"/>
  <c r="E29" i="41"/>
  <c r="J29" i="41"/>
  <c r="I29" i="41"/>
  <c r="K29" i="41"/>
  <c r="H29" i="41"/>
  <c r="H663" i="41"/>
  <c r="K663" i="41"/>
  <c r="I663" i="41"/>
  <c r="J663" i="41"/>
  <c r="E663" i="41"/>
  <c r="H140" i="41"/>
  <c r="E140" i="41"/>
  <c r="I140" i="41"/>
  <c r="J140" i="41"/>
  <c r="K140" i="41"/>
  <c r="J95" i="41"/>
  <c r="H95" i="41"/>
  <c r="K95" i="41"/>
  <c r="E95" i="41"/>
  <c r="I95" i="41"/>
  <c r="K305" i="41"/>
  <c r="H305" i="41"/>
  <c r="I305" i="41"/>
  <c r="E305" i="41"/>
  <c r="J305" i="41"/>
  <c r="I362" i="41"/>
  <c r="J362" i="41"/>
  <c r="K362" i="41"/>
  <c r="H362" i="41"/>
  <c r="E362" i="41"/>
  <c r="I576" i="41"/>
  <c r="H576" i="41"/>
  <c r="K576" i="41"/>
  <c r="J576" i="41"/>
  <c r="E576" i="41"/>
  <c r="K442" i="41"/>
  <c r="H442" i="41"/>
  <c r="E442" i="41"/>
  <c r="I442" i="41"/>
  <c r="J442" i="41"/>
  <c r="J706" i="41"/>
  <c r="H706" i="41"/>
  <c r="E706" i="41"/>
  <c r="I706" i="41"/>
  <c r="K706" i="41"/>
  <c r="J237" i="41"/>
  <c r="H237" i="41"/>
  <c r="K237" i="41"/>
  <c r="E237" i="41"/>
  <c r="I237" i="41"/>
  <c r="H128" i="41"/>
  <c r="J128" i="41"/>
  <c r="I128" i="41"/>
  <c r="K128" i="41"/>
  <c r="E128" i="41"/>
  <c r="H618" i="41"/>
  <c r="K618" i="41"/>
  <c r="I618" i="41"/>
  <c r="J618" i="41"/>
  <c r="E618" i="41"/>
  <c r="H394" i="41"/>
  <c r="J394" i="41"/>
  <c r="E394" i="41"/>
  <c r="K394" i="41"/>
  <c r="I394" i="41"/>
  <c r="I147" i="41"/>
  <c r="E147" i="41"/>
  <c r="K147" i="41"/>
  <c r="H147" i="41"/>
  <c r="J147" i="41"/>
  <c r="E110" i="41"/>
  <c r="J110" i="41"/>
  <c r="H110" i="41"/>
  <c r="I110" i="41"/>
  <c r="K110" i="41"/>
  <c r="J41" i="41"/>
  <c r="E41" i="41"/>
  <c r="K41" i="41"/>
  <c r="H41" i="41"/>
  <c r="I41" i="41"/>
  <c r="H99" i="41"/>
  <c r="K99" i="41"/>
  <c r="I99" i="41"/>
  <c r="E99" i="41"/>
  <c r="J99" i="41"/>
  <c r="J540" i="41"/>
  <c r="H540" i="41"/>
  <c r="I540" i="41"/>
  <c r="K540" i="41"/>
  <c r="E540" i="41"/>
  <c r="I75" i="41"/>
  <c r="H75" i="41"/>
  <c r="J75" i="41"/>
  <c r="E75" i="41"/>
  <c r="K75" i="41"/>
  <c r="I276" i="41"/>
  <c r="E276" i="41"/>
  <c r="J276" i="41"/>
  <c r="K276" i="41"/>
  <c r="H276" i="41"/>
  <c r="E466" i="41"/>
  <c r="I466" i="41"/>
  <c r="K466" i="41"/>
  <c r="H466" i="41"/>
  <c r="J466" i="41"/>
  <c r="K547" i="41"/>
  <c r="E547" i="41"/>
  <c r="H547" i="41"/>
  <c r="J547" i="41"/>
  <c r="I547" i="41"/>
  <c r="J170" i="41"/>
  <c r="H170" i="41"/>
  <c r="I170" i="41"/>
  <c r="K170" i="41"/>
  <c r="E170" i="41"/>
  <c r="K277" i="41"/>
  <c r="H277" i="41"/>
  <c r="E277" i="41"/>
  <c r="I277" i="41"/>
  <c r="J277" i="41"/>
  <c r="K107" i="41"/>
  <c r="I107" i="41"/>
  <c r="J107" i="41"/>
  <c r="H107" i="41"/>
  <c r="E107" i="41"/>
  <c r="E491" i="41"/>
  <c r="K491" i="41"/>
  <c r="H491" i="41"/>
  <c r="J491" i="41"/>
  <c r="I491" i="41"/>
  <c r="I636" i="41"/>
  <c r="J636" i="41"/>
  <c r="E636" i="41"/>
  <c r="K636" i="41"/>
  <c r="H636" i="41"/>
  <c r="K131" i="41"/>
  <c r="J131" i="41"/>
  <c r="H131" i="41"/>
  <c r="E131" i="41"/>
  <c r="I131" i="41"/>
  <c r="H689" i="41"/>
  <c r="K689" i="41"/>
  <c r="J689" i="41"/>
  <c r="I689" i="41"/>
  <c r="E689" i="41"/>
  <c r="J668" i="41"/>
  <c r="H668" i="41"/>
  <c r="I668" i="41"/>
  <c r="K668" i="41"/>
  <c r="E668" i="41"/>
  <c r="I710" i="41"/>
  <c r="E710" i="41"/>
  <c r="K710" i="41"/>
  <c r="J710" i="41"/>
  <c r="H710" i="41"/>
  <c r="H372" i="41"/>
  <c r="I372" i="41"/>
  <c r="K372" i="41"/>
  <c r="E372" i="41"/>
  <c r="J372" i="41"/>
  <c r="H527" i="41"/>
  <c r="K527" i="41"/>
  <c r="J527" i="41"/>
  <c r="E527" i="41"/>
  <c r="I527" i="41"/>
  <c r="K582" i="41"/>
  <c r="I582" i="41"/>
  <c r="E582" i="41"/>
  <c r="H582" i="41"/>
  <c r="J582" i="41"/>
  <c r="H392" i="41"/>
  <c r="E392" i="41"/>
  <c r="J392" i="41"/>
  <c r="K392" i="41"/>
  <c r="I392" i="41"/>
  <c r="K557" i="41"/>
  <c r="J557" i="41"/>
  <c r="I557" i="41"/>
  <c r="H557" i="41"/>
  <c r="E557" i="41"/>
  <c r="H573" i="41"/>
  <c r="K573" i="41"/>
  <c r="I573" i="41"/>
  <c r="J573" i="41"/>
  <c r="E573" i="41"/>
  <c r="I385" i="41"/>
  <c r="E385" i="41"/>
  <c r="J385" i="41"/>
  <c r="K385" i="41"/>
  <c r="H385" i="41"/>
  <c r="H266" i="41"/>
  <c r="I266" i="41"/>
  <c r="E266" i="41"/>
  <c r="J266" i="41"/>
  <c r="K266" i="41"/>
  <c r="K102" i="41"/>
  <c r="I102" i="41"/>
  <c r="E102" i="41"/>
  <c r="J102" i="41"/>
  <c r="H102" i="41"/>
  <c r="K662" i="41"/>
  <c r="H662" i="41"/>
  <c r="I662" i="41"/>
  <c r="J662" i="41"/>
  <c r="E662" i="41"/>
  <c r="H387" i="41"/>
  <c r="I387" i="41"/>
  <c r="K387" i="41"/>
  <c r="J387" i="41"/>
  <c r="E387" i="41"/>
  <c r="K149" i="41"/>
  <c r="E149" i="41"/>
  <c r="I149" i="41"/>
  <c r="J149" i="41"/>
  <c r="H149" i="41"/>
  <c r="I209" i="41"/>
  <c r="J209" i="41"/>
  <c r="K209" i="41"/>
  <c r="H209" i="41"/>
  <c r="E209" i="41"/>
  <c r="J116" i="41"/>
  <c r="H116" i="41"/>
  <c r="E116" i="41"/>
  <c r="I116" i="41"/>
  <c r="K116" i="41"/>
  <c r="I213" i="41"/>
  <c r="J213" i="41"/>
  <c r="H213" i="41"/>
  <c r="E213" i="41"/>
  <c r="K213" i="41"/>
  <c r="K280" i="41"/>
  <c r="I280" i="41"/>
  <c r="J280" i="41"/>
  <c r="H280" i="41"/>
  <c r="E280" i="41"/>
  <c r="H127" i="41"/>
  <c r="E127" i="41"/>
  <c r="K127" i="41"/>
  <c r="J127" i="41"/>
  <c r="I127" i="41"/>
  <c r="H467" i="41"/>
  <c r="E467" i="41"/>
  <c r="I467" i="41"/>
  <c r="J467" i="41"/>
  <c r="K467" i="41"/>
  <c r="H643" i="41"/>
  <c r="K643" i="41"/>
  <c r="E643" i="41"/>
  <c r="J643" i="41"/>
  <c r="I643" i="41"/>
  <c r="H216" i="41"/>
  <c r="K216" i="41"/>
  <c r="J216" i="41"/>
  <c r="E216" i="41"/>
  <c r="I216" i="41"/>
  <c r="K230" i="41"/>
  <c r="H230" i="41"/>
  <c r="E230" i="41"/>
  <c r="J230" i="41"/>
  <c r="I230" i="41"/>
  <c r="E241" i="41"/>
  <c r="K241" i="41"/>
  <c r="J241" i="41"/>
  <c r="I241" i="41"/>
  <c r="H241" i="41"/>
  <c r="J289" i="41"/>
  <c r="E289" i="41"/>
  <c r="I289" i="41"/>
  <c r="H289" i="41"/>
  <c r="K289" i="41"/>
  <c r="J34" i="41"/>
  <c r="H34" i="41"/>
  <c r="I34" i="41"/>
  <c r="E34" i="41"/>
  <c r="K34" i="41"/>
  <c r="J232" i="41"/>
  <c r="K232" i="41"/>
  <c r="I232" i="41"/>
  <c r="H232" i="41"/>
  <c r="E232" i="41"/>
  <c r="K393" i="41"/>
  <c r="H393" i="41"/>
  <c r="E393" i="41"/>
  <c r="I393" i="41"/>
  <c r="J393" i="41"/>
  <c r="K405" i="41"/>
  <c r="E405" i="41"/>
  <c r="J405" i="41"/>
  <c r="H405" i="41"/>
  <c r="I405" i="41"/>
  <c r="E518" i="41"/>
  <c r="J518" i="41"/>
  <c r="I518" i="41"/>
  <c r="H518" i="41"/>
  <c r="K518" i="41"/>
  <c r="H219" i="41"/>
  <c r="E219" i="41"/>
  <c r="I219" i="41"/>
  <c r="K219" i="41"/>
  <c r="J219" i="41"/>
  <c r="E371" i="41"/>
  <c r="I371" i="41"/>
  <c r="K371" i="41"/>
  <c r="J371" i="41"/>
  <c r="H371" i="41"/>
  <c r="H476" i="41"/>
  <c r="K476" i="41"/>
  <c r="I476" i="41"/>
  <c r="J476" i="41"/>
  <c r="E476" i="41"/>
  <c r="E256" i="41"/>
  <c r="H256" i="41"/>
  <c r="I256" i="41"/>
  <c r="J256" i="41"/>
  <c r="K256" i="41"/>
  <c r="E136" i="41"/>
  <c r="I136" i="41"/>
  <c r="K136" i="41"/>
  <c r="H136" i="41"/>
  <c r="J136" i="41"/>
  <c r="J589" i="41"/>
  <c r="E589" i="41"/>
  <c r="K589" i="41"/>
  <c r="H589" i="41"/>
  <c r="I589" i="41"/>
  <c r="J404" i="41"/>
  <c r="H404" i="41"/>
  <c r="I404" i="41"/>
  <c r="E404" i="41"/>
  <c r="K404" i="41"/>
  <c r="E615" i="41"/>
  <c r="K615" i="41"/>
  <c r="J615" i="41"/>
  <c r="H615" i="41"/>
  <c r="I615" i="41"/>
  <c r="H499" i="41"/>
  <c r="K499" i="41"/>
  <c r="I499" i="41"/>
  <c r="E499" i="41"/>
  <c r="J499" i="41"/>
  <c r="E23" i="41"/>
  <c r="I23" i="41"/>
  <c r="K23" i="41"/>
  <c r="H23" i="41"/>
  <c r="J23" i="41"/>
  <c r="H58" i="41"/>
  <c r="E58" i="41"/>
  <c r="J58" i="41"/>
  <c r="K58" i="41"/>
  <c r="I58" i="41"/>
  <c r="E481" i="41"/>
  <c r="H481" i="41"/>
  <c r="K481" i="41"/>
  <c r="J481" i="41"/>
  <c r="I481" i="41"/>
  <c r="H420" i="41"/>
  <c r="E420" i="41"/>
  <c r="J420" i="41"/>
  <c r="K420" i="41"/>
  <c r="I420" i="41"/>
  <c r="H591" i="41"/>
  <c r="J591" i="41"/>
  <c r="K591" i="41"/>
  <c r="E591" i="41"/>
  <c r="I591" i="41"/>
  <c r="K703" i="41"/>
  <c r="J703" i="41"/>
  <c r="H703" i="41"/>
  <c r="E703" i="41"/>
  <c r="I703" i="41"/>
  <c r="H243" i="41"/>
  <c r="K243" i="41"/>
  <c r="E243" i="41"/>
  <c r="I243" i="41"/>
  <c r="J243" i="41"/>
  <c r="J478" i="41"/>
  <c r="H478" i="41"/>
  <c r="K478" i="41"/>
  <c r="I478" i="41"/>
  <c r="E478" i="41"/>
  <c r="J160" i="41"/>
  <c r="E160" i="41"/>
  <c r="H160" i="41"/>
  <c r="I160" i="41"/>
  <c r="K160" i="41"/>
  <c r="I669" i="41"/>
  <c r="J669" i="41"/>
  <c r="E669" i="41"/>
  <c r="K669" i="41"/>
  <c r="H669" i="41"/>
  <c r="K423" i="41"/>
  <c r="J423" i="41"/>
  <c r="E423" i="41"/>
  <c r="H423" i="41"/>
  <c r="I423" i="41"/>
  <c r="I418" i="41"/>
  <c r="J418" i="41"/>
  <c r="K418" i="41"/>
  <c r="E418" i="41"/>
  <c r="H418" i="41"/>
  <c r="K150" i="41"/>
  <c r="E150" i="41"/>
  <c r="H150" i="41"/>
  <c r="J150" i="41"/>
  <c r="I150" i="41"/>
  <c r="E262" i="41"/>
  <c r="I262" i="41"/>
  <c r="J262" i="41"/>
  <c r="K262" i="41"/>
  <c r="H262" i="41"/>
  <c r="H672" i="41"/>
  <c r="I672" i="41"/>
  <c r="E672" i="41"/>
  <c r="K672" i="41"/>
  <c r="J672" i="41"/>
  <c r="I317" i="41"/>
  <c r="K317" i="41"/>
  <c r="H317" i="41"/>
  <c r="J317" i="41"/>
  <c r="E317" i="41"/>
  <c r="E218" i="41"/>
  <c r="K218" i="41"/>
  <c r="I218" i="41"/>
  <c r="J218" i="41"/>
  <c r="H218" i="41"/>
  <c r="I498" i="41"/>
  <c r="K498" i="41"/>
  <c r="H498" i="41"/>
  <c r="J498" i="41"/>
  <c r="E498" i="41"/>
  <c r="J310" i="41"/>
  <c r="I310" i="41"/>
  <c r="E310" i="41"/>
  <c r="K310" i="41"/>
  <c r="H310" i="41"/>
  <c r="K680" i="41"/>
  <c r="J680" i="41"/>
  <c r="H680" i="41"/>
  <c r="E680" i="41"/>
  <c r="I680" i="41"/>
  <c r="I395" i="41"/>
  <c r="H395" i="41"/>
  <c r="K395" i="41"/>
  <c r="J395" i="41"/>
  <c r="E395" i="41"/>
  <c r="K374" i="41"/>
  <c r="J374" i="41"/>
  <c r="H374" i="41"/>
  <c r="I374" i="41"/>
  <c r="E374" i="41"/>
  <c r="I231" i="41"/>
  <c r="J231" i="41"/>
  <c r="H231" i="41"/>
  <c r="E231" i="41"/>
  <c r="K231" i="41"/>
  <c r="K356" i="41"/>
  <c r="J356" i="41"/>
  <c r="E356" i="41"/>
  <c r="I356" i="41"/>
  <c r="H356" i="41"/>
  <c r="K629" i="41"/>
  <c r="H629" i="41"/>
  <c r="I629" i="41"/>
  <c r="E629" i="41"/>
  <c r="J629" i="41"/>
  <c r="I254" i="41"/>
  <c r="K254" i="41"/>
  <c r="E254" i="41"/>
  <c r="H254" i="41"/>
  <c r="J254" i="41"/>
  <c r="I92" i="41"/>
  <c r="H92" i="41"/>
  <c r="K92" i="41"/>
  <c r="J92" i="41"/>
  <c r="E92" i="41"/>
  <c r="K519" i="41"/>
  <c r="J519" i="41"/>
  <c r="I519" i="41"/>
  <c r="E519" i="41"/>
  <c r="H519" i="41"/>
  <c r="K497" i="41"/>
  <c r="E497" i="41"/>
  <c r="H497" i="41"/>
  <c r="J497" i="41"/>
  <c r="I497" i="41"/>
  <c r="H293" i="41"/>
  <c r="J293" i="41"/>
  <c r="K293" i="41"/>
  <c r="I293" i="41"/>
  <c r="E293" i="41"/>
  <c r="K450" i="41"/>
  <c r="H450" i="41"/>
  <c r="E450" i="41"/>
  <c r="I450" i="41"/>
  <c r="J450" i="41"/>
  <c r="K535" i="41"/>
  <c r="E535" i="41"/>
  <c r="J535" i="41"/>
  <c r="H535" i="41"/>
  <c r="I535" i="41"/>
  <c r="I434" i="41"/>
  <c r="E434" i="41"/>
  <c r="H434" i="41"/>
  <c r="J434" i="41"/>
  <c r="K434" i="41"/>
  <c r="J273" i="41"/>
  <c r="K273" i="41"/>
  <c r="I273" i="41"/>
  <c r="E273" i="41"/>
  <c r="H273" i="41"/>
  <c r="I641" i="41"/>
  <c r="K641" i="41"/>
  <c r="E641" i="41"/>
  <c r="H641" i="41"/>
  <c r="J641" i="41"/>
  <c r="E477" i="41"/>
  <c r="I477" i="41"/>
  <c r="K477" i="41"/>
  <c r="H477" i="41"/>
  <c r="J477" i="41"/>
  <c r="J539" i="41"/>
  <c r="I539" i="41"/>
  <c r="H539" i="41"/>
  <c r="K539" i="41"/>
  <c r="E539" i="41"/>
  <c r="I364" i="41"/>
  <c r="E364" i="41"/>
  <c r="J364" i="41"/>
  <c r="H364" i="41"/>
  <c r="K364" i="41"/>
  <c r="J263" i="41"/>
  <c r="K263" i="41"/>
  <c r="H263" i="41"/>
  <c r="I263" i="41"/>
  <c r="E263" i="41"/>
  <c r="E598" i="41"/>
  <c r="J598" i="41"/>
  <c r="K598" i="41"/>
  <c r="H598" i="41"/>
  <c r="I598" i="41"/>
  <c r="K439" i="41"/>
  <c r="E439" i="41"/>
  <c r="J439" i="41"/>
  <c r="H439" i="41"/>
  <c r="I439" i="41"/>
  <c r="J118" i="41"/>
  <c r="E118" i="41"/>
  <c r="H118" i="41"/>
  <c r="K118" i="41"/>
  <c r="I118" i="41"/>
  <c r="H211" i="41"/>
  <c r="J211" i="41"/>
  <c r="I211" i="41"/>
  <c r="E211" i="41"/>
  <c r="K211" i="41"/>
  <c r="E80" i="41"/>
  <c r="J80" i="41"/>
  <c r="I80" i="41"/>
  <c r="H80" i="41"/>
  <c r="K80" i="41"/>
  <c r="I694" i="41"/>
  <c r="J694" i="41"/>
  <c r="H694" i="41"/>
  <c r="E694" i="41"/>
  <c r="K694" i="41"/>
  <c r="I174" i="41"/>
  <c r="K174" i="41"/>
  <c r="J174" i="41"/>
  <c r="E174" i="41"/>
  <c r="H174" i="41"/>
  <c r="J32" i="41"/>
  <c r="I32" i="41"/>
  <c r="H32" i="41"/>
  <c r="K32" i="41"/>
  <c r="E32" i="41"/>
  <c r="H428" i="41"/>
  <c r="I428" i="41"/>
  <c r="E428" i="41"/>
  <c r="J428" i="41"/>
  <c r="K428" i="41"/>
  <c r="J521" i="41"/>
  <c r="K521" i="41"/>
  <c r="E521" i="41"/>
  <c r="H521" i="41"/>
  <c r="I521" i="41"/>
  <c r="J667" i="41"/>
  <c r="K667" i="41"/>
  <c r="I667" i="41"/>
  <c r="E667" i="41"/>
  <c r="H667" i="41"/>
  <c r="J677" i="41"/>
  <c r="I677" i="41"/>
  <c r="K677" i="41"/>
  <c r="E677" i="41"/>
  <c r="H677" i="41"/>
  <c r="I482" i="41"/>
  <c r="J482" i="41"/>
  <c r="H482" i="41"/>
  <c r="K482" i="41"/>
  <c r="E482" i="41"/>
  <c r="J271" i="41"/>
  <c r="E271" i="41"/>
  <c r="I271" i="41"/>
  <c r="K271" i="41"/>
  <c r="H271" i="41"/>
  <c r="K204" i="41"/>
  <c r="J204" i="41"/>
  <c r="I204" i="41"/>
  <c r="E204" i="41"/>
  <c r="H204" i="41"/>
  <c r="J320" i="41"/>
  <c r="I320" i="41"/>
  <c r="E320" i="41"/>
  <c r="K320" i="41"/>
  <c r="H320" i="41"/>
  <c r="J39" i="41"/>
  <c r="E39" i="41"/>
  <c r="I39" i="41"/>
  <c r="K39" i="41"/>
  <c r="H39" i="41"/>
  <c r="H431" i="41"/>
  <c r="E431" i="41"/>
  <c r="I431" i="41"/>
  <c r="J431" i="41"/>
  <c r="K431" i="41"/>
  <c r="K154" i="41"/>
  <c r="J154" i="41"/>
  <c r="I154" i="41"/>
  <c r="E154" i="41"/>
  <c r="H154" i="41"/>
  <c r="E440" i="41"/>
  <c r="K440" i="41"/>
  <c r="H440" i="41"/>
  <c r="I440" i="41"/>
  <c r="J440" i="41"/>
  <c r="H522" i="41"/>
  <c r="J522" i="41"/>
  <c r="I522" i="41"/>
  <c r="K522" i="41"/>
  <c r="E522" i="41"/>
  <c r="H309" i="41"/>
  <c r="K309" i="41"/>
  <c r="J309" i="41"/>
  <c r="I309" i="41"/>
  <c r="E309" i="41"/>
  <c r="J584" i="41"/>
  <c r="E584" i="41"/>
  <c r="K584" i="41"/>
  <c r="I584" i="41"/>
  <c r="H584" i="41"/>
  <c r="K313" i="41"/>
  <c r="E313" i="41"/>
  <c r="I313" i="41"/>
  <c r="J313" i="41"/>
  <c r="H313" i="41"/>
  <c r="E100" i="41"/>
  <c r="K100" i="41"/>
  <c r="J100" i="41"/>
  <c r="H100" i="41"/>
  <c r="I100" i="41"/>
  <c r="K126" i="41"/>
  <c r="I126" i="41"/>
  <c r="H126" i="41"/>
  <c r="J126" i="41"/>
  <c r="E126" i="41"/>
  <c r="H654" i="41"/>
  <c r="E654" i="41"/>
  <c r="J654" i="41"/>
  <c r="K654" i="41"/>
  <c r="I654" i="41"/>
  <c r="I585" i="41"/>
  <c r="J585" i="41"/>
  <c r="E585" i="41"/>
  <c r="K585" i="41"/>
  <c r="H585" i="41"/>
  <c r="J658" i="41"/>
  <c r="E658" i="41"/>
  <c r="H658" i="41"/>
  <c r="K658" i="41"/>
  <c r="I658" i="41"/>
  <c r="J76" i="41"/>
  <c r="E76" i="41"/>
  <c r="H76" i="41"/>
  <c r="K76" i="41"/>
  <c r="I76" i="41"/>
  <c r="I338" i="41"/>
  <c r="K338" i="41"/>
  <c r="J338" i="41"/>
  <c r="H338" i="41"/>
  <c r="E338" i="41"/>
  <c r="E239" i="41"/>
  <c r="K239" i="41"/>
  <c r="I239" i="41"/>
  <c r="H239" i="41"/>
  <c r="J239" i="41"/>
  <c r="J233" i="41"/>
  <c r="E233" i="41"/>
  <c r="K233" i="41"/>
  <c r="H233" i="41"/>
  <c r="I233" i="41"/>
  <c r="E626" i="41"/>
  <c r="K626" i="41"/>
  <c r="H626" i="41"/>
  <c r="J626" i="41"/>
  <c r="I626" i="41"/>
  <c r="K406" i="41"/>
  <c r="I406" i="41"/>
  <c r="J406" i="41"/>
  <c r="H406" i="41"/>
  <c r="E406" i="41"/>
  <c r="J252" i="41"/>
  <c r="I252" i="41"/>
  <c r="E252" i="41"/>
  <c r="H252" i="41"/>
  <c r="K252" i="41"/>
  <c r="H288" i="41"/>
  <c r="E288" i="41"/>
  <c r="J288" i="41"/>
  <c r="I288" i="41"/>
  <c r="K288" i="41"/>
  <c r="I359" i="41"/>
  <c r="K359" i="41"/>
  <c r="E359" i="41"/>
  <c r="J359" i="41"/>
  <c r="H359" i="41"/>
  <c r="J55" i="41"/>
  <c r="H55" i="41"/>
  <c r="K55" i="41"/>
  <c r="I55" i="41"/>
  <c r="E55" i="41"/>
  <c r="I345" i="41"/>
  <c r="K345" i="41"/>
  <c r="E345" i="41"/>
  <c r="H345" i="41"/>
  <c r="J345" i="41"/>
  <c r="K590" i="41"/>
  <c r="H590" i="41"/>
  <c r="E590" i="41"/>
  <c r="I590" i="41"/>
  <c r="J590" i="41"/>
  <c r="K217" i="41"/>
  <c r="I217" i="41"/>
  <c r="E217" i="41"/>
  <c r="J217" i="41"/>
  <c r="H217" i="41"/>
  <c r="H205" i="41"/>
  <c r="I205" i="41"/>
  <c r="E205" i="41"/>
  <c r="K205" i="41"/>
  <c r="J205" i="41"/>
  <c r="H688" i="41"/>
  <c r="E688" i="41"/>
  <c r="K688" i="41"/>
  <c r="I688" i="41"/>
  <c r="J688" i="41"/>
  <c r="E286" i="41"/>
  <c r="H286" i="41"/>
  <c r="I286" i="41"/>
  <c r="K286" i="41"/>
  <c r="J286" i="41"/>
  <c r="K295" i="41"/>
  <c r="I295" i="41"/>
  <c r="E295" i="41"/>
  <c r="H295" i="41"/>
  <c r="J295" i="41"/>
  <c r="H542" i="41"/>
  <c r="I542" i="41"/>
  <c r="K542" i="41"/>
  <c r="J542" i="41"/>
  <c r="E542" i="41"/>
  <c r="I564" i="41"/>
  <c r="J564" i="41"/>
  <c r="E564" i="41"/>
  <c r="H564" i="41"/>
  <c r="K564" i="41"/>
  <c r="I103" i="41"/>
  <c r="H103" i="41"/>
  <c r="K103" i="41"/>
  <c r="E103" i="41"/>
  <c r="J103" i="41"/>
  <c r="K187" i="41"/>
  <c r="I187" i="41"/>
  <c r="J187" i="41"/>
  <c r="H187" i="41"/>
  <c r="E187" i="41"/>
  <c r="K106" i="41"/>
  <c r="I106" i="41"/>
  <c r="E106" i="41"/>
  <c r="J106" i="41"/>
  <c r="H106" i="41"/>
  <c r="I599" i="41"/>
  <c r="J599" i="41"/>
  <c r="H599" i="41"/>
  <c r="E599" i="41"/>
  <c r="K599" i="41"/>
  <c r="K505" i="41"/>
  <c r="I505" i="41"/>
  <c r="H505" i="41"/>
  <c r="J505" i="41"/>
  <c r="E505" i="41"/>
  <c r="H300" i="41"/>
  <c r="J300" i="41"/>
  <c r="K300" i="41"/>
  <c r="E300" i="41"/>
  <c r="I300" i="41"/>
  <c r="J660" i="41"/>
  <c r="H660" i="41"/>
  <c r="E660" i="41"/>
  <c r="K660" i="41"/>
  <c r="I660" i="41"/>
  <c r="I488" i="41"/>
  <c r="E488" i="41"/>
  <c r="H488" i="41"/>
  <c r="J488" i="41"/>
  <c r="K488" i="41"/>
  <c r="K330" i="41"/>
  <c r="J330" i="41"/>
  <c r="H330" i="41"/>
  <c r="I330" i="41"/>
  <c r="E330" i="41"/>
  <c r="I35" i="41"/>
  <c r="E35" i="41"/>
  <c r="K35" i="41"/>
  <c r="J35" i="41"/>
  <c r="H35" i="41"/>
  <c r="K365" i="41"/>
  <c r="E365" i="41"/>
  <c r="J365" i="41"/>
  <c r="H365" i="41"/>
  <c r="I365" i="41"/>
  <c r="K397" i="41"/>
  <c r="E397" i="41"/>
  <c r="H397" i="41"/>
  <c r="I397" i="41"/>
  <c r="J397" i="41"/>
  <c r="K185" i="41"/>
  <c r="H185" i="41"/>
  <c r="I185" i="41"/>
  <c r="E185" i="41"/>
  <c r="J185" i="41"/>
  <c r="H367" i="41"/>
  <c r="K367" i="41"/>
  <c r="E367" i="41"/>
  <c r="J367" i="41"/>
  <c r="I367" i="41"/>
  <c r="H36" i="41"/>
  <c r="J36" i="41"/>
  <c r="I36" i="41"/>
  <c r="E36" i="41"/>
  <c r="K36" i="41"/>
  <c r="E344" i="41"/>
  <c r="I344" i="41"/>
  <c r="K344" i="41"/>
  <c r="H344" i="41"/>
  <c r="J344" i="41"/>
  <c r="K112" i="41"/>
  <c r="H112" i="41"/>
  <c r="J112" i="41"/>
  <c r="I112" i="41"/>
  <c r="E112" i="41"/>
  <c r="J676" i="41"/>
  <c r="K676" i="41"/>
  <c r="E676" i="41"/>
  <c r="I676" i="41"/>
  <c r="H676" i="41"/>
  <c r="I299" i="41"/>
  <c r="K299" i="41"/>
  <c r="J299" i="41"/>
  <c r="H299" i="41"/>
  <c r="E299" i="41"/>
  <c r="J701" i="41"/>
  <c r="H701" i="41"/>
  <c r="I701" i="41"/>
  <c r="K701" i="41"/>
  <c r="E701" i="41"/>
  <c r="J109" i="41"/>
  <c r="E109" i="41"/>
  <c r="H109" i="41"/>
  <c r="I109" i="41"/>
  <c r="K109" i="41"/>
  <c r="H66" i="41"/>
  <c r="K66" i="41"/>
  <c r="J66" i="41"/>
  <c r="I66" i="41"/>
  <c r="E66" i="41"/>
  <c r="H511" i="41"/>
  <c r="I511" i="41"/>
  <c r="K511" i="41"/>
  <c r="E511" i="41"/>
  <c r="J511" i="41"/>
  <c r="K586" i="41"/>
  <c r="H586" i="41"/>
  <c r="J586" i="41"/>
  <c r="I586" i="41"/>
  <c r="E586" i="41"/>
  <c r="H652" i="41"/>
  <c r="I652" i="41"/>
  <c r="E652" i="41"/>
  <c r="J652" i="41"/>
  <c r="K652" i="41"/>
  <c r="J121" i="41"/>
  <c r="H121" i="41"/>
  <c r="K121" i="41"/>
  <c r="I121" i="41"/>
  <c r="E121" i="41"/>
  <c r="K704" i="41"/>
  <c r="I704" i="41"/>
  <c r="J704" i="41"/>
  <c r="H704" i="41"/>
  <c r="E704" i="41"/>
  <c r="E141" i="41"/>
  <c r="J141" i="41"/>
  <c r="K141" i="41"/>
  <c r="I141" i="41"/>
  <c r="H141" i="41"/>
  <c r="K531" i="41"/>
  <c r="I531" i="41"/>
  <c r="E531" i="41"/>
  <c r="J531" i="41"/>
  <c r="H531" i="41"/>
  <c r="J337" i="41"/>
  <c r="K337" i="41"/>
  <c r="E337" i="41"/>
  <c r="H337" i="41"/>
  <c r="I337" i="41"/>
  <c r="H324" i="41"/>
  <c r="K324" i="41"/>
  <c r="E324" i="41"/>
  <c r="I324" i="41"/>
  <c r="J324" i="41"/>
  <c r="J400" i="41"/>
  <c r="K400" i="41"/>
  <c r="I400" i="41"/>
  <c r="E400" i="41"/>
  <c r="H400" i="41"/>
  <c r="I399" i="41"/>
  <c r="J399" i="41"/>
  <c r="H399" i="41"/>
  <c r="K399" i="41"/>
  <c r="E399" i="41"/>
  <c r="H145" i="41"/>
  <c r="E145" i="41"/>
  <c r="K145" i="41"/>
  <c r="I145" i="41"/>
  <c r="J145" i="41"/>
  <c r="I407" i="41"/>
  <c r="K407" i="41"/>
  <c r="E407" i="41"/>
  <c r="H407" i="41"/>
  <c r="J407" i="41"/>
  <c r="I633" i="41"/>
  <c r="K633" i="41"/>
  <c r="J633" i="41"/>
  <c r="E633" i="41"/>
  <c r="H633" i="41"/>
  <c r="H346" i="41"/>
  <c r="E346" i="41"/>
  <c r="K346" i="41"/>
  <c r="I346" i="41"/>
  <c r="J346" i="41"/>
  <c r="K471" i="41"/>
  <c r="H471" i="41"/>
  <c r="J471" i="41"/>
  <c r="E471" i="41"/>
  <c r="I471" i="41"/>
  <c r="J212" i="41"/>
  <c r="E212" i="41"/>
  <c r="K212" i="41"/>
  <c r="I212" i="41"/>
  <c r="H212" i="41"/>
  <c r="K132" i="41"/>
  <c r="I132" i="41"/>
  <c r="E132" i="41"/>
  <c r="H132" i="41"/>
  <c r="J132" i="41"/>
  <c r="E391" i="41"/>
  <c r="I391" i="41"/>
  <c r="H391" i="41"/>
  <c r="J391" i="41"/>
  <c r="K391" i="41"/>
  <c r="K523" i="41"/>
  <c r="J523" i="41"/>
  <c r="H523" i="41"/>
  <c r="I523" i="41"/>
  <c r="E523" i="41"/>
  <c r="J326" i="41"/>
  <c r="I326" i="41"/>
  <c r="E326" i="41"/>
  <c r="K326" i="41"/>
  <c r="H326" i="41"/>
  <c r="J172" i="41"/>
  <c r="E172" i="41"/>
  <c r="I172" i="41"/>
  <c r="K172" i="41"/>
  <c r="H172" i="41"/>
  <c r="E274" i="41"/>
  <c r="I274" i="41"/>
  <c r="K274" i="41"/>
  <c r="J274" i="41"/>
  <c r="H274" i="41"/>
  <c r="I548" i="41"/>
  <c r="J548" i="41"/>
  <c r="H548" i="41"/>
  <c r="K548" i="41"/>
  <c r="E548" i="41"/>
  <c r="H49" i="41"/>
  <c r="K49" i="41"/>
  <c r="E49" i="41"/>
  <c r="I49" i="41"/>
  <c r="J49" i="41"/>
  <c r="E637" i="41"/>
  <c r="K637" i="41"/>
  <c r="J637" i="41"/>
  <c r="H637" i="41"/>
  <c r="I637" i="41"/>
  <c r="E553" i="41"/>
  <c r="I553" i="41"/>
  <c r="J553" i="41"/>
  <c r="H553" i="41"/>
  <c r="K553" i="41"/>
  <c r="E304" i="41"/>
  <c r="I304" i="41"/>
  <c r="H304" i="41"/>
  <c r="J304" i="41"/>
  <c r="K304" i="41"/>
  <c r="E93" i="41"/>
  <c r="J93" i="41"/>
  <c r="I93" i="41"/>
  <c r="K93" i="41"/>
  <c r="H93" i="41"/>
  <c r="H506" i="41"/>
  <c r="J506" i="41"/>
  <c r="K506" i="41"/>
  <c r="E506" i="41"/>
  <c r="I506" i="41"/>
  <c r="E444" i="41"/>
  <c r="K444" i="41"/>
  <c r="I444" i="41"/>
  <c r="H444" i="41"/>
  <c r="J444" i="41"/>
  <c r="E357" i="41"/>
  <c r="K357" i="41"/>
  <c r="I357" i="41"/>
  <c r="J357" i="41"/>
  <c r="H357" i="41"/>
  <c r="I203" i="41"/>
  <c r="H203" i="41"/>
  <c r="J203" i="41"/>
  <c r="E203" i="41"/>
  <c r="K203" i="41"/>
  <c r="J182" i="41"/>
  <c r="H182" i="41"/>
  <c r="E182" i="41"/>
  <c r="I182" i="41"/>
  <c r="K182" i="41"/>
  <c r="K693" i="41"/>
  <c r="I693" i="41"/>
  <c r="H693" i="41"/>
  <c r="E693" i="41"/>
  <c r="J693" i="41"/>
  <c r="K485" i="41"/>
  <c r="J485" i="41"/>
  <c r="E485" i="41"/>
  <c r="H485" i="41"/>
  <c r="I485" i="41"/>
  <c r="E257" i="41"/>
  <c r="J257" i="41"/>
  <c r="I257" i="41"/>
  <c r="H257" i="41"/>
  <c r="K257" i="41"/>
  <c r="E81" i="41"/>
  <c r="H81" i="41"/>
  <c r="J81" i="41"/>
  <c r="I81" i="41"/>
  <c r="K81" i="41"/>
  <c r="K253" i="41"/>
  <c r="J253" i="41"/>
  <c r="I253" i="41"/>
  <c r="E253" i="41"/>
  <c r="H253" i="41"/>
  <c r="H408" i="41"/>
  <c r="J408" i="41"/>
  <c r="I408" i="41"/>
  <c r="E408" i="41"/>
  <c r="K408" i="41"/>
  <c r="I691" i="41"/>
  <c r="K691" i="41"/>
  <c r="J691" i="41"/>
  <c r="H691" i="41"/>
  <c r="E691" i="41"/>
  <c r="H54" i="41"/>
  <c r="K54" i="41"/>
  <c r="E54" i="41"/>
  <c r="J54" i="41"/>
  <c r="I54" i="41"/>
  <c r="E176" i="41"/>
  <c r="H176" i="41"/>
  <c r="J176" i="41"/>
  <c r="K176" i="41"/>
  <c r="I176" i="41"/>
  <c r="H89" i="41"/>
  <c r="E89" i="41"/>
  <c r="J89" i="41"/>
  <c r="I89" i="41"/>
  <c r="K89" i="41"/>
  <c r="K381" i="41"/>
  <c r="H381" i="41"/>
  <c r="E381" i="41"/>
  <c r="I381" i="41"/>
  <c r="J381" i="41"/>
  <c r="H210" i="41"/>
  <c r="I210" i="41"/>
  <c r="K210" i="41"/>
  <c r="J210" i="41"/>
  <c r="E210" i="41"/>
  <c r="H298" i="41"/>
  <c r="J298" i="41"/>
  <c r="K298" i="41"/>
  <c r="E298" i="41"/>
  <c r="I298" i="41"/>
  <c r="E321" i="41"/>
  <c r="J321" i="41"/>
  <c r="H321" i="41"/>
  <c r="I321" i="41"/>
  <c r="K321" i="41"/>
  <c r="K104" i="41"/>
  <c r="E104" i="41"/>
  <c r="H104" i="41"/>
  <c r="I104" i="41"/>
  <c r="J104" i="41"/>
  <c r="I461" i="41"/>
  <c r="K461" i="41"/>
  <c r="H461" i="41"/>
  <c r="J461" i="41"/>
  <c r="E461" i="41"/>
  <c r="H242" i="41"/>
  <c r="K242" i="41"/>
  <c r="E242" i="41"/>
  <c r="I242" i="41"/>
  <c r="J242" i="41"/>
  <c r="H178" i="41"/>
  <c r="J178" i="41"/>
  <c r="K178" i="41"/>
  <c r="I178" i="41"/>
  <c r="E178" i="41"/>
  <c r="J473" i="41"/>
  <c r="E473" i="41"/>
  <c r="H473" i="41"/>
  <c r="K473" i="41"/>
  <c r="I473" i="41"/>
  <c r="K192" i="41"/>
  <c r="E192" i="41"/>
  <c r="H192" i="41"/>
  <c r="J192" i="41"/>
  <c r="I192" i="41"/>
  <c r="K327" i="41"/>
  <c r="E327" i="41"/>
  <c r="J327" i="41"/>
  <c r="I327" i="41"/>
  <c r="H327" i="41"/>
  <c r="H114" i="41"/>
  <c r="E114" i="41"/>
  <c r="K114" i="41"/>
  <c r="I114" i="41"/>
  <c r="J114" i="41"/>
  <c r="K98" i="41"/>
  <c r="J98" i="41"/>
  <c r="H98" i="41"/>
  <c r="I98" i="41"/>
  <c r="E98" i="41"/>
  <c r="H607" i="41"/>
  <c r="E607" i="41"/>
  <c r="J607" i="41"/>
  <c r="I607" i="41"/>
  <c r="K607" i="41"/>
  <c r="I612" i="41"/>
  <c r="K612" i="41"/>
  <c r="E612" i="41"/>
  <c r="H612" i="41"/>
  <c r="J612" i="41"/>
  <c r="I350" i="41"/>
  <c r="J350" i="41"/>
  <c r="E350" i="41"/>
  <c r="K350" i="41"/>
  <c r="H350" i="41"/>
  <c r="K529" i="41"/>
  <c r="J529" i="41"/>
  <c r="H529" i="41"/>
  <c r="I529" i="41"/>
  <c r="E529" i="41"/>
  <c r="I410" i="41"/>
  <c r="H410" i="41"/>
  <c r="K410" i="41"/>
  <c r="J410" i="41"/>
  <c r="E410" i="41"/>
  <c r="I22" i="41"/>
  <c r="E22" i="41"/>
  <c r="J22" i="41"/>
  <c r="K22" i="41"/>
  <c r="H22" i="41"/>
  <c r="K97" i="41"/>
  <c r="I97" i="41"/>
  <c r="H97" i="41"/>
  <c r="E97" i="41"/>
  <c r="J97" i="41"/>
  <c r="E358" i="41"/>
  <c r="I358" i="41"/>
  <c r="J358" i="41"/>
  <c r="K358" i="41"/>
  <c r="H358" i="41"/>
  <c r="K135" i="41"/>
  <c r="I135" i="41"/>
  <c r="E135" i="41"/>
  <c r="J135" i="41"/>
  <c r="H135" i="41"/>
  <c r="I30" i="41"/>
  <c r="J30" i="41"/>
  <c r="H30" i="41"/>
  <c r="E30" i="41"/>
  <c r="K30" i="41"/>
  <c r="H349" i="41"/>
  <c r="I349" i="41"/>
  <c r="J349" i="41"/>
  <c r="K349" i="41"/>
  <c r="E349" i="41"/>
  <c r="E508" i="41"/>
  <c r="J508" i="41"/>
  <c r="K508" i="41"/>
  <c r="I508" i="41"/>
  <c r="H508" i="41"/>
  <c r="H454" i="41"/>
  <c r="E454" i="41"/>
  <c r="K454" i="41"/>
  <c r="I454" i="41"/>
  <c r="J454" i="41"/>
  <c r="H111" i="41"/>
  <c r="J111" i="41"/>
  <c r="E111" i="41"/>
  <c r="K111" i="41"/>
  <c r="I111" i="41"/>
  <c r="H308" i="41"/>
  <c r="E308" i="41"/>
  <c r="I308" i="41"/>
  <c r="K308" i="41"/>
  <c r="J308" i="41"/>
  <c r="H94" i="41"/>
  <c r="K94" i="41"/>
  <c r="E94" i="41"/>
  <c r="I94" i="41"/>
  <c r="J94" i="41"/>
  <c r="E501" i="41"/>
  <c r="H501" i="41"/>
  <c r="K501" i="41"/>
  <c r="J501" i="41"/>
  <c r="I501" i="41"/>
  <c r="E52" i="41"/>
  <c r="K52" i="41"/>
  <c r="H52" i="41"/>
  <c r="J52" i="41"/>
  <c r="I52" i="41"/>
  <c r="K181" i="41"/>
  <c r="H181" i="41"/>
  <c r="J181" i="41"/>
  <c r="E181" i="41"/>
  <c r="I181" i="41"/>
  <c r="H117" i="41"/>
  <c r="J117" i="41"/>
  <c r="I117" i="41"/>
  <c r="E117" i="41"/>
  <c r="K117" i="41"/>
  <c r="K417" i="41"/>
  <c r="E417" i="41"/>
  <c r="J417" i="41"/>
  <c r="I417" i="41"/>
  <c r="H417" i="41"/>
  <c r="J164" i="41"/>
  <c r="K164" i="41"/>
  <c r="E164" i="41"/>
  <c r="H164" i="41"/>
  <c r="I164" i="41"/>
  <c r="J622" i="41"/>
  <c r="H622" i="41"/>
  <c r="K622" i="41"/>
  <c r="E622" i="41"/>
  <c r="I622" i="41"/>
  <c r="E551" i="41"/>
  <c r="K551" i="41"/>
  <c r="H551" i="41"/>
  <c r="I551" i="41"/>
  <c r="J551" i="41"/>
  <c r="H311" i="41"/>
  <c r="E311" i="41"/>
  <c r="K311" i="41"/>
  <c r="I311" i="41"/>
  <c r="J311" i="41"/>
  <c r="H649" i="41"/>
  <c r="J649" i="41"/>
  <c r="E649" i="41"/>
  <c r="K649" i="41"/>
  <c r="I649" i="41"/>
  <c r="J709" i="41"/>
  <c r="I709" i="41"/>
  <c r="H709" i="41"/>
  <c r="K709" i="41"/>
  <c r="E709" i="41"/>
  <c r="H484" i="41"/>
  <c r="K484" i="41"/>
  <c r="I484" i="41"/>
  <c r="J484" i="41"/>
  <c r="E484" i="41"/>
  <c r="E558" i="41"/>
  <c r="K558" i="41"/>
  <c r="J558" i="41"/>
  <c r="H558" i="41"/>
  <c r="I558" i="41"/>
  <c r="E363" i="41"/>
  <c r="J363" i="41"/>
  <c r="H363" i="41"/>
  <c r="I363" i="41"/>
  <c r="K363" i="41"/>
  <c r="I665" i="41"/>
  <c r="K665" i="41"/>
  <c r="J665" i="41"/>
  <c r="H665" i="41"/>
  <c r="E665" i="41"/>
  <c r="E430" i="41"/>
  <c r="H430" i="41"/>
  <c r="I430" i="41"/>
  <c r="K430" i="41"/>
  <c r="J430" i="41"/>
  <c r="I414" i="41"/>
  <c r="K414" i="41"/>
  <c r="J414" i="41"/>
  <c r="H414" i="41"/>
  <c r="E414" i="41"/>
  <c r="E504" i="41"/>
  <c r="H504" i="41"/>
  <c r="K504" i="41"/>
  <c r="J504" i="41"/>
  <c r="I504" i="41"/>
  <c r="K323" i="41"/>
  <c r="E323" i="41"/>
  <c r="I323" i="41"/>
  <c r="H323" i="41"/>
  <c r="J323" i="41"/>
  <c r="I432" i="41"/>
  <c r="K432" i="41"/>
  <c r="E432" i="41"/>
  <c r="H432" i="41"/>
  <c r="J432" i="41"/>
  <c r="J101" i="41"/>
  <c r="H101" i="41"/>
  <c r="E101" i="41"/>
  <c r="I101" i="41"/>
  <c r="K101" i="41"/>
  <c r="K653" i="41"/>
  <c r="E653" i="41"/>
  <c r="I653" i="41"/>
  <c r="H653" i="41"/>
  <c r="J653" i="41"/>
  <c r="H201" i="41"/>
  <c r="E201" i="41"/>
  <c r="K201" i="41"/>
  <c r="J201" i="41"/>
  <c r="I201" i="41"/>
  <c r="H123" i="41"/>
  <c r="J123" i="41"/>
  <c r="I123" i="41"/>
  <c r="K123" i="41"/>
  <c r="E123" i="41"/>
  <c r="K565" i="41"/>
  <c r="H565" i="41"/>
  <c r="I565" i="41"/>
  <c r="E565" i="41"/>
  <c r="J565" i="41"/>
  <c r="J429" i="41"/>
  <c r="H429" i="41"/>
  <c r="K429" i="41"/>
  <c r="E429" i="41"/>
  <c r="I429" i="41"/>
  <c r="J88" i="41"/>
  <c r="I88" i="41"/>
  <c r="H88" i="41"/>
  <c r="E88" i="41"/>
  <c r="K88" i="41"/>
  <c r="J469" i="41"/>
  <c r="H469" i="41"/>
  <c r="E469" i="41"/>
  <c r="K469" i="41"/>
  <c r="I469" i="41"/>
  <c r="H17" i="54"/>
  <c r="I17" i="54"/>
  <c r="E16" i="54"/>
  <c r="L16" i="54" s="1"/>
  <c r="M16" i="54" s="1"/>
  <c r="N15" i="54"/>
  <c r="P15" i="54" s="1"/>
  <c r="D17" i="54"/>
  <c r="E17" i="54" s="1"/>
  <c r="C18" i="54"/>
  <c r="J16" i="54"/>
  <c r="S8" i="54"/>
  <c r="Q9" i="54"/>
  <c r="O18" i="54" l="1"/>
  <c r="A19" i="54"/>
  <c r="L17" i="54"/>
  <c r="M17" i="54" s="1"/>
  <c r="I18" i="54"/>
  <c r="H18" i="54"/>
  <c r="J17" i="54"/>
  <c r="D18" i="54"/>
  <c r="C19" i="54"/>
  <c r="N16" i="54"/>
  <c r="S9" i="54"/>
  <c r="Q10" i="54"/>
  <c r="T9" i="54"/>
  <c r="A20" i="54" l="1"/>
  <c r="O19" i="54"/>
  <c r="H19" i="54"/>
  <c r="I19" i="54"/>
  <c r="E18" i="54"/>
  <c r="L18" i="54" s="1"/>
  <c r="M18" i="54" s="1"/>
  <c r="N17" i="54"/>
  <c r="P16" i="54"/>
  <c r="J18" i="54"/>
  <c r="D19" i="54"/>
  <c r="C20" i="54"/>
  <c r="S10" i="54"/>
  <c r="Q11" i="54"/>
  <c r="T10" i="54"/>
  <c r="A21" i="54" l="1"/>
  <c r="O20" i="54"/>
  <c r="E19" i="54"/>
  <c r="L19" i="54" s="1"/>
  <c r="M19" i="54" s="1"/>
  <c r="H20" i="54"/>
  <c r="I20" i="54"/>
  <c r="P17" i="54"/>
  <c r="D20" i="54"/>
  <c r="C21" i="54"/>
  <c r="N18" i="54"/>
  <c r="J19" i="54"/>
  <c r="S11" i="54"/>
  <c r="Q12" i="54"/>
  <c r="T11" i="54"/>
  <c r="O21" i="54" l="1"/>
  <c r="A22" i="54"/>
  <c r="J20" i="54"/>
  <c r="H21" i="54"/>
  <c r="I21" i="54"/>
  <c r="E20" i="54"/>
  <c r="L20" i="54" s="1"/>
  <c r="M20" i="54" s="1"/>
  <c r="P18" i="54"/>
  <c r="N19" i="54"/>
  <c r="P19" i="54" s="1"/>
  <c r="C22" i="54"/>
  <c r="D21" i="54"/>
  <c r="S12" i="54"/>
  <c r="Q13" i="54"/>
  <c r="T13" i="54" s="1"/>
  <c r="T12" i="54"/>
  <c r="O22" i="54" l="1"/>
  <c r="A23" i="54"/>
  <c r="N20" i="54"/>
  <c r="P20" i="54" s="1"/>
  <c r="I22" i="54"/>
  <c r="H22" i="54"/>
  <c r="E21" i="54"/>
  <c r="L21" i="54" s="1"/>
  <c r="M21" i="54" s="1"/>
  <c r="J21" i="54"/>
  <c r="C23" i="54"/>
  <c r="D22" i="54"/>
  <c r="S13" i="54"/>
  <c r="Q14" i="54"/>
  <c r="T14" i="54" s="1"/>
  <c r="A24" i="54" l="1"/>
  <c r="O23" i="54"/>
  <c r="I23" i="54"/>
  <c r="H23" i="54"/>
  <c r="N21" i="54"/>
  <c r="P21" i="54" s="1"/>
  <c r="D23" i="54"/>
  <c r="C24" i="54"/>
  <c r="J22" i="54"/>
  <c r="E22" i="54"/>
  <c r="S14" i="54"/>
  <c r="Q15" i="54"/>
  <c r="T15" i="54" s="1"/>
  <c r="A25" i="54" l="1"/>
  <c r="O24" i="54"/>
  <c r="L22" i="54"/>
  <c r="M22" i="54" s="1"/>
  <c r="N22" i="54" s="1"/>
  <c r="P22" i="54" s="1"/>
  <c r="H24" i="54"/>
  <c r="I24" i="54"/>
  <c r="E23" i="54"/>
  <c r="L23" i="54" s="1"/>
  <c r="M23" i="54" s="1"/>
  <c r="D24" i="54"/>
  <c r="C25" i="54"/>
  <c r="J23" i="54"/>
  <c r="S15" i="54"/>
  <c r="Q16" i="54"/>
  <c r="T16" i="54" s="1"/>
  <c r="O25" i="54" l="1"/>
  <c r="A26" i="54"/>
  <c r="H25" i="54"/>
  <c r="I25" i="54"/>
  <c r="N23" i="54"/>
  <c r="P23" i="54" s="1"/>
  <c r="C26" i="54"/>
  <c r="D25" i="54"/>
  <c r="E24" i="54"/>
  <c r="J24" i="54"/>
  <c r="S16" i="54"/>
  <c r="Q17" i="54"/>
  <c r="T17" i="54" s="1"/>
  <c r="O26" i="54" l="1"/>
  <c r="A27" i="54"/>
  <c r="J25" i="54"/>
  <c r="E25" i="54"/>
  <c r="L25" i="54" s="1"/>
  <c r="M25" i="54" s="1"/>
  <c r="I26" i="54"/>
  <c r="H26" i="54"/>
  <c r="L24" i="54"/>
  <c r="M24" i="54" s="1"/>
  <c r="N24" i="54" s="1"/>
  <c r="P24" i="54" s="1"/>
  <c r="D26" i="54"/>
  <c r="C27" i="54"/>
  <c r="S17" i="54"/>
  <c r="Q18" i="54"/>
  <c r="T18" i="54" s="1"/>
  <c r="O27" i="54" l="1"/>
  <c r="A28" i="54"/>
  <c r="N25" i="54"/>
  <c r="P25" i="54" s="1"/>
  <c r="E26" i="54"/>
  <c r="L26" i="54" s="1"/>
  <c r="M26" i="54" s="1"/>
  <c r="I27" i="54"/>
  <c r="H27" i="54"/>
  <c r="D27" i="54"/>
  <c r="C28" i="54"/>
  <c r="J26" i="54"/>
  <c r="S18" i="54"/>
  <c r="Q19" i="54"/>
  <c r="T19" i="54" s="1"/>
  <c r="A29" i="54" l="1"/>
  <c r="O28" i="54"/>
  <c r="H28" i="54"/>
  <c r="I28" i="54"/>
  <c r="E27" i="54"/>
  <c r="L27" i="54" s="1"/>
  <c r="M27" i="54" s="1"/>
  <c r="J27" i="54"/>
  <c r="N26" i="54"/>
  <c r="P26" i="54" s="1"/>
  <c r="C29" i="54"/>
  <c r="D28" i="54"/>
  <c r="S19" i="54"/>
  <c r="Q20" i="54"/>
  <c r="T20" i="54" s="1"/>
  <c r="A30" i="54" l="1"/>
  <c r="O29" i="54"/>
  <c r="E28" i="54"/>
  <c r="L28" i="54" s="1"/>
  <c r="M28" i="54" s="1"/>
  <c r="H29" i="54"/>
  <c r="I29" i="54"/>
  <c r="N27" i="54"/>
  <c r="P27" i="54" s="1"/>
  <c r="J28" i="54"/>
  <c r="C30" i="54"/>
  <c r="D29" i="54"/>
  <c r="Q21" i="54"/>
  <c r="T21" i="54" s="1"/>
  <c r="S20" i="54"/>
  <c r="A31" i="54" l="1"/>
  <c r="O30" i="54"/>
  <c r="I30" i="54"/>
  <c r="H30" i="54"/>
  <c r="N28" i="54"/>
  <c r="P28" i="54" s="1"/>
  <c r="J29" i="54"/>
  <c r="E29" i="54"/>
  <c r="L29" i="54" s="1"/>
  <c r="D30" i="54"/>
  <c r="C31" i="54"/>
  <c r="S21" i="54"/>
  <c r="Q22" i="54"/>
  <c r="T22" i="54" s="1"/>
  <c r="O31" i="54" l="1"/>
  <c r="A32" i="54"/>
  <c r="O32" i="54" s="1"/>
  <c r="I31" i="54"/>
  <c r="H31" i="54"/>
  <c r="M29" i="54"/>
  <c r="N29" i="54" s="1"/>
  <c r="P29" i="54" s="1"/>
  <c r="J30" i="54"/>
  <c r="D31" i="54"/>
  <c r="C32" i="54"/>
  <c r="E30" i="54"/>
  <c r="S22" i="54"/>
  <c r="Q23" i="54"/>
  <c r="T23" i="54" s="1"/>
  <c r="H32" i="54" l="1"/>
  <c r="I32" i="54"/>
  <c r="E31" i="54"/>
  <c r="L31" i="54" s="1"/>
  <c r="M31" i="54" s="1"/>
  <c r="L30" i="54"/>
  <c r="M30" i="54" s="1"/>
  <c r="N30" i="54" s="1"/>
  <c r="P30" i="54" s="1"/>
  <c r="J31" i="54"/>
  <c r="D32" i="54"/>
  <c r="S23" i="54"/>
  <c r="Q24" i="54"/>
  <c r="T24" i="54" s="1"/>
  <c r="E32" i="54" l="1"/>
  <c r="L32" i="54" s="1"/>
  <c r="M32" i="54" s="1"/>
  <c r="M33" i="54" s="1"/>
  <c r="J32" i="54"/>
  <c r="N31" i="54"/>
  <c r="P31" i="54" s="1"/>
  <c r="Q25" i="54"/>
  <c r="T25" i="54" s="1"/>
  <c r="S24" i="54"/>
  <c r="N32" i="54" l="1"/>
  <c r="Q38" i="54" s="1"/>
  <c r="J33" i="54"/>
  <c r="Q36" i="54" s="1"/>
  <c r="Q26" i="54"/>
  <c r="T26" i="54" s="1"/>
  <c r="S25" i="54"/>
  <c r="P32" i="54" l="1"/>
  <c r="Q34" i="54"/>
  <c r="Q37" i="54"/>
  <c r="S26" i="54"/>
  <c r="Q27" i="54"/>
  <c r="T27" i="54" s="1"/>
  <c r="S27" i="54" l="1"/>
  <c r="Q28" i="54"/>
  <c r="T28" i="54" s="1"/>
  <c r="S28" i="54" l="1"/>
  <c r="Q29" i="54"/>
  <c r="T29" i="54" s="1"/>
  <c r="Q30" i="54" l="1"/>
  <c r="T30" i="54" s="1"/>
  <c r="S29" i="54"/>
  <c r="Q31" i="54" l="1"/>
  <c r="T31" i="54" s="1"/>
  <c r="S30" i="54"/>
  <c r="Q32" i="54" l="1"/>
  <c r="T32" i="54" s="1"/>
  <c r="Q35" i="54" s="1"/>
  <c r="S31" i="54"/>
  <c r="S32" i="54" l="1"/>
  <c r="S33" i="5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NEILA</author>
  </authors>
  <commentList>
    <comment ref="B7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SAEFUDIN:
SHORT PADA BAGIAN NOMOR, HILANGKAN CENTANG PADA "BLANKS"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NEILA</author>
  </authors>
  <commentList>
    <comment ref="B11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SAEFUDIN:
SHORT PADA BAGIAN NOMOR, HILANGKAN CENTANG PADA "BLANKS"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NEILA</author>
  </authors>
  <commentList>
    <comment ref="B1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SAEFUDIN:
SHORT PADA BAGIAN NOMOR, HILANGKAN CENTANG PADA "BLANKS"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11" authorId="0" shapeId="0" xr:uid="{529A85F0-0FD2-4B1C-BB0C-3ECB77505D6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ideal nya 3,5% menurut kaidah operasi dan pemeliharaan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muhamat.suropati</author>
  </authors>
  <commentList>
    <comment ref="C7" authorId="0" shapeId="0" xr:uid="{00000000-0006-0000-0200-000001000000}">
      <text>
        <r>
          <rPr>
            <sz val="9"/>
            <color indexed="81"/>
            <rFont val="Tahoma"/>
            <family val="2"/>
          </rPr>
          <t>E = Daya x Jam nyala x 12bln
dihitung secara proporsional</t>
        </r>
      </text>
    </comment>
    <comment ref="L7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muhamat.suropati:</t>
        </r>
        <r>
          <rPr>
            <sz val="9"/>
            <color indexed="81"/>
            <rFont val="Tahoma"/>
            <family val="2"/>
          </rPr>
          <t xml:space="preserve">
E = ((Wbp.tarif)+(Lwbp.tarif))/1.000.000
</t>
        </r>
      </text>
    </comment>
    <comment ref="N7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muhamat.suropati:</t>
        </r>
        <r>
          <rPr>
            <sz val="9"/>
            <color indexed="81"/>
            <rFont val="Tahoma"/>
            <family val="2"/>
          </rPr>
          <t xml:space="preserve">
kwh jual - O&amp;M</t>
        </r>
      </text>
    </comment>
    <comment ref="C8" authorId="0" shapeId="0" xr:uid="{00000000-0006-0000-0200-000004000000}">
      <text>
        <r>
          <rPr>
            <sz val="9"/>
            <color indexed="81"/>
            <rFont val="Tahoma"/>
            <family val="2"/>
          </rPr>
          <t>E = Daya x Jam nyala x 12bln
dihitung secara proporsional</t>
        </r>
      </text>
    </comment>
    <comment ref="L8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muhamat.suropati:</t>
        </r>
        <r>
          <rPr>
            <sz val="9"/>
            <color indexed="81"/>
            <rFont val="Tahoma"/>
            <family val="2"/>
          </rPr>
          <t xml:space="preserve">
E = ((Wbp.tarif)+(Lwbp.tarif))/1.000.000
</t>
        </r>
      </text>
    </comment>
    <comment ref="C9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muhamat.suropati:</t>
        </r>
        <r>
          <rPr>
            <sz val="9"/>
            <color indexed="81"/>
            <rFont val="Tahoma"/>
            <family val="2"/>
          </rPr>
          <t xml:space="preserve">
E = Daya x Jam nyala x 12bln</t>
        </r>
      </text>
    </comment>
    <comment ref="L9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muhamat.suropati:</t>
        </r>
        <r>
          <rPr>
            <sz val="9"/>
            <color indexed="81"/>
            <rFont val="Tahoma"/>
            <family val="2"/>
          </rPr>
          <t xml:space="preserve">
E = ((Wbp.tarif)+(Lwbp.tarif))/1.000.000
</t>
        </r>
      </text>
    </comment>
    <comment ref="C10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muhamat.suropati:</t>
        </r>
        <r>
          <rPr>
            <sz val="9"/>
            <color indexed="81"/>
            <rFont val="Tahoma"/>
            <family val="2"/>
          </rPr>
          <t xml:space="preserve">
E = Daya x Jam nyala x 12bln</t>
        </r>
      </text>
    </comment>
    <comment ref="L10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muhamat.suropati:</t>
        </r>
        <r>
          <rPr>
            <sz val="9"/>
            <color indexed="81"/>
            <rFont val="Tahoma"/>
            <family val="2"/>
          </rPr>
          <t xml:space="preserve">
E = ((Wbp.tarif)+(Lwbp.tarif))/1.000.000
</t>
        </r>
      </text>
    </comment>
    <comment ref="C1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muhamat.suropati:</t>
        </r>
        <r>
          <rPr>
            <sz val="9"/>
            <color indexed="81"/>
            <rFont val="Tahoma"/>
            <family val="2"/>
          </rPr>
          <t xml:space="preserve">
E = Daya x Jam nyala x 12bln</t>
        </r>
      </text>
    </comment>
    <comment ref="L1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muhamat.suropati:</t>
        </r>
        <r>
          <rPr>
            <sz val="9"/>
            <color indexed="81"/>
            <rFont val="Tahoma"/>
            <family val="2"/>
          </rPr>
          <t xml:space="preserve">
E = ((Wbp.tarif)+(Lwbp.tarif))/1.000.000
</t>
        </r>
      </text>
    </comment>
    <comment ref="C12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muhamat.suropati:</t>
        </r>
        <r>
          <rPr>
            <sz val="9"/>
            <color indexed="81"/>
            <rFont val="Tahoma"/>
            <family val="2"/>
          </rPr>
          <t xml:space="preserve">
E = Daya x Jam nyala x 12bln</t>
        </r>
      </text>
    </comment>
    <comment ref="C13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muhamat.suropati:</t>
        </r>
        <r>
          <rPr>
            <sz val="9"/>
            <color indexed="81"/>
            <rFont val="Tahoma"/>
            <family val="2"/>
          </rPr>
          <t xml:space="preserve">
E = Daya x Jam nyala x 12bln</t>
        </r>
      </text>
    </comment>
    <comment ref="C14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muhamat.suropati:</t>
        </r>
        <r>
          <rPr>
            <sz val="9"/>
            <color indexed="81"/>
            <rFont val="Tahoma"/>
            <family val="2"/>
          </rPr>
          <t xml:space="preserve">
E = Daya x Jam nyala x 12bln</t>
        </r>
      </text>
    </comment>
    <comment ref="C15" authorId="0" shapeId="0" xr:uid="{00000000-0006-0000-0200-00000F000000}">
      <text>
        <r>
          <rPr>
            <b/>
            <sz val="9"/>
            <color indexed="81"/>
            <rFont val="Tahoma"/>
            <family val="2"/>
          </rPr>
          <t>muhamat.suropati:</t>
        </r>
        <r>
          <rPr>
            <sz val="9"/>
            <color indexed="81"/>
            <rFont val="Tahoma"/>
            <family val="2"/>
          </rPr>
          <t xml:space="preserve">
E = Daya x Jam nyala x 12bln</t>
        </r>
      </text>
    </comment>
    <comment ref="C16" authorId="0" shapeId="0" xr:uid="{00000000-0006-0000-0200-000010000000}">
      <text>
        <r>
          <rPr>
            <b/>
            <sz val="9"/>
            <color indexed="81"/>
            <rFont val="Tahoma"/>
            <family val="2"/>
          </rPr>
          <t>muhamat.suropati:</t>
        </r>
        <r>
          <rPr>
            <sz val="9"/>
            <color indexed="81"/>
            <rFont val="Tahoma"/>
            <family val="2"/>
          </rPr>
          <t xml:space="preserve">
E = Daya x Jam nyala x 12bln</t>
        </r>
      </text>
    </comment>
    <comment ref="C17" authorId="0" shapeId="0" xr:uid="{00000000-0006-0000-0200-000011000000}">
      <text>
        <r>
          <rPr>
            <b/>
            <sz val="9"/>
            <color indexed="81"/>
            <rFont val="Tahoma"/>
            <family val="2"/>
          </rPr>
          <t>muhamat.suropati:</t>
        </r>
        <r>
          <rPr>
            <sz val="9"/>
            <color indexed="81"/>
            <rFont val="Tahoma"/>
            <family val="2"/>
          </rPr>
          <t xml:space="preserve">
E = Daya x Jam nyala x 12bln</t>
        </r>
      </text>
    </comment>
    <comment ref="C18" authorId="0" shapeId="0" xr:uid="{00000000-0006-0000-0200-000012000000}">
      <text>
        <r>
          <rPr>
            <b/>
            <sz val="9"/>
            <color indexed="81"/>
            <rFont val="Tahoma"/>
            <family val="2"/>
          </rPr>
          <t>muhamat.suropati:</t>
        </r>
        <r>
          <rPr>
            <sz val="9"/>
            <color indexed="81"/>
            <rFont val="Tahoma"/>
            <family val="2"/>
          </rPr>
          <t xml:space="preserve">
E = Daya x Jam nyala x 12bln</t>
        </r>
      </text>
    </comment>
    <comment ref="C19" authorId="0" shapeId="0" xr:uid="{00000000-0006-0000-0200-000013000000}">
      <text>
        <r>
          <rPr>
            <b/>
            <sz val="9"/>
            <color indexed="81"/>
            <rFont val="Tahoma"/>
            <family val="2"/>
          </rPr>
          <t>muhamat.suropati:</t>
        </r>
        <r>
          <rPr>
            <sz val="9"/>
            <color indexed="81"/>
            <rFont val="Tahoma"/>
            <family val="2"/>
          </rPr>
          <t xml:space="preserve">
E = Daya x Jam nyala x 12bln</t>
        </r>
      </text>
    </comment>
    <comment ref="C20" authorId="0" shapeId="0" xr:uid="{00000000-0006-0000-0200-000014000000}">
      <text>
        <r>
          <rPr>
            <b/>
            <sz val="9"/>
            <color indexed="81"/>
            <rFont val="Tahoma"/>
            <family val="2"/>
          </rPr>
          <t>muhamat.suropati:</t>
        </r>
        <r>
          <rPr>
            <sz val="9"/>
            <color indexed="81"/>
            <rFont val="Tahoma"/>
            <family val="2"/>
          </rPr>
          <t xml:space="preserve">
E = Daya x Jam nyala x 12bln</t>
        </r>
      </text>
    </comment>
    <comment ref="C21" authorId="0" shapeId="0" xr:uid="{00000000-0006-0000-0200-000015000000}">
      <text>
        <r>
          <rPr>
            <b/>
            <sz val="9"/>
            <color indexed="81"/>
            <rFont val="Tahoma"/>
            <family val="2"/>
          </rPr>
          <t>muhamat.suropati:</t>
        </r>
        <r>
          <rPr>
            <sz val="9"/>
            <color indexed="81"/>
            <rFont val="Tahoma"/>
            <family val="2"/>
          </rPr>
          <t xml:space="preserve">
E = Daya x Jam nyala x 12bln</t>
        </r>
      </text>
    </comment>
    <comment ref="C22" authorId="0" shapeId="0" xr:uid="{00000000-0006-0000-0200-000016000000}">
      <text>
        <r>
          <rPr>
            <b/>
            <sz val="9"/>
            <color indexed="81"/>
            <rFont val="Tahoma"/>
            <family val="2"/>
          </rPr>
          <t>muhamat.suropati:</t>
        </r>
        <r>
          <rPr>
            <sz val="9"/>
            <color indexed="81"/>
            <rFont val="Tahoma"/>
            <family val="2"/>
          </rPr>
          <t xml:space="preserve">
E = Daya x Jam nyala x 12bln</t>
        </r>
      </text>
    </comment>
    <comment ref="C23" authorId="0" shapeId="0" xr:uid="{00000000-0006-0000-0200-000017000000}">
      <text>
        <r>
          <rPr>
            <b/>
            <sz val="9"/>
            <color indexed="81"/>
            <rFont val="Tahoma"/>
            <family val="2"/>
          </rPr>
          <t>muhamat.suropati:</t>
        </r>
        <r>
          <rPr>
            <sz val="9"/>
            <color indexed="81"/>
            <rFont val="Tahoma"/>
            <family val="2"/>
          </rPr>
          <t xml:space="preserve">
E = Daya x Jam nyala x 12bln</t>
        </r>
      </text>
    </comment>
    <comment ref="C24" authorId="0" shapeId="0" xr:uid="{00000000-0006-0000-0200-000018000000}">
      <text>
        <r>
          <rPr>
            <b/>
            <sz val="9"/>
            <color indexed="81"/>
            <rFont val="Tahoma"/>
            <family val="2"/>
          </rPr>
          <t>muhamat.suropati:</t>
        </r>
        <r>
          <rPr>
            <sz val="9"/>
            <color indexed="81"/>
            <rFont val="Tahoma"/>
            <family val="2"/>
          </rPr>
          <t xml:space="preserve">
E = Daya x Jam nyala x 12bln</t>
        </r>
      </text>
    </comment>
    <comment ref="C25" authorId="0" shapeId="0" xr:uid="{00000000-0006-0000-0200-000019000000}">
      <text>
        <r>
          <rPr>
            <b/>
            <sz val="9"/>
            <color indexed="81"/>
            <rFont val="Tahoma"/>
            <family val="2"/>
          </rPr>
          <t>muhamat.suropati:</t>
        </r>
        <r>
          <rPr>
            <sz val="9"/>
            <color indexed="81"/>
            <rFont val="Tahoma"/>
            <family val="2"/>
          </rPr>
          <t xml:space="preserve">
E = Daya x Jam nyala x 12bln</t>
        </r>
      </text>
    </comment>
    <comment ref="C26" authorId="0" shapeId="0" xr:uid="{00000000-0006-0000-0200-00001A000000}">
      <text>
        <r>
          <rPr>
            <b/>
            <sz val="9"/>
            <color indexed="81"/>
            <rFont val="Tahoma"/>
            <family val="2"/>
          </rPr>
          <t>muhamat.suropati:</t>
        </r>
        <r>
          <rPr>
            <sz val="9"/>
            <color indexed="81"/>
            <rFont val="Tahoma"/>
            <family val="2"/>
          </rPr>
          <t xml:space="preserve">
E = Daya x Jam nyala x 12bln</t>
        </r>
      </text>
    </comment>
    <comment ref="C27" authorId="0" shapeId="0" xr:uid="{00000000-0006-0000-0200-00001B000000}">
      <text>
        <r>
          <rPr>
            <b/>
            <sz val="9"/>
            <color indexed="81"/>
            <rFont val="Tahoma"/>
            <family val="2"/>
          </rPr>
          <t>muhamat.suropati:</t>
        </r>
        <r>
          <rPr>
            <sz val="9"/>
            <color indexed="81"/>
            <rFont val="Tahoma"/>
            <family val="2"/>
          </rPr>
          <t xml:space="preserve">
E = Daya x Jam nyala x 12bln</t>
        </r>
      </text>
    </comment>
    <comment ref="C28" authorId="0" shapeId="0" xr:uid="{00000000-0006-0000-0200-00001C000000}">
      <text>
        <r>
          <rPr>
            <b/>
            <sz val="9"/>
            <color indexed="81"/>
            <rFont val="Tahoma"/>
            <family val="2"/>
          </rPr>
          <t>muhamat.suropati:</t>
        </r>
        <r>
          <rPr>
            <sz val="9"/>
            <color indexed="81"/>
            <rFont val="Tahoma"/>
            <family val="2"/>
          </rPr>
          <t xml:space="preserve">
E = Daya x Jam nyala x 12bln</t>
        </r>
      </text>
    </comment>
    <comment ref="C29" authorId="0" shapeId="0" xr:uid="{00000000-0006-0000-0200-00001D000000}">
      <text>
        <r>
          <rPr>
            <b/>
            <sz val="9"/>
            <color indexed="81"/>
            <rFont val="Tahoma"/>
            <family val="2"/>
          </rPr>
          <t>muhamat.suropati:</t>
        </r>
        <r>
          <rPr>
            <sz val="9"/>
            <color indexed="81"/>
            <rFont val="Tahoma"/>
            <family val="2"/>
          </rPr>
          <t xml:space="preserve">
E = Daya x Jam nyala x 12bln</t>
        </r>
      </text>
    </comment>
    <comment ref="C30" authorId="0" shapeId="0" xr:uid="{00000000-0006-0000-0200-00001E000000}">
      <text>
        <r>
          <rPr>
            <b/>
            <sz val="9"/>
            <color indexed="81"/>
            <rFont val="Tahoma"/>
            <family val="2"/>
          </rPr>
          <t>muhamat.suropati:</t>
        </r>
        <r>
          <rPr>
            <sz val="9"/>
            <color indexed="81"/>
            <rFont val="Tahoma"/>
            <family val="2"/>
          </rPr>
          <t xml:space="preserve">
E = Daya x Jam nyala x 12bln</t>
        </r>
      </text>
    </comment>
    <comment ref="C31" authorId="0" shapeId="0" xr:uid="{00000000-0006-0000-0200-00001F000000}">
      <text>
        <r>
          <rPr>
            <b/>
            <sz val="9"/>
            <color indexed="81"/>
            <rFont val="Tahoma"/>
            <family val="2"/>
          </rPr>
          <t>muhamat.suropati:</t>
        </r>
        <r>
          <rPr>
            <sz val="9"/>
            <color indexed="81"/>
            <rFont val="Tahoma"/>
            <family val="2"/>
          </rPr>
          <t xml:space="preserve">
E = Daya x Jam nyala x 12bln</t>
        </r>
      </text>
    </comment>
    <comment ref="C32" authorId="0" shapeId="0" xr:uid="{00000000-0006-0000-0200-000020000000}">
      <text>
        <r>
          <rPr>
            <b/>
            <sz val="9"/>
            <color indexed="81"/>
            <rFont val="Tahoma"/>
            <family val="2"/>
          </rPr>
          <t>muhamat.suropati:</t>
        </r>
        <r>
          <rPr>
            <sz val="9"/>
            <color indexed="81"/>
            <rFont val="Tahoma"/>
            <family val="2"/>
          </rPr>
          <t xml:space="preserve">
E = Daya x Jam nyala x 12bln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User</author>
  </authors>
  <commentList>
    <comment ref="A11" authorId="0" shapeId="0" xr:uid="{00000000-0006-0000-0400-000001000000}">
      <text>
        <r>
          <rPr>
            <sz val="9"/>
            <color indexed="81"/>
            <rFont val="Tahoma"/>
            <family val="2"/>
          </rPr>
          <t>HILANGKAN CENTANG PADA BLANKS</t>
        </r>
      </text>
    </comment>
  </commentList>
</comments>
</file>

<file path=xl/sharedStrings.xml><?xml version="1.0" encoding="utf-8"?>
<sst xmlns="http://schemas.openxmlformats.org/spreadsheetml/2006/main" count="4829" uniqueCount="1646">
  <si>
    <t>NO</t>
  </si>
  <si>
    <t>URAIAN</t>
  </si>
  <si>
    <t>VOL</t>
  </si>
  <si>
    <t>BIAYA YANG DIPERLUKAN ( Rp )</t>
  </si>
  <si>
    <t>JUMLAH</t>
  </si>
  <si>
    <t>HARDWARE</t>
  </si>
  <si>
    <t>Penomoran Tiang</t>
  </si>
  <si>
    <t>Mtr</t>
  </si>
  <si>
    <t>Bh</t>
  </si>
  <si>
    <t>:</t>
  </si>
  <si>
    <t>I</t>
  </si>
  <si>
    <t>Golongan</t>
  </si>
  <si>
    <t>Lembar</t>
  </si>
  <si>
    <t xml:space="preserve">    dr </t>
  </si>
  <si>
    <t>Unit</t>
  </si>
  <si>
    <t>Gambar dari</t>
  </si>
  <si>
    <t>Skala</t>
  </si>
  <si>
    <t>Perihal:</t>
  </si>
  <si>
    <t xml:space="preserve"> Digambar</t>
  </si>
  <si>
    <t xml:space="preserve"> Diperiksa</t>
  </si>
  <si>
    <t xml:space="preserve"> Diketahui</t>
  </si>
  <si>
    <t xml:space="preserve"> Disetujui</t>
  </si>
  <si>
    <t>V</t>
  </si>
  <si>
    <t>NO.</t>
  </si>
  <si>
    <t>Set</t>
  </si>
  <si>
    <t>Oval Eye Nut ⅝"</t>
  </si>
  <si>
    <t>Washer Square 2 ¼"</t>
  </si>
  <si>
    <t>Schackle Anchor ⅝"</t>
  </si>
  <si>
    <t>Bolt Machine ⅝" x 10"</t>
  </si>
  <si>
    <t>Ground rod ⅝" x 8" Copper Weld</t>
  </si>
  <si>
    <t>Bimetalic Connector 35 - 240 mm²</t>
  </si>
  <si>
    <t>Clamp Ground Rod ⅝"</t>
  </si>
  <si>
    <t>Ground wire Cu 16 mm²</t>
  </si>
  <si>
    <t>Ground rod &amp; Washer</t>
  </si>
  <si>
    <t>Pipa PVC ½"</t>
  </si>
  <si>
    <t>Stopping Buckle / Yokes</t>
  </si>
  <si>
    <t>Primary Dead End Clamp ( 150 s/d 240 ) mm²</t>
  </si>
  <si>
    <t>Pole Band Double Rack 7" atau 7 ½"</t>
  </si>
  <si>
    <t>Tie Wire # 4 / Alluminium bonding wire # 20</t>
  </si>
  <si>
    <t>Kotak APP TR Double Tarif, lengkap</t>
  </si>
  <si>
    <t>Kms</t>
  </si>
  <si>
    <t>HARGA SATUAN</t>
  </si>
  <si>
    <t>GOL</t>
  </si>
  <si>
    <t>SAT</t>
  </si>
  <si>
    <t>MDU-KD</t>
  </si>
  <si>
    <t>HDW</t>
  </si>
  <si>
    <t>MDU</t>
  </si>
  <si>
    <t>JASA</t>
  </si>
  <si>
    <t/>
  </si>
  <si>
    <t>Kotak APP Type I Lipat,lengkap</t>
  </si>
  <si>
    <t>Kotak APP Type III Lipat,lengkap</t>
  </si>
  <si>
    <t>Kotak APP TR Type IV Tanpa Topi,lengkap</t>
  </si>
  <si>
    <t>Kotak APP TR Type I A Single Tarif, lengkap</t>
  </si>
  <si>
    <t>Kotak APP TM , lengkap</t>
  </si>
  <si>
    <t>Fuse Link 2 A</t>
  </si>
  <si>
    <t>Fuse Link 6 A</t>
  </si>
  <si>
    <t>Fuse Link 8 A</t>
  </si>
  <si>
    <t>Fuse Link 10 A</t>
  </si>
  <si>
    <t>Fuse Link 15 A</t>
  </si>
  <si>
    <t>Fuse Link 20 A</t>
  </si>
  <si>
    <t>Fuse Link 25 A</t>
  </si>
  <si>
    <t>Fuse Link 30 A</t>
  </si>
  <si>
    <t>Fuse Link 50 A</t>
  </si>
  <si>
    <t>Fuse Link 60 A</t>
  </si>
  <si>
    <t>NH Fuse Puller Size 00-4</t>
  </si>
  <si>
    <t>AAAC 70 mm²</t>
  </si>
  <si>
    <t>AAAC 150 mm²</t>
  </si>
  <si>
    <t>AAAC 240 mm²</t>
  </si>
  <si>
    <t>AAAC/S 70 mm²</t>
  </si>
  <si>
    <t>AAAC/S 150 mm²</t>
  </si>
  <si>
    <t>AAAC/S 240 mm²</t>
  </si>
  <si>
    <t>MVTIC 3 x 150 + N 95 mm²</t>
  </si>
  <si>
    <t>MVTIC 3 x 240 + N 95 mm²</t>
  </si>
  <si>
    <t>NFA2X 2 x 10 mm²</t>
  </si>
  <si>
    <t>NFA2X 2 x 16 mm²</t>
  </si>
  <si>
    <t>NFA2X 2 x 25 mm²</t>
  </si>
  <si>
    <t>NFA2X 4 x 10 mm²</t>
  </si>
  <si>
    <t>NFA2X 4 x 16 mm²</t>
  </si>
  <si>
    <t>NFA2X 4 x 25 mm²</t>
  </si>
  <si>
    <t>NFA2X 4 x 70 mm²</t>
  </si>
  <si>
    <t>Kabel NYY 1 x 70 mm²</t>
  </si>
  <si>
    <t>Kabel NYY 1 x 95 mm²</t>
  </si>
  <si>
    <t>Kabel NYY 1 x 150 mm²</t>
  </si>
  <si>
    <t>Kabel NYY 1 x 240 mm²</t>
  </si>
  <si>
    <t>Kabel NA2XSY 20 KV, 1 x 70 mm²</t>
  </si>
  <si>
    <t>Kabel NA2XSY 20 KV, 1 x 150 mm²</t>
  </si>
  <si>
    <t>Kabel NA2XSY 20 KV, 1 x 240 mm²</t>
  </si>
  <si>
    <t>Kabel NA2XSY 20 KV, 1 x 300 mm²</t>
  </si>
  <si>
    <t>Kabel NA2XSEYBY 20 KV, 3 x 240 mm²</t>
  </si>
  <si>
    <t>Kabel NA2XSEYBY 20 KV, 3 x 300 mm²</t>
  </si>
  <si>
    <t>Kabel NA2XS2Y 20 KV, 1 x 240 mm²</t>
  </si>
  <si>
    <t>Kabel NA2XS2Y 20 KV, 1 x 300 mm²</t>
  </si>
  <si>
    <t>Kabel NYA Fleksibel 2.5 mm²</t>
  </si>
  <si>
    <t>Kabel NYA Fleksibel 4 mm²</t>
  </si>
  <si>
    <t>Kabel NYA Fleksibel 6 mm²</t>
  </si>
  <si>
    <t>Kabel NYA Fleksibel 10 mm²</t>
  </si>
  <si>
    <t>Kabel NYA Fleksibel 16 mm²</t>
  </si>
  <si>
    <t>Kabel NYM 2 x 2.5 mm²</t>
  </si>
  <si>
    <t>Kabel NYM 2 x 4 mm²</t>
  </si>
  <si>
    <t>Kabel NYM 3 x 4 mm²</t>
  </si>
  <si>
    <t>Btg</t>
  </si>
  <si>
    <t>Tiang Beton 9M-200 daN+E</t>
  </si>
  <si>
    <t>Tiang Beton 11M-200 daN+E</t>
  </si>
  <si>
    <t>Tiang Beton 12M-200 daN+E</t>
  </si>
  <si>
    <t>Tiang Beton 12M-350 daN+E</t>
  </si>
  <si>
    <t>Tiang Beton 13M-350 daN+E</t>
  </si>
  <si>
    <t>Tiang Beton 14M-350 daN+E</t>
  </si>
  <si>
    <t>Disconnector Lightning Arester 5 KA</t>
  </si>
  <si>
    <t>Disconnector Lightning Arester 10 KA</t>
  </si>
  <si>
    <t>Micro Capasitor Controller</t>
  </si>
  <si>
    <t>Current Sensor</t>
  </si>
  <si>
    <t>Kawat Segel</t>
  </si>
  <si>
    <t>Roll</t>
  </si>
  <si>
    <t>Timah Segel</t>
  </si>
  <si>
    <t>Kg</t>
  </si>
  <si>
    <t>Strain Hook Clamp 1 ½"</t>
  </si>
  <si>
    <t>Strain Hook Ekor Babi</t>
  </si>
  <si>
    <t>Loden Manset 0.8 Kg</t>
  </si>
  <si>
    <t>Protective Cup Plastik 1 ½"</t>
  </si>
  <si>
    <t>Tap Connector Kedap Air ( 6-25 / 6-25 ) mm²</t>
  </si>
  <si>
    <t>Tap Connector Kedap Air ( 35-70 / 35-70 ) mm²</t>
  </si>
  <si>
    <t>Tap Connector Kedap Air ( 6-25 / 35-70 ) mm²</t>
  </si>
  <si>
    <t>Tap Connector Berbadan Logam ( 6-25 / 6-25 ) mm²</t>
  </si>
  <si>
    <t>Tap Connector Berbadan Logam ( 35-70 / 35-70 ) mm²</t>
  </si>
  <si>
    <t>Tap Connector Berbadan Logam ( 6-25 / 35-70 ) mm²</t>
  </si>
  <si>
    <t>Connector Bimetal 16-10 mm²</t>
  </si>
  <si>
    <t>Connector Bimetal 16-6 mm²</t>
  </si>
  <si>
    <t>Connector Bimetal 16-16 mm²</t>
  </si>
  <si>
    <t>Connector Bimetal 50-50 mm²</t>
  </si>
  <si>
    <t>Connector Bimetal 50-70 mm²</t>
  </si>
  <si>
    <t>Connector Bimetal 70-70 mm²</t>
  </si>
  <si>
    <t>Connector Bimetal 95-70 mm²</t>
  </si>
  <si>
    <t>Connector Bimetal 70-50 mm²</t>
  </si>
  <si>
    <t>Connector Bimetal 70-95 mm²</t>
  </si>
  <si>
    <t>Connector Bimetal 120-70 mm²</t>
  </si>
  <si>
    <t>Connector Bimetal 70-120 mm²</t>
  </si>
  <si>
    <t>Connector Bimetal 120-120 mm²</t>
  </si>
  <si>
    <t>Pole Bracket Three Way 3"-4"</t>
  </si>
  <si>
    <t>Pole Bracket Two Way 6"-7"</t>
  </si>
  <si>
    <t>Pole Bracket Two Way 8"-9"</t>
  </si>
  <si>
    <t>Pole Attachment Fitting / L bracket</t>
  </si>
  <si>
    <t>Fixing Collar</t>
  </si>
  <si>
    <t>Bimetalic Connector AL/AL 70-70 mm²</t>
  </si>
  <si>
    <t>Kotak APP 1 Fasa OA KAS I</t>
  </si>
  <si>
    <t>Kotak APP 3 Fasa OA KAS III</t>
  </si>
  <si>
    <t>Klem Bugel untuk tiang atap 1 ½"</t>
  </si>
  <si>
    <t>Gas Pipe 1 ½" x 6 Meter</t>
  </si>
  <si>
    <t>Armour Rod # for 35 mm²</t>
  </si>
  <si>
    <t>Armour Rod # for 50 mm²</t>
  </si>
  <si>
    <t>Armour Rod # for 70 mm²</t>
  </si>
  <si>
    <t>Armour Rod # for 150 mm²</t>
  </si>
  <si>
    <t>Armour Rod # for 240 mm²</t>
  </si>
  <si>
    <t>Armour Tape ¼" wide</t>
  </si>
  <si>
    <t>Ball Clevis Socket Eyes</t>
  </si>
  <si>
    <t>Bolt Double Arming ⅝ " x 16 - 24"</t>
  </si>
  <si>
    <t>Bolt Double Arming ⅝" x 10"</t>
  </si>
  <si>
    <t>Bolt Double Arming ⅝" x 12"</t>
  </si>
  <si>
    <t>Bolt Double Arming ⅝" x 14"</t>
  </si>
  <si>
    <t>Bolt Double Up Side ⅝" x (14 - 22")</t>
  </si>
  <si>
    <t>Bolt Double Up Side ⅝" x 10"</t>
  </si>
  <si>
    <t>Bolt Double Up Side ⅝" x 12"</t>
  </si>
  <si>
    <t>Bolt Double Up Side ⅝" x 9"</t>
  </si>
  <si>
    <t>Bolt Double Up Side ⅝" x 8"</t>
  </si>
  <si>
    <t>Bolt Machine / Bolt cariage ½" x ¾"</t>
  </si>
  <si>
    <t>Bolt Machine ⅝" x (14 - 22")</t>
  </si>
  <si>
    <t>Bolt Machine ⅝" x 12"</t>
  </si>
  <si>
    <t>Bolt Machine ⅝" x 8"</t>
  </si>
  <si>
    <t>Bolt Machine ⅝" x 9"</t>
  </si>
  <si>
    <t>Bolt Single Up Side ⅝" x 10"</t>
  </si>
  <si>
    <t>Bolt Single Up Side ⅝" x 12"</t>
  </si>
  <si>
    <t>Bolt Single Up Side ⅝" x 8"</t>
  </si>
  <si>
    <t>Bolt Single Up Side ⅝" x 9"</t>
  </si>
  <si>
    <t>Brace Steel 550 mm</t>
  </si>
  <si>
    <t>Brace Steel 770 mm</t>
  </si>
  <si>
    <t>Bracket Extension for cut out</t>
  </si>
  <si>
    <t>Bracket Secondary / Bracket insulated</t>
  </si>
  <si>
    <t>Bracket band segment,vertikal plat ( Hot dip galvanis )</t>
  </si>
  <si>
    <t>Center Bracket 6 KN</t>
  </si>
  <si>
    <t>Center Bracket 12.5 KN</t>
  </si>
  <si>
    <t>Clevis Swinging Secondary</t>
  </si>
  <si>
    <t>Compresion Conector H type 150 mm² / 240 mm²</t>
  </si>
  <si>
    <t>Compresion Conector H type 240 mm² / 240 mm²</t>
  </si>
  <si>
    <t>Compresion Conector H type 50 mm² / 70 mm²</t>
  </si>
  <si>
    <t>Compresion Conector H type 70 mm² / 150 mm²</t>
  </si>
  <si>
    <t>Compresion Conector H type 70 mm² / 70 mm²</t>
  </si>
  <si>
    <t>Compresion Terminal Lug 35 mm²</t>
  </si>
  <si>
    <t>Compresion Terminal Lug 50 mm²</t>
  </si>
  <si>
    <t>Compresion Terminal Lug 70 mm²</t>
  </si>
  <si>
    <t>Compresion Terminal Lug 150 mm²</t>
  </si>
  <si>
    <t>Compresion Terminal Lug 240 mm²</t>
  </si>
  <si>
    <t>Cross Arm Clevis</t>
  </si>
  <si>
    <t>Fixed Dead Assembly 25-35 mm²</t>
  </si>
  <si>
    <t>Fixed Dead Assembly 50-70 mm²</t>
  </si>
  <si>
    <t>Adjustable Dead End Assembly 25-35 mm²</t>
  </si>
  <si>
    <t>Adjustable Dead End Assembly 50-70 mm²</t>
  </si>
  <si>
    <t>Blundle protection Set 35-70 mm²</t>
  </si>
  <si>
    <t>Frefomed guy wire 22 mm²</t>
  </si>
  <si>
    <t>Frefomed guy wire 35 mm²</t>
  </si>
  <si>
    <t>Frefomed guy wire 70 mm²</t>
  </si>
  <si>
    <t>Ground rod ⅝" x 8" Galvanis</t>
  </si>
  <si>
    <t>Ground wire Cu 25 mm²</t>
  </si>
  <si>
    <t>Ground wire Cu 50 mm²</t>
  </si>
  <si>
    <t>Grounding Iron Plate Form Plat / Eart safety mats</t>
  </si>
  <si>
    <t>Guy Attachment / Guy hok</t>
  </si>
  <si>
    <t>Guy Wire 22 mm²</t>
  </si>
  <si>
    <t>Guy Wire 35 mm²</t>
  </si>
  <si>
    <t>Guy Wire 70 mm²</t>
  </si>
  <si>
    <t>Hot Line Clamp ( 35mm² s/d 70 mm² )</t>
  </si>
  <si>
    <t>Hot Line Clamp ( 150mm² s/d 240 mm² )</t>
  </si>
  <si>
    <t>Joint sleeve 35 mm²</t>
  </si>
  <si>
    <t>Joint sleeve 50 mm²</t>
  </si>
  <si>
    <t>Joint sleeve 70 mm²</t>
  </si>
  <si>
    <t>Joint sleeve 150 mm²</t>
  </si>
  <si>
    <t>Joint sleeve 240 mm²</t>
  </si>
  <si>
    <t>Kousen</t>
  </si>
  <si>
    <t>Large Angle Assembly 25-35 mm²</t>
  </si>
  <si>
    <t>Large Angle Assembly 50-70 mm²</t>
  </si>
  <si>
    <t>Lock Nut ⅝"</t>
  </si>
  <si>
    <t>Loop Dead End Clamp / LC ( 35 s/d 240 ) mm²</t>
  </si>
  <si>
    <t>Nut Timble eye ⅝"</t>
  </si>
  <si>
    <t>Oval Eye Bolt ⅝" x 8"</t>
  </si>
  <si>
    <t>Oval Eye Bolt ⅝" x 9"</t>
  </si>
  <si>
    <t>Oval Eye Bolt ⅝" x ( 14" s/d 22" )</t>
  </si>
  <si>
    <t>Oval Eye Bolt ⅝" x 10"</t>
  </si>
  <si>
    <t>Oval Eye Bolt ⅝" x 12"</t>
  </si>
  <si>
    <t>Parallel group clamp AL/AL 25-70 mm²</t>
  </si>
  <si>
    <t>Parallel group clamp AL/AL 70-150 mm²</t>
  </si>
  <si>
    <t>Parallel group clamp AL/AL 150-240 mm²</t>
  </si>
  <si>
    <t>Pin adapter Insulator</t>
  </si>
  <si>
    <t>Plastic Strap for Clamping</t>
  </si>
  <si>
    <t>Pole Band Double Rack 3" atau 3 ½"</t>
  </si>
  <si>
    <t>Pole Band Double Rack 4" atau 4 ½"</t>
  </si>
  <si>
    <t>Pole Band Double Rack 5" atau 5 ½"</t>
  </si>
  <si>
    <t>Pole Band Double Rack 6" atau 6 ½"</t>
  </si>
  <si>
    <t>Pole Band Double Rack 8" atau 8 ½"</t>
  </si>
  <si>
    <t>Pole Band Double Rack 9" atau 12"</t>
  </si>
  <si>
    <t>Pole Band Double Up Side 3" atau 3 ½"</t>
  </si>
  <si>
    <t>Pole Band Double Up Side 4" atau 4 ½"</t>
  </si>
  <si>
    <t>Pole Band Double Up Side 5" atau 5 ½"</t>
  </si>
  <si>
    <t>Pole Band Double Up Side 6" atau 6 ½"</t>
  </si>
  <si>
    <t>Pole Band Double Up Side 7" atau 7 ½"</t>
  </si>
  <si>
    <t>Pole Band Double Up Side 8" atau 8 ½"</t>
  </si>
  <si>
    <t>Pole Band Double Up Side 9" atau 12"</t>
  </si>
  <si>
    <t>Pole Band Single Rack 3" atau 3 ½"</t>
  </si>
  <si>
    <t>Pole Band Single Rack 4" atau 4 ½"</t>
  </si>
  <si>
    <t>Pole Band Single Rack 5" atau 5 ½"</t>
  </si>
  <si>
    <t>Pole Band Single Rack 6" atau 6 ½"</t>
  </si>
  <si>
    <t>Pole Band Single Rack 7" atau 7 ½"</t>
  </si>
  <si>
    <t>Pole Band Single Rack 8" atau 8 ½"</t>
  </si>
  <si>
    <t>Pole Band Single Rack 9" atau 12"</t>
  </si>
  <si>
    <t>Pole Band Single Up Side 3" atau 3 ½"</t>
  </si>
  <si>
    <t>Pole Band Single Up Side 4" atau 4 ½"</t>
  </si>
  <si>
    <t>Pole Band Single Up Side 5" atau 5 ½"</t>
  </si>
  <si>
    <t>Pole Band Single Up Side 6" atau 6 ½"</t>
  </si>
  <si>
    <t>Pole Band Single Up Side 7" atau 7 ½"</t>
  </si>
  <si>
    <t>Pole Band Single Up Side 8" atau 8 ½"</t>
  </si>
  <si>
    <t>Pole Band Single Up Side 9" atau 12"</t>
  </si>
  <si>
    <t>Primary Angle Clamp ( 35 s/d 70 ) mm²</t>
  </si>
  <si>
    <t>Primary Angle Clamp ( 150 s/d 240 ) mm²</t>
  </si>
  <si>
    <t>Primary Dead End Clamp ( 35 s/d 70 ) mm²</t>
  </si>
  <si>
    <t>Primary Dead End Clamp ( 70 s/d 150 ) mm²</t>
  </si>
  <si>
    <t>Rod Anchor ¾" x 8'</t>
  </si>
  <si>
    <t>Rod Anchor ⅝" x 7'</t>
  </si>
  <si>
    <t>Side Bracket</t>
  </si>
  <si>
    <t>Spool Insulator ANSI 53 - 2</t>
  </si>
  <si>
    <t>Spool Insulator ANSI 53 - 4</t>
  </si>
  <si>
    <t>Stainless Steel Strap 20 x 0.7 mm</t>
  </si>
  <si>
    <t>Steel L 70 x 70 x 7 x 780 mm galvanis</t>
  </si>
  <si>
    <t>Steel Channel C NP 8 x 1.750</t>
  </si>
  <si>
    <t>Steel Channel C NP 8 x 1.250</t>
  </si>
  <si>
    <t>Steel Channel C NP 8 x 1.390</t>
  </si>
  <si>
    <t>Strain Clamp A3C, ACSR 25-70 mm²</t>
  </si>
  <si>
    <t>Strain Clamp A3C, ACSR 70-150 mm²</t>
  </si>
  <si>
    <t>Strain Clamp A3C, ACSR 150-240 mm²</t>
  </si>
  <si>
    <t>Strain Clamp A3C, ACSR 240-400 mm²</t>
  </si>
  <si>
    <t>Suspension Clamp AL</t>
  </si>
  <si>
    <t>Suspension Clamp Plastic</t>
  </si>
  <si>
    <t>Suspension Clamp Bracket / Pole Bracket</t>
  </si>
  <si>
    <t>Strain Clamp Wedge 25-70 mm²</t>
  </si>
  <si>
    <t>Strain Clamp Wedge 70-150 mm²</t>
  </si>
  <si>
    <t>Tap connector ( 35 s/d 70 ) mm²</t>
  </si>
  <si>
    <t>Tap connector ( 35 s/d 150 ) mm²</t>
  </si>
  <si>
    <t>Tap connector ( 70 s/d 150 ) mm²</t>
  </si>
  <si>
    <t>Tap connector ( 70 s/d 240 ) mm²</t>
  </si>
  <si>
    <t>Tension Bracket</t>
  </si>
  <si>
    <t>Link</t>
  </si>
  <si>
    <t>Plastic Strap / Cable Ties</t>
  </si>
  <si>
    <t>Three Bolt Clamp</t>
  </si>
  <si>
    <t>Washer Round ⅜"</t>
  </si>
  <si>
    <t>Suplement kit XLPE-PILC 3 x 150-240 mm²</t>
  </si>
  <si>
    <t>Suplement kit XLPE-PILC 3 x 300-400 mm²</t>
  </si>
  <si>
    <t>Suplement kit XLPE-PILC 3 x 150-240 mm² (IJKA)</t>
  </si>
  <si>
    <t>Klem beugel bevesteging 8 x 6"</t>
  </si>
  <si>
    <t>Pipa shock PVC</t>
  </si>
  <si>
    <t>Klem beugel ⅞"</t>
  </si>
  <si>
    <t>Stainless steel strap</t>
  </si>
  <si>
    <t>Upah Pasang Acc.Jar Penghalang Panjat</t>
  </si>
  <si>
    <t>Per 50 m</t>
  </si>
  <si>
    <t>Upah Pasang Penghantar TM A3C 3x240 + 1x120mm²</t>
  </si>
  <si>
    <t>Upah Pasang Penghantar TM A3C 3x150 + 1x150mm²</t>
  </si>
  <si>
    <t>Upah Pasang Penghantar TM A3C 3x150 + 1x70mm²</t>
  </si>
  <si>
    <t>Upah Pasang Penghantar TM A3C 3x70 + 1x70mm²</t>
  </si>
  <si>
    <t>Upah Pasang Penghantar TM A3C 3x70 + 1x50mm²</t>
  </si>
  <si>
    <t>Upah Pasang Penghantar TM A3C 3x70 + 1x35mm²</t>
  </si>
  <si>
    <t>Upah Pasang Penghantar TM A3C 3x35 + 1x35mm²</t>
  </si>
  <si>
    <t>Upah Pasang Penghantar TM A3C 1x150 + 1x70mm²</t>
  </si>
  <si>
    <t>Upah Pasang Penghantar TM A3C 1x120 + 1x70mm²</t>
  </si>
  <si>
    <t>Upah Pasang Penghantar TM A3C 1x70 + 1x70mm²</t>
  </si>
  <si>
    <t>Upah Pasang Penghantar TM A3C 1x70 + 1x50mm²</t>
  </si>
  <si>
    <t>Upah Pasang Penghantar TM A3C 1x70 + 1x35mm²</t>
  </si>
  <si>
    <t>Upah Pasang Penghantar TM A3C 1x35 + 1x35mm²</t>
  </si>
  <si>
    <t>Upah Pasang Penghantar TM A3C 3x240mm²</t>
  </si>
  <si>
    <t>Upah Pasang Penghantar TM A3C 2x240mm²</t>
  </si>
  <si>
    <t>Upah Pasang Penghantar TM A3C 3x150mm²</t>
  </si>
  <si>
    <t>Upah Pasang Penghantar TM A3C 2x150mm²</t>
  </si>
  <si>
    <t>Upah Pasang Penghantar TM A3C 3x70mm²</t>
  </si>
  <si>
    <t>Upah Pasang Penghantar TM A3C 2x70mm²</t>
  </si>
  <si>
    <t>Upah Pasang Penghantar TM A3C 3x35mm²</t>
  </si>
  <si>
    <t>Upah Pasang Penghantar TM A3C 2x35mm²</t>
  </si>
  <si>
    <t>Upah Pasang Penghantar TM A3CS 3x240 + 1x150mm²</t>
  </si>
  <si>
    <t>Upah Pasang Penghantar TM A3CS 3x240 + 1x120mm²</t>
  </si>
  <si>
    <t>Upah Pasang Penghantar TM A3CS 3x150 + 1x150mm²</t>
  </si>
  <si>
    <t>Upah Pasang Penghantar TM A3CS 3x150 + 1x70mm²</t>
  </si>
  <si>
    <t>Upah Pasang Penghantar TM A3CS 3x70 + 1x70mm²</t>
  </si>
  <si>
    <t>Upah Pasang Penghantar TM A3CS 3x70 + 1x50mm²</t>
  </si>
  <si>
    <t>Upah Pasang Penghantar TM A3CS 3x70 + 1x35mm²</t>
  </si>
  <si>
    <t>Upah Pasang Penghantar TM A3CS 3x35 + 1x35mm²</t>
  </si>
  <si>
    <t>Upah Pasang Penghantar TM A3CS 1x150 + 1x70mm²</t>
  </si>
  <si>
    <t>Upah Pasang Penghantar TM A3CS 1x120 + 1x70mm²</t>
  </si>
  <si>
    <t>Upah Pasang Penghantar TM A3CS 1x70 + 1x70mm²</t>
  </si>
  <si>
    <t>Upah Pasang Penghantar TM A3CS 1x70 + 1x50mm²</t>
  </si>
  <si>
    <t>Upah Pasang Penghantar TM A3CS 1x70 + 1x35mm²</t>
  </si>
  <si>
    <t>Upah Pasang Penghantar TM A3CS 1x35 + 1x35mm²</t>
  </si>
  <si>
    <t>Upah Pasang Penghantar TM A3CS 3x240mm²</t>
  </si>
  <si>
    <t>Upah Pasang Penghantar TM A3CS 2x240mm²</t>
  </si>
  <si>
    <t>Upah Pasang Penghantar TM A3CS 3x150mm²</t>
  </si>
  <si>
    <t>Upah Pasang Penghantar TM A3CS 2x150mm²</t>
  </si>
  <si>
    <t>Upah Pasang Penghantar TM A3CS 3x70mm²</t>
  </si>
  <si>
    <t>Upah Pasang Penghantar TM A3CS 2x70mm²</t>
  </si>
  <si>
    <t>Upah Pasang Penghantar TM A3CS 3x35mm²</t>
  </si>
  <si>
    <t>Upah Pasang Penghantar TM A3CS 2x35mm²</t>
  </si>
  <si>
    <t>Upah Pasang Penghantar TR A3C 3x70 + 1x35mm²</t>
  </si>
  <si>
    <t>Upah Pasang Penghantar TR A3C 2x70 + 1x70mm²</t>
  </si>
  <si>
    <t>Upah Pasang Penghantar TR A3C 2x70 + 1x35mm²</t>
  </si>
  <si>
    <t>Upah Pasang Penghantar TR A3C 2x70mm²</t>
  </si>
  <si>
    <t>Upah Pasang Penghantar TR A3C 2x35mm²</t>
  </si>
  <si>
    <t>Upah Pasang Penghantar TR LVTC 3x70 + 1x50mm²</t>
  </si>
  <si>
    <t>Upah Pasang Penghantar TR LVTC 2x70 + 1x50mm²</t>
  </si>
  <si>
    <t>Upah Pasang Tiang Beton 7M-100 daN</t>
  </si>
  <si>
    <t>Upah Pasang Tiang Beton 7M-100 daN+E</t>
  </si>
  <si>
    <t>Upah Pasang Tiang Beton 9M-100 daN</t>
  </si>
  <si>
    <t>Upah Pasang Tiang Beton 9M-100 daN+E</t>
  </si>
  <si>
    <t>Upah Pasang Tiang Beton 9M-200 daN</t>
  </si>
  <si>
    <t>Upah Pasang Tiang Beton 9M-200 daN+E</t>
  </si>
  <si>
    <t>Upah Pasang Tiang Beton 11M-200 daN</t>
  </si>
  <si>
    <t>Upah Pasang Tiang Beton 11M-200 daN+E</t>
  </si>
  <si>
    <t>Upah Pasang Tiang Beton 11M-350 daN</t>
  </si>
  <si>
    <t>Upah Pasang Tiang Beton 11M-350 daN+E</t>
  </si>
  <si>
    <t>Upah Pasang Tiang Beton 12M-200 daN</t>
  </si>
  <si>
    <t>Upah Pasang Tiang Beton 12M-200 daN+E</t>
  </si>
  <si>
    <t>Upah Pasang Tiang Beton 12M-350 daN</t>
  </si>
  <si>
    <t>Upah Pasang Tiang Beton 12M-350 daN+E</t>
  </si>
  <si>
    <t>Upah Pasang Tiang Beton 12M-500 daN</t>
  </si>
  <si>
    <t>Upah Pasang Tiang Beton 12M-500 daN+E</t>
  </si>
  <si>
    <t>Upah Pasang Tiang Beton 13M-350 daN</t>
  </si>
  <si>
    <t>Upah Pasang Tiang Beton 13M-350 daN+E</t>
  </si>
  <si>
    <t>Upah Pasang Tiang Beton 13M-500 daN</t>
  </si>
  <si>
    <t>Upah Pasang Tiang Beton 13M-500 daN+E</t>
  </si>
  <si>
    <t>Upah Pasang Tiang Beton 14M-350 daN</t>
  </si>
  <si>
    <t>Upah Pasang Tiang Beton 14M-350 daN+E</t>
  </si>
  <si>
    <t>Upah Pasang Tiang Beton 14M-500 daN</t>
  </si>
  <si>
    <t>Upah Pasang Tiang Beton 14M-500 daN+E</t>
  </si>
  <si>
    <t>Upah Pasang Sepatu kabel bimetal 240 - 300 mm² (2 lubang)</t>
  </si>
  <si>
    <t>Upah Pasang Sepatu kabel bimetal 150 mm² (2 lubang)</t>
  </si>
  <si>
    <t>Upah Pasang Kabel Tanah XLPE 3 x 300 mm² (three core)</t>
  </si>
  <si>
    <t>Upah Pasang Sambungan Rumah 1 Fasa</t>
  </si>
  <si>
    <t>Upah Pasang Sambungan Rumah 3 Fasa</t>
  </si>
  <si>
    <t>Upah Bongkar Acc.Jar Penghalang Panjat</t>
  </si>
  <si>
    <t>Upah Bongkar Penghantar TM A3C 3x240 + 1x120mm²</t>
  </si>
  <si>
    <t>Upah Bongkar Penghantar TM A3C 3x150 + 1x150mm²</t>
  </si>
  <si>
    <t>Upah Bongkar Penghantar TM A3C 3x150 + 1x70mm²</t>
  </si>
  <si>
    <t>Upah Bongkar Penghantar TM A3C 3x70 + 1x70mm²</t>
  </si>
  <si>
    <t>Upah Bongkar Penghantar TM A3C 3x70 + 1x50mm²</t>
  </si>
  <si>
    <t>Upah Bongkar Penghantar TM A3C 3x70 + 1x35mm²</t>
  </si>
  <si>
    <t>Upah Bongkar Penghantar TM A3C 3x35 + 1x35mm²</t>
  </si>
  <si>
    <t>Upah Bongkar Penghantar TM A3C 1x150 + 1x70mm²</t>
  </si>
  <si>
    <t>Upah Bongkar Penghantar TM A3C 1x120 + 1x70mm²</t>
  </si>
  <si>
    <t>Upah Bongkar Penghantar TM A3C 1x70 + 1x70mm²</t>
  </si>
  <si>
    <t>Upah Bongkar Penghantar TM A3C 1x70 + 1x50mm²</t>
  </si>
  <si>
    <t>Upah Bongkar Penghantar TM A3C 1x70 + 1x35mm²</t>
  </si>
  <si>
    <t>Upah Bongkar Penghantar TM A3C 1x35 + 1x35mm²</t>
  </si>
  <si>
    <t>Upah Bongkar Penghantar TM A3C 3x240mm²</t>
  </si>
  <si>
    <t>Upah Bongkar Penghantar TM A3C 2x240mm²</t>
  </si>
  <si>
    <t>Upah Bongkar Penghantar TM A3C 3x150mm²</t>
  </si>
  <si>
    <t>Upah Bongkar Penghantar TM A3C 2x150mm²</t>
  </si>
  <si>
    <t>Upah Bongkar Penghantar TM A3C 3x70mm²</t>
  </si>
  <si>
    <t>Upah Bongkar Penghantar TM A3C 2x70mm²</t>
  </si>
  <si>
    <t>Upah Bongkar Penghantar TM A3C 3x35mm²</t>
  </si>
  <si>
    <t>Upah Bongkar Penghantar TM A3C 2x35mm²</t>
  </si>
  <si>
    <t>Upah Bongkar Penghantar TM A3CS 3x240 + 1x150mm²</t>
  </si>
  <si>
    <t>Upah Bongkar Penghantar TM A3CS 3x240 + 1x120mm²</t>
  </si>
  <si>
    <t>Upah Bongkar Penghantar TM A3CS 3x150 + 1x150mm²</t>
  </si>
  <si>
    <t>Upah Bongkar Penghantar TM A3CS 3x150 + 1x70mm²</t>
  </si>
  <si>
    <t>Upah Bongkar Penghantar TM A3CS 3x70 + 1x70mm²</t>
  </si>
  <si>
    <t>Upah Bongkar Penghantar TM A3CS 3x70 + 1x50mm²</t>
  </si>
  <si>
    <t>Upah Bongkar Penghantar TM A3CS 3x70 + 1x35mm²</t>
  </si>
  <si>
    <t>Upah Bongkar Penghantar TM A3CS 3x35 + 1x35mm²</t>
  </si>
  <si>
    <t>Upah Bongkar Penghantar TM A3CS 1x150 + 1x70mm²</t>
  </si>
  <si>
    <t>Upah Bongkar Penghantar TM A3CS 1x120 + 1x70mm²</t>
  </si>
  <si>
    <t>Upah Bongkar Penghantar TM A3CS 1x70 + 1x70mm²</t>
  </si>
  <si>
    <t>Upah Bongkar Penghantar TM A3CS 1x70 + 1x50mm²</t>
  </si>
  <si>
    <t>Upah Bongkar Penghantar TM A3CS 1x70 + 1x35mm²</t>
  </si>
  <si>
    <t>Upah Bongkar Penghantar TM A3CS 1x35 + 1x35mm²</t>
  </si>
  <si>
    <t>Upah Bongkar Penghantar TM A3CS 3x240mm²</t>
  </si>
  <si>
    <t>Upah Bongkar Penghantar TM A3CS 2x240mm²</t>
  </si>
  <si>
    <t>Upah Bongkar Penghantar TM A3CS 3x150mm²</t>
  </si>
  <si>
    <t>Upah Bongkar Penghantar TM A3CS 2x150mm²</t>
  </si>
  <si>
    <t>Upah Bongkar Penghantar TM A3CS 3x70mm²</t>
  </si>
  <si>
    <t>Upah Bongkar Penghantar TM A3CS 2x70mm²</t>
  </si>
  <si>
    <t>Upah Bongkar Penghantar TM A3CS 3x35mm²</t>
  </si>
  <si>
    <t>Upah Bongkar Penghantar TM A3CS 2x35mm²</t>
  </si>
  <si>
    <t>Upah Bongkar Penghantar TR A3C 3x70 + 1x35mm²</t>
  </si>
  <si>
    <t>Upah Bongkar Penghantar TR A3C 2x70 + 1x70mm²</t>
  </si>
  <si>
    <t>Upah Bongkar Penghantar TR A3C 2x70 + 1x35mm²</t>
  </si>
  <si>
    <t>Upah Bongkar Penghantar TR A3C 2x70mm²</t>
  </si>
  <si>
    <t>Upah Bongkar Penghantar TR A3C 2x35mm²</t>
  </si>
  <si>
    <t>Upah Bongkar Penghantar TR LVTC 3x70 + 1x50mm²</t>
  </si>
  <si>
    <t>Upah Bongkar Penghantar TR LVTC 2x70 + 1x50mm²</t>
  </si>
  <si>
    <t>Upah Bongkar Tiang Beton 7M-100 daN</t>
  </si>
  <si>
    <t>Upah Bongkar Tiang Beton 7M-100 daN+E</t>
  </si>
  <si>
    <t>Upah Bongkar Tiang Beton 9M-100 daN</t>
  </si>
  <si>
    <t>Upah Bongkar Tiang Beton 9M-100 daN+E</t>
  </si>
  <si>
    <t>Upah Bongkar Tiang Beton 9M-200 daN</t>
  </si>
  <si>
    <t>Upah Bongkar Tiang Beton 9M-200 daN+E</t>
  </si>
  <si>
    <t>Upah Bongkar Tiang Beton 11M-200 daN</t>
  </si>
  <si>
    <t>Upah Bongkar Tiang Beton 11M-200 daN+E</t>
  </si>
  <si>
    <t>Upah Bongkar Tiang Beton 11M-350 daN</t>
  </si>
  <si>
    <t>Upah Bongkar Tiang Beton 11M-350 daN+E</t>
  </si>
  <si>
    <t>Upah Bongkar Tiang Beton 12M-200 daN</t>
  </si>
  <si>
    <t>Upah Bongkar Tiang Beton 12M-200 daN+E</t>
  </si>
  <si>
    <t>Upah Bongkar Tiang Beton 12M-350 daN</t>
  </si>
  <si>
    <t>Upah Bongkar Tiang Beton 12M-350 daN+E</t>
  </si>
  <si>
    <t>Upah Bongkar Tiang Beton 12M-500 daN</t>
  </si>
  <si>
    <t>Upah Bongkar Tiang Beton 12M-500 daN+E</t>
  </si>
  <si>
    <t>Upah Bongkar Tiang Beton 13M-350 daN</t>
  </si>
  <si>
    <t>Upah Bongkar Tiang Beton 13M-350 daN+E</t>
  </si>
  <si>
    <t>Upah Bongkar Tiang Beton 13M-500 daN</t>
  </si>
  <si>
    <t>Upah Bongkar Tiang Beton 13M-500 daN+E</t>
  </si>
  <si>
    <t>Upah Bongkar Tiang Beton 14M-350 daN</t>
  </si>
  <si>
    <t>Upah Bongkar Tiang Beton 14M-350 daN+E</t>
  </si>
  <si>
    <t>Upah Bongkar Tiang Beton 14M-500 daN</t>
  </si>
  <si>
    <t>Upah Bongkar Tiang Beton 14M-500 daN+E</t>
  </si>
  <si>
    <t>Upah Bongkar Terminating Kabel 3 x 240 mm² ID</t>
  </si>
  <si>
    <t>Upah Bongkar Terminating Kabel 3 x 240 mm² OD</t>
  </si>
  <si>
    <t>Upah Bongkar Terminating Kabel 3 x 300 mm² ID</t>
  </si>
  <si>
    <t>Upah Bongkar Terminating Kabel 3 x 300 mm² OD</t>
  </si>
  <si>
    <t>Upah Bongkar Sepatu kabel bimetal 240 - 300 mm² (2 lubang)</t>
  </si>
  <si>
    <t>Upah Bongkar Sepatu kabel bimetal 150 mm² (2 lubang)</t>
  </si>
  <si>
    <t>Upah Bongkar Kabel Tanah XLPE 3 x 300 mm² (three core)</t>
  </si>
  <si>
    <t>Upah Bongkar Sambungan Rumah 1 Fasa</t>
  </si>
  <si>
    <t>Upah Bongkar Sambungan Rumah 3 Fasa</t>
  </si>
  <si>
    <t>Penghalang Panjat dan Papan Peringatan</t>
  </si>
  <si>
    <t>PPN 10%</t>
  </si>
  <si>
    <t>Jumlah Total</t>
  </si>
  <si>
    <t>Kabel NYM 3 x 2.5 mm²</t>
  </si>
  <si>
    <t>Connector Bimetal 70-35 mm²</t>
  </si>
  <si>
    <t>Pole Bracket Three Way 8"-9"</t>
  </si>
  <si>
    <t>Compression Joint LVTC+ Heat Shrink 35</t>
  </si>
  <si>
    <t>Compression Joint LVTC+ Heat Shrink 50</t>
  </si>
  <si>
    <t>Compression Joint LVTC+ Heat Shrink 70</t>
  </si>
  <si>
    <t>Compression Joint LVTC+ Heat Shrink 150</t>
  </si>
  <si>
    <t>Compression Joint LVTC+ Heat Shrink 240</t>
  </si>
  <si>
    <t>Pipa PVC 6" panjang 4 meter</t>
  </si>
  <si>
    <t>Per 1 m</t>
  </si>
  <si>
    <t>Split Plastic Sleve ( Tutup Kabel )</t>
  </si>
  <si>
    <t>SLO</t>
  </si>
  <si>
    <t>Upah Pasang Penghantar TM A3C 1x70mm²</t>
  </si>
  <si>
    <t>Upah Pasang Penghantar TM A3C 1x50mm²</t>
  </si>
  <si>
    <t>Upah Pasang Penghantar TM A3C 1x35mm²</t>
  </si>
  <si>
    <t>HARGA YANG DIPAKAI DI RAB</t>
  </si>
  <si>
    <t>A</t>
  </si>
  <si>
    <t>ALAT PENGUKUR DAN PEMBATAS</t>
  </si>
  <si>
    <t>KWH MPB; 1P;230V;5(60)A;1;2W</t>
  </si>
  <si>
    <t>KWH MPB; 3P; 4W; 230/400 V; 5(80) A; Class 1</t>
  </si>
  <si>
    <t>KWH Elektronik; 1P; 2W; 230 V; 5(40) A; kls 1 (combo); register drum</t>
  </si>
  <si>
    <t>MCB 1 Fasa 2 A</t>
  </si>
  <si>
    <t>MCB 1 Fasa 4 A</t>
  </si>
  <si>
    <t>MCB 1 Fasa 6 A</t>
  </si>
  <si>
    <t>MCB 1 Fasa 10 A</t>
  </si>
  <si>
    <t>MCB 1 Fasa 16 A</t>
  </si>
  <si>
    <t>MCB 1 Fasa 20 A</t>
  </si>
  <si>
    <t>MCB 1 Fasa 25 A</t>
  </si>
  <si>
    <t>MCB 1 Fasa 35 A</t>
  </si>
  <si>
    <t>MCB 1 Fasa 50 A</t>
  </si>
  <si>
    <t>MCB 3 Fasa 10 A</t>
  </si>
  <si>
    <t>MCB 3 Fasa 16 A</t>
  </si>
  <si>
    <t>MCB 3 Fasa 20 A</t>
  </si>
  <si>
    <t>MCB 3 Fasa 25 A</t>
  </si>
  <si>
    <t>MCB 3 Fasa 35 A</t>
  </si>
  <si>
    <t>MCCB 1 Fasa 40 A</t>
  </si>
  <si>
    <t>MCCB 1 Fasa 63 A</t>
  </si>
  <si>
    <t>MCCB 1 Fasa 80 A</t>
  </si>
  <si>
    <t>MCCB 1 Fasa 100 A</t>
  </si>
  <si>
    <t xml:space="preserve">CT TR ; Burden 5 VA; 50/5 A - 300/5 A Class 0.5s </t>
  </si>
  <si>
    <t xml:space="preserve">CT TR ; Burden 5 VA; 100/5 A Class 0.5s </t>
  </si>
  <si>
    <t>B</t>
  </si>
  <si>
    <t>KOTAK APP</t>
  </si>
  <si>
    <t>Smart Box Langsung Daya 3.9 kVA MCCB 6 A</t>
  </si>
  <si>
    <t>Smart Box Langsung Daya 6.6 kVA MCCB 10 A</t>
  </si>
  <si>
    <t>Smart Box Langsung Daya 10.6 kVA MCCB 16 A</t>
  </si>
  <si>
    <t>Smart Box Langsung Daya 13.2 kVA MCCB 20 A</t>
  </si>
  <si>
    <t>Smart Box Langsung Daya 16.5 kVA MCCB 25 A</t>
  </si>
  <si>
    <t>Smart Box Langsung Daya 23 kVA MCCB 35 A</t>
  </si>
  <si>
    <t>Smart Box Langsung Daya 33 kVA MCCB 50 A</t>
  </si>
  <si>
    <t>Smart Box Langsung Daya 41.5 kVA MCCB 63 A</t>
  </si>
  <si>
    <t>Smart Box Tidak Langsung Daya 53 kVA MCCB 80 A</t>
  </si>
  <si>
    <t>Smart Box Tidak Langsung Daya 66 kVA MCCB 100 A</t>
  </si>
  <si>
    <t>Smart Box Tidak Langsung Daya 82.5 kVA MCCB 125 A</t>
  </si>
  <si>
    <t>Smart Box Tidak Langsung Daya 105 kVA MCCB 160 A</t>
  </si>
  <si>
    <t>Smart Box Tidak Langsung Daya 131 kVA MCCB 200 A</t>
  </si>
  <si>
    <t>Smart Box Tidak Langsung Daya 147 kVA MCCB 225 A</t>
  </si>
  <si>
    <t>Smart Box Tidak Langsung Daya 164 kVA MCCB 250 A</t>
  </si>
  <si>
    <t>Smart Box Tidak Langsung Daya 197 kVA MCCB 300 A</t>
  </si>
  <si>
    <t>Smart Box Tidak Langsung Daya TM</t>
  </si>
  <si>
    <t>C</t>
  </si>
  <si>
    <t>Cell</t>
  </si>
  <si>
    <t>D</t>
  </si>
  <si>
    <t>KUBIKEL GARDU INDUK</t>
  </si>
  <si>
    <t>Metaclad;Outgoing;20kV;630A;25kA - GI</t>
  </si>
  <si>
    <t>Metaclad;Couple;20kV;2000A;25kA - GI</t>
  </si>
  <si>
    <t>E</t>
  </si>
  <si>
    <t>TRAFO DISTRIBUSI</t>
  </si>
  <si>
    <t>Trafo 1 Fasa CSP 50 kVA</t>
  </si>
  <si>
    <t>F</t>
  </si>
  <si>
    <t>PEMBATAS</t>
  </si>
  <si>
    <t>FCO Polymer</t>
  </si>
  <si>
    <t>Fuse Link 3 A</t>
  </si>
  <si>
    <t>Fuse Link 4 A</t>
  </si>
  <si>
    <t>Fuse Link 12 A</t>
  </si>
  <si>
    <t>NT Fuse 63 - 100 A Size 00, 25 - 160 A</t>
  </si>
  <si>
    <t>NT Fuse 63 - 100 A Size 0, 50 - 160 A</t>
  </si>
  <si>
    <t>NT Fuse 63 A Size 0</t>
  </si>
  <si>
    <t>NT Fuse 80 A Size 0</t>
  </si>
  <si>
    <t>NT Fuse 100 A Size 0</t>
  </si>
  <si>
    <t>NT Fuse 63 - 100 A Size 1, 63 - 250 A</t>
  </si>
  <si>
    <t>NT Fuse 63 - 100 A Size 2, 250 - 400 A</t>
  </si>
  <si>
    <t>NT Fuse 63 - 100 A Size 3, 425 - 630 A</t>
  </si>
  <si>
    <t>NT Fuse 63 - 100 A Size 4, 800 - 1250 A</t>
  </si>
  <si>
    <t>NH Fuse Holder Size 00, 25 - 160 A</t>
  </si>
  <si>
    <t>NH Fuse Holder Size 0, 50 - 160 A</t>
  </si>
  <si>
    <t>NH Fuse Holder Size 1, 63 - 250 A</t>
  </si>
  <si>
    <t>NH Fuse Holder Size 2, 250 - 400 A</t>
  </si>
  <si>
    <t>NH Fuse Holder Size 3, 425 - 630 A</t>
  </si>
  <si>
    <t>NH Fuse Holder Size 4, 800 - 1250 A</t>
  </si>
  <si>
    <t>G</t>
  </si>
  <si>
    <t>ABSW 20 KV</t>
  </si>
  <si>
    <t>Load Break Switch</t>
  </si>
  <si>
    <t>H</t>
  </si>
  <si>
    <t>LIGHTNING ARESTER</t>
  </si>
  <si>
    <t>Lightning Arester (Polymer) 21 KV, 10 KA</t>
  </si>
  <si>
    <t>Lightning Arester (Polymer) 24 KV, 10 KA</t>
  </si>
  <si>
    <t>TIANG BETON</t>
  </si>
  <si>
    <t>J</t>
  </si>
  <si>
    <t>ISOLATOR</t>
  </si>
  <si>
    <t>K</t>
  </si>
  <si>
    <t>PENGHANTAR KAWAT</t>
  </si>
  <si>
    <t>L</t>
  </si>
  <si>
    <t>PENGHANTAR KABEL</t>
  </si>
  <si>
    <t>Kabel NYFGBY 4 x 16 mm²</t>
  </si>
  <si>
    <t>Kabel NYFGBY 4 x 70 mm²</t>
  </si>
  <si>
    <t>Kabel NYFGBY 4 x 95 mm²</t>
  </si>
  <si>
    <t>Kabel NYFGBY 4 x 150 mm²</t>
  </si>
  <si>
    <t>Kabel NYY 4 x 25 mm²</t>
  </si>
  <si>
    <t>Kabel NYY 4 x 35 mm²</t>
  </si>
  <si>
    <t>Kabel NYY 4 x 70 mm²</t>
  </si>
  <si>
    <t>Kabel NYY 4 x 95 mm²</t>
  </si>
  <si>
    <t>Kabel NA2XS2Y 20 KV, 1 x 70 mm²</t>
  </si>
  <si>
    <t>Kabel NA2XS2Y 20 KV, 1 x 150 mm²</t>
  </si>
  <si>
    <t>Kabel NA2XSEYBY 20 KV, 3 x 150 mm²</t>
  </si>
  <si>
    <t>M</t>
  </si>
  <si>
    <t>SEPATU KABEL</t>
  </si>
  <si>
    <t>N</t>
  </si>
  <si>
    <t>KAPASITOR</t>
  </si>
  <si>
    <t>Capasitor 3 x 300 KVAR komplit dengan kontrol</t>
  </si>
  <si>
    <t>O</t>
  </si>
  <si>
    <t>AKSESORIES APP</t>
  </si>
  <si>
    <t>Protective Cup 1 ½"</t>
  </si>
  <si>
    <t>Gas Pipe 1 ½" x 1.5 Meter</t>
  </si>
  <si>
    <t>P</t>
  </si>
  <si>
    <t>AKSESORIES TM</t>
  </si>
  <si>
    <t>Brace Steel 1.262 mm</t>
  </si>
  <si>
    <t>Bracket Transformer cluster and adapter</t>
  </si>
  <si>
    <t>Cross Arm Steel 1.500 mm ( UNSP 10 ) galvanis</t>
  </si>
  <si>
    <t>Cross Arm Steel 2.000 mm ( UNSP 10 ) galvanis</t>
  </si>
  <si>
    <t>Cross Arm Steel 3.000 mm ( UNSP 10 ) galvanis</t>
  </si>
  <si>
    <t>Dead End Assembly</t>
  </si>
  <si>
    <t>Expanding Anchor 8.000 lbs</t>
  </si>
  <si>
    <t>Expanding Anchor 10.000 lbs</t>
  </si>
  <si>
    <t>Insulating Tape</t>
  </si>
  <si>
    <t>Live Line Connector 240 mm²</t>
  </si>
  <si>
    <t>Live Line Connector 150 mm²</t>
  </si>
  <si>
    <t>Live Line Connector 70 mm²</t>
  </si>
  <si>
    <t>Pipe Cap Galvanis 2 ½"</t>
  </si>
  <si>
    <t>Pipe Galvanis 2" 6'</t>
  </si>
  <si>
    <t>Plat Besi 4 mm x 4 cm x 8 cm</t>
  </si>
  <si>
    <t>Steel L 70 x 70 x 7 x 1.000 mm galvanis</t>
  </si>
  <si>
    <t>Steel L 70 x 70 x 7 x 1.250 mm galvanis</t>
  </si>
  <si>
    <t>Steel L 70 x 70 x 7 x 1.682 mm galvanis</t>
  </si>
  <si>
    <t>Steel L 70 x 70 x 7 x 3.000 mm galvanis</t>
  </si>
  <si>
    <t>Suspension / Small Angle Assembly</t>
  </si>
  <si>
    <t>U Bolt Connector</t>
  </si>
  <si>
    <t>Q</t>
  </si>
  <si>
    <t>AKSESORIES KABEL TANAH</t>
  </si>
  <si>
    <t>Pipa PVC ¾" panjang 4 meter</t>
  </si>
  <si>
    <t>Pipa PVC 3" panjang 4 meter</t>
  </si>
  <si>
    <t>Tanda urutan Fasa untuk kabel</t>
  </si>
  <si>
    <t>R</t>
  </si>
  <si>
    <t>UPAH PASANG</t>
  </si>
  <si>
    <t>KONSTRUKSI JTR</t>
  </si>
  <si>
    <t>Upah Pasang Konst. JTR J2</t>
  </si>
  <si>
    <t>Upah Pasang Konst. JTR J3</t>
  </si>
  <si>
    <t>Upah Pasang Konst. JTR J4</t>
  </si>
  <si>
    <t>Upah Pasang Konst. JTR J4-A</t>
  </si>
  <si>
    <t>Upah Pasang Konst. JTR J5</t>
  </si>
  <si>
    <t>Upah Pasang Konst. JTR J6</t>
  </si>
  <si>
    <t>Upah Pasang Konst. JTR J6-X</t>
  </si>
  <si>
    <t>Upah Pasang Konst. JTR J7</t>
  </si>
  <si>
    <t>Upah Pasang Konst. JTR J8</t>
  </si>
  <si>
    <t>Upah Pasang Konst. JTR J10</t>
  </si>
  <si>
    <t>Upah Pasang Konst. JTR J5-T</t>
  </si>
  <si>
    <t>Upah Pasang Konst. JTR J6-T</t>
  </si>
  <si>
    <t>Upah Pasang Konst. JTR J7-T</t>
  </si>
  <si>
    <t>Upah Pasang Konst. JTR MJ6-T</t>
  </si>
  <si>
    <t>Upah Pasang Konst. JTR B13-B</t>
  </si>
  <si>
    <t>Upah Pasang Konst. JTR B13-D</t>
  </si>
  <si>
    <t>Upah Pasang Konst. JTR B15-B</t>
  </si>
  <si>
    <t>Upah Pasang Konst. JTR B15-D</t>
  </si>
  <si>
    <t>Upah Pasang Konst. JTR B16-B</t>
  </si>
  <si>
    <t>Upah Pasang Konst. JTR B16-D</t>
  </si>
  <si>
    <t>Upah Pasang Konst. JTR B71-B</t>
  </si>
  <si>
    <t>KONSTRUKSI JTM 1 FASA</t>
  </si>
  <si>
    <t>Upah Pasang Konst. JTM 1 Fasa A1</t>
  </si>
  <si>
    <t>Upah Pasang Konst. JTM 1 Fasa A1-N</t>
  </si>
  <si>
    <t>Upah Pasang Konst. JTM 1 Fasa A1-PN</t>
  </si>
  <si>
    <t>Upah Pasang Konst. JTM 1 Fasa A1-P</t>
  </si>
  <si>
    <t>Upah Pasang Konst. JTM 1 Fasa A1'</t>
  </si>
  <si>
    <t>Upah Pasang Konst. JTM 1 Fasa A2</t>
  </si>
  <si>
    <t>Upah Pasang Konst. JTM 1 Fasa A2-N</t>
  </si>
  <si>
    <t>Upah Pasang Konst. JTM 1 Fasa A2'</t>
  </si>
  <si>
    <t>Upah Pasang Konst. JTM 1 Fasa A3</t>
  </si>
  <si>
    <t>Upah Pasang Konst. JTM 1 Fasa A3-N</t>
  </si>
  <si>
    <t>Upah Pasang Konst. JTM 1 Fasa A3'</t>
  </si>
  <si>
    <t>Upah Pasang Konst. JTM 1 Fasa A4</t>
  </si>
  <si>
    <t>Upah Pasang Konst. JTM 1 Fasa A4-N</t>
  </si>
  <si>
    <t>Upah Pasang Konst. JTM 1 Fasa A4'</t>
  </si>
  <si>
    <t>Upah Pasang Konst. JTM 1 Fasa A5</t>
  </si>
  <si>
    <t>Upah Pasang Konst. JTM 1 Fasa A5-N</t>
  </si>
  <si>
    <t>Upah Pasang Konst. JTM 1 Fasa A5-1</t>
  </si>
  <si>
    <t>Upah Pasang Konst. JTM 1 Fasa A5-2</t>
  </si>
  <si>
    <t>Upah Pasang Konst. JTM 1 Fasa A5-3</t>
  </si>
  <si>
    <t>Upah Pasang Konst. JTM 1 Fasa A5-4</t>
  </si>
  <si>
    <t>Upah Pasang Konst. JTM 1 Fasa A5'</t>
  </si>
  <si>
    <t>Upah Pasang Konst. JTM 1 Fasa A5-1'</t>
  </si>
  <si>
    <t>Upah Pasang Konst. JTM 1 Fasa A5-2'</t>
  </si>
  <si>
    <t>Upah Pasang Konst. JTM 1 Fasa A5-3'</t>
  </si>
  <si>
    <t>Upah Pasang Konst. JTM 1 Fasa A5-4'</t>
  </si>
  <si>
    <t>Upah Pasang Konst. JTM 1 Fasa A6</t>
  </si>
  <si>
    <t>Upah Pasang Konst. JTM 1 Fasa A6-N</t>
  </si>
  <si>
    <t>Upah Pasang Konst. JTM 1 Fasa A6'</t>
  </si>
  <si>
    <t>Upah Pasang Konst. JTM 1 Fasa A7</t>
  </si>
  <si>
    <t>Upah Pasang Konst. JTM 1 Fasa A7-A</t>
  </si>
  <si>
    <t>Upah Pasang Konst. JTM 1 Fasa A8</t>
  </si>
  <si>
    <t>Upah Pasang Konst. JTM 1 Fasa A8-A</t>
  </si>
  <si>
    <t>Upah Pasang Konst. JTM 1 Fasa A9</t>
  </si>
  <si>
    <t>Upah Pasang Konst. JTM 1 Fasa A9-N</t>
  </si>
  <si>
    <t>KONSTRUKSI JTM 1 FASA MENJADI 3 FASA</t>
  </si>
  <si>
    <t>Upah Pasang Konst. JTM 1-3 Fasa B1</t>
  </si>
  <si>
    <t>Upah Pasang Konst. JTM 1-3 Fasa B1-A</t>
  </si>
  <si>
    <t>Upah Pasang Konst. JTM 1-3 Fasa B2</t>
  </si>
  <si>
    <t>Upah Pasang Konst. JTM 1-3 Fasa B3</t>
  </si>
  <si>
    <t>Upah Pasang Konst. JTM 1-3 Fasa B4</t>
  </si>
  <si>
    <t>Upah Pasang Konst. JTM 1-3 Fasa B5</t>
  </si>
  <si>
    <t>KONSTRUKSI JTM 3 FASA</t>
  </si>
  <si>
    <t>Upah Pasang Konst. JTM 3 Fasa C1</t>
  </si>
  <si>
    <t>Upah Pasang Konst. JTM 3 Fasa C1-N</t>
  </si>
  <si>
    <t>Upah Pasang Konst. JTM 3 Fasa C1-1</t>
  </si>
  <si>
    <t>Upah Pasang Konst. JTM 3 Fasa C1-1N</t>
  </si>
  <si>
    <t>Upah Pasang Konst. JTM 3 Fasa C1-A</t>
  </si>
  <si>
    <t>Upah Pasang Konst. JTM 3 Fasa C1'</t>
  </si>
  <si>
    <t>Upah Pasang Konst. JTM 3 Fasa C1-1'</t>
  </si>
  <si>
    <t>Upah Pasang Konst. JTM 3 Fasa C1-A'</t>
  </si>
  <si>
    <t>Upah Pasang Konst. JTM 3 Fasa C2</t>
  </si>
  <si>
    <t>Upah Pasang Konst. JTM 3 Fasa C2-1</t>
  </si>
  <si>
    <t>Upah Pasang Konst. JTM 3 Fasa C2-A</t>
  </si>
  <si>
    <t>Upah Pasang Konst. JTM 3 Fasa C2-N</t>
  </si>
  <si>
    <t>Upah Pasang Konst. JTM 3 Fasa C2'</t>
  </si>
  <si>
    <t>Upah Pasang Konst. JTM 3 Fasa C2-1'</t>
  </si>
  <si>
    <t>Upah Pasang Konst. JTM 3 Fasa C2-A'</t>
  </si>
  <si>
    <t>Upah Pasang Konst. JTM 3 Fasa C3</t>
  </si>
  <si>
    <t>Upah Pasang Konst. JTM 3 Fasa C3-VN</t>
  </si>
  <si>
    <t>Upah Pasang Konst. JTM 3 Fasa C3'</t>
  </si>
  <si>
    <t>Upah Pasang Konst. JTM 3 Fasa C4-1</t>
  </si>
  <si>
    <t>Upah Pasang Konst. JTM 3 Fasa C5-1</t>
  </si>
  <si>
    <t>Upah Pasang Konst. JTM 3 Fasa C7</t>
  </si>
  <si>
    <t>Upah Pasang Konst. JTM 3 Fasa C7-1</t>
  </si>
  <si>
    <t>Upah Pasang Konst. JTM 3 Fasa C7-N</t>
  </si>
  <si>
    <t>Upah Pasang Konst. JTM 3 Fasa C7'</t>
  </si>
  <si>
    <t>Upah Pasang Konst. JTM 3 Fasa C7-1'</t>
  </si>
  <si>
    <t>Upah Pasang Konst. JTM 3 Fasa C8</t>
  </si>
  <si>
    <t>Upah Pasang Konst. JTM 3 Fasa C8-A</t>
  </si>
  <si>
    <t>Upah Pasang Konst. JTM 3 Fasa C8-AN</t>
  </si>
  <si>
    <t>Upah Pasang Konst. JTM 3 Fasa C8'</t>
  </si>
  <si>
    <t>Upah Pasang Konst. JTM 3 Fasa C8-A'</t>
  </si>
  <si>
    <t>Upah Pasang Konst. JTM 3 Fasa C9</t>
  </si>
  <si>
    <t>Upah Pasang Konst. JTM 3 Fasa C9-N</t>
  </si>
  <si>
    <t>Upah Pasang Konst. JTM 3 Fasa C9'</t>
  </si>
  <si>
    <t>Upah Pasang Konst. JTM 3 Fasa C10</t>
  </si>
  <si>
    <t>Upah Pasang Konst. JTM 3 Fasa C10-N</t>
  </si>
  <si>
    <t>Upah Pasang Konst. JTM 3 Fasa C10'</t>
  </si>
  <si>
    <t>Upah Pasang Konst. JTM 3 Fasa C11</t>
  </si>
  <si>
    <t>Upah Pasang Konst. JTM 3 Fasa C11-N</t>
  </si>
  <si>
    <t>Upah Pasang Konst. JTM 3 Fasa C11'</t>
  </si>
  <si>
    <t>KONSTRUKSI JTM DOUBLE CIRCUIT</t>
  </si>
  <si>
    <t>Upah Pasang Konst. JTM Double Circuit DC-C1V</t>
  </si>
  <si>
    <t>Upah Pasang Konst. JTM Double Circuit DC-C1-1V</t>
  </si>
  <si>
    <t>Upah Pasang Konst. JTM Double Circuit DC-C1-1H</t>
  </si>
  <si>
    <t>Upah Pasang Konst. JTM Double Circuit DC-C1-AHN</t>
  </si>
  <si>
    <t>Upah Pasang Konst. JTM Double Circuit DC-C2-1V</t>
  </si>
  <si>
    <t>Upah Pasang Konst. JTM Double Circuit DC-C2-AH</t>
  </si>
  <si>
    <t>Upah Pasang Konst. JTM Double Circuit DC-C2-AHN</t>
  </si>
  <si>
    <t>Upah Pasang Konst. JTM Double Circuit DC-C4-N</t>
  </si>
  <si>
    <t>Upah Pasang Konst. JTM Double Circuit DC-C7-N</t>
  </si>
  <si>
    <t>Upah Pasang Konst. JTM Double Circuit DC-C8</t>
  </si>
  <si>
    <t>Upah Pasang Konst. JTM Double Circuit DC-C8-N</t>
  </si>
  <si>
    <t>AKSESORIES JARINGAN</t>
  </si>
  <si>
    <t>Upah Pasang Acc.Jar M2-11</t>
  </si>
  <si>
    <t>Upah Pasang Acc.Jar M2-11M</t>
  </si>
  <si>
    <t>Upah Pasang Acc.Jar M2-12</t>
  </si>
  <si>
    <t>Upah Pasang Acc.Jar M2-12A</t>
  </si>
  <si>
    <t>Upah Pasang Acc.Jar M2-15</t>
  </si>
  <si>
    <t>Upah Pasang Acc.Jar M3-16</t>
  </si>
  <si>
    <t>Upah Pasang Acc.Jar M5-2</t>
  </si>
  <si>
    <t>Upah Pasang Acc.Jar M5-3</t>
  </si>
  <si>
    <t>Upah Pasang Acc.Jar M5-4</t>
  </si>
  <si>
    <t>Upah Pasang Acc.Jar M5-5</t>
  </si>
  <si>
    <t>Upah Pasang Acc.Jar M5-6</t>
  </si>
  <si>
    <t>Upah Pasang Acc.Jar M5-8</t>
  </si>
  <si>
    <t>Upah Pasang Acc.Jar M5-9</t>
  </si>
  <si>
    <t>Upah Pasang Acc.Jar M5-10</t>
  </si>
  <si>
    <t>Upah Pasang Acc.Jar M5-12</t>
  </si>
  <si>
    <t>Upah Pasang Acc.Jar M5-13</t>
  </si>
  <si>
    <t>Upah Pasang Acc.Jar M5-16</t>
  </si>
  <si>
    <t>Upah Pasang Acc.Jar M5-20</t>
  </si>
  <si>
    <t>Upah Pasang Acc.Jar M5-24</t>
  </si>
  <si>
    <t>Upah Pasang Acc.Jar P12C-1</t>
  </si>
  <si>
    <t>Upah Pasang Acc.Jar P12C-2</t>
  </si>
  <si>
    <t>Upah Pasang Acc.Jar P12S-1</t>
  </si>
  <si>
    <t>Upah Pasang Acc.Jar P12S-2</t>
  </si>
  <si>
    <t>Upah Pasang Acc.Jar E1-1</t>
  </si>
  <si>
    <t>Upah Pasang Acc.Jar E1-2</t>
  </si>
  <si>
    <t>Upah Pasang Acc.Jar E1-3</t>
  </si>
  <si>
    <t>Upah Pasang Acc.Jar E2-1</t>
  </si>
  <si>
    <t>Upah Pasang Acc.Jar E2-2</t>
  </si>
  <si>
    <t>Upah Pasang Acc.Jar E2-3</t>
  </si>
  <si>
    <t>Upah Pasang Acc.Jar E5-1</t>
  </si>
  <si>
    <t>Upah Pasang Acc.Jar E5-2</t>
  </si>
  <si>
    <t>Upah Pasang Acc.Jar E6-1</t>
  </si>
  <si>
    <t>Upah Pasang Acc.Jar F1-2</t>
  </si>
  <si>
    <t>Upah Pasang Acc.Jar F1-3</t>
  </si>
  <si>
    <t>Upah Pasang Acc.Jar FDG</t>
  </si>
  <si>
    <t>PENGHANTAR TM</t>
  </si>
  <si>
    <t>Upah Pasang Penghantar TM A3C 3x240 + 1x150mm²</t>
  </si>
  <si>
    <t>Upah Pasang Penghantar TM A3C 1x240mm²</t>
  </si>
  <si>
    <t>Upah Pasang Penghantar TM A3C 1x150mm²</t>
  </si>
  <si>
    <t>Upah Pasang Penghantar TM A3CS 1x240mm²</t>
  </si>
  <si>
    <t>Upah Pasang Penghantar TM A3CS 1x150mm²</t>
  </si>
  <si>
    <t>Upah Pasang Penghantar TM A3CS 1x70mm²</t>
  </si>
  <si>
    <t>Upah Pasang Penghantar TM A3CS 1x50mm²</t>
  </si>
  <si>
    <t>Upah Pasang Penghantar TM A3CS 1x35mm²</t>
  </si>
  <si>
    <t>PENGHANTAR TR</t>
  </si>
  <si>
    <t>Upah Pasang Trafo 1 Fasa 25 KVA + Bracket</t>
  </si>
  <si>
    <t>Upah Pasang Trafo 1 Fasa 50 KVA + Bracket</t>
  </si>
  <si>
    <t>Upah Pasang Trafo 1 Fasa 50 KVA 1 Tiang</t>
  </si>
  <si>
    <t>Upah Pasang Trafo 3 Fasa 50 KVA 1 Tiang</t>
  </si>
  <si>
    <t>Upah Pasang Trafo 3 Fasa 100 KVA 1 Tiang</t>
  </si>
  <si>
    <t>Upah Pasang Trafo 3 Fasa 50 KVA 2 Tiang</t>
  </si>
  <si>
    <t>Upah Pasang Trafo 3 Fasa 100 KVA 2 Tiang</t>
  </si>
  <si>
    <t>Upah Pasang Trafo 3 Fasa 160 KVA 2 Tiang</t>
  </si>
  <si>
    <t>TIANG</t>
  </si>
  <si>
    <t>KABEL TANAH</t>
  </si>
  <si>
    <t>Upah Pasang Kabel Tanah XLPE 3 x 240 mm² (three core)</t>
  </si>
  <si>
    <t xml:space="preserve">Upah Pasang Kabel NYY 1 x 70 mm² </t>
  </si>
  <si>
    <t xml:space="preserve">Upah Pasang Kabel NYY 1 x 150 mm² </t>
  </si>
  <si>
    <t xml:space="preserve">Upah Pasang Kabel NA2XS2Y 20 KV 3 x 150 mm² </t>
  </si>
  <si>
    <t xml:space="preserve">Upah Pasang Kabel NA2XS2Y 20 KV 3 x 70 mm² </t>
  </si>
  <si>
    <t>Galian Kabel - m³</t>
  </si>
  <si>
    <t>Per m³</t>
  </si>
  <si>
    <t>SAMBUNGAN RUMAH</t>
  </si>
  <si>
    <t>Upah Pasang SR + APP 1 Fasa</t>
  </si>
  <si>
    <t>Upah Pasang SR + APP 3 Fasa</t>
  </si>
  <si>
    <t>Upah Pasang APP TM + Wiring</t>
  </si>
  <si>
    <t>S</t>
  </si>
  <si>
    <t>UPAH BONGKAR</t>
  </si>
  <si>
    <t>Upah Bongkar Konst. JTR J2</t>
  </si>
  <si>
    <t>Upah Bongkar Konst. JTR J3</t>
  </si>
  <si>
    <t>Upah Bongkar Konst. JTR J4</t>
  </si>
  <si>
    <t>Upah Bongkar Konst. JTR J4-A</t>
  </si>
  <si>
    <t>Upah Bongkar Konst. JTR J5</t>
  </si>
  <si>
    <t>Upah Bongkar Konst. JTR J6</t>
  </si>
  <si>
    <t>Upah Bongkar Konst. JTR J6-X</t>
  </si>
  <si>
    <t>Upah Bongkar Konst. JTR J7</t>
  </si>
  <si>
    <t>Upah Bongkar Konst. JTR J8</t>
  </si>
  <si>
    <t>Upah Bongkar Konst. JTR J10</t>
  </si>
  <si>
    <t>Upah Bongkar Konst. JTR J5-T</t>
  </si>
  <si>
    <t>Upah Bongkar Konst. JTR J6-T</t>
  </si>
  <si>
    <t>Upah Bongkar Konst. JTR J7-T</t>
  </si>
  <si>
    <t>Upah Bongkar Konst. JTR MJ6-T</t>
  </si>
  <si>
    <t>Upah Bongkar Konst. JTR B13-B</t>
  </si>
  <si>
    <t>Upah Bongkar Konst. JTR B13-D</t>
  </si>
  <si>
    <t>Upah Bongkar Konst. JTR B15-B</t>
  </si>
  <si>
    <t>Upah Bongkar Konst. JTR B15-D</t>
  </si>
  <si>
    <t>Upah Bongkar Konst. JTR B16-B</t>
  </si>
  <si>
    <t>Upah Bongkar Konst. JTR B16-D</t>
  </si>
  <si>
    <t>Upah Bongkar Konst. JTR B71-B</t>
  </si>
  <si>
    <t>Upah Bongkar Konst. JTM 1 Fasa A1</t>
  </si>
  <si>
    <t>Upah Bongkar Konst. JTM 1 Fasa A1-N</t>
  </si>
  <si>
    <t>Upah Bongkar Konst. JTM 1 Fasa A1-PN</t>
  </si>
  <si>
    <t>Upah Bongkar Konst. JTM 1 Fasa A1-P</t>
  </si>
  <si>
    <t>Upah Bongkar Konst. JTM 1 Fasa A1'</t>
  </si>
  <si>
    <t>Upah Bongkar Konst. JTM 1 Fasa A2</t>
  </si>
  <si>
    <t>Upah Bongkar Konst. JTM 1 Fasa A2-N</t>
  </si>
  <si>
    <t>Upah Bongkar Konst. JTM 1 Fasa A2'</t>
  </si>
  <si>
    <t>Upah Bongkar Konst. JTM 1 Fasa A3</t>
  </si>
  <si>
    <t>Upah Bongkar Konst. JTM 1 Fasa A3-N</t>
  </si>
  <si>
    <t>Upah Bongkar Konst. JTM 1 Fasa A3'</t>
  </si>
  <si>
    <t>Upah Bongkar Konst. JTM 1 Fasa A4</t>
  </si>
  <si>
    <t>Upah Bongkar Konst. JTM 1 Fasa A4-N</t>
  </si>
  <si>
    <t>Upah Bongkar Konst. JTM 1 Fasa A4'</t>
  </si>
  <si>
    <t>Upah Bongkar Konst. JTM 1 Fasa A5</t>
  </si>
  <si>
    <t>Upah Bongkar Konst. JTM 1 Fasa A5-N</t>
  </si>
  <si>
    <t>Upah Bongkar Konst. JTM 1 Fasa A5-1</t>
  </si>
  <si>
    <t>Upah Bongkar Konst. JTM 1 Fasa A5-2</t>
  </si>
  <si>
    <t>Upah Bongkar Konst. JTM 1 Fasa A5-3</t>
  </si>
  <si>
    <t>Upah Bongkar Konst. JTM 1 Fasa A5-4</t>
  </si>
  <si>
    <t>Upah Bongkar Konst. JTM 1 Fasa A5'</t>
  </si>
  <si>
    <t>Upah Bongkar Konst. JTM 1 Fasa A5-1'</t>
  </si>
  <si>
    <t>Upah Bongkar Konst. JTM 1 Fasa A5-2'</t>
  </si>
  <si>
    <t>Upah Bongkar Konst. JTM 1 Fasa A5-3'</t>
  </si>
  <si>
    <t>Upah Bongkar Konst. JTM 1 Fasa A5-4'</t>
  </si>
  <si>
    <t>Upah Bongkar Konst. JTM 1 Fasa A6</t>
  </si>
  <si>
    <t>Upah Bongkar Konst. JTM 1 Fasa A6-N</t>
  </si>
  <si>
    <t>Upah Bongkar Konst. JTM 1 Fasa A6'</t>
  </si>
  <si>
    <t>Upah Bongkar Konst. JTM 1 Fasa A7</t>
  </si>
  <si>
    <t>Upah Bongkar Konst. JTM 1 Fasa A7-A</t>
  </si>
  <si>
    <t>Upah Bongkar Konst. JTM 1 Fasa A8</t>
  </si>
  <si>
    <t>Upah Bongkar Konst. JTM 1 Fasa A8-A</t>
  </si>
  <si>
    <t>Upah Bongkar Konst. JTM 1 Fasa A9</t>
  </si>
  <si>
    <t>Upah Bongkar Konst. JTM 1 Fasa A9-N</t>
  </si>
  <si>
    <t>Upah Bongkar Konst. JTM 1-3 Fasa B1</t>
  </si>
  <si>
    <t>Upah Bongkar Konst. JTM 1-3 Fasa B1-A</t>
  </si>
  <si>
    <t>Upah Bongkar Konst. JTM 1-3 Fasa B2</t>
  </si>
  <si>
    <t>Upah Bongkar Konst. JTM 1-3 Fasa B3</t>
  </si>
  <si>
    <t>Upah Bongkar Konst. JTM 1-3 Fasa B4</t>
  </si>
  <si>
    <t>Upah Bongkar Konst. JTM 1-3 Fasa B5</t>
  </si>
  <si>
    <t>Upah Bongkar Konst. JTM 3 Fasa C1</t>
  </si>
  <si>
    <t>Upah Bongkar Konst. JTM 3 Fasa C1-N</t>
  </si>
  <si>
    <t>Upah Bongkar Konst. JTM 3 Fasa C1-1</t>
  </si>
  <si>
    <t>Upah Bongkar Konst. JTM 3 Fasa C1-1N</t>
  </si>
  <si>
    <t>Upah Bongkar Konst. JTM 3 Fasa C1-A</t>
  </si>
  <si>
    <t>Upah Bongkar Konst. JTM 3 Fasa C1'</t>
  </si>
  <si>
    <t>Upah Bongkar Konst. JTM 3 Fasa C1-1'</t>
  </si>
  <si>
    <t>Upah Bongkar Konst. JTM 3 Fasa C1-A'</t>
  </si>
  <si>
    <t>Upah Bongkar Konst. JTM 3 Fasa C2</t>
  </si>
  <si>
    <t>Upah Bongkar Konst. JTM 3 Fasa C2-1</t>
  </si>
  <si>
    <t>Upah Bongkar Konst. JTM 3 Fasa C2-A</t>
  </si>
  <si>
    <t>Upah Bongkar Konst. JTM 3 Fasa C2-N</t>
  </si>
  <si>
    <t>Upah Bongkar Konst. JTM 3 Fasa C2'</t>
  </si>
  <si>
    <t>Upah Bongkar Konst. JTM 3 Fasa C2-1'</t>
  </si>
  <si>
    <t>Upah Bongkar Konst. JTM 3 Fasa C2-A'</t>
  </si>
  <si>
    <t>Upah Bongkar Konst. JTM 3 Fasa C3</t>
  </si>
  <si>
    <t>Upah Bongkar Konst. JTM 3 Fasa C3-VN</t>
  </si>
  <si>
    <t>Upah Bongkar Konst. JTM 3 Fasa C3'</t>
  </si>
  <si>
    <t>Upah Bongkar Konst. JTM 3 Fasa C4-1</t>
  </si>
  <si>
    <t>Upah Bongkar Konst. JTM 3 Fasa C5-1</t>
  </si>
  <si>
    <t>Upah Bongkar Konst. JTM 3 Fasa C7</t>
  </si>
  <si>
    <t>Upah Bongkar Konst. JTM 3 Fasa C7-1</t>
  </si>
  <si>
    <t>Upah Bongkar Konst. JTM 3 Fasa C7-N</t>
  </si>
  <si>
    <t>Upah Bongkar Konst. JTM 3 Fasa C7'</t>
  </si>
  <si>
    <t>Upah Bongkar Konst. JTM 3 Fasa C7-1'</t>
  </si>
  <si>
    <t>Upah Bongkar Konst. JTM 3 Fasa C8</t>
  </si>
  <si>
    <t>Upah Bongkar Konst. JTM 3 Fasa C8-A</t>
  </si>
  <si>
    <t>Upah Bongkar Konst. JTM 3 Fasa C8-AN</t>
  </si>
  <si>
    <t>Upah Bongkar Konst. JTM 3 Fasa C8'</t>
  </si>
  <si>
    <t>Upah Bongkar Konst. JTM 3 Fasa C8-A'</t>
  </si>
  <si>
    <t>Upah Bongkar Konst. JTM 3 Fasa C9</t>
  </si>
  <si>
    <t>Upah Bongkar Konst. JTM 3 Fasa C9-N</t>
  </si>
  <si>
    <t>Upah Bongkar Konst. JTM 3 Fasa C9'</t>
  </si>
  <si>
    <t>Upah Bongkar Konst. JTM 3 Fasa C10</t>
  </si>
  <si>
    <t>Upah Bongkar Konst. JTM 3 Fasa C10-N</t>
  </si>
  <si>
    <t>Upah Bongkar Konst. JTM 3 Fasa C10'</t>
  </si>
  <si>
    <t>Upah Bongkar Konst. JTM 3 Fasa C11</t>
  </si>
  <si>
    <t>Upah Bongkar Konst. JTM 3 Fasa C11-N</t>
  </si>
  <si>
    <t>Upah Bongkar Konst. JTM 3 Fasa C11'</t>
  </si>
  <si>
    <t>Upah Bongkar Konst. JTM Double Circuit DC-C1V</t>
  </si>
  <si>
    <t>Upah Bongkar Konst. JTM Double Circuit DC-C1-1V</t>
  </si>
  <si>
    <t>Upah Bongkar Konst. JTM Double Circuit DC-C1-1H</t>
  </si>
  <si>
    <t>Upah Bongkar Konst. JTM Double Circuit DC-C1-AHN</t>
  </si>
  <si>
    <t>Upah Bongkar Konst. JTM Double Circuit DC-C2-1V</t>
  </si>
  <si>
    <t>Upah Bongkar Konst. JTM Double Circuit DC-C2-AH</t>
  </si>
  <si>
    <t>Upah Bongkar Konst. JTM Double Circuit DC-C2-AHN</t>
  </si>
  <si>
    <t>Upah Bongkar Konst. JTM Double Circuit DC-C2-1BN</t>
  </si>
  <si>
    <t>Upah Bongkar Konst. JTM Double Circuit DC-C4-N</t>
  </si>
  <si>
    <t>Upah Bongkar Konst. JTM Double Circuit DC-C7-N</t>
  </si>
  <si>
    <t>Upah Bongkar Konst. JTM Double Circuit DC-C8</t>
  </si>
  <si>
    <t>Upah Bongkar Konst. JTM Double Circuit DC-C8-N</t>
  </si>
  <si>
    <t>Upah Bongkar Acc.Jar M2-11</t>
  </si>
  <si>
    <t>Upah Bongkar Acc.Jar M2-11M</t>
  </si>
  <si>
    <t>Upah Bongkar Acc.Jar M2-12</t>
  </si>
  <si>
    <t>Upah Bongkar Acc.Jar M2-12A</t>
  </si>
  <si>
    <t>Upah Bongkar Acc.Jar M2-15</t>
  </si>
  <si>
    <t>Upah Bongkar Acc.Jar M3-16</t>
  </si>
  <si>
    <t>Upah Bongkar Acc.Jar M5-2</t>
  </si>
  <si>
    <t>Upah Bongkar Acc.Jar M5-3</t>
  </si>
  <si>
    <t>Upah Bongkar Acc.Jar M5-4</t>
  </si>
  <si>
    <t>Upah Bongkar Acc.Jar M5-5</t>
  </si>
  <si>
    <t>Upah Bongkar Acc.Jar M5-6</t>
  </si>
  <si>
    <t>Upah Bongkar Acc.Jar M5-8</t>
  </si>
  <si>
    <t>Upah Bongkar Acc.Jar M5-9</t>
  </si>
  <si>
    <t>Upah Bongkar Acc.Jar M5-10</t>
  </si>
  <si>
    <t>Upah Bongkar Acc.Jar M5-12</t>
  </si>
  <si>
    <t>Upah Bongkar Acc.Jar M5-13</t>
  </si>
  <si>
    <t>Upah Bongkar Acc.Jar M5-16</t>
  </si>
  <si>
    <t>Upah Bongkar Acc.Jar M5-20</t>
  </si>
  <si>
    <t>Upah Bongkar Acc.Jar M5-24</t>
  </si>
  <si>
    <t>Upah Bongkar Acc.Jar P12C-1</t>
  </si>
  <si>
    <t>Upah Bongkar Acc.Jar P12C-2</t>
  </si>
  <si>
    <t>Upah Bongkar Acc.Jar P12S-1</t>
  </si>
  <si>
    <t>Upah Bongkar Acc.Jar P12S-2</t>
  </si>
  <si>
    <t>Upah Bongkar Acc.Jar E1-1</t>
  </si>
  <si>
    <t>Upah Bongkar Acc.Jar E1-2</t>
  </si>
  <si>
    <t>Upah Bongkar Acc.Jar E1-3</t>
  </si>
  <si>
    <t>Upah Bongkar Acc.Jar E2-1</t>
  </si>
  <si>
    <t>Upah Bongkar Acc.Jar E2-2</t>
  </si>
  <si>
    <t>Upah Bongkar Acc.Jar E2-3</t>
  </si>
  <si>
    <t>Upah Bongkar Acc.Jar E5-1</t>
  </si>
  <si>
    <t>Upah Bongkar Acc.Jar E5-2</t>
  </si>
  <si>
    <t>Upah Bongkar Acc.Jar E6-1</t>
  </si>
  <si>
    <t>Upah Bongkar Acc.Jar F1-2</t>
  </si>
  <si>
    <t>Upah Bongkar Acc.Jar F1-3</t>
  </si>
  <si>
    <t>Upah Bongkar Acc.Jar FDG</t>
  </si>
  <si>
    <t>Upah Bongkar Penghantar TM A3C 3x240 + 1x150mm²</t>
  </si>
  <si>
    <t>Upah Bongkar Penghantar TM A3C 1x240mm²</t>
  </si>
  <si>
    <t>Upah Bongkar Penghantar TM A3C 1x150mm²</t>
  </si>
  <si>
    <t>Upah Bongkar Penghantar TM A3C 1x70mm²</t>
  </si>
  <si>
    <t>Upah Bongkar Penghantar TM A3C 1x50mm²</t>
  </si>
  <si>
    <t>Upah Bongkar Penghantar TM A3C 1x35mm²</t>
  </si>
  <si>
    <t>Upah Bongkar Penghantar TM A3CS 1x240mm²</t>
  </si>
  <si>
    <t>Upah Bongkar Penghantar TM A3CS 1x150mm²</t>
  </si>
  <si>
    <t>Upah Bongkar Penghantar TM A3CS 1x70mm²</t>
  </si>
  <si>
    <t>Upah Bongkar Penghantar TM A3CS 1x50mm²</t>
  </si>
  <si>
    <t>Upah Bongkar Penghantar TM A3CS 1x35mm²</t>
  </si>
  <si>
    <t>Upah Bongkar Trafo 1 Fasa 25 KVA + Bracket</t>
  </si>
  <si>
    <t>Upah Bongkar Trafo 1 Fasa 50 KVA + Bracket</t>
  </si>
  <si>
    <t>Upah Bongkar Trafo 1 Fasa 50 KVA 1 Tiang</t>
  </si>
  <si>
    <t>Upah Bongkar Trafo 3 Fasa 50 KVA 1 Tiang</t>
  </si>
  <si>
    <t>Upah Bongkar Trafo 3 Fasa 100 KVA 1 Tiang</t>
  </si>
  <si>
    <t>Upah Bongkar Trafo 3 Fasa 50 KVA 2 Tiang</t>
  </si>
  <si>
    <t>Upah Bongkar Trafo 3 Fasa 100 KVA 2 Tiang</t>
  </si>
  <si>
    <t>Upah Bongkar Trafo 3 Fasa 160 KVA 2 Tiang</t>
  </si>
  <si>
    <t>Upah Bongkar Trafo 3 Fasa 200 KVA 2 Tiang</t>
  </si>
  <si>
    <t>Upah Bongkar Terminating Kabel 3 x 70 mm² ID</t>
  </si>
  <si>
    <t>Upah Bongkar Terminating Kabel 3 x 70 mm² OD</t>
  </si>
  <si>
    <t>Upah Bongkar Terminating Kabel 3 x 95 mm² ID</t>
  </si>
  <si>
    <t>Upah Bongkar Terminating Kabel 3 x 95 mm² OD</t>
  </si>
  <si>
    <t>Upah Bongkar Terminating Kabel 3 x 150 mm² ID</t>
  </si>
  <si>
    <t>Upah Bongkar Terminating Kabel 3 x 150 mm² OD</t>
  </si>
  <si>
    <t>Upah Bongkar Kabel Tanah XLPE 3 x 240 mm² (three core)</t>
  </si>
  <si>
    <t xml:space="preserve">Upah Bongkar Kabel NYY 1 x 70 mm² </t>
  </si>
  <si>
    <t xml:space="preserve">Upah Bongkar Kabel NYY 1 x 150 mm² </t>
  </si>
  <si>
    <t xml:space="preserve">Upah Bongkar Kabel NA2XS2Y 20 KV 3 x 150 mm² </t>
  </si>
  <si>
    <t xml:space="preserve">Upah Bongkar Kabel NA2XS2Y 20 KV 3 x 70 mm² </t>
  </si>
  <si>
    <t>Upah Bongkar SR + APP 1 Fasa</t>
  </si>
  <si>
    <t>Upah Bongkar SR + APP 3 Fasa</t>
  </si>
  <si>
    <t>Upah Bongkar APP TM + Wiring</t>
  </si>
  <si>
    <t>No. Gambar</t>
  </si>
  <si>
    <t>Pasang</t>
  </si>
  <si>
    <t>Bongkar</t>
  </si>
  <si>
    <t>Keterangan Gambar :</t>
  </si>
  <si>
    <t>Baru</t>
  </si>
  <si>
    <t>Eksisting</t>
  </si>
  <si>
    <t>Nama Material</t>
  </si>
  <si>
    <t>No</t>
  </si>
  <si>
    <t>Bongkar Pasang Konstruksi :</t>
  </si>
  <si>
    <t>Tiang Beton</t>
  </si>
  <si>
    <t>Tiang Besi</t>
  </si>
  <si>
    <t>JTM 3 Fasa</t>
  </si>
  <si>
    <t>JTM 1 Fasa</t>
  </si>
  <si>
    <t>JTR 1 Fasa Only / UB</t>
  </si>
  <si>
    <t>JTR 3 Fasa Only / UB</t>
  </si>
  <si>
    <t>Trafo 1 Fasa</t>
  </si>
  <si>
    <t>Trafo 3 Fasa</t>
  </si>
  <si>
    <t>Fuse Cut Out</t>
  </si>
  <si>
    <t>T</t>
  </si>
  <si>
    <t>LAIN-LAIN</t>
  </si>
  <si>
    <t>Lot</t>
  </si>
  <si>
    <t>Rit</t>
  </si>
  <si>
    <t>Transportasi</t>
  </si>
  <si>
    <t>Rabas-Rabas Pohon</t>
  </si>
  <si>
    <t>Jumlah MDU - Hardware - Jasa</t>
  </si>
  <si>
    <t>PT. PLN ( PERSERO )</t>
  </si>
  <si>
    <t>ABSW</t>
  </si>
  <si>
    <t>Schoor</t>
  </si>
  <si>
    <t>MATERIAL + SIZE</t>
  </si>
  <si>
    <t>Air Insulated LBS Manual;24KV;630A;Min-16KA</t>
  </si>
  <si>
    <t>Air Insulated LBS Motorized;24KV;630A;Min-16KA</t>
  </si>
  <si>
    <t>Air Insulated CBOG Motorized+Metering;20KV;630A;Min-16KA</t>
  </si>
  <si>
    <t>Fully Gas Insulated LBS Motorized;24KV;630A;Min-16KA</t>
  </si>
  <si>
    <t>Fully Gas Insulated CBOG Motorized+Metering;20KV;630A;Min-16KA</t>
  </si>
  <si>
    <t>Kawat Bendrad 6 mm²</t>
  </si>
  <si>
    <t>Kawat Las</t>
  </si>
  <si>
    <t>Upah Pasang Acc.Jar Konstruksi Vangnet</t>
  </si>
  <si>
    <t>Upah Pembuatan &amp; Pasang Acc.Jar Jaring Vangnet</t>
  </si>
  <si>
    <t>Upah Bongkar Acc.Jar Konstruksi Vangnet</t>
  </si>
  <si>
    <t>RENCANA ANGGARAN BIAYA (RAB)</t>
  </si>
  <si>
    <t>INISIATIF STRATEGIS</t>
  </si>
  <si>
    <t>KETERANGAN</t>
  </si>
  <si>
    <t>NAMA PROGRAM</t>
  </si>
  <si>
    <t>4.</t>
  </si>
  <si>
    <t>NPV</t>
  </si>
  <si>
    <t>IRR</t>
  </si>
  <si>
    <t>Discount Rate</t>
  </si>
  <si>
    <t>-</t>
  </si>
  <si>
    <t>Total</t>
  </si>
  <si>
    <t>Recloser</t>
  </si>
  <si>
    <t>REKAP MDU</t>
  </si>
  <si>
    <t>+</t>
  </si>
  <si>
    <t>RAB TOTAL</t>
  </si>
  <si>
    <t>Pekerjaan</t>
  </si>
  <si>
    <t>Lokasi</t>
  </si>
  <si>
    <t>Pelaksana</t>
  </si>
  <si>
    <t>Anggaran</t>
  </si>
  <si>
    <t>RAB NON MDU</t>
  </si>
  <si>
    <t>LOKASI</t>
  </si>
  <si>
    <t>LVCB 2 Jurusan 250 A MCCB</t>
  </si>
  <si>
    <t>LVCB 2 Jurusan 250 A LBS</t>
  </si>
  <si>
    <t>LVCB 2 Jurusan 400 A LBS</t>
  </si>
  <si>
    <t>LVCB 4 Jurusan 400 A LBS</t>
  </si>
  <si>
    <t xml:space="preserve">Multi Chamber Arrester </t>
  </si>
  <si>
    <t>Pipa Pralon 2 ½"</t>
  </si>
  <si>
    <t>Pipa Pralon 3"</t>
  </si>
  <si>
    <t>Knee Pipe 2 ½"</t>
  </si>
  <si>
    <t>Knee Pipe 3"</t>
  </si>
  <si>
    <t>Spiral Pralon 2 ½"</t>
  </si>
  <si>
    <t>Spiral Pralon 3"</t>
  </si>
  <si>
    <t>MATERIAL SCADA DAN TELEKOMUNIKASI</t>
  </si>
  <si>
    <t>Antena 9 dBi</t>
  </si>
  <si>
    <t>Battery 12 V/120 Ah</t>
  </si>
  <si>
    <t>Kabel komunikasi RS485</t>
  </si>
  <si>
    <t>U</t>
  </si>
  <si>
    <t>SKUTM / SKTM</t>
  </si>
  <si>
    <t>Upah Pasang Konst. SKUTM DB01 (Suspension Assembly)</t>
  </si>
  <si>
    <t>Upah Pasang Konst. SKUTM DB02 (Small Angle Assembly)</t>
  </si>
  <si>
    <t>Upah Pasang Konst. SKUTM DB03 (Medium Angle Assembly)</t>
  </si>
  <si>
    <t>Upah Pasang Konst. SKUTM DB04 (Large Angle Assembly)</t>
  </si>
  <si>
    <t xml:space="preserve">Upah Pasang Konst. SKUTM DB05 (Adjustable Dead End Assembly) </t>
  </si>
  <si>
    <t>Upah Pasang Konst. SKUTM DB06 (Fixed Dead End Assembly))</t>
  </si>
  <si>
    <t xml:space="preserve">Strap For Clamping, Type Insulator </t>
  </si>
  <si>
    <t>Suspension Clamp</t>
  </si>
  <si>
    <t>U-Bolt</t>
  </si>
  <si>
    <t>Fixation Device</t>
  </si>
  <si>
    <t>Yoke</t>
  </si>
  <si>
    <t>Shackle</t>
  </si>
  <si>
    <t>Parralel Groove Clamp</t>
  </si>
  <si>
    <t>Strain Clamp Bolted Type</t>
  </si>
  <si>
    <t>Turn Buckle</t>
  </si>
  <si>
    <t>Strain Hinge</t>
  </si>
  <si>
    <t>H Type Connector 50/50 mm² Cu</t>
  </si>
  <si>
    <t>Cooper Strip 50 mm² Insulated Ground Colour</t>
  </si>
  <si>
    <t>PVC Pipe 150 mm²</t>
  </si>
  <si>
    <t>Protective Plastic</t>
  </si>
  <si>
    <t>Link 50 x 25 mm</t>
  </si>
  <si>
    <t>Strapping Buckle</t>
  </si>
  <si>
    <t>Terminal Lug For 50 mm² CU Conductor</t>
  </si>
  <si>
    <t>Stainless Steel Bolt 12 x 45</t>
  </si>
  <si>
    <t>Set Of Cable Terminator For 3x150aac+90 st</t>
  </si>
  <si>
    <t>Terminal Lug For 150 mm² CU conductor</t>
  </si>
  <si>
    <t xml:space="preserve">H Type Connector </t>
  </si>
  <si>
    <t>Three Pole Outdoor Terminator For 3x240 mm² AL XLPE U/G CABLE</t>
  </si>
  <si>
    <t>Support Assembly For TIC Terminator</t>
  </si>
  <si>
    <t>Single Support On Single Pole 2000mm</t>
  </si>
  <si>
    <t xml:space="preserve">Bh </t>
  </si>
  <si>
    <t>Sertifikasi Laik Operasi</t>
  </si>
  <si>
    <t>Pipa Besi Galvanis 3" Tebal 4 mm Panjang 6 Meter</t>
  </si>
  <si>
    <t>Tanda Kabel TM</t>
  </si>
  <si>
    <t xml:space="preserve">Upah Pasang Kabel NA2XS2Y 20 KV 1 x 70 mm² </t>
  </si>
  <si>
    <t>Upah Bongkar Terminating Kabel 1 x 70 mm² OD</t>
  </si>
  <si>
    <t xml:space="preserve">Upah Bongkar Kabel NA2XS2Y 20 KV 1 x 70 mm² </t>
  </si>
  <si>
    <t>Tebang  Pohon</t>
  </si>
  <si>
    <t>Potong Pohon</t>
  </si>
  <si>
    <t>Pengepresan CCO</t>
  </si>
  <si>
    <t>Pengepresan Joint Sleve</t>
  </si>
  <si>
    <t>Penegakan Tiang Miring</t>
  </si>
  <si>
    <t>Per Kms</t>
  </si>
  <si>
    <t>Pohon</t>
  </si>
  <si>
    <t>PEMBUATAN SALURAN KABEL GI</t>
  </si>
  <si>
    <t>Persiapan Pekerjaan</t>
  </si>
  <si>
    <t>Pemasangan Bouwplank</t>
  </si>
  <si>
    <t>Galian Tanah</t>
  </si>
  <si>
    <t>Pembuangan Tanah</t>
  </si>
  <si>
    <t>Urugan Pasir Padat</t>
  </si>
  <si>
    <t>Pembuatan Lantai Kerja</t>
  </si>
  <si>
    <t>Pembuatan Beton Bertulang K225</t>
  </si>
  <si>
    <t>Pembuatan Tutup Beton Bertulang K225</t>
  </si>
  <si>
    <t xml:space="preserve">Besi Siku 70 untuk Tray Kabel Power </t>
  </si>
  <si>
    <t>PEMBUATAN GALIAN TANAH</t>
  </si>
  <si>
    <t>Galian Tanah keras sedalam 1 meter</t>
  </si>
  <si>
    <t>Urugan Pasir Dipadatkan</t>
  </si>
  <si>
    <t>Urugan Tanah Dipadatkan</t>
  </si>
  <si>
    <t>Pembuangan sisa tanah</t>
  </si>
  <si>
    <t>Pekerjaan Aspal</t>
  </si>
  <si>
    <t>Mur Baut Ring Plat Ring Per Stainless Steel Ukuran 19 mm</t>
  </si>
  <si>
    <t>ls</t>
  </si>
  <si>
    <t>m2</t>
  </si>
  <si>
    <t>m3</t>
  </si>
  <si>
    <t>pcs</t>
  </si>
  <si>
    <t>Upah Pasang Kabel MVTIC 3 x 240 + N 95 mm²</t>
  </si>
  <si>
    <t>Upah Bongkar Kabel MVTIC 3 x 240 + N 95 mm²</t>
  </si>
  <si>
    <t>REKAP KEBUTUHAN TIANG</t>
  </si>
  <si>
    <t>REKAP TIANG</t>
  </si>
  <si>
    <t>Isolator Tumpu ( Line Post ) 20 KV Polymer</t>
  </si>
  <si>
    <t>Upah Pasang Tiang Beton 9M-350 daN</t>
  </si>
  <si>
    <t>Upah Pasang Tiang Beton 9M-350 daN+E</t>
  </si>
  <si>
    <t>Upah Bongkar Tiang Beton 9M-350 daN</t>
  </si>
  <si>
    <t>Upah Bongkar Tiang Beton 9M-350 daN+E</t>
  </si>
  <si>
    <t>REKAP KEBUTUHAN MATERIAL</t>
  </si>
  <si>
    <t>VOL TOTAL</t>
  </si>
  <si>
    <t>REKAP MATERIAL</t>
  </si>
  <si>
    <t>NO PRK</t>
  </si>
  <si>
    <t>JENIS TIANG</t>
  </si>
  <si>
    <t>JENIS MDU</t>
  </si>
  <si>
    <t>KWH Elektronik; 3P; 4W; 57.7-100V/220-400V; 5 A; kls 0.2 (meter pembanding)</t>
  </si>
  <si>
    <t>KWH Elektronik; 1P; 2W; 230 V; 5(100) A; kls 1 termasuk modem 3G/4G</t>
  </si>
  <si>
    <t>Modem 3G/4G</t>
  </si>
  <si>
    <t>Kubikel Interface 20 kV</t>
  </si>
  <si>
    <t>Power Meter Digital</t>
  </si>
  <si>
    <t>Rele Proteksi OC/EF</t>
  </si>
  <si>
    <t>Trafo 3 phasa 50 kVA YNyn0</t>
  </si>
  <si>
    <t>Trafo 3 phasa 100 kVA YNyn0</t>
  </si>
  <si>
    <t>Trafo 3 phasa 160 kVA YNyn0</t>
  </si>
  <si>
    <t>Trafo 3 phasa 50 kVA Yzn5</t>
  </si>
  <si>
    <t>Trafo 3 phasa 100 kVA Yzn5</t>
  </si>
  <si>
    <t>Trafo 3 phasa 160 kVA Yzn5</t>
  </si>
  <si>
    <t>Trafo 3 phasa 200 kVA Dyn5</t>
  </si>
  <si>
    <t>SWITCH</t>
  </si>
  <si>
    <t>Service Wedge Clamp 1 Fasa 6, 10, 16 mm²</t>
  </si>
  <si>
    <t>Service Wedge Clamp 3 Fasa 6, 10, 16, 25 mm²</t>
  </si>
  <si>
    <t>Segel Plastik Tekan</t>
  </si>
  <si>
    <t>Compresion Conector H type 70 mm² / 240 mm²</t>
  </si>
  <si>
    <t>Battery 12 V/17 Ah</t>
  </si>
  <si>
    <t>Battery 12 V/12 Ah</t>
  </si>
  <si>
    <t>Battery 12 V/ 7 Ah</t>
  </si>
  <si>
    <t>Converter RS 485 to RS 232</t>
  </si>
  <si>
    <t>Upah Pasang Konst. SKUTM DB08</t>
  </si>
  <si>
    <t>Upah Pasang Konst. SKUTM DB09</t>
  </si>
  <si>
    <t>Stainless Steel Strap 20mm x 0.7 mm</t>
  </si>
  <si>
    <t>Upah Pasang Acc.Jar LVCB 2 Jurusan (M8-A1, M8-A2)</t>
  </si>
  <si>
    <t>Upah Pasang Acc.Jar LVCB 4 Jurusan (M8-B1, M8-B2)</t>
  </si>
  <si>
    <t>Upah Pasang Cubicle Pelanggan</t>
  </si>
  <si>
    <t>SWITCHING</t>
  </si>
  <si>
    <t>Upah Pasang Air Break Switch (ABSW)</t>
  </si>
  <si>
    <t>Upah Pasang Load Break Switch (LBS)</t>
  </si>
  <si>
    <t>Upah Pasang Recloser</t>
  </si>
  <si>
    <t>Upah Pasang Disconecting Switch (DS)</t>
  </si>
  <si>
    <t>Upah Bongkar Konst. SKUTM DB01 (Suspension Assembly)</t>
  </si>
  <si>
    <t>Upah Bongkar Konst. SKUTM DB02 (Small Angle Assembly)</t>
  </si>
  <si>
    <t>Upah Bongkar Konst. SKUTM DB03 (Medium Angle Assembly)</t>
  </si>
  <si>
    <t>Upah Bongkar Konst. SKUTM DB04 (Large Angle Assembly)</t>
  </si>
  <si>
    <t xml:space="preserve">Upah Bongkar Konst. SKUTM DB05 (Adjustable Dead End Assembly) </t>
  </si>
  <si>
    <t>Upah Bongkar Konst. SKUTM DB06 (Fixed Dead End Assembly))</t>
  </si>
  <si>
    <t>Upah Bongkar Konst. SKUTM DB08</t>
  </si>
  <si>
    <t>Upah Bongkar Konst. SKUTM DB09</t>
  </si>
  <si>
    <t>Upah Bongkar Acc.Jar LVCB 2 Jurusan (M8-A1, M8-A2)</t>
  </si>
  <si>
    <t>Upah Bongkar Acc.Jar LVCB 4 Jurusan (M8-B1, M8-B2)</t>
  </si>
  <si>
    <t>Upah Pembuatan &amp; Bongkar Acc.Jar Jaring Vangnet</t>
  </si>
  <si>
    <t>Upah Bongkar Air Break Switch (ABSW)</t>
  </si>
  <si>
    <t>Upah Bongkar Load Break Switch (LBS)</t>
  </si>
  <si>
    <t>Upah Bongkar Recloser</t>
  </si>
  <si>
    <t>Upah Bongkar Disconecting Switch (DS)</t>
  </si>
  <si>
    <t>Upah Bongkar Cubicle Pelanggan</t>
  </si>
  <si>
    <t>W</t>
  </si>
  <si>
    <t>a</t>
  </si>
  <si>
    <t>b</t>
  </si>
  <si>
    <t>c</t>
  </si>
  <si>
    <t>Fully Gas Insulated LBS Manual;24KV;630A;Min-16KA</t>
  </si>
  <si>
    <t>LBS &amp; KUBIKEL PELANGGAN</t>
  </si>
  <si>
    <t>LBS Pelanggan TM</t>
  </si>
  <si>
    <t>KWH Elektronik; 3P; 4W; 220/380V; 5(10); kls 1 (Pengukuran Tidak Langsung)</t>
  </si>
  <si>
    <t>KWH Elektronik; 3P; 4W; 220/380V; 5(80) A; kls 1 (Pengukuran Langsung)</t>
  </si>
  <si>
    <t>KWH Elektronik; 3P; 4W; 57.7-100V/220-400V; 5(10) A; kls 0.5 (Pengukuran Tidak Langsung)</t>
  </si>
  <si>
    <t>Upah Pasang Penghantar TM A3C 3x240 + 1x150mm² Per Kms</t>
  </si>
  <si>
    <t>Upah Pasang Penghantar TM A3C 3x240 + 1x120mm² Per Kms</t>
  </si>
  <si>
    <t>Upah Pasang Penghantar TM A3C 3x150 + 1x150mm² Per Kms</t>
  </si>
  <si>
    <t>Upah Pasang Penghantar TM A3C 3x150 + 1x70mm² Per Kms</t>
  </si>
  <si>
    <t>Upah Pasang Penghantar TM A3C 3x70 + 1x70mm² Per Kms</t>
  </si>
  <si>
    <t>Upah Pasang Penghantar TM A3C 3x70 + 1x50mm² Per Kms</t>
  </si>
  <si>
    <t>Upah Pasang Penghantar TM A3C 3x70 + 1x35mm² Per Kms</t>
  </si>
  <si>
    <t>Upah Pasang Penghantar TM A3C 3x35 + 1x35mm² Per Kms</t>
  </si>
  <si>
    <t>Upah Pasang Penghantar TM A3C 1x150 + 1x70mm² Per Kms</t>
  </si>
  <si>
    <t>Upah Pasang Penghantar TM A3C 1x120 + 1x70mm² Per Kms</t>
  </si>
  <si>
    <t>Upah Pasang Penghantar TM A3C 1x70 + 1x70mm² Per Kms</t>
  </si>
  <si>
    <t>Upah Pasang Penghantar TM A3C 1x70 + 1x50mm² Per Kms</t>
  </si>
  <si>
    <t>Upah Pasang Penghantar TM A3C 1x70 + 1x35mm² Per Kms</t>
  </si>
  <si>
    <t>Upah Pasang Penghantar TM A3C 1x35 + 1x35mm² Per Kms</t>
  </si>
  <si>
    <t>Upah Pasang Penghantar TM A3C 3x240mm² Per Kms</t>
  </si>
  <si>
    <t>Upah Pasang Penghantar TM A3C 3x150mm² Per Kms</t>
  </si>
  <si>
    <t>Upah Pasang Penghantar TM A3C 3x70mm² Per Kms</t>
  </si>
  <si>
    <t>Upah Pasang Penghantar TM A3C 3x35mm² Per Kms</t>
  </si>
  <si>
    <t>Upah Pasang Penghantar TM A3C 2x240mm² Per Kms</t>
  </si>
  <si>
    <t>Upah Pasang Penghantar TM A3C 2x150mm² Per Kms</t>
  </si>
  <si>
    <t>Upah Pasang Penghantar TM A3C 2x70mm² Per Kms</t>
  </si>
  <si>
    <t>Upah Pasang Penghantar TM A3C 2x35mm² Per Kms</t>
  </si>
  <si>
    <t>Upah Pasang Penghantar TM A3C 1x240mm² Per Kms</t>
  </si>
  <si>
    <t>Upah Pasang Penghantar TM A3C 1x150mm² Per Kms</t>
  </si>
  <si>
    <t>Upah Pasang Penghantar TM A3C 1x70mm² Per Kms</t>
  </si>
  <si>
    <t>Upah Pasang Penghantar TM A3C 1x50mm² Per Kms</t>
  </si>
  <si>
    <t>Upah Pasang Penghantar TM A3C 1x35mm² Per Kms</t>
  </si>
  <si>
    <t>Upah Pasang Penghantar TM A3CS 3x240 + 1x150mm² Per Kms</t>
  </si>
  <si>
    <t>Upah Pasang Penghantar TM A3CS 3x240 + 1x120mm² Per Kms</t>
  </si>
  <si>
    <t>Upah Pasang Penghantar TM A3CS 3x150 + 1x150mm² Per Kms</t>
  </si>
  <si>
    <t>Upah Pasang Penghantar TM A3CS 3x150 + 1x70mm² Per Kms</t>
  </si>
  <si>
    <t>Upah Pasang Penghantar TM A3CS 3x70 + 1x70mm² Per Kms</t>
  </si>
  <si>
    <t>Upah Pasang Penghantar TM A3CS 3x70 + 1x50mm² Per Kms</t>
  </si>
  <si>
    <t>Upah Pasang Penghantar TM A3CS 3x70 + 1x35mm² Per Kms</t>
  </si>
  <si>
    <t>Upah Pasang Penghantar TM A3CS 3x35 + 1x35mm² Per Kms</t>
  </si>
  <si>
    <t>Upah Pasang Penghantar TM A3CS 1x150 + 1x70mm² Per Kms</t>
  </si>
  <si>
    <t>Upah Pasang Penghantar TM A3CS 1x120 + 1x70mm² Per Kms</t>
  </si>
  <si>
    <t>Upah Pasang Penghantar TM A3CS 1x70 + 1x70mm² Per Kms</t>
  </si>
  <si>
    <t>Upah Pasang Penghantar TM A3CS 1x70 + 1x50mm² Per Kms</t>
  </si>
  <si>
    <t>Upah Pasang Penghantar TM A3CS 1x70 + 1x35mm² Per Kms</t>
  </si>
  <si>
    <t>Upah Pasang Penghantar TM A3CS 1x35 + 1x35mm² Per Kms</t>
  </si>
  <si>
    <t>Upah Pasang Penghantar TM A3CS 3x240mm² Per Kms</t>
  </si>
  <si>
    <t>Upah Pasang Penghantar TM A3CS 3x150mm² Per Kms</t>
  </si>
  <si>
    <t>Upah Pasang Penghantar TM A3CS 3x70mm² Per Kms</t>
  </si>
  <si>
    <t>Upah Pasang Penghantar TM A3CS 3x35mm² Per Kms</t>
  </si>
  <si>
    <t>Upah Pasang Penghantar TM A3CS 2x240mm² Per Kms</t>
  </si>
  <si>
    <t>Upah Pasang Penghantar TM A3CS 2x150mm² Per Kms</t>
  </si>
  <si>
    <t>Upah Pasang Penghantar TM A3CS 2x70mm² Per Kms</t>
  </si>
  <si>
    <t>Upah Pasang Penghantar TM A3CS 2x35mm² Per Kms</t>
  </si>
  <si>
    <t>Upah Pasang Penghantar TM A3CS 1x240mm² Per Kms</t>
  </si>
  <si>
    <t>Upah Pasang Penghantar TM A3CS 1x150mm² Per Kms</t>
  </si>
  <si>
    <t>Upah Pasang Penghantar TM A3CS 1x70mm² Per Kms</t>
  </si>
  <si>
    <t>Upah Pasang Penghantar TM A3CS 1x50mm² Per Kms</t>
  </si>
  <si>
    <t>Upah Pasang Penghantar TM A3CS 1x35mm² Per Kms</t>
  </si>
  <si>
    <t>Upah Pasang Kabel MVTIC 3 x 240 + N 95 mm² Per Kms</t>
  </si>
  <si>
    <t>Upah Pasang Penghantar TR A3C 3x70 + 1x35mm² Per Kms</t>
  </si>
  <si>
    <t>Upah Pasang Penghantar TR A3C 2x70 + 1x70mm² Per Kms</t>
  </si>
  <si>
    <t>Upah Pasang Penghantar TR A3C 2x70 + 1x35mm² Per Kms</t>
  </si>
  <si>
    <t>Upah Pasang Penghantar TR A3C 2x70mm² Per Kms</t>
  </si>
  <si>
    <t>Upah Pasang Penghantar TR A3C 2x35mm² Per Kms</t>
  </si>
  <si>
    <t>Upah Pasang Penghantar TR LVTC 3x70 + 1x50mm² Per Kms</t>
  </si>
  <si>
    <t>Upah Pasang Penghantar TR LVTC 2x70 + 1x50mm² Per Kms</t>
  </si>
  <si>
    <t>Upah Bongkar Penghantar TM A3C 3x240 + 1x150mm² Per Kms</t>
  </si>
  <si>
    <t>Upah Bongkar Penghantar TM A3C 3x240 + 1x120mm² Per Kms</t>
  </si>
  <si>
    <t>Upah Bongkar Penghantar TM A3C 3x150 + 1x150mm² Per Kms</t>
  </si>
  <si>
    <t>Upah Bongkar Penghantar TM A3C 3x150 + 1x70mm² Per Kms</t>
  </si>
  <si>
    <t>Upah Bongkar Penghantar TM A3C 3x70 + 1x70mm² Per Kms</t>
  </si>
  <si>
    <t>Upah Bongkar Penghantar TM A3C 3x70 + 1x50mm² Per Kms</t>
  </si>
  <si>
    <t>Upah Bongkar Penghantar TM A3C 3x70 + 1x35mm² Per Kms</t>
  </si>
  <si>
    <t>Upah Bongkar Penghantar TM A3C 3x35 + 1x35mm² Per Kms</t>
  </si>
  <si>
    <t>Upah Bongkar Penghantar TM A3C 1x150 + 1x70mm² Per Kms</t>
  </si>
  <si>
    <t>Upah Bongkar Penghantar TM A3C 1x120 + 1x70mm² Per Kms</t>
  </si>
  <si>
    <t>Upah Bongkar Penghantar TM A3C 1x70 + 1x70mm² Per Kms</t>
  </si>
  <si>
    <t>Upah Bongkar Penghantar TM A3C 1x70 + 1x50mm² Per Kms</t>
  </si>
  <si>
    <t>Upah Bongkar Penghantar TM A3C 1x70 + 1x35mm² Per Kms</t>
  </si>
  <si>
    <t>Upah Bongkar Penghantar TM A3C 1x35 + 1x35mm² Per Kms</t>
  </si>
  <si>
    <t>Upah Bongkar Penghantar TM A3C 3x240mm² Per Kms</t>
  </si>
  <si>
    <t>Upah Bongkar Penghantar TM A3C 3x150mm² Per Kms</t>
  </si>
  <si>
    <t>Upah Bongkar Penghantar TM A3C 3x70mm² Per Kms</t>
  </si>
  <si>
    <t>Upah Bongkar Penghantar TM A3C 3x35mm² Per Kms</t>
  </si>
  <si>
    <t>Upah Bongkar Penghantar TM A3C 2x240mm² Per Kms</t>
  </si>
  <si>
    <t>Upah Bongkar Penghantar TM A3C 2x150mm² Per Kms</t>
  </si>
  <si>
    <t>Upah Bongkar Penghantar TM A3C 2x70mm² Per Kms</t>
  </si>
  <si>
    <t>Upah Bongkar Penghantar TM A3C 2x35mm² Per Kms</t>
  </si>
  <si>
    <t>Upah Bongkar Penghantar TM A3C 1x240mm² Per Kms</t>
  </si>
  <si>
    <t>Upah Bongkar Penghantar TM A3C 1x150mm² Per Kms</t>
  </si>
  <si>
    <t>Upah Bongkar Penghantar TM A3C 1x70mm² Per Kms</t>
  </si>
  <si>
    <t>Upah Bongkar Penghantar TM A3C 1x50mm² Per Kms</t>
  </si>
  <si>
    <t>Upah Bongkar Penghantar TM A3C 1x35mm² Per Kms</t>
  </si>
  <si>
    <t>Upah Bongkar Penghantar TM A3CS 3x240 + 1x150mm² Per Kms</t>
  </si>
  <si>
    <t>Upah Bongkar Penghantar TM A3CS 3x240 + 1x120mm² Per Kms</t>
  </si>
  <si>
    <t>Upah Bongkar Penghantar TM A3CS 3x150 + 1x150mm² Per Kms</t>
  </si>
  <si>
    <t>Upah Bongkar Penghantar TM A3CS 3x150 + 1x70mm² Per Kms</t>
  </si>
  <si>
    <t>Upah Bongkar Penghantar TM A3CS 3x70 + 1x70mm² Per Kms</t>
  </si>
  <si>
    <t>Upah Bongkar Penghantar TM A3CS 3x70 + 1x50mm² Per Kms</t>
  </si>
  <si>
    <t>Upah Bongkar Penghantar TM A3CS 3x70 + 1x35mm² Per Kms</t>
  </si>
  <si>
    <t>Upah Bongkar Penghantar TM A3CS 3x35 + 1x35mm² Per Kms</t>
  </si>
  <si>
    <t>Upah Bongkar Penghantar TM A3CS 1x150 + 1x70mm² Per Kms</t>
  </si>
  <si>
    <t>Upah Bongkar Penghantar TM A3CS 1x120 + 1x70mm² Per Kms</t>
  </si>
  <si>
    <t>Upah Bongkar Penghantar TM A3CS 1x70 + 1x70mm² Per Kms</t>
  </si>
  <si>
    <t>Upah Bongkar Penghantar TM A3CS 1x70 + 1x50mm² Per Kms</t>
  </si>
  <si>
    <t>Upah Bongkar Penghantar TM A3CS 1x70 + 1x35mm² Per Kms</t>
  </si>
  <si>
    <t>Upah Bongkar Penghantar TM A3CS 1x35 + 1x35mm² Per Kms</t>
  </si>
  <si>
    <t>Upah Bongkar Penghantar TM A3CS 3x240mm² Per Kms</t>
  </si>
  <si>
    <t>Upah Bongkar Penghantar TM A3CS 3x150mm² Per Kms</t>
  </si>
  <si>
    <t>Upah Bongkar Penghantar TM A3CS 3x70mm² Per Kms</t>
  </si>
  <si>
    <t>Upah Bongkar Penghantar TM A3CS 3x35mm² Per Kms</t>
  </si>
  <si>
    <t>Upah Bongkar Penghantar TM A3CS 2x240mm² Per Kms</t>
  </si>
  <si>
    <t>Upah Bongkar Penghantar TM A3CS 2x150mm² Per Kms</t>
  </si>
  <si>
    <t>Upah Bongkar Penghantar TM A3CS 2x70mm² Per Kms</t>
  </si>
  <si>
    <t>Upah Bongkar Penghantar TM A3CS 2x35mm² Per Kms</t>
  </si>
  <si>
    <t>Upah Bongkar Penghantar TM A3CS 1x240mm² Per Kms</t>
  </si>
  <si>
    <t>Upah Bongkar Penghantar TM A3CS 1x150mm² Per Kms</t>
  </si>
  <si>
    <t>Upah Bongkar Penghantar TM A3CS 1x70mm² Per Kms</t>
  </si>
  <si>
    <t>Upah Bongkar Penghantar TM A3CS 1x50mm² Per Kms</t>
  </si>
  <si>
    <t>Upah Bongkar Penghantar TM A3CS 1x35mm² Per Kms</t>
  </si>
  <si>
    <t>Upah Bongkar Kabel MVTIC 3 x 240 + N 95 mm² Per Kms</t>
  </si>
  <si>
    <t>Upah Bongkar Penghantar TR A3C 3x70 + 1x35mm² Per Kms</t>
  </si>
  <si>
    <t>Upah Bongkar Penghantar TR A3C 2x70 + 1x70mm² Per Kms</t>
  </si>
  <si>
    <t>Upah Bongkar Penghantar TR A3C 2x70 + 1x35mm² Per Kms</t>
  </si>
  <si>
    <t>Upah Bongkar Penghantar TR A3C 2x70mm² Per Kms</t>
  </si>
  <si>
    <t>Upah Bongkar Penghantar TR A3C 2x35mm² Per Kms</t>
  </si>
  <si>
    <t>Upah Bongkar Penghantar TR LVTC 3x70 + 1x50mm² Per Kms</t>
  </si>
  <si>
    <t>Upah Bongkar Penghantar TR LVTC 2x70 + 1x50mm² Per Kms</t>
  </si>
  <si>
    <t>CT TM Indoor Tipe Blok 10/5-5A</t>
  </si>
  <si>
    <t>CT TM Indoor Tipe Blok 15/5-5A</t>
  </si>
  <si>
    <t>CT TM Indoor Tipe Blok 20/5-5A</t>
  </si>
  <si>
    <t>CT TM Indoor Tipe Blok 30/5-5A</t>
  </si>
  <si>
    <t>CT TM Indoor Tipe Blok 40/5-5A</t>
  </si>
  <si>
    <t>CT TM Indoor Tipe Blok 50/5-5A</t>
  </si>
  <si>
    <t>CT TM Indoor Tipe Blok 60/5-5A</t>
  </si>
  <si>
    <t>CT TM Indoor Tipe Blok 75/5-5A</t>
  </si>
  <si>
    <t>CT TM Indoor Tipe Blok 80/5-5A</t>
  </si>
  <si>
    <t>CT TM Indoor Tipe Blok 100/5-5A</t>
  </si>
  <si>
    <t>CT TM Indoor Tipe Blok 150/5-5A</t>
  </si>
  <si>
    <t>CT TM Indoor Tipe Blok 200/5-5A</t>
  </si>
  <si>
    <t>CT TM Indoor Tipe Blok 250/5-5A</t>
  </si>
  <si>
    <t>CT TM Indoor Tipe Blok 300/5-5A</t>
  </si>
  <si>
    <t>CT TM Indoor Tipe Blok 400/5-5A</t>
  </si>
  <si>
    <t>CT TM Indoor Tipe Blok 500/5-5A</t>
  </si>
  <si>
    <t>CT TM Indoor Tipe Blok 600/5-5A</t>
  </si>
  <si>
    <t>CT TM Indoor Tipe Blok 750/5-5A</t>
  </si>
  <si>
    <t>CT TM Indoor Tipe Blok 800/5-5A</t>
  </si>
  <si>
    <t>CT TM Indoor Tipe Blok 1000/5-5A</t>
  </si>
  <si>
    <t>CT TM Indoor Tipe Ring 50/5-5A</t>
  </si>
  <si>
    <t>CT TM Indoor Tipe Ring 100/5-5A</t>
  </si>
  <si>
    <t>PT Indoor (ratio 20.000/v3 : 100/v3) Class 0.2s</t>
  </si>
  <si>
    <t>PT Outdoor (ratio 20.000/v3 : 100/v3) Class 0.2s</t>
  </si>
  <si>
    <t>PEMBUATAN SALURAN KABEL Outdoor</t>
  </si>
  <si>
    <t>UNIT INDUK DISTRIBUSI JAWA TENGAH &amp; DI YOGYAKARTA</t>
  </si>
  <si>
    <t>Tahun</t>
  </si>
  <si>
    <t>Transfer price TM</t>
  </si>
  <si>
    <t>Umur ekonomis (tahun)</t>
  </si>
  <si>
    <t>Selisih Susut Teknis</t>
  </si>
  <si>
    <t>Tarif WBP (Rp/kWh)</t>
  </si>
  <si>
    <t>Tarif LWBP (Rp/kWh)</t>
  </si>
  <si>
    <t>Jam Nyala</t>
  </si>
  <si>
    <t>Biaya O&amp;M (2% invest)</t>
  </si>
  <si>
    <t>II. KAJIAN KELAYAKAN FINANSIAL (KKF)</t>
  </si>
  <si>
    <t>Energi (kWh)</t>
  </si>
  <si>
    <t>E WBP
(kWh)</t>
  </si>
  <si>
    <t>E LWBP
(kWh)</t>
  </si>
  <si>
    <t>Cost (Juta IDR)</t>
  </si>
  <si>
    <t>Benefit (Juta IDR)</t>
  </si>
  <si>
    <t>Nett Benefit</t>
  </si>
  <si>
    <t>Factor
PV</t>
  </si>
  <si>
    <t>PV Net
Benefit</t>
  </si>
  <si>
    <r>
      <rPr>
        <sz val="11"/>
        <color indexed="8"/>
        <rFont val="Calibri"/>
        <family val="2"/>
      </rPr>
      <t>Σ</t>
    </r>
    <r>
      <rPr>
        <sz val="10"/>
        <rFont val="Arial"/>
        <family val="2"/>
      </rPr>
      <t>PV Net
Benefit</t>
    </r>
  </si>
  <si>
    <t>Pay Back Periode</t>
  </si>
  <si>
    <t xml:space="preserve">Invest </t>
  </si>
  <si>
    <t>O&amp;M</t>
  </si>
  <si>
    <t>Transfer Price</t>
  </si>
  <si>
    <t>Losses</t>
  </si>
  <si>
    <t>BP</t>
  </si>
  <si>
    <t>E Sales</t>
  </si>
  <si>
    <t xml:space="preserve">Total Cost </t>
  </si>
  <si>
    <t>Total Benefit</t>
  </si>
  <si>
    <t>BEP</t>
  </si>
  <si>
    <t>PP</t>
  </si>
  <si>
    <t>BCR</t>
  </si>
  <si>
    <t>Nama Pelanggan</t>
  </si>
  <si>
    <t>Penyulang</t>
  </si>
  <si>
    <t>CT TM Outdoor  10/5</t>
  </si>
  <si>
    <t>CT TM Outdoor  15/5</t>
  </si>
  <si>
    <t>CT TM Outdoor  20/5</t>
  </si>
  <si>
    <t>CT TM Outdoor  25/5</t>
  </si>
  <si>
    <t>CT TM Outdoor  30/5</t>
  </si>
  <si>
    <t>CT TM Outdoor  40/5</t>
  </si>
  <si>
    <t>CT TM Outdoor  50/5</t>
  </si>
  <si>
    <t>CT TM Outdoor  60/5</t>
  </si>
  <si>
    <t>CT TM Outdoor  75/5</t>
  </si>
  <si>
    <t>CT TM Outdoor 80/5</t>
  </si>
  <si>
    <t>CT TM Outdoor 100/5</t>
  </si>
  <si>
    <t>CT TM Outdoor 150/5</t>
  </si>
  <si>
    <t>CT TM Outdoor 200/5</t>
  </si>
  <si>
    <t>CT TM Outdoor 250/5</t>
  </si>
  <si>
    <t>CT TM Outdoor 300/5</t>
  </si>
  <si>
    <t>CT TM Outdoor 400/5</t>
  </si>
  <si>
    <t>Kubikel Pelayanan Prioritas</t>
  </si>
  <si>
    <t>Automatic Change Over (ACO) TM</t>
  </si>
  <si>
    <t>Automatic Change Over (ACO) TR</t>
  </si>
  <si>
    <t>Fuse Link 80A</t>
  </si>
  <si>
    <t>Fuse Link 100A</t>
  </si>
  <si>
    <t>NFA2X-T 2 x 70 + N 70 mm²</t>
  </si>
  <si>
    <t>NFA2X-T 3x35+1x35</t>
  </si>
  <si>
    <t>Permanent Connector ANSI 70-300 mm²</t>
  </si>
  <si>
    <t>Jasa Pemasangan Modem</t>
  </si>
  <si>
    <t>Upah Pasang Acc.Jar LVCB 4 Jurusan</t>
  </si>
  <si>
    <t>Upah Pasang Acc.Jar LVCB 2 Jurusan</t>
  </si>
  <si>
    <t>Joint AL/CU 70-70 mm2</t>
  </si>
  <si>
    <t>Pembetonan tiang</t>
  </si>
  <si>
    <t>PEMASANGAN COVER ARRESTER</t>
  </si>
  <si>
    <t>Cover Bushing Arrester</t>
  </si>
  <si>
    <t>Upah Pemasangan Cover Bushing Arrester</t>
  </si>
  <si>
    <t>Upah Penggantian Isolator Tumpu</t>
  </si>
  <si>
    <t>Upah Penggantian Isolator Tarik</t>
  </si>
  <si>
    <t>Upah Penggantian Jumper Trafo 1 Fasa</t>
  </si>
  <si>
    <t>Upah Penggantian Jumper Trafo 3 Fasa</t>
  </si>
  <si>
    <t>PEMASANGAN COVER ISOLATOR</t>
  </si>
  <si>
    <t>Treeguard</t>
  </si>
  <si>
    <t>Upah Pemasangan Treeguard</t>
  </si>
  <si>
    <t>PEMASANGAN COVER BUSHING TRAFO 1 PHASA</t>
  </si>
  <si>
    <t>Cover Bushing Trafo</t>
  </si>
  <si>
    <t>Upah Pemasangan Cover Bushing Trafo</t>
  </si>
  <si>
    <t>Cover Bushing FCO</t>
  </si>
  <si>
    <t>Upah Pemasangan Cover Bushing FCO</t>
  </si>
  <si>
    <t>Upah Penggantian Jumper Konstruksi CC8A</t>
  </si>
  <si>
    <t>Upah Penggantian Jumper Konstruksi CC8</t>
  </si>
  <si>
    <t>Upah Penggantian Jumper Recloser</t>
  </si>
  <si>
    <t>Upah Penggantian Jumper Lbs</t>
  </si>
  <si>
    <t>Upah Penggantian Jumper Sectionalizer</t>
  </si>
  <si>
    <t>Upah Penggantian Jumper Absw</t>
  </si>
  <si>
    <t>Upah Penggantian Jumper DS</t>
  </si>
  <si>
    <t>PEMASANGAN PENGHALANG PANJAT HEWAN</t>
  </si>
  <si>
    <t>Seng Matahari</t>
  </si>
  <si>
    <t>Ijuk</t>
  </si>
  <si>
    <t>Caping Skur</t>
  </si>
  <si>
    <t>Jasa Pasang Seng Matahari</t>
  </si>
  <si>
    <t>Jasa Pasang Ijuk</t>
  </si>
  <si>
    <t>Jasa Pasang Caping Skur</t>
  </si>
  <si>
    <t>PT. PLN (PERSERO) UP3 DEMAK</t>
  </si>
  <si>
    <t>UP3 DEMAK</t>
  </si>
  <si>
    <t>Jumlah Fasa</t>
  </si>
  <si>
    <t>Tegangan Sekunder Pengukuran rata-rata (Fasa-Netral) (V)</t>
  </si>
  <si>
    <t>DATA</t>
  </si>
  <si>
    <t>∑ Daya</t>
  </si>
  <si>
    <t>BP (Rp)</t>
  </si>
  <si>
    <t>RAB  (Rp)</t>
  </si>
  <si>
    <t>Golongan Pelanggan</t>
  </si>
  <si>
    <t>Jenis Layanan</t>
  </si>
  <si>
    <t>Daya Lama (kVA)</t>
  </si>
  <si>
    <t>Daya Baru (kVA)</t>
  </si>
  <si>
    <t>REGULER</t>
  </si>
  <si>
    <t>BP (Rp/VA) TR</t>
  </si>
  <si>
    <t>*</t>
  </si>
  <si>
    <t>KAJIAN KELAYAKAN OPERASI</t>
  </si>
  <si>
    <t>PEKERJAAN PEMASANGAN TIANG</t>
  </si>
  <si>
    <t>II</t>
  </si>
  <si>
    <t>PEMASANGAN APP</t>
  </si>
  <si>
    <t>Vang Net</t>
  </si>
  <si>
    <t>Keterangan Tambahan :</t>
  </si>
  <si>
    <t>PPN 11%</t>
  </si>
  <si>
    <t>Trafo 3 phasa 250 kVA DYn5</t>
  </si>
  <si>
    <t>NFA2X-T 3x70+1x70</t>
  </si>
  <si>
    <t>Kabel NYFGBY 2 x 16 mm²</t>
  </si>
  <si>
    <t>Sepatu Kabel CU/CU OD 2 Hole 300</t>
  </si>
  <si>
    <t>Sepatu Kabel CU/CU OD 1 Hole 300</t>
  </si>
  <si>
    <t>Tap Connector kedap air , 10-25/10-25 mm2</t>
  </si>
  <si>
    <t>Tap Connector kedap air , 35-50/10-25 mm2</t>
  </si>
  <si>
    <t>Tap Connector kedap air , 70-95/10-25 mm2</t>
  </si>
  <si>
    <t>Tap Connector kedap air , 50-70/50-70 mm2</t>
  </si>
  <si>
    <t>Hot Line Clamp ANSI C119 ( 70 s/d 240 mm2 )</t>
  </si>
  <si>
    <t>Strain Clamp Wedge 25 - 35 mm2</t>
  </si>
  <si>
    <t>Strain Clamp Wedge 50 - 70 mm2</t>
  </si>
  <si>
    <t>JOINT;20kV;AL-AL;3x150mm2; 1P; (Cold Shrink+ShearBolt)</t>
  </si>
  <si>
    <t>JOINT;20kV;AL-AL;3x240mm2; 1P; (Cold Shrink+ShearBolt)</t>
  </si>
  <si>
    <t>JOINT;20kV;AL-AL;3x300mm2; 1P; (Cold Shrink+ShearBolt)</t>
  </si>
  <si>
    <t>JOINT;20kV;AL-AL;3x150mm2; 3P; (Cold Shrink+ShearBolt)</t>
  </si>
  <si>
    <t>JOINT;20kV;AL-AL;3X240mm2;3P; (Cold Shrink+Shearbolt)</t>
  </si>
  <si>
    <t>JOINT;20kV;AL-AL,3X300mm2;;3P;(Coldshrink+Shearbolt)</t>
  </si>
  <si>
    <t>JOINT;20kV;AL-AL;3X240-3X300mm2;;3P;(Coldshrink+Shearbolt)</t>
  </si>
  <si>
    <t>TERM;20kV;AL;3P;3X150mm2;NON ISO;ID (Coldshrink+Shearbolt)</t>
  </si>
  <si>
    <t>TERM;20kV;AL;3P;3X240mm2;NON ISO;ID (Coldshrink+Shearbolt)</t>
  </si>
  <si>
    <t>TERM;20kV;AL;3P;3X300mm2;NON ISO;ID (Coldshrink+Shearbolt)</t>
  </si>
  <si>
    <t>TERM;20kV;AL;3P;3X150mm2;NON ISO;OD (Coldshrink+Shearbolt)</t>
  </si>
  <si>
    <t>TERM;20kV;AL;3P;3X240mm2;NON ISO;OD (Coldshrink+Shearbolt)</t>
  </si>
  <si>
    <t>TERM;20kV;AL;3P;3X300mm2;NON ISO;OD (Coldshrink+Shearbolt)</t>
  </si>
  <si>
    <t>TERM;20kV;JR;AL-CU;3P;3X1X150mm2;NON ISO;OD (Cold Shrink +ShearBolt)</t>
  </si>
  <si>
    <t>TERM;20kV;JR;AL-CU;3P;3X1X240mm2;NON ISO;OD (Cold Shrink +ShearBolt)</t>
  </si>
  <si>
    <t>TERM;20kV;JR;AL-CU;3P;3X1X300mm2;NON ISO;OD (Cold Shrink +ShearBolt)</t>
  </si>
  <si>
    <t>TERM;20kV;JR;AL-CU;3P;3X1X240mm2;NON ISO;ID (Cold Shrink +ShearBolt)</t>
  </si>
  <si>
    <t>TERM;20kV;JR;AL-CU;3P;3X1x150mm2;ISO LBOW;ID (Cold Shrink +ShearBolt)</t>
  </si>
  <si>
    <t>TERM;20kV;JR;AL-CU;3P;3X240mm2;ISO LBOW;ID (Cold Shrink +ShearBolt)</t>
  </si>
  <si>
    <t>TERM;20kV;JR;AL-CU;3P;3X300mm2;ISO LBOW;ID (Cold Shrink +ShearBolt)</t>
  </si>
  <si>
    <t>TERM;20kV;CUB;CU;3P;3X1X35mm2;ISO LBOW;ID (Cold Shrink +ShearBolt)</t>
  </si>
  <si>
    <t>TERM;20kV;TRF;CU;3P;3X1X35mm2;ISO STRG;ID;TRF (Cold Shrink +ShearBolt)</t>
  </si>
  <si>
    <t>TERM;20kV;CUB;Cu;3P;3X1X35mm2;NON ISO;ID (Coldshrink+Shearbolt)</t>
  </si>
  <si>
    <t>TERM;20kV;TRF;CU;3P;3X1X35mm2;NON ISO;ID (Cold Shrink +ShearBolt)</t>
  </si>
  <si>
    <t>TERM;20kV;TRF;CU;3P;3X1X35mm2;NON ISO;OD (Cold Shrink +ShearBolt)</t>
  </si>
  <si>
    <t>Upah Pasang Konst. JTM 1 Fasa SC/CC 1'</t>
  </si>
  <si>
    <t>Upah Pasang Konst. JTM 1 Fasa SC/CC 1 - A'</t>
  </si>
  <si>
    <t>Upah Pasang Konst. JTM 1 Fasa SC/CC 2'</t>
  </si>
  <si>
    <t>Upah Pasang Konst. JTM 1 Fasa SC/CC 2 - A'</t>
  </si>
  <si>
    <t>Upah Pasang Konst. JTM 1 Fasa CC 2 - 1'</t>
  </si>
  <si>
    <t>Upah Pasang Konst. JTM 1 Fasa SC/CC 3'</t>
  </si>
  <si>
    <t>Upah Pasang Konst. JTM 1 Fasa SC/CC 7'</t>
  </si>
  <si>
    <t>Upah Pasang Konst. JTM 1 Fasa CC 7 - A'</t>
  </si>
  <si>
    <t>Upah Pasang Konst. JTM 1 Fasa SC/CC 7-1'</t>
  </si>
  <si>
    <t>Upah Pasang Konst. JTM 1 Fasa SC/CC 8'</t>
  </si>
  <si>
    <t>Upah Pasang Konst. JTM 1 Fasa SC/CC 8 - A'</t>
  </si>
  <si>
    <t>Upah Pasang Konst. JTM 1 Fasa CC 8 - B'</t>
  </si>
  <si>
    <t>Upah Pasang Konst. JTM 1 Fasa CC 8 - C'</t>
  </si>
  <si>
    <t>Upah Pasang Konst. JTM 1 Fasa SC/CC 9'</t>
  </si>
  <si>
    <t>Upah Pasang Konst. JTM 1 Fasa SC/CC 10'</t>
  </si>
  <si>
    <t>Upah Pasang Konst. JTM 1 Fasa SC/CC 11'</t>
  </si>
  <si>
    <t>Upah Pasang Konst. JTM 3 Fasa C 2-1N</t>
  </si>
  <si>
    <t>Upah Pasang Konst. JTM C 7 - A'</t>
  </si>
  <si>
    <t>Upah Pasang Konst. JTM C 8-N</t>
  </si>
  <si>
    <t>Upah Pasang Konst. JTM C 8 - B'</t>
  </si>
  <si>
    <t>Upah Pasang Konst. JTM C 8 - C'</t>
  </si>
  <si>
    <t>Upah Pasang Konst. JTM Double Circuit DC1-C1-1VN</t>
  </si>
  <si>
    <t>Upah Pasang Konst. JTM Double Circuit DC-C2-AVN</t>
  </si>
  <si>
    <t>Upah Pasang Konst. JTM Double Circuit DC-C2-ABN</t>
  </si>
  <si>
    <t>LVCB 2 Jurusan Komplit dgn Perlengkapan SM / CM 8-A2</t>
  </si>
  <si>
    <t>LVCB 4 Jurusan Komplit dgn Perlengkapan SM / CM 8-B2</t>
  </si>
  <si>
    <t>Upah Pasang Kabel NYFGBY 2 X 16 mm2</t>
  </si>
  <si>
    <t>Upah Pasang Kabel NYFGBY 4 X 16 mm2</t>
  </si>
  <si>
    <t>Upah Pasang Kabel NYFGBY 4 X 70 mm2</t>
  </si>
  <si>
    <t>Upah Pasang Kabel NYFGBY 4 X 95 mm2</t>
  </si>
  <si>
    <t>Upah Pasang Kabel NYFGBY 4 X 150 mm2</t>
  </si>
  <si>
    <t xml:space="preserve">Bongkar &amp; Pasang Kwh Meter 1 Fasa </t>
  </si>
  <si>
    <t>PETA LOKASI PELANGGAN</t>
  </si>
  <si>
    <t>SINGLE LINE DIAGRAM LOKASI PELANGGAN</t>
  </si>
  <si>
    <t>Daya Lama (VA)</t>
  </si>
  <si>
    <t>Daya Baru (VA)</t>
  </si>
  <si>
    <t>Beban (A)</t>
  </si>
  <si>
    <t>DAYA LAMA</t>
  </si>
  <si>
    <t>DAYA BARU</t>
  </si>
  <si>
    <t>Nomor Tiang</t>
  </si>
  <si>
    <t>Daya</t>
  </si>
  <si>
    <t>SUPLAI TRAFO RENCANA</t>
  </si>
  <si>
    <t>Beban TRAFO</t>
  </si>
  <si>
    <t>Beban Primer</t>
  </si>
  <si>
    <t>Beban Sekunder</t>
  </si>
  <si>
    <t>Prosentase Pembebanan</t>
  </si>
  <si>
    <t>Beban Pelanggan (A)</t>
  </si>
  <si>
    <t>SUPLAI TRAFO EKSISTING</t>
  </si>
  <si>
    <t>Jml Phasa</t>
  </si>
  <si>
    <t>Tegangan</t>
  </si>
  <si>
    <t>Beban TRAFO (Pengukuran Lapangan)</t>
  </si>
  <si>
    <t>III</t>
  </si>
  <si>
    <t>IV</t>
  </si>
  <si>
    <t>SAR 2023</t>
  </si>
  <si>
    <t>MCCB 3 Fasa 80 A</t>
  </si>
  <si>
    <t>MCCB 3 Fasa 100 A</t>
  </si>
  <si>
    <t>MCCB 3 Fasa 125 A</t>
  </si>
  <si>
    <t>MCCB 3 Fasa 160 A</t>
  </si>
  <si>
    <t>MCCB 3 Fasa 200 A</t>
  </si>
  <si>
    <t>MCCB 3 Fasa 225 A</t>
  </si>
  <si>
    <t>MCCB 3 Fasa 250 A</t>
  </si>
  <si>
    <t>MCCB 3 Fasa 300 A</t>
  </si>
  <si>
    <t>Trafo 3 phasa 400 kVA DYn5 OD</t>
  </si>
  <si>
    <t>LVCB 4 Jurusan 630 A LBS</t>
  </si>
  <si>
    <t>Disconnecting Switch 20 KV - 630 A Porcelein</t>
  </si>
  <si>
    <t>Disconnecting Switch 20 KV - 630 A Polymer</t>
  </si>
  <si>
    <t>Isolator Tumpu ( Pin Post ) 20 KV Porcelein</t>
  </si>
  <si>
    <t>Isolator Tarik ( Strainkap Porcelain ) 20 KV</t>
  </si>
  <si>
    <t>Isolator Tarik ( Suspension Polymer ) 20 KV</t>
  </si>
  <si>
    <t>Sepatu Kabel AL/CU Ring 35</t>
  </si>
  <si>
    <t>Sepatu Kabel AL/CU Ring 50</t>
  </si>
  <si>
    <t>Sepatu Kabel AL/CU 1 Hole 70</t>
  </si>
  <si>
    <t>Sepatu Kabel AL/CU Ring 95</t>
  </si>
  <si>
    <t>Sepatu Kabel AL/CU Ring 120</t>
  </si>
  <si>
    <t>Sepatu Kabel AL/CU 1 Hole 150</t>
  </si>
  <si>
    <t>Sepatu Kabel AL/CU Ring 185</t>
  </si>
  <si>
    <t>Sepatu Kabel AL/CU 1 Hole 240</t>
  </si>
  <si>
    <t>Sepatu Kabel AL/CU Ring 300</t>
  </si>
  <si>
    <t>Sepatu Kabel AL/CU Kepala 35</t>
  </si>
  <si>
    <t>Sepatu Kabel AL/CU Kepala 50</t>
  </si>
  <si>
    <t>Sepatu Kabel AL/CU Kepala 70</t>
  </si>
  <si>
    <t>Sepatu Kabel AL/CU Kepala 95</t>
  </si>
  <si>
    <t>Sepatu Kabel AL/CU Kepala 120</t>
  </si>
  <si>
    <t>Sepatu Kabel AL/CU Kepala 150</t>
  </si>
  <si>
    <t>Sepatu Kabel AL/CU Kepala 185</t>
  </si>
  <si>
    <t>Sepatu Kabel AL/CU Kepala 240</t>
  </si>
  <si>
    <t>Sepatu Kabel AL/CU 2 Hole 70</t>
  </si>
  <si>
    <t>Sepatu Kabel AL/CU 2 Hole 150</t>
  </si>
  <si>
    <t>Sepatu Kabel AL/CU 2 Hole 240</t>
  </si>
  <si>
    <t>Sepatu Kabel AL/AL 25</t>
  </si>
  <si>
    <t>Sepatu Kabel AL/AL 35</t>
  </si>
  <si>
    <t>Sepatu Kabel AL/AL 50</t>
  </si>
  <si>
    <t>Sepatu Kabel AL/AL 2 Hole 70</t>
  </si>
  <si>
    <t>Sepatu Kabel AL/AL 95</t>
  </si>
  <si>
    <t>Sepatu Kabel AL/AL 120</t>
  </si>
  <si>
    <t>Sepatu Kabel AL/AL 150</t>
  </si>
  <si>
    <t>Sepatu Kabel AL/AL 185</t>
  </si>
  <si>
    <t>Sepatu Kabel AL/AL 240</t>
  </si>
  <si>
    <t>Sepatu Kabel CU/CU 25</t>
  </si>
  <si>
    <t>Sepatu Kabel CU/CU 35</t>
  </si>
  <si>
    <t>Sepatu Kabel CU/CU 50</t>
  </si>
  <si>
    <t>Sepatu Kabel CU/CU OD 2 Hole 70</t>
  </si>
  <si>
    <t>Sepatu Kabel CU/CU OD 2 Hole 95</t>
  </si>
  <si>
    <t>Sepatu Kabel CU/CU 120</t>
  </si>
  <si>
    <t>Sepatu Kabel CU/CU OD 2 Hole 150</t>
  </si>
  <si>
    <t>Sepatu Kabel CU/CU 240</t>
  </si>
  <si>
    <t>Upah Pasang Kabel MVTIC 3 x 150 + N 95 mm²</t>
  </si>
  <si>
    <t>Upah Pasang Trafo 3 Fasa 250 KVA 2 Tiang</t>
  </si>
  <si>
    <t>Upah Pasang Trafo 3 Fasa 400 KVA 2 Tiang</t>
  </si>
  <si>
    <t xml:space="preserve">Bongkar &amp; Pasang Kwh Meter 3 Fasa </t>
  </si>
  <si>
    <t>RAB HSS 2023</t>
  </si>
  <si>
    <t>RAB SKK 2022</t>
  </si>
  <si>
    <t>Marginal COST maret 2022</t>
  </si>
  <si>
    <t>UPAH LAIN-LAIN</t>
  </si>
  <si>
    <t>Staff Teknik</t>
  </si>
  <si>
    <t>TL. Teknik</t>
  </si>
  <si>
    <t>MULP</t>
  </si>
  <si>
    <t>PEMASANGAN TRAFO</t>
  </si>
  <si>
    <t>CJ5-T</t>
  </si>
  <si>
    <t>CJ6-T</t>
  </si>
  <si>
    <t>MJ6-T</t>
  </si>
  <si>
    <t>I2</t>
  </si>
  <si>
    <t>CC7</t>
  </si>
  <si>
    <t>CM2-12</t>
  </si>
  <si>
    <t>CONDUKTOR</t>
  </si>
  <si>
    <t>PEMBANGUNAN JARINGAN TM</t>
  </si>
  <si>
    <t xml:space="preserve">Jumper Wire : </t>
  </si>
  <si>
    <t>CM2-11M</t>
  </si>
  <si>
    <t>Stainless Steel Strap 20 X 0.7 mm</t>
  </si>
  <si>
    <t>Daya 105.000 VA</t>
  </si>
  <si>
    <t>Pemasangan APP Di Tiang</t>
  </si>
  <si>
    <t>CM2-11</t>
  </si>
  <si>
    <t>SCHOOR</t>
  </si>
  <si>
    <t>CE1-3</t>
  </si>
  <si>
    <t>F1-3</t>
  </si>
  <si>
    <t>CM2-12A</t>
  </si>
  <si>
    <t>DS SIDOMULYO 07/04 WONOSALAM</t>
  </si>
  <si>
    <t>AGR UD NURA JAYA</t>
  </si>
  <si>
    <t>KOORDINAT : -6.923885, 110.633238</t>
  </si>
  <si>
    <t>SYG 10</t>
  </si>
  <si>
    <t>K3-99/26 /3/1</t>
  </si>
  <si>
    <t>Trafo 3 Fasa 100 KVA 2 Tiang (G313)</t>
  </si>
  <si>
    <t>NFA2X-T 3 x 70 + N 50 mm²</t>
  </si>
  <si>
    <t>Sepatu Kabel AL/CU Ring-70 mm²</t>
  </si>
  <si>
    <t>CC1-A</t>
  </si>
  <si>
    <t>Demak,13 JUNI 2023</t>
  </si>
  <si>
    <t>MANAGER</t>
  </si>
  <si>
    <t>ACHMAD SUHENDRO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</si>
</sst>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8">
    <numFmt numFmtId="7" formatCode="&quot;Rp&quot;#,##0.00;\-&quot;Rp&quot;#,##0.00"/>
    <numFmt numFmtId="41" formatCode="_-* #,##0_-;\-* #,##0_-;_-* &quot;-&quot;_-;_-@_-"/>
    <numFmt numFmtId="43" formatCode="_-* #,##0.00_-;\-* #,##0.00_-;_-* &quot;-&quot;??_-;_-@_-"/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&quot;Rp&quot;#,##0.00_);\(&quot;Rp&quot;#,##0.00\)"/>
    <numFmt numFmtId="169" formatCode="_(* #,##0_);_(* \(#,##0\);_(* &quot;-&quot;??_);_(@_)"/>
    <numFmt numFmtId="170" formatCode="_(&quot;Rp&quot;* #,##0_);_(&quot;Rp&quot;* \(#,##0\);_(&quot;Rp&quot;* &quot;-&quot;???_);_(@_)"/>
    <numFmt numFmtId="171" formatCode="_([$Rp-421]* #,##0_);_([$Rp-421]* \(#,##0\);_([$Rp-421]* &quot;-&quot;??_);_(@_)"/>
    <numFmt numFmtId="172" formatCode="General_)"/>
    <numFmt numFmtId="173" formatCode="0.000000%"/>
    <numFmt numFmtId="174" formatCode="_(&quot;$&quot;* #,##0.0_);_(&quot;$&quot;* \(#,##0.0\);_(&quot;$&quot;* &quot;-&quot;?_);_(@_)"/>
    <numFmt numFmtId="175" formatCode="00000"/>
    <numFmt numFmtId="176" formatCode="m/d"/>
    <numFmt numFmtId="177" formatCode="0.0000000000"/>
    <numFmt numFmtId="178" formatCode="d\ayy"/>
    <numFmt numFmtId="179" formatCode="dd/mm/yy;@"/>
    <numFmt numFmtId="180" formatCode="_-* #,##0.000_-;\-* #,##0.000_-;_-* &quot;-&quot;_-;_-@_-"/>
    <numFmt numFmtId="181" formatCode="0.000"/>
    <numFmt numFmtId="182" formatCode="_(* #,##0.000_);_(* \(#,##0.000\);_(* &quot;-&quot;??_);_(@_)"/>
    <numFmt numFmtId="183" formatCode="[$-409]d\-mmm\-yy;@"/>
    <numFmt numFmtId="184" formatCode="0.0"/>
    <numFmt numFmtId="185" formatCode="_(* #,##0.000_);_(* \(#,##0.000\);_(* &quot;-&quot;_);_(@_)"/>
    <numFmt numFmtId="186" formatCode="&quot;IR£&quot;#,##0.00;[Red]\-&quot;IR£&quot;#,##0.00"/>
    <numFmt numFmtId="187" formatCode="&quot;$&quot;#,##0\ ;\(&quot;$&quot;#,##0\)"/>
    <numFmt numFmtId="188" formatCode="m\o\n\th\ \D\,\ \y\y\y\y"/>
    <numFmt numFmtId="189" formatCode="#."/>
    <numFmt numFmtId="190" formatCode="#,#00"/>
    <numFmt numFmtId="191" formatCode="#,"/>
    <numFmt numFmtId="192" formatCode="_-* #,##0\ _€_-;\-* #,##0\ _€_-;_-* &quot;-&quot;\ _€_-;_-@_-"/>
    <numFmt numFmtId="193" formatCode="&quot;Rp.&quot;#,##0.00;&quot;Rp.&quot;\-#,##0.00"/>
    <numFmt numFmtId="194" formatCode="0.00_)"/>
    <numFmt numFmtId="195" formatCode="[$-421]dd\ mmmm\ yyyy;@"/>
    <numFmt numFmtId="196" formatCode="_([$Rp-421]* #,##0.00_);_([$Rp-421]* \(#,##0.00\);_([$Rp-421]* &quot;-&quot;??_);_(@_)"/>
    <numFmt numFmtId="197" formatCode="_-&quot;£&quot;* #,##0_-;\-&quot;£&quot;* #,##0_-;_-&quot;£&quot;* &quot;-&quot;_-;_-@_-"/>
    <numFmt numFmtId="198" formatCode="_(* #,##0.0000_);_(* \(#,##0.0000\);_(* &quot;-&quot;??_);_(@_)"/>
    <numFmt numFmtId="199" formatCode="[$-409]d\-mmm\-yyyy;@"/>
    <numFmt numFmtId="200" formatCode="#,##0&quot;NT$&quot;;[Red]\-#,##0&quot;NT$&quot;"/>
    <numFmt numFmtId="201" formatCode="mm/dd/yy"/>
    <numFmt numFmtId="202" formatCode="dddd"/>
    <numFmt numFmtId="203" formatCode="ddd"/>
    <numFmt numFmtId="204" formatCode="#.##0_);\(#.##\)"/>
    <numFmt numFmtId="205" formatCode="_(* #,##0.0_);_(* \(#,##0.0\);_(* &quot;-&quot;_);_(@_)"/>
    <numFmt numFmtId="206" formatCode="0.E+00"/>
    <numFmt numFmtId="207" formatCode="0.0%"/>
    <numFmt numFmtId="208" formatCode="&quot;$&quot;#,##0.00"/>
  </numFmts>
  <fonts count="176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  <charset val="1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1"/>
      <color indexed="8"/>
      <name val="Calibri"/>
      <family val="2"/>
      <charset val="1"/>
    </font>
    <font>
      <sz val="11"/>
      <color indexed="9"/>
      <name val="Calibri"/>
      <family val="2"/>
      <charset val="1"/>
    </font>
    <font>
      <sz val="11"/>
      <color indexed="20"/>
      <name val="Calibri"/>
      <family val="2"/>
      <charset val="1"/>
    </font>
    <font>
      <b/>
      <sz val="11"/>
      <color indexed="52"/>
      <name val="Calibri"/>
      <family val="2"/>
      <charset val="1"/>
    </font>
    <font>
      <b/>
      <sz val="11"/>
      <color indexed="9"/>
      <name val="Calibri"/>
      <family val="2"/>
      <charset val="1"/>
    </font>
    <font>
      <i/>
      <sz val="11"/>
      <color indexed="23"/>
      <name val="Calibri"/>
      <family val="2"/>
      <charset val="1"/>
    </font>
    <font>
      <sz val="11"/>
      <color indexed="17"/>
      <name val="Calibri"/>
      <family val="2"/>
      <charset val="1"/>
    </font>
    <font>
      <b/>
      <sz val="15"/>
      <color indexed="56"/>
      <name val="Calibri"/>
      <family val="2"/>
      <charset val="1"/>
    </font>
    <font>
      <b/>
      <sz val="13"/>
      <color indexed="56"/>
      <name val="Calibri"/>
      <family val="2"/>
      <charset val="1"/>
    </font>
    <font>
      <b/>
      <sz val="11"/>
      <color indexed="56"/>
      <name val="Calibri"/>
      <family val="2"/>
      <charset val="1"/>
    </font>
    <font>
      <sz val="11"/>
      <color indexed="62"/>
      <name val="Calibri"/>
      <family val="2"/>
      <charset val="1"/>
    </font>
    <font>
      <sz val="11"/>
      <color indexed="52"/>
      <name val="Calibri"/>
      <family val="2"/>
      <charset val="1"/>
    </font>
    <font>
      <sz val="11"/>
      <color indexed="60"/>
      <name val="Calibri"/>
      <family val="2"/>
      <charset val="1"/>
    </font>
    <font>
      <sz val="10"/>
      <name val="Arial"/>
      <family val="2"/>
    </font>
    <font>
      <b/>
      <sz val="11"/>
      <color indexed="63"/>
      <name val="Calibri"/>
      <family val="2"/>
      <charset val="1"/>
    </font>
    <font>
      <b/>
      <sz val="18"/>
      <color indexed="56"/>
      <name val="Cambria"/>
      <family val="2"/>
      <charset val="1"/>
    </font>
    <font>
      <b/>
      <sz val="11"/>
      <color indexed="8"/>
      <name val="Calibri"/>
      <family val="2"/>
      <charset val="1"/>
    </font>
    <font>
      <sz val="11"/>
      <color indexed="10"/>
      <name val="Calibri"/>
      <family val="2"/>
      <charset val="1"/>
    </font>
    <font>
      <sz val="8"/>
      <name val="Arial"/>
      <family val="2"/>
    </font>
    <font>
      <sz val="10"/>
      <name val="Times New Roman"/>
      <family val="1"/>
    </font>
    <font>
      <sz val="12"/>
      <name val="Arial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  <charset val="1"/>
    </font>
    <font>
      <sz val="11"/>
      <color indexed="8"/>
      <name val="Calibri"/>
      <family val="2"/>
    </font>
    <font>
      <sz val="11"/>
      <color indexed="8"/>
      <name val="Calibri"/>
      <family val="2"/>
      <charset val="1"/>
    </font>
    <font>
      <sz val="11"/>
      <name val="Calibri"/>
      <family val="2"/>
      <charset val="1"/>
    </font>
    <font>
      <sz val="11"/>
      <name val="Calibri"/>
      <family val="2"/>
    </font>
    <font>
      <b/>
      <sz val="11"/>
      <name val="Calibri"/>
      <family val="2"/>
    </font>
    <font>
      <sz val="11"/>
      <color indexed="9"/>
      <name val="Calibri"/>
      <family val="2"/>
    </font>
    <font>
      <b/>
      <sz val="11"/>
      <color indexed="8"/>
      <name val="Calibri"/>
      <family val="2"/>
    </font>
    <font>
      <sz val="10"/>
      <name val="Calibri"/>
      <family val="2"/>
    </font>
    <font>
      <b/>
      <sz val="16"/>
      <name val="Calibri"/>
      <family val="2"/>
    </font>
    <font>
      <b/>
      <sz val="10"/>
      <name val="Calibri"/>
      <family val="2"/>
    </font>
    <font>
      <sz val="11"/>
      <color indexed="10"/>
      <name val="Calibri"/>
      <family val="2"/>
    </font>
    <font>
      <sz val="10"/>
      <color indexed="10"/>
      <name val="Calibri"/>
      <family val="2"/>
    </font>
    <font>
      <sz val="11"/>
      <color indexed="10"/>
      <name val="Calibri"/>
      <family val="2"/>
      <charset val="1"/>
    </font>
    <font>
      <sz val="11"/>
      <color indexed="10"/>
      <name val="Calibri"/>
      <family val="2"/>
      <charset val="1"/>
    </font>
    <font>
      <sz val="11"/>
      <color indexed="9"/>
      <name val="Calibri"/>
      <family val="2"/>
      <charset val="1"/>
    </font>
    <font>
      <sz val="11"/>
      <color indexed="10"/>
      <name val="Calibri"/>
      <family val="2"/>
    </font>
    <font>
      <b/>
      <i/>
      <sz val="11"/>
      <color indexed="8"/>
      <name val="Calibri"/>
      <family val="2"/>
    </font>
    <font>
      <sz val="10"/>
      <color indexed="8"/>
      <name val="Arial"/>
      <family val="2"/>
    </font>
    <font>
      <sz val="12"/>
      <name val="Helv"/>
    </font>
    <font>
      <sz val="12"/>
      <name val="Times New Roman"/>
      <family val="1"/>
    </font>
    <font>
      <sz val="12"/>
      <color indexed="8"/>
      <name val="Calibri"/>
      <family val="2"/>
      <charset val="1"/>
    </font>
    <font>
      <sz val="11"/>
      <color indexed="8"/>
      <name val="Trebuchet MS"/>
      <family val="2"/>
      <charset val="1"/>
    </font>
    <font>
      <sz val="12"/>
      <name val="Arial Narrow"/>
      <family val="2"/>
    </font>
    <font>
      <sz val="10"/>
      <color indexed="22"/>
      <name val="MS Sans Serif"/>
      <family val="2"/>
    </font>
    <font>
      <sz val="10"/>
      <name val="MS Serif"/>
      <family val="1"/>
    </font>
    <font>
      <sz val="1"/>
      <color indexed="8"/>
      <name val="Courier"/>
      <family val="3"/>
    </font>
    <font>
      <sz val="1"/>
      <color indexed="16"/>
      <name val="Courier"/>
      <family val="3"/>
    </font>
    <font>
      <sz val="10"/>
      <name val="Courier"/>
      <family val="3"/>
    </font>
    <font>
      <sz val="24"/>
      <color indexed="13"/>
      <name val="Arial"/>
      <family val="2"/>
    </font>
    <font>
      <sz val="10"/>
      <color indexed="16"/>
      <name val="MS Serif"/>
      <family val="1"/>
    </font>
    <font>
      <b/>
      <sz val="1"/>
      <color indexed="8"/>
      <name val="Courier"/>
      <family val="3"/>
    </font>
    <font>
      <i/>
      <sz val="1"/>
      <color indexed="8"/>
      <name val="Courier"/>
      <family val="3"/>
    </font>
    <font>
      <b/>
      <sz val="14"/>
      <name val="Arial"/>
      <family val="2"/>
    </font>
    <font>
      <sz val="10"/>
      <color indexed="10"/>
      <name val="Arial MT Black"/>
    </font>
    <font>
      <b/>
      <sz val="12"/>
      <name val="Arial"/>
      <family val="2"/>
    </font>
    <font>
      <sz val="7"/>
      <name val="Small Fonts"/>
      <family val="2"/>
    </font>
    <font>
      <sz val="9"/>
      <name val="Helv"/>
    </font>
    <font>
      <sz val="10"/>
      <name val="Helv"/>
    </font>
    <font>
      <sz val="10"/>
      <color indexed="0"/>
      <name val="Arial"/>
      <family val="2"/>
    </font>
    <font>
      <sz val="11"/>
      <color indexed="8"/>
      <name val="Cambria"/>
      <family val="2"/>
    </font>
    <font>
      <sz val="8"/>
      <name val="Helv"/>
    </font>
    <font>
      <b/>
      <i/>
      <sz val="8"/>
      <name val="Arial"/>
      <family val="2"/>
    </font>
    <font>
      <b/>
      <sz val="9"/>
      <name val="Arial"/>
      <family val="2"/>
    </font>
    <font>
      <b/>
      <sz val="8"/>
      <color indexed="8"/>
      <name val="Helv"/>
    </font>
    <font>
      <sz val="9"/>
      <name val="Tms Rmn"/>
    </font>
    <font>
      <b/>
      <sz val="11"/>
      <name val="Calibri"/>
      <family val="2"/>
      <charset val="1"/>
    </font>
    <font>
      <sz val="9"/>
      <color indexed="10"/>
      <name val="Calibri"/>
      <family val="2"/>
    </font>
    <font>
      <b/>
      <sz val="11"/>
      <color indexed="10"/>
      <name val="Calibri"/>
      <family val="2"/>
    </font>
    <font>
      <sz val="11"/>
      <color indexed="9"/>
      <name val="Calibri"/>
      <family val="2"/>
    </font>
    <font>
      <sz val="10"/>
      <color indexed="9"/>
      <name val="Calibri"/>
      <family val="2"/>
    </font>
    <font>
      <b/>
      <sz val="16"/>
      <color indexed="8"/>
      <name val="Calibri"/>
      <family val="2"/>
    </font>
    <font>
      <b/>
      <sz val="14"/>
      <color indexed="8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indexed="9"/>
      <name val="Calibri"/>
      <family val="2"/>
      <charset val="1"/>
    </font>
    <font>
      <b/>
      <sz val="11"/>
      <color indexed="9"/>
      <name val="Calibri"/>
      <family val="2"/>
    </font>
    <font>
      <b/>
      <sz val="16"/>
      <color indexed="9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2"/>
      <color indexed="10"/>
      <name val="Calibri"/>
      <family val="2"/>
    </font>
    <font>
      <sz val="12"/>
      <color indexed="8"/>
      <name val="Calibri"/>
      <family val="2"/>
    </font>
    <font>
      <b/>
      <sz val="12"/>
      <color indexed="10"/>
      <name val="Calibri"/>
      <family val="2"/>
    </font>
    <font>
      <i/>
      <sz val="11"/>
      <color rgb="FF7F7F7F"/>
      <name val="Calibri"/>
      <family val="2"/>
      <scheme val="minor"/>
    </font>
    <font>
      <u/>
      <sz val="11"/>
      <color theme="10"/>
      <name val="Calibri"/>
      <family val="2"/>
      <charset val="1"/>
    </font>
    <font>
      <u/>
      <sz val="6.8"/>
      <color theme="10"/>
      <name val="Arial"/>
      <family val="2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  <charset val="1"/>
    </font>
    <font>
      <sz val="11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strike/>
      <sz val="9"/>
      <name val="Calibri"/>
      <family val="2"/>
      <scheme val="minor"/>
    </font>
    <font>
      <sz val="9"/>
      <color indexed="10"/>
      <name val="Calibri"/>
      <family val="2"/>
      <scheme val="minor"/>
    </font>
    <font>
      <sz val="9"/>
      <color rgb="FFFF0000"/>
      <name val="Calibri"/>
      <family val="2"/>
    </font>
    <font>
      <sz val="9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b/>
      <sz val="24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b/>
      <sz val="10"/>
      <name val="Calibri"/>
      <family val="2"/>
      <scheme val="minor"/>
    </font>
    <font>
      <b/>
      <u/>
      <sz val="9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</font>
    <font>
      <b/>
      <sz val="11"/>
      <color theme="1"/>
      <name val="Calibri"/>
      <family val="2"/>
    </font>
    <font>
      <b/>
      <sz val="12"/>
      <color rgb="FF0070C0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Calibri"/>
      <family val="2"/>
    </font>
    <font>
      <sz val="14"/>
      <color theme="1"/>
      <name val="Calibri"/>
      <family val="2"/>
      <scheme val="minor"/>
    </font>
    <font>
      <sz val="12"/>
      <color theme="1"/>
      <name val="Calibri"/>
      <family val="2"/>
    </font>
    <font>
      <sz val="11"/>
      <color theme="1"/>
      <name val="Calibri"/>
      <family val="2"/>
    </font>
    <font>
      <sz val="9"/>
      <name val="Calibri"/>
      <family val="2"/>
    </font>
    <font>
      <sz val="8"/>
      <name val="Arial"/>
      <family val="2"/>
    </font>
    <font>
      <b/>
      <sz val="11"/>
      <color theme="1"/>
      <name val="Cambria"/>
      <family val="1"/>
      <scheme val="major"/>
    </font>
    <font>
      <b/>
      <sz val="10"/>
      <name val="Cambria"/>
      <family val="1"/>
      <scheme val="major"/>
    </font>
    <font>
      <b/>
      <i/>
      <sz val="11"/>
      <color rgb="FFFF0000"/>
      <name val="Cambria"/>
      <family val="1"/>
      <scheme val="major"/>
    </font>
    <font>
      <sz val="11"/>
      <color rgb="FFFF0000"/>
      <name val="Calibri"/>
      <family val="2"/>
      <scheme val="minor"/>
    </font>
    <font>
      <b/>
      <sz val="12"/>
      <color theme="3" tint="-0.249977111117893"/>
      <name val="Calibri"/>
      <family val="2"/>
      <scheme val="minor"/>
    </font>
    <font>
      <sz val="11"/>
      <color theme="3" tint="-0.249977111117893"/>
      <name val="Calibri"/>
      <family val="2"/>
      <scheme val="minor"/>
    </font>
    <font>
      <b/>
      <sz val="11"/>
      <color theme="3" tint="-0.249977111117893"/>
      <name val="Cambria"/>
      <family val="1"/>
      <scheme val="major"/>
    </font>
    <font>
      <b/>
      <sz val="10"/>
      <color theme="3" tint="-0.249977111117893"/>
      <name val="Cambria"/>
      <family val="1"/>
      <scheme val="major"/>
    </font>
    <font>
      <sz val="12"/>
      <color theme="3" tint="-0.249977111117893"/>
      <name val="Calibri"/>
      <family val="2"/>
    </font>
    <font>
      <sz val="20"/>
      <name val="Calibri"/>
      <family val="2"/>
      <scheme val="minor"/>
    </font>
    <font>
      <sz val="11"/>
      <color indexed="9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1"/>
      <color theme="1"/>
      <name val="Times New Roman"/>
      <family val="1"/>
    </font>
    <font>
      <sz val="11"/>
      <color indexed="10"/>
      <name val="Times New Roman"/>
      <family val="1"/>
    </font>
    <font>
      <b/>
      <sz val="11"/>
      <color indexed="8"/>
      <name val="Times New Roman"/>
      <family val="1"/>
    </font>
    <font>
      <b/>
      <sz val="14"/>
      <color indexed="8"/>
      <name val="Times New Roman"/>
      <family val="1"/>
    </font>
    <font>
      <b/>
      <sz val="11"/>
      <color theme="1"/>
      <name val="Times New Roman"/>
      <family val="1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8"/>
      <name val="Times New Roman"/>
      <family val="1"/>
    </font>
    <font>
      <b/>
      <sz val="11"/>
      <color theme="0"/>
      <name val="Cambria"/>
      <family val="1"/>
      <scheme val="major"/>
    </font>
    <font>
      <b/>
      <sz val="18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</font>
    <font>
      <b/>
      <sz val="14"/>
      <name val="Calibri"/>
      <family val="2"/>
    </font>
    <font>
      <sz val="14"/>
      <name val="Calibri"/>
      <family val="2"/>
      <scheme val="minor"/>
    </font>
    <font>
      <i/>
      <sz val="11"/>
      <color rgb="FFFF0000"/>
      <name val="Monotype Corsiva"/>
      <family val="4"/>
    </font>
    <font>
      <sz val="12"/>
      <color rgb="FFFF0000"/>
      <name val="Calibri"/>
      <family val="2"/>
    </font>
    <font>
      <b/>
      <sz val="16"/>
      <color theme="0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0"/>
      <name val="Calibri"/>
      <family val="2"/>
    </font>
    <font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name val="Arial"/>
      <family val="2"/>
    </font>
    <font>
      <sz val="9"/>
      <color rgb="FFFF0000"/>
      <name val="Calibri"/>
      <family val="2"/>
      <scheme val="minor"/>
    </font>
    <font>
      <u/>
      <sz val="10"/>
      <color theme="10"/>
      <name val="Arial"/>
      <family val="2"/>
    </font>
  </fonts>
  <fills count="4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12"/>
        <bgColor indexed="12"/>
      </patternFill>
    </fill>
    <fill>
      <patternFill patternType="solid">
        <fgColor indexed="13"/>
        <bgColor indexed="13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6"/>
        <bgColor indexed="9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lightUp"/>
    </fill>
    <fill>
      <patternFill patternType="solid">
        <fgColor theme="6" tint="0.399975585192419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2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double">
        <color indexed="64"/>
      </top>
      <bottom/>
      <diagonal/>
    </border>
    <border>
      <left/>
      <right style="thin">
        <color indexed="8"/>
      </right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64"/>
      </left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1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indexed="64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indexed="64"/>
      </bottom>
      <diagonal/>
    </border>
    <border>
      <left style="thin">
        <color rgb="FFFF0000"/>
      </left>
      <right style="thin">
        <color indexed="64"/>
      </right>
      <top style="thin">
        <color rgb="FFFF0000"/>
      </top>
      <bottom style="thin">
        <color indexed="64"/>
      </bottom>
      <diagonal/>
    </border>
    <border>
      <left style="thin">
        <color indexed="64"/>
      </left>
      <right/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indexed="64"/>
      </left>
      <right/>
      <top style="thin">
        <color rgb="FFFF0000"/>
      </top>
      <bottom style="thin">
        <color indexed="64"/>
      </bottom>
      <diagonal/>
    </border>
    <border>
      <left/>
      <right style="thin">
        <color rgb="FFFF0000"/>
      </right>
      <top style="thin">
        <color rgb="FFFF0000"/>
      </top>
      <bottom style="thin">
        <color indexed="64"/>
      </bottom>
      <diagonal/>
    </border>
    <border>
      <left/>
      <right/>
      <top style="medium">
        <color theme="0" tint="-4.9989318521683403E-2"/>
      </top>
      <bottom/>
      <diagonal/>
    </border>
    <border>
      <left/>
      <right/>
      <top/>
      <bottom style="thin">
        <color rgb="FF92D050"/>
      </bottom>
      <diagonal/>
    </border>
    <border>
      <left/>
      <right style="thin">
        <color rgb="FFFF0000"/>
      </right>
      <top style="thin">
        <color indexed="10"/>
      </top>
      <bottom style="thin">
        <color indexed="10"/>
      </bottom>
      <diagonal/>
    </border>
    <border>
      <left style="thin">
        <color indexed="64"/>
      </left>
      <right/>
      <top style="thin">
        <color indexed="10"/>
      </top>
      <bottom style="thin">
        <color rgb="FFFF0000"/>
      </bottom>
      <diagonal/>
    </border>
    <border>
      <left/>
      <right style="thin">
        <color indexed="10"/>
      </right>
      <top style="thin">
        <color indexed="10"/>
      </top>
      <bottom style="thin">
        <color rgb="FFFF0000"/>
      </bottom>
      <diagonal/>
    </border>
    <border>
      <left/>
      <right/>
      <top style="thin">
        <color theme="6" tint="-0.24994659260841701"/>
      </top>
      <bottom style="thin">
        <color theme="6" tint="-0.24994659260841701"/>
      </bottom>
      <diagonal/>
    </border>
    <border>
      <left style="thin">
        <color indexed="64"/>
      </left>
      <right/>
      <top style="thin">
        <color indexed="64"/>
      </top>
      <bottom style="thin">
        <color theme="6" tint="-0.24994659260841701"/>
      </bottom>
      <diagonal/>
    </border>
    <border>
      <left/>
      <right/>
      <top style="thin">
        <color indexed="64"/>
      </top>
      <bottom style="thin">
        <color theme="6" tint="-0.24994659260841701"/>
      </bottom>
      <diagonal/>
    </border>
    <border>
      <left/>
      <right style="thin">
        <color indexed="64"/>
      </right>
      <top style="thin">
        <color indexed="64"/>
      </top>
      <bottom style="thin">
        <color theme="6" tint="-0.24994659260841701"/>
      </bottom>
      <diagonal/>
    </border>
    <border>
      <left style="thin">
        <color indexed="64"/>
      </left>
      <right/>
      <top style="thin">
        <color theme="6" tint="-0.24994659260841701"/>
      </top>
      <bottom style="thin">
        <color theme="6" tint="-0.24994659260841701"/>
      </bottom>
      <diagonal/>
    </border>
    <border>
      <left/>
      <right style="thin">
        <color indexed="64"/>
      </right>
      <top style="thin">
        <color theme="6" tint="-0.24994659260841701"/>
      </top>
      <bottom style="thin">
        <color theme="6" tint="-0.24994659260841701"/>
      </bottom>
      <diagonal/>
    </border>
    <border>
      <left style="thin">
        <color indexed="64"/>
      </left>
      <right/>
      <top style="thin">
        <color theme="6" tint="-0.24994659260841701"/>
      </top>
      <bottom style="thin">
        <color indexed="64"/>
      </bottom>
      <diagonal/>
    </border>
    <border>
      <left/>
      <right/>
      <top style="thin">
        <color theme="6" tint="-0.24994659260841701"/>
      </top>
      <bottom style="thin">
        <color indexed="64"/>
      </bottom>
      <diagonal/>
    </border>
    <border>
      <left/>
      <right style="thin">
        <color indexed="64"/>
      </right>
      <top style="thin">
        <color theme="6" tint="-0.24994659260841701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 style="hair">
        <color auto="1"/>
      </left>
      <right style="hair">
        <color auto="1"/>
      </right>
      <top style="double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</borders>
  <cellStyleXfs count="15963">
    <xf numFmtId="0" fontId="0" fillId="0" borderId="0"/>
    <xf numFmtId="172" fontId="40" fillId="0" borderId="0">
      <alignment horizontal="centerContinuous"/>
    </xf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62" fillId="0" borderId="0" applyFill="0" applyBorder="0" applyAlignment="0"/>
    <xf numFmtId="173" fontId="34" fillId="0" borderId="0" applyFill="0" applyBorder="0" applyAlignment="0"/>
    <xf numFmtId="173" fontId="20" fillId="0" borderId="0" applyFill="0" applyBorder="0" applyAlignment="0"/>
    <xf numFmtId="174" fontId="34" fillId="0" borderId="0" applyFill="0" applyBorder="0" applyAlignment="0"/>
    <xf numFmtId="174" fontId="20" fillId="0" borderId="0" applyFill="0" applyBorder="0" applyAlignment="0"/>
    <xf numFmtId="175" fontId="34" fillId="0" borderId="0" applyFill="0" applyBorder="0" applyAlignment="0"/>
    <xf numFmtId="175" fontId="20" fillId="0" borderId="0" applyFill="0" applyBorder="0" applyAlignment="0"/>
    <xf numFmtId="176" fontId="34" fillId="0" borderId="0" applyFill="0" applyBorder="0" applyAlignment="0"/>
    <xf numFmtId="176" fontId="20" fillId="0" borderId="0" applyFill="0" applyBorder="0" applyAlignment="0"/>
    <xf numFmtId="177" fontId="34" fillId="0" borderId="0" applyFill="0" applyBorder="0" applyAlignment="0"/>
    <xf numFmtId="177" fontId="20" fillId="0" borderId="0" applyFill="0" applyBorder="0" applyAlignment="0"/>
    <xf numFmtId="178" fontId="34" fillId="0" borderId="0" applyFill="0" applyBorder="0" applyAlignment="0"/>
    <xf numFmtId="178" fontId="20" fillId="0" borderId="0" applyFill="0" applyBorder="0" applyAlignment="0"/>
    <xf numFmtId="173" fontId="34" fillId="0" borderId="0" applyFill="0" applyBorder="0" applyAlignment="0"/>
    <xf numFmtId="173" fontId="20" fillId="0" borderId="0" applyFill="0" applyBorder="0" applyAlignment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5" fillId="21" borderId="2" applyNumberFormat="0" applyAlignment="0" applyProtection="0"/>
    <xf numFmtId="0" fontId="25" fillId="21" borderId="2" applyNumberFormat="0" applyAlignment="0" applyProtection="0"/>
    <xf numFmtId="0" fontId="25" fillId="21" borderId="2" applyNumberFormat="0" applyAlignment="0" applyProtection="0"/>
    <xf numFmtId="0" fontId="25" fillId="21" borderId="2" applyNumberFormat="0" applyAlignment="0" applyProtection="0"/>
    <xf numFmtId="0" fontId="25" fillId="21" borderId="2" applyNumberFormat="0" applyAlignment="0" applyProtection="0"/>
    <xf numFmtId="0" fontId="25" fillId="21" borderId="2" applyNumberFormat="0" applyAlignment="0" applyProtection="0"/>
    <xf numFmtId="0" fontId="25" fillId="21" borderId="2" applyNumberFormat="0" applyAlignment="0" applyProtection="0"/>
    <xf numFmtId="0" fontId="25" fillId="21" borderId="2" applyNumberFormat="0" applyAlignment="0" applyProtection="0"/>
    <xf numFmtId="0" fontId="25" fillId="21" borderId="2" applyNumberFormat="0" applyAlignment="0" applyProtection="0"/>
    <xf numFmtId="0" fontId="25" fillId="21" borderId="2" applyNumberFormat="0" applyAlignment="0" applyProtection="0"/>
    <xf numFmtId="0" fontId="25" fillId="21" borderId="2" applyNumberFormat="0" applyAlignment="0" applyProtection="0"/>
    <xf numFmtId="0" fontId="25" fillId="21" borderId="2" applyNumberFormat="0" applyAlignment="0" applyProtection="0"/>
    <xf numFmtId="0" fontId="25" fillId="21" borderId="2" applyNumberFormat="0" applyAlignment="0" applyProtection="0"/>
    <xf numFmtId="0" fontId="25" fillId="21" borderId="2" applyNumberFormat="0" applyAlignment="0" applyProtection="0"/>
    <xf numFmtId="0" fontId="25" fillId="21" borderId="2" applyNumberFormat="0" applyAlignment="0" applyProtection="0"/>
    <xf numFmtId="0" fontId="25" fillId="21" borderId="2" applyNumberFormat="0" applyAlignment="0" applyProtection="0"/>
    <xf numFmtId="0" fontId="25" fillId="21" borderId="2" applyNumberFormat="0" applyAlignment="0" applyProtection="0"/>
    <xf numFmtId="0" fontId="25" fillId="21" borderId="2" applyNumberFormat="0" applyAlignment="0" applyProtection="0"/>
    <xf numFmtId="0" fontId="25" fillId="21" borderId="2" applyNumberFormat="0" applyAlignment="0" applyProtection="0"/>
    <xf numFmtId="0" fontId="25" fillId="21" borderId="2" applyNumberFormat="0" applyAlignment="0" applyProtection="0"/>
    <xf numFmtId="0" fontId="25" fillId="21" borderId="2" applyNumberFormat="0" applyAlignment="0" applyProtection="0"/>
    <xf numFmtId="167" fontId="103" fillId="0" borderId="0" applyFont="0" applyFill="0" applyBorder="0" applyAlignment="0" applyProtection="0"/>
    <xf numFmtId="0" fontId="63" fillId="0" borderId="0"/>
    <xf numFmtId="0" fontId="63" fillId="0" borderId="0"/>
    <xf numFmtId="0" fontId="63" fillId="0" borderId="0"/>
    <xf numFmtId="167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46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20" fillId="0" borderId="0" applyFont="0" applyFill="0" applyBorder="0" applyAlignment="0" applyProtection="0"/>
    <xf numFmtId="179" fontId="34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65" fontId="21" fillId="0" borderId="0" applyFont="0" applyFill="0" applyBorder="0" applyAlignment="0" applyProtection="0"/>
    <xf numFmtId="168" fontId="34" fillId="0" borderId="0" applyFont="0" applyFill="0" applyBorder="0" applyAlignment="0" applyProtection="0"/>
    <xf numFmtId="168" fontId="20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21" fillId="0" borderId="0" applyFont="0" applyFill="0" applyBorder="0" applyAlignment="0" applyProtection="0"/>
    <xf numFmtId="171" fontId="34" fillId="0" borderId="0" applyFont="0" applyFill="0" applyBorder="0" applyAlignment="0" applyProtection="0"/>
    <xf numFmtId="171" fontId="20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46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46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46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46" fillId="0" borderId="0" applyFont="0" applyFill="0" applyBorder="0" applyAlignment="0" applyProtection="0"/>
    <xf numFmtId="165" fontId="46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46" fillId="0" borderId="0" applyFont="0" applyFill="0" applyBorder="0" applyAlignment="0" applyProtection="0"/>
    <xf numFmtId="165" fontId="46" fillId="0" borderId="0" applyFont="0" applyFill="0" applyBorder="0" applyAlignment="0" applyProtection="0"/>
    <xf numFmtId="165" fontId="46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46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0" fontId="34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71" fontId="34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34" fillId="0" borderId="0" applyFont="0" applyFill="0" applyBorder="0" applyAlignment="0" applyProtection="0"/>
    <xf numFmtId="171" fontId="20" fillId="0" borderId="0" applyFont="0" applyFill="0" applyBorder="0" applyAlignment="0" applyProtection="0"/>
    <xf numFmtId="165" fontId="46" fillId="0" borderId="0" applyFont="0" applyFill="0" applyBorder="0" applyAlignment="0" applyProtection="0"/>
    <xf numFmtId="165" fontId="46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46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20" fillId="0" borderId="0" applyFont="0" applyFill="0" applyBorder="0" applyAlignment="0" applyProtection="0"/>
    <xf numFmtId="180" fontId="34" fillId="0" borderId="0" applyFont="0" applyFill="0" applyBorder="0" applyAlignment="0" applyProtection="0"/>
    <xf numFmtId="180" fontId="20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64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46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20" fillId="0" borderId="0" applyFont="0" applyFill="0" applyBorder="0" applyAlignment="0" applyProtection="0"/>
    <xf numFmtId="170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20" fillId="0" borderId="0" applyFont="0" applyFill="0" applyBorder="0" applyAlignment="0" applyProtection="0"/>
    <xf numFmtId="177" fontId="34" fillId="0" borderId="0" applyFont="0" applyFill="0" applyBorder="0" applyAlignment="0" applyProtection="0"/>
    <xf numFmtId="177" fontId="20" fillId="0" borderId="0" applyFont="0" applyFill="0" applyBorder="0" applyAlignment="0" applyProtection="0"/>
    <xf numFmtId="169" fontId="34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20" fillId="0" borderId="0" applyFont="0" applyFill="0" applyBorder="0" applyAlignment="0" applyProtection="0"/>
    <xf numFmtId="171" fontId="34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21" fillId="0" borderId="0" applyFont="0" applyFill="0" applyBorder="0" applyAlignment="0" applyProtection="0"/>
    <xf numFmtId="171" fontId="20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20" fillId="0" borderId="0" applyFont="0" applyFill="0" applyBorder="0" applyAlignment="0" applyProtection="0"/>
    <xf numFmtId="181" fontId="34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81" fontId="20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20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20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20" fillId="0" borderId="0" applyFont="0" applyFill="0" applyBorder="0" applyAlignment="0" applyProtection="0"/>
    <xf numFmtId="182" fontId="34" fillId="0" borderId="0" applyFont="0" applyFill="0" applyBorder="0" applyAlignment="0" applyProtection="0"/>
    <xf numFmtId="182" fontId="34" fillId="0" borderId="0" applyFont="0" applyFill="0" applyBorder="0" applyAlignment="0" applyProtection="0"/>
    <xf numFmtId="183" fontId="34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34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34" fillId="0" borderId="0" applyFont="0" applyFill="0" applyBorder="0" applyAlignment="0" applyProtection="0"/>
    <xf numFmtId="183" fontId="20" fillId="0" borderId="0" applyFont="0" applyFill="0" applyBorder="0" applyAlignment="0" applyProtection="0"/>
    <xf numFmtId="182" fontId="20" fillId="0" borderId="0" applyFont="0" applyFill="0" applyBorder="0" applyAlignment="0" applyProtection="0"/>
    <xf numFmtId="171" fontId="34" fillId="0" borderId="0" applyFont="0" applyFill="0" applyBorder="0" applyAlignment="0" applyProtection="0"/>
    <xf numFmtId="171" fontId="20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20" fillId="0" borderId="0" applyFont="0" applyFill="0" applyBorder="0" applyAlignment="0" applyProtection="0"/>
    <xf numFmtId="184" fontId="34" fillId="0" borderId="0" applyFont="0" applyFill="0" applyBorder="0" applyAlignment="0" applyProtection="0"/>
    <xf numFmtId="184" fontId="20" fillId="0" borderId="0" applyFont="0" applyFill="0" applyBorder="0" applyAlignment="0" applyProtection="0"/>
    <xf numFmtId="184" fontId="34" fillId="0" borderId="0" applyFont="0" applyFill="0" applyBorder="0" applyAlignment="0" applyProtection="0"/>
    <xf numFmtId="184" fontId="20" fillId="0" borderId="0" applyFont="0" applyFill="0" applyBorder="0" applyAlignment="0" applyProtection="0"/>
    <xf numFmtId="184" fontId="34" fillId="0" borderId="0" applyFont="0" applyFill="0" applyBorder="0" applyAlignment="0" applyProtection="0"/>
    <xf numFmtId="184" fontId="20" fillId="0" borderId="0" applyFont="0" applyFill="0" applyBorder="0" applyAlignment="0" applyProtection="0"/>
    <xf numFmtId="182" fontId="20" fillId="0" borderId="0" applyFont="0" applyFill="0" applyBorder="0" applyAlignment="0" applyProtection="0"/>
    <xf numFmtId="0" fontId="34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45" fillId="0" borderId="0" applyFont="0" applyFill="0" applyBorder="0" applyAlignment="0" applyProtection="0"/>
    <xf numFmtId="185" fontId="34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20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20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20" fillId="0" borderId="0" applyFont="0" applyFill="0" applyBorder="0" applyAlignment="0" applyProtection="0"/>
    <xf numFmtId="206" fontId="20" fillId="0" borderId="0" applyFont="0" applyFill="0" applyBorder="0" applyAlignment="0" applyProtection="0"/>
    <xf numFmtId="205" fontId="20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15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4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20" fillId="0" borderId="0" applyFont="0" applyFill="0" applyBorder="0" applyAlignment="0" applyProtection="0"/>
    <xf numFmtId="171" fontId="34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67" fillId="0" borderId="0" applyFont="0" applyFill="0" applyBorder="0" applyAlignment="0" applyProtection="0"/>
    <xf numFmtId="167" fontId="67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1" fillId="0" borderId="0" applyFont="0" applyFill="0" applyBorder="0" applyAlignment="0" applyProtection="0"/>
    <xf numFmtId="3" fontId="68" fillId="0" borderId="0" applyFont="0" applyFill="0" applyBorder="0" applyAlignment="0" applyProtection="0"/>
    <xf numFmtId="0" fontId="69" fillId="0" borderId="0" applyNumberFormat="0" applyAlignment="0">
      <alignment horizontal="left"/>
    </xf>
    <xf numFmtId="0" fontId="63" fillId="0" borderId="0"/>
    <xf numFmtId="0" fontId="63" fillId="0" borderId="0"/>
    <xf numFmtId="186" fontId="34" fillId="0" borderId="3"/>
    <xf numFmtId="186" fontId="20" fillId="0" borderId="3"/>
    <xf numFmtId="164" fontId="21" fillId="0" borderId="0" applyFont="0" applyFill="0" applyBorder="0" applyAlignment="0" applyProtection="0"/>
    <xf numFmtId="164" fontId="46" fillId="0" borderId="0" applyFont="0" applyFill="0" applyBorder="0" applyAlignment="0" applyProtection="0"/>
    <xf numFmtId="173" fontId="34" fillId="0" borderId="0" applyFont="0" applyFill="0" applyBorder="0" applyAlignment="0" applyProtection="0"/>
    <xf numFmtId="173" fontId="20" fillId="0" borderId="0" applyFont="0" applyFill="0" applyBorder="0" applyAlignment="0" applyProtection="0"/>
    <xf numFmtId="187" fontId="20" fillId="0" borderId="0" applyFont="0" applyFill="0" applyBorder="0" applyAlignment="0" applyProtection="0"/>
    <xf numFmtId="187" fontId="20" fillId="0" borderId="0" applyFont="0" applyFill="0" applyBorder="0" applyAlignment="0" applyProtection="0"/>
    <xf numFmtId="187" fontId="20" fillId="0" borderId="0" applyFont="0" applyFill="0" applyBorder="0" applyAlignment="0" applyProtection="0"/>
    <xf numFmtId="187" fontId="20" fillId="0" borderId="0" applyFont="0" applyFill="0" applyBorder="0" applyAlignment="0" applyProtection="0"/>
    <xf numFmtId="187" fontId="20" fillId="0" borderId="0" applyFont="0" applyFill="0" applyBorder="0" applyAlignment="0" applyProtection="0"/>
    <xf numFmtId="187" fontId="20" fillId="0" borderId="0" applyFont="0" applyFill="0" applyBorder="0" applyAlignment="0" applyProtection="0"/>
    <xf numFmtId="187" fontId="20" fillId="0" borderId="0" applyFont="0" applyFill="0" applyBorder="0" applyAlignment="0" applyProtection="0"/>
    <xf numFmtId="187" fontId="20" fillId="0" borderId="0" applyFont="0" applyFill="0" applyBorder="0" applyAlignment="0" applyProtection="0"/>
    <xf numFmtId="187" fontId="20" fillId="0" borderId="0" applyFont="0" applyFill="0" applyBorder="0" applyAlignment="0" applyProtection="0"/>
    <xf numFmtId="187" fontId="20" fillId="0" borderId="0" applyFont="0" applyFill="0" applyBorder="0" applyAlignment="0" applyProtection="0"/>
    <xf numFmtId="166" fontId="34" fillId="0" borderId="0" applyFont="0" applyFill="0" applyBorder="0" applyAlignment="0" applyProtection="0"/>
    <xf numFmtId="166" fontId="20" fillId="0" borderId="0" applyFont="0" applyFill="0" applyBorder="0" applyAlignment="0" applyProtection="0"/>
    <xf numFmtId="187" fontId="20" fillId="0" borderId="0" applyFont="0" applyFill="0" applyBorder="0" applyAlignment="0" applyProtection="0"/>
    <xf numFmtId="187" fontId="20" fillId="0" borderId="0" applyFont="0" applyFill="0" applyBorder="0" applyAlignment="0" applyProtection="0"/>
    <xf numFmtId="187" fontId="20" fillId="0" borderId="0" applyFont="0" applyFill="0" applyBorder="0" applyAlignment="0" applyProtection="0"/>
    <xf numFmtId="187" fontId="20" fillId="0" borderId="0" applyFont="0" applyFill="0" applyBorder="0" applyAlignment="0" applyProtection="0"/>
    <xf numFmtId="187" fontId="20" fillId="0" borderId="0" applyFont="0" applyFill="0" applyBorder="0" applyAlignment="0" applyProtection="0"/>
    <xf numFmtId="187" fontId="20" fillId="0" borderId="0" applyFont="0" applyFill="0" applyBorder="0" applyAlignment="0" applyProtection="0"/>
    <xf numFmtId="187" fontId="20" fillId="0" borderId="0" applyFont="0" applyFill="0" applyBorder="0" applyAlignment="0" applyProtection="0"/>
    <xf numFmtId="187" fontId="20" fillId="0" borderId="0" applyFont="0" applyFill="0" applyBorder="0" applyAlignment="0" applyProtection="0"/>
    <xf numFmtId="187" fontId="20" fillId="0" borderId="0" applyFont="0" applyFill="0" applyBorder="0" applyAlignment="0" applyProtection="0"/>
    <xf numFmtId="187" fontId="20" fillId="0" borderId="0" applyFont="0" applyFill="0" applyBorder="0" applyAlignment="0" applyProtection="0"/>
    <xf numFmtId="187" fontId="20" fillId="0" borderId="0" applyFont="0" applyFill="0" applyBorder="0" applyAlignment="0" applyProtection="0"/>
    <xf numFmtId="187" fontId="20" fillId="0" borderId="0" applyFont="0" applyFill="0" applyBorder="0" applyAlignment="0" applyProtection="0"/>
    <xf numFmtId="187" fontId="20" fillId="0" borderId="0" applyFont="0" applyFill="0" applyBorder="0" applyAlignment="0" applyProtection="0"/>
    <xf numFmtId="187" fontId="68" fillId="0" borderId="0" applyFont="0" applyFill="0" applyBorder="0" applyAlignment="0" applyProtection="0"/>
    <xf numFmtId="188" fontId="70" fillId="0" borderId="0">
      <protection locked="0"/>
    </xf>
    <xf numFmtId="14" fontId="62" fillId="0" borderId="0" applyFill="0" applyBorder="0" applyAlignment="0"/>
    <xf numFmtId="189" fontId="71" fillId="0" borderId="0">
      <protection locked="0"/>
    </xf>
    <xf numFmtId="0" fontId="72" fillId="0" borderId="0"/>
    <xf numFmtId="0" fontId="72" fillId="0" borderId="4"/>
    <xf numFmtId="0" fontId="72" fillId="0" borderId="4"/>
    <xf numFmtId="0" fontId="72" fillId="0" borderId="4"/>
    <xf numFmtId="0" fontId="72" fillId="0" borderId="4"/>
    <xf numFmtId="0" fontId="73" fillId="22" borderId="0"/>
    <xf numFmtId="177" fontId="34" fillId="0" borderId="0" applyFill="0" applyBorder="0" applyAlignment="0"/>
    <xf numFmtId="177" fontId="20" fillId="0" borderId="0" applyFill="0" applyBorder="0" applyAlignment="0"/>
    <xf numFmtId="173" fontId="34" fillId="0" borderId="0" applyFill="0" applyBorder="0" applyAlignment="0"/>
    <xf numFmtId="173" fontId="20" fillId="0" borderId="0" applyFill="0" applyBorder="0" applyAlignment="0"/>
    <xf numFmtId="177" fontId="34" fillId="0" borderId="0" applyFill="0" applyBorder="0" applyAlignment="0"/>
    <xf numFmtId="177" fontId="20" fillId="0" borderId="0" applyFill="0" applyBorder="0" applyAlignment="0"/>
    <xf numFmtId="178" fontId="34" fillId="0" borderId="0" applyFill="0" applyBorder="0" applyAlignment="0"/>
    <xf numFmtId="178" fontId="20" fillId="0" borderId="0" applyFill="0" applyBorder="0" applyAlignment="0"/>
    <xf numFmtId="173" fontId="34" fillId="0" borderId="0" applyFill="0" applyBorder="0" applyAlignment="0"/>
    <xf numFmtId="173" fontId="20" fillId="0" borderId="0" applyFill="0" applyBorder="0" applyAlignment="0"/>
    <xf numFmtId="0" fontId="74" fillId="0" borderId="0" applyNumberFormat="0" applyAlignment="0">
      <alignment horizontal="left"/>
    </xf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75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6" fillId="0" borderId="0">
      <protection locked="0"/>
    </xf>
    <xf numFmtId="190" fontId="70" fillId="0" borderId="0">
      <protection locked="0"/>
    </xf>
    <xf numFmtId="0" fontId="77" fillId="0" borderId="5"/>
    <xf numFmtId="0" fontId="77" fillId="0" borderId="5"/>
    <xf numFmtId="0" fontId="77" fillId="0" borderId="5"/>
    <xf numFmtId="0" fontId="77" fillId="0" borderId="5"/>
    <xf numFmtId="0" fontId="77" fillId="0" borderId="4"/>
    <xf numFmtId="0" fontId="77" fillId="0" borderId="4"/>
    <xf numFmtId="0" fontId="77" fillId="23" borderId="4"/>
    <xf numFmtId="0" fontId="77" fillId="23" borderId="4"/>
    <xf numFmtId="0" fontId="27" fillId="4" borderId="0" applyNumberFormat="0" applyBorder="0" applyAlignment="0" applyProtection="0"/>
    <xf numFmtId="0" fontId="27" fillId="4" borderId="0" applyNumberFormat="0" applyBorder="0" applyAlignment="0" applyProtection="0"/>
    <xf numFmtId="0" fontId="27" fillId="4" borderId="0" applyNumberFormat="0" applyBorder="0" applyAlignment="0" applyProtection="0"/>
    <xf numFmtId="0" fontId="27" fillId="4" borderId="0" applyNumberFormat="0" applyBorder="0" applyAlignment="0" applyProtection="0"/>
    <xf numFmtId="0" fontId="27" fillId="4" borderId="0" applyNumberFormat="0" applyBorder="0" applyAlignment="0" applyProtection="0"/>
    <xf numFmtId="0" fontId="27" fillId="4" borderId="0" applyNumberFormat="0" applyBorder="0" applyAlignment="0" applyProtection="0"/>
    <xf numFmtId="0" fontId="27" fillId="4" borderId="0" applyNumberFormat="0" applyBorder="0" applyAlignment="0" applyProtection="0"/>
    <xf numFmtId="0" fontId="27" fillId="4" borderId="0" applyNumberFormat="0" applyBorder="0" applyAlignment="0" applyProtection="0"/>
    <xf numFmtId="0" fontId="27" fillId="4" borderId="0" applyNumberFormat="0" applyBorder="0" applyAlignment="0" applyProtection="0"/>
    <xf numFmtId="0" fontId="27" fillId="4" borderId="0" applyNumberFormat="0" applyBorder="0" applyAlignment="0" applyProtection="0"/>
    <xf numFmtId="0" fontId="27" fillId="4" borderId="0" applyNumberFormat="0" applyBorder="0" applyAlignment="0" applyProtection="0"/>
    <xf numFmtId="0" fontId="27" fillId="4" borderId="0" applyNumberFormat="0" applyBorder="0" applyAlignment="0" applyProtection="0"/>
    <xf numFmtId="0" fontId="27" fillId="4" borderId="0" applyNumberFormat="0" applyBorder="0" applyAlignment="0" applyProtection="0"/>
    <xf numFmtId="0" fontId="27" fillId="4" borderId="0" applyNumberFormat="0" applyBorder="0" applyAlignment="0" applyProtection="0"/>
    <xf numFmtId="0" fontId="27" fillId="4" borderId="0" applyNumberFormat="0" applyBorder="0" applyAlignment="0" applyProtection="0"/>
    <xf numFmtId="0" fontId="27" fillId="4" borderId="0" applyNumberFormat="0" applyBorder="0" applyAlignment="0" applyProtection="0"/>
    <xf numFmtId="0" fontId="27" fillId="4" borderId="0" applyNumberFormat="0" applyBorder="0" applyAlignment="0" applyProtection="0"/>
    <xf numFmtId="0" fontId="27" fillId="4" borderId="0" applyNumberFormat="0" applyBorder="0" applyAlignment="0" applyProtection="0"/>
    <xf numFmtId="0" fontId="78" fillId="0" borderId="0" applyNumberFormat="0"/>
    <xf numFmtId="38" fontId="39" fillId="24" borderId="0" applyNumberFormat="0" applyBorder="0" applyAlignment="0" applyProtection="0"/>
    <xf numFmtId="0" fontId="79" fillId="0" borderId="6" applyNumberFormat="0" applyAlignment="0" applyProtection="0">
      <alignment horizontal="left" vertical="center"/>
    </xf>
    <xf numFmtId="0" fontId="79" fillId="0" borderId="7">
      <alignment horizontal="left" vertical="center"/>
    </xf>
    <xf numFmtId="0" fontId="79" fillId="0" borderId="7">
      <alignment horizontal="left" vertical="center"/>
    </xf>
    <xf numFmtId="0" fontId="28" fillId="0" borderId="8" applyNumberFormat="0" applyFill="0" applyAlignment="0" applyProtection="0"/>
    <xf numFmtId="0" fontId="28" fillId="0" borderId="8" applyNumberFormat="0" applyFill="0" applyAlignment="0" applyProtection="0"/>
    <xf numFmtId="0" fontId="28" fillId="0" borderId="8" applyNumberFormat="0" applyFill="0" applyAlignment="0" applyProtection="0"/>
    <xf numFmtId="0" fontId="28" fillId="0" borderId="8" applyNumberFormat="0" applyFill="0" applyAlignment="0" applyProtection="0"/>
    <xf numFmtId="0" fontId="28" fillId="0" borderId="8" applyNumberFormat="0" applyFill="0" applyAlignment="0" applyProtection="0"/>
    <xf numFmtId="0" fontId="28" fillId="0" borderId="8" applyNumberFormat="0" applyFill="0" applyAlignment="0" applyProtection="0"/>
    <xf numFmtId="0" fontId="28" fillId="0" borderId="8" applyNumberFormat="0" applyFill="0" applyAlignment="0" applyProtection="0"/>
    <xf numFmtId="0" fontId="28" fillId="0" borderId="8" applyNumberFormat="0" applyFill="0" applyAlignment="0" applyProtection="0"/>
    <xf numFmtId="0" fontId="28" fillId="0" borderId="8" applyNumberFormat="0" applyFill="0" applyAlignment="0" applyProtection="0"/>
    <xf numFmtId="0" fontId="28" fillId="0" borderId="8" applyNumberFormat="0" applyFill="0" applyAlignment="0" applyProtection="0"/>
    <xf numFmtId="0" fontId="28" fillId="0" borderId="8" applyNumberFormat="0" applyFill="0" applyAlignment="0" applyProtection="0"/>
    <xf numFmtId="0" fontId="28" fillId="0" borderId="8" applyNumberFormat="0" applyFill="0" applyAlignment="0" applyProtection="0"/>
    <xf numFmtId="0" fontId="28" fillId="0" borderId="8" applyNumberFormat="0" applyFill="0" applyAlignment="0" applyProtection="0"/>
    <xf numFmtId="0" fontId="28" fillId="0" borderId="8" applyNumberFormat="0" applyFill="0" applyAlignment="0" applyProtection="0"/>
    <xf numFmtId="0" fontId="28" fillId="0" borderId="8" applyNumberFormat="0" applyFill="0" applyAlignment="0" applyProtection="0"/>
    <xf numFmtId="0" fontId="28" fillId="0" borderId="8" applyNumberFormat="0" applyFill="0" applyAlignment="0" applyProtection="0"/>
    <xf numFmtId="0" fontId="28" fillId="0" borderId="8" applyNumberFormat="0" applyFill="0" applyAlignment="0" applyProtection="0"/>
    <xf numFmtId="0" fontId="28" fillId="0" borderId="8" applyNumberFormat="0" applyFill="0" applyAlignment="0" applyProtection="0"/>
    <xf numFmtId="0" fontId="28" fillId="0" borderId="8" applyNumberFormat="0" applyFill="0" applyAlignment="0" applyProtection="0"/>
    <xf numFmtId="0" fontId="28" fillId="0" borderId="8" applyNumberFormat="0" applyFill="0" applyAlignment="0" applyProtection="0"/>
    <xf numFmtId="0" fontId="28" fillId="0" borderId="8" applyNumberFormat="0" applyFill="0" applyAlignment="0" applyProtection="0"/>
    <xf numFmtId="0" fontId="28" fillId="0" borderId="8" applyNumberFormat="0" applyFill="0" applyAlignment="0" applyProtection="0"/>
    <xf numFmtId="0" fontId="28" fillId="0" borderId="8" applyNumberFormat="0" applyFill="0" applyAlignment="0" applyProtection="0"/>
    <xf numFmtId="0" fontId="28" fillId="0" borderId="8" applyNumberFormat="0" applyFill="0" applyAlignment="0" applyProtection="0"/>
    <xf numFmtId="0" fontId="28" fillId="0" borderId="8" applyNumberFormat="0" applyFill="0" applyAlignment="0" applyProtection="0"/>
    <xf numFmtId="0" fontId="28" fillId="0" borderId="8" applyNumberFormat="0" applyFill="0" applyAlignment="0" applyProtection="0"/>
    <xf numFmtId="0" fontId="28" fillId="0" borderId="8" applyNumberFormat="0" applyFill="0" applyAlignment="0" applyProtection="0"/>
    <xf numFmtId="0" fontId="28" fillId="0" borderId="8" applyNumberFormat="0" applyFill="0" applyAlignment="0" applyProtection="0"/>
    <xf numFmtId="0" fontId="28" fillId="0" borderId="8" applyNumberFormat="0" applyFill="0" applyAlignment="0" applyProtection="0"/>
    <xf numFmtId="0" fontId="28" fillId="0" borderId="8" applyNumberFormat="0" applyFill="0" applyAlignment="0" applyProtection="0"/>
    <xf numFmtId="0" fontId="28" fillId="0" borderId="8" applyNumberFormat="0" applyFill="0" applyAlignment="0" applyProtection="0"/>
    <xf numFmtId="0" fontId="28" fillId="0" borderId="8" applyNumberFormat="0" applyFill="0" applyAlignment="0" applyProtection="0"/>
    <xf numFmtId="0" fontId="28" fillId="0" borderId="8" applyNumberFormat="0" applyFill="0" applyAlignment="0" applyProtection="0"/>
    <xf numFmtId="0" fontId="28" fillId="0" borderId="8" applyNumberFormat="0" applyFill="0" applyAlignment="0" applyProtection="0"/>
    <xf numFmtId="0" fontId="28" fillId="0" borderId="8" applyNumberFormat="0" applyFill="0" applyAlignment="0" applyProtection="0"/>
    <xf numFmtId="0" fontId="29" fillId="0" borderId="9" applyNumberFormat="0" applyFill="0" applyAlignment="0" applyProtection="0"/>
    <xf numFmtId="0" fontId="29" fillId="0" borderId="9" applyNumberFormat="0" applyFill="0" applyAlignment="0" applyProtection="0"/>
    <xf numFmtId="0" fontId="29" fillId="0" borderId="9" applyNumberFormat="0" applyFill="0" applyAlignment="0" applyProtection="0"/>
    <xf numFmtId="0" fontId="29" fillId="0" borderId="9" applyNumberFormat="0" applyFill="0" applyAlignment="0" applyProtection="0"/>
    <xf numFmtId="0" fontId="29" fillId="0" borderId="9" applyNumberFormat="0" applyFill="0" applyAlignment="0" applyProtection="0"/>
    <xf numFmtId="0" fontId="29" fillId="0" borderId="9" applyNumberFormat="0" applyFill="0" applyAlignment="0" applyProtection="0"/>
    <xf numFmtId="0" fontId="29" fillId="0" borderId="9" applyNumberFormat="0" applyFill="0" applyAlignment="0" applyProtection="0"/>
    <xf numFmtId="0" fontId="29" fillId="0" borderId="9" applyNumberFormat="0" applyFill="0" applyAlignment="0" applyProtection="0"/>
    <xf numFmtId="0" fontId="29" fillId="0" borderId="9" applyNumberFormat="0" applyFill="0" applyAlignment="0" applyProtection="0"/>
    <xf numFmtId="0" fontId="29" fillId="0" borderId="9" applyNumberFormat="0" applyFill="0" applyAlignment="0" applyProtection="0"/>
    <xf numFmtId="0" fontId="29" fillId="0" borderId="9" applyNumberFormat="0" applyFill="0" applyAlignment="0" applyProtection="0"/>
    <xf numFmtId="0" fontId="29" fillId="0" borderId="9" applyNumberFormat="0" applyFill="0" applyAlignment="0" applyProtection="0"/>
    <xf numFmtId="0" fontId="29" fillId="0" borderId="9" applyNumberFormat="0" applyFill="0" applyAlignment="0" applyProtection="0"/>
    <xf numFmtId="0" fontId="29" fillId="0" borderId="9" applyNumberFormat="0" applyFill="0" applyAlignment="0" applyProtection="0"/>
    <xf numFmtId="0" fontId="29" fillId="0" borderId="9" applyNumberFormat="0" applyFill="0" applyAlignment="0" applyProtection="0"/>
    <xf numFmtId="0" fontId="29" fillId="0" borderId="9" applyNumberFormat="0" applyFill="0" applyAlignment="0" applyProtection="0"/>
    <xf numFmtId="0" fontId="29" fillId="0" borderId="9" applyNumberFormat="0" applyFill="0" applyAlignment="0" applyProtection="0"/>
    <xf numFmtId="0" fontId="29" fillId="0" borderId="9" applyNumberFormat="0" applyFill="0" applyAlignment="0" applyProtection="0"/>
    <xf numFmtId="0" fontId="29" fillId="0" borderId="9" applyNumberFormat="0" applyFill="0" applyAlignment="0" applyProtection="0"/>
    <xf numFmtId="0" fontId="29" fillId="0" borderId="9" applyNumberFormat="0" applyFill="0" applyAlignment="0" applyProtection="0"/>
    <xf numFmtId="0" fontId="29" fillId="0" borderId="9" applyNumberFormat="0" applyFill="0" applyAlignment="0" applyProtection="0"/>
    <xf numFmtId="0" fontId="29" fillId="0" borderId="9" applyNumberFormat="0" applyFill="0" applyAlignment="0" applyProtection="0"/>
    <xf numFmtId="0" fontId="29" fillId="0" borderId="9" applyNumberFormat="0" applyFill="0" applyAlignment="0" applyProtection="0"/>
    <xf numFmtId="0" fontId="29" fillId="0" borderId="9" applyNumberFormat="0" applyFill="0" applyAlignment="0" applyProtection="0"/>
    <xf numFmtId="0" fontId="29" fillId="0" borderId="9" applyNumberFormat="0" applyFill="0" applyAlignment="0" applyProtection="0"/>
    <xf numFmtId="0" fontId="29" fillId="0" borderId="9" applyNumberFormat="0" applyFill="0" applyAlignment="0" applyProtection="0"/>
    <xf numFmtId="0" fontId="29" fillId="0" borderId="9" applyNumberFormat="0" applyFill="0" applyAlignment="0" applyProtection="0"/>
    <xf numFmtId="0" fontId="29" fillId="0" borderId="9" applyNumberFormat="0" applyFill="0" applyAlignment="0" applyProtection="0"/>
    <xf numFmtId="0" fontId="29" fillId="0" borderId="9" applyNumberFormat="0" applyFill="0" applyAlignment="0" applyProtection="0"/>
    <xf numFmtId="0" fontId="29" fillId="0" borderId="9" applyNumberFormat="0" applyFill="0" applyAlignment="0" applyProtection="0"/>
    <xf numFmtId="0" fontId="29" fillId="0" borderId="9" applyNumberFormat="0" applyFill="0" applyAlignment="0" applyProtection="0"/>
    <xf numFmtId="0" fontId="29" fillId="0" borderId="9" applyNumberFormat="0" applyFill="0" applyAlignment="0" applyProtection="0"/>
    <xf numFmtId="0" fontId="29" fillId="0" borderId="9" applyNumberFormat="0" applyFill="0" applyAlignment="0" applyProtection="0"/>
    <xf numFmtId="0" fontId="29" fillId="0" borderId="9" applyNumberFormat="0" applyFill="0" applyAlignment="0" applyProtection="0"/>
    <xf numFmtId="0" fontId="29" fillId="0" borderId="9" applyNumberFormat="0" applyFill="0" applyAlignment="0" applyProtection="0"/>
    <xf numFmtId="0" fontId="30" fillId="0" borderId="10" applyNumberFormat="0" applyFill="0" applyAlignment="0" applyProtection="0"/>
    <xf numFmtId="0" fontId="30" fillId="0" borderId="10" applyNumberFormat="0" applyFill="0" applyAlignment="0" applyProtection="0"/>
    <xf numFmtId="0" fontId="30" fillId="0" borderId="10" applyNumberFormat="0" applyFill="0" applyAlignment="0" applyProtection="0"/>
    <xf numFmtId="0" fontId="30" fillId="0" borderId="10" applyNumberFormat="0" applyFill="0" applyAlignment="0" applyProtection="0"/>
    <xf numFmtId="0" fontId="30" fillId="0" borderId="10" applyNumberFormat="0" applyFill="0" applyAlignment="0" applyProtection="0"/>
    <xf numFmtId="0" fontId="30" fillId="0" borderId="10" applyNumberFormat="0" applyFill="0" applyAlignment="0" applyProtection="0"/>
    <xf numFmtId="0" fontId="30" fillId="0" borderId="10" applyNumberFormat="0" applyFill="0" applyAlignment="0" applyProtection="0"/>
    <xf numFmtId="0" fontId="30" fillId="0" borderId="10" applyNumberFormat="0" applyFill="0" applyAlignment="0" applyProtection="0"/>
    <xf numFmtId="0" fontId="30" fillId="0" borderId="10" applyNumberFormat="0" applyFill="0" applyAlignment="0" applyProtection="0"/>
    <xf numFmtId="0" fontId="30" fillId="0" borderId="10" applyNumberFormat="0" applyFill="0" applyAlignment="0" applyProtection="0"/>
    <xf numFmtId="0" fontId="30" fillId="0" borderId="10" applyNumberFormat="0" applyFill="0" applyAlignment="0" applyProtection="0"/>
    <xf numFmtId="0" fontId="30" fillId="0" borderId="10" applyNumberFormat="0" applyFill="0" applyAlignment="0" applyProtection="0"/>
    <xf numFmtId="0" fontId="30" fillId="0" borderId="10" applyNumberFormat="0" applyFill="0" applyAlignment="0" applyProtection="0"/>
    <xf numFmtId="0" fontId="30" fillId="0" borderId="10" applyNumberFormat="0" applyFill="0" applyAlignment="0" applyProtection="0"/>
    <xf numFmtId="0" fontId="30" fillId="0" borderId="10" applyNumberFormat="0" applyFill="0" applyAlignment="0" applyProtection="0"/>
    <xf numFmtId="0" fontId="30" fillId="0" borderId="10" applyNumberFormat="0" applyFill="0" applyAlignment="0" applyProtection="0"/>
    <xf numFmtId="0" fontId="30" fillId="0" borderId="10" applyNumberFormat="0" applyFill="0" applyAlignment="0" applyProtection="0"/>
    <xf numFmtId="0" fontId="30" fillId="0" borderId="10" applyNumberFormat="0" applyFill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191" fontId="75" fillId="0" borderId="0">
      <protection locked="0"/>
    </xf>
    <xf numFmtId="191" fontId="75" fillId="0" borderId="0">
      <protection locked="0"/>
    </xf>
    <xf numFmtId="0" fontId="108" fillId="0" borderId="0" applyNumberFormat="0" applyFill="0" applyBorder="0" applyAlignment="0" applyProtection="0">
      <alignment vertical="top"/>
      <protection locked="0"/>
    </xf>
    <xf numFmtId="0" fontId="109" fillId="0" borderId="0" applyNumberFormat="0" applyFill="0" applyBorder="0" applyAlignment="0" applyProtection="0">
      <alignment vertical="top"/>
      <protection locked="0"/>
    </xf>
    <xf numFmtId="0" fontId="108" fillId="0" borderId="0" applyNumberFormat="0" applyFill="0" applyBorder="0" applyAlignment="0" applyProtection="0">
      <alignment vertical="top"/>
      <protection locked="0"/>
    </xf>
    <xf numFmtId="0" fontId="31" fillId="7" borderId="1" applyNumberFormat="0" applyAlignment="0" applyProtection="0"/>
    <xf numFmtId="10" fontId="39" fillId="25" borderId="3" applyNumberFormat="0" applyBorder="0" applyAlignment="0" applyProtection="0"/>
    <xf numFmtId="10" fontId="39" fillId="25" borderId="3" applyNumberFormat="0" applyBorder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177" fontId="34" fillId="0" borderId="0" applyFill="0" applyBorder="0" applyAlignment="0"/>
    <xf numFmtId="177" fontId="20" fillId="0" borderId="0" applyFill="0" applyBorder="0" applyAlignment="0"/>
    <xf numFmtId="173" fontId="34" fillId="0" borderId="0" applyFill="0" applyBorder="0" applyAlignment="0"/>
    <xf numFmtId="173" fontId="20" fillId="0" borderId="0" applyFill="0" applyBorder="0" applyAlignment="0"/>
    <xf numFmtId="177" fontId="34" fillId="0" borderId="0" applyFill="0" applyBorder="0" applyAlignment="0"/>
    <xf numFmtId="177" fontId="20" fillId="0" borderId="0" applyFill="0" applyBorder="0" applyAlignment="0"/>
    <xf numFmtId="178" fontId="34" fillId="0" borderId="0" applyFill="0" applyBorder="0" applyAlignment="0"/>
    <xf numFmtId="178" fontId="20" fillId="0" borderId="0" applyFill="0" applyBorder="0" applyAlignment="0"/>
    <xf numFmtId="173" fontId="34" fillId="0" borderId="0" applyFill="0" applyBorder="0" applyAlignment="0"/>
    <xf numFmtId="173" fontId="20" fillId="0" borderId="0" applyFill="0" applyBorder="0" applyAlignment="0"/>
    <xf numFmtId="0" fontId="32" fillId="0" borderId="11" applyNumberFormat="0" applyFill="0" applyAlignment="0" applyProtection="0"/>
    <xf numFmtId="0" fontId="32" fillId="0" borderId="11" applyNumberFormat="0" applyFill="0" applyAlignment="0" applyProtection="0"/>
    <xf numFmtId="0" fontId="32" fillId="0" borderId="11" applyNumberFormat="0" applyFill="0" applyAlignment="0" applyProtection="0"/>
    <xf numFmtId="0" fontId="32" fillId="0" borderId="11" applyNumberFormat="0" applyFill="0" applyAlignment="0" applyProtection="0"/>
    <xf numFmtId="0" fontId="32" fillId="0" borderId="11" applyNumberFormat="0" applyFill="0" applyAlignment="0" applyProtection="0"/>
    <xf numFmtId="0" fontId="32" fillId="0" borderId="11" applyNumberFormat="0" applyFill="0" applyAlignment="0" applyProtection="0"/>
    <xf numFmtId="0" fontId="32" fillId="0" borderId="11" applyNumberFormat="0" applyFill="0" applyAlignment="0" applyProtection="0"/>
    <xf numFmtId="0" fontId="32" fillId="0" borderId="11" applyNumberFormat="0" applyFill="0" applyAlignment="0" applyProtection="0"/>
    <xf numFmtId="0" fontId="32" fillId="0" borderId="11" applyNumberFormat="0" applyFill="0" applyAlignment="0" applyProtection="0"/>
    <xf numFmtId="0" fontId="32" fillId="0" borderId="11" applyNumberFormat="0" applyFill="0" applyAlignment="0" applyProtection="0"/>
    <xf numFmtId="0" fontId="32" fillId="0" borderId="11" applyNumberFormat="0" applyFill="0" applyAlignment="0" applyProtection="0"/>
    <xf numFmtId="0" fontId="32" fillId="0" borderId="11" applyNumberFormat="0" applyFill="0" applyAlignment="0" applyProtection="0"/>
    <xf numFmtId="0" fontId="32" fillId="0" borderId="11" applyNumberFormat="0" applyFill="0" applyAlignment="0" applyProtection="0"/>
    <xf numFmtId="0" fontId="32" fillId="0" borderId="11" applyNumberFormat="0" applyFill="0" applyAlignment="0" applyProtection="0"/>
    <xf numFmtId="0" fontId="32" fillId="0" borderId="11" applyNumberFormat="0" applyFill="0" applyAlignment="0" applyProtection="0"/>
    <xf numFmtId="0" fontId="32" fillId="0" borderId="11" applyNumberFormat="0" applyFill="0" applyAlignment="0" applyProtection="0"/>
    <xf numFmtId="0" fontId="32" fillId="0" borderId="11" applyNumberFormat="0" applyFill="0" applyAlignment="0" applyProtection="0"/>
    <xf numFmtId="0" fontId="32" fillId="0" borderId="11" applyNumberFormat="0" applyFill="0" applyAlignment="0" applyProtection="0"/>
    <xf numFmtId="0" fontId="32" fillId="0" borderId="11" applyNumberFormat="0" applyFill="0" applyAlignment="0" applyProtection="0"/>
    <xf numFmtId="0" fontId="32" fillId="0" borderId="11" applyNumberFormat="0" applyFill="0" applyAlignment="0" applyProtection="0"/>
    <xf numFmtId="0" fontId="32" fillId="0" borderId="11" applyNumberFormat="0" applyFill="0" applyAlignment="0" applyProtection="0"/>
    <xf numFmtId="192" fontId="34" fillId="0" borderId="0" applyFont="0" applyFill="0" applyBorder="0" applyAlignment="0" applyProtection="0"/>
    <xf numFmtId="0" fontId="33" fillId="26" borderId="0" applyNumberFormat="0" applyBorder="0" applyAlignment="0" applyProtection="0"/>
    <xf numFmtId="0" fontId="33" fillId="26" borderId="0" applyNumberFormat="0" applyBorder="0" applyAlignment="0" applyProtection="0"/>
    <xf numFmtId="0" fontId="33" fillId="26" borderId="0" applyNumberFormat="0" applyBorder="0" applyAlignment="0" applyProtection="0"/>
    <xf numFmtId="0" fontId="33" fillId="26" borderId="0" applyNumberFormat="0" applyBorder="0" applyAlignment="0" applyProtection="0"/>
    <xf numFmtId="0" fontId="33" fillId="26" borderId="0" applyNumberFormat="0" applyBorder="0" applyAlignment="0" applyProtection="0"/>
    <xf numFmtId="0" fontId="33" fillId="26" borderId="0" applyNumberFormat="0" applyBorder="0" applyAlignment="0" applyProtection="0"/>
    <xf numFmtId="0" fontId="33" fillId="26" borderId="0" applyNumberFormat="0" applyBorder="0" applyAlignment="0" applyProtection="0"/>
    <xf numFmtId="0" fontId="33" fillId="26" borderId="0" applyNumberFormat="0" applyBorder="0" applyAlignment="0" applyProtection="0"/>
    <xf numFmtId="0" fontId="33" fillId="26" borderId="0" applyNumberFormat="0" applyBorder="0" applyAlignment="0" applyProtection="0"/>
    <xf numFmtId="0" fontId="33" fillId="26" borderId="0" applyNumberFormat="0" applyBorder="0" applyAlignment="0" applyProtection="0"/>
    <xf numFmtId="0" fontId="33" fillId="26" borderId="0" applyNumberFormat="0" applyBorder="0" applyAlignment="0" applyProtection="0"/>
    <xf numFmtId="0" fontId="33" fillId="26" borderId="0" applyNumberFormat="0" applyBorder="0" applyAlignment="0" applyProtection="0"/>
    <xf numFmtId="0" fontId="33" fillId="26" borderId="0" applyNumberFormat="0" applyBorder="0" applyAlignment="0" applyProtection="0"/>
    <xf numFmtId="0" fontId="33" fillId="26" borderId="0" applyNumberFormat="0" applyBorder="0" applyAlignment="0" applyProtection="0"/>
    <xf numFmtId="0" fontId="33" fillId="26" borderId="0" applyNumberFormat="0" applyBorder="0" applyAlignment="0" applyProtection="0"/>
    <xf numFmtId="0" fontId="33" fillId="26" borderId="0" applyNumberFormat="0" applyBorder="0" applyAlignment="0" applyProtection="0"/>
    <xf numFmtId="0" fontId="33" fillId="26" borderId="0" applyNumberFormat="0" applyBorder="0" applyAlignment="0" applyProtection="0"/>
    <xf numFmtId="0" fontId="33" fillId="26" borderId="0" applyNumberFormat="0" applyBorder="0" applyAlignment="0" applyProtection="0"/>
    <xf numFmtId="37" fontId="80" fillId="0" borderId="0"/>
    <xf numFmtId="193" fontId="34" fillId="0" borderId="0"/>
    <xf numFmtId="0" fontId="34" fillId="0" borderId="0"/>
    <xf numFmtId="0" fontId="34" fillId="0" borderId="0"/>
    <xf numFmtId="0" fontId="20" fillId="0" borderId="0"/>
    <xf numFmtId="0" fontId="20" fillId="0" borderId="0"/>
    <xf numFmtId="0" fontId="20" fillId="0" borderId="0"/>
    <xf numFmtId="193" fontId="34" fillId="0" borderId="0"/>
    <xf numFmtId="193" fontId="20" fillId="0" borderId="0"/>
    <xf numFmtId="193" fontId="34" fillId="0" borderId="0"/>
    <xf numFmtId="193" fontId="20" fillId="0" borderId="0"/>
    <xf numFmtId="193" fontId="34" fillId="0" borderId="0"/>
    <xf numFmtId="193" fontId="20" fillId="0" borderId="0"/>
    <xf numFmtId="193" fontId="20" fillId="0" borderId="0"/>
    <xf numFmtId="193" fontId="34" fillId="0" borderId="0"/>
    <xf numFmtId="172" fontId="81" fillId="0" borderId="0"/>
    <xf numFmtId="172" fontId="82" fillId="0" borderId="0"/>
    <xf numFmtId="172" fontId="82" fillId="0" borderId="0"/>
    <xf numFmtId="0" fontId="64" fillId="0" borderId="0"/>
    <xf numFmtId="0" fontId="110" fillId="0" borderId="0"/>
    <xf numFmtId="0" fontId="34" fillId="0" borderId="0"/>
    <xf numFmtId="0" fontId="20" fillId="0" borderId="0"/>
    <xf numFmtId="0" fontId="67" fillId="0" borderId="0"/>
    <xf numFmtId="0" fontId="34" fillId="0" borderId="0"/>
    <xf numFmtId="12" fontId="34" fillId="0" borderId="0"/>
    <xf numFmtId="12" fontId="20" fillId="0" borderId="0"/>
    <xf numFmtId="0" fontId="110" fillId="0" borderId="0"/>
    <xf numFmtId="0" fontId="110" fillId="0" borderId="0"/>
    <xf numFmtId="0" fontId="110" fillId="0" borderId="0"/>
    <xf numFmtId="0" fontId="21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83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1" fillId="0" borderId="0"/>
    <xf numFmtId="0" fontId="34" fillId="0" borderId="0"/>
    <xf numFmtId="0" fontId="20" fillId="0" borderId="0"/>
    <xf numFmtId="0" fontId="34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1" fillId="0" borderId="0"/>
    <xf numFmtId="0" fontId="111" fillId="0" borderId="0"/>
    <xf numFmtId="0" fontId="110" fillId="0" borderId="0"/>
    <xf numFmtId="0" fontId="110" fillId="0" borderId="0"/>
    <xf numFmtId="0" fontId="110" fillId="0" borderId="0"/>
    <xf numFmtId="0" fontId="34" fillId="0" borderId="0"/>
    <xf numFmtId="0" fontId="34" fillId="0" borderId="0"/>
    <xf numFmtId="0" fontId="20" fillId="0" borderId="0"/>
    <xf numFmtId="0" fontId="34" fillId="0" borderId="0" applyProtection="0"/>
    <xf numFmtId="0" fontId="20" fillId="0" borderId="0" applyProtection="0"/>
    <xf numFmtId="0" fontId="20" fillId="0" borderId="0"/>
    <xf numFmtId="0" fontId="34" fillId="0" borderId="0"/>
    <xf numFmtId="0" fontId="110" fillId="0" borderId="0"/>
    <xf numFmtId="0" fontId="110" fillId="0" borderId="0"/>
    <xf numFmtId="0" fontId="110" fillId="0" borderId="0"/>
    <xf numFmtId="0" fontId="20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34" fillId="0" borderId="0"/>
    <xf numFmtId="0" fontId="67" fillId="0" borderId="0"/>
    <xf numFmtId="0" fontId="34" fillId="0" borderId="0"/>
    <xf numFmtId="0" fontId="110" fillId="0" borderId="0"/>
    <xf numFmtId="0" fontId="34" fillId="0" borderId="0"/>
    <xf numFmtId="0" fontId="110" fillId="0" borderId="0"/>
    <xf numFmtId="0" fontId="34" fillId="0" borderId="0"/>
    <xf numFmtId="0" fontId="20" fillId="0" borderId="0"/>
    <xf numFmtId="0" fontId="21" fillId="0" borderId="0"/>
    <xf numFmtId="0" fontId="20" fillId="0" borderId="0"/>
    <xf numFmtId="0" fontId="34" fillId="0" borderId="0"/>
    <xf numFmtId="0" fontId="20" fillId="0" borderId="0"/>
    <xf numFmtId="0" fontId="21" fillId="0" borderId="0"/>
    <xf numFmtId="0" fontId="110" fillId="0" borderId="0"/>
    <xf numFmtId="0" fontId="34" fillId="0" borderId="0"/>
    <xf numFmtId="0" fontId="20" fillId="0" borderId="0"/>
    <xf numFmtId="0" fontId="21" fillId="0" borderId="0"/>
    <xf numFmtId="0" fontId="20" fillId="0" borderId="0"/>
    <xf numFmtId="0" fontId="34" fillId="0" borderId="0"/>
    <xf numFmtId="0" fontId="110" fillId="0" borderId="0"/>
    <xf numFmtId="0" fontId="34" fillId="0" borderId="0"/>
    <xf numFmtId="0" fontId="20" fillId="0" borderId="0"/>
    <xf numFmtId="0" fontId="21" fillId="0" borderId="0"/>
    <xf numFmtId="0" fontId="20" fillId="0" borderId="0"/>
    <xf numFmtId="0" fontId="34" fillId="0" borderId="0"/>
    <xf numFmtId="0" fontId="20" fillId="0" borderId="0"/>
    <xf numFmtId="0" fontId="110" fillId="0" borderId="0"/>
    <xf numFmtId="0" fontId="110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1" fillId="0" borderId="0"/>
    <xf numFmtId="0" fontId="21" fillId="0" borderId="0"/>
    <xf numFmtId="0" fontId="21" fillId="0" borderId="0"/>
    <xf numFmtId="0" fontId="34" fillId="0" borderId="0"/>
    <xf numFmtId="0" fontId="20" fillId="0" borderId="0"/>
    <xf numFmtId="0" fontId="20" fillId="0" borderId="0"/>
    <xf numFmtId="0" fontId="34" fillId="0" borderId="0"/>
    <xf numFmtId="0" fontId="34" fillId="0" borderId="0"/>
    <xf numFmtId="0" fontId="65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110" fillId="0" borderId="0"/>
    <xf numFmtId="0" fontId="20" fillId="0" borderId="0"/>
    <xf numFmtId="0" fontId="21" fillId="0" borderId="0"/>
    <xf numFmtId="0" fontId="21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62" fillId="0" borderId="0">
      <alignment vertical="top"/>
    </xf>
    <xf numFmtId="0" fontId="21" fillId="0" borderId="0"/>
    <xf numFmtId="0" fontId="21" fillId="0" borderId="0"/>
    <xf numFmtId="0" fontId="34" fillId="0" borderId="0"/>
    <xf numFmtId="0" fontId="11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62" fillId="0" borderId="0">
      <alignment vertical="top"/>
    </xf>
    <xf numFmtId="0" fontId="62" fillId="0" borderId="0">
      <alignment vertical="top"/>
    </xf>
    <xf numFmtId="0" fontId="21" fillId="0" borderId="0"/>
    <xf numFmtId="194" fontId="41" fillId="0" borderId="0"/>
    <xf numFmtId="0" fontId="110" fillId="0" borderId="0"/>
    <xf numFmtId="0" fontId="11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10" fillId="0" borderId="0"/>
    <xf numFmtId="0" fontId="21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4" fillId="0" borderId="0"/>
    <xf numFmtId="0" fontId="20" fillId="0" borderId="0"/>
    <xf numFmtId="0" fontId="20" fillId="0" borderId="0"/>
    <xf numFmtId="0" fontId="20" fillId="0" borderId="0"/>
    <xf numFmtId="0" fontId="34" fillId="0" borderId="0" applyNumberFormat="0" applyFont="0" applyFill="0" applyAlignment="0" applyProtection="0"/>
    <xf numFmtId="0" fontId="34" fillId="0" borderId="0" applyNumberFormat="0" applyFont="0" applyFill="0" applyAlignment="0" applyProtection="0"/>
    <xf numFmtId="0" fontId="34" fillId="0" borderId="0"/>
    <xf numFmtId="0" fontId="2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0" fillId="0" borderId="0" applyNumberFormat="0" applyFont="0" applyFill="0" applyAlignment="0" applyProtection="0"/>
    <xf numFmtId="0" fontId="82" fillId="0" borderId="0"/>
    <xf numFmtId="0" fontId="82" fillId="0" borderId="0"/>
    <xf numFmtId="0" fontId="20" fillId="0" borderId="0" applyNumberFormat="0" applyFont="0" applyFill="0" applyAlignment="0" applyProtection="0"/>
    <xf numFmtId="0" fontId="34" fillId="0" borderId="0"/>
    <xf numFmtId="0" fontId="110" fillId="0" borderId="0"/>
    <xf numFmtId="182" fontId="82" fillId="0" borderId="0"/>
    <xf numFmtId="0" fontId="82" fillId="0" borderId="0"/>
    <xf numFmtId="195" fontId="82" fillId="0" borderId="0"/>
    <xf numFmtId="196" fontId="82" fillId="0" borderId="0"/>
    <xf numFmtId="0" fontId="82" fillId="0" borderId="0"/>
    <xf numFmtId="197" fontId="82" fillId="0" borderId="0"/>
    <xf numFmtId="197" fontId="82" fillId="0" borderId="0"/>
    <xf numFmtId="197" fontId="82" fillId="0" borderId="0"/>
    <xf numFmtId="195" fontId="82" fillId="0" borderId="0"/>
    <xf numFmtId="0" fontId="82" fillId="0" borderId="0"/>
    <xf numFmtId="0" fontId="34" fillId="0" borderId="0"/>
    <xf numFmtId="0" fontId="20" fillId="0" borderId="0"/>
    <xf numFmtId="182" fontId="8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41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11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34" fillId="0" borderId="0"/>
    <xf numFmtId="0" fontId="110" fillId="0" borderId="0"/>
    <xf numFmtId="0" fontId="20" fillId="0" borderId="0"/>
    <xf numFmtId="0" fontId="34" fillId="0" borderId="0"/>
    <xf numFmtId="0" fontId="20" fillId="0" borderId="0"/>
    <xf numFmtId="0" fontId="110" fillId="0" borderId="0"/>
    <xf numFmtId="0" fontId="20" fillId="0" borderId="0"/>
    <xf numFmtId="0" fontId="34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110" fillId="0" borderId="0"/>
    <xf numFmtId="0" fontId="110" fillId="0" borderId="0"/>
    <xf numFmtId="0" fontId="34" fillId="0" borderId="0" applyNumberFormat="0" applyFont="0" applyFill="0" applyAlignment="0" applyProtection="0"/>
    <xf numFmtId="0" fontId="34" fillId="0" borderId="0"/>
    <xf numFmtId="0" fontId="20" fillId="0" borderId="0"/>
    <xf numFmtId="0" fontId="34" fillId="0" borderId="0"/>
    <xf numFmtId="0" fontId="20" fillId="0" borderId="0"/>
    <xf numFmtId="0" fontId="20" fillId="0" borderId="0" applyNumberFormat="0" applyFont="0" applyFill="0" applyAlignment="0" applyProtection="0"/>
    <xf numFmtId="0" fontId="11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21" fillId="0" borderId="0"/>
    <xf numFmtId="198" fontId="82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21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21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197" fontId="82" fillId="0" borderId="0"/>
    <xf numFmtId="197" fontId="82" fillId="0" borderId="0"/>
    <xf numFmtId="197" fontId="82" fillId="0" borderId="0"/>
    <xf numFmtId="197" fontId="82" fillId="0" borderId="0"/>
    <xf numFmtId="199" fontId="82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21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21" fillId="0" borderId="0"/>
    <xf numFmtId="0" fontId="21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34" fillId="0" borderId="0"/>
    <xf numFmtId="0" fontId="20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1" fillId="0" borderId="0"/>
    <xf numFmtId="0" fontId="34" fillId="0" borderId="0"/>
    <xf numFmtId="0" fontId="20" fillId="0" borderId="0"/>
    <xf numFmtId="0" fontId="34" fillId="0" borderId="0"/>
    <xf numFmtId="0" fontId="21" fillId="0" borderId="0"/>
    <xf numFmtId="0" fontId="21" fillId="0" borderId="0"/>
    <xf numFmtId="0" fontId="62" fillId="0" borderId="0">
      <alignment vertical="top"/>
    </xf>
    <xf numFmtId="0" fontId="34" fillId="0" borderId="0"/>
    <xf numFmtId="0" fontId="20" fillId="0" borderId="0"/>
    <xf numFmtId="0" fontId="34" fillId="0" borderId="0"/>
    <xf numFmtId="0" fontId="20" fillId="0" borderId="0"/>
    <xf numFmtId="0" fontId="110" fillId="0" borderId="0"/>
    <xf numFmtId="0" fontId="34" fillId="0" borderId="0"/>
    <xf numFmtId="0" fontId="34" fillId="0" borderId="0"/>
    <xf numFmtId="0" fontId="20" fillId="0" borderId="0"/>
    <xf numFmtId="0" fontId="20" fillId="0" borderId="0"/>
    <xf numFmtId="0" fontId="110" fillId="0" borderId="0"/>
    <xf numFmtId="0" fontId="34" fillId="0" borderId="0"/>
    <xf numFmtId="0" fontId="20" fillId="0" borderId="0"/>
    <xf numFmtId="0" fontId="34" fillId="0" borderId="0"/>
    <xf numFmtId="0" fontId="110" fillId="0" borderId="0"/>
    <xf numFmtId="0" fontId="34" fillId="0" borderId="0"/>
    <xf numFmtId="0" fontId="41" fillId="0" borderId="0"/>
    <xf numFmtId="0" fontId="34" fillId="0" borderId="0"/>
    <xf numFmtId="0" fontId="20" fillId="0" borderId="0"/>
    <xf numFmtId="0" fontId="34" fillId="0" borderId="0"/>
    <xf numFmtId="0" fontId="34" fillId="0" borderId="0"/>
    <xf numFmtId="0" fontId="20" fillId="0" borderId="0"/>
    <xf numFmtId="0" fontId="34" fillId="0" borderId="0"/>
    <xf numFmtId="194" fontId="41" fillId="0" borderId="0"/>
    <xf numFmtId="0" fontId="20" fillId="0" borderId="0"/>
    <xf numFmtId="0" fontId="20" fillId="0" borderId="0" applyProtection="0"/>
    <xf numFmtId="0" fontId="110" fillId="0" borderId="0"/>
    <xf numFmtId="0" fontId="110" fillId="0" borderId="0"/>
    <xf numFmtId="0" fontId="110" fillId="0" borderId="0"/>
    <xf numFmtId="0" fontId="20" fillId="0" borderId="0"/>
    <xf numFmtId="0" fontId="20" fillId="0" borderId="0" applyProtection="0"/>
    <xf numFmtId="0" fontId="34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110" fillId="0" borderId="0"/>
    <xf numFmtId="0" fontId="4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111" fillId="0" borderId="0"/>
    <xf numFmtId="0" fontId="34" fillId="0" borderId="0"/>
    <xf numFmtId="0" fontId="20" fillId="0" borderId="0"/>
    <xf numFmtId="0" fontId="110" fillId="0" borderId="0"/>
    <xf numFmtId="0" fontId="111" fillId="0" borderId="0"/>
    <xf numFmtId="0" fontId="62" fillId="0" borderId="0">
      <alignment vertical="top"/>
    </xf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11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34" fillId="0" borderId="0"/>
    <xf numFmtId="0" fontId="2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0" fillId="0" borderId="0"/>
    <xf numFmtId="0" fontId="34" fillId="0" borderId="0"/>
    <xf numFmtId="0" fontId="34" fillId="0" borderId="0"/>
    <xf numFmtId="0" fontId="20" fillId="0" borderId="0"/>
    <xf numFmtId="0" fontId="11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110" fillId="0" borderId="0"/>
    <xf numFmtId="0" fontId="34" fillId="0" borderId="0"/>
    <xf numFmtId="0" fontId="20" fillId="0" borderId="0"/>
    <xf numFmtId="0" fontId="110" fillId="0" borderId="0"/>
    <xf numFmtId="0" fontId="110" fillId="0" borderId="0"/>
    <xf numFmtId="0" fontId="110" fillId="0" borderId="0"/>
    <xf numFmtId="0" fontId="34" fillId="0" borderId="0"/>
    <xf numFmtId="0" fontId="34" fillId="0" borderId="0"/>
    <xf numFmtId="0" fontId="20" fillId="0" borderId="0"/>
    <xf numFmtId="0" fontId="34" fillId="0" borderId="0"/>
    <xf numFmtId="0" fontId="20" fillId="0" borderId="0"/>
    <xf numFmtId="0" fontId="20" fillId="0" borderId="0"/>
    <xf numFmtId="0" fontId="21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34" fillId="0" borderId="0"/>
    <xf numFmtId="0" fontId="34" fillId="0" borderId="0"/>
    <xf numFmtId="0" fontId="20" fillId="0" borderId="0"/>
    <xf numFmtId="0" fontId="112" fillId="0" borderId="0"/>
    <xf numFmtId="0" fontId="20" fillId="0" borderId="0"/>
    <xf numFmtId="0" fontId="20" fillId="0" borderId="0"/>
    <xf numFmtId="0" fontId="21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1" fillId="0" borderId="0"/>
    <xf numFmtId="0" fontId="21" fillId="0" borderId="0"/>
    <xf numFmtId="0" fontId="111" fillId="0" borderId="0"/>
    <xf numFmtId="0" fontId="65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34" fillId="0" borderId="0"/>
    <xf numFmtId="0" fontId="20" fillId="0" borderId="0"/>
    <xf numFmtId="0" fontId="34" fillId="0" borderId="0"/>
    <xf numFmtId="0" fontId="34" fillId="0" borderId="0" applyProtection="0"/>
    <xf numFmtId="0" fontId="20" fillId="0" borderId="0" applyProtection="0"/>
    <xf numFmtId="0" fontId="20" fillId="0" borderId="0"/>
    <xf numFmtId="0" fontId="34" fillId="0" borderId="0"/>
    <xf numFmtId="0" fontId="20" fillId="0" borderId="0"/>
    <xf numFmtId="194" fontId="41" fillId="0" borderId="0"/>
    <xf numFmtId="194" fontId="41" fillId="0" borderId="0"/>
    <xf numFmtId="0" fontId="11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4" fillId="0" borderId="0"/>
    <xf numFmtId="0" fontId="20" fillId="0" borderId="0"/>
    <xf numFmtId="0" fontId="111" fillId="0" borderId="0"/>
    <xf numFmtId="0" fontId="62" fillId="0" borderId="0">
      <alignment vertical="top"/>
    </xf>
    <xf numFmtId="0" fontId="34" fillId="0" borderId="0"/>
    <xf numFmtId="0" fontId="20" fillId="0" borderId="0"/>
    <xf numFmtId="0" fontId="34" fillId="0" borderId="0"/>
    <xf numFmtId="0" fontId="20" fillId="0" borderId="0"/>
    <xf numFmtId="0" fontId="110" fillId="0" borderId="0"/>
    <xf numFmtId="0" fontId="110" fillId="0" borderId="0"/>
    <xf numFmtId="0" fontId="34" fillId="0" borderId="0"/>
    <xf numFmtId="0" fontId="2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34" fillId="27" borderId="12" applyNumberFormat="0" applyFont="0" applyAlignment="0" applyProtection="0"/>
    <xf numFmtId="0" fontId="3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3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3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3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3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3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1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1" fillId="27" borderId="12" applyNumberFormat="0" applyFont="0" applyAlignment="0" applyProtection="0"/>
    <xf numFmtId="194" fontId="41" fillId="28" borderId="12" applyAlignment="0" applyProtection="0"/>
    <xf numFmtId="0" fontId="21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1" fillId="27" borderId="12" applyNumberFormat="0" applyFont="0" applyAlignment="0" applyProtection="0"/>
    <xf numFmtId="194" fontId="41" fillId="28" borderId="12" applyAlignment="0" applyProtection="0"/>
    <xf numFmtId="0" fontId="21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1" fillId="27" borderId="12" applyNumberFormat="0" applyFont="0" applyAlignment="0" applyProtection="0"/>
    <xf numFmtId="194" fontId="41" fillId="28" borderId="12" applyAlignment="0" applyProtection="0"/>
    <xf numFmtId="0" fontId="21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1" fillId="27" borderId="12" applyNumberFormat="0" applyFont="0" applyAlignment="0" applyProtection="0"/>
    <xf numFmtId="194" fontId="41" fillId="28" borderId="12" applyAlignment="0" applyProtection="0"/>
    <xf numFmtId="0" fontId="34" fillId="27" borderId="12" applyNumberFormat="0" applyFont="0" applyAlignment="0" applyProtection="0"/>
    <xf numFmtId="0" fontId="34" fillId="27" borderId="12" applyNumberFormat="0" applyFont="0" applyAlignment="0" applyProtection="0"/>
    <xf numFmtId="0" fontId="20" fillId="27" borderId="12" applyNumberFormat="0" applyFont="0" applyAlignment="0" applyProtection="0"/>
    <xf numFmtId="0" fontId="34" fillId="27" borderId="12" applyNumberFormat="0" applyFont="0" applyAlignment="0" applyProtection="0"/>
    <xf numFmtId="0" fontId="20" fillId="27" borderId="12" applyNumberFormat="0" applyFont="0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1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1" fillId="27" borderId="12" applyNumberFormat="0" applyFont="0" applyAlignment="0" applyProtection="0"/>
    <xf numFmtId="194" fontId="41" fillId="28" borderId="12" applyAlignment="0" applyProtection="0"/>
    <xf numFmtId="0" fontId="21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1" fillId="27" borderId="12" applyNumberFormat="0" applyFont="0" applyAlignment="0" applyProtection="0"/>
    <xf numFmtId="194" fontId="41" fillId="28" borderId="12" applyAlignment="0" applyProtection="0"/>
    <xf numFmtId="0" fontId="21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1" fillId="27" borderId="12" applyNumberFormat="0" applyFont="0" applyAlignment="0" applyProtection="0"/>
    <xf numFmtId="194" fontId="41" fillId="28" borderId="12" applyAlignment="0" applyProtection="0"/>
    <xf numFmtId="0" fontId="21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1" fillId="27" borderId="12" applyNumberFormat="0" applyFont="0" applyAlignment="0" applyProtection="0"/>
    <xf numFmtId="194" fontId="41" fillId="28" borderId="12" applyAlignment="0" applyProtection="0"/>
    <xf numFmtId="0" fontId="21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1" fillId="27" borderId="12" applyNumberFormat="0" applyFont="0" applyAlignment="0" applyProtection="0"/>
    <xf numFmtId="194" fontId="41" fillId="28" borderId="12" applyAlignment="0" applyProtection="0"/>
    <xf numFmtId="0" fontId="21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1" fillId="27" borderId="12" applyNumberFormat="0" applyFont="0" applyAlignment="0" applyProtection="0"/>
    <xf numFmtId="194" fontId="41" fillId="28" borderId="12" applyAlignment="0" applyProtection="0"/>
    <xf numFmtId="0" fontId="21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1" fillId="27" borderId="12" applyNumberFormat="0" applyFont="0" applyAlignment="0" applyProtection="0"/>
    <xf numFmtId="194" fontId="41" fillId="28" borderId="12" applyAlignment="0" applyProtection="0"/>
    <xf numFmtId="0" fontId="21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1" fillId="27" borderId="12" applyNumberFormat="0" applyFont="0" applyAlignment="0" applyProtection="0"/>
    <xf numFmtId="194" fontId="41" fillId="28" borderId="12" applyAlignment="0" applyProtection="0"/>
    <xf numFmtId="0" fontId="21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1" fillId="27" borderId="12" applyNumberFormat="0" applyFont="0" applyAlignment="0" applyProtection="0"/>
    <xf numFmtId="194" fontId="41" fillId="28" borderId="12" applyAlignment="0" applyProtection="0"/>
    <xf numFmtId="0" fontId="21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1" fillId="27" borderId="12" applyNumberFormat="0" applyFont="0" applyAlignment="0" applyProtection="0"/>
    <xf numFmtId="194" fontId="41" fillId="28" borderId="12" applyAlignment="0" applyProtection="0"/>
    <xf numFmtId="0" fontId="3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1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1" fillId="27" borderId="12" applyNumberFormat="0" applyFont="0" applyAlignment="0" applyProtection="0"/>
    <xf numFmtId="194" fontId="41" fillId="28" borderId="12" applyAlignment="0" applyProtection="0"/>
    <xf numFmtId="0" fontId="21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1" fillId="27" borderId="12" applyNumberFormat="0" applyFont="0" applyAlignment="0" applyProtection="0"/>
    <xf numFmtId="194" fontId="41" fillId="28" borderId="12" applyAlignment="0" applyProtection="0"/>
    <xf numFmtId="0" fontId="21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1" fillId="27" borderId="12" applyNumberFormat="0" applyFont="0" applyAlignment="0" applyProtection="0"/>
    <xf numFmtId="194" fontId="41" fillId="28" borderId="12" applyAlignment="0" applyProtection="0"/>
    <xf numFmtId="0" fontId="21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1" fillId="27" borderId="12" applyNumberFormat="0" applyFont="0" applyAlignment="0" applyProtection="0"/>
    <xf numFmtId="194" fontId="41" fillId="28" borderId="12" applyAlignment="0" applyProtection="0"/>
    <xf numFmtId="0" fontId="21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1" fillId="27" borderId="12" applyNumberFormat="0" applyFont="0" applyAlignment="0" applyProtection="0"/>
    <xf numFmtId="194" fontId="41" fillId="28" borderId="12" applyAlignment="0" applyProtection="0"/>
    <xf numFmtId="0" fontId="21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1" fillId="27" borderId="12" applyNumberFormat="0" applyFont="0" applyAlignment="0" applyProtection="0"/>
    <xf numFmtId="194" fontId="41" fillId="28" borderId="12" applyAlignment="0" applyProtection="0"/>
    <xf numFmtId="0" fontId="21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1" fillId="27" borderId="12" applyNumberFormat="0" applyFont="0" applyAlignment="0" applyProtection="0"/>
    <xf numFmtId="194" fontId="41" fillId="28" borderId="12" applyAlignment="0" applyProtection="0"/>
    <xf numFmtId="0" fontId="21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1" fillId="27" borderId="12" applyNumberFormat="0" applyFont="0" applyAlignment="0" applyProtection="0"/>
    <xf numFmtId="194" fontId="41" fillId="28" borderId="12" applyAlignment="0" applyProtection="0"/>
    <xf numFmtId="0" fontId="21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1" fillId="27" borderId="12" applyNumberFormat="0" applyFont="0" applyAlignment="0" applyProtection="0"/>
    <xf numFmtId="194" fontId="41" fillId="28" borderId="12" applyAlignment="0" applyProtection="0"/>
    <xf numFmtId="0" fontId="21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1" fillId="27" borderId="12" applyNumberFormat="0" applyFont="0" applyAlignment="0" applyProtection="0"/>
    <xf numFmtId="194" fontId="41" fillId="28" borderId="12" applyAlignment="0" applyProtection="0"/>
    <xf numFmtId="0" fontId="3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1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1" fillId="27" borderId="12" applyNumberFormat="0" applyFont="0" applyAlignment="0" applyProtection="0"/>
    <xf numFmtId="194" fontId="41" fillId="28" borderId="12" applyAlignment="0" applyProtection="0"/>
    <xf numFmtId="0" fontId="21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1" fillId="27" borderId="12" applyNumberFormat="0" applyFont="0" applyAlignment="0" applyProtection="0"/>
    <xf numFmtId="194" fontId="41" fillId="28" borderId="12" applyAlignment="0" applyProtection="0"/>
    <xf numFmtId="0" fontId="21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1" fillId="27" borderId="12" applyNumberFormat="0" applyFont="0" applyAlignment="0" applyProtection="0"/>
    <xf numFmtId="194" fontId="41" fillId="28" borderId="12" applyAlignment="0" applyProtection="0"/>
    <xf numFmtId="0" fontId="21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1" fillId="27" borderId="12" applyNumberFormat="0" applyFont="0" applyAlignment="0" applyProtection="0"/>
    <xf numFmtId="194" fontId="41" fillId="28" borderId="12" applyAlignment="0" applyProtection="0"/>
    <xf numFmtId="0" fontId="21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1" fillId="27" borderId="12" applyNumberFormat="0" applyFont="0" applyAlignment="0" applyProtection="0"/>
    <xf numFmtId="194" fontId="41" fillId="28" borderId="12" applyAlignment="0" applyProtection="0"/>
    <xf numFmtId="0" fontId="21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1" fillId="27" borderId="12" applyNumberFormat="0" applyFont="0" applyAlignment="0" applyProtection="0"/>
    <xf numFmtId="194" fontId="41" fillId="28" borderId="12" applyAlignment="0" applyProtection="0"/>
    <xf numFmtId="0" fontId="21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1" fillId="27" borderId="12" applyNumberFormat="0" applyFont="0" applyAlignment="0" applyProtection="0"/>
    <xf numFmtId="194" fontId="41" fillId="28" borderId="12" applyAlignment="0" applyProtection="0"/>
    <xf numFmtId="0" fontId="21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1" fillId="27" borderId="12" applyNumberFormat="0" applyFont="0" applyAlignment="0" applyProtection="0"/>
    <xf numFmtId="194" fontId="41" fillId="28" borderId="12" applyAlignment="0" applyProtection="0"/>
    <xf numFmtId="0" fontId="21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1" fillId="27" borderId="12" applyNumberFormat="0" applyFont="0" applyAlignment="0" applyProtection="0"/>
    <xf numFmtId="194" fontId="41" fillId="28" borderId="12" applyAlignment="0" applyProtection="0"/>
    <xf numFmtId="0" fontId="21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1" fillId="27" borderId="12" applyNumberFormat="0" applyFont="0" applyAlignment="0" applyProtection="0"/>
    <xf numFmtId="194" fontId="41" fillId="28" borderId="12" applyAlignment="0" applyProtection="0"/>
    <xf numFmtId="0" fontId="3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1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1" fillId="27" borderId="12" applyNumberFormat="0" applyFont="0" applyAlignment="0" applyProtection="0"/>
    <xf numFmtId="194" fontId="41" fillId="28" borderId="12" applyAlignment="0" applyProtection="0"/>
    <xf numFmtId="0" fontId="21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1" fillId="27" borderId="12" applyNumberFormat="0" applyFont="0" applyAlignment="0" applyProtection="0"/>
    <xf numFmtId="194" fontId="41" fillId="28" borderId="12" applyAlignment="0" applyProtection="0"/>
    <xf numFmtId="0" fontId="21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1" fillId="27" borderId="12" applyNumberFormat="0" applyFont="0" applyAlignment="0" applyProtection="0"/>
    <xf numFmtId="194" fontId="41" fillId="28" borderId="12" applyAlignment="0" applyProtection="0"/>
    <xf numFmtId="0" fontId="21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1" fillId="27" borderId="12" applyNumberFormat="0" applyFont="0" applyAlignment="0" applyProtection="0"/>
    <xf numFmtId="194" fontId="41" fillId="28" borderId="12" applyAlignment="0" applyProtection="0"/>
    <xf numFmtId="0" fontId="21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1" fillId="27" borderId="12" applyNumberFormat="0" applyFont="0" applyAlignment="0" applyProtection="0"/>
    <xf numFmtId="194" fontId="41" fillId="28" borderId="12" applyAlignment="0" applyProtection="0"/>
    <xf numFmtId="0" fontId="21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1" fillId="27" borderId="12" applyNumberFormat="0" applyFont="0" applyAlignment="0" applyProtection="0"/>
    <xf numFmtId="194" fontId="41" fillId="28" borderId="12" applyAlignment="0" applyProtection="0"/>
    <xf numFmtId="0" fontId="21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1" fillId="27" borderId="12" applyNumberFormat="0" applyFont="0" applyAlignment="0" applyProtection="0"/>
    <xf numFmtId="194" fontId="41" fillId="28" borderId="12" applyAlignment="0" applyProtection="0"/>
    <xf numFmtId="0" fontId="21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1" fillId="27" borderId="12" applyNumberFormat="0" applyFont="0" applyAlignment="0" applyProtection="0"/>
    <xf numFmtId="194" fontId="41" fillId="28" borderId="12" applyAlignment="0" applyProtection="0"/>
    <xf numFmtId="0" fontId="21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1" fillId="27" borderId="12" applyNumberFormat="0" applyFont="0" applyAlignment="0" applyProtection="0"/>
    <xf numFmtId="194" fontId="41" fillId="28" borderId="12" applyAlignment="0" applyProtection="0"/>
    <xf numFmtId="0" fontId="21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1" fillId="27" borderId="12" applyNumberFormat="0" applyFont="0" applyAlignment="0" applyProtection="0"/>
    <xf numFmtId="194" fontId="41" fillId="28" borderId="12" applyAlignment="0" applyProtection="0"/>
    <xf numFmtId="0" fontId="3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1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1" fillId="27" borderId="12" applyNumberFormat="0" applyFont="0" applyAlignment="0" applyProtection="0"/>
    <xf numFmtId="194" fontId="41" fillId="28" borderId="12" applyAlignment="0" applyProtection="0"/>
    <xf numFmtId="0" fontId="21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1" fillId="27" borderId="12" applyNumberFormat="0" applyFont="0" applyAlignment="0" applyProtection="0"/>
    <xf numFmtId="194" fontId="41" fillId="28" borderId="12" applyAlignment="0" applyProtection="0"/>
    <xf numFmtId="0" fontId="21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1" fillId="27" borderId="12" applyNumberFormat="0" applyFont="0" applyAlignment="0" applyProtection="0"/>
    <xf numFmtId="194" fontId="41" fillId="28" borderId="12" applyAlignment="0" applyProtection="0"/>
    <xf numFmtId="0" fontId="21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1" fillId="27" borderId="12" applyNumberFormat="0" applyFont="0" applyAlignment="0" applyProtection="0"/>
    <xf numFmtId="194" fontId="41" fillId="28" borderId="12" applyAlignment="0" applyProtection="0"/>
    <xf numFmtId="0" fontId="21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1" fillId="27" borderId="12" applyNumberFormat="0" applyFont="0" applyAlignment="0" applyProtection="0"/>
    <xf numFmtId="194" fontId="41" fillId="28" borderId="12" applyAlignment="0" applyProtection="0"/>
    <xf numFmtId="0" fontId="21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1" fillId="27" borderId="12" applyNumberFormat="0" applyFont="0" applyAlignment="0" applyProtection="0"/>
    <xf numFmtId="194" fontId="41" fillId="28" borderId="12" applyAlignment="0" applyProtection="0"/>
    <xf numFmtId="0" fontId="21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1" fillId="27" borderId="12" applyNumberFormat="0" applyFont="0" applyAlignment="0" applyProtection="0"/>
    <xf numFmtId="194" fontId="41" fillId="28" borderId="12" applyAlignment="0" applyProtection="0"/>
    <xf numFmtId="0" fontId="21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1" fillId="27" borderId="12" applyNumberFormat="0" applyFont="0" applyAlignment="0" applyProtection="0"/>
    <xf numFmtId="194" fontId="41" fillId="28" borderId="12" applyAlignment="0" applyProtection="0"/>
    <xf numFmtId="0" fontId="21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1" fillId="27" borderId="12" applyNumberFormat="0" applyFont="0" applyAlignment="0" applyProtection="0"/>
    <xf numFmtId="194" fontId="41" fillId="28" borderId="12" applyAlignment="0" applyProtection="0"/>
    <xf numFmtId="0" fontId="21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1" fillId="27" borderId="12" applyNumberFormat="0" applyFont="0" applyAlignment="0" applyProtection="0"/>
    <xf numFmtId="194" fontId="41" fillId="28" borderId="12" applyAlignment="0" applyProtection="0"/>
    <xf numFmtId="0" fontId="3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1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1" fillId="27" borderId="12" applyNumberFormat="0" applyFont="0" applyAlignment="0" applyProtection="0"/>
    <xf numFmtId="194" fontId="41" fillId="28" borderId="12" applyAlignment="0" applyProtection="0"/>
    <xf numFmtId="0" fontId="21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1" fillId="27" borderId="12" applyNumberFormat="0" applyFont="0" applyAlignment="0" applyProtection="0"/>
    <xf numFmtId="194" fontId="41" fillId="28" borderId="12" applyAlignment="0" applyProtection="0"/>
    <xf numFmtId="0" fontId="21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1" fillId="27" borderId="12" applyNumberFormat="0" applyFont="0" applyAlignment="0" applyProtection="0"/>
    <xf numFmtId="194" fontId="41" fillId="28" borderId="12" applyAlignment="0" applyProtection="0"/>
    <xf numFmtId="0" fontId="21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1" fillId="27" borderId="12" applyNumberFormat="0" applyFont="0" applyAlignment="0" applyProtection="0"/>
    <xf numFmtId="194" fontId="41" fillId="28" borderId="12" applyAlignment="0" applyProtection="0"/>
    <xf numFmtId="0" fontId="21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1" fillId="27" borderId="12" applyNumberFormat="0" applyFont="0" applyAlignment="0" applyProtection="0"/>
    <xf numFmtId="194" fontId="41" fillId="28" borderId="12" applyAlignment="0" applyProtection="0"/>
    <xf numFmtId="0" fontId="21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1" fillId="27" borderId="12" applyNumberFormat="0" applyFont="0" applyAlignment="0" applyProtection="0"/>
    <xf numFmtId="194" fontId="41" fillId="28" borderId="12" applyAlignment="0" applyProtection="0"/>
    <xf numFmtId="0" fontId="21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1" fillId="27" borderId="12" applyNumberFormat="0" applyFont="0" applyAlignment="0" applyProtection="0"/>
    <xf numFmtId="194" fontId="41" fillId="28" borderId="12" applyAlignment="0" applyProtection="0"/>
    <xf numFmtId="0" fontId="21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1" fillId="27" borderId="12" applyNumberFormat="0" applyFont="0" applyAlignment="0" applyProtection="0"/>
    <xf numFmtId="194" fontId="41" fillId="28" borderId="12" applyAlignment="0" applyProtection="0"/>
    <xf numFmtId="0" fontId="21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1" fillId="27" borderId="12" applyNumberFormat="0" applyFont="0" applyAlignment="0" applyProtection="0"/>
    <xf numFmtId="194" fontId="41" fillId="28" borderId="12" applyAlignment="0" applyProtection="0"/>
    <xf numFmtId="0" fontId="3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3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176" fontId="34" fillId="0" borderId="0" applyFont="0" applyFill="0" applyBorder="0" applyAlignment="0" applyProtection="0"/>
    <xf numFmtId="176" fontId="20" fillId="0" borderId="0" applyFont="0" applyFill="0" applyBorder="0" applyAlignment="0" applyProtection="0"/>
    <xf numFmtId="200" fontId="34" fillId="0" borderId="0" applyFont="0" applyFill="0" applyBorder="0" applyAlignment="0" applyProtection="0"/>
    <xf numFmtId="200" fontId="20" fillId="0" borderId="0" applyFont="0" applyFill="0" applyBorder="0" applyAlignment="0" applyProtection="0"/>
    <xf numFmtId="10" fontId="34" fillId="0" borderId="0" applyFont="0" applyFill="0" applyBorder="0" applyAlignment="0" applyProtection="0"/>
    <xf numFmtId="10" fontId="20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46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20" fillId="0" borderId="0" applyFont="0" applyFill="0" applyBorder="0" applyAlignment="0" applyProtection="0"/>
    <xf numFmtId="177" fontId="34" fillId="0" borderId="0" applyFill="0" applyBorder="0" applyAlignment="0"/>
    <xf numFmtId="177" fontId="20" fillId="0" borderId="0" applyFill="0" applyBorder="0" applyAlignment="0"/>
    <xf numFmtId="173" fontId="34" fillId="0" borderId="0" applyFill="0" applyBorder="0" applyAlignment="0"/>
    <xf numFmtId="173" fontId="20" fillId="0" borderId="0" applyFill="0" applyBorder="0" applyAlignment="0"/>
    <xf numFmtId="177" fontId="34" fillId="0" borderId="0" applyFill="0" applyBorder="0" applyAlignment="0"/>
    <xf numFmtId="177" fontId="20" fillId="0" borderId="0" applyFill="0" applyBorder="0" applyAlignment="0"/>
    <xf numFmtId="178" fontId="34" fillId="0" borderId="0" applyFill="0" applyBorder="0" applyAlignment="0"/>
    <xf numFmtId="178" fontId="20" fillId="0" borderId="0" applyFill="0" applyBorder="0" applyAlignment="0"/>
    <xf numFmtId="173" fontId="34" fillId="0" borderId="0" applyFill="0" applyBorder="0" applyAlignment="0"/>
    <xf numFmtId="173" fontId="20" fillId="0" borderId="0" applyFill="0" applyBorder="0" applyAlignment="0"/>
    <xf numFmtId="0" fontId="72" fillId="0" borderId="0"/>
    <xf numFmtId="201" fontId="85" fillId="0" borderId="0" applyNumberFormat="0" applyFill="0" applyBorder="0" applyAlignment="0" applyProtection="0">
      <alignment horizontal="left"/>
    </xf>
    <xf numFmtId="0" fontId="86" fillId="0" borderId="14"/>
    <xf numFmtId="0" fontId="86" fillId="0" borderId="14"/>
    <xf numFmtId="0" fontId="87" fillId="0" borderId="15"/>
    <xf numFmtId="0" fontId="87" fillId="0" borderId="15"/>
    <xf numFmtId="40" fontId="88" fillId="0" borderId="0" applyBorder="0">
      <alignment horizontal="right"/>
    </xf>
    <xf numFmtId="49" fontId="62" fillId="0" borderId="0" applyFill="0" applyBorder="0" applyAlignment="0"/>
    <xf numFmtId="202" fontId="34" fillId="0" borderId="0" applyFill="0" applyBorder="0" applyAlignment="0"/>
    <xf numFmtId="202" fontId="20" fillId="0" borderId="0" applyFill="0" applyBorder="0" applyAlignment="0"/>
    <xf numFmtId="203" fontId="34" fillId="0" borderId="0" applyFill="0" applyBorder="0" applyAlignment="0"/>
    <xf numFmtId="203" fontId="20" fillId="0" borderId="0" applyFill="0" applyBorder="0" applyAlignment="0"/>
    <xf numFmtId="204" fontId="89" fillId="0" borderId="16" applyFont="0" applyBorder="0" applyAlignment="0">
      <alignment horizontal="right"/>
    </xf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14" fillId="0" borderId="0"/>
    <xf numFmtId="0" fontId="8" fillId="0" borderId="0"/>
    <xf numFmtId="9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0" fontId="7" fillId="0" borderId="0"/>
    <xf numFmtId="41" fontId="20" fillId="0" borderId="0" applyFont="0" applyFill="0" applyBorder="0" applyAlignment="0" applyProtection="0"/>
    <xf numFmtId="9" fontId="161" fillId="0" borderId="0" applyFont="0" applyFill="0" applyBorder="0" applyAlignment="0" applyProtection="0"/>
    <xf numFmtId="41" fontId="173" fillId="0" borderId="0" applyFont="0" applyFill="0" applyBorder="0" applyAlignment="0" applyProtection="0"/>
    <xf numFmtId="0" fontId="20" fillId="0" borderId="0"/>
    <xf numFmtId="0" fontId="175" fillId="0" borderId="0" applyNumberFormat="0" applyFill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14" fillId="0" borderId="0" applyFont="0" applyFill="0" applyBorder="0" applyAlignment="0" applyProtection="0"/>
    <xf numFmtId="7" fontId="20" fillId="0" borderId="0" applyFont="0" applyFill="0" applyBorder="0" applyAlignment="0" applyProtection="0"/>
    <xf numFmtId="7" fontId="20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64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66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" fillId="0" borderId="0"/>
    <xf numFmtId="0" fontId="2" fillId="0" borderId="0"/>
    <xf numFmtId="43" fontId="20" fillId="0" borderId="0" applyFont="0" applyFill="0" applyBorder="0" applyAlignment="0" applyProtection="0"/>
    <xf numFmtId="0" fontId="2" fillId="0" borderId="0"/>
    <xf numFmtId="0" fontId="14" fillId="0" borderId="0"/>
    <xf numFmtId="0" fontId="2" fillId="0" borderId="0"/>
    <xf numFmtId="0" fontId="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" fillId="0" borderId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2" fillId="0" borderId="0"/>
    <xf numFmtId="43" fontId="9" fillId="0" borderId="0" applyFont="0" applyFill="0" applyBorder="0" applyAlignment="0" applyProtection="0"/>
    <xf numFmtId="0" fontId="2" fillId="0" borderId="0"/>
    <xf numFmtId="41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14" fillId="2" borderId="0" applyNumberFormat="0" applyBorder="0" applyAlignment="0" applyProtection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5" borderId="0" applyNumberFormat="0" applyBorder="0" applyAlignment="0" applyProtection="0"/>
    <xf numFmtId="0" fontId="14" fillId="8" borderId="0" applyNumberFormat="0" applyBorder="0" applyAlignment="0" applyProtection="0"/>
    <xf numFmtId="0" fontId="14" fillId="11" borderId="0" applyNumberFormat="0" applyBorder="0" applyAlignment="0" applyProtection="0"/>
    <xf numFmtId="41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" fillId="0" borderId="0"/>
    <xf numFmtId="41" fontId="20" fillId="0" borderId="0" applyFont="0" applyFill="0" applyBorder="0" applyAlignment="0" applyProtection="0"/>
    <xf numFmtId="0" fontId="2" fillId="0" borderId="0"/>
    <xf numFmtId="43" fontId="20" fillId="0" borderId="0" applyFont="0" applyFill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11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14" fillId="0" borderId="0" applyFont="0" applyFill="0" applyBorder="0" applyAlignment="0" applyProtection="0"/>
    <xf numFmtId="7" fontId="20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11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11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11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110" fillId="0" borderId="0" applyFont="0" applyFill="0" applyBorder="0" applyAlignment="0" applyProtection="0"/>
    <xf numFmtId="41" fontId="11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110" fillId="0" borderId="0" applyFont="0" applyFill="0" applyBorder="0" applyAlignment="0" applyProtection="0"/>
    <xf numFmtId="41" fontId="110" fillId="0" borderId="0" applyFont="0" applyFill="0" applyBorder="0" applyAlignment="0" applyProtection="0"/>
    <xf numFmtId="41" fontId="11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10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10" fillId="0" borderId="0" applyFont="0" applyFill="0" applyBorder="0" applyAlignment="0" applyProtection="0"/>
    <xf numFmtId="41" fontId="11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11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64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10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66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14" fillId="0" borderId="0" applyFont="0" applyFill="0" applyBorder="0" applyAlignment="0" applyProtection="0"/>
    <xf numFmtId="186" fontId="20" fillId="0" borderId="3"/>
    <xf numFmtId="164" fontId="14" fillId="0" borderId="0" applyFont="0" applyFill="0" applyBorder="0" applyAlignment="0" applyProtection="0"/>
    <xf numFmtId="164" fontId="110" fillId="0" borderId="0" applyFont="0" applyFill="0" applyBorder="0" applyAlignment="0" applyProtection="0"/>
    <xf numFmtId="10" fontId="39" fillId="25" borderId="3" applyNumberFormat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" fillId="0" borderId="0"/>
    <xf numFmtId="0" fontId="14" fillId="0" borderId="0"/>
    <xf numFmtId="0" fontId="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10" fillId="0" borderId="0" applyFont="0" applyFill="0" applyBorder="0" applyAlignment="0" applyProtection="0"/>
    <xf numFmtId="0" fontId="86" fillId="0" borderId="14"/>
    <xf numFmtId="0" fontId="87" fillId="0" borderId="100"/>
    <xf numFmtId="43" fontId="20" fillId="0" borderId="0" applyFont="0" applyFill="0" applyBorder="0" applyAlignment="0" applyProtection="0"/>
    <xf numFmtId="0" fontId="2" fillId="0" borderId="0"/>
    <xf numFmtId="0" fontId="31" fillId="7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5" fillId="21" borderId="2" applyNumberFormat="0" applyAlignment="0" applyProtection="0"/>
    <xf numFmtId="0" fontId="25" fillId="21" borderId="2" applyNumberFormat="0" applyAlignment="0" applyProtection="0"/>
    <xf numFmtId="0" fontId="25" fillId="21" borderId="2" applyNumberFormat="0" applyAlignment="0" applyProtection="0"/>
    <xf numFmtId="0" fontId="25" fillId="21" borderId="2" applyNumberFormat="0" applyAlignment="0" applyProtection="0"/>
    <xf numFmtId="0" fontId="25" fillId="21" borderId="2" applyNumberFormat="0" applyAlignment="0" applyProtection="0"/>
    <xf numFmtId="0" fontId="25" fillId="21" borderId="2" applyNumberFormat="0" applyAlignment="0" applyProtection="0"/>
    <xf numFmtId="0" fontId="25" fillId="21" borderId="2" applyNumberFormat="0" applyAlignment="0" applyProtection="0"/>
    <xf numFmtId="0" fontId="25" fillId="21" borderId="2" applyNumberFormat="0" applyAlignment="0" applyProtection="0"/>
    <xf numFmtId="0" fontId="25" fillId="21" borderId="2" applyNumberFormat="0" applyAlignment="0" applyProtection="0"/>
    <xf numFmtId="0" fontId="25" fillId="21" borderId="2" applyNumberFormat="0" applyAlignment="0" applyProtection="0"/>
    <xf numFmtId="0" fontId="25" fillId="21" borderId="2" applyNumberFormat="0" applyAlignment="0" applyProtection="0"/>
    <xf numFmtId="0" fontId="25" fillId="21" borderId="2" applyNumberFormat="0" applyAlignment="0" applyProtection="0"/>
    <xf numFmtId="0" fontId="25" fillId="21" borderId="2" applyNumberFormat="0" applyAlignment="0" applyProtection="0"/>
    <xf numFmtId="0" fontId="25" fillId="21" borderId="2" applyNumberFormat="0" applyAlignment="0" applyProtection="0"/>
    <xf numFmtId="0" fontId="25" fillId="21" borderId="2" applyNumberFormat="0" applyAlignment="0" applyProtection="0"/>
    <xf numFmtId="0" fontId="25" fillId="21" borderId="2" applyNumberFormat="0" applyAlignment="0" applyProtection="0"/>
    <xf numFmtId="0" fontId="25" fillId="21" borderId="2" applyNumberFormat="0" applyAlignment="0" applyProtection="0"/>
    <xf numFmtId="0" fontId="25" fillId="21" borderId="2" applyNumberFormat="0" applyAlignment="0" applyProtection="0"/>
    <xf numFmtId="0" fontId="25" fillId="21" borderId="2" applyNumberFormat="0" applyAlignment="0" applyProtection="0"/>
    <xf numFmtId="0" fontId="25" fillId="21" borderId="2" applyNumberFormat="0" applyAlignment="0" applyProtection="0"/>
    <xf numFmtId="0" fontId="25" fillId="21" borderId="2" applyNumberFormat="0" applyAlignment="0" applyProtection="0"/>
    <xf numFmtId="43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0" fontId="31" fillId="7" borderId="1" applyNumberFormat="0" applyAlignment="0" applyProtection="0"/>
    <xf numFmtId="41" fontId="20" fillId="0" borderId="0" applyFont="0" applyFill="0" applyBorder="0" applyAlignment="0" applyProtection="0"/>
    <xf numFmtId="7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6" fontId="20" fillId="0" borderId="3"/>
    <xf numFmtId="186" fontId="20" fillId="0" borderId="3"/>
    <xf numFmtId="164" fontId="14" fillId="0" borderId="0" applyFont="0" applyFill="0" applyBorder="0" applyAlignment="0" applyProtection="0"/>
    <xf numFmtId="0" fontId="72" fillId="0" borderId="4"/>
    <xf numFmtId="0" fontId="72" fillId="0" borderId="4"/>
    <xf numFmtId="0" fontId="72" fillId="0" borderId="4"/>
    <xf numFmtId="0" fontId="72" fillId="0" borderId="4"/>
    <xf numFmtId="0" fontId="77" fillId="0" borderId="5"/>
    <xf numFmtId="0" fontId="77" fillId="0" borderId="5"/>
    <xf numFmtId="0" fontId="77" fillId="0" borderId="5"/>
    <xf numFmtId="0" fontId="77" fillId="0" borderId="5"/>
    <xf numFmtId="0" fontId="77" fillId="0" borderId="4"/>
    <xf numFmtId="0" fontId="77" fillId="0" borderId="4"/>
    <xf numFmtId="0" fontId="77" fillId="23" borderId="4"/>
    <xf numFmtId="0" fontId="77" fillId="23" borderId="4"/>
    <xf numFmtId="0" fontId="79" fillId="0" borderId="7">
      <alignment horizontal="left" vertical="center"/>
    </xf>
    <xf numFmtId="0" fontId="79" fillId="0" borderId="7">
      <alignment horizontal="left" vertical="center"/>
    </xf>
    <xf numFmtId="0" fontId="31" fillId="7" borderId="1" applyNumberFormat="0" applyAlignment="0" applyProtection="0"/>
    <xf numFmtId="10" fontId="39" fillId="25" borderId="3" applyNumberFormat="0" applyBorder="0" applyAlignment="0" applyProtection="0"/>
    <xf numFmtId="10" fontId="39" fillId="25" borderId="3" applyNumberFormat="0" applyBorder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0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0" fillId="0" borderId="0" applyFont="0" applyFill="0" applyBorder="0" applyAlignment="0" applyProtection="0"/>
    <xf numFmtId="0" fontId="2" fillId="0" borderId="0"/>
    <xf numFmtId="0" fontId="20" fillId="27" borderId="12" applyNumberFormat="0" applyFont="0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20" fillId="27" borderId="12" applyNumberFormat="0" applyFont="0" applyAlignment="0" applyProtection="0"/>
    <xf numFmtId="0" fontId="20" fillId="27" borderId="12" applyNumberFormat="0" applyFont="0" applyAlignment="0" applyProtection="0"/>
    <xf numFmtId="0" fontId="20" fillId="27" borderId="12" applyNumberFormat="0" applyFont="0" applyAlignment="0" applyProtection="0"/>
    <xf numFmtId="0" fontId="20" fillId="27" borderId="12" applyNumberFormat="0" applyFont="0" applyAlignment="0" applyProtection="0"/>
    <xf numFmtId="0" fontId="20" fillId="27" borderId="12" applyNumberFormat="0" applyFont="0" applyAlignment="0" applyProtection="0"/>
    <xf numFmtId="0" fontId="20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9" fontId="20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86" fillId="0" borderId="14"/>
    <xf numFmtId="0" fontId="86" fillId="0" borderId="14"/>
    <xf numFmtId="0" fontId="87" fillId="0" borderId="15"/>
    <xf numFmtId="0" fontId="87" fillId="0" borderId="15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110" fillId="0" borderId="0"/>
    <xf numFmtId="43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4" fillId="20" borderId="1" applyNumberFormat="0" applyAlignment="0" applyProtection="0"/>
    <xf numFmtId="0" fontId="31" fillId="7" borderId="1" applyNumberFormat="0" applyAlignment="0" applyProtection="0"/>
    <xf numFmtId="0" fontId="24" fillId="20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20" fillId="27" borderId="12" applyNumberFormat="0" applyFon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0" fontId="20" fillId="27" borderId="12" applyNumberFormat="0" applyFont="0" applyAlignment="0" applyProtection="0"/>
    <xf numFmtId="0" fontId="2" fillId="0" borderId="0"/>
    <xf numFmtId="0" fontId="31" fillId="7" borderId="1" applyNumberForma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35" fillId="20" borderId="13" applyNumberFormat="0" applyAlignment="0" applyProtection="0"/>
    <xf numFmtId="0" fontId="2" fillId="0" borderId="0"/>
    <xf numFmtId="194" fontId="41" fillId="28" borderId="12" applyAlignment="0" applyProtection="0"/>
    <xf numFmtId="0" fontId="37" fillId="0" borderId="17" applyNumberFormat="0" applyFill="0" applyAlignment="0" applyProtection="0"/>
    <xf numFmtId="194" fontId="41" fillId="28" borderId="12" applyAlignment="0" applyProtection="0"/>
    <xf numFmtId="0" fontId="31" fillId="7" borderId="1" applyNumberForma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77" fillId="23" borderId="4"/>
    <xf numFmtId="0" fontId="77" fillId="0" borderId="4"/>
    <xf numFmtId="0" fontId="72" fillId="0" borderId="4"/>
    <xf numFmtId="0" fontId="72" fillId="0" borderId="4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72" fillId="0" borderId="4"/>
    <xf numFmtId="0" fontId="72" fillId="0" borderId="4"/>
    <xf numFmtId="0" fontId="77" fillId="0" borderId="4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72" fillId="0" borderId="4"/>
    <xf numFmtId="0" fontId="72" fillId="0" borderId="4"/>
    <xf numFmtId="0" fontId="77" fillId="0" borderId="4"/>
    <xf numFmtId="0" fontId="77" fillId="23" borderId="4"/>
    <xf numFmtId="43" fontId="2" fillId="0" borderId="0" applyFont="0" applyFill="0" applyBorder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20" fillId="27" borderId="12" applyNumberFormat="0" applyFont="0" applyAlignment="0" applyProtection="0"/>
    <xf numFmtId="0" fontId="20" fillId="27" borderId="12" applyNumberFormat="0" applyFont="0" applyAlignment="0" applyProtection="0"/>
    <xf numFmtId="0" fontId="20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7" fillId="0" borderId="17" applyNumberFormat="0" applyFill="0" applyAlignment="0" applyProtection="0"/>
    <xf numFmtId="0" fontId="20" fillId="27" borderId="12" applyNumberFormat="0" applyFont="0" applyAlignment="0" applyProtection="0"/>
    <xf numFmtId="0" fontId="86" fillId="0" borderId="101"/>
    <xf numFmtId="0" fontId="31" fillId="7" borderId="1" applyNumberFormat="0" applyAlignment="0" applyProtection="0"/>
    <xf numFmtId="0" fontId="24" fillId="20" borderId="1" applyNumberFormat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" fillId="0" borderId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" fillId="0" borderId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20" fillId="27" borderId="12" applyNumberFormat="0" applyFont="0" applyAlignment="0" applyProtection="0"/>
    <xf numFmtId="0" fontId="31" fillId="7" borderId="1" applyNumberFormat="0" applyAlignment="0" applyProtection="0"/>
    <xf numFmtId="0" fontId="37" fillId="0" borderId="17" applyNumberFormat="0" applyFill="0" applyAlignment="0" applyProtection="0"/>
    <xf numFmtId="0" fontId="86" fillId="0" borderId="101"/>
    <xf numFmtId="0" fontId="31" fillId="7" borderId="1" applyNumberFormat="0" applyAlignment="0" applyProtection="0"/>
    <xf numFmtId="0" fontId="20" fillId="27" borderId="12" applyNumberFormat="0" applyFont="0" applyAlignment="0" applyProtection="0"/>
    <xf numFmtId="0" fontId="14" fillId="27" borderId="12" applyNumberFormat="0" applyFont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77" fillId="23" borderId="4"/>
    <xf numFmtId="0" fontId="31" fillId="7" borderId="1" applyNumberFormat="0" applyAlignment="0" applyProtection="0"/>
    <xf numFmtId="0" fontId="20" fillId="27" borderId="12" applyNumberFormat="0" applyFont="0" applyAlignment="0" applyProtection="0"/>
    <xf numFmtId="0" fontId="37" fillId="0" borderId="17" applyNumberFormat="0" applyFill="0" applyAlignment="0" applyProtection="0"/>
    <xf numFmtId="0" fontId="24" fillId="20" borderId="1" applyNumberFormat="0" applyAlignment="0" applyProtection="0"/>
    <xf numFmtId="0" fontId="31" fillId="7" borderId="1" applyNumberFormat="0" applyAlignment="0" applyProtection="0"/>
    <xf numFmtId="0" fontId="35" fillId="20" borderId="13" applyNumberFormat="0" applyAlignment="0" applyProtection="0"/>
    <xf numFmtId="0" fontId="37" fillId="0" borderId="17" applyNumberFormat="0" applyFill="0" applyAlignment="0" applyProtection="0"/>
    <xf numFmtId="0" fontId="20" fillId="27" borderId="12" applyNumberFormat="0" applyFont="0" applyAlignment="0" applyProtection="0"/>
    <xf numFmtId="0" fontId="14" fillId="27" borderId="12" applyNumberFormat="0" applyFont="0" applyAlignment="0" applyProtection="0"/>
    <xf numFmtId="0" fontId="35" fillId="20" borderId="13" applyNumberFormat="0" applyAlignment="0" applyProtection="0"/>
    <xf numFmtId="0" fontId="37" fillId="0" borderId="17" applyNumberFormat="0" applyFill="0" applyAlignment="0" applyProtection="0"/>
    <xf numFmtId="0" fontId="24" fillId="20" borderId="1" applyNumberFormat="0" applyAlignment="0" applyProtection="0"/>
    <xf numFmtId="0" fontId="31" fillId="7" borderId="1" applyNumberForma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35" fillId="20" borderId="13" applyNumberFormat="0" applyAlignment="0" applyProtection="0"/>
    <xf numFmtId="0" fontId="20" fillId="27" borderId="12" applyNumberFormat="0" applyFont="0" applyAlignment="0" applyProtection="0"/>
    <xf numFmtId="0" fontId="20" fillId="27" borderId="12" applyNumberFormat="0" applyFont="0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20" fillId="27" borderId="12" applyNumberFormat="0" applyFont="0" applyAlignment="0" applyProtection="0"/>
    <xf numFmtId="0" fontId="31" fillId="7" borderId="1" applyNumberFormat="0" applyAlignment="0" applyProtection="0"/>
    <xf numFmtId="0" fontId="24" fillId="20" borderId="1" applyNumberFormat="0" applyAlignment="0" applyProtection="0"/>
    <xf numFmtId="0" fontId="31" fillId="7" borderId="1" applyNumberFormat="0" applyAlignment="0" applyProtection="0"/>
    <xf numFmtId="0" fontId="24" fillId="20" borderId="1" applyNumberForma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0" fontId="20" fillId="27" borderId="12" applyNumberFormat="0" applyFont="0" applyAlignment="0" applyProtection="0"/>
    <xf numFmtId="0" fontId="20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35" fillId="20" borderId="13" applyNumberFormat="0" applyAlignment="0" applyProtection="0"/>
    <xf numFmtId="0" fontId="20" fillId="27" borderId="12" applyNumberFormat="0" applyFont="0" applyAlignment="0" applyProtection="0"/>
    <xf numFmtId="0" fontId="31" fillId="7" borderId="1" applyNumberFormat="0" applyAlignment="0" applyProtection="0"/>
    <xf numFmtId="0" fontId="24" fillId="20" borderId="1" applyNumberForma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86" fillId="0" borderId="101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1" fillId="7" borderId="1" applyNumberFormat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194" fontId="41" fillId="28" borderId="12" applyAlignment="0" applyProtection="0"/>
    <xf numFmtId="0" fontId="20" fillId="27" borderId="12" applyNumberFormat="0" applyFont="0" applyAlignment="0" applyProtection="0"/>
    <xf numFmtId="0" fontId="14" fillId="27" borderId="12" applyNumberFormat="0" applyFon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35" fillId="20" borderId="13" applyNumberFormat="0" applyAlignment="0" applyProtection="0"/>
    <xf numFmtId="0" fontId="14" fillId="27" borderId="12" applyNumberFormat="0" applyFont="0" applyAlignment="0" applyProtection="0"/>
    <xf numFmtId="0" fontId="37" fillId="0" borderId="17" applyNumberFormat="0" applyFill="0" applyAlignment="0" applyProtection="0"/>
    <xf numFmtId="0" fontId="14" fillId="27" borderId="12" applyNumberFormat="0" applyFont="0" applyAlignment="0" applyProtection="0"/>
    <xf numFmtId="0" fontId="2" fillId="0" borderId="0"/>
    <xf numFmtId="0" fontId="77" fillId="23" borderId="4"/>
    <xf numFmtId="0" fontId="2" fillId="0" borderId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20" fillId="27" borderId="12" applyNumberFormat="0" applyFont="0" applyAlignment="0" applyProtection="0"/>
    <xf numFmtId="0" fontId="20" fillId="27" borderId="12" applyNumberFormat="0" applyFont="0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72" fillId="0" borderId="4"/>
    <xf numFmtId="0" fontId="72" fillId="0" borderId="4"/>
    <xf numFmtId="0" fontId="77" fillId="0" borderId="4"/>
    <xf numFmtId="43" fontId="2" fillId="0" borderId="0" applyFont="0" applyFill="0" applyBorder="0" applyAlignment="0" applyProtection="0"/>
    <xf numFmtId="0" fontId="77" fillId="0" borderId="4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72" fillId="0" borderId="4"/>
    <xf numFmtId="0" fontId="72" fillId="0" borderId="4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72" fillId="0" borderId="4"/>
    <xf numFmtId="0" fontId="72" fillId="0" borderId="4"/>
    <xf numFmtId="0" fontId="77" fillId="0" borderId="4"/>
    <xf numFmtId="0" fontId="77" fillId="23" borderId="4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20" fillId="27" borderId="12" applyNumberFormat="0" applyFont="0" applyAlignment="0" applyProtection="0"/>
    <xf numFmtId="0" fontId="20" fillId="27" borderId="12" applyNumberFormat="0" applyFont="0" applyAlignment="0" applyProtection="0"/>
    <xf numFmtId="0" fontId="20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2" fillId="0" borderId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" fillId="0" borderId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86" fillId="0" borderId="101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0" fontId="20" fillId="27" borderId="12" applyNumberFormat="0" applyFont="0" applyAlignment="0" applyProtection="0"/>
    <xf numFmtId="0" fontId="20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24" fillId="20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5" fillId="20" borderId="13" applyNumberFormat="0" applyAlignment="0" applyProtection="0"/>
    <xf numFmtId="0" fontId="20" fillId="27" borderId="12" applyNumberFormat="0" applyFont="0" applyAlignment="0" applyProtection="0"/>
    <xf numFmtId="0" fontId="31" fillId="7" borderId="1" applyNumberFormat="0" applyAlignment="0" applyProtection="0"/>
    <xf numFmtId="0" fontId="20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37" fillId="0" borderId="17" applyNumberFormat="0" applyFill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4" fillId="20" borderId="1" applyNumberForma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35" fillId="20" borderId="13" applyNumberFormat="0" applyAlignment="0" applyProtection="0"/>
    <xf numFmtId="0" fontId="20" fillId="27" borderId="12" applyNumberFormat="0" applyFont="0" applyAlignment="0" applyProtection="0"/>
    <xf numFmtId="0" fontId="20" fillId="27" borderId="12" applyNumberFormat="0" applyFont="0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37" fillId="0" borderId="17" applyNumberFormat="0" applyFill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35" fillId="20" borderId="13" applyNumberForma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86" fillId="0" borderId="101"/>
    <xf numFmtId="0" fontId="14" fillId="27" borderId="12" applyNumberFormat="0" applyFont="0" applyAlignment="0" applyProtection="0"/>
    <xf numFmtId="194" fontId="41" fillId="28" borderId="12" applyAlignment="0" applyProtection="0"/>
    <xf numFmtId="0" fontId="31" fillId="7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1" fillId="7" borderId="1" applyNumberFormat="0" applyAlignment="0" applyProtection="0"/>
    <xf numFmtId="0" fontId="37" fillId="0" borderId="17" applyNumberFormat="0" applyFill="0" applyAlignment="0" applyProtection="0"/>
    <xf numFmtId="0" fontId="86" fillId="0" borderId="101"/>
    <xf numFmtId="0" fontId="31" fillId="7" borderId="1" applyNumberFormat="0" applyAlignment="0" applyProtection="0"/>
    <xf numFmtId="0" fontId="20" fillId="27" borderId="12" applyNumberFormat="0" applyFont="0" applyAlignment="0" applyProtection="0"/>
    <xf numFmtId="0" fontId="14" fillId="27" borderId="12" applyNumberFormat="0" applyFont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5" fillId="20" borderId="13" applyNumberFormat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77" fillId="23" borderId="4"/>
    <xf numFmtId="0" fontId="31" fillId="7" borderId="1" applyNumberFormat="0" applyAlignment="0" applyProtection="0"/>
    <xf numFmtId="0" fontId="20" fillId="27" borderId="12" applyNumberFormat="0" applyFont="0" applyAlignment="0" applyProtection="0"/>
    <xf numFmtId="0" fontId="37" fillId="0" borderId="17" applyNumberFormat="0" applyFill="0" applyAlignment="0" applyProtection="0"/>
    <xf numFmtId="0" fontId="31" fillId="7" borderId="1" applyNumberFormat="0" applyAlignment="0" applyProtection="0"/>
    <xf numFmtId="0" fontId="35" fillId="20" borderId="13" applyNumberFormat="0" applyAlignment="0" applyProtection="0"/>
    <xf numFmtId="0" fontId="37" fillId="0" borderId="17" applyNumberFormat="0" applyFill="0" applyAlignment="0" applyProtection="0"/>
    <xf numFmtId="0" fontId="20" fillId="27" borderId="12" applyNumberFormat="0" applyFont="0" applyAlignment="0" applyProtection="0"/>
    <xf numFmtId="0" fontId="14" fillId="27" borderId="12" applyNumberFormat="0" applyFont="0" applyAlignment="0" applyProtection="0"/>
    <xf numFmtId="0" fontId="35" fillId="20" borderId="13" applyNumberFormat="0" applyAlignment="0" applyProtection="0"/>
    <xf numFmtId="0" fontId="37" fillId="0" borderId="17" applyNumberFormat="0" applyFill="0" applyAlignment="0" applyProtection="0"/>
    <xf numFmtId="0" fontId="14" fillId="27" borderId="12" applyNumberFormat="0" applyFont="0" applyAlignment="0" applyProtection="0"/>
    <xf numFmtId="0" fontId="31" fillId="7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35" fillId="20" borderId="13" applyNumberFormat="0" applyAlignment="0" applyProtection="0"/>
    <xf numFmtId="0" fontId="20" fillId="27" borderId="12" applyNumberFormat="0" applyFont="0" applyAlignment="0" applyProtection="0"/>
    <xf numFmtId="0" fontId="31" fillId="7" borderId="1" applyNumberFormat="0" applyAlignment="0" applyProtection="0"/>
    <xf numFmtId="0" fontId="24" fillId="20" borderId="1" applyNumberFormat="0" applyAlignment="0" applyProtection="0"/>
    <xf numFmtId="0" fontId="20" fillId="27" borderId="12" applyNumberFormat="0" applyFon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20" fillId="27" borderId="12" applyNumberFormat="0" applyFont="0" applyAlignment="0" applyProtection="0"/>
    <xf numFmtId="0" fontId="20" fillId="27" borderId="12" applyNumberFormat="0" applyFont="0" applyAlignment="0" applyProtection="0"/>
    <xf numFmtId="0" fontId="20" fillId="27" borderId="12" applyNumberFormat="0" applyFont="0" applyAlignment="0" applyProtection="0"/>
    <xf numFmtId="0" fontId="14" fillId="27" borderId="12" applyNumberFormat="0" applyFont="0" applyAlignment="0" applyProtection="0"/>
    <xf numFmtId="0" fontId="2" fillId="0" borderId="0"/>
    <xf numFmtId="0" fontId="31" fillId="7" borderId="1" applyNumberForma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35" fillId="20" borderId="13" applyNumberFormat="0" applyAlignment="0" applyProtection="0"/>
    <xf numFmtId="0" fontId="2" fillId="0" borderId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37" fillId="0" borderId="17" applyNumberFormat="0" applyFill="0" applyAlignment="0" applyProtection="0"/>
    <xf numFmtId="0" fontId="31" fillId="7" borderId="1" applyNumberFormat="0" applyAlignment="0" applyProtection="0"/>
    <xf numFmtId="194" fontId="41" fillId="28" borderId="12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77" fillId="23" borderId="4"/>
    <xf numFmtId="0" fontId="77" fillId="0" borderId="4"/>
    <xf numFmtId="0" fontId="72" fillId="0" borderId="4"/>
    <xf numFmtId="0" fontId="72" fillId="0" borderId="4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72" fillId="0" borderId="4"/>
    <xf numFmtId="0" fontId="72" fillId="0" borderId="4"/>
    <xf numFmtId="0" fontId="77" fillId="0" borderId="4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72" fillId="0" borderId="4"/>
    <xf numFmtId="0" fontId="72" fillId="0" borderId="4"/>
    <xf numFmtId="0" fontId="77" fillId="0" borderId="4"/>
    <xf numFmtId="0" fontId="77" fillId="23" borderId="4"/>
    <xf numFmtId="43" fontId="2" fillId="0" borderId="0" applyFont="0" applyFill="0" applyBorder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20" fillId="27" borderId="12" applyNumberFormat="0" applyFont="0" applyAlignment="0" applyProtection="0"/>
    <xf numFmtId="0" fontId="20" fillId="27" borderId="12" applyNumberFormat="0" applyFont="0" applyAlignment="0" applyProtection="0"/>
    <xf numFmtId="0" fontId="20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7" fillId="0" borderId="17" applyNumberFormat="0" applyFill="0" applyAlignment="0" applyProtection="0"/>
    <xf numFmtId="0" fontId="20" fillId="27" borderId="12" applyNumberFormat="0" applyFont="0" applyAlignment="0" applyProtection="0"/>
    <xf numFmtId="0" fontId="86" fillId="0" borderId="101"/>
    <xf numFmtId="0" fontId="31" fillId="7" borderId="1" applyNumberFormat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" fillId="0" borderId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" fillId="0" borderId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20" fillId="27" borderId="12" applyNumberFormat="0" applyFont="0" applyAlignment="0" applyProtection="0"/>
    <xf numFmtId="0" fontId="31" fillId="7" borderId="1" applyNumberFormat="0" applyAlignment="0" applyProtection="0"/>
    <xf numFmtId="0" fontId="37" fillId="0" borderId="17" applyNumberFormat="0" applyFill="0" applyAlignment="0" applyProtection="0"/>
    <xf numFmtId="0" fontId="86" fillId="0" borderId="101"/>
    <xf numFmtId="0" fontId="31" fillId="7" borderId="1" applyNumberFormat="0" applyAlignment="0" applyProtection="0"/>
    <xf numFmtId="0" fontId="20" fillId="27" borderId="12" applyNumberFormat="0" applyFont="0" applyAlignment="0" applyProtection="0"/>
    <xf numFmtId="0" fontId="14" fillId="27" borderId="12" applyNumberFormat="0" applyFont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5" fillId="20" borderId="13" applyNumberFormat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77" fillId="23" borderId="4"/>
    <xf numFmtId="0" fontId="86" fillId="0" borderId="101"/>
    <xf numFmtId="0" fontId="31" fillId="7" borderId="1" applyNumberFormat="0" applyAlignment="0" applyProtection="0"/>
    <xf numFmtId="0" fontId="20" fillId="27" borderId="12" applyNumberFormat="0" applyFont="0" applyAlignment="0" applyProtection="0"/>
    <xf numFmtId="0" fontId="37" fillId="0" borderId="17" applyNumberFormat="0" applyFill="0" applyAlignment="0" applyProtection="0"/>
    <xf numFmtId="0" fontId="31" fillId="7" borderId="1" applyNumberFormat="0" applyAlignment="0" applyProtection="0"/>
    <xf numFmtId="0" fontId="35" fillId="20" borderId="13" applyNumberFormat="0" applyAlignment="0" applyProtection="0"/>
    <xf numFmtId="0" fontId="37" fillId="0" borderId="17" applyNumberFormat="0" applyFill="0" applyAlignment="0" applyProtection="0"/>
    <xf numFmtId="0" fontId="20" fillId="27" borderId="12" applyNumberFormat="0" applyFont="0" applyAlignment="0" applyProtection="0"/>
    <xf numFmtId="0" fontId="14" fillId="27" borderId="12" applyNumberFormat="0" applyFont="0" applyAlignment="0" applyProtection="0"/>
    <xf numFmtId="0" fontId="35" fillId="20" borderId="13" applyNumberFormat="0" applyAlignment="0" applyProtection="0"/>
    <xf numFmtId="0" fontId="37" fillId="0" borderId="17" applyNumberFormat="0" applyFill="0" applyAlignment="0" applyProtection="0"/>
    <xf numFmtId="194" fontId="41" fillId="28" borderId="12" applyAlignment="0" applyProtection="0"/>
    <xf numFmtId="0" fontId="35" fillId="20" borderId="13" applyNumberFormat="0" applyAlignment="0" applyProtection="0"/>
    <xf numFmtId="0" fontId="31" fillId="7" borderId="1" applyNumberForma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35" fillId="20" borderId="13" applyNumberFormat="0" applyAlignment="0" applyProtection="0"/>
    <xf numFmtId="0" fontId="20" fillId="27" borderId="12" applyNumberFormat="0" applyFont="0" applyAlignment="0" applyProtection="0"/>
    <xf numFmtId="0" fontId="20" fillId="27" borderId="12" applyNumberFormat="0" applyFont="0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20" fillId="27" borderId="12" applyNumberFormat="0" applyFont="0" applyAlignment="0" applyProtection="0"/>
    <xf numFmtId="0" fontId="31" fillId="7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0" fontId="20" fillId="27" borderId="12" applyNumberFormat="0" applyFont="0" applyAlignment="0" applyProtection="0"/>
    <xf numFmtId="0" fontId="20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35" fillId="20" borderId="13" applyNumberFormat="0" applyAlignment="0" applyProtection="0"/>
    <xf numFmtId="0" fontId="20" fillId="27" borderId="12" applyNumberFormat="0" applyFont="0" applyAlignment="0" applyProtection="0"/>
    <xf numFmtId="0" fontId="31" fillId="7" borderId="1" applyNumberFormat="0" applyAlignment="0" applyProtection="0"/>
    <xf numFmtId="0" fontId="24" fillId="20" borderId="1" applyNumberForma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86" fillId="0" borderId="101"/>
    <xf numFmtId="0" fontId="31" fillId="7" borderId="1" applyNumberFormat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5" fillId="20" borderId="13" applyNumberFormat="0" applyAlignment="0" applyProtection="0"/>
    <xf numFmtId="194" fontId="41" fillId="28" borderId="12" applyAlignment="0" applyProtection="0"/>
    <xf numFmtId="194" fontId="41" fillId="28" borderId="12" applyAlignment="0" applyProtection="0"/>
    <xf numFmtId="194" fontId="41" fillId="28" borderId="12" applyAlignment="0" applyProtection="0"/>
    <xf numFmtId="194" fontId="41" fillId="28" borderId="12" applyAlignment="0" applyProtection="0"/>
    <xf numFmtId="194" fontId="41" fillId="28" borderId="12" applyAlignment="0" applyProtection="0"/>
    <xf numFmtId="194" fontId="41" fillId="28" borderId="12" applyAlignment="0" applyProtection="0"/>
    <xf numFmtId="194" fontId="41" fillId="28" borderId="12" applyAlignment="0" applyProtection="0"/>
    <xf numFmtId="194" fontId="41" fillId="28" borderId="12" applyAlignment="0" applyProtection="0"/>
    <xf numFmtId="194" fontId="41" fillId="28" borderId="12" applyAlignment="0" applyProtection="0"/>
    <xf numFmtId="194" fontId="41" fillId="28" borderId="12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194" fontId="41" fillId="28" borderId="12" applyAlignment="0" applyProtection="0"/>
    <xf numFmtId="0" fontId="37" fillId="0" borderId="17" applyNumberFormat="0" applyFill="0" applyAlignment="0" applyProtection="0"/>
    <xf numFmtId="0" fontId="2" fillId="0" borderId="0"/>
    <xf numFmtId="0" fontId="77" fillId="0" borderId="4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24" fillId="20" borderId="1" applyNumberFormat="0" applyAlignment="0" applyProtection="0"/>
    <xf numFmtId="0" fontId="2" fillId="0" borderId="0"/>
    <xf numFmtId="194" fontId="41" fillId="28" borderId="12" applyAlignment="0" applyProtection="0"/>
    <xf numFmtId="0" fontId="24" fillId="20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20" fillId="27" borderId="12" applyNumberFormat="0" applyFont="0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43" fontId="2" fillId="0" borderId="0" applyFont="0" applyFill="0" applyBorder="0" applyAlignment="0" applyProtection="0"/>
    <xf numFmtId="0" fontId="77" fillId="23" borderId="4"/>
    <xf numFmtId="0" fontId="77" fillId="23" borderId="4"/>
    <xf numFmtId="0" fontId="77" fillId="0" borderId="4"/>
    <xf numFmtId="0" fontId="77" fillId="23" borderId="4"/>
    <xf numFmtId="0" fontId="77" fillId="0" borderId="4"/>
    <xf numFmtId="0" fontId="72" fillId="0" borderId="4"/>
    <xf numFmtId="0" fontId="72" fillId="0" borderId="4"/>
    <xf numFmtId="0" fontId="72" fillId="0" borderId="4"/>
    <xf numFmtId="0" fontId="72" fillId="0" borderId="4"/>
    <xf numFmtId="0" fontId="72" fillId="0" borderId="4"/>
    <xf numFmtId="0" fontId="72" fillId="0" borderId="4"/>
    <xf numFmtId="0" fontId="72" fillId="0" borderId="4"/>
    <xf numFmtId="0" fontId="72" fillId="0" borderId="4"/>
    <xf numFmtId="0" fontId="72" fillId="0" borderId="4"/>
    <xf numFmtId="0" fontId="72" fillId="0" borderId="4"/>
    <xf numFmtId="0" fontId="77" fillId="0" borderId="4"/>
    <xf numFmtId="0" fontId="77" fillId="23" borderId="4"/>
    <xf numFmtId="0" fontId="77" fillId="0" borderId="4"/>
    <xf numFmtId="0" fontId="77" fillId="23" borderId="4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" fillId="0" borderId="0"/>
    <xf numFmtId="0" fontId="2" fillId="0" borderId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0" fontId="20" fillId="27" borderId="12" applyNumberFormat="0" applyFont="0" applyAlignment="0" applyProtection="0"/>
    <xf numFmtId="0" fontId="20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20" fillId="27" borderId="12" applyNumberFormat="0" applyFont="0" applyAlignment="0" applyProtection="0"/>
    <xf numFmtId="0" fontId="86" fillId="0" borderId="101"/>
    <xf numFmtId="0" fontId="35" fillId="20" borderId="13" applyNumberFormat="0" applyAlignment="0" applyProtection="0"/>
    <xf numFmtId="0" fontId="20" fillId="27" borderId="12" applyNumberFormat="0" applyFon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31" fillId="7" borderId="1" applyNumberFormat="0" applyAlignment="0" applyProtection="0"/>
    <xf numFmtId="0" fontId="14" fillId="27" borderId="12" applyNumberFormat="0" applyFon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0" fontId="20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20" fillId="27" borderId="12" applyNumberFormat="0" applyFont="0" applyAlignment="0" applyProtection="0"/>
    <xf numFmtId="0" fontId="37" fillId="0" borderId="17" applyNumberFormat="0" applyFill="0" applyAlignment="0" applyProtection="0"/>
    <xf numFmtId="0" fontId="35" fillId="20" borderId="13" applyNumberFormat="0" applyAlignment="0" applyProtection="0"/>
    <xf numFmtId="0" fontId="20" fillId="27" borderId="12" applyNumberFormat="0" applyFont="0" applyAlignment="0" applyProtection="0"/>
    <xf numFmtId="0" fontId="86" fillId="0" borderId="101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24" fillId="20" borderId="1" applyNumberFormat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0" fontId="20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20" fillId="27" borderId="12" applyNumberFormat="0" applyFont="0" applyAlignment="0" applyProtection="0"/>
    <xf numFmtId="0" fontId="37" fillId="0" borderId="17" applyNumberFormat="0" applyFill="0" applyAlignment="0" applyProtection="0"/>
    <xf numFmtId="0" fontId="35" fillId="20" borderId="13" applyNumberFormat="0" applyAlignment="0" applyProtection="0"/>
    <xf numFmtId="0" fontId="20" fillId="27" borderId="12" applyNumberFormat="0" applyFont="0" applyAlignment="0" applyProtection="0"/>
    <xf numFmtId="0" fontId="86" fillId="0" borderId="101"/>
    <xf numFmtId="0" fontId="31" fillId="7" borderId="1" applyNumberFormat="0" applyAlignment="0" applyProtection="0"/>
    <xf numFmtId="0" fontId="31" fillId="7" borderId="1" applyNumberFormat="0" applyAlignment="0" applyProtection="0"/>
    <xf numFmtId="0" fontId="24" fillId="20" borderId="1" applyNumberFormat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0" fontId="20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37" fillId="0" borderId="17" applyNumberFormat="0" applyFill="0" applyAlignment="0" applyProtection="0"/>
    <xf numFmtId="0" fontId="35" fillId="20" borderId="13" applyNumberFormat="0" applyAlignment="0" applyProtection="0"/>
    <xf numFmtId="0" fontId="20" fillId="27" borderId="12" applyNumberFormat="0" applyFont="0" applyAlignment="0" applyProtection="0"/>
    <xf numFmtId="0" fontId="86" fillId="0" borderId="101"/>
    <xf numFmtId="0" fontId="31" fillId="7" borderId="1" applyNumberFormat="0" applyAlignment="0" applyProtection="0"/>
    <xf numFmtId="0" fontId="24" fillId="20" borderId="1" applyNumberFormat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7" fillId="0" borderId="17" applyNumberFormat="0" applyFill="0" applyAlignment="0" applyProtection="0"/>
    <xf numFmtId="0" fontId="35" fillId="20" borderId="13" applyNumberFormat="0" applyAlignment="0" applyProtection="0"/>
    <xf numFmtId="0" fontId="20" fillId="27" borderId="12" applyNumberFormat="0" applyFont="0" applyAlignment="0" applyProtection="0"/>
    <xf numFmtId="0" fontId="86" fillId="0" borderId="101"/>
    <xf numFmtId="0" fontId="31" fillId="7" borderId="1" applyNumberFormat="0" applyAlignment="0" applyProtection="0"/>
    <xf numFmtId="0" fontId="24" fillId="20" borderId="1" applyNumberFormat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86" fillId="0" borderId="101"/>
    <xf numFmtId="0" fontId="31" fillId="7" borderId="1" applyNumberFormat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1" fillId="7" borderId="1" applyNumberForma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0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24" fillId="20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2" fillId="0" borderId="0"/>
    <xf numFmtId="194" fontId="41" fillId="28" borderId="12" applyAlignment="0" applyProtection="0"/>
    <xf numFmtId="0" fontId="20" fillId="27" borderId="12" applyNumberFormat="0" applyFont="0" applyAlignment="0" applyProtection="0"/>
    <xf numFmtId="0" fontId="20" fillId="27" borderId="12" applyNumberFormat="0" applyFont="0" applyAlignment="0" applyProtection="0"/>
    <xf numFmtId="0" fontId="2" fillId="0" borderId="0"/>
    <xf numFmtId="0" fontId="31" fillId="7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" fillId="0" borderId="0"/>
    <xf numFmtId="194" fontId="41" fillId="28" borderId="12" applyAlignment="0" applyProtection="0"/>
    <xf numFmtId="0" fontId="37" fillId="0" borderId="17" applyNumberFormat="0" applyFill="0" applyAlignment="0" applyProtection="0"/>
    <xf numFmtId="0" fontId="2" fillId="0" borderId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43" fontId="20" fillId="0" borderId="0" applyFont="0" applyFill="0" applyBorder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20" fillId="27" borderId="12" applyNumberFormat="0" applyFont="0" applyAlignment="0" applyProtection="0"/>
    <xf numFmtId="0" fontId="20" fillId="27" borderId="12" applyNumberFormat="0" applyFont="0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0" fontId="20" fillId="27" borderId="12" applyNumberFormat="0" applyFont="0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0" fontId="24" fillId="20" borderId="1" applyNumberFormat="0" applyAlignment="0" applyProtection="0"/>
    <xf numFmtId="0" fontId="31" fillId="7" borderId="1" applyNumberFormat="0" applyAlignment="0" applyProtection="0"/>
    <xf numFmtId="0" fontId="20" fillId="27" borderId="12" applyNumberFormat="0" applyFont="0" applyAlignment="0" applyProtection="0"/>
    <xf numFmtId="0" fontId="35" fillId="20" borderId="13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77" fillId="23" borderId="4"/>
    <xf numFmtId="0" fontId="77" fillId="0" borderId="4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72" fillId="0" borderId="4"/>
    <xf numFmtId="0" fontId="72" fillId="0" borderId="4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10" fontId="39" fillId="25" borderId="3" applyNumberFormat="0" applyBorder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72" fillId="0" borderId="4"/>
    <xf numFmtId="0" fontId="72" fillId="0" borderId="4"/>
    <xf numFmtId="0" fontId="79" fillId="0" borderId="7">
      <alignment horizontal="left" vertical="center"/>
    </xf>
    <xf numFmtId="0" fontId="77" fillId="23" borderId="4"/>
    <xf numFmtId="0" fontId="77" fillId="0" borderId="4"/>
    <xf numFmtId="0" fontId="77" fillId="23" borderId="4"/>
    <xf numFmtId="0" fontId="77" fillId="0" borderId="4"/>
    <xf numFmtId="0" fontId="72" fillId="0" borderId="4"/>
    <xf numFmtId="0" fontId="72" fillId="0" borderId="4"/>
    <xf numFmtId="0" fontId="77" fillId="23" borderId="4"/>
    <xf numFmtId="0" fontId="72" fillId="0" borderId="4"/>
    <xf numFmtId="0" fontId="72" fillId="0" borderId="4"/>
    <xf numFmtId="0" fontId="72" fillId="0" borderId="4"/>
    <xf numFmtId="0" fontId="72" fillId="0" borderId="4"/>
    <xf numFmtId="0" fontId="77" fillId="0" borderId="4"/>
    <xf numFmtId="0" fontId="77" fillId="23" borderId="4"/>
    <xf numFmtId="43" fontId="2" fillId="0" borderId="0" applyFont="0" applyFill="0" applyBorder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72" fillId="0" borderId="4"/>
    <xf numFmtId="0" fontId="72" fillId="0" borderId="4"/>
    <xf numFmtId="0" fontId="72" fillId="0" borderId="4"/>
    <xf numFmtId="0" fontId="77" fillId="23" borderId="4"/>
    <xf numFmtId="0" fontId="77" fillId="0" borderId="4"/>
    <xf numFmtId="0" fontId="2" fillId="0" borderId="0"/>
    <xf numFmtId="0" fontId="2" fillId="0" borderId="0"/>
    <xf numFmtId="0" fontId="2" fillId="0" borderId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" fillId="0" borderId="0"/>
    <xf numFmtId="0" fontId="2" fillId="0" borderId="0"/>
    <xf numFmtId="0" fontId="20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" fillId="0" borderId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" fillId="0" borderId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1" fillId="7" borderId="1" applyNumberFormat="0" applyAlignment="0" applyProtection="0"/>
    <xf numFmtId="0" fontId="20" fillId="27" borderId="12" applyNumberFormat="0" applyFont="0" applyAlignment="0" applyProtection="0"/>
    <xf numFmtId="0" fontId="24" fillId="20" borderId="1" applyNumberForma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4" fillId="20" borderId="1" applyNumberFormat="0" applyAlignment="0" applyProtection="0"/>
    <xf numFmtId="0" fontId="14" fillId="27" borderId="12" applyNumberFormat="0" applyFon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86" fillId="0" borderId="101"/>
    <xf numFmtId="0" fontId="31" fillId="7" borderId="1" applyNumberFormat="0" applyAlignment="0" applyProtection="0"/>
    <xf numFmtId="0" fontId="31" fillId="7" borderId="1" applyNumberFormat="0" applyAlignment="0" applyProtection="0"/>
    <xf numFmtId="0" fontId="2" fillId="0" borderId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77" fillId="23" borderId="4"/>
    <xf numFmtId="194" fontId="41" fillId="28" borderId="12" applyAlignment="0" applyProtection="0"/>
    <xf numFmtId="0" fontId="37" fillId="0" borderId="17" applyNumberFormat="0" applyFill="0" applyAlignment="0" applyProtection="0"/>
    <xf numFmtId="0" fontId="77" fillId="0" borderId="4"/>
    <xf numFmtId="0" fontId="24" fillId="20" borderId="1" applyNumberFormat="0" applyAlignment="0" applyProtection="0"/>
    <xf numFmtId="0" fontId="20" fillId="27" borderId="12" applyNumberFormat="0" applyFont="0" applyAlignment="0" applyProtection="0"/>
    <xf numFmtId="0" fontId="14" fillId="27" borderId="12" applyNumberFormat="0" applyFont="0" applyAlignment="0" applyProtection="0"/>
    <xf numFmtId="0" fontId="35" fillId="20" borderId="13" applyNumberFormat="0" applyAlignment="0" applyProtection="0"/>
    <xf numFmtId="0" fontId="37" fillId="0" borderId="17" applyNumberFormat="0" applyFill="0" applyAlignment="0" applyProtection="0"/>
    <xf numFmtId="0" fontId="31" fillId="7" borderId="1" applyNumberFormat="0" applyAlignment="0" applyProtection="0"/>
    <xf numFmtId="0" fontId="2" fillId="0" borderId="0"/>
    <xf numFmtId="0" fontId="31" fillId="7" borderId="1" applyNumberFormat="0" applyAlignment="0" applyProtection="0"/>
    <xf numFmtId="0" fontId="2" fillId="0" borderId="0"/>
    <xf numFmtId="194" fontId="41" fillId="28" borderId="12" applyAlignment="0" applyProtection="0"/>
    <xf numFmtId="194" fontId="41" fillId="28" borderId="12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20" fillId="27" borderId="12" applyNumberFormat="0" applyFont="0" applyAlignment="0" applyProtection="0"/>
    <xf numFmtId="0" fontId="20" fillId="27" borderId="12" applyNumberFormat="0" applyFont="0" applyAlignment="0" applyProtection="0"/>
    <xf numFmtId="0" fontId="20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86" fillId="0" borderId="101"/>
    <xf numFmtId="0" fontId="2" fillId="0" borderId="0"/>
    <xf numFmtId="0" fontId="35" fillId="20" borderId="13" applyNumberFormat="0" applyAlignment="0" applyProtection="0"/>
    <xf numFmtId="0" fontId="20" fillId="27" borderId="12" applyNumberFormat="0" applyFont="0" applyAlignment="0" applyProtection="0"/>
    <xf numFmtId="0" fontId="24" fillId="20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186" fontId="20" fillId="0" borderId="3"/>
    <xf numFmtId="0" fontId="24" fillId="20" borderId="1" applyNumberForma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4" fillId="20" borderId="1" applyNumberForma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194" fontId="41" fillId="28" borderId="12" applyAlignment="0" applyProtection="0"/>
    <xf numFmtId="194" fontId="41" fillId="28" borderId="12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0" fontId="35" fillId="20" borderId="13" applyNumberFormat="0" applyAlignment="0" applyProtection="0"/>
    <xf numFmtId="0" fontId="14" fillId="27" borderId="12" applyNumberFormat="0" applyFont="0" applyAlignment="0" applyProtection="0"/>
    <xf numFmtId="0" fontId="31" fillId="7" borderId="1" applyNumberFormat="0" applyAlignment="0" applyProtection="0"/>
    <xf numFmtId="0" fontId="20" fillId="27" borderId="12" applyNumberFormat="0" applyFont="0" applyAlignment="0" applyProtection="0"/>
    <xf numFmtId="0" fontId="31" fillId="7" borderId="1" applyNumberFormat="0" applyAlignment="0" applyProtection="0"/>
    <xf numFmtId="194" fontId="41" fillId="28" borderId="12" applyAlignment="0" applyProtection="0"/>
    <xf numFmtId="0" fontId="24" fillId="20" borderId="1" applyNumberFormat="0" applyAlignment="0" applyProtection="0"/>
    <xf numFmtId="0" fontId="37" fillId="0" borderId="17" applyNumberFormat="0" applyFill="0" applyAlignment="0" applyProtection="0"/>
    <xf numFmtId="0" fontId="35" fillId="20" borderId="13" applyNumberFormat="0" applyAlignment="0" applyProtection="0"/>
    <xf numFmtId="0" fontId="20" fillId="27" borderId="12" applyNumberFormat="0" applyFont="0" applyAlignment="0" applyProtection="0"/>
    <xf numFmtId="0" fontId="86" fillId="0" borderId="101"/>
    <xf numFmtId="0" fontId="31" fillId="7" borderId="1" applyNumberFormat="0" applyAlignment="0" applyProtection="0"/>
    <xf numFmtId="0" fontId="31" fillId="7" borderId="1" applyNumberFormat="0" applyAlignment="0" applyProtection="0"/>
    <xf numFmtId="0" fontId="24" fillId="20" borderId="1" applyNumberFormat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20" fillId="0" borderId="0"/>
    <xf numFmtId="0" fontId="14" fillId="27" borderId="12" applyNumberFormat="0" applyFont="0" applyAlignment="0" applyProtection="0"/>
    <xf numFmtId="0" fontId="2" fillId="0" borderId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" fillId="0" borderId="0"/>
    <xf numFmtId="0" fontId="20" fillId="27" borderId="12" applyNumberFormat="0" applyFont="0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0" fontId="20" fillId="27" borderId="12" applyNumberFormat="0" applyFont="0" applyAlignment="0" applyProtection="0"/>
    <xf numFmtId="0" fontId="20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" fillId="0" borderId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20" fillId="27" borderId="12" applyNumberFormat="0" applyFont="0" applyAlignment="0" applyProtection="0"/>
    <xf numFmtId="0" fontId="20" fillId="27" borderId="12" applyNumberFormat="0" applyFont="0" applyAlignment="0" applyProtection="0"/>
    <xf numFmtId="0" fontId="20" fillId="27" borderId="12" applyNumberFormat="0" applyFont="0" applyAlignment="0" applyProtection="0"/>
    <xf numFmtId="0" fontId="20" fillId="27" borderId="12" applyNumberFormat="0" applyFont="0" applyAlignment="0" applyProtection="0"/>
    <xf numFmtId="0" fontId="20" fillId="27" borderId="12" applyNumberFormat="0" applyFont="0" applyAlignment="0" applyProtection="0"/>
    <xf numFmtId="0" fontId="20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9" fontId="20" fillId="0" borderId="0" applyFont="0" applyFill="0" applyBorder="0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0" fontId="20" fillId="27" borderId="12" applyNumberFormat="0" applyFont="0" applyAlignment="0" applyProtection="0"/>
    <xf numFmtId="0" fontId="20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72" fillId="0" borderId="4"/>
    <xf numFmtId="0" fontId="37" fillId="0" borderId="17" applyNumberFormat="0" applyFill="0" applyAlignment="0" applyProtection="0"/>
    <xf numFmtId="0" fontId="35" fillId="20" borderId="13" applyNumberFormat="0" applyAlignment="0" applyProtection="0"/>
    <xf numFmtId="0" fontId="20" fillId="27" borderId="12" applyNumberFormat="0" applyFont="0" applyAlignment="0" applyProtection="0"/>
    <xf numFmtId="0" fontId="86" fillId="0" borderId="101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24" fillId="20" borderId="1" applyNumberFormat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20" fillId="0" borderId="0"/>
    <xf numFmtId="0" fontId="20" fillId="0" borderId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37" fillId="0" borderId="17" applyNumberFormat="0" applyFill="0" applyAlignment="0" applyProtection="0"/>
    <xf numFmtId="0" fontId="35" fillId="20" borderId="13" applyNumberFormat="0" applyAlignment="0" applyProtection="0"/>
    <xf numFmtId="0" fontId="20" fillId="27" borderId="12" applyNumberFormat="0" applyFont="0" applyAlignment="0" applyProtection="0"/>
    <xf numFmtId="0" fontId="86" fillId="0" borderId="101"/>
    <xf numFmtId="0" fontId="24" fillId="20" borderId="1" applyNumberFormat="0" applyAlignment="0" applyProtection="0"/>
    <xf numFmtId="0" fontId="31" fillId="7" borderId="1" applyNumberFormat="0" applyAlignment="0" applyProtection="0"/>
    <xf numFmtId="0" fontId="24" fillId="20" borderId="1" applyNumberFormat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0" borderId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20" fillId="0" borderId="0"/>
    <xf numFmtId="0" fontId="24" fillId="20" borderId="1" applyNumberForma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86" fillId="0" borderId="101"/>
    <xf numFmtId="0" fontId="31" fillId="7" borderId="1" applyNumberFormat="0" applyAlignment="0" applyProtection="0"/>
    <xf numFmtId="0" fontId="77" fillId="0" borderId="4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20" fillId="0" borderId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86" fillId="0" borderId="101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1" fillId="7" borderId="1" applyNumberFormat="0" applyAlignment="0" applyProtection="0"/>
    <xf numFmtId="0" fontId="37" fillId="0" borderId="17" applyNumberFormat="0" applyFill="0" applyAlignment="0" applyProtection="0"/>
    <xf numFmtId="0" fontId="31" fillId="7" borderId="1" applyNumberFormat="0" applyAlignment="0" applyProtection="0"/>
    <xf numFmtId="194" fontId="41" fillId="28" borderId="12" applyAlignment="0" applyProtection="0"/>
    <xf numFmtId="194" fontId="41" fillId="28" borderId="12" applyAlignment="0" applyProtection="0"/>
    <xf numFmtId="194" fontId="41" fillId="28" borderId="12" applyAlignment="0" applyProtection="0"/>
    <xf numFmtId="194" fontId="41" fillId="28" borderId="12" applyAlignment="0" applyProtection="0"/>
    <xf numFmtId="194" fontId="41" fillId="28" borderId="12" applyAlignment="0" applyProtection="0"/>
    <xf numFmtId="194" fontId="41" fillId="28" borderId="12" applyAlignment="0" applyProtection="0"/>
    <xf numFmtId="194" fontId="41" fillId="28" borderId="12" applyAlignment="0" applyProtection="0"/>
    <xf numFmtId="194" fontId="41" fillId="28" borderId="12" applyAlignment="0" applyProtection="0"/>
    <xf numFmtId="194" fontId="41" fillId="28" borderId="12" applyAlignment="0" applyProtection="0"/>
    <xf numFmtId="194" fontId="41" fillId="28" borderId="12" applyAlignment="0" applyProtection="0"/>
    <xf numFmtId="0" fontId="35" fillId="20" borderId="13" applyNumberFormat="0" applyAlignment="0" applyProtection="0"/>
    <xf numFmtId="0" fontId="37" fillId="0" borderId="17" applyNumberFormat="0" applyFill="0" applyAlignment="0" applyProtection="0"/>
    <xf numFmtId="0" fontId="20" fillId="0" borderId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31" fillId="7" borderId="1" applyNumberFormat="0" applyAlignment="0" applyProtection="0"/>
    <xf numFmtId="186" fontId="20" fillId="0" borderId="3"/>
    <xf numFmtId="0" fontId="72" fillId="0" borderId="4"/>
    <xf numFmtId="0" fontId="72" fillId="0" borderId="4"/>
    <xf numFmtId="0" fontId="77" fillId="0" borderId="4"/>
    <xf numFmtId="0" fontId="77" fillId="23" borderId="4"/>
    <xf numFmtId="0" fontId="79" fillId="0" borderId="7">
      <alignment horizontal="left" vertical="center"/>
    </xf>
    <xf numFmtId="0" fontId="31" fillId="7" borderId="1" applyNumberFormat="0" applyAlignment="0" applyProtection="0"/>
    <xf numFmtId="10" fontId="39" fillId="25" borderId="3" applyNumberFormat="0" applyBorder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0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20" fillId="27" borderId="12" applyNumberFormat="0" applyFont="0" applyAlignment="0" applyProtection="0"/>
    <xf numFmtId="0" fontId="20" fillId="27" borderId="12" applyNumberFormat="0" applyFont="0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9" fontId="20" fillId="0" borderId="0" applyFont="0" applyFill="0" applyBorder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2" fillId="0" borderId="0"/>
    <xf numFmtId="43" fontId="9" fillId="0" borderId="0" applyFont="0" applyFill="0" applyBorder="0" applyAlignment="0" applyProtection="0"/>
    <xf numFmtId="0" fontId="2" fillId="0" borderId="0"/>
    <xf numFmtId="41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" fillId="0" borderId="0"/>
    <xf numFmtId="41" fontId="20" fillId="0" borderId="0" applyFont="0" applyFill="0" applyBorder="0" applyAlignment="0" applyProtection="0"/>
    <xf numFmtId="0" fontId="2" fillId="0" borderId="0"/>
    <xf numFmtId="43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11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14" fillId="0" borderId="0" applyFont="0" applyFill="0" applyBorder="0" applyAlignment="0" applyProtection="0"/>
    <xf numFmtId="7" fontId="20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11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11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11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110" fillId="0" borderId="0" applyFont="0" applyFill="0" applyBorder="0" applyAlignment="0" applyProtection="0"/>
    <xf numFmtId="41" fontId="11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110" fillId="0" borderId="0" applyFont="0" applyFill="0" applyBorder="0" applyAlignment="0" applyProtection="0"/>
    <xf numFmtId="41" fontId="110" fillId="0" borderId="0" applyFont="0" applyFill="0" applyBorder="0" applyAlignment="0" applyProtection="0"/>
    <xf numFmtId="41" fontId="11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10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10" fillId="0" borderId="0" applyFont="0" applyFill="0" applyBorder="0" applyAlignment="0" applyProtection="0"/>
    <xf numFmtId="41" fontId="11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11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64" fillId="0" borderId="0" applyFont="0" applyFill="0" applyBorder="0" applyAlignment="0" applyProtection="0"/>
    <xf numFmtId="41" fontId="65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10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66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14" fillId="0" borderId="0" applyFont="0" applyFill="0" applyBorder="0" applyAlignment="0" applyProtection="0"/>
    <xf numFmtId="186" fontId="20" fillId="0" borderId="3"/>
    <xf numFmtId="10" fontId="39" fillId="25" borderId="3" applyNumberFormat="0" applyBorder="0" applyAlignment="0" applyProtection="0"/>
    <xf numFmtId="0" fontId="2" fillId="0" borderId="0"/>
    <xf numFmtId="0" fontId="2" fillId="0" borderId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31" fillId="7" borderId="1" applyNumberFormat="0" applyAlignment="0" applyProtection="0"/>
    <xf numFmtId="0" fontId="86" fillId="0" borderId="101"/>
    <xf numFmtId="0" fontId="87" fillId="0" borderId="15"/>
    <xf numFmtId="43" fontId="20" fillId="0" borderId="0" applyFont="0" applyFill="0" applyBorder="0" applyAlignment="0" applyProtection="0"/>
    <xf numFmtId="0" fontId="2" fillId="0" borderId="0"/>
    <xf numFmtId="0" fontId="31" fillId="7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43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0" fontId="31" fillId="7" borderId="1" applyNumberFormat="0" applyAlignment="0" applyProtection="0"/>
    <xf numFmtId="41" fontId="20" fillId="0" borderId="0" applyFont="0" applyFill="0" applyBorder="0" applyAlignment="0" applyProtection="0"/>
    <xf numFmtId="7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6" fontId="20" fillId="0" borderId="3"/>
    <xf numFmtId="186" fontId="20" fillId="0" borderId="3"/>
    <xf numFmtId="0" fontId="72" fillId="0" borderId="4"/>
    <xf numFmtId="0" fontId="72" fillId="0" borderId="4"/>
    <xf numFmtId="0" fontId="72" fillId="0" borderId="4"/>
    <xf numFmtId="0" fontId="72" fillId="0" borderId="4"/>
    <xf numFmtId="0" fontId="77" fillId="0" borderId="4"/>
    <xf numFmtId="0" fontId="77" fillId="0" borderId="4"/>
    <xf numFmtId="0" fontId="77" fillId="23" borderId="4"/>
    <xf numFmtId="0" fontId="77" fillId="23" borderId="4"/>
    <xf numFmtId="0" fontId="79" fillId="0" borderId="7">
      <alignment horizontal="left" vertical="center"/>
    </xf>
    <xf numFmtId="0" fontId="79" fillId="0" borderId="7">
      <alignment horizontal="left" vertical="center"/>
    </xf>
    <xf numFmtId="0" fontId="31" fillId="7" borderId="1" applyNumberFormat="0" applyAlignment="0" applyProtection="0"/>
    <xf numFmtId="10" fontId="39" fillId="25" borderId="3" applyNumberFormat="0" applyBorder="0" applyAlignment="0" applyProtection="0"/>
    <xf numFmtId="10" fontId="39" fillId="25" borderId="3" applyNumberFormat="0" applyBorder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0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0" fillId="27" borderId="12" applyNumberFormat="0" applyFont="0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20" fillId="27" borderId="12" applyNumberFormat="0" applyFont="0" applyAlignment="0" applyProtection="0"/>
    <xf numFmtId="0" fontId="20" fillId="27" borderId="12" applyNumberFormat="0" applyFont="0" applyAlignment="0" applyProtection="0"/>
    <xf numFmtId="0" fontId="20" fillId="27" borderId="12" applyNumberFormat="0" applyFont="0" applyAlignment="0" applyProtection="0"/>
    <xf numFmtId="0" fontId="20" fillId="27" borderId="12" applyNumberFormat="0" applyFont="0" applyAlignment="0" applyProtection="0"/>
    <xf numFmtId="0" fontId="20" fillId="27" borderId="12" applyNumberFormat="0" applyFont="0" applyAlignment="0" applyProtection="0"/>
    <xf numFmtId="0" fontId="20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43" fontId="20" fillId="0" borderId="0" applyFont="0" applyFill="0" applyBorder="0" applyAlignment="0" applyProtection="0"/>
    <xf numFmtId="0" fontId="24" fillId="20" borderId="1" applyNumberFormat="0" applyAlignment="0" applyProtection="0"/>
    <xf numFmtId="0" fontId="31" fillId="7" borderId="1" applyNumberFormat="0" applyAlignment="0" applyProtection="0"/>
    <xf numFmtId="0" fontId="24" fillId="20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20" fillId="27" borderId="12" applyNumberFormat="0" applyFon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0" fontId="20" fillId="27" borderId="12" applyNumberFormat="0" applyFont="0" applyAlignment="0" applyProtection="0"/>
    <xf numFmtId="0" fontId="2" fillId="0" borderId="0"/>
    <xf numFmtId="0" fontId="31" fillId="7" borderId="1" applyNumberForma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35" fillId="20" borderId="13" applyNumberFormat="0" applyAlignment="0" applyProtection="0"/>
    <xf numFmtId="0" fontId="2" fillId="0" borderId="0"/>
    <xf numFmtId="194" fontId="41" fillId="28" borderId="12" applyAlignment="0" applyProtection="0"/>
    <xf numFmtId="0" fontId="37" fillId="0" borderId="17" applyNumberFormat="0" applyFill="0" applyAlignment="0" applyProtection="0"/>
    <xf numFmtId="194" fontId="41" fillId="28" borderId="12" applyAlignment="0" applyProtection="0"/>
    <xf numFmtId="0" fontId="31" fillId="7" borderId="1" applyNumberForma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77" fillId="23" borderId="4"/>
    <xf numFmtId="0" fontId="77" fillId="0" borderId="4"/>
    <xf numFmtId="0" fontId="72" fillId="0" borderId="4"/>
    <xf numFmtId="0" fontId="72" fillId="0" borderId="4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72" fillId="0" borderId="4"/>
    <xf numFmtId="0" fontId="72" fillId="0" borderId="4"/>
    <xf numFmtId="0" fontId="77" fillId="0" borderId="4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72" fillId="0" borderId="4"/>
    <xf numFmtId="0" fontId="72" fillId="0" borderId="4"/>
    <xf numFmtId="0" fontId="77" fillId="0" borderId="4"/>
    <xf numFmtId="0" fontId="77" fillId="23" borderId="4"/>
    <xf numFmtId="43" fontId="2" fillId="0" borderId="0" applyFont="0" applyFill="0" applyBorder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20" fillId="27" borderId="12" applyNumberFormat="0" applyFont="0" applyAlignment="0" applyProtection="0"/>
    <xf numFmtId="0" fontId="20" fillId="27" borderId="12" applyNumberFormat="0" applyFont="0" applyAlignment="0" applyProtection="0"/>
    <xf numFmtId="0" fontId="20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7" fillId="0" borderId="17" applyNumberFormat="0" applyFill="0" applyAlignment="0" applyProtection="0"/>
    <xf numFmtId="0" fontId="20" fillId="27" borderId="12" applyNumberFormat="0" applyFont="0" applyAlignment="0" applyProtection="0"/>
    <xf numFmtId="0" fontId="86" fillId="0" borderId="101"/>
    <xf numFmtId="0" fontId="31" fillId="7" borderId="1" applyNumberFormat="0" applyAlignment="0" applyProtection="0"/>
    <xf numFmtId="0" fontId="24" fillId="20" borderId="1" applyNumberFormat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" fillId="0" borderId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" fillId="0" borderId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20" fillId="27" borderId="12" applyNumberFormat="0" applyFont="0" applyAlignment="0" applyProtection="0"/>
    <xf numFmtId="0" fontId="31" fillId="7" borderId="1" applyNumberFormat="0" applyAlignment="0" applyProtection="0"/>
    <xf numFmtId="0" fontId="37" fillId="0" borderId="17" applyNumberFormat="0" applyFill="0" applyAlignment="0" applyProtection="0"/>
    <xf numFmtId="0" fontId="86" fillId="0" borderId="101"/>
    <xf numFmtId="0" fontId="31" fillId="7" borderId="1" applyNumberFormat="0" applyAlignment="0" applyProtection="0"/>
    <xf numFmtId="0" fontId="20" fillId="27" borderId="12" applyNumberFormat="0" applyFont="0" applyAlignment="0" applyProtection="0"/>
    <xf numFmtId="0" fontId="14" fillId="27" borderId="12" applyNumberFormat="0" applyFont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77" fillId="23" borderId="4"/>
    <xf numFmtId="0" fontId="31" fillId="7" borderId="1" applyNumberFormat="0" applyAlignment="0" applyProtection="0"/>
    <xf numFmtId="0" fontId="20" fillId="27" borderId="12" applyNumberFormat="0" applyFont="0" applyAlignment="0" applyProtection="0"/>
    <xf numFmtId="0" fontId="37" fillId="0" borderId="17" applyNumberFormat="0" applyFill="0" applyAlignment="0" applyProtection="0"/>
    <xf numFmtId="0" fontId="24" fillId="20" borderId="1" applyNumberFormat="0" applyAlignment="0" applyProtection="0"/>
    <xf numFmtId="0" fontId="31" fillId="7" borderId="1" applyNumberFormat="0" applyAlignment="0" applyProtection="0"/>
    <xf numFmtId="0" fontId="35" fillId="20" borderId="13" applyNumberFormat="0" applyAlignment="0" applyProtection="0"/>
    <xf numFmtId="0" fontId="37" fillId="0" borderId="17" applyNumberFormat="0" applyFill="0" applyAlignment="0" applyProtection="0"/>
    <xf numFmtId="0" fontId="20" fillId="27" borderId="12" applyNumberFormat="0" applyFont="0" applyAlignment="0" applyProtection="0"/>
    <xf numFmtId="0" fontId="14" fillId="27" borderId="12" applyNumberFormat="0" applyFont="0" applyAlignment="0" applyProtection="0"/>
    <xf numFmtId="0" fontId="35" fillId="20" borderId="13" applyNumberFormat="0" applyAlignment="0" applyProtection="0"/>
    <xf numFmtId="0" fontId="37" fillId="0" borderId="17" applyNumberFormat="0" applyFill="0" applyAlignment="0" applyProtection="0"/>
    <xf numFmtId="0" fontId="24" fillId="20" borderId="1" applyNumberFormat="0" applyAlignment="0" applyProtection="0"/>
    <xf numFmtId="0" fontId="31" fillId="7" borderId="1" applyNumberForma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35" fillId="20" borderId="13" applyNumberFormat="0" applyAlignment="0" applyProtection="0"/>
    <xf numFmtId="0" fontId="20" fillId="27" borderId="12" applyNumberFormat="0" applyFont="0" applyAlignment="0" applyProtection="0"/>
    <xf numFmtId="0" fontId="20" fillId="27" borderId="12" applyNumberFormat="0" applyFont="0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20" fillId="27" borderId="12" applyNumberFormat="0" applyFont="0" applyAlignment="0" applyProtection="0"/>
    <xf numFmtId="0" fontId="31" fillId="7" borderId="1" applyNumberFormat="0" applyAlignment="0" applyProtection="0"/>
    <xf numFmtId="0" fontId="24" fillId="20" borderId="1" applyNumberFormat="0" applyAlignment="0" applyProtection="0"/>
    <xf numFmtId="0" fontId="31" fillId="7" borderId="1" applyNumberFormat="0" applyAlignment="0" applyProtection="0"/>
    <xf numFmtId="0" fontId="24" fillId="20" borderId="1" applyNumberForma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0" fontId="20" fillId="27" borderId="12" applyNumberFormat="0" applyFont="0" applyAlignment="0" applyProtection="0"/>
    <xf numFmtId="0" fontId="20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35" fillId="20" borderId="13" applyNumberFormat="0" applyAlignment="0" applyProtection="0"/>
    <xf numFmtId="0" fontId="20" fillId="27" borderId="12" applyNumberFormat="0" applyFont="0" applyAlignment="0" applyProtection="0"/>
    <xf numFmtId="0" fontId="31" fillId="7" borderId="1" applyNumberFormat="0" applyAlignment="0" applyProtection="0"/>
    <xf numFmtId="0" fontId="24" fillId="20" borderId="1" applyNumberForma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86" fillId="0" borderId="101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1" fillId="7" borderId="1" applyNumberFormat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194" fontId="41" fillId="28" borderId="12" applyAlignment="0" applyProtection="0"/>
    <xf numFmtId="0" fontId="20" fillId="27" borderId="12" applyNumberFormat="0" applyFont="0" applyAlignment="0" applyProtection="0"/>
    <xf numFmtId="0" fontId="14" fillId="27" borderId="12" applyNumberFormat="0" applyFon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35" fillId="20" borderId="13" applyNumberFormat="0" applyAlignment="0" applyProtection="0"/>
    <xf numFmtId="0" fontId="14" fillId="27" borderId="12" applyNumberFormat="0" applyFont="0" applyAlignment="0" applyProtection="0"/>
    <xf numFmtId="0" fontId="37" fillId="0" borderId="17" applyNumberFormat="0" applyFill="0" applyAlignment="0" applyProtection="0"/>
    <xf numFmtId="0" fontId="14" fillId="27" borderId="12" applyNumberFormat="0" applyFont="0" applyAlignment="0" applyProtection="0"/>
    <xf numFmtId="0" fontId="2" fillId="0" borderId="0"/>
    <xf numFmtId="0" fontId="77" fillId="23" borderId="4"/>
    <xf numFmtId="0" fontId="2" fillId="0" borderId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20" fillId="27" borderId="12" applyNumberFormat="0" applyFont="0" applyAlignment="0" applyProtection="0"/>
    <xf numFmtId="0" fontId="20" fillId="27" borderId="12" applyNumberFormat="0" applyFont="0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72" fillId="0" borderId="4"/>
    <xf numFmtId="0" fontId="72" fillId="0" borderId="4"/>
    <xf numFmtId="0" fontId="77" fillId="0" borderId="4"/>
    <xf numFmtId="43" fontId="2" fillId="0" borderId="0" applyFont="0" applyFill="0" applyBorder="0" applyAlignment="0" applyProtection="0"/>
    <xf numFmtId="0" fontId="77" fillId="0" borderId="4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72" fillId="0" borderId="4"/>
    <xf numFmtId="0" fontId="72" fillId="0" borderId="4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72" fillId="0" borderId="4"/>
    <xf numFmtId="0" fontId="72" fillId="0" borderId="4"/>
    <xf numFmtId="0" fontId="77" fillId="0" borderId="4"/>
    <xf numFmtId="0" fontId="77" fillId="23" borderId="4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20" fillId="27" borderId="12" applyNumberFormat="0" applyFont="0" applyAlignment="0" applyProtection="0"/>
    <xf numFmtId="0" fontId="20" fillId="27" borderId="12" applyNumberFormat="0" applyFont="0" applyAlignment="0" applyProtection="0"/>
    <xf numFmtId="0" fontId="20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2" fillId="0" borderId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" fillId="0" borderId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86" fillId="0" borderId="101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0" fontId="20" fillId="27" borderId="12" applyNumberFormat="0" applyFont="0" applyAlignment="0" applyProtection="0"/>
    <xf numFmtId="0" fontId="20" fillId="27" borderId="12" applyNumberFormat="0" applyFont="0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24" fillId="20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5" fillId="20" borderId="13" applyNumberFormat="0" applyAlignment="0" applyProtection="0"/>
    <xf numFmtId="0" fontId="20" fillId="27" borderId="12" applyNumberFormat="0" applyFont="0" applyAlignment="0" applyProtection="0"/>
    <xf numFmtId="0" fontId="31" fillId="7" borderId="1" applyNumberFormat="0" applyAlignment="0" applyProtection="0"/>
    <xf numFmtId="0" fontId="20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37" fillId="0" borderId="17" applyNumberFormat="0" applyFill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4" fillId="20" borderId="1" applyNumberForma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35" fillId="20" borderId="13" applyNumberFormat="0" applyAlignment="0" applyProtection="0"/>
    <xf numFmtId="0" fontId="20" fillId="27" borderId="12" applyNumberFormat="0" applyFont="0" applyAlignment="0" applyProtection="0"/>
    <xf numFmtId="0" fontId="20" fillId="27" borderId="12" applyNumberFormat="0" applyFont="0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37" fillId="0" borderId="17" applyNumberFormat="0" applyFill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35" fillId="20" borderId="13" applyNumberForma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86" fillId="0" borderId="101"/>
    <xf numFmtId="0" fontId="14" fillId="27" borderId="12" applyNumberFormat="0" applyFont="0" applyAlignment="0" applyProtection="0"/>
    <xf numFmtId="194" fontId="41" fillId="28" borderId="12" applyAlignment="0" applyProtection="0"/>
    <xf numFmtId="0" fontId="31" fillId="7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1" fillId="7" borderId="1" applyNumberFormat="0" applyAlignment="0" applyProtection="0"/>
    <xf numFmtId="0" fontId="37" fillId="0" borderId="17" applyNumberFormat="0" applyFill="0" applyAlignment="0" applyProtection="0"/>
    <xf numFmtId="0" fontId="86" fillId="0" borderId="101"/>
    <xf numFmtId="0" fontId="31" fillId="7" borderId="1" applyNumberFormat="0" applyAlignment="0" applyProtection="0"/>
    <xf numFmtId="0" fontId="20" fillId="27" borderId="12" applyNumberFormat="0" applyFont="0" applyAlignment="0" applyProtection="0"/>
    <xf numFmtId="0" fontId="14" fillId="27" borderId="12" applyNumberFormat="0" applyFont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5" fillId="20" borderId="13" applyNumberFormat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77" fillId="23" borderId="4"/>
    <xf numFmtId="0" fontId="31" fillId="7" borderId="1" applyNumberFormat="0" applyAlignment="0" applyProtection="0"/>
    <xf numFmtId="0" fontId="20" fillId="27" borderId="12" applyNumberFormat="0" applyFont="0" applyAlignment="0" applyProtection="0"/>
    <xf numFmtId="0" fontId="37" fillId="0" borderId="17" applyNumberFormat="0" applyFill="0" applyAlignment="0" applyProtection="0"/>
    <xf numFmtId="0" fontId="31" fillId="7" borderId="1" applyNumberFormat="0" applyAlignment="0" applyProtection="0"/>
    <xf numFmtId="0" fontId="35" fillId="20" borderId="13" applyNumberFormat="0" applyAlignment="0" applyProtection="0"/>
    <xf numFmtId="0" fontId="37" fillId="0" borderId="17" applyNumberFormat="0" applyFill="0" applyAlignment="0" applyProtection="0"/>
    <xf numFmtId="0" fontId="20" fillId="27" borderId="12" applyNumberFormat="0" applyFont="0" applyAlignment="0" applyProtection="0"/>
    <xf numFmtId="0" fontId="14" fillId="27" borderId="12" applyNumberFormat="0" applyFont="0" applyAlignment="0" applyProtection="0"/>
    <xf numFmtId="0" fontId="35" fillId="20" borderId="13" applyNumberFormat="0" applyAlignment="0" applyProtection="0"/>
    <xf numFmtId="0" fontId="37" fillId="0" borderId="17" applyNumberFormat="0" applyFill="0" applyAlignment="0" applyProtection="0"/>
    <xf numFmtId="0" fontId="14" fillId="27" borderId="12" applyNumberFormat="0" applyFont="0" applyAlignment="0" applyProtection="0"/>
    <xf numFmtId="0" fontId="31" fillId="7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35" fillId="20" borderId="13" applyNumberFormat="0" applyAlignment="0" applyProtection="0"/>
    <xf numFmtId="0" fontId="20" fillId="27" borderId="12" applyNumberFormat="0" applyFont="0" applyAlignment="0" applyProtection="0"/>
    <xf numFmtId="0" fontId="31" fillId="7" borderId="1" applyNumberFormat="0" applyAlignment="0" applyProtection="0"/>
    <xf numFmtId="0" fontId="24" fillId="20" borderId="1" applyNumberFormat="0" applyAlignment="0" applyProtection="0"/>
    <xf numFmtId="0" fontId="20" fillId="27" borderId="12" applyNumberFormat="0" applyFon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20" fillId="27" borderId="12" applyNumberFormat="0" applyFont="0" applyAlignment="0" applyProtection="0"/>
    <xf numFmtId="0" fontId="20" fillId="27" borderId="12" applyNumberFormat="0" applyFont="0" applyAlignment="0" applyProtection="0"/>
    <xf numFmtId="0" fontId="20" fillId="27" borderId="12" applyNumberFormat="0" applyFont="0" applyAlignment="0" applyProtection="0"/>
    <xf numFmtId="0" fontId="14" fillId="27" borderId="12" applyNumberFormat="0" applyFont="0" applyAlignment="0" applyProtection="0"/>
    <xf numFmtId="0" fontId="2" fillId="0" borderId="0"/>
    <xf numFmtId="0" fontId="31" fillId="7" borderId="1" applyNumberForma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35" fillId="20" borderId="13" applyNumberFormat="0" applyAlignment="0" applyProtection="0"/>
    <xf numFmtId="0" fontId="2" fillId="0" borderId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0" fontId="37" fillId="0" borderId="17" applyNumberFormat="0" applyFill="0" applyAlignment="0" applyProtection="0"/>
    <xf numFmtId="0" fontId="31" fillId="7" borderId="1" applyNumberFormat="0" applyAlignment="0" applyProtection="0"/>
    <xf numFmtId="194" fontId="41" fillId="28" borderId="12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77" fillId="23" borderId="4"/>
    <xf numFmtId="0" fontId="77" fillId="0" borderId="4"/>
    <xf numFmtId="0" fontId="72" fillId="0" borderId="4"/>
    <xf numFmtId="0" fontId="72" fillId="0" borderId="4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72" fillId="0" borderId="4"/>
    <xf numFmtId="0" fontId="72" fillId="0" borderId="4"/>
    <xf numFmtId="0" fontId="77" fillId="0" borderId="4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72" fillId="0" borderId="4"/>
    <xf numFmtId="0" fontId="72" fillId="0" borderId="4"/>
    <xf numFmtId="0" fontId="77" fillId="0" borderId="4"/>
    <xf numFmtId="0" fontId="77" fillId="23" borderId="4"/>
    <xf numFmtId="43" fontId="2" fillId="0" borderId="0" applyFont="0" applyFill="0" applyBorder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20" fillId="27" borderId="12" applyNumberFormat="0" applyFont="0" applyAlignment="0" applyProtection="0"/>
    <xf numFmtId="0" fontId="20" fillId="27" borderId="12" applyNumberFormat="0" applyFont="0" applyAlignment="0" applyProtection="0"/>
    <xf numFmtId="0" fontId="20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7" fillId="0" borderId="17" applyNumberFormat="0" applyFill="0" applyAlignment="0" applyProtection="0"/>
    <xf numFmtId="0" fontId="20" fillId="27" borderId="12" applyNumberFormat="0" applyFont="0" applyAlignment="0" applyProtection="0"/>
    <xf numFmtId="0" fontId="86" fillId="0" borderId="101"/>
    <xf numFmtId="0" fontId="31" fillId="7" borderId="1" applyNumberFormat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" fillId="0" borderId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" fillId="0" borderId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20" fillId="27" borderId="12" applyNumberFormat="0" applyFont="0" applyAlignment="0" applyProtection="0"/>
    <xf numFmtId="0" fontId="31" fillId="7" borderId="1" applyNumberFormat="0" applyAlignment="0" applyProtection="0"/>
    <xf numFmtId="0" fontId="37" fillId="0" borderId="17" applyNumberFormat="0" applyFill="0" applyAlignment="0" applyProtection="0"/>
    <xf numFmtId="0" fontId="86" fillId="0" borderId="101"/>
    <xf numFmtId="0" fontId="31" fillId="7" borderId="1" applyNumberFormat="0" applyAlignment="0" applyProtection="0"/>
    <xf numFmtId="0" fontId="20" fillId="27" borderId="12" applyNumberFormat="0" applyFont="0" applyAlignment="0" applyProtection="0"/>
    <xf numFmtId="0" fontId="14" fillId="27" borderId="12" applyNumberFormat="0" applyFont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5" fillId="20" borderId="13" applyNumberFormat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77" fillId="23" borderId="4"/>
    <xf numFmtId="0" fontId="86" fillId="0" borderId="101"/>
    <xf numFmtId="0" fontId="31" fillId="7" borderId="1" applyNumberFormat="0" applyAlignment="0" applyProtection="0"/>
    <xf numFmtId="0" fontId="20" fillId="27" borderId="12" applyNumberFormat="0" applyFont="0" applyAlignment="0" applyProtection="0"/>
    <xf numFmtId="0" fontId="37" fillId="0" borderId="17" applyNumberFormat="0" applyFill="0" applyAlignment="0" applyProtection="0"/>
    <xf numFmtId="0" fontId="31" fillId="7" borderId="1" applyNumberFormat="0" applyAlignment="0" applyProtection="0"/>
    <xf numFmtId="0" fontId="35" fillId="20" borderId="13" applyNumberFormat="0" applyAlignment="0" applyProtection="0"/>
    <xf numFmtId="0" fontId="37" fillId="0" borderId="17" applyNumberFormat="0" applyFill="0" applyAlignment="0" applyProtection="0"/>
    <xf numFmtId="0" fontId="20" fillId="27" borderId="12" applyNumberFormat="0" applyFont="0" applyAlignment="0" applyProtection="0"/>
    <xf numFmtId="0" fontId="14" fillId="27" borderId="12" applyNumberFormat="0" applyFont="0" applyAlignment="0" applyProtection="0"/>
    <xf numFmtId="0" fontId="35" fillId="20" borderId="13" applyNumberFormat="0" applyAlignment="0" applyProtection="0"/>
    <xf numFmtId="0" fontId="37" fillId="0" borderId="17" applyNumberFormat="0" applyFill="0" applyAlignment="0" applyProtection="0"/>
    <xf numFmtId="194" fontId="41" fillId="28" borderId="12" applyAlignment="0" applyProtection="0"/>
    <xf numFmtId="0" fontId="35" fillId="20" borderId="13" applyNumberFormat="0" applyAlignment="0" applyProtection="0"/>
    <xf numFmtId="0" fontId="31" fillId="7" borderId="1" applyNumberForma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35" fillId="20" borderId="13" applyNumberFormat="0" applyAlignment="0" applyProtection="0"/>
    <xf numFmtId="0" fontId="20" fillId="27" borderId="12" applyNumberFormat="0" applyFont="0" applyAlignment="0" applyProtection="0"/>
    <xf numFmtId="0" fontId="20" fillId="27" borderId="12" applyNumberFormat="0" applyFont="0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20" fillId="27" borderId="12" applyNumberFormat="0" applyFont="0" applyAlignment="0" applyProtection="0"/>
    <xf numFmtId="0" fontId="31" fillId="7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0" fontId="20" fillId="27" borderId="12" applyNumberFormat="0" applyFont="0" applyAlignment="0" applyProtection="0"/>
    <xf numFmtId="0" fontId="20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35" fillId="20" borderId="13" applyNumberFormat="0" applyAlignment="0" applyProtection="0"/>
    <xf numFmtId="0" fontId="20" fillId="27" borderId="12" applyNumberFormat="0" applyFont="0" applyAlignment="0" applyProtection="0"/>
    <xf numFmtId="0" fontId="31" fillId="7" borderId="1" applyNumberFormat="0" applyAlignment="0" applyProtection="0"/>
    <xf numFmtId="0" fontId="24" fillId="20" borderId="1" applyNumberForma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86" fillId="0" borderId="101"/>
    <xf numFmtId="0" fontId="31" fillId="7" borderId="1" applyNumberFormat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5" fillId="20" borderId="13" applyNumberFormat="0" applyAlignment="0" applyProtection="0"/>
    <xf numFmtId="194" fontId="41" fillId="28" borderId="12" applyAlignment="0" applyProtection="0"/>
    <xf numFmtId="194" fontId="41" fillId="28" borderId="12" applyAlignment="0" applyProtection="0"/>
    <xf numFmtId="194" fontId="41" fillId="28" borderId="12" applyAlignment="0" applyProtection="0"/>
    <xf numFmtId="194" fontId="41" fillId="28" borderId="12" applyAlignment="0" applyProtection="0"/>
    <xf numFmtId="194" fontId="41" fillId="28" borderId="12" applyAlignment="0" applyProtection="0"/>
    <xf numFmtId="194" fontId="41" fillId="28" borderId="12" applyAlignment="0" applyProtection="0"/>
    <xf numFmtId="194" fontId="41" fillId="28" borderId="12" applyAlignment="0" applyProtection="0"/>
    <xf numFmtId="194" fontId="41" fillId="28" borderId="12" applyAlignment="0" applyProtection="0"/>
    <xf numFmtId="194" fontId="41" fillId="28" borderId="12" applyAlignment="0" applyProtection="0"/>
    <xf numFmtId="194" fontId="41" fillId="28" borderId="12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194" fontId="41" fillId="28" borderId="12" applyAlignment="0" applyProtection="0"/>
    <xf numFmtId="0" fontId="37" fillId="0" borderId="17" applyNumberFormat="0" applyFill="0" applyAlignment="0" applyProtection="0"/>
    <xf numFmtId="0" fontId="2" fillId="0" borderId="0"/>
    <xf numFmtId="0" fontId="77" fillId="0" borderId="4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24" fillId="20" borderId="1" applyNumberFormat="0" applyAlignment="0" applyProtection="0"/>
    <xf numFmtId="0" fontId="2" fillId="0" borderId="0"/>
    <xf numFmtId="194" fontId="41" fillId="28" borderId="12" applyAlignment="0" applyProtection="0"/>
    <xf numFmtId="0" fontId="24" fillId="20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20" fillId="27" borderId="12" applyNumberFormat="0" applyFont="0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43" fontId="2" fillId="0" borderId="0" applyFont="0" applyFill="0" applyBorder="0" applyAlignment="0" applyProtection="0"/>
    <xf numFmtId="0" fontId="77" fillId="23" borderId="4"/>
    <xf numFmtId="0" fontId="77" fillId="23" borderId="4"/>
    <xf numFmtId="0" fontId="77" fillId="0" borderId="4"/>
    <xf numFmtId="0" fontId="77" fillId="23" borderId="4"/>
    <xf numFmtId="0" fontId="77" fillId="0" borderId="4"/>
    <xf numFmtId="0" fontId="72" fillId="0" borderId="4"/>
    <xf numFmtId="0" fontId="72" fillId="0" borderId="4"/>
    <xf numFmtId="0" fontId="72" fillId="0" borderId="4"/>
    <xf numFmtId="0" fontId="72" fillId="0" borderId="4"/>
    <xf numFmtId="0" fontId="72" fillId="0" borderId="4"/>
    <xf numFmtId="0" fontId="72" fillId="0" borderId="4"/>
    <xf numFmtId="0" fontId="72" fillId="0" borderId="4"/>
    <xf numFmtId="0" fontId="72" fillId="0" borderId="4"/>
    <xf numFmtId="0" fontId="72" fillId="0" borderId="4"/>
    <xf numFmtId="0" fontId="72" fillId="0" borderId="4"/>
    <xf numFmtId="0" fontId="77" fillId="0" borderId="4"/>
    <xf numFmtId="0" fontId="77" fillId="23" borderId="4"/>
    <xf numFmtId="0" fontId="77" fillId="0" borderId="4"/>
    <xf numFmtId="0" fontId="77" fillId="23" borderId="4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" fillId="0" borderId="0"/>
    <xf numFmtId="0" fontId="2" fillId="0" borderId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0" fontId="20" fillId="27" borderId="12" applyNumberFormat="0" applyFont="0" applyAlignment="0" applyProtection="0"/>
    <xf numFmtId="0" fontId="20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20" fillId="27" borderId="12" applyNumberFormat="0" applyFont="0" applyAlignment="0" applyProtection="0"/>
    <xf numFmtId="0" fontId="86" fillId="0" borderId="101"/>
    <xf numFmtId="0" fontId="35" fillId="20" borderId="13" applyNumberFormat="0" applyAlignment="0" applyProtection="0"/>
    <xf numFmtId="0" fontId="20" fillId="27" borderId="12" applyNumberFormat="0" applyFon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31" fillId="7" borderId="1" applyNumberFormat="0" applyAlignment="0" applyProtection="0"/>
    <xf numFmtId="0" fontId="14" fillId="27" borderId="12" applyNumberFormat="0" applyFon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0" fontId="20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20" fillId="27" borderId="12" applyNumberFormat="0" applyFont="0" applyAlignment="0" applyProtection="0"/>
    <xf numFmtId="0" fontId="37" fillId="0" borderId="17" applyNumberFormat="0" applyFill="0" applyAlignment="0" applyProtection="0"/>
    <xf numFmtId="0" fontId="35" fillId="20" borderId="13" applyNumberFormat="0" applyAlignment="0" applyProtection="0"/>
    <xf numFmtId="0" fontId="20" fillId="27" borderId="12" applyNumberFormat="0" applyFont="0" applyAlignment="0" applyProtection="0"/>
    <xf numFmtId="0" fontId="86" fillId="0" borderId="101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24" fillId="20" borderId="1" applyNumberFormat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0" fontId="20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20" fillId="27" borderId="12" applyNumberFormat="0" applyFont="0" applyAlignment="0" applyProtection="0"/>
    <xf numFmtId="0" fontId="37" fillId="0" borderId="17" applyNumberFormat="0" applyFill="0" applyAlignment="0" applyProtection="0"/>
    <xf numFmtId="0" fontId="35" fillId="20" borderId="13" applyNumberFormat="0" applyAlignment="0" applyProtection="0"/>
    <xf numFmtId="0" fontId="20" fillId="27" borderId="12" applyNumberFormat="0" applyFont="0" applyAlignment="0" applyProtection="0"/>
    <xf numFmtId="0" fontId="86" fillId="0" borderId="101"/>
    <xf numFmtId="0" fontId="31" fillId="7" borderId="1" applyNumberFormat="0" applyAlignment="0" applyProtection="0"/>
    <xf numFmtId="0" fontId="31" fillId="7" borderId="1" applyNumberFormat="0" applyAlignment="0" applyProtection="0"/>
    <xf numFmtId="0" fontId="24" fillId="20" borderId="1" applyNumberFormat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0" fontId="20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0" fontId="37" fillId="0" borderId="17" applyNumberFormat="0" applyFill="0" applyAlignment="0" applyProtection="0"/>
    <xf numFmtId="0" fontId="35" fillId="20" borderId="13" applyNumberFormat="0" applyAlignment="0" applyProtection="0"/>
    <xf numFmtId="0" fontId="20" fillId="27" borderId="12" applyNumberFormat="0" applyFont="0" applyAlignment="0" applyProtection="0"/>
    <xf numFmtId="0" fontId="86" fillId="0" borderId="101"/>
    <xf numFmtId="0" fontId="31" fillId="7" borderId="1" applyNumberFormat="0" applyAlignment="0" applyProtection="0"/>
    <xf numFmtId="0" fontId="24" fillId="20" borderId="1" applyNumberFormat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7" fillId="0" borderId="17" applyNumberFormat="0" applyFill="0" applyAlignment="0" applyProtection="0"/>
    <xf numFmtId="0" fontId="35" fillId="20" borderId="13" applyNumberFormat="0" applyAlignment="0" applyProtection="0"/>
    <xf numFmtId="0" fontId="20" fillId="27" borderId="12" applyNumberFormat="0" applyFont="0" applyAlignment="0" applyProtection="0"/>
    <xf numFmtId="0" fontId="86" fillId="0" borderId="101"/>
    <xf numFmtId="0" fontId="31" fillId="7" borderId="1" applyNumberFormat="0" applyAlignment="0" applyProtection="0"/>
    <xf numFmtId="0" fontId="24" fillId="20" borderId="1" applyNumberFormat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86" fillId="0" borderId="101"/>
    <xf numFmtId="0" fontId="31" fillId="7" borderId="1" applyNumberFormat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1" fillId="7" borderId="1" applyNumberFormat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31" fillId="7" borderId="1" applyNumberFormat="0" applyAlignment="0" applyProtection="0"/>
    <xf numFmtId="0" fontId="86" fillId="0" borderId="14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24" fillId="20" borderId="1" applyNumberFormat="0" applyAlignment="0" applyProtection="0"/>
    <xf numFmtId="0" fontId="31" fillId="7" borderId="1" applyNumberFormat="0" applyAlignment="0" applyProtection="0"/>
    <xf numFmtId="0" fontId="14" fillId="27" borderId="12" applyNumberFormat="0" applyFont="0" applyAlignment="0" applyProtection="0"/>
    <xf numFmtId="0" fontId="86" fillId="0" borderId="101"/>
    <xf numFmtId="0" fontId="2" fillId="0" borderId="0"/>
    <xf numFmtId="0" fontId="2" fillId="0" borderId="0"/>
    <xf numFmtId="0" fontId="31" fillId="7" borderId="1" applyNumberFormat="0" applyAlignment="0" applyProtection="0"/>
    <xf numFmtId="0" fontId="35" fillId="20" borderId="13" applyNumberFormat="0" applyAlignment="0" applyProtection="0"/>
    <xf numFmtId="0" fontId="37" fillId="0" borderId="17" applyNumberFormat="0" applyFill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43" fontId="2" fillId="0" borderId="0" applyFont="0" applyFill="0" applyBorder="0" applyAlignment="0" applyProtection="0"/>
    <xf numFmtId="0" fontId="72" fillId="0" borderId="4"/>
    <xf numFmtId="0" fontId="72" fillId="0" borderId="4"/>
    <xf numFmtId="0" fontId="77" fillId="0" borderId="4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2" fillId="0" borderId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" fillId="0" borderId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0" fontId="20" fillId="27" borderId="12" applyNumberFormat="0" applyFont="0" applyAlignment="0" applyProtection="0"/>
    <xf numFmtId="0" fontId="20" fillId="27" borderId="12" applyNumberFormat="0" applyFont="0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14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20" fillId="27" borderId="12" applyNumberFormat="0" applyFont="0" applyAlignment="0" applyProtection="0"/>
    <xf numFmtId="194" fontId="41" fillId="28" borderId="12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5" fillId="20" borderId="13" applyNumberFormat="0" applyAlignment="0" applyProtection="0"/>
    <xf numFmtId="0" fontId="31" fillId="7" borderId="1" applyNumberFormat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20" fillId="0" borderId="0"/>
    <xf numFmtId="0" fontId="86" fillId="0" borderId="101"/>
    <xf numFmtId="0" fontId="31" fillId="7" borderId="1" applyNumberFormat="0" applyAlignment="0" applyProtection="0"/>
    <xf numFmtId="0" fontId="20" fillId="27" borderId="12" applyNumberFormat="0" applyFont="0" applyAlignment="0" applyProtection="0"/>
    <xf numFmtId="0" fontId="31" fillId="7" borderId="1" applyNumberFormat="0" applyAlignment="0" applyProtection="0"/>
    <xf numFmtId="0" fontId="77" fillId="23" borderId="4"/>
    <xf numFmtId="0" fontId="20" fillId="27" borderId="12" applyNumberFormat="0" applyFont="0" applyAlignment="0" applyProtection="0"/>
    <xf numFmtId="0" fontId="14" fillId="27" borderId="12" applyNumberFormat="0" applyFont="0" applyAlignment="0" applyProtection="0"/>
    <xf numFmtId="0" fontId="35" fillId="20" borderId="13" applyNumberFormat="0" applyAlignment="0" applyProtection="0"/>
    <xf numFmtId="0" fontId="24" fillId="20" borderId="1" applyNumberFormat="0" applyAlignment="0" applyProtection="0"/>
    <xf numFmtId="0" fontId="20" fillId="0" borderId="0"/>
    <xf numFmtId="9" fontId="20" fillId="0" borderId="0" applyFont="0" applyFill="0" applyBorder="0" applyAlignment="0" applyProtection="0"/>
    <xf numFmtId="194" fontId="41" fillId="28" borderId="116" applyAlignment="0" applyProtection="0"/>
    <xf numFmtId="0" fontId="35" fillId="20" borderId="106" applyNumberFormat="0" applyAlignment="0" applyProtection="0"/>
    <xf numFmtId="0" fontId="14" fillId="27" borderId="105" applyNumberFormat="0" applyFont="0" applyAlignment="0" applyProtection="0"/>
    <xf numFmtId="0" fontId="20" fillId="27" borderId="105" applyNumberFormat="0" applyFont="0" applyAlignment="0" applyProtection="0"/>
    <xf numFmtId="0" fontId="14" fillId="27" borderId="105" applyNumberFormat="0" applyFont="0" applyAlignment="0" applyProtection="0"/>
    <xf numFmtId="0" fontId="14" fillId="27" borderId="105" applyNumberFormat="0" applyFont="0" applyAlignment="0" applyProtection="0"/>
    <xf numFmtId="0" fontId="14" fillId="27" borderId="105" applyNumberFormat="0" applyFont="0" applyAlignment="0" applyProtection="0"/>
    <xf numFmtId="0" fontId="14" fillId="27" borderId="105" applyNumberFormat="0" applyFont="0" applyAlignment="0" applyProtection="0"/>
    <xf numFmtId="0" fontId="14" fillId="27" borderId="105" applyNumberFormat="0" applyFont="0" applyAlignment="0" applyProtection="0"/>
    <xf numFmtId="0" fontId="14" fillId="27" borderId="105" applyNumberFormat="0" applyFont="0" applyAlignment="0" applyProtection="0"/>
    <xf numFmtId="0" fontId="14" fillId="27" borderId="105" applyNumberFormat="0" applyFont="0" applyAlignment="0" applyProtection="0"/>
    <xf numFmtId="0" fontId="14" fillId="27" borderId="105" applyNumberFormat="0" applyFont="0" applyAlignment="0" applyProtection="0"/>
    <xf numFmtId="0" fontId="14" fillId="27" borderId="105" applyNumberFormat="0" applyFont="0" applyAlignment="0" applyProtection="0"/>
    <xf numFmtId="194" fontId="41" fillId="28" borderId="105" applyAlignment="0" applyProtection="0"/>
    <xf numFmtId="194" fontId="41" fillId="28" borderId="116" applyAlignment="0" applyProtection="0"/>
    <xf numFmtId="0" fontId="20" fillId="27" borderId="116" applyNumberFormat="0" applyFont="0" applyAlignment="0" applyProtection="0"/>
    <xf numFmtId="0" fontId="25" fillId="21" borderId="102" applyNumberFormat="0" applyAlignment="0" applyProtection="0"/>
    <xf numFmtId="0" fontId="31" fillId="7" borderId="110" applyNumberFormat="0" applyAlignment="0" applyProtection="0"/>
    <xf numFmtId="0" fontId="37" fillId="0" borderId="107" applyNumberFormat="0" applyFill="0" applyAlignment="0" applyProtection="0"/>
    <xf numFmtId="0" fontId="1" fillId="0" borderId="0"/>
    <xf numFmtId="0" fontId="1" fillId="0" borderId="0"/>
    <xf numFmtId="0" fontId="86" fillId="0" borderId="109"/>
    <xf numFmtId="0" fontId="20" fillId="27" borderId="111" applyNumberFormat="0" applyFont="0" applyAlignment="0" applyProtection="0"/>
    <xf numFmtId="0" fontId="35" fillId="20" borderId="112" applyNumberFormat="0" applyAlignment="0" applyProtection="0"/>
    <xf numFmtId="0" fontId="37" fillId="0" borderId="113" applyNumberFormat="0" applyFill="0" applyAlignment="0" applyProtection="0"/>
    <xf numFmtId="194" fontId="41" fillId="28" borderId="116" applyAlignment="0" applyProtection="0"/>
    <xf numFmtId="0" fontId="14" fillId="27" borderId="116" applyNumberFormat="0" applyFont="0" applyAlignment="0" applyProtection="0"/>
    <xf numFmtId="194" fontId="41" fillId="28" borderId="116" applyAlignment="0" applyProtection="0"/>
    <xf numFmtId="0" fontId="14" fillId="27" borderId="116" applyNumberFormat="0" applyFont="0" applyAlignment="0" applyProtection="0"/>
    <xf numFmtId="194" fontId="41" fillId="28" borderId="116" applyAlignment="0" applyProtection="0"/>
    <xf numFmtId="0" fontId="14" fillId="27" borderId="116" applyNumberFormat="0" applyFont="0" applyAlignment="0" applyProtection="0"/>
    <xf numFmtId="194" fontId="41" fillId="28" borderId="116" applyAlignment="0" applyProtection="0"/>
    <xf numFmtId="0" fontId="14" fillId="27" borderId="116" applyNumberFormat="0" applyFont="0" applyAlignment="0" applyProtection="0"/>
    <xf numFmtId="0" fontId="20" fillId="27" borderId="116" applyNumberFormat="0" applyFont="0" applyAlignment="0" applyProtection="0"/>
    <xf numFmtId="0" fontId="20" fillId="27" borderId="116" applyNumberFormat="0" applyFont="0" applyAlignment="0" applyProtection="0"/>
    <xf numFmtId="0" fontId="20" fillId="27" borderId="116" applyNumberFormat="0" applyFont="0" applyAlignment="0" applyProtection="0"/>
    <xf numFmtId="0" fontId="14" fillId="27" borderId="116" applyNumberFormat="0" applyFont="0" applyAlignment="0" applyProtection="0"/>
    <xf numFmtId="194" fontId="41" fillId="28" borderId="116" applyAlignment="0" applyProtection="0"/>
    <xf numFmtId="0" fontId="35" fillId="20" borderId="106" applyNumberFormat="0" applyAlignment="0" applyProtection="0"/>
    <xf numFmtId="0" fontId="35" fillId="20" borderId="106" applyNumberFormat="0" applyAlignment="0" applyProtection="0"/>
    <xf numFmtId="0" fontId="35" fillId="20" borderId="106" applyNumberFormat="0" applyAlignment="0" applyProtection="0"/>
    <xf numFmtId="0" fontId="35" fillId="20" borderId="106" applyNumberFormat="0" applyAlignment="0" applyProtection="0"/>
    <xf numFmtId="0" fontId="35" fillId="20" borderId="106" applyNumberFormat="0" applyAlignment="0" applyProtection="0"/>
    <xf numFmtId="0" fontId="35" fillId="20" borderId="106" applyNumberFormat="0" applyAlignment="0" applyProtection="0"/>
    <xf numFmtId="0" fontId="35" fillId="20" borderId="106" applyNumberFormat="0" applyAlignment="0" applyProtection="0"/>
    <xf numFmtId="0" fontId="35" fillId="20" borderId="106" applyNumberFormat="0" applyAlignment="0" applyProtection="0"/>
    <xf numFmtId="0" fontId="35" fillId="20" borderId="106" applyNumberFormat="0" applyAlignment="0" applyProtection="0"/>
    <xf numFmtId="0" fontId="35" fillId="20" borderId="106" applyNumberFormat="0" applyAlignment="0" applyProtection="0"/>
    <xf numFmtId="0" fontId="35" fillId="20" borderId="106" applyNumberFormat="0" applyAlignment="0" applyProtection="0"/>
    <xf numFmtId="0" fontId="35" fillId="20" borderId="106" applyNumberFormat="0" applyAlignment="0" applyProtection="0"/>
    <xf numFmtId="0" fontId="35" fillId="20" borderId="106" applyNumberFormat="0" applyAlignment="0" applyProtection="0"/>
    <xf numFmtId="0" fontId="35" fillId="20" borderId="106" applyNumberFormat="0" applyAlignment="0" applyProtection="0"/>
    <xf numFmtId="0" fontId="35" fillId="20" borderId="106" applyNumberFormat="0" applyAlignment="0" applyProtection="0"/>
    <xf numFmtId="0" fontId="35" fillId="20" borderId="106" applyNumberFormat="0" applyAlignment="0" applyProtection="0"/>
    <xf numFmtId="194" fontId="41" fillId="28" borderId="105" applyAlignment="0" applyProtection="0"/>
    <xf numFmtId="0" fontId="20" fillId="27" borderId="105" applyNumberFormat="0" applyFont="0" applyAlignment="0" applyProtection="0"/>
    <xf numFmtId="194" fontId="41" fillId="28" borderId="105" applyAlignment="0" applyProtection="0"/>
    <xf numFmtId="0" fontId="20" fillId="27" borderId="105" applyNumberFormat="0" applyFont="0" applyAlignment="0" applyProtection="0"/>
    <xf numFmtId="194" fontId="41" fillId="28" borderId="105" applyAlignment="0" applyProtection="0"/>
    <xf numFmtId="0" fontId="14" fillId="27" borderId="105" applyNumberFormat="0" applyFont="0" applyAlignment="0" applyProtection="0"/>
    <xf numFmtId="194" fontId="41" fillId="28" borderId="105" applyAlignment="0" applyProtection="0"/>
    <xf numFmtId="0" fontId="14" fillId="27" borderId="105" applyNumberFormat="0" applyFont="0" applyAlignment="0" applyProtection="0"/>
    <xf numFmtId="194" fontId="41" fillId="28" borderId="105" applyAlignment="0" applyProtection="0"/>
    <xf numFmtId="0" fontId="14" fillId="27" borderId="105" applyNumberFormat="0" applyFont="0" applyAlignment="0" applyProtection="0"/>
    <xf numFmtId="194" fontId="41" fillId="28" borderId="105" applyAlignment="0" applyProtection="0"/>
    <xf numFmtId="194" fontId="41" fillId="28" borderId="105" applyAlignment="0" applyProtection="0"/>
    <xf numFmtId="0" fontId="14" fillId="27" borderId="105" applyNumberFormat="0" applyFont="0" applyAlignment="0" applyProtection="0"/>
    <xf numFmtId="194" fontId="41" fillId="28" borderId="105" applyAlignment="0" applyProtection="0"/>
    <xf numFmtId="0" fontId="14" fillId="27" borderId="105" applyNumberFormat="0" applyFont="0" applyAlignment="0" applyProtection="0"/>
    <xf numFmtId="194" fontId="41" fillId="28" borderId="105" applyAlignment="0" applyProtection="0"/>
    <xf numFmtId="0" fontId="14" fillId="27" borderId="105" applyNumberFormat="0" applyFont="0" applyAlignment="0" applyProtection="0"/>
    <xf numFmtId="194" fontId="41" fillId="28" borderId="105" applyAlignment="0" applyProtection="0"/>
    <xf numFmtId="0" fontId="14" fillId="27" borderId="105" applyNumberFormat="0" applyFont="0" applyAlignment="0" applyProtection="0"/>
    <xf numFmtId="194" fontId="41" fillId="28" borderId="105" applyAlignment="0" applyProtection="0"/>
    <xf numFmtId="0" fontId="14" fillId="27" borderId="105" applyNumberFormat="0" applyFont="0" applyAlignment="0" applyProtection="0"/>
    <xf numFmtId="194" fontId="41" fillId="28" borderId="105" applyAlignment="0" applyProtection="0"/>
    <xf numFmtId="194" fontId="41" fillId="28" borderId="105" applyAlignment="0" applyProtection="0"/>
    <xf numFmtId="0" fontId="14" fillId="27" borderId="105" applyNumberFormat="0" applyFont="0" applyAlignment="0" applyProtection="0"/>
    <xf numFmtId="194" fontId="41" fillId="28" borderId="105" applyAlignment="0" applyProtection="0"/>
    <xf numFmtId="0" fontId="14" fillId="27" borderId="105" applyNumberFormat="0" applyFont="0" applyAlignment="0" applyProtection="0"/>
    <xf numFmtId="194" fontId="41" fillId="28" borderId="105" applyAlignment="0" applyProtection="0"/>
    <xf numFmtId="0" fontId="14" fillId="27" borderId="105" applyNumberFormat="0" applyFont="0" applyAlignment="0" applyProtection="0"/>
    <xf numFmtId="194" fontId="41" fillId="28" borderId="105" applyAlignment="0" applyProtection="0"/>
    <xf numFmtId="0" fontId="14" fillId="27" borderId="105" applyNumberFormat="0" applyFont="0" applyAlignment="0" applyProtection="0"/>
    <xf numFmtId="194" fontId="41" fillId="28" borderId="105" applyAlignment="0" applyProtection="0"/>
    <xf numFmtId="0" fontId="14" fillId="27" borderId="105" applyNumberFormat="0" applyFont="0" applyAlignment="0" applyProtection="0"/>
    <xf numFmtId="194" fontId="41" fillId="28" borderId="105" applyAlignment="0" applyProtection="0"/>
    <xf numFmtId="194" fontId="41" fillId="28" borderId="105" applyAlignment="0" applyProtection="0"/>
    <xf numFmtId="0" fontId="14" fillId="27" borderId="105" applyNumberFormat="0" applyFont="0" applyAlignment="0" applyProtection="0"/>
    <xf numFmtId="194" fontId="41" fillId="28" borderId="105" applyAlignment="0" applyProtection="0"/>
    <xf numFmtId="0" fontId="14" fillId="27" borderId="105" applyNumberFormat="0" applyFont="0" applyAlignment="0" applyProtection="0"/>
    <xf numFmtId="194" fontId="41" fillId="28" borderId="105" applyAlignment="0" applyProtection="0"/>
    <xf numFmtId="0" fontId="14" fillId="27" borderId="105" applyNumberFormat="0" applyFont="0" applyAlignment="0" applyProtection="0"/>
    <xf numFmtId="194" fontId="41" fillId="28" borderId="105" applyAlignment="0" applyProtection="0"/>
    <xf numFmtId="0" fontId="14" fillId="27" borderId="105" applyNumberFormat="0" applyFont="0" applyAlignment="0" applyProtection="0"/>
    <xf numFmtId="194" fontId="41" fillId="28" borderId="105" applyAlignment="0" applyProtection="0"/>
    <xf numFmtId="0" fontId="20" fillId="27" borderId="105" applyNumberFormat="0" applyFont="0" applyAlignment="0" applyProtection="0"/>
    <xf numFmtId="194" fontId="41" fillId="28" borderId="105" applyAlignment="0" applyProtection="0"/>
    <xf numFmtId="194" fontId="41" fillId="28" borderId="105" applyAlignment="0" applyProtection="0"/>
    <xf numFmtId="0" fontId="14" fillId="27" borderId="105" applyNumberFormat="0" applyFont="0" applyAlignment="0" applyProtection="0"/>
    <xf numFmtId="194" fontId="41" fillId="28" borderId="105" applyAlignment="0" applyProtection="0"/>
    <xf numFmtId="0" fontId="14" fillId="27" borderId="105" applyNumberFormat="0" applyFont="0" applyAlignment="0" applyProtection="0"/>
    <xf numFmtId="194" fontId="41" fillId="28" borderId="105" applyAlignment="0" applyProtection="0"/>
    <xf numFmtId="0" fontId="14" fillId="27" borderId="105" applyNumberFormat="0" applyFont="0" applyAlignment="0" applyProtection="0"/>
    <xf numFmtId="194" fontId="41" fillId="28" borderId="105" applyAlignment="0" applyProtection="0"/>
    <xf numFmtId="0" fontId="14" fillId="27" borderId="105" applyNumberFormat="0" applyFont="0" applyAlignment="0" applyProtection="0"/>
    <xf numFmtId="194" fontId="41" fillId="28" borderId="105" applyAlignment="0" applyProtection="0"/>
    <xf numFmtId="0" fontId="14" fillId="27" borderId="105" applyNumberFormat="0" applyFont="0" applyAlignment="0" applyProtection="0"/>
    <xf numFmtId="194" fontId="41" fillId="28" borderId="105" applyAlignment="0" applyProtection="0"/>
    <xf numFmtId="194" fontId="41" fillId="28" borderId="105" applyAlignment="0" applyProtection="0"/>
    <xf numFmtId="0" fontId="14" fillId="27" borderId="105" applyNumberFormat="0" applyFont="0" applyAlignment="0" applyProtection="0"/>
    <xf numFmtId="194" fontId="41" fillId="28" borderId="105" applyAlignment="0" applyProtection="0"/>
    <xf numFmtId="0" fontId="14" fillId="27" borderId="105" applyNumberFormat="0" applyFont="0" applyAlignment="0" applyProtection="0"/>
    <xf numFmtId="194" fontId="41" fillId="28" borderId="105" applyAlignment="0" applyProtection="0"/>
    <xf numFmtId="0" fontId="14" fillId="27" borderId="105" applyNumberFormat="0" applyFont="0" applyAlignment="0" applyProtection="0"/>
    <xf numFmtId="194" fontId="41" fillId="28" borderId="105" applyAlignment="0" applyProtection="0"/>
    <xf numFmtId="0" fontId="20" fillId="27" borderId="105" applyNumberFormat="0" applyFont="0" applyAlignment="0" applyProtection="0"/>
    <xf numFmtId="194" fontId="41" fillId="28" borderId="105" applyAlignment="0" applyProtection="0"/>
    <xf numFmtId="0" fontId="14" fillId="27" borderId="105" applyNumberFormat="0" applyFont="0" applyAlignment="0" applyProtection="0"/>
    <xf numFmtId="194" fontId="41" fillId="28" borderId="105" applyAlignment="0" applyProtection="0"/>
    <xf numFmtId="194" fontId="41" fillId="28" borderId="105" applyAlignment="0" applyProtection="0"/>
    <xf numFmtId="0" fontId="14" fillId="27" borderId="105" applyNumberFormat="0" applyFont="0" applyAlignment="0" applyProtection="0"/>
    <xf numFmtId="194" fontId="41" fillId="28" borderId="105" applyAlignment="0" applyProtection="0"/>
    <xf numFmtId="0" fontId="14" fillId="27" borderId="105" applyNumberFormat="0" applyFont="0" applyAlignment="0" applyProtection="0"/>
    <xf numFmtId="194" fontId="41" fillId="28" borderId="105" applyAlignment="0" applyProtection="0"/>
    <xf numFmtId="0" fontId="14" fillId="27" borderId="105" applyNumberFormat="0" applyFont="0" applyAlignment="0" applyProtection="0"/>
    <xf numFmtId="194" fontId="41" fillId="28" borderId="105" applyAlignment="0" applyProtection="0"/>
    <xf numFmtId="0" fontId="14" fillId="27" borderId="105" applyNumberFormat="0" applyFont="0" applyAlignment="0" applyProtection="0"/>
    <xf numFmtId="194" fontId="41" fillId="28" borderId="105" applyAlignment="0" applyProtection="0"/>
    <xf numFmtId="0" fontId="14" fillId="27" borderId="105" applyNumberFormat="0" applyFont="0" applyAlignment="0" applyProtection="0"/>
    <xf numFmtId="194" fontId="41" fillId="28" borderId="105" applyAlignment="0" applyProtection="0"/>
    <xf numFmtId="194" fontId="41" fillId="28" borderId="105" applyAlignment="0" applyProtection="0"/>
    <xf numFmtId="0" fontId="14" fillId="27" borderId="105" applyNumberFormat="0" applyFont="0" applyAlignment="0" applyProtection="0"/>
    <xf numFmtId="194" fontId="41" fillId="28" borderId="105" applyAlignment="0" applyProtection="0"/>
    <xf numFmtId="0" fontId="14" fillId="27" borderId="105" applyNumberFormat="0" applyFont="0" applyAlignment="0" applyProtection="0"/>
    <xf numFmtId="194" fontId="41" fillId="28" borderId="105" applyAlignment="0" applyProtection="0"/>
    <xf numFmtId="0" fontId="20" fillId="27" borderId="105" applyNumberFormat="0" applyFont="0" applyAlignment="0" applyProtection="0"/>
    <xf numFmtId="194" fontId="41" fillId="28" borderId="105" applyAlignment="0" applyProtection="0"/>
    <xf numFmtId="0" fontId="14" fillId="27" borderId="105" applyNumberFormat="0" applyFont="0" applyAlignment="0" applyProtection="0"/>
    <xf numFmtId="194" fontId="41" fillId="28" borderId="105" applyAlignment="0" applyProtection="0"/>
    <xf numFmtId="0" fontId="14" fillId="27" borderId="105" applyNumberFormat="0" applyFont="0" applyAlignment="0" applyProtection="0"/>
    <xf numFmtId="194" fontId="41" fillId="28" borderId="105" applyAlignment="0" applyProtection="0"/>
    <xf numFmtId="194" fontId="41" fillId="28" borderId="105" applyAlignment="0" applyProtection="0"/>
    <xf numFmtId="0" fontId="14" fillId="27" borderId="105" applyNumberFormat="0" applyFont="0" applyAlignment="0" applyProtection="0"/>
    <xf numFmtId="194" fontId="41" fillId="28" borderId="105" applyAlignment="0" applyProtection="0"/>
    <xf numFmtId="0" fontId="14" fillId="27" borderId="105" applyNumberFormat="0" applyFont="0" applyAlignment="0" applyProtection="0"/>
    <xf numFmtId="194" fontId="41" fillId="28" borderId="105" applyAlignment="0" applyProtection="0"/>
    <xf numFmtId="0" fontId="14" fillId="27" borderId="105" applyNumberFormat="0" applyFont="0" applyAlignment="0" applyProtection="0"/>
    <xf numFmtId="194" fontId="41" fillId="28" borderId="105" applyAlignment="0" applyProtection="0"/>
    <xf numFmtId="0" fontId="14" fillId="27" borderId="105" applyNumberFormat="0" applyFont="0" applyAlignment="0" applyProtection="0"/>
    <xf numFmtId="194" fontId="41" fillId="28" borderId="105" applyAlignment="0" applyProtection="0"/>
    <xf numFmtId="0" fontId="14" fillId="27" borderId="105" applyNumberFormat="0" applyFont="0" applyAlignment="0" applyProtection="0"/>
    <xf numFmtId="194" fontId="41" fillId="28" borderId="105" applyAlignment="0" applyProtection="0"/>
    <xf numFmtId="194" fontId="41" fillId="28" borderId="105" applyAlignment="0" applyProtection="0"/>
    <xf numFmtId="0" fontId="14" fillId="27" borderId="105" applyNumberFormat="0" applyFont="0" applyAlignment="0" applyProtection="0"/>
    <xf numFmtId="194" fontId="41" fillId="28" borderId="105" applyAlignment="0" applyProtection="0"/>
    <xf numFmtId="0" fontId="20" fillId="27" borderId="105" applyNumberFormat="0" applyFont="0" applyAlignment="0" applyProtection="0"/>
    <xf numFmtId="194" fontId="41" fillId="28" borderId="105" applyAlignment="0" applyProtection="0"/>
    <xf numFmtId="0" fontId="14" fillId="27" borderId="105" applyNumberFormat="0" applyFont="0" applyAlignment="0" applyProtection="0"/>
    <xf numFmtId="194" fontId="41" fillId="28" borderId="105" applyAlignment="0" applyProtection="0"/>
    <xf numFmtId="0" fontId="14" fillId="27" borderId="105" applyNumberFormat="0" applyFont="0" applyAlignment="0" applyProtection="0"/>
    <xf numFmtId="194" fontId="41" fillId="28" borderId="105" applyAlignment="0" applyProtection="0"/>
    <xf numFmtId="0" fontId="14" fillId="27" borderId="105" applyNumberFormat="0" applyFont="0" applyAlignment="0" applyProtection="0"/>
    <xf numFmtId="194" fontId="41" fillId="28" borderId="105" applyAlignment="0" applyProtection="0"/>
    <xf numFmtId="194" fontId="41" fillId="28" borderId="105" applyAlignment="0" applyProtection="0"/>
    <xf numFmtId="0" fontId="14" fillId="27" borderId="105" applyNumberFormat="0" applyFont="0" applyAlignment="0" applyProtection="0"/>
    <xf numFmtId="194" fontId="41" fillId="28" borderId="105" applyAlignment="0" applyProtection="0"/>
    <xf numFmtId="0" fontId="14" fillId="27" borderId="105" applyNumberFormat="0" applyFont="0" applyAlignment="0" applyProtection="0"/>
    <xf numFmtId="194" fontId="41" fillId="28" borderId="105" applyAlignment="0" applyProtection="0"/>
    <xf numFmtId="0" fontId="14" fillId="27" borderId="105" applyNumberFormat="0" applyFont="0" applyAlignment="0" applyProtection="0"/>
    <xf numFmtId="194" fontId="41" fillId="28" borderId="105" applyAlignment="0" applyProtection="0"/>
    <xf numFmtId="0" fontId="14" fillId="27" borderId="105" applyNumberFormat="0" applyFont="0" applyAlignment="0" applyProtection="0"/>
    <xf numFmtId="194" fontId="41" fillId="28" borderId="105" applyAlignment="0" applyProtection="0"/>
    <xf numFmtId="0" fontId="14" fillId="27" borderId="105" applyNumberFormat="0" applyFont="0" applyAlignment="0" applyProtection="0"/>
    <xf numFmtId="194" fontId="41" fillId="28" borderId="105" applyAlignment="0" applyProtection="0"/>
    <xf numFmtId="0" fontId="20" fillId="27" borderId="105" applyNumberFormat="0" applyFont="0" applyAlignment="0" applyProtection="0"/>
    <xf numFmtId="0" fontId="20" fillId="27" borderId="105" applyNumberFormat="0" applyFont="0" applyAlignment="0" applyProtection="0"/>
    <xf numFmtId="0" fontId="20" fillId="27" borderId="105" applyNumberFormat="0" applyFont="0" applyAlignment="0" applyProtection="0"/>
    <xf numFmtId="194" fontId="41" fillId="28" borderId="105" applyAlignment="0" applyProtection="0"/>
    <xf numFmtId="0" fontId="14" fillId="27" borderId="105" applyNumberFormat="0" applyFont="0" applyAlignment="0" applyProtection="0"/>
    <xf numFmtId="194" fontId="41" fillId="28" borderId="105" applyAlignment="0" applyProtection="0"/>
    <xf numFmtId="0" fontId="14" fillId="27" borderId="105" applyNumberFormat="0" applyFont="0" applyAlignment="0" applyProtection="0"/>
    <xf numFmtId="194" fontId="41" fillId="28" borderId="105" applyAlignment="0" applyProtection="0"/>
    <xf numFmtId="0" fontId="14" fillId="27" borderId="105" applyNumberFormat="0" applyFont="0" applyAlignment="0" applyProtection="0"/>
    <xf numFmtId="194" fontId="41" fillId="28" borderId="105" applyAlignment="0" applyProtection="0"/>
    <xf numFmtId="0" fontId="14" fillId="27" borderId="105" applyNumberFormat="0" applyFont="0" applyAlignment="0" applyProtection="0"/>
    <xf numFmtId="0" fontId="20" fillId="27" borderId="105" applyNumberFormat="0" applyFont="0" applyAlignment="0" applyProtection="0"/>
    <xf numFmtId="194" fontId="41" fillId="28" borderId="105" applyAlignment="0" applyProtection="0"/>
    <xf numFmtId="0" fontId="20" fillId="27" borderId="105" applyNumberFormat="0" applyFont="0" applyAlignment="0" applyProtection="0"/>
    <xf numFmtId="194" fontId="41" fillId="28" borderId="105" applyAlignment="0" applyProtection="0"/>
    <xf numFmtId="0" fontId="20" fillId="27" borderId="105" applyNumberFormat="0" applyFont="0" applyAlignment="0" applyProtection="0"/>
    <xf numFmtId="194" fontId="41" fillId="28" borderId="105" applyAlignment="0" applyProtection="0"/>
    <xf numFmtId="0" fontId="20" fillId="27" borderId="105" applyNumberFormat="0" applyFont="0" applyAlignment="0" applyProtection="0"/>
    <xf numFmtId="194" fontId="41" fillId="28" borderId="105" applyAlignment="0" applyProtection="0"/>
    <xf numFmtId="0" fontId="20" fillId="27" borderId="105" applyNumberFormat="0" applyFont="0" applyAlignment="0" applyProtection="0"/>
    <xf numFmtId="194" fontId="41" fillId="28" borderId="105" applyAlignment="0" applyProtection="0"/>
    <xf numFmtId="0" fontId="20" fillId="27" borderId="105" applyNumberFormat="0" applyFont="0" applyAlignment="0" applyProtection="0"/>
    <xf numFmtId="0" fontId="14" fillId="27" borderId="116" applyNumberFormat="0" applyFont="0" applyAlignment="0" applyProtection="0"/>
    <xf numFmtId="194" fontId="41" fillId="28" borderId="116" applyAlignment="0" applyProtection="0"/>
    <xf numFmtId="0" fontId="14" fillId="27" borderId="116" applyNumberFormat="0" applyFont="0" applyAlignment="0" applyProtection="0"/>
    <xf numFmtId="194" fontId="41" fillId="28" borderId="116" applyAlignment="0" applyProtection="0"/>
    <xf numFmtId="0" fontId="20" fillId="27" borderId="116" applyNumberFormat="0" applyFont="0" applyAlignment="0" applyProtection="0"/>
    <xf numFmtId="194" fontId="41" fillId="28" borderId="116" applyAlignment="0" applyProtection="0"/>
    <xf numFmtId="0" fontId="20" fillId="27" borderId="116" applyNumberFormat="0" applyFont="0" applyAlignment="0" applyProtection="0"/>
    <xf numFmtId="0" fontId="20" fillId="27" borderId="116" applyNumberFormat="0" applyFont="0" applyAlignment="0" applyProtection="0"/>
    <xf numFmtId="194" fontId="41" fillId="28" borderId="116" applyAlignment="0" applyProtection="0"/>
    <xf numFmtId="0" fontId="20" fillId="27" borderId="116" applyNumberFormat="0" applyFont="0" applyAlignment="0" applyProtection="0"/>
    <xf numFmtId="194" fontId="41" fillId="28" borderId="116" applyAlignment="0" applyProtection="0"/>
    <xf numFmtId="194" fontId="41" fillId="28" borderId="116" applyAlignment="0" applyProtection="0"/>
    <xf numFmtId="0" fontId="20" fillId="27" borderId="116" applyNumberFormat="0" applyFont="0" applyAlignment="0" applyProtection="0"/>
    <xf numFmtId="0" fontId="1" fillId="0" borderId="0"/>
    <xf numFmtId="0" fontId="25" fillId="21" borderId="102" applyNumberFormat="0" applyAlignment="0" applyProtection="0"/>
    <xf numFmtId="0" fontId="25" fillId="21" borderId="102" applyNumberFormat="0" applyAlignment="0" applyProtection="0"/>
    <xf numFmtId="0" fontId="25" fillId="21" borderId="102" applyNumberFormat="0" applyAlignment="0" applyProtection="0"/>
    <xf numFmtId="0" fontId="25" fillId="21" borderId="102" applyNumberFormat="0" applyAlignment="0" applyProtection="0"/>
    <xf numFmtId="0" fontId="25" fillId="21" borderId="102" applyNumberFormat="0" applyAlignment="0" applyProtection="0"/>
    <xf numFmtId="0" fontId="25" fillId="21" borderId="102" applyNumberFormat="0" applyAlignment="0" applyProtection="0"/>
    <xf numFmtId="0" fontId="25" fillId="21" borderId="102" applyNumberFormat="0" applyAlignment="0" applyProtection="0"/>
    <xf numFmtId="0" fontId="25" fillId="21" borderId="102" applyNumberFormat="0" applyAlignment="0" applyProtection="0"/>
    <xf numFmtId="0" fontId="25" fillId="21" borderId="102" applyNumberFormat="0" applyAlignment="0" applyProtection="0"/>
    <xf numFmtId="0" fontId="25" fillId="21" borderId="102" applyNumberFormat="0" applyAlignment="0" applyProtection="0"/>
    <xf numFmtId="0" fontId="25" fillId="21" borderId="102" applyNumberFormat="0" applyAlignment="0" applyProtection="0"/>
    <xf numFmtId="0" fontId="25" fillId="21" borderId="102" applyNumberFormat="0" applyAlignment="0" applyProtection="0"/>
    <xf numFmtId="0" fontId="25" fillId="21" borderId="102" applyNumberFormat="0" applyAlignment="0" applyProtection="0"/>
    <xf numFmtId="0" fontId="25" fillId="21" borderId="102" applyNumberFormat="0" applyAlignment="0" applyProtection="0"/>
    <xf numFmtId="0" fontId="25" fillId="21" borderId="102" applyNumberFormat="0" applyAlignment="0" applyProtection="0"/>
    <xf numFmtId="0" fontId="25" fillId="21" borderId="102" applyNumberFormat="0" applyAlignment="0" applyProtection="0"/>
    <xf numFmtId="0" fontId="25" fillId="21" borderId="102" applyNumberFormat="0" applyAlignment="0" applyProtection="0"/>
    <xf numFmtId="0" fontId="25" fillId="21" borderId="102" applyNumberFormat="0" applyAlignment="0" applyProtection="0"/>
    <xf numFmtId="0" fontId="25" fillId="21" borderId="102" applyNumberFormat="0" applyAlignment="0" applyProtection="0"/>
    <xf numFmtId="0" fontId="25" fillId="21" borderId="102" applyNumberFormat="0" applyAlignment="0" applyProtection="0"/>
    <xf numFmtId="0" fontId="24" fillId="20" borderId="110" applyNumberFormat="0" applyAlignment="0" applyProtection="0"/>
    <xf numFmtId="0" fontId="24" fillId="20" borderId="110" applyNumberFormat="0" applyAlignment="0" applyProtection="0"/>
    <xf numFmtId="0" fontId="24" fillId="20" borderId="110" applyNumberFormat="0" applyAlignment="0" applyProtection="0"/>
    <xf numFmtId="0" fontId="24" fillId="20" borderId="110" applyNumberFormat="0" applyAlignment="0" applyProtection="0"/>
    <xf numFmtId="0" fontId="24" fillId="20" borderId="110" applyNumberFormat="0" applyAlignment="0" applyProtection="0"/>
    <xf numFmtId="0" fontId="24" fillId="20" borderId="110" applyNumberFormat="0" applyAlignment="0" applyProtection="0"/>
    <xf numFmtId="0" fontId="24" fillId="20" borderId="110" applyNumberFormat="0" applyAlignment="0" applyProtection="0"/>
    <xf numFmtId="0" fontId="24" fillId="20" borderId="110" applyNumberFormat="0" applyAlignment="0" applyProtection="0"/>
    <xf numFmtId="0" fontId="24" fillId="20" borderId="110" applyNumberFormat="0" applyAlignment="0" applyProtection="0"/>
    <xf numFmtId="0" fontId="24" fillId="20" borderId="110" applyNumberFormat="0" applyAlignment="0" applyProtection="0"/>
    <xf numFmtId="0" fontId="24" fillId="20" borderId="110" applyNumberFormat="0" applyAlignment="0" applyProtection="0"/>
    <xf numFmtId="0" fontId="24" fillId="20" borderId="110" applyNumberFormat="0" applyAlignment="0" applyProtection="0"/>
    <xf numFmtId="0" fontId="24" fillId="20" borderId="110" applyNumberFormat="0" applyAlignment="0" applyProtection="0"/>
    <xf numFmtId="0" fontId="24" fillId="20" borderId="110" applyNumberFormat="0" applyAlignment="0" applyProtection="0"/>
    <xf numFmtId="0" fontId="24" fillId="20" borderId="110" applyNumberFormat="0" applyAlignment="0" applyProtection="0"/>
    <xf numFmtId="0" fontId="24" fillId="20" borderId="110" applyNumberFormat="0" applyAlignment="0" applyProtection="0"/>
    <xf numFmtId="0" fontId="24" fillId="20" borderId="110" applyNumberFormat="0" applyAlignment="0" applyProtection="0"/>
    <xf numFmtId="0" fontId="31" fillId="7" borderId="104" applyNumberFormat="0" applyAlignment="0" applyProtection="0"/>
    <xf numFmtId="0" fontId="31" fillId="7" borderId="104" applyNumberFormat="0" applyAlignment="0" applyProtection="0"/>
    <xf numFmtId="0" fontId="31" fillId="7" borderId="104" applyNumberFormat="0" applyAlignment="0" applyProtection="0"/>
    <xf numFmtId="0" fontId="31" fillId="7" borderId="104" applyNumberFormat="0" applyAlignment="0" applyProtection="0"/>
    <xf numFmtId="0" fontId="31" fillId="7" borderId="104" applyNumberFormat="0" applyAlignment="0" applyProtection="0"/>
    <xf numFmtId="0" fontId="31" fillId="7" borderId="104" applyNumberFormat="0" applyAlignment="0" applyProtection="0"/>
    <xf numFmtId="0" fontId="31" fillId="7" borderId="104" applyNumberFormat="0" applyAlignment="0" applyProtection="0"/>
    <xf numFmtId="0" fontId="31" fillId="7" borderId="104" applyNumberFormat="0" applyAlignment="0" applyProtection="0"/>
    <xf numFmtId="0" fontId="31" fillId="7" borderId="104" applyNumberFormat="0" applyAlignment="0" applyProtection="0"/>
    <xf numFmtId="0" fontId="31" fillId="7" borderId="104" applyNumberFormat="0" applyAlignment="0" applyProtection="0"/>
    <xf numFmtId="0" fontId="31" fillId="7" borderId="104" applyNumberFormat="0" applyAlignment="0" applyProtection="0"/>
    <xf numFmtId="0" fontId="31" fillId="7" borderId="104" applyNumberFormat="0" applyAlignment="0" applyProtection="0"/>
    <xf numFmtId="0" fontId="31" fillId="7" borderId="104" applyNumberFormat="0" applyAlignment="0" applyProtection="0"/>
    <xf numFmtId="0" fontId="31" fillId="7" borderId="104" applyNumberFormat="0" applyAlignment="0" applyProtection="0"/>
    <xf numFmtId="0" fontId="31" fillId="7" borderId="104" applyNumberFormat="0" applyAlignment="0" applyProtection="0"/>
    <xf numFmtId="0" fontId="31" fillId="7" borderId="104" applyNumberFormat="0" applyAlignment="0" applyProtection="0"/>
    <xf numFmtId="0" fontId="31" fillId="7" borderId="104" applyNumberFormat="0" applyAlignment="0" applyProtection="0"/>
    <xf numFmtId="0" fontId="31" fillId="7" borderId="104" applyNumberFormat="0" applyAlignment="0" applyProtection="0"/>
    <xf numFmtId="0" fontId="31" fillId="7" borderId="104" applyNumberFormat="0" applyAlignment="0" applyProtection="0"/>
    <xf numFmtId="0" fontId="31" fillId="7" borderId="104" applyNumberFormat="0" applyAlignment="0" applyProtection="0"/>
    <xf numFmtId="0" fontId="31" fillId="7" borderId="104" applyNumberFormat="0" applyAlignment="0" applyProtection="0"/>
    <xf numFmtId="0" fontId="31" fillId="7" borderId="104" applyNumberFormat="0" applyAlignment="0" applyProtection="0"/>
    <xf numFmtId="0" fontId="31" fillId="7" borderId="104" applyNumberFormat="0" applyAlignment="0" applyProtection="0"/>
    <xf numFmtId="0" fontId="31" fillId="7" borderId="104" applyNumberFormat="0" applyAlignment="0" applyProtection="0"/>
    <xf numFmtId="43" fontId="1" fillId="0" borderId="0" applyFont="0" applyFill="0" applyBorder="0" applyAlignment="0" applyProtection="0"/>
    <xf numFmtId="0" fontId="77" fillId="23" borderId="108"/>
    <xf numFmtId="0" fontId="77" fillId="0" borderId="108"/>
    <xf numFmtId="0" fontId="77" fillId="23" borderId="119"/>
    <xf numFmtId="0" fontId="77" fillId="0" borderId="119"/>
    <xf numFmtId="0" fontId="77" fillId="0" borderId="103"/>
    <xf numFmtId="0" fontId="77" fillId="0" borderId="103"/>
    <xf numFmtId="0" fontId="72" fillId="0" borderId="108"/>
    <xf numFmtId="0" fontId="72" fillId="0" borderId="108"/>
    <xf numFmtId="0" fontId="72" fillId="0" borderId="119"/>
    <xf numFmtId="0" fontId="72" fillId="0" borderId="119"/>
    <xf numFmtId="0" fontId="72" fillId="0" borderId="114"/>
    <xf numFmtId="0" fontId="72" fillId="0" borderId="114"/>
    <xf numFmtId="0" fontId="77" fillId="0" borderId="114"/>
    <xf numFmtId="0" fontId="77" fillId="23" borderId="114"/>
    <xf numFmtId="0" fontId="31" fillId="7" borderId="110" applyNumberFormat="0" applyAlignment="0" applyProtection="0"/>
    <xf numFmtId="0" fontId="31" fillId="7" borderId="110" applyNumberFormat="0" applyAlignment="0" applyProtection="0"/>
    <xf numFmtId="0" fontId="31" fillId="7" borderId="110" applyNumberFormat="0" applyAlignment="0" applyProtection="0"/>
    <xf numFmtId="0" fontId="31" fillId="7" borderId="110" applyNumberFormat="0" applyAlignment="0" applyProtection="0"/>
    <xf numFmtId="0" fontId="31" fillId="7" borderId="110" applyNumberFormat="0" applyAlignment="0" applyProtection="0"/>
    <xf numFmtId="0" fontId="31" fillId="7" borderId="110" applyNumberFormat="0" applyAlignment="0" applyProtection="0"/>
    <xf numFmtId="0" fontId="31" fillId="7" borderId="110" applyNumberFormat="0" applyAlignment="0" applyProtection="0"/>
    <xf numFmtId="0" fontId="31" fillId="7" borderId="110" applyNumberFormat="0" applyAlignment="0" applyProtection="0"/>
    <xf numFmtId="0" fontId="31" fillId="7" borderId="110" applyNumberFormat="0" applyAlignment="0" applyProtection="0"/>
    <xf numFmtId="0" fontId="31" fillId="7" borderId="110" applyNumberFormat="0" applyAlignment="0" applyProtection="0"/>
    <xf numFmtId="0" fontId="31" fillId="7" borderId="110" applyNumberFormat="0" applyAlignment="0" applyProtection="0"/>
    <xf numFmtId="0" fontId="31" fillId="7" borderId="110" applyNumberFormat="0" applyAlignment="0" applyProtection="0"/>
    <xf numFmtId="0" fontId="31" fillId="7" borderId="110" applyNumberFormat="0" applyAlignment="0" applyProtection="0"/>
    <xf numFmtId="0" fontId="31" fillId="7" borderId="110" applyNumberFormat="0" applyAlignment="0" applyProtection="0"/>
    <xf numFmtId="0" fontId="31" fillId="7" borderId="110" applyNumberFormat="0" applyAlignment="0" applyProtection="0"/>
    <xf numFmtId="0" fontId="31" fillId="7" borderId="110" applyNumberFormat="0" applyAlignment="0" applyProtection="0"/>
    <xf numFmtId="0" fontId="31" fillId="7" borderId="110" applyNumberFormat="0" applyAlignment="0" applyProtection="0"/>
    <xf numFmtId="0" fontId="31" fillId="7" borderId="110" applyNumberFormat="0" applyAlignment="0" applyProtection="0"/>
    <xf numFmtId="0" fontId="31" fillId="7" borderId="110" applyNumberFormat="0" applyAlignment="0" applyProtection="0"/>
    <xf numFmtId="0" fontId="31" fillId="7" borderId="110" applyNumberFormat="0" applyAlignment="0" applyProtection="0"/>
    <xf numFmtId="0" fontId="31" fillId="7" borderId="110" applyNumberFormat="0" applyAlignment="0" applyProtection="0"/>
    <xf numFmtId="0" fontId="31" fillId="7" borderId="110" applyNumberFormat="0" applyAlignment="0" applyProtection="0"/>
    <xf numFmtId="0" fontId="31" fillId="7" borderId="110" applyNumberFormat="0" applyAlignment="0" applyProtection="0"/>
    <xf numFmtId="0" fontId="24" fillId="20" borderId="104" applyNumberFormat="0" applyAlignment="0" applyProtection="0"/>
    <xf numFmtId="0" fontId="24" fillId="20" borderId="104" applyNumberFormat="0" applyAlignment="0" applyProtection="0"/>
    <xf numFmtId="0" fontId="24" fillId="20" borderId="104" applyNumberFormat="0" applyAlignment="0" applyProtection="0"/>
    <xf numFmtId="0" fontId="24" fillId="20" borderId="104" applyNumberFormat="0" applyAlignment="0" applyProtection="0"/>
    <xf numFmtId="0" fontId="24" fillId="20" borderId="104" applyNumberFormat="0" applyAlignment="0" applyProtection="0"/>
    <xf numFmtId="0" fontId="24" fillId="20" borderId="104" applyNumberFormat="0" applyAlignment="0" applyProtection="0"/>
    <xf numFmtId="0" fontId="24" fillId="20" borderId="104" applyNumberFormat="0" applyAlignment="0" applyProtection="0"/>
    <xf numFmtId="0" fontId="24" fillId="20" borderId="104" applyNumberFormat="0" applyAlignment="0" applyProtection="0"/>
    <xf numFmtId="0" fontId="24" fillId="20" borderId="104" applyNumberFormat="0" applyAlignment="0" applyProtection="0"/>
    <xf numFmtId="0" fontId="24" fillId="20" borderId="104" applyNumberFormat="0" applyAlignment="0" applyProtection="0"/>
    <xf numFmtId="0" fontId="24" fillId="20" borderId="104" applyNumberFormat="0" applyAlignment="0" applyProtection="0"/>
    <xf numFmtId="0" fontId="24" fillId="20" borderId="104" applyNumberFormat="0" applyAlignment="0" applyProtection="0"/>
    <xf numFmtId="0" fontId="24" fillId="20" borderId="104" applyNumberFormat="0" applyAlignment="0" applyProtection="0"/>
    <xf numFmtId="0" fontId="24" fillId="20" borderId="104" applyNumberFormat="0" applyAlignment="0" applyProtection="0"/>
    <xf numFmtId="0" fontId="24" fillId="20" borderId="104" applyNumberFormat="0" applyAlignment="0" applyProtection="0"/>
    <xf numFmtId="0" fontId="24" fillId="20" borderId="104" applyNumberFormat="0" applyAlignment="0" applyProtection="0"/>
    <xf numFmtId="0" fontId="24" fillId="20" borderId="104" applyNumberFormat="0" applyAlignment="0" applyProtection="0"/>
    <xf numFmtId="0" fontId="1" fillId="0" borderId="0"/>
    <xf numFmtId="0" fontId="1" fillId="0" borderId="0"/>
    <xf numFmtId="0" fontId="20" fillId="27" borderId="111" applyNumberFormat="0" applyFont="0" applyAlignment="0" applyProtection="0"/>
    <xf numFmtId="194" fontId="41" fillId="28" borderId="111" applyAlignment="0" applyProtection="0"/>
    <xf numFmtId="0" fontId="20" fillId="27" borderId="111" applyNumberFormat="0" applyFont="0" applyAlignment="0" applyProtection="0"/>
    <xf numFmtId="194" fontId="41" fillId="28" borderId="111" applyAlignment="0" applyProtection="0"/>
    <xf numFmtId="0" fontId="20" fillId="27" borderId="111" applyNumberFormat="0" applyFont="0" applyAlignment="0" applyProtection="0"/>
    <xf numFmtId="194" fontId="41" fillId="28" borderId="111" applyAlignment="0" applyProtection="0"/>
    <xf numFmtId="0" fontId="20" fillId="27" borderId="111" applyNumberFormat="0" applyFont="0" applyAlignment="0" applyProtection="0"/>
    <xf numFmtId="0" fontId="20" fillId="27" borderId="111" applyNumberFormat="0" applyFont="0" applyAlignment="0" applyProtection="0"/>
    <xf numFmtId="194" fontId="41" fillId="28" borderId="111" applyAlignment="0" applyProtection="0"/>
    <xf numFmtId="0" fontId="20" fillId="27" borderId="111" applyNumberFormat="0" applyFont="0" applyAlignment="0" applyProtection="0"/>
    <xf numFmtId="194" fontId="41" fillId="28" borderId="111" applyAlignment="0" applyProtection="0"/>
    <xf numFmtId="0" fontId="14" fillId="27" borderId="111" applyNumberFormat="0" applyFont="0" applyAlignment="0" applyProtection="0"/>
    <xf numFmtId="194" fontId="41" fillId="28" borderId="111" applyAlignment="0" applyProtection="0"/>
    <xf numFmtId="0" fontId="14" fillId="27" borderId="111" applyNumberFormat="0" applyFont="0" applyAlignment="0" applyProtection="0"/>
    <xf numFmtId="194" fontId="41" fillId="28" borderId="111" applyAlignment="0" applyProtection="0"/>
    <xf numFmtId="0" fontId="14" fillId="27" borderId="111" applyNumberFormat="0" applyFont="0" applyAlignment="0" applyProtection="0"/>
    <xf numFmtId="194" fontId="41" fillId="28" borderId="111" applyAlignment="0" applyProtection="0"/>
    <xf numFmtId="0" fontId="14" fillId="27" borderId="111" applyNumberFormat="0" applyFont="0" applyAlignment="0" applyProtection="0"/>
    <xf numFmtId="0" fontId="20" fillId="27" borderId="111" applyNumberFormat="0" applyFont="0" applyAlignment="0" applyProtection="0"/>
    <xf numFmtId="0" fontId="20" fillId="27" borderId="111" applyNumberFormat="0" applyFont="0" applyAlignment="0" applyProtection="0"/>
    <xf numFmtId="0" fontId="20" fillId="27" borderId="111" applyNumberFormat="0" applyFont="0" applyAlignment="0" applyProtection="0"/>
    <xf numFmtId="0" fontId="14" fillId="27" borderId="111" applyNumberFormat="0" applyFont="0" applyAlignment="0" applyProtection="0"/>
    <xf numFmtId="0" fontId="14" fillId="27" borderId="111" applyNumberFormat="0" applyFont="0" applyAlignment="0" applyProtection="0"/>
    <xf numFmtId="194" fontId="41" fillId="28" borderId="111" applyAlignment="0" applyProtection="0"/>
    <xf numFmtId="0" fontId="14" fillId="27" borderId="111" applyNumberFormat="0" applyFont="0" applyAlignment="0" applyProtection="0"/>
    <xf numFmtId="194" fontId="41" fillId="28" borderId="111" applyAlignment="0" applyProtection="0"/>
    <xf numFmtId="0" fontId="14" fillId="27" borderId="111" applyNumberFormat="0" applyFont="0" applyAlignment="0" applyProtection="0"/>
    <xf numFmtId="194" fontId="41" fillId="28" borderId="111" applyAlignment="0" applyProtection="0"/>
    <xf numFmtId="194" fontId="41" fillId="28" borderId="111" applyAlignment="0" applyProtection="0"/>
    <xf numFmtId="0" fontId="35" fillId="20" borderId="106" applyNumberFormat="0" applyAlignment="0" applyProtection="0"/>
    <xf numFmtId="0" fontId="20" fillId="27" borderId="105" applyNumberFormat="0" applyFont="0" applyAlignment="0" applyProtection="0"/>
    <xf numFmtId="0" fontId="31" fillId="7" borderId="104" applyNumberFormat="0" applyAlignment="0" applyProtection="0"/>
    <xf numFmtId="0" fontId="24" fillId="20" borderId="104" applyNumberFormat="0" applyAlignment="0" applyProtection="0"/>
    <xf numFmtId="0" fontId="1" fillId="0" borderId="0"/>
    <xf numFmtId="194" fontId="41" fillId="28" borderId="111" applyAlignment="0" applyProtection="0"/>
    <xf numFmtId="194" fontId="41" fillId="28" borderId="111" applyAlignment="0" applyProtection="0"/>
    <xf numFmtId="0" fontId="14" fillId="27" borderId="111" applyNumberFormat="0" applyFont="0" applyAlignment="0" applyProtection="0"/>
    <xf numFmtId="194" fontId="41" fillId="28" borderId="111" applyAlignment="0" applyProtection="0"/>
    <xf numFmtId="0" fontId="31" fillId="7" borderId="110" applyNumberFormat="0" applyAlignment="0" applyProtection="0"/>
    <xf numFmtId="0" fontId="24" fillId="20" borderId="110" applyNumberFormat="0" applyAlignment="0" applyProtection="0"/>
    <xf numFmtId="0" fontId="37" fillId="0" borderId="107" applyNumberFormat="0" applyFill="0" applyAlignment="0" applyProtection="0"/>
    <xf numFmtId="0" fontId="37" fillId="0" borderId="107" applyNumberFormat="0" applyFill="0" applyAlignment="0" applyProtection="0"/>
    <xf numFmtId="0" fontId="37" fillId="0" borderId="107" applyNumberFormat="0" applyFill="0" applyAlignment="0" applyProtection="0"/>
    <xf numFmtId="0" fontId="37" fillId="0" borderId="107" applyNumberFormat="0" applyFill="0" applyAlignment="0" applyProtection="0"/>
    <xf numFmtId="0" fontId="37" fillId="0" borderId="107" applyNumberFormat="0" applyFill="0" applyAlignment="0" applyProtection="0"/>
    <xf numFmtId="0" fontId="37" fillId="0" borderId="107" applyNumberFormat="0" applyFill="0" applyAlignment="0" applyProtection="0"/>
    <xf numFmtId="0" fontId="37" fillId="0" borderId="107" applyNumberFormat="0" applyFill="0" applyAlignment="0" applyProtection="0"/>
    <xf numFmtId="0" fontId="37" fillId="0" borderId="107" applyNumberFormat="0" applyFill="0" applyAlignment="0" applyProtection="0"/>
    <xf numFmtId="0" fontId="37" fillId="0" borderId="107" applyNumberFormat="0" applyFill="0" applyAlignment="0" applyProtection="0"/>
    <xf numFmtId="0" fontId="37" fillId="0" borderId="107" applyNumberFormat="0" applyFill="0" applyAlignment="0" applyProtection="0"/>
    <xf numFmtId="0" fontId="37" fillId="0" borderId="107" applyNumberFormat="0" applyFill="0" applyAlignment="0" applyProtection="0"/>
    <xf numFmtId="0" fontId="37" fillId="0" borderId="107" applyNumberFormat="0" applyFill="0" applyAlignment="0" applyProtection="0"/>
    <xf numFmtId="0" fontId="37" fillId="0" borderId="107" applyNumberFormat="0" applyFill="0" applyAlignment="0" applyProtection="0"/>
    <xf numFmtId="0" fontId="37" fillId="0" borderId="107" applyNumberFormat="0" applyFill="0" applyAlignment="0" applyProtection="0"/>
    <xf numFmtId="0" fontId="37" fillId="0" borderId="107" applyNumberFormat="0" applyFill="0" applyAlignment="0" applyProtection="0"/>
    <xf numFmtId="0" fontId="37" fillId="0" borderId="107" applyNumberFormat="0" applyFill="0" applyAlignment="0" applyProtection="0"/>
    <xf numFmtId="0" fontId="37" fillId="0" borderId="107" applyNumberFormat="0" applyFill="0" applyAlignment="0" applyProtection="0"/>
    <xf numFmtId="0" fontId="1" fillId="0" borderId="0"/>
    <xf numFmtId="194" fontId="41" fillId="28" borderId="116" applyAlignment="0" applyProtection="0"/>
    <xf numFmtId="194" fontId="41" fillId="28" borderId="116" applyAlignment="0" applyProtection="0"/>
    <xf numFmtId="0" fontId="14" fillId="27" borderId="116" applyNumberFormat="0" applyFont="0" applyAlignment="0" applyProtection="0"/>
    <xf numFmtId="0" fontId="14" fillId="27" borderId="116" applyNumberFormat="0" applyFont="0" applyAlignment="0" applyProtection="0"/>
    <xf numFmtId="0" fontId="14" fillId="27" borderId="111" applyNumberFormat="0" applyFont="0" applyAlignment="0" applyProtection="0"/>
    <xf numFmtId="194" fontId="41" fillId="28" borderId="111" applyAlignment="0" applyProtection="0"/>
    <xf numFmtId="0" fontId="14" fillId="27" borderId="111" applyNumberFormat="0" applyFont="0" applyAlignment="0" applyProtection="0"/>
    <xf numFmtId="194" fontId="41" fillId="28" borderId="111" applyAlignment="0" applyProtection="0"/>
    <xf numFmtId="0" fontId="14" fillId="27" borderId="111" applyNumberFormat="0" applyFont="0" applyAlignment="0" applyProtection="0"/>
    <xf numFmtId="194" fontId="41" fillId="28" borderId="111" applyAlignment="0" applyProtection="0"/>
    <xf numFmtId="0" fontId="14" fillId="27" borderId="111" applyNumberFormat="0" applyFont="0" applyAlignment="0" applyProtection="0"/>
    <xf numFmtId="194" fontId="41" fillId="28" borderId="111" applyAlignment="0" applyProtection="0"/>
    <xf numFmtId="0" fontId="14" fillId="27" borderId="111" applyNumberFormat="0" applyFont="0" applyAlignment="0" applyProtection="0"/>
    <xf numFmtId="194" fontId="41" fillId="28" borderId="111" applyAlignment="0" applyProtection="0"/>
    <xf numFmtId="0" fontId="20" fillId="27" borderId="111" applyNumberFormat="0" applyFont="0" applyAlignment="0" applyProtection="0"/>
    <xf numFmtId="194" fontId="41" fillId="28" borderId="111" applyAlignment="0" applyProtection="0"/>
    <xf numFmtId="0" fontId="14" fillId="27" borderId="111" applyNumberFormat="0" applyFont="0" applyAlignment="0" applyProtection="0"/>
    <xf numFmtId="194" fontId="41" fillId="28" borderId="111" applyAlignment="0" applyProtection="0"/>
    <xf numFmtId="0" fontId="14" fillId="27" borderId="111" applyNumberFormat="0" applyFont="0" applyAlignment="0" applyProtection="0"/>
    <xf numFmtId="194" fontId="41" fillId="28" borderId="111" applyAlignment="0" applyProtection="0"/>
    <xf numFmtId="0" fontId="14" fillId="27" borderId="111" applyNumberFormat="0" applyFont="0" applyAlignment="0" applyProtection="0"/>
    <xf numFmtId="194" fontId="41" fillId="28" borderId="111" applyAlignment="0" applyProtection="0"/>
    <xf numFmtId="0" fontId="14" fillId="27" borderId="111" applyNumberFormat="0" applyFont="0" applyAlignment="0" applyProtection="0"/>
    <xf numFmtId="194" fontId="41" fillId="28" borderId="111" applyAlignment="0" applyProtection="0"/>
    <xf numFmtId="0" fontId="14" fillId="27" borderId="111" applyNumberFormat="0" applyFont="0" applyAlignment="0" applyProtection="0"/>
    <xf numFmtId="194" fontId="41" fillId="28" borderId="111" applyAlignment="0" applyProtection="0"/>
    <xf numFmtId="0" fontId="14" fillId="27" borderId="111" applyNumberFormat="0" applyFont="0" applyAlignment="0" applyProtection="0"/>
    <xf numFmtId="194" fontId="41" fillId="28" borderId="111" applyAlignment="0" applyProtection="0"/>
    <xf numFmtId="0" fontId="14" fillId="27" borderId="111" applyNumberFormat="0" applyFont="0" applyAlignment="0" applyProtection="0"/>
    <xf numFmtId="194" fontId="41" fillId="28" borderId="111" applyAlignment="0" applyProtection="0"/>
    <xf numFmtId="0" fontId="14" fillId="27" borderId="111" applyNumberFormat="0" applyFont="0" applyAlignment="0" applyProtection="0"/>
    <xf numFmtId="194" fontId="41" fillId="28" borderId="111" applyAlignment="0" applyProtection="0"/>
    <xf numFmtId="0" fontId="14" fillId="27" borderId="111" applyNumberFormat="0" applyFont="0" applyAlignment="0" applyProtection="0"/>
    <xf numFmtId="194" fontId="41" fillId="28" borderId="111" applyAlignment="0" applyProtection="0"/>
    <xf numFmtId="0" fontId="14" fillId="27" borderId="111" applyNumberFormat="0" applyFont="0" applyAlignment="0" applyProtection="0"/>
    <xf numFmtId="194" fontId="41" fillId="28" borderId="111" applyAlignment="0" applyProtection="0"/>
    <xf numFmtId="0" fontId="20" fillId="27" borderId="111" applyNumberFormat="0" applyFont="0" applyAlignment="0" applyProtection="0"/>
    <xf numFmtId="194" fontId="41" fillId="28" borderId="111" applyAlignment="0" applyProtection="0"/>
    <xf numFmtId="0" fontId="14" fillId="27" borderId="111" applyNumberFormat="0" applyFont="0" applyAlignment="0" applyProtection="0"/>
    <xf numFmtId="194" fontId="41" fillId="28" borderId="111" applyAlignment="0" applyProtection="0"/>
    <xf numFmtId="0" fontId="14" fillId="27" borderId="111" applyNumberFormat="0" applyFont="0" applyAlignment="0" applyProtection="0"/>
    <xf numFmtId="194" fontId="41" fillId="28" borderId="111" applyAlignment="0" applyProtection="0"/>
    <xf numFmtId="0" fontId="14" fillId="27" borderId="111" applyNumberFormat="0" applyFont="0" applyAlignment="0" applyProtection="0"/>
    <xf numFmtId="194" fontId="41" fillId="28" borderId="111" applyAlignment="0" applyProtection="0"/>
    <xf numFmtId="0" fontId="14" fillId="27" borderId="111" applyNumberFormat="0" applyFont="0" applyAlignment="0" applyProtection="0"/>
    <xf numFmtId="194" fontId="41" fillId="28" borderId="111" applyAlignment="0" applyProtection="0"/>
    <xf numFmtId="0" fontId="14" fillId="27" borderId="111" applyNumberFormat="0" applyFont="0" applyAlignment="0" applyProtection="0"/>
    <xf numFmtId="194" fontId="41" fillId="28" borderId="111" applyAlignment="0" applyProtection="0"/>
    <xf numFmtId="0" fontId="14" fillId="27" borderId="111" applyNumberFormat="0" applyFont="0" applyAlignment="0" applyProtection="0"/>
    <xf numFmtId="194" fontId="41" fillId="28" borderId="111" applyAlignment="0" applyProtection="0"/>
    <xf numFmtId="0" fontId="14" fillId="27" borderId="111" applyNumberFormat="0" applyFont="0" applyAlignment="0" applyProtection="0"/>
    <xf numFmtId="194" fontId="41" fillId="28" borderId="111" applyAlignment="0" applyProtection="0"/>
    <xf numFmtId="0" fontId="14" fillId="27" borderId="111" applyNumberFormat="0" applyFont="0" applyAlignment="0" applyProtection="0"/>
    <xf numFmtId="194" fontId="41" fillId="28" borderId="111" applyAlignment="0" applyProtection="0"/>
    <xf numFmtId="0" fontId="14" fillId="27" borderId="111" applyNumberFormat="0" applyFont="0" applyAlignment="0" applyProtection="0"/>
    <xf numFmtId="194" fontId="41" fillId="28" borderId="111" applyAlignment="0" applyProtection="0"/>
    <xf numFmtId="0" fontId="14" fillId="27" borderId="111" applyNumberFormat="0" applyFont="0" applyAlignment="0" applyProtection="0"/>
    <xf numFmtId="194" fontId="41" fillId="28" borderId="111" applyAlignment="0" applyProtection="0"/>
    <xf numFmtId="0" fontId="20" fillId="27" borderId="111" applyNumberFormat="0" applyFont="0" applyAlignment="0" applyProtection="0"/>
    <xf numFmtId="194" fontId="41" fillId="28" borderId="111" applyAlignment="0" applyProtection="0"/>
    <xf numFmtId="0" fontId="14" fillId="27" borderId="111" applyNumberFormat="0" applyFont="0" applyAlignment="0" applyProtection="0"/>
    <xf numFmtId="194" fontId="41" fillId="28" borderId="111" applyAlignment="0" applyProtection="0"/>
    <xf numFmtId="0" fontId="14" fillId="27" borderId="111" applyNumberFormat="0" applyFont="0" applyAlignment="0" applyProtection="0"/>
    <xf numFmtId="194" fontId="41" fillId="28" borderId="111" applyAlignment="0" applyProtection="0"/>
    <xf numFmtId="0" fontId="14" fillId="27" borderId="111" applyNumberFormat="0" applyFont="0" applyAlignment="0" applyProtection="0"/>
    <xf numFmtId="194" fontId="41" fillId="28" borderId="111" applyAlignment="0" applyProtection="0"/>
    <xf numFmtId="0" fontId="14" fillId="27" borderId="111" applyNumberFormat="0" applyFont="0" applyAlignment="0" applyProtection="0"/>
    <xf numFmtId="194" fontId="41" fillId="28" borderId="111" applyAlignment="0" applyProtection="0"/>
    <xf numFmtId="0" fontId="14" fillId="27" borderId="111" applyNumberFormat="0" applyFont="0" applyAlignment="0" applyProtection="0"/>
    <xf numFmtId="194" fontId="41" fillId="28" borderId="111" applyAlignment="0" applyProtection="0"/>
    <xf numFmtId="0" fontId="14" fillId="27" borderId="111" applyNumberFormat="0" applyFont="0" applyAlignment="0" applyProtection="0"/>
    <xf numFmtId="194" fontId="41" fillId="28" borderId="111" applyAlignment="0" applyProtection="0"/>
    <xf numFmtId="0" fontId="14" fillId="27" borderId="111" applyNumberFormat="0" applyFont="0" applyAlignment="0" applyProtection="0"/>
    <xf numFmtId="194" fontId="41" fillId="28" borderId="111" applyAlignment="0" applyProtection="0"/>
    <xf numFmtId="0" fontId="14" fillId="27" borderId="111" applyNumberFormat="0" applyFont="0" applyAlignment="0" applyProtection="0"/>
    <xf numFmtId="194" fontId="41" fillId="28" borderId="111" applyAlignment="0" applyProtection="0"/>
    <xf numFmtId="0" fontId="14" fillId="27" borderId="111" applyNumberFormat="0" applyFont="0" applyAlignment="0" applyProtection="0"/>
    <xf numFmtId="194" fontId="41" fillId="28" borderId="111" applyAlignment="0" applyProtection="0"/>
    <xf numFmtId="0" fontId="14" fillId="27" borderId="111" applyNumberFormat="0" applyFont="0" applyAlignment="0" applyProtection="0"/>
    <xf numFmtId="194" fontId="41" fillId="28" borderId="111" applyAlignment="0" applyProtection="0"/>
    <xf numFmtId="0" fontId="20" fillId="27" borderId="111" applyNumberFormat="0" applyFont="0" applyAlignment="0" applyProtection="0"/>
    <xf numFmtId="194" fontId="41" fillId="28" borderId="111" applyAlignment="0" applyProtection="0"/>
    <xf numFmtId="0" fontId="14" fillId="27" borderId="111" applyNumberFormat="0" applyFont="0" applyAlignment="0" applyProtection="0"/>
    <xf numFmtId="194" fontId="41" fillId="28" borderId="111" applyAlignment="0" applyProtection="0"/>
    <xf numFmtId="0" fontId="14" fillId="27" borderId="111" applyNumberFormat="0" applyFont="0" applyAlignment="0" applyProtection="0"/>
    <xf numFmtId="194" fontId="41" fillId="28" borderId="111" applyAlignment="0" applyProtection="0"/>
    <xf numFmtId="0" fontId="14" fillId="27" borderId="111" applyNumberFormat="0" applyFont="0" applyAlignment="0" applyProtection="0"/>
    <xf numFmtId="194" fontId="41" fillId="28" borderId="111" applyAlignment="0" applyProtection="0"/>
    <xf numFmtId="0" fontId="14" fillId="27" borderId="111" applyNumberFormat="0" applyFont="0" applyAlignment="0" applyProtection="0"/>
    <xf numFmtId="194" fontId="41" fillId="28" borderId="111" applyAlignment="0" applyProtection="0"/>
    <xf numFmtId="0" fontId="14" fillId="27" borderId="111" applyNumberFormat="0" applyFont="0" applyAlignment="0" applyProtection="0"/>
    <xf numFmtId="194" fontId="41" fillId="28" borderId="111" applyAlignment="0" applyProtection="0"/>
    <xf numFmtId="0" fontId="14" fillId="27" borderId="111" applyNumberFormat="0" applyFont="0" applyAlignment="0" applyProtection="0"/>
    <xf numFmtId="194" fontId="41" fillId="28" borderId="111" applyAlignment="0" applyProtection="0"/>
    <xf numFmtId="0" fontId="14" fillId="27" borderId="111" applyNumberFormat="0" applyFont="0" applyAlignment="0" applyProtection="0"/>
    <xf numFmtId="194" fontId="41" fillId="28" borderId="111" applyAlignment="0" applyProtection="0"/>
    <xf numFmtId="0" fontId="14" fillId="27" borderId="111" applyNumberFormat="0" applyFont="0" applyAlignment="0" applyProtection="0"/>
    <xf numFmtId="194" fontId="41" fillId="28" borderId="111" applyAlignment="0" applyProtection="0"/>
    <xf numFmtId="0" fontId="14" fillId="27" borderId="111" applyNumberFormat="0" applyFont="0" applyAlignment="0" applyProtection="0"/>
    <xf numFmtId="194" fontId="41" fillId="28" borderId="111" applyAlignment="0" applyProtection="0"/>
    <xf numFmtId="0" fontId="14" fillId="27" borderId="111" applyNumberFormat="0" applyFont="0" applyAlignment="0" applyProtection="0"/>
    <xf numFmtId="194" fontId="41" fillId="28" borderId="111" applyAlignment="0" applyProtection="0"/>
    <xf numFmtId="0" fontId="20" fillId="27" borderId="111" applyNumberFormat="0" applyFont="0" applyAlignment="0" applyProtection="0"/>
    <xf numFmtId="194" fontId="41" fillId="28" borderId="111" applyAlignment="0" applyProtection="0"/>
    <xf numFmtId="0" fontId="14" fillId="27" borderId="111" applyNumberFormat="0" applyFont="0" applyAlignment="0" applyProtection="0"/>
    <xf numFmtId="194" fontId="41" fillId="28" borderId="111" applyAlignment="0" applyProtection="0"/>
    <xf numFmtId="0" fontId="14" fillId="27" borderId="111" applyNumberFormat="0" applyFont="0" applyAlignment="0" applyProtection="0"/>
    <xf numFmtId="194" fontId="41" fillId="28" borderId="111" applyAlignment="0" applyProtection="0"/>
    <xf numFmtId="0" fontId="14" fillId="27" borderId="111" applyNumberFormat="0" applyFont="0" applyAlignment="0" applyProtection="0"/>
    <xf numFmtId="194" fontId="41" fillId="28" borderId="111" applyAlignment="0" applyProtection="0"/>
    <xf numFmtId="0" fontId="14" fillId="27" borderId="111" applyNumberFormat="0" applyFont="0" applyAlignment="0" applyProtection="0"/>
    <xf numFmtId="194" fontId="41" fillId="28" borderId="111" applyAlignment="0" applyProtection="0"/>
    <xf numFmtId="0" fontId="14" fillId="27" borderId="111" applyNumberFormat="0" applyFont="0" applyAlignment="0" applyProtection="0"/>
    <xf numFmtId="194" fontId="41" fillId="28" borderId="111" applyAlignment="0" applyProtection="0"/>
    <xf numFmtId="0" fontId="14" fillId="27" borderId="111" applyNumberFormat="0" applyFont="0" applyAlignment="0" applyProtection="0"/>
    <xf numFmtId="194" fontId="41" fillId="28" borderId="111" applyAlignment="0" applyProtection="0"/>
    <xf numFmtId="0" fontId="14" fillId="27" borderId="111" applyNumberFormat="0" applyFont="0" applyAlignment="0" applyProtection="0"/>
    <xf numFmtId="194" fontId="41" fillId="28" borderId="111" applyAlignment="0" applyProtection="0"/>
    <xf numFmtId="0" fontId="14" fillId="27" borderId="111" applyNumberFormat="0" applyFont="0" applyAlignment="0" applyProtection="0"/>
    <xf numFmtId="194" fontId="41" fillId="28" borderId="111" applyAlignment="0" applyProtection="0"/>
    <xf numFmtId="0" fontId="14" fillId="27" borderId="111" applyNumberFormat="0" applyFont="0" applyAlignment="0" applyProtection="0"/>
    <xf numFmtId="194" fontId="41" fillId="28" borderId="111" applyAlignment="0" applyProtection="0"/>
    <xf numFmtId="0" fontId="20" fillId="27" borderId="111" applyNumberFormat="0" applyFont="0" applyAlignment="0" applyProtection="0"/>
    <xf numFmtId="194" fontId="41" fillId="28" borderId="111" applyAlignment="0" applyProtection="0"/>
    <xf numFmtId="0" fontId="20" fillId="27" borderId="111" applyNumberFormat="0" applyFont="0" applyAlignment="0" applyProtection="0"/>
    <xf numFmtId="194" fontId="41" fillId="28" borderId="111" applyAlignment="0" applyProtection="0"/>
    <xf numFmtId="0" fontId="35" fillId="20" borderId="112" applyNumberFormat="0" applyAlignment="0" applyProtection="0"/>
    <xf numFmtId="0" fontId="35" fillId="20" borderId="112" applyNumberFormat="0" applyAlignment="0" applyProtection="0"/>
    <xf numFmtId="0" fontId="35" fillId="20" borderId="112" applyNumberFormat="0" applyAlignment="0" applyProtection="0"/>
    <xf numFmtId="0" fontId="35" fillId="20" borderId="112" applyNumberFormat="0" applyAlignment="0" applyProtection="0"/>
    <xf numFmtId="0" fontId="35" fillId="20" borderId="112" applyNumberFormat="0" applyAlignment="0" applyProtection="0"/>
    <xf numFmtId="0" fontId="35" fillId="20" borderId="112" applyNumberFormat="0" applyAlignment="0" applyProtection="0"/>
    <xf numFmtId="0" fontId="35" fillId="20" borderId="112" applyNumberFormat="0" applyAlignment="0" applyProtection="0"/>
    <xf numFmtId="0" fontId="35" fillId="20" borderId="112" applyNumberFormat="0" applyAlignment="0" applyProtection="0"/>
    <xf numFmtId="0" fontId="35" fillId="20" borderId="112" applyNumberFormat="0" applyAlignment="0" applyProtection="0"/>
    <xf numFmtId="0" fontId="35" fillId="20" borderId="112" applyNumberFormat="0" applyAlignment="0" applyProtection="0"/>
    <xf numFmtId="0" fontId="35" fillId="20" borderId="112" applyNumberFormat="0" applyAlignment="0" applyProtection="0"/>
    <xf numFmtId="0" fontId="35" fillId="20" borderId="112" applyNumberFormat="0" applyAlignment="0" applyProtection="0"/>
    <xf numFmtId="0" fontId="35" fillId="20" borderId="112" applyNumberFormat="0" applyAlignment="0" applyProtection="0"/>
    <xf numFmtId="0" fontId="35" fillId="20" borderId="112" applyNumberFormat="0" applyAlignment="0" applyProtection="0"/>
    <xf numFmtId="0" fontId="35" fillId="20" borderId="112" applyNumberFormat="0" applyAlignment="0" applyProtection="0"/>
    <xf numFmtId="0" fontId="35" fillId="20" borderId="112" applyNumberFormat="0" applyAlignment="0" applyProtection="0"/>
    <xf numFmtId="0" fontId="35" fillId="20" borderId="112" applyNumberFormat="0" applyAlignment="0" applyProtection="0"/>
    <xf numFmtId="0" fontId="37" fillId="0" borderId="118" applyNumberFormat="0" applyFill="0" applyAlignment="0" applyProtection="0"/>
    <xf numFmtId="0" fontId="35" fillId="20" borderId="117" applyNumberFormat="0" applyAlignment="0" applyProtection="0"/>
    <xf numFmtId="0" fontId="20" fillId="27" borderId="116" applyNumberFormat="0" applyFont="0" applyAlignment="0" applyProtection="0"/>
    <xf numFmtId="0" fontId="86" fillId="0" borderId="115"/>
    <xf numFmtId="0" fontId="31" fillId="7" borderId="110" applyNumberFormat="0" applyAlignment="0" applyProtection="0"/>
    <xf numFmtId="0" fontId="37" fillId="0" borderId="113" applyNumberFormat="0" applyFill="0" applyAlignment="0" applyProtection="0"/>
    <xf numFmtId="0" fontId="37" fillId="0" borderId="113" applyNumberFormat="0" applyFill="0" applyAlignment="0" applyProtection="0"/>
    <xf numFmtId="0" fontId="37" fillId="0" borderId="113" applyNumberFormat="0" applyFill="0" applyAlignment="0" applyProtection="0"/>
    <xf numFmtId="0" fontId="37" fillId="0" borderId="113" applyNumberFormat="0" applyFill="0" applyAlignment="0" applyProtection="0"/>
    <xf numFmtId="0" fontId="37" fillId="0" borderId="113" applyNumberFormat="0" applyFill="0" applyAlignment="0" applyProtection="0"/>
    <xf numFmtId="0" fontId="37" fillId="0" borderId="113" applyNumberFormat="0" applyFill="0" applyAlignment="0" applyProtection="0"/>
    <xf numFmtId="0" fontId="37" fillId="0" borderId="113" applyNumberFormat="0" applyFill="0" applyAlignment="0" applyProtection="0"/>
    <xf numFmtId="0" fontId="37" fillId="0" borderId="113" applyNumberFormat="0" applyFill="0" applyAlignment="0" applyProtection="0"/>
    <xf numFmtId="0" fontId="37" fillId="0" borderId="113" applyNumberFormat="0" applyFill="0" applyAlignment="0" applyProtection="0"/>
    <xf numFmtId="0" fontId="37" fillId="0" borderId="113" applyNumberFormat="0" applyFill="0" applyAlignment="0" applyProtection="0"/>
    <xf numFmtId="0" fontId="37" fillId="0" borderId="113" applyNumberFormat="0" applyFill="0" applyAlignment="0" applyProtection="0"/>
    <xf numFmtId="0" fontId="37" fillId="0" borderId="113" applyNumberFormat="0" applyFill="0" applyAlignment="0" applyProtection="0"/>
    <xf numFmtId="0" fontId="37" fillId="0" borderId="113" applyNumberFormat="0" applyFill="0" applyAlignment="0" applyProtection="0"/>
    <xf numFmtId="0" fontId="37" fillId="0" borderId="113" applyNumberFormat="0" applyFill="0" applyAlignment="0" applyProtection="0"/>
    <xf numFmtId="0" fontId="37" fillId="0" borderId="113" applyNumberFormat="0" applyFill="0" applyAlignment="0" applyProtection="0"/>
    <xf numFmtId="0" fontId="37" fillId="0" borderId="113" applyNumberFormat="0" applyFill="0" applyAlignment="0" applyProtection="0"/>
    <xf numFmtId="0" fontId="37" fillId="0" borderId="113" applyNumberFormat="0" applyFill="0" applyAlignment="0" applyProtection="0"/>
    <xf numFmtId="0" fontId="14" fillId="27" borderId="116" applyNumberFormat="0" applyFont="0" applyAlignment="0" applyProtection="0"/>
    <xf numFmtId="194" fontId="41" fillId="28" borderId="116" applyAlignment="0" applyProtection="0"/>
    <xf numFmtId="0" fontId="14" fillId="27" borderId="116" applyNumberFormat="0" applyFont="0" applyAlignment="0" applyProtection="0"/>
    <xf numFmtId="194" fontId="41" fillId="28" borderId="116" applyAlignment="0" applyProtection="0"/>
    <xf numFmtId="0" fontId="14" fillId="27" borderId="116" applyNumberFormat="0" applyFont="0" applyAlignment="0" applyProtection="0"/>
    <xf numFmtId="194" fontId="41" fillId="28" borderId="116" applyAlignment="0" applyProtection="0"/>
    <xf numFmtId="0" fontId="14" fillId="27" borderId="116" applyNumberFormat="0" applyFont="0" applyAlignment="0" applyProtection="0"/>
    <xf numFmtId="194" fontId="41" fillId="28" borderId="116" applyAlignment="0" applyProtection="0"/>
    <xf numFmtId="0" fontId="14" fillId="27" borderId="116" applyNumberFormat="0" applyFont="0" applyAlignment="0" applyProtection="0"/>
    <xf numFmtId="194" fontId="41" fillId="28" borderId="116" applyAlignment="0" applyProtection="0"/>
    <xf numFmtId="0" fontId="20" fillId="27" borderId="116" applyNumberFormat="0" applyFont="0" applyAlignment="0" applyProtection="0"/>
    <xf numFmtId="194" fontId="41" fillId="28" borderId="116" applyAlignment="0" applyProtection="0"/>
    <xf numFmtId="0" fontId="14" fillId="27" borderId="116" applyNumberFormat="0" applyFont="0" applyAlignment="0" applyProtection="0"/>
    <xf numFmtId="194" fontId="41" fillId="28" borderId="116" applyAlignment="0" applyProtection="0"/>
    <xf numFmtId="0" fontId="14" fillId="27" borderId="116" applyNumberFormat="0" applyFont="0" applyAlignment="0" applyProtection="0"/>
    <xf numFmtId="194" fontId="41" fillId="28" borderId="116" applyAlignment="0" applyProtection="0"/>
    <xf numFmtId="0" fontId="14" fillId="27" borderId="116" applyNumberFormat="0" applyFont="0" applyAlignment="0" applyProtection="0"/>
    <xf numFmtId="194" fontId="41" fillId="28" borderId="116" applyAlignment="0" applyProtection="0"/>
    <xf numFmtId="0" fontId="14" fillId="27" borderId="116" applyNumberFormat="0" applyFont="0" applyAlignment="0" applyProtection="0"/>
    <xf numFmtId="194" fontId="41" fillId="28" borderId="116" applyAlignment="0" applyProtection="0"/>
    <xf numFmtId="0" fontId="14" fillId="27" borderId="116" applyNumberFormat="0" applyFont="0" applyAlignment="0" applyProtection="0"/>
    <xf numFmtId="194" fontId="41" fillId="28" borderId="116" applyAlignment="0" applyProtection="0"/>
    <xf numFmtId="0" fontId="14" fillId="27" borderId="116" applyNumberFormat="0" applyFont="0" applyAlignment="0" applyProtection="0"/>
    <xf numFmtId="194" fontId="41" fillId="28" borderId="116" applyAlignment="0" applyProtection="0"/>
    <xf numFmtId="0" fontId="14" fillId="27" borderId="116" applyNumberFormat="0" applyFont="0" applyAlignment="0" applyProtection="0"/>
    <xf numFmtId="194" fontId="41" fillId="28" borderId="116" applyAlignment="0" applyProtection="0"/>
    <xf numFmtId="0" fontId="14" fillId="27" borderId="116" applyNumberFormat="0" applyFont="0" applyAlignment="0" applyProtection="0"/>
    <xf numFmtId="194" fontId="41" fillId="28" borderId="116" applyAlignment="0" applyProtection="0"/>
    <xf numFmtId="0" fontId="14" fillId="27" borderId="116" applyNumberFormat="0" applyFont="0" applyAlignment="0" applyProtection="0"/>
    <xf numFmtId="194" fontId="41" fillId="28" borderId="116" applyAlignment="0" applyProtection="0"/>
    <xf numFmtId="0" fontId="14" fillId="27" borderId="116" applyNumberFormat="0" applyFont="0" applyAlignment="0" applyProtection="0"/>
    <xf numFmtId="194" fontId="41" fillId="28" borderId="116" applyAlignment="0" applyProtection="0"/>
    <xf numFmtId="0" fontId="20" fillId="27" borderId="116" applyNumberFormat="0" applyFont="0" applyAlignment="0" applyProtection="0"/>
    <xf numFmtId="194" fontId="41" fillId="28" borderId="116" applyAlignment="0" applyProtection="0"/>
    <xf numFmtId="0" fontId="14" fillId="27" borderId="116" applyNumberFormat="0" applyFont="0" applyAlignment="0" applyProtection="0"/>
    <xf numFmtId="194" fontId="41" fillId="28" borderId="116" applyAlignment="0" applyProtection="0"/>
    <xf numFmtId="0" fontId="14" fillId="27" borderId="116" applyNumberFormat="0" applyFont="0" applyAlignment="0" applyProtection="0"/>
    <xf numFmtId="194" fontId="41" fillId="28" borderId="116" applyAlignment="0" applyProtection="0"/>
    <xf numFmtId="0" fontId="14" fillId="27" borderId="116" applyNumberFormat="0" applyFont="0" applyAlignment="0" applyProtection="0"/>
    <xf numFmtId="194" fontId="41" fillId="28" borderId="116" applyAlignment="0" applyProtection="0"/>
    <xf numFmtId="0" fontId="14" fillId="27" borderId="116" applyNumberFormat="0" applyFont="0" applyAlignment="0" applyProtection="0"/>
    <xf numFmtId="194" fontId="41" fillId="28" borderId="116" applyAlignment="0" applyProtection="0"/>
    <xf numFmtId="0" fontId="14" fillId="27" borderId="116" applyNumberFormat="0" applyFont="0" applyAlignment="0" applyProtection="0"/>
    <xf numFmtId="194" fontId="41" fillId="28" borderId="116" applyAlignment="0" applyProtection="0"/>
    <xf numFmtId="0" fontId="14" fillId="27" borderId="116" applyNumberFormat="0" applyFont="0" applyAlignment="0" applyProtection="0"/>
    <xf numFmtId="194" fontId="41" fillId="28" borderId="116" applyAlignment="0" applyProtection="0"/>
    <xf numFmtId="0" fontId="14" fillId="27" borderId="116" applyNumberFormat="0" applyFont="0" applyAlignment="0" applyProtection="0"/>
    <xf numFmtId="194" fontId="41" fillId="28" borderId="116" applyAlignment="0" applyProtection="0"/>
    <xf numFmtId="0" fontId="14" fillId="27" borderId="116" applyNumberFormat="0" applyFont="0" applyAlignment="0" applyProtection="0"/>
    <xf numFmtId="194" fontId="41" fillId="28" borderId="116" applyAlignment="0" applyProtection="0"/>
    <xf numFmtId="0" fontId="14" fillId="27" borderId="116" applyNumberFormat="0" applyFont="0" applyAlignment="0" applyProtection="0"/>
    <xf numFmtId="194" fontId="41" fillId="28" borderId="116" applyAlignment="0" applyProtection="0"/>
    <xf numFmtId="0" fontId="14" fillId="27" borderId="116" applyNumberFormat="0" applyFont="0" applyAlignment="0" applyProtection="0"/>
    <xf numFmtId="194" fontId="41" fillId="28" borderId="116" applyAlignment="0" applyProtection="0"/>
    <xf numFmtId="0" fontId="20" fillId="27" borderId="116" applyNumberFormat="0" applyFont="0" applyAlignment="0" applyProtection="0"/>
    <xf numFmtId="194" fontId="41" fillId="28" borderId="116" applyAlignment="0" applyProtection="0"/>
    <xf numFmtId="0" fontId="14" fillId="27" borderId="116" applyNumberFormat="0" applyFont="0" applyAlignment="0" applyProtection="0"/>
    <xf numFmtId="194" fontId="41" fillId="28" borderId="116" applyAlignment="0" applyProtection="0"/>
    <xf numFmtId="0" fontId="14" fillId="27" borderId="116" applyNumberFormat="0" applyFont="0" applyAlignment="0" applyProtection="0"/>
    <xf numFmtId="194" fontId="41" fillId="28" borderId="116" applyAlignment="0" applyProtection="0"/>
    <xf numFmtId="0" fontId="14" fillId="27" borderId="116" applyNumberFormat="0" applyFont="0" applyAlignment="0" applyProtection="0"/>
    <xf numFmtId="194" fontId="41" fillId="28" borderId="116" applyAlignment="0" applyProtection="0"/>
    <xf numFmtId="0" fontId="14" fillId="27" borderId="116" applyNumberFormat="0" applyFont="0" applyAlignment="0" applyProtection="0"/>
    <xf numFmtId="194" fontId="41" fillId="28" borderId="116" applyAlignment="0" applyProtection="0"/>
    <xf numFmtId="0" fontId="14" fillId="27" borderId="116" applyNumberFormat="0" applyFont="0" applyAlignment="0" applyProtection="0"/>
    <xf numFmtId="194" fontId="41" fillId="28" borderId="116" applyAlignment="0" applyProtection="0"/>
    <xf numFmtId="0" fontId="14" fillId="27" borderId="116" applyNumberFormat="0" applyFont="0" applyAlignment="0" applyProtection="0"/>
    <xf numFmtId="194" fontId="41" fillId="28" borderId="116" applyAlignment="0" applyProtection="0"/>
    <xf numFmtId="0" fontId="14" fillId="27" borderId="116" applyNumberFormat="0" applyFont="0" applyAlignment="0" applyProtection="0"/>
    <xf numFmtId="194" fontId="41" fillId="28" borderId="116" applyAlignment="0" applyProtection="0"/>
    <xf numFmtId="0" fontId="14" fillId="27" borderId="116" applyNumberFormat="0" applyFont="0" applyAlignment="0" applyProtection="0"/>
    <xf numFmtId="194" fontId="41" fillId="28" borderId="116" applyAlignment="0" applyProtection="0"/>
    <xf numFmtId="0" fontId="14" fillId="27" borderId="116" applyNumberFormat="0" applyFont="0" applyAlignment="0" applyProtection="0"/>
    <xf numFmtId="194" fontId="41" fillId="28" borderId="116" applyAlignment="0" applyProtection="0"/>
    <xf numFmtId="0" fontId="14" fillId="27" borderId="116" applyNumberFormat="0" applyFont="0" applyAlignment="0" applyProtection="0"/>
    <xf numFmtId="194" fontId="41" fillId="28" borderId="116" applyAlignment="0" applyProtection="0"/>
    <xf numFmtId="0" fontId="20" fillId="27" borderId="116" applyNumberFormat="0" applyFont="0" applyAlignment="0" applyProtection="0"/>
    <xf numFmtId="194" fontId="41" fillId="28" borderId="116" applyAlignment="0" applyProtection="0"/>
    <xf numFmtId="0" fontId="14" fillId="27" borderId="116" applyNumberFormat="0" applyFont="0" applyAlignment="0" applyProtection="0"/>
    <xf numFmtId="194" fontId="41" fillId="28" borderId="116" applyAlignment="0" applyProtection="0"/>
    <xf numFmtId="0" fontId="14" fillId="27" borderId="116" applyNumberFormat="0" applyFont="0" applyAlignment="0" applyProtection="0"/>
    <xf numFmtId="194" fontId="41" fillId="28" borderId="116" applyAlignment="0" applyProtection="0"/>
    <xf numFmtId="0" fontId="14" fillId="27" borderId="116" applyNumberFormat="0" applyFont="0" applyAlignment="0" applyProtection="0"/>
    <xf numFmtId="194" fontId="41" fillId="28" borderId="116" applyAlignment="0" applyProtection="0"/>
    <xf numFmtId="0" fontId="14" fillId="27" borderId="116" applyNumberFormat="0" applyFont="0" applyAlignment="0" applyProtection="0"/>
    <xf numFmtId="194" fontId="41" fillId="28" borderId="116" applyAlignment="0" applyProtection="0"/>
    <xf numFmtId="0" fontId="14" fillId="27" borderId="116" applyNumberFormat="0" applyFont="0" applyAlignment="0" applyProtection="0"/>
    <xf numFmtId="194" fontId="41" fillId="28" borderId="116" applyAlignment="0" applyProtection="0"/>
    <xf numFmtId="0" fontId="14" fillId="27" borderId="116" applyNumberFormat="0" applyFont="0" applyAlignment="0" applyProtection="0"/>
    <xf numFmtId="194" fontId="41" fillId="28" borderId="116" applyAlignment="0" applyProtection="0"/>
    <xf numFmtId="0" fontId="14" fillId="27" borderId="116" applyNumberFormat="0" applyFont="0" applyAlignment="0" applyProtection="0"/>
    <xf numFmtId="194" fontId="41" fillId="28" borderId="116" applyAlignment="0" applyProtection="0"/>
    <xf numFmtId="0" fontId="14" fillId="27" borderId="116" applyNumberFormat="0" applyFont="0" applyAlignment="0" applyProtection="0"/>
    <xf numFmtId="194" fontId="41" fillId="28" borderId="116" applyAlignment="0" applyProtection="0"/>
    <xf numFmtId="0" fontId="14" fillId="27" borderId="116" applyNumberFormat="0" applyFont="0" applyAlignment="0" applyProtection="0"/>
    <xf numFmtId="194" fontId="41" fillId="28" borderId="116" applyAlignment="0" applyProtection="0"/>
    <xf numFmtId="0" fontId="14" fillId="27" borderId="116" applyNumberFormat="0" applyFont="0" applyAlignment="0" applyProtection="0"/>
    <xf numFmtId="194" fontId="41" fillId="28" borderId="116" applyAlignment="0" applyProtection="0"/>
    <xf numFmtId="0" fontId="20" fillId="27" borderId="116" applyNumberFormat="0" applyFont="0" applyAlignment="0" applyProtection="0"/>
    <xf numFmtId="194" fontId="41" fillId="28" borderId="116" applyAlignment="0" applyProtection="0"/>
    <xf numFmtId="0" fontId="14" fillId="27" borderId="116" applyNumberFormat="0" applyFont="0" applyAlignment="0" applyProtection="0"/>
    <xf numFmtId="194" fontId="41" fillId="28" borderId="116" applyAlignment="0" applyProtection="0"/>
    <xf numFmtId="0" fontId="14" fillId="27" borderId="116" applyNumberFormat="0" applyFont="0" applyAlignment="0" applyProtection="0"/>
    <xf numFmtId="194" fontId="41" fillId="28" borderId="116" applyAlignment="0" applyProtection="0"/>
    <xf numFmtId="0" fontId="14" fillId="27" borderId="116" applyNumberFormat="0" applyFont="0" applyAlignment="0" applyProtection="0"/>
    <xf numFmtId="194" fontId="41" fillId="28" borderId="116" applyAlignment="0" applyProtection="0"/>
    <xf numFmtId="0" fontId="14" fillId="27" borderId="116" applyNumberFormat="0" applyFont="0" applyAlignment="0" applyProtection="0"/>
    <xf numFmtId="194" fontId="41" fillId="28" borderId="116" applyAlignment="0" applyProtection="0"/>
    <xf numFmtId="0" fontId="14" fillId="27" borderId="116" applyNumberFormat="0" applyFont="0" applyAlignment="0" applyProtection="0"/>
    <xf numFmtId="194" fontId="41" fillId="28" borderId="116" applyAlignment="0" applyProtection="0"/>
    <xf numFmtId="0" fontId="14" fillId="27" borderId="116" applyNumberFormat="0" applyFont="0" applyAlignment="0" applyProtection="0"/>
    <xf numFmtId="194" fontId="41" fillId="28" borderId="116" applyAlignment="0" applyProtection="0"/>
    <xf numFmtId="0" fontId="14" fillId="27" borderId="116" applyNumberFormat="0" applyFont="0" applyAlignment="0" applyProtection="0"/>
    <xf numFmtId="194" fontId="41" fillId="28" borderId="116" applyAlignment="0" applyProtection="0"/>
    <xf numFmtId="0" fontId="14" fillId="27" borderId="116" applyNumberFormat="0" applyFont="0" applyAlignment="0" applyProtection="0"/>
    <xf numFmtId="194" fontId="41" fillId="28" borderId="116" applyAlignment="0" applyProtection="0"/>
    <xf numFmtId="0" fontId="14" fillId="27" borderId="116" applyNumberFormat="0" applyFont="0" applyAlignment="0" applyProtection="0"/>
    <xf numFmtId="194" fontId="41" fillId="28" borderId="116" applyAlignment="0" applyProtection="0"/>
    <xf numFmtId="0" fontId="20" fillId="27" borderId="116" applyNumberFormat="0" applyFont="0" applyAlignment="0" applyProtection="0"/>
    <xf numFmtId="194" fontId="41" fillId="28" borderId="116" applyAlignment="0" applyProtection="0"/>
    <xf numFmtId="0" fontId="20" fillId="27" borderId="116" applyNumberFormat="0" applyFont="0" applyAlignment="0" applyProtection="0"/>
    <xf numFmtId="194" fontId="41" fillId="28" borderId="116" applyAlignment="0" applyProtection="0"/>
    <xf numFmtId="0" fontId="35" fillId="20" borderId="117" applyNumberFormat="0" applyAlignment="0" applyProtection="0"/>
    <xf numFmtId="0" fontId="35" fillId="20" borderId="117" applyNumberFormat="0" applyAlignment="0" applyProtection="0"/>
    <xf numFmtId="0" fontId="35" fillId="20" borderId="117" applyNumberFormat="0" applyAlignment="0" applyProtection="0"/>
    <xf numFmtId="0" fontId="35" fillId="20" borderId="117" applyNumberFormat="0" applyAlignment="0" applyProtection="0"/>
    <xf numFmtId="0" fontId="35" fillId="20" borderId="117" applyNumberFormat="0" applyAlignment="0" applyProtection="0"/>
    <xf numFmtId="0" fontId="35" fillId="20" borderId="117" applyNumberFormat="0" applyAlignment="0" applyProtection="0"/>
    <xf numFmtId="0" fontId="35" fillId="20" borderId="117" applyNumberFormat="0" applyAlignment="0" applyProtection="0"/>
    <xf numFmtId="0" fontId="35" fillId="20" borderId="117" applyNumberFormat="0" applyAlignment="0" applyProtection="0"/>
    <xf numFmtId="0" fontId="35" fillId="20" borderId="117" applyNumberFormat="0" applyAlignment="0" applyProtection="0"/>
    <xf numFmtId="0" fontId="35" fillId="20" borderId="117" applyNumberFormat="0" applyAlignment="0" applyProtection="0"/>
    <xf numFmtId="0" fontId="35" fillId="20" borderId="117" applyNumberFormat="0" applyAlignment="0" applyProtection="0"/>
    <xf numFmtId="0" fontId="35" fillId="20" borderId="117" applyNumberFormat="0" applyAlignment="0" applyProtection="0"/>
    <xf numFmtId="0" fontId="35" fillId="20" borderId="117" applyNumberFormat="0" applyAlignment="0" applyProtection="0"/>
    <xf numFmtId="0" fontId="35" fillId="20" borderId="117" applyNumberFormat="0" applyAlignment="0" applyProtection="0"/>
    <xf numFmtId="0" fontId="35" fillId="20" borderId="117" applyNumberFormat="0" applyAlignment="0" applyProtection="0"/>
    <xf numFmtId="0" fontId="35" fillId="20" borderId="117" applyNumberFormat="0" applyAlignment="0" applyProtection="0"/>
    <xf numFmtId="0" fontId="35" fillId="20" borderId="117" applyNumberFormat="0" applyAlignment="0" applyProtection="0"/>
    <xf numFmtId="0" fontId="86" fillId="0" borderId="120"/>
    <xf numFmtId="0" fontId="37" fillId="0" borderId="118" applyNumberFormat="0" applyFill="0" applyAlignment="0" applyProtection="0"/>
    <xf numFmtId="0" fontId="37" fillId="0" borderId="118" applyNumberFormat="0" applyFill="0" applyAlignment="0" applyProtection="0"/>
    <xf numFmtId="0" fontId="37" fillId="0" borderId="118" applyNumberFormat="0" applyFill="0" applyAlignment="0" applyProtection="0"/>
    <xf numFmtId="0" fontId="37" fillId="0" borderId="118" applyNumberFormat="0" applyFill="0" applyAlignment="0" applyProtection="0"/>
    <xf numFmtId="0" fontId="37" fillId="0" borderId="118" applyNumberFormat="0" applyFill="0" applyAlignment="0" applyProtection="0"/>
    <xf numFmtId="0" fontId="37" fillId="0" borderId="118" applyNumberFormat="0" applyFill="0" applyAlignment="0" applyProtection="0"/>
    <xf numFmtId="0" fontId="37" fillId="0" borderId="118" applyNumberFormat="0" applyFill="0" applyAlignment="0" applyProtection="0"/>
    <xf numFmtId="0" fontId="37" fillId="0" borderId="118" applyNumberFormat="0" applyFill="0" applyAlignment="0" applyProtection="0"/>
    <xf numFmtId="0" fontId="37" fillId="0" borderId="118" applyNumberFormat="0" applyFill="0" applyAlignment="0" applyProtection="0"/>
    <xf numFmtId="0" fontId="37" fillId="0" borderId="118" applyNumberFormat="0" applyFill="0" applyAlignment="0" applyProtection="0"/>
    <xf numFmtId="0" fontId="37" fillId="0" borderId="118" applyNumberFormat="0" applyFill="0" applyAlignment="0" applyProtection="0"/>
    <xf numFmtId="0" fontId="37" fillId="0" borderId="118" applyNumberFormat="0" applyFill="0" applyAlignment="0" applyProtection="0"/>
    <xf numFmtId="0" fontId="37" fillId="0" borderId="118" applyNumberFormat="0" applyFill="0" applyAlignment="0" applyProtection="0"/>
    <xf numFmtId="0" fontId="37" fillId="0" borderId="118" applyNumberFormat="0" applyFill="0" applyAlignment="0" applyProtection="0"/>
    <xf numFmtId="0" fontId="37" fillId="0" borderId="118" applyNumberFormat="0" applyFill="0" applyAlignment="0" applyProtection="0"/>
    <xf numFmtId="0" fontId="37" fillId="0" borderId="118" applyNumberFormat="0" applyFill="0" applyAlignment="0" applyProtection="0"/>
    <xf numFmtId="0" fontId="37" fillId="0" borderId="118" applyNumberFormat="0" applyFill="0" applyAlignment="0" applyProtection="0"/>
  </cellStyleXfs>
  <cellXfs count="718">
    <xf numFmtId="0" fontId="0" fillId="0" borderId="0" xfId="0"/>
    <xf numFmtId="0" fontId="43" fillId="0" borderId="0" xfId="1448" applyFont="1" applyAlignment="1">
      <alignment horizontal="center" wrapText="1"/>
    </xf>
    <xf numFmtId="0" fontId="42" fillId="0" borderId="0" xfId="1448" applyFont="1" applyAlignment="1">
      <alignment horizontal="left" vertical="center" wrapText="1"/>
    </xf>
    <xf numFmtId="0" fontId="52" fillId="0" borderId="0" xfId="1448" applyFont="1" applyAlignment="1">
      <alignment horizontal="center" wrapText="1"/>
    </xf>
    <xf numFmtId="3" fontId="43" fillId="0" borderId="0" xfId="1448" applyNumberFormat="1" applyFont="1" applyAlignment="1">
      <alignment horizontal="center" vertical="center" wrapText="1"/>
    </xf>
    <xf numFmtId="0" fontId="52" fillId="0" borderId="0" xfId="1448" applyFont="1" applyAlignment="1">
      <alignment wrapText="1"/>
    </xf>
    <xf numFmtId="0" fontId="53" fillId="0" borderId="0" xfId="1448" applyFont="1" applyAlignment="1">
      <alignment wrapText="1"/>
    </xf>
    <xf numFmtId="0" fontId="42" fillId="0" borderId="0" xfId="1448" applyFont="1" applyAlignment="1">
      <alignment horizontal="center" wrapText="1"/>
    </xf>
    <xf numFmtId="0" fontId="42" fillId="0" borderId="0" xfId="1448" applyFont="1" applyAlignment="1">
      <alignment horizontal="center" vertical="center" wrapText="1"/>
    </xf>
    <xf numFmtId="3" fontId="42" fillId="0" borderId="0" xfId="1448" applyNumberFormat="1" applyFont="1" applyAlignment="1">
      <alignment horizontal="center" vertical="center" wrapText="1"/>
    </xf>
    <xf numFmtId="0" fontId="42" fillId="0" borderId="18" xfId="1448" applyFont="1" applyBorder="1" applyAlignment="1">
      <alignment horizontal="center" vertical="center" wrapText="1"/>
    </xf>
    <xf numFmtId="0" fontId="43" fillId="0" borderId="0" xfId="1448" applyFont="1" applyAlignment="1">
      <alignment horizontal="center" vertical="center" wrapText="1"/>
    </xf>
    <xf numFmtId="0" fontId="52" fillId="0" borderId="0" xfId="1448" applyFont="1" applyAlignment="1">
      <alignment horizontal="center" vertical="center" wrapText="1"/>
    </xf>
    <xf numFmtId="0" fontId="55" fillId="0" borderId="18" xfId="1448" applyFont="1" applyBorder="1" applyAlignment="1">
      <alignment horizontal="center" wrapText="1"/>
    </xf>
    <xf numFmtId="0" fontId="56" fillId="0" borderId="0" xfId="1448" applyFont="1" applyAlignment="1">
      <alignment wrapText="1"/>
    </xf>
    <xf numFmtId="0" fontId="43" fillId="0" borderId="18" xfId="1448" applyFont="1" applyBorder="1" applyAlignment="1">
      <alignment horizontal="center" vertical="center" wrapText="1"/>
    </xf>
    <xf numFmtId="165" fontId="43" fillId="0" borderId="0" xfId="527" applyNumberFormat="1" applyFont="1" applyFill="1" applyBorder="1" applyAlignment="1">
      <alignment horizontal="center" wrapText="1"/>
    </xf>
    <xf numFmtId="0" fontId="43" fillId="0" borderId="18" xfId="1448" quotePrefix="1" applyFont="1" applyBorder="1" applyAlignment="1">
      <alignment horizontal="center" vertical="center" wrapText="1"/>
    </xf>
    <xf numFmtId="18" fontId="43" fillId="0" borderId="18" xfId="1448" quotePrefix="1" applyNumberFormat="1" applyFont="1" applyBorder="1" applyAlignment="1">
      <alignment horizontal="center" vertical="center" wrapText="1"/>
    </xf>
    <xf numFmtId="0" fontId="52" fillId="0" borderId="0" xfId="1448" applyFont="1" applyAlignment="1">
      <alignment vertical="top" wrapText="1"/>
    </xf>
    <xf numFmtId="165" fontId="43" fillId="0" borderId="18" xfId="1448" applyNumberFormat="1" applyFont="1" applyBorder="1" applyAlignment="1">
      <alignment horizontal="center" vertical="center" wrapText="1"/>
    </xf>
    <xf numFmtId="17" fontId="43" fillId="0" borderId="18" xfId="1448" quotePrefix="1" applyNumberFormat="1" applyFont="1" applyBorder="1" applyAlignment="1">
      <alignment horizontal="center" vertical="center" wrapText="1"/>
    </xf>
    <xf numFmtId="165" fontId="43" fillId="0" borderId="0" xfId="1448" applyNumberFormat="1" applyFont="1" applyAlignment="1">
      <alignment horizontal="center" wrapText="1"/>
    </xf>
    <xf numFmtId="0" fontId="110" fillId="0" borderId="0" xfId="1614" applyAlignment="1">
      <alignment horizontal="center"/>
    </xf>
    <xf numFmtId="0" fontId="47" fillId="0" borderId="0" xfId="1614" applyFont="1" applyAlignment="1">
      <alignment horizontal="center" vertical="center"/>
    </xf>
    <xf numFmtId="0" fontId="42" fillId="0" borderId="0" xfId="1614" applyFont="1" applyAlignment="1">
      <alignment vertical="center"/>
    </xf>
    <xf numFmtId="0" fontId="110" fillId="0" borderId="0" xfId="1614" applyAlignment="1">
      <alignment horizontal="center" vertical="center"/>
    </xf>
    <xf numFmtId="3" fontId="44" fillId="0" borderId="0" xfId="1614" applyNumberFormat="1" applyFont="1" applyAlignment="1">
      <alignment horizontal="center" vertical="center"/>
    </xf>
    <xf numFmtId="0" fontId="57" fillId="0" borderId="0" xfId="1614" applyFont="1" applyAlignment="1">
      <alignment horizontal="center" vertical="center"/>
    </xf>
    <xf numFmtId="0" fontId="58" fillId="0" borderId="0" xfId="1614" applyFont="1" applyAlignment="1">
      <alignment horizontal="center" vertical="center"/>
    </xf>
    <xf numFmtId="0" fontId="59" fillId="0" borderId="0" xfId="1614" applyFont="1" applyAlignment="1">
      <alignment horizontal="center"/>
    </xf>
    <xf numFmtId="167" fontId="51" fillId="0" borderId="0" xfId="1652" applyNumberFormat="1" applyFont="1"/>
    <xf numFmtId="0" fontId="110" fillId="0" borderId="19" xfId="1614" applyBorder="1" applyAlignment="1">
      <alignment horizontal="center"/>
    </xf>
    <xf numFmtId="0" fontId="51" fillId="0" borderId="0" xfId="1614" applyFont="1" applyAlignment="1">
      <alignment horizontal="center"/>
    </xf>
    <xf numFmtId="0" fontId="51" fillId="0" borderId="0" xfId="1614" applyFont="1" applyAlignment="1">
      <alignment horizontal="center" vertical="center" wrapText="1"/>
    </xf>
    <xf numFmtId="3" fontId="43" fillId="0" borderId="0" xfId="1614" applyNumberFormat="1" applyFont="1" applyAlignment="1">
      <alignment vertical="center"/>
    </xf>
    <xf numFmtId="0" fontId="19" fillId="0" borderId="0" xfId="1614" applyFont="1" applyAlignment="1">
      <alignment horizontal="center"/>
    </xf>
    <xf numFmtId="0" fontId="43" fillId="0" borderId="20" xfId="1614" applyFont="1" applyBorder="1" applyAlignment="1">
      <alignment horizontal="center" vertical="center"/>
    </xf>
    <xf numFmtId="0" fontId="43" fillId="0" borderId="21" xfId="1614" applyFont="1" applyBorder="1" applyAlignment="1">
      <alignment horizontal="left" vertical="center" wrapText="1"/>
    </xf>
    <xf numFmtId="0" fontId="43" fillId="0" borderId="21" xfId="1614" applyFont="1" applyBorder="1" applyAlignment="1">
      <alignment horizontal="center" vertical="center" wrapText="1"/>
    </xf>
    <xf numFmtId="0" fontId="45" fillId="0" borderId="21" xfId="1614" applyFont="1" applyBorder="1" applyAlignment="1">
      <alignment horizontal="center" vertical="center"/>
    </xf>
    <xf numFmtId="3" fontId="45" fillId="0" borderId="21" xfId="1614" applyNumberFormat="1" applyFont="1" applyBorder="1" applyAlignment="1">
      <alignment horizontal="center" vertical="center"/>
    </xf>
    <xf numFmtId="3" fontId="43" fillId="0" borderId="21" xfId="1614" applyNumberFormat="1" applyFont="1" applyBorder="1" applyAlignment="1">
      <alignment horizontal="center" vertical="center"/>
    </xf>
    <xf numFmtId="3" fontId="43" fillId="0" borderId="22" xfId="1614" applyNumberFormat="1" applyFont="1" applyBorder="1" applyAlignment="1">
      <alignment horizontal="center" vertical="center"/>
    </xf>
    <xf numFmtId="0" fontId="60" fillId="0" borderId="0" xfId="1614" applyFont="1" applyAlignment="1">
      <alignment horizontal="center" vertical="center"/>
    </xf>
    <xf numFmtId="3" fontId="43" fillId="0" borderId="0" xfId="1614" applyNumberFormat="1" applyFont="1" applyAlignment="1">
      <alignment horizontal="center" vertical="center"/>
    </xf>
    <xf numFmtId="3" fontId="60" fillId="0" borderId="0" xfId="1614" applyNumberFormat="1" applyFont="1" applyAlignment="1">
      <alignment horizontal="center" vertical="center"/>
    </xf>
    <xf numFmtId="0" fontId="60" fillId="0" borderId="0" xfId="1614" applyFont="1" applyAlignment="1">
      <alignment horizontal="center"/>
    </xf>
    <xf numFmtId="0" fontId="48" fillId="0" borderId="23" xfId="1614" applyFont="1" applyBorder="1" applyAlignment="1">
      <alignment horizontal="center" vertical="center"/>
    </xf>
    <xf numFmtId="0" fontId="48" fillId="0" borderId="24" xfId="1614" applyFont="1" applyBorder="1" applyAlignment="1">
      <alignment horizontal="left" vertical="center"/>
    </xf>
    <xf numFmtId="0" fontId="48" fillId="0" borderId="24" xfId="1614" applyFont="1" applyBorder="1" applyAlignment="1">
      <alignment vertical="center"/>
    </xf>
    <xf numFmtId="0" fontId="19" fillId="0" borderId="24" xfId="1614" applyFont="1" applyBorder="1" applyAlignment="1">
      <alignment horizontal="center" vertical="center"/>
    </xf>
    <xf numFmtId="3" fontId="43" fillId="0" borderId="24" xfId="1614" applyNumberFormat="1" applyFont="1" applyBorder="1" applyAlignment="1">
      <alignment horizontal="center" vertical="center"/>
    </xf>
    <xf numFmtId="3" fontId="43" fillId="0" borderId="25" xfId="1614" applyNumberFormat="1" applyFont="1" applyBorder="1" applyAlignment="1">
      <alignment horizontal="center" vertical="center"/>
    </xf>
    <xf numFmtId="0" fontId="110" fillId="0" borderId="26" xfId="1614" applyBorder="1" applyAlignment="1">
      <alignment horizontal="center" vertical="center"/>
    </xf>
    <xf numFmtId="37" fontId="110" fillId="0" borderId="27" xfId="1614" applyNumberFormat="1" applyBorder="1" applyAlignment="1">
      <alignment horizontal="center"/>
    </xf>
    <xf numFmtId="0" fontId="110" fillId="0" borderId="28" xfId="1614" applyBorder="1" applyAlignment="1">
      <alignment horizontal="center" vertical="center"/>
    </xf>
    <xf numFmtId="37" fontId="19" fillId="0" borderId="0" xfId="1614" applyNumberFormat="1" applyFont="1" applyAlignment="1">
      <alignment horizontal="center"/>
    </xf>
    <xf numFmtId="37" fontId="61" fillId="0" borderId="0" xfId="1614" applyNumberFormat="1" applyFont="1" applyAlignment="1">
      <alignment horizontal="center"/>
    </xf>
    <xf numFmtId="37" fontId="51" fillId="0" borderId="29" xfId="1614" applyNumberFormat="1" applyFont="1" applyBorder="1" applyAlignment="1">
      <alignment horizontal="center"/>
    </xf>
    <xf numFmtId="37" fontId="110" fillId="0" borderId="29" xfId="1614" applyNumberFormat="1" applyBorder="1" applyAlignment="1">
      <alignment horizontal="center"/>
    </xf>
    <xf numFmtId="37" fontId="61" fillId="0" borderId="30" xfId="1614" applyNumberFormat="1" applyFont="1" applyBorder="1" applyAlignment="1">
      <alignment horizontal="center"/>
    </xf>
    <xf numFmtId="0" fontId="50" fillId="0" borderId="0" xfId="1614" applyFont="1" applyAlignment="1">
      <alignment horizontal="center" vertical="center"/>
    </xf>
    <xf numFmtId="0" fontId="110" fillId="0" borderId="19" xfId="1614" applyBorder="1"/>
    <xf numFmtId="0" fontId="110" fillId="0" borderId="19" xfId="1614" applyBorder="1" applyAlignment="1">
      <alignment horizontal="right"/>
    </xf>
    <xf numFmtId="0" fontId="110" fillId="0" borderId="31" xfId="1614" applyBorder="1" applyAlignment="1">
      <alignment horizontal="right"/>
    </xf>
    <xf numFmtId="0" fontId="48" fillId="0" borderId="0" xfId="1614" applyFont="1" applyAlignment="1">
      <alignment horizontal="center" vertical="center"/>
    </xf>
    <xf numFmtId="0" fontId="48" fillId="0" borderId="0" xfId="1614" applyFont="1" applyAlignment="1">
      <alignment horizontal="left" vertical="center"/>
    </xf>
    <xf numFmtId="0" fontId="48" fillId="0" borderId="0" xfId="1614" applyFont="1" applyAlignment="1">
      <alignment vertical="center"/>
    </xf>
    <xf numFmtId="0" fontId="19" fillId="0" borderId="0" xfId="1614" applyFont="1" applyAlignment="1">
      <alignment horizontal="center" vertical="center"/>
    </xf>
    <xf numFmtId="0" fontId="55" fillId="0" borderId="0" xfId="1614" applyFont="1" applyAlignment="1">
      <alignment horizontal="center" vertical="center"/>
    </xf>
    <xf numFmtId="0" fontId="110" fillId="0" borderId="0" xfId="1652" applyAlignment="1">
      <alignment horizontal="right"/>
    </xf>
    <xf numFmtId="0" fontId="47" fillId="0" borderId="0" xfId="1614" applyFont="1" applyAlignment="1">
      <alignment vertical="center"/>
    </xf>
    <xf numFmtId="0" fontId="47" fillId="0" borderId="0" xfId="1614" applyFont="1" applyAlignment="1">
      <alignment horizontal="center"/>
    </xf>
    <xf numFmtId="0" fontId="90" fillId="0" borderId="0" xfId="1614" applyFont="1" applyAlignment="1">
      <alignment horizontal="center" vertical="center" wrapText="1"/>
    </xf>
    <xf numFmtId="0" fontId="51" fillId="0" borderId="20" xfId="1652" applyFont="1" applyBorder="1" applyAlignment="1">
      <alignment horizontal="center" vertical="center"/>
    </xf>
    <xf numFmtId="0" fontId="51" fillId="0" borderId="21" xfId="1652" applyFont="1" applyBorder="1" applyAlignment="1">
      <alignment vertical="center" wrapText="1"/>
    </xf>
    <xf numFmtId="37" fontId="51" fillId="0" borderId="27" xfId="1614" applyNumberFormat="1" applyFont="1" applyBorder="1" applyAlignment="1">
      <alignment horizontal="center"/>
    </xf>
    <xf numFmtId="37" fontId="61" fillId="0" borderId="32" xfId="1614" applyNumberFormat="1" applyFont="1" applyBorder="1" applyAlignment="1">
      <alignment horizontal="center"/>
    </xf>
    <xf numFmtId="0" fontId="19" fillId="0" borderId="21" xfId="1652" applyFont="1" applyBorder="1" applyAlignment="1">
      <alignment horizontal="center" vertical="center"/>
    </xf>
    <xf numFmtId="0" fontId="42" fillId="0" borderId="0" xfId="1448" applyFont="1" applyAlignment="1">
      <alignment horizontal="left" vertical="center"/>
    </xf>
    <xf numFmtId="0" fontId="52" fillId="0" borderId="0" xfId="1448" applyFont="1" applyAlignment="1">
      <alignment horizontal="left" wrapText="1"/>
    </xf>
    <xf numFmtId="3" fontId="59" fillId="0" borderId="0" xfId="1614" applyNumberFormat="1" applyFont="1" applyAlignment="1">
      <alignment horizontal="center"/>
    </xf>
    <xf numFmtId="0" fontId="51" fillId="0" borderId="0" xfId="1614" applyFont="1"/>
    <xf numFmtId="0" fontId="43" fillId="0" borderId="21" xfId="1448" applyFont="1" applyBorder="1" applyAlignment="1">
      <alignment horizontal="center" vertical="center"/>
    </xf>
    <xf numFmtId="0" fontId="43" fillId="0" borderId="21" xfId="1448" applyFont="1" applyBorder="1" applyAlignment="1">
      <alignment horizontal="left" wrapText="1"/>
    </xf>
    <xf numFmtId="0" fontId="52" fillId="0" borderId="21" xfId="1448" applyFont="1" applyBorder="1" applyAlignment="1">
      <alignment horizontal="center" wrapText="1"/>
    </xf>
    <xf numFmtId="0" fontId="43" fillId="0" borderId="21" xfId="1448" applyFont="1" applyBorder="1" applyAlignment="1">
      <alignment horizontal="center" vertical="center" wrapText="1"/>
    </xf>
    <xf numFmtId="3" fontId="43" fillId="0" borderId="21" xfId="1448" applyNumberFormat="1" applyFont="1" applyBorder="1" applyAlignment="1">
      <alignment horizontal="center" vertical="center" wrapText="1"/>
    </xf>
    <xf numFmtId="0" fontId="53" fillId="0" borderId="0" xfId="1448" applyFont="1" applyAlignment="1">
      <alignment horizontal="center" wrapText="1"/>
    </xf>
    <xf numFmtId="0" fontId="61" fillId="0" borderId="34" xfId="1614" applyFont="1" applyBorder="1" applyAlignment="1">
      <alignment vertical="center"/>
    </xf>
    <xf numFmtId="169" fontId="43" fillId="0" borderId="0" xfId="714" applyFont="1" applyFill="1" applyAlignment="1">
      <alignment horizontal="center" wrapText="1"/>
    </xf>
    <xf numFmtId="169" fontId="42" fillId="0" borderId="0" xfId="714" applyFont="1" applyFill="1" applyAlignment="1">
      <alignment horizontal="center" wrapText="1"/>
    </xf>
    <xf numFmtId="4" fontId="92" fillId="0" borderId="3" xfId="1448" applyNumberFormat="1" applyFont="1" applyBorder="1" applyAlignment="1">
      <alignment horizontal="center" vertical="center" wrapText="1"/>
    </xf>
    <xf numFmtId="0" fontId="43" fillId="0" borderId="0" xfId="1448" applyFont="1" applyAlignment="1">
      <alignment vertical="center" wrapText="1"/>
    </xf>
    <xf numFmtId="169" fontId="43" fillId="0" borderId="21" xfId="715" applyNumberFormat="1" applyFont="1" applyFill="1" applyBorder="1" applyAlignment="1">
      <alignment horizontal="center" vertical="center" wrapText="1"/>
    </xf>
    <xf numFmtId="169" fontId="43" fillId="0" borderId="21" xfId="714" applyFont="1" applyFill="1" applyBorder="1" applyAlignment="1">
      <alignment horizontal="center" vertical="center" wrapText="1"/>
    </xf>
    <xf numFmtId="169" fontId="43" fillId="0" borderId="33" xfId="714" applyFont="1" applyFill="1" applyBorder="1" applyAlignment="1">
      <alignment horizontal="center" vertical="center" wrapText="1"/>
    </xf>
    <xf numFmtId="167" fontId="42" fillId="0" borderId="0" xfId="1614" applyNumberFormat="1" applyFont="1" applyAlignment="1">
      <alignment horizontal="left" vertical="center"/>
    </xf>
    <xf numFmtId="37" fontId="110" fillId="0" borderId="0" xfId="1614" applyNumberFormat="1" applyAlignment="1">
      <alignment horizontal="center"/>
    </xf>
    <xf numFmtId="0" fontId="17" fillId="0" borderId="20" xfId="1652" applyFont="1" applyBorder="1" applyAlignment="1">
      <alignment horizontal="center" vertical="center"/>
    </xf>
    <xf numFmtId="0" fontId="17" fillId="0" borderId="21" xfId="1652" applyFont="1" applyBorder="1" applyAlignment="1">
      <alignment horizontal="center" vertical="center"/>
    </xf>
    <xf numFmtId="0" fontId="50" fillId="0" borderId="20" xfId="1652" applyFont="1" applyBorder="1" applyAlignment="1">
      <alignment horizontal="center" vertical="center"/>
    </xf>
    <xf numFmtId="0" fontId="50" fillId="0" borderId="21" xfId="1652" applyFont="1" applyBorder="1" applyAlignment="1">
      <alignment vertical="center" wrapText="1"/>
    </xf>
    <xf numFmtId="0" fontId="93" fillId="0" borderId="21" xfId="1614" applyFont="1" applyBorder="1" applyAlignment="1">
      <alignment horizontal="center" vertical="center" wrapText="1"/>
    </xf>
    <xf numFmtId="0" fontId="95" fillId="0" borderId="0" xfId="1652" applyFont="1" applyAlignment="1">
      <alignment horizontal="center" vertical="center"/>
    </xf>
    <xf numFmtId="0" fontId="51" fillId="0" borderId="0" xfId="1614" applyFont="1" applyAlignment="1">
      <alignment horizontal="left" vertical="center"/>
    </xf>
    <xf numFmtId="3" fontId="42" fillId="0" borderId="0" xfId="1614" applyNumberFormat="1" applyFont="1" applyAlignment="1">
      <alignment horizontal="left" vertical="center"/>
    </xf>
    <xf numFmtId="3" fontId="42" fillId="0" borderId="3" xfId="1448" applyNumberFormat="1" applyFont="1" applyBorder="1" applyAlignment="1">
      <alignment horizontal="center" vertical="center" wrapText="1"/>
    </xf>
    <xf numFmtId="0" fontId="43" fillId="0" borderId="21" xfId="1451" applyFont="1" applyBorder="1" applyAlignment="1">
      <alignment horizontal="left" vertical="center" wrapText="1"/>
    </xf>
    <xf numFmtId="0" fontId="55" fillId="0" borderId="18" xfId="1448" quotePrefix="1" applyFont="1" applyBorder="1" applyAlignment="1">
      <alignment horizontal="center" vertical="center" wrapText="1"/>
    </xf>
    <xf numFmtId="0" fontId="47" fillId="0" borderId="0" xfId="1505" applyFont="1"/>
    <xf numFmtId="0" fontId="59" fillId="0" borderId="0" xfId="1615" applyFont="1" applyAlignment="1">
      <alignment horizontal="center"/>
    </xf>
    <xf numFmtId="0" fontId="47" fillId="0" borderId="0" xfId="1615" applyFont="1" applyAlignment="1">
      <alignment horizontal="center" vertical="center"/>
    </xf>
    <xf numFmtId="0" fontId="42" fillId="0" borderId="0" xfId="1615" applyFont="1" applyAlignment="1">
      <alignment horizontal="left" vertical="center"/>
    </xf>
    <xf numFmtId="0" fontId="42" fillId="0" borderId="0" xfId="1615" applyFont="1" applyAlignment="1">
      <alignment vertical="center"/>
    </xf>
    <xf numFmtId="0" fontId="110" fillId="0" borderId="0" xfId="1615" applyAlignment="1">
      <alignment horizontal="center" vertical="center"/>
    </xf>
    <xf numFmtId="3" fontId="44" fillId="0" borderId="0" xfId="1615" applyNumberFormat="1" applyFont="1" applyAlignment="1">
      <alignment horizontal="center" vertical="center"/>
    </xf>
    <xf numFmtId="0" fontId="110" fillId="0" borderId="0" xfId="1615" applyAlignment="1">
      <alignment horizontal="center"/>
    </xf>
    <xf numFmtId="167" fontId="42" fillId="0" borderId="0" xfId="1615" applyNumberFormat="1" applyFont="1" applyAlignment="1">
      <alignment horizontal="left" vertical="center"/>
    </xf>
    <xf numFmtId="167" fontId="51" fillId="0" borderId="0" xfId="1653" applyNumberFormat="1" applyFont="1" applyAlignment="1">
      <alignment horizontal="left" vertical="center"/>
    </xf>
    <xf numFmtId="0" fontId="95" fillId="0" borderId="0" xfId="1653" applyFont="1" applyAlignment="1">
      <alignment horizontal="center" vertical="center"/>
    </xf>
    <xf numFmtId="0" fontId="43" fillId="0" borderId="35" xfId="1615" applyFont="1" applyBorder="1" applyAlignment="1">
      <alignment horizontal="center" vertical="center"/>
    </xf>
    <xf numFmtId="0" fontId="43" fillId="0" borderId="35" xfId="1615" applyFont="1" applyBorder="1" applyAlignment="1">
      <alignment horizontal="left" vertical="center" wrapText="1"/>
    </xf>
    <xf numFmtId="0" fontId="43" fillId="0" borderId="35" xfId="1615" applyFont="1" applyBorder="1" applyAlignment="1">
      <alignment horizontal="center" vertical="center" wrapText="1"/>
    </xf>
    <xf numFmtId="0" fontId="45" fillId="0" borderId="35" xfId="1615" applyFont="1" applyBorder="1" applyAlignment="1">
      <alignment horizontal="center" vertical="center"/>
    </xf>
    <xf numFmtId="0" fontId="12" fillId="0" borderId="35" xfId="1653" applyFont="1" applyBorder="1" applyAlignment="1">
      <alignment horizontal="center" vertical="center"/>
    </xf>
    <xf numFmtId="3" fontId="45" fillId="0" borderId="35" xfId="1615" applyNumberFormat="1" applyFont="1" applyBorder="1" applyAlignment="1">
      <alignment horizontal="center" vertical="center"/>
    </xf>
    <xf numFmtId="3" fontId="43" fillId="0" borderId="35" xfId="1615" applyNumberFormat="1" applyFont="1" applyBorder="1" applyAlignment="1">
      <alignment horizontal="center" vertical="center"/>
    </xf>
    <xf numFmtId="0" fontId="12" fillId="0" borderId="0" xfId="1615" applyFont="1" applyAlignment="1">
      <alignment horizontal="center"/>
    </xf>
    <xf numFmtId="0" fontId="51" fillId="0" borderId="21" xfId="1653" applyFont="1" applyBorder="1" applyAlignment="1">
      <alignment horizontal="center" vertical="center"/>
    </xf>
    <xf numFmtId="0" fontId="51" fillId="0" borderId="21" xfId="1653" applyFont="1" applyBorder="1" applyAlignment="1">
      <alignment vertical="center" wrapText="1"/>
    </xf>
    <xf numFmtId="0" fontId="43" fillId="0" borderId="21" xfId="1615" applyFont="1" applyBorder="1" applyAlignment="1">
      <alignment horizontal="center" vertical="center" wrapText="1"/>
    </xf>
    <xf numFmtId="0" fontId="45" fillId="0" borderId="21" xfId="1615" applyFont="1" applyBorder="1" applyAlignment="1">
      <alignment horizontal="center" vertical="center"/>
    </xf>
    <xf numFmtId="0" fontId="12" fillId="0" borderId="21" xfId="1653" applyFont="1" applyBorder="1" applyAlignment="1">
      <alignment horizontal="center" vertical="center"/>
    </xf>
    <xf numFmtId="3" fontId="45" fillId="0" borderId="21" xfId="1615" applyNumberFormat="1" applyFont="1" applyBorder="1" applyAlignment="1">
      <alignment horizontal="center" vertical="center"/>
    </xf>
    <xf numFmtId="3" fontId="43" fillId="0" borderId="21" xfId="1615" applyNumberFormat="1" applyFont="1" applyBorder="1" applyAlignment="1">
      <alignment horizontal="center" vertical="center"/>
    </xf>
    <xf numFmtId="0" fontId="60" fillId="0" borderId="0" xfId="1615" applyFont="1" applyAlignment="1">
      <alignment horizontal="center"/>
    </xf>
    <xf numFmtId="3" fontId="12" fillId="0" borderId="21" xfId="1653" applyNumberFormat="1" applyFont="1" applyBorder="1" applyAlignment="1">
      <alignment horizontal="center" vertical="center"/>
    </xf>
    <xf numFmtId="0" fontId="47" fillId="0" borderId="0" xfId="1615" applyFont="1" applyAlignment="1">
      <alignment vertical="center"/>
    </xf>
    <xf numFmtId="0" fontId="47" fillId="0" borderId="33" xfId="1615" applyFont="1" applyBorder="1" applyAlignment="1">
      <alignment horizontal="center" vertical="center"/>
    </xf>
    <xf numFmtId="0" fontId="47" fillId="0" borderId="33" xfId="1615" applyFont="1" applyBorder="1" applyAlignment="1">
      <alignment vertical="center"/>
    </xf>
    <xf numFmtId="0" fontId="110" fillId="0" borderId="33" xfId="1615" applyBorder="1" applyAlignment="1">
      <alignment horizontal="center" vertical="center"/>
    </xf>
    <xf numFmtId="3" fontId="44" fillId="0" borderId="33" xfId="1615" applyNumberFormat="1" applyFont="1" applyBorder="1" applyAlignment="1">
      <alignment horizontal="center" vertical="center"/>
    </xf>
    <xf numFmtId="0" fontId="51" fillId="0" borderId="0" xfId="1614" applyFont="1" applyAlignment="1">
      <alignment horizontal="center" vertical="center"/>
    </xf>
    <xf numFmtId="0" fontId="94" fillId="0" borderId="0" xfId="1448" applyFont="1" applyAlignment="1">
      <alignment horizontal="center" wrapText="1"/>
    </xf>
    <xf numFmtId="0" fontId="49" fillId="0" borderId="0" xfId="1614" applyFont="1" applyAlignment="1">
      <alignment vertical="center"/>
    </xf>
    <xf numFmtId="0" fontId="59" fillId="0" borderId="0" xfId="1614" applyFont="1" applyAlignment="1">
      <alignment horizontal="center" vertical="center"/>
    </xf>
    <xf numFmtId="0" fontId="59" fillId="0" borderId="0" xfId="1614" applyFont="1" applyAlignment="1">
      <alignment vertical="center"/>
    </xf>
    <xf numFmtId="3" fontId="99" fillId="0" borderId="0" xfId="1614" applyNumberFormat="1" applyFont="1" applyAlignment="1">
      <alignment horizontal="center" vertical="center"/>
    </xf>
    <xf numFmtId="0" fontId="99" fillId="0" borderId="0" xfId="1614" applyFont="1" applyAlignment="1">
      <alignment horizontal="center" vertical="center"/>
    </xf>
    <xf numFmtId="0" fontId="18" fillId="0" borderId="0" xfId="1614" applyFont="1" applyAlignment="1">
      <alignment horizontal="center"/>
    </xf>
    <xf numFmtId="0" fontId="90" fillId="0" borderId="0" xfId="1614" applyFont="1" applyAlignment="1">
      <alignment horizontal="center" vertical="center"/>
    </xf>
    <xf numFmtId="0" fontId="90" fillId="0" borderId="0" xfId="1614" applyFont="1" applyAlignment="1">
      <alignment vertical="center"/>
    </xf>
    <xf numFmtId="207" fontId="43" fillId="0" borderId="21" xfId="2549" applyNumberFormat="1" applyFont="1" applyFill="1" applyBorder="1" applyAlignment="1">
      <alignment horizontal="center" vertical="center" wrapText="1"/>
    </xf>
    <xf numFmtId="0" fontId="93" fillId="0" borderId="0" xfId="1448" applyFont="1" applyAlignment="1">
      <alignment horizontal="center" wrapText="1"/>
    </xf>
    <xf numFmtId="0" fontId="94" fillId="0" borderId="0" xfId="1448" applyFont="1" applyAlignment="1">
      <alignment wrapText="1"/>
    </xf>
    <xf numFmtId="0" fontId="101" fillId="0" borderId="0" xfId="1448" applyFont="1" applyAlignment="1">
      <alignment horizontal="center" wrapText="1"/>
    </xf>
    <xf numFmtId="0" fontId="100" fillId="0" borderId="0" xfId="1448" applyFont="1" applyAlignment="1">
      <alignment horizontal="center" wrapText="1"/>
    </xf>
    <xf numFmtId="0" fontId="100" fillId="0" borderId="0" xfId="1448" applyFont="1" applyAlignment="1">
      <alignment horizontal="center" vertical="center" wrapText="1"/>
    </xf>
    <xf numFmtId="0" fontId="93" fillId="0" borderId="0" xfId="1448" applyFont="1" applyAlignment="1">
      <alignment horizontal="center" vertical="center" wrapText="1"/>
    </xf>
    <xf numFmtId="0" fontId="94" fillId="0" borderId="0" xfId="1448" applyFont="1" applyAlignment="1">
      <alignment horizontal="center" vertical="center" wrapText="1"/>
    </xf>
    <xf numFmtId="0" fontId="93" fillId="0" borderId="0" xfId="1448" applyFont="1" applyAlignment="1">
      <alignment horizontal="center"/>
    </xf>
    <xf numFmtId="0" fontId="93" fillId="0" borderId="0" xfId="1448" applyFont="1" applyAlignment="1">
      <alignment horizontal="center" vertical="center"/>
    </xf>
    <xf numFmtId="0" fontId="93" fillId="0" borderId="0" xfId="1448" applyFont="1" applyAlignment="1">
      <alignment vertical="center" wrapText="1"/>
    </xf>
    <xf numFmtId="0" fontId="93" fillId="0" borderId="0" xfId="527" applyNumberFormat="1" applyFont="1" applyFill="1" applyBorder="1" applyAlignment="1">
      <alignment horizontal="center" wrapText="1"/>
    </xf>
    <xf numFmtId="165" fontId="94" fillId="0" borderId="0" xfId="1448" applyNumberFormat="1" applyFont="1" applyAlignment="1">
      <alignment wrapText="1"/>
    </xf>
    <xf numFmtId="165" fontId="94" fillId="0" borderId="0" xfId="527" applyNumberFormat="1" applyFont="1" applyFill="1" applyAlignment="1">
      <alignment wrapText="1"/>
    </xf>
    <xf numFmtId="0" fontId="94" fillId="0" borderId="0" xfId="1448" applyFont="1" applyAlignment="1">
      <alignment vertical="top" wrapText="1"/>
    </xf>
    <xf numFmtId="0" fontId="93" fillId="0" borderId="0" xfId="527" applyNumberFormat="1" applyFont="1" applyFill="1" applyAlignment="1">
      <alignment horizontal="center" wrapText="1"/>
    </xf>
    <xf numFmtId="0" fontId="94" fillId="0" borderId="0" xfId="527" applyNumberFormat="1" applyFont="1" applyFill="1" applyAlignment="1">
      <alignment horizontal="center" wrapText="1"/>
    </xf>
    <xf numFmtId="169" fontId="43" fillId="0" borderId="21" xfId="717" applyNumberFormat="1" applyFont="1" applyFill="1" applyBorder="1" applyAlignment="1" applyProtection="1">
      <alignment horizontal="center" vertical="center" wrapText="1"/>
    </xf>
    <xf numFmtId="165" fontId="43" fillId="0" borderId="21" xfId="1451" applyNumberFormat="1" applyFont="1" applyBorder="1" applyAlignment="1">
      <alignment horizontal="center" vertical="center" wrapText="1"/>
    </xf>
    <xf numFmtId="169" fontId="55" fillId="0" borderId="21" xfId="717" applyNumberFormat="1" applyFont="1" applyFill="1" applyBorder="1" applyAlignment="1" applyProtection="1">
      <alignment horizontal="center" vertical="center" wrapText="1"/>
    </xf>
    <xf numFmtId="0" fontId="43" fillId="0" borderId="21" xfId="1451" applyFont="1" applyBorder="1" applyAlignment="1">
      <alignment horizontal="center" vertical="center" wrapText="1"/>
    </xf>
    <xf numFmtId="169" fontId="43" fillId="0" borderId="21" xfId="728" applyFont="1" applyFill="1" applyBorder="1" applyAlignment="1" applyProtection="1">
      <alignment horizontal="center" vertical="center" wrapText="1"/>
    </xf>
    <xf numFmtId="3" fontId="43" fillId="0" borderId="21" xfId="1450" applyNumberFormat="1" applyFont="1" applyBorder="1" applyAlignment="1">
      <alignment horizontal="center" vertical="center" wrapText="1"/>
    </xf>
    <xf numFmtId="169" fontId="43" fillId="0" borderId="21" xfId="728" applyFont="1" applyFill="1" applyBorder="1" applyAlignment="1">
      <alignment horizontal="center" vertical="center" wrapText="1"/>
    </xf>
    <xf numFmtId="0" fontId="120" fillId="0" borderId="26" xfId="1451" applyFont="1" applyBorder="1"/>
    <xf numFmtId="0" fontId="120" fillId="0" borderId="36" xfId="1451" applyFont="1" applyBorder="1"/>
    <xf numFmtId="0" fontId="120" fillId="0" borderId="48" xfId="1451" applyFont="1" applyBorder="1"/>
    <xf numFmtId="0" fontId="120" fillId="0" borderId="28" xfId="1451" applyFont="1" applyBorder="1"/>
    <xf numFmtId="0" fontId="120" fillId="0" borderId="37" xfId="1451" applyFont="1" applyBorder="1"/>
    <xf numFmtId="0" fontId="115" fillId="0" borderId="37" xfId="1451" applyFont="1" applyBorder="1" applyAlignment="1">
      <alignment vertical="center"/>
    </xf>
    <xf numFmtId="0" fontId="120" fillId="0" borderId="34" xfId="1451" applyFont="1" applyBorder="1"/>
    <xf numFmtId="0" fontId="120" fillId="0" borderId="19" xfId="1451" applyFont="1" applyBorder="1"/>
    <xf numFmtId="0" fontId="115" fillId="0" borderId="19" xfId="1451" applyFont="1" applyBorder="1" applyAlignment="1">
      <alignment vertical="center"/>
    </xf>
    <xf numFmtId="0" fontId="115" fillId="0" borderId="19" xfId="1451" applyFont="1" applyBorder="1" applyAlignment="1">
      <alignment horizontal="center" vertical="center"/>
    </xf>
    <xf numFmtId="0" fontId="115" fillId="0" borderId="31" xfId="1451" applyFont="1" applyBorder="1" applyAlignment="1">
      <alignment vertical="center"/>
    </xf>
    <xf numFmtId="0" fontId="42" fillId="0" borderId="3" xfId="1448" applyFont="1" applyBorder="1" applyAlignment="1">
      <alignment horizontal="center" vertical="center"/>
    </xf>
    <xf numFmtId="0" fontId="42" fillId="0" borderId="3" xfId="1448" applyFont="1" applyBorder="1" applyAlignment="1">
      <alignment horizontal="left" vertical="center" wrapText="1"/>
    </xf>
    <xf numFmtId="0" fontId="42" fillId="0" borderId="3" xfId="1448" applyFont="1" applyBorder="1" applyAlignment="1">
      <alignment horizontal="center" vertical="center" wrapText="1"/>
    </xf>
    <xf numFmtId="169" fontId="42" fillId="0" borderId="3" xfId="715" applyNumberFormat="1" applyFont="1" applyFill="1" applyBorder="1" applyAlignment="1">
      <alignment horizontal="center" vertical="center" wrapText="1"/>
    </xf>
    <xf numFmtId="3" fontId="129" fillId="32" borderId="3" xfId="1448" applyNumberFormat="1" applyFont="1" applyFill="1" applyBorder="1" applyAlignment="1">
      <alignment horizontal="center" vertical="center" wrapText="1"/>
    </xf>
    <xf numFmtId="0" fontId="43" fillId="0" borderId="21" xfId="1451" applyFont="1" applyBorder="1" applyAlignment="1">
      <alignment horizontal="center" vertical="center"/>
    </xf>
    <xf numFmtId="0" fontId="135" fillId="0" borderId="21" xfId="1451" applyFont="1" applyBorder="1" applyAlignment="1">
      <alignment horizontal="left" vertical="center" wrapText="1"/>
    </xf>
    <xf numFmtId="0" fontId="43" fillId="33" borderId="21" xfId="1451" applyFont="1" applyFill="1" applyBorder="1" applyAlignment="1">
      <alignment horizontal="left" vertical="center" wrapText="1"/>
    </xf>
    <xf numFmtId="0" fontId="43" fillId="0" borderId="21" xfId="1451" applyFont="1" applyBorder="1" applyAlignment="1">
      <alignment horizontal="left" wrapText="1"/>
    </xf>
    <xf numFmtId="0" fontId="43" fillId="0" borderId="21" xfId="1450" applyFont="1" applyBorder="1" applyAlignment="1">
      <alignment horizontal="center" vertical="center"/>
    </xf>
    <xf numFmtId="0" fontId="43" fillId="0" borderId="21" xfId="1450" applyFont="1" applyBorder="1" applyAlignment="1">
      <alignment horizontal="left" wrapText="1"/>
    </xf>
    <xf numFmtId="0" fontId="113" fillId="0" borderId="21" xfId="1615" applyFont="1" applyBorder="1" applyAlignment="1">
      <alignment vertical="top" wrapText="1"/>
    </xf>
    <xf numFmtId="167" fontId="128" fillId="0" borderId="0" xfId="523" applyFont="1" applyFill="1" applyAlignment="1">
      <alignment horizontal="left" wrapText="1"/>
    </xf>
    <xf numFmtId="0" fontId="7" fillId="0" borderId="0" xfId="2673" applyAlignment="1">
      <alignment vertical="center" wrapText="1"/>
    </xf>
    <xf numFmtId="0" fontId="7" fillId="0" borderId="0" xfId="2673" applyAlignment="1">
      <alignment horizontal="center" vertical="center" wrapText="1"/>
    </xf>
    <xf numFmtId="0" fontId="7" fillId="0" borderId="28" xfId="2673" applyBorder="1" applyAlignment="1">
      <alignment vertical="center" wrapText="1"/>
    </xf>
    <xf numFmtId="0" fontId="133" fillId="0" borderId="0" xfId="2673" applyFont="1" applyAlignment="1">
      <alignment vertical="center" wrapText="1"/>
    </xf>
    <xf numFmtId="0" fontId="96" fillId="0" borderId="0" xfId="2673" applyFont="1" applyAlignment="1">
      <alignment vertical="center" wrapText="1"/>
    </xf>
    <xf numFmtId="2" fontId="104" fillId="0" borderId="0" xfId="2673" applyNumberFormat="1" applyFont="1" applyAlignment="1">
      <alignment horizontal="center" vertical="center" wrapText="1"/>
    </xf>
    <xf numFmtId="0" fontId="106" fillId="0" borderId="0" xfId="2673" applyFont="1" applyAlignment="1">
      <alignment horizontal="center" vertical="center" wrapText="1"/>
    </xf>
    <xf numFmtId="0" fontId="133" fillId="0" borderId="28" xfId="2673" applyFont="1" applyBorder="1" applyAlignment="1">
      <alignment vertical="center" wrapText="1"/>
    </xf>
    <xf numFmtId="0" fontId="9" fillId="0" borderId="21" xfId="1615" applyFont="1" applyBorder="1" applyAlignment="1">
      <alignment horizontal="center" vertical="center"/>
    </xf>
    <xf numFmtId="0" fontId="120" fillId="33" borderId="0" xfId="1451" applyFont="1" applyFill="1"/>
    <xf numFmtId="0" fontId="120" fillId="33" borderId="26" xfId="1451" applyFont="1" applyFill="1" applyBorder="1"/>
    <xf numFmtId="0" fontId="120" fillId="33" borderId="36" xfId="1451" applyFont="1" applyFill="1" applyBorder="1"/>
    <xf numFmtId="0" fontId="120" fillId="33" borderId="48" xfId="1451" applyFont="1" applyFill="1" applyBorder="1"/>
    <xf numFmtId="0" fontId="120" fillId="33" borderId="28" xfId="1451" applyFont="1" applyFill="1" applyBorder="1"/>
    <xf numFmtId="0" fontId="120" fillId="33" borderId="37" xfId="1451" applyFont="1" applyFill="1" applyBorder="1"/>
    <xf numFmtId="0" fontId="121" fillId="33" borderId="0" xfId="1451" applyFont="1" applyFill="1" applyAlignment="1">
      <alignment vertical="center"/>
    </xf>
    <xf numFmtId="0" fontId="122" fillId="33" borderId="0" xfId="1451" applyFont="1" applyFill="1" applyAlignment="1">
      <alignment vertical="center"/>
    </xf>
    <xf numFmtId="0" fontId="123" fillId="33" borderId="0" xfId="1451" applyFont="1" applyFill="1" applyAlignment="1">
      <alignment horizontal="center" vertical="center"/>
    </xf>
    <xf numFmtId="0" fontId="124" fillId="33" borderId="0" xfId="1451" applyFont="1" applyFill="1"/>
    <xf numFmtId="0" fontId="125" fillId="33" borderId="0" xfId="1451" applyFont="1" applyFill="1"/>
    <xf numFmtId="0" fontId="115" fillId="33" borderId="0" xfId="1451" applyFont="1" applyFill="1" applyAlignment="1">
      <alignment vertical="center"/>
    </xf>
    <xf numFmtId="0" fontId="115" fillId="33" borderId="37" xfId="1451" applyFont="1" applyFill="1" applyBorder="1" applyAlignment="1">
      <alignment vertical="center"/>
    </xf>
    <xf numFmtId="0" fontId="125" fillId="33" borderId="0" xfId="1451" applyFont="1" applyFill="1" applyAlignment="1">
      <alignment horizontal="center"/>
    </xf>
    <xf numFmtId="0" fontId="115" fillId="33" borderId="0" xfId="1451" applyFont="1" applyFill="1" applyAlignment="1">
      <alignment horizontal="center" vertical="center"/>
    </xf>
    <xf numFmtId="0" fontId="115" fillId="33" borderId="37" xfId="1451" applyFont="1" applyFill="1" applyBorder="1" applyAlignment="1">
      <alignment horizontal="center" vertical="center"/>
    </xf>
    <xf numFmtId="0" fontId="126" fillId="33" borderId="0" xfId="1451" applyFont="1" applyFill="1" applyAlignment="1">
      <alignment vertical="center"/>
    </xf>
    <xf numFmtId="0" fontId="126" fillId="33" borderId="37" xfId="1451" applyFont="1" applyFill="1" applyBorder="1" applyAlignment="1">
      <alignment vertical="center"/>
    </xf>
    <xf numFmtId="0" fontId="120" fillId="33" borderId="34" xfId="1451" applyFont="1" applyFill="1" applyBorder="1"/>
    <xf numFmtId="0" fontId="120" fillId="33" borderId="19" xfId="1451" applyFont="1" applyFill="1" applyBorder="1"/>
    <xf numFmtId="0" fontId="115" fillId="33" borderId="19" xfId="1451" applyFont="1" applyFill="1" applyBorder="1" applyAlignment="1">
      <alignment vertical="center"/>
    </xf>
    <xf numFmtId="0" fontId="115" fillId="33" borderId="19" xfId="1451" applyFont="1" applyFill="1" applyBorder="1" applyAlignment="1">
      <alignment horizontal="center" vertical="center"/>
    </xf>
    <xf numFmtId="0" fontId="115" fillId="33" borderId="31" xfId="1451" applyFont="1" applyFill="1" applyBorder="1" applyAlignment="1">
      <alignment vertical="center"/>
    </xf>
    <xf numFmtId="0" fontId="120" fillId="33" borderId="31" xfId="1451" applyFont="1" applyFill="1" applyBorder="1"/>
    <xf numFmtId="0" fontId="114" fillId="33" borderId="0" xfId="0" applyFont="1" applyFill="1" applyAlignment="1">
      <alignment horizontal="center"/>
    </xf>
    <xf numFmtId="0" fontId="114" fillId="33" borderId="26" xfId="0" applyFont="1" applyFill="1" applyBorder="1" applyAlignment="1">
      <alignment horizontal="center"/>
    </xf>
    <xf numFmtId="0" fontId="114" fillId="33" borderId="36" xfId="0" applyFont="1" applyFill="1" applyBorder="1" applyAlignment="1">
      <alignment horizontal="center"/>
    </xf>
    <xf numFmtId="0" fontId="114" fillId="33" borderId="28" xfId="0" applyFont="1" applyFill="1" applyBorder="1" applyAlignment="1">
      <alignment horizontal="center"/>
    </xf>
    <xf numFmtId="0" fontId="115" fillId="33" borderId="18" xfId="0" applyFont="1" applyFill="1" applyBorder="1" applyAlignment="1">
      <alignment horizontal="left"/>
    </xf>
    <xf numFmtId="0" fontId="114" fillId="33" borderId="37" xfId="0" applyFont="1" applyFill="1" applyBorder="1" applyAlignment="1">
      <alignment horizontal="center"/>
    </xf>
    <xf numFmtId="0" fontId="114" fillId="33" borderId="3" xfId="0" applyFont="1" applyFill="1" applyBorder="1" applyAlignment="1">
      <alignment horizontal="center"/>
    </xf>
    <xf numFmtId="0" fontId="136" fillId="33" borderId="0" xfId="0" applyFont="1" applyFill="1" applyAlignment="1">
      <alignment horizontal="center"/>
    </xf>
    <xf numFmtId="0" fontId="116" fillId="33" borderId="28" xfId="0" applyFont="1" applyFill="1" applyBorder="1" applyAlignment="1">
      <alignment horizontal="center"/>
    </xf>
    <xf numFmtId="0" fontId="116" fillId="33" borderId="0" xfId="0" applyFont="1" applyFill="1" applyAlignment="1">
      <alignment horizontal="center"/>
    </xf>
    <xf numFmtId="0" fontId="114" fillId="33" borderId="38" xfId="0" applyFont="1" applyFill="1" applyBorder="1" applyAlignment="1">
      <alignment horizontal="center"/>
    </xf>
    <xf numFmtId="0" fontId="91" fillId="33" borderId="40" xfId="0" applyFont="1" applyFill="1" applyBorder="1" applyAlignment="1">
      <alignment horizontal="center" vertical="center"/>
    </xf>
    <xf numFmtId="0" fontId="91" fillId="33" borderId="47" xfId="0" applyFont="1" applyFill="1" applyBorder="1" applyAlignment="1">
      <alignment horizontal="center" vertical="center"/>
    </xf>
    <xf numFmtId="0" fontId="114" fillId="33" borderId="3" xfId="0" applyFont="1" applyFill="1" applyBorder="1" applyAlignment="1">
      <alignment horizontal="center" vertical="center"/>
    </xf>
    <xf numFmtId="0" fontId="114" fillId="33" borderId="39" xfId="0" applyFont="1" applyFill="1" applyBorder="1" applyAlignment="1">
      <alignment horizontal="center" vertical="center"/>
    </xf>
    <xf numFmtId="0" fontId="117" fillId="33" borderId="0" xfId="0" applyFont="1" applyFill="1" applyAlignment="1">
      <alignment horizontal="center"/>
    </xf>
    <xf numFmtId="0" fontId="91" fillId="33" borderId="68" xfId="0" applyFont="1" applyFill="1" applyBorder="1" applyAlignment="1">
      <alignment horizontal="center" vertical="center"/>
    </xf>
    <xf numFmtId="0" fontId="114" fillId="33" borderId="3" xfId="0" applyFont="1" applyFill="1" applyBorder="1" applyAlignment="1">
      <alignment vertical="top" wrapText="1"/>
    </xf>
    <xf numFmtId="0" fontId="114" fillId="33" borderId="39" xfId="0" applyFont="1" applyFill="1" applyBorder="1" applyAlignment="1">
      <alignment vertical="top" wrapText="1"/>
    </xf>
    <xf numFmtId="0" fontId="118" fillId="33" borderId="69" xfId="0" applyFont="1" applyFill="1" applyBorder="1" applyAlignment="1">
      <alignment horizontal="center" vertical="center"/>
    </xf>
    <xf numFmtId="49" fontId="114" fillId="33" borderId="7" xfId="0" applyNumberFormat="1" applyFont="1" applyFill="1" applyBorder="1" applyAlignment="1">
      <alignment horizontal="center" vertical="top" wrapText="1"/>
    </xf>
    <xf numFmtId="49" fontId="114" fillId="33" borderId="41" xfId="0" applyNumberFormat="1" applyFont="1" applyFill="1" applyBorder="1" applyAlignment="1">
      <alignment horizontal="center" vertical="top" wrapText="1"/>
    </xf>
    <xf numFmtId="0" fontId="118" fillId="33" borderId="70" xfId="0" applyFont="1" applyFill="1" applyBorder="1" applyAlignment="1">
      <alignment horizontal="center" vertical="center"/>
    </xf>
    <xf numFmtId="0" fontId="114" fillId="33" borderId="7" xfId="0" applyFont="1" applyFill="1" applyBorder="1" applyAlignment="1">
      <alignment horizontal="center" vertical="top" wrapText="1"/>
    </xf>
    <xf numFmtId="0" fontId="114" fillId="33" borderId="41" xfId="0" applyFont="1" applyFill="1" applyBorder="1" applyAlignment="1">
      <alignment horizontal="center" vertical="top" wrapText="1"/>
    </xf>
    <xf numFmtId="0" fontId="119" fillId="33" borderId="71" xfId="0" applyFont="1" applyFill="1" applyBorder="1" applyAlignment="1">
      <alignment horizontal="center" vertical="top" wrapText="1"/>
    </xf>
    <xf numFmtId="0" fontId="119" fillId="33" borderId="72" xfId="0" applyFont="1" applyFill="1" applyBorder="1" applyAlignment="1">
      <alignment horizontal="center" vertical="top" wrapText="1"/>
    </xf>
    <xf numFmtId="0" fontId="114" fillId="33" borderId="0" xfId="0" applyFont="1" applyFill="1" applyAlignment="1">
      <alignment vertical="top" wrapText="1"/>
    </xf>
    <xf numFmtId="0" fontId="114" fillId="33" borderId="37" xfId="0" applyFont="1" applyFill="1" applyBorder="1" applyAlignment="1">
      <alignment vertical="top" wrapText="1"/>
    </xf>
    <xf numFmtId="0" fontId="114" fillId="33" borderId="42" xfId="0" applyFont="1" applyFill="1" applyBorder="1" applyAlignment="1">
      <alignment horizontal="center"/>
    </xf>
    <xf numFmtId="0" fontId="114" fillId="33" borderId="43" xfId="0" applyFont="1" applyFill="1" applyBorder="1" applyAlignment="1">
      <alignment vertical="top" wrapText="1"/>
    </xf>
    <xf numFmtId="0" fontId="114" fillId="33" borderId="44" xfId="0" applyFont="1" applyFill="1" applyBorder="1" applyAlignment="1">
      <alignment vertical="top" wrapText="1"/>
    </xf>
    <xf numFmtId="0" fontId="114" fillId="33" borderId="45" xfId="0" applyFont="1" applyFill="1" applyBorder="1" applyAlignment="1">
      <alignment vertical="top" wrapText="1"/>
    </xf>
    <xf numFmtId="0" fontId="119" fillId="33" borderId="28" xfId="0" applyFont="1" applyFill="1" applyBorder="1" applyAlignment="1">
      <alignment horizontal="center"/>
    </xf>
    <xf numFmtId="0" fontId="119" fillId="33" borderId="0" xfId="0" applyFont="1" applyFill="1" applyAlignment="1">
      <alignment horizontal="center"/>
    </xf>
    <xf numFmtId="0" fontId="114" fillId="33" borderId="39" xfId="0" applyFont="1" applyFill="1" applyBorder="1" applyAlignment="1">
      <alignment horizontal="center"/>
    </xf>
    <xf numFmtId="20" fontId="114" fillId="33" borderId="39" xfId="0" applyNumberFormat="1" applyFont="1" applyFill="1" applyBorder="1" applyAlignment="1">
      <alignment horizontal="center"/>
    </xf>
    <xf numFmtId="0" fontId="114" fillId="33" borderId="42" xfId="0" applyFont="1" applyFill="1" applyBorder="1" applyAlignment="1">
      <alignment horizontal="center" vertical="center" wrapText="1"/>
    </xf>
    <xf numFmtId="0" fontId="119" fillId="33" borderId="34" xfId="0" applyFont="1" applyFill="1" applyBorder="1" applyAlignment="1">
      <alignment horizontal="center"/>
    </xf>
    <xf numFmtId="0" fontId="119" fillId="33" borderId="19" xfId="0" applyFont="1" applyFill="1" applyBorder="1" applyAlignment="1">
      <alignment horizontal="center"/>
    </xf>
    <xf numFmtId="0" fontId="114" fillId="33" borderId="19" xfId="0" applyFont="1" applyFill="1" applyBorder="1" applyAlignment="1">
      <alignment horizontal="center"/>
    </xf>
    <xf numFmtId="0" fontId="114" fillId="33" borderId="46" xfId="0" applyFont="1" applyFill="1" applyBorder="1" applyAlignment="1">
      <alignment horizontal="center"/>
    </xf>
    <xf numFmtId="0" fontId="146" fillId="0" borderId="7" xfId="2673" applyFont="1" applyBorder="1" applyAlignment="1">
      <alignment horizontal="center" vertical="center" wrapText="1"/>
    </xf>
    <xf numFmtId="0" fontId="96" fillId="0" borderId="0" xfId="2673" applyFont="1" applyAlignment="1">
      <alignment horizontal="left" vertical="center" wrapText="1"/>
    </xf>
    <xf numFmtId="0" fontId="52" fillId="0" borderId="21" xfId="1450" applyFont="1" applyBorder="1" applyAlignment="1">
      <alignment horizontal="center" wrapText="1"/>
    </xf>
    <xf numFmtId="0" fontId="43" fillId="0" borderId="21" xfId="1450" applyFont="1" applyBorder="1" applyAlignment="1">
      <alignment horizontal="center" vertical="center" wrapText="1"/>
    </xf>
    <xf numFmtId="3" fontId="43" fillId="0" borderId="21" xfId="1451" applyNumberFormat="1" applyFont="1" applyBorder="1" applyAlignment="1">
      <alignment horizontal="center" vertical="center" wrapText="1"/>
    </xf>
    <xf numFmtId="165" fontId="43" fillId="0" borderId="21" xfId="1450" applyNumberFormat="1" applyFont="1" applyBorder="1" applyAlignment="1">
      <alignment horizontal="center" vertical="center" wrapText="1"/>
    </xf>
    <xf numFmtId="3" fontId="43" fillId="0" borderId="0" xfId="1451" applyNumberFormat="1" applyFont="1" applyAlignment="1">
      <alignment horizontal="center" vertical="center" wrapText="1"/>
    </xf>
    <xf numFmtId="0" fontId="20" fillId="0" borderId="0" xfId="1649"/>
    <xf numFmtId="3" fontId="135" fillId="0" borderId="21" xfId="1451" applyNumberFormat="1" applyFont="1" applyBorder="1" applyAlignment="1">
      <alignment horizontal="center" vertical="center" wrapText="1"/>
    </xf>
    <xf numFmtId="3" fontId="9" fillId="0" borderId="21" xfId="1615" applyNumberFormat="1" applyFont="1" applyBorder="1" applyAlignment="1">
      <alignment horizontal="center" vertical="center"/>
    </xf>
    <xf numFmtId="0" fontId="8" fillId="0" borderId="0" xfId="2670" applyAlignment="1">
      <alignment horizontal="center" vertical="center"/>
    </xf>
    <xf numFmtId="0" fontId="142" fillId="36" borderId="0" xfId="2670" applyFont="1" applyFill="1" applyAlignment="1">
      <alignment horizontal="left" vertical="center"/>
    </xf>
    <xf numFmtId="0" fontId="142" fillId="36" borderId="0" xfId="2670" applyFont="1" applyFill="1" applyAlignment="1">
      <alignment horizontal="center" vertical="center"/>
    </xf>
    <xf numFmtId="0" fontId="143" fillId="36" borderId="0" xfId="2670" applyFont="1" applyFill="1" applyAlignment="1">
      <alignment horizontal="center" vertical="center"/>
    </xf>
    <xf numFmtId="0" fontId="144" fillId="36" borderId="0" xfId="2670" applyFont="1" applyFill="1" applyAlignment="1">
      <alignment horizontal="left" vertical="center"/>
    </xf>
    <xf numFmtId="0" fontId="144" fillId="36" borderId="0" xfId="2670" applyFont="1" applyFill="1" applyAlignment="1">
      <alignment horizontal="center" vertical="center"/>
    </xf>
    <xf numFmtId="0" fontId="144" fillId="36" borderId="0" xfId="2670" applyFont="1" applyFill="1" applyAlignment="1">
      <alignment horizontal="right" vertical="center"/>
    </xf>
    <xf numFmtId="9" fontId="145" fillId="36" borderId="0" xfId="2671" applyFont="1" applyFill="1" applyBorder="1" applyAlignment="1" applyProtection="1">
      <alignment horizontal="right" vertical="center"/>
    </xf>
    <xf numFmtId="167" fontId="144" fillId="36" borderId="0" xfId="2672" applyFont="1" applyFill="1" applyBorder="1" applyAlignment="1" applyProtection="1">
      <alignment horizontal="right" vertical="center"/>
    </xf>
    <xf numFmtId="167" fontId="145" fillId="36" borderId="0" xfId="2672" applyFont="1" applyFill="1" applyBorder="1" applyAlignment="1" applyProtection="1">
      <alignment horizontal="right" vertical="center"/>
    </xf>
    <xf numFmtId="10" fontId="145" fillId="36" borderId="0" xfId="2671" applyNumberFormat="1" applyFont="1" applyFill="1" applyBorder="1" applyAlignment="1" applyProtection="1">
      <alignment horizontal="right" vertical="center"/>
    </xf>
    <xf numFmtId="169" fontId="144" fillId="36" borderId="0" xfId="2672" applyNumberFormat="1" applyFont="1" applyFill="1" applyBorder="1" applyAlignment="1" applyProtection="1">
      <alignment horizontal="right" vertical="center"/>
    </xf>
    <xf numFmtId="0" fontId="138" fillId="0" borderId="0" xfId="2670" applyFont="1" applyAlignment="1">
      <alignment horizontal="left" vertical="center"/>
    </xf>
    <xf numFmtId="0" fontId="141" fillId="0" borderId="0" xfId="2670" applyFont="1" applyAlignment="1">
      <alignment horizontal="left" vertical="center"/>
    </xf>
    <xf numFmtId="167" fontId="0" fillId="0" borderId="0" xfId="2672" applyFont="1" applyAlignment="1" applyProtection="1">
      <alignment horizontal="center" vertical="center"/>
    </xf>
    <xf numFmtId="0" fontId="111" fillId="0" borderId="0" xfId="1538"/>
    <xf numFmtId="167" fontId="111" fillId="0" borderId="0" xfId="1538" applyNumberFormat="1"/>
    <xf numFmtId="0" fontId="60" fillId="0" borderId="0" xfId="1538" applyFont="1"/>
    <xf numFmtId="0" fontId="127" fillId="0" borderId="0" xfId="1538" applyFont="1"/>
    <xf numFmtId="0" fontId="51" fillId="0" borderId="44" xfId="1538" applyFont="1" applyBorder="1" applyAlignment="1">
      <alignment horizontal="left"/>
    </xf>
    <xf numFmtId="0" fontId="111" fillId="38" borderId="3" xfId="1538" applyFill="1" applyBorder="1" applyAlignment="1">
      <alignment vertical="center"/>
    </xf>
    <xf numFmtId="0" fontId="111" fillId="38" borderId="0" xfId="1538" applyFill="1"/>
    <xf numFmtId="0" fontId="60" fillId="38" borderId="0" xfId="1538" applyFont="1" applyFill="1"/>
    <xf numFmtId="0" fontId="102" fillId="0" borderId="0" xfId="1538" applyFont="1" applyAlignment="1">
      <alignment horizontal="center" vertical="center" wrapText="1"/>
    </xf>
    <xf numFmtId="0" fontId="111" fillId="38" borderId="3" xfId="1538" applyFill="1" applyBorder="1" applyAlignment="1">
      <alignment horizontal="center" vertical="center"/>
    </xf>
    <xf numFmtId="0" fontId="111" fillId="0" borderId="0" xfId="1538" applyAlignment="1">
      <alignment horizontal="center" vertical="center"/>
    </xf>
    <xf numFmtId="1" fontId="111" fillId="0" borderId="0" xfId="1538" applyNumberFormat="1"/>
    <xf numFmtId="0" fontId="111" fillId="0" borderId="3" xfId="1538" applyBorder="1"/>
    <xf numFmtId="167" fontId="0" fillId="0" borderId="3" xfId="1026" applyFont="1" applyFill="1" applyBorder="1" applyProtection="1"/>
    <xf numFmtId="167" fontId="111" fillId="0" borderId="3" xfId="1538" applyNumberFormat="1" applyBorder="1"/>
    <xf numFmtId="167" fontId="139" fillId="0" borderId="3" xfId="1026" applyFont="1" applyBorder="1" applyProtection="1"/>
    <xf numFmtId="167" fontId="0" fillId="0" borderId="3" xfId="1026" applyFont="1" applyBorder="1" applyProtection="1"/>
    <xf numFmtId="167" fontId="127" fillId="0" borderId="3" xfId="1538" applyNumberFormat="1" applyFont="1" applyBorder="1"/>
    <xf numFmtId="0" fontId="60" fillId="0" borderId="3" xfId="1538" applyFont="1" applyBorder="1"/>
    <xf numFmtId="165" fontId="111" fillId="0" borderId="3" xfId="1538" applyNumberFormat="1" applyBorder="1"/>
    <xf numFmtId="167" fontId="103" fillId="0" borderId="3" xfId="1026" applyFont="1" applyFill="1" applyBorder="1" applyProtection="1"/>
    <xf numFmtId="0" fontId="48" fillId="0" borderId="0" xfId="1538" applyFont="1"/>
    <xf numFmtId="0" fontId="48" fillId="0" borderId="3" xfId="1538" applyFont="1" applyBorder="1" applyAlignment="1">
      <alignment horizontal="center"/>
    </xf>
    <xf numFmtId="167" fontId="48" fillId="0" borderId="3" xfId="1538" applyNumberFormat="1" applyFont="1" applyBorder="1"/>
    <xf numFmtId="0" fontId="111" fillId="29" borderId="0" xfId="1538" applyFill="1"/>
    <xf numFmtId="0" fontId="48" fillId="0" borderId="0" xfId="1538" applyFont="1" applyAlignment="1">
      <alignment horizontal="center"/>
    </xf>
    <xf numFmtId="167" fontId="48" fillId="0" borderId="0" xfId="1538" applyNumberFormat="1" applyFont="1"/>
    <xf numFmtId="0" fontId="111" fillId="29" borderId="3" xfId="1538" applyFill="1" applyBorder="1"/>
    <xf numFmtId="169" fontId="111" fillId="29" borderId="3" xfId="1538" applyNumberFormat="1" applyFill="1" applyBorder="1" applyAlignment="1">
      <alignment horizontal="right"/>
    </xf>
    <xf numFmtId="43" fontId="111" fillId="0" borderId="0" xfId="1538" applyNumberFormat="1"/>
    <xf numFmtId="167" fontId="111" fillId="29" borderId="3" xfId="1538" applyNumberFormat="1" applyFill="1" applyBorder="1" applyAlignment="1">
      <alignment horizontal="right"/>
    </xf>
    <xf numFmtId="167" fontId="0" fillId="29" borderId="3" xfId="1026" applyFont="1" applyFill="1" applyBorder="1" applyProtection="1"/>
    <xf numFmtId="40" fontId="111" fillId="29" borderId="3" xfId="1538" applyNumberFormat="1" applyFill="1" applyBorder="1"/>
    <xf numFmtId="10" fontId="111" fillId="29" borderId="3" xfId="1538" applyNumberFormat="1" applyFill="1" applyBorder="1"/>
    <xf numFmtId="0" fontId="148" fillId="0" borderId="0" xfId="1614" applyFont="1" applyAlignment="1">
      <alignment horizontal="center"/>
    </xf>
    <xf numFmtId="0" fontId="149" fillId="0" borderId="0" xfId="1614" applyFont="1" applyAlignment="1">
      <alignment horizontal="center" vertical="center"/>
    </xf>
    <xf numFmtId="0" fontId="150" fillId="0" borderId="0" xfId="1614" applyFont="1" applyAlignment="1">
      <alignment horizontal="left" vertical="center"/>
    </xf>
    <xf numFmtId="0" fontId="150" fillId="0" borderId="0" xfId="1614" applyFont="1" applyAlignment="1">
      <alignment vertical="center"/>
    </xf>
    <xf numFmtId="0" fontId="151" fillId="0" borderId="0" xfId="1614" applyFont="1" applyAlignment="1">
      <alignment horizontal="center" vertical="center"/>
    </xf>
    <xf numFmtId="3" fontId="149" fillId="0" borderId="0" xfId="1614" applyNumberFormat="1" applyFont="1" applyAlignment="1">
      <alignment horizontal="center" vertical="center"/>
    </xf>
    <xf numFmtId="0" fontId="152" fillId="0" borderId="0" xfId="1614" applyFont="1" applyAlignment="1">
      <alignment horizontal="center" vertical="center"/>
    </xf>
    <xf numFmtId="0" fontId="151" fillId="0" borderId="0" xfId="1614" applyFont="1" applyAlignment="1">
      <alignment horizontal="center"/>
    </xf>
    <xf numFmtId="0" fontId="149" fillId="0" borderId="0" xfId="1614" applyFont="1" applyAlignment="1">
      <alignment horizontal="center"/>
    </xf>
    <xf numFmtId="3" fontId="148" fillId="0" borderId="0" xfId="1614" applyNumberFormat="1" applyFont="1" applyAlignment="1">
      <alignment horizontal="center"/>
    </xf>
    <xf numFmtId="0" fontId="153" fillId="0" borderId="0" xfId="1614" applyFont="1"/>
    <xf numFmtId="167" fontId="153" fillId="0" borderId="0" xfId="1652" applyNumberFormat="1" applyFont="1"/>
    <xf numFmtId="0" fontId="153" fillId="0" borderId="0" xfId="1614" applyFont="1" applyAlignment="1">
      <alignment horizontal="left" vertical="center"/>
    </xf>
    <xf numFmtId="0" fontId="153" fillId="0" borderId="0" xfId="1614" applyFont="1" applyAlignment="1">
      <alignment horizontal="center" vertical="center"/>
    </xf>
    <xf numFmtId="3" fontId="150" fillId="0" borderId="0" xfId="1614" applyNumberFormat="1" applyFont="1" applyAlignment="1">
      <alignment horizontal="left" vertical="center"/>
    </xf>
    <xf numFmtId="0" fontId="153" fillId="0" borderId="0" xfId="1614" applyFont="1" applyAlignment="1">
      <alignment horizontal="center"/>
    </xf>
    <xf numFmtId="0" fontId="150" fillId="0" borderId="0" xfId="1614" applyFont="1" applyAlignment="1">
      <alignment horizontal="center"/>
    </xf>
    <xf numFmtId="0" fontId="153" fillId="0" borderId="0" xfId="1614" applyFont="1" applyAlignment="1">
      <alignment horizontal="center" vertical="center" wrapText="1"/>
    </xf>
    <xf numFmtId="0" fontId="150" fillId="0" borderId="0" xfId="1614" applyFont="1" applyAlignment="1">
      <alignment horizontal="center" vertical="center" wrapText="1"/>
    </xf>
    <xf numFmtId="3" fontId="149" fillId="0" borderId="0" xfId="1614" applyNumberFormat="1" applyFont="1" applyAlignment="1">
      <alignment vertical="center"/>
    </xf>
    <xf numFmtId="0" fontId="150" fillId="0" borderId="20" xfId="1615" applyFont="1" applyBorder="1" applyAlignment="1">
      <alignment horizontal="center" vertical="center"/>
    </xf>
    <xf numFmtId="0" fontId="150" fillId="0" borderId="21" xfId="1615" applyFont="1" applyBorder="1" applyAlignment="1">
      <alignment horizontal="left" vertical="center" wrapText="1"/>
    </xf>
    <xf numFmtId="0" fontId="149" fillId="0" borderId="21" xfId="1614" applyFont="1" applyBorder="1" applyAlignment="1">
      <alignment horizontal="center" vertical="center" wrapText="1"/>
    </xf>
    <xf numFmtId="0" fontId="156" fillId="0" borderId="21" xfId="1614" applyFont="1" applyBorder="1" applyAlignment="1">
      <alignment horizontal="center" vertical="center"/>
    </xf>
    <xf numFmtId="3" fontId="156" fillId="0" borderId="21" xfId="1614" applyNumberFormat="1" applyFont="1" applyBorder="1" applyAlignment="1">
      <alignment horizontal="center" vertical="center"/>
    </xf>
    <xf numFmtId="3" fontId="149" fillId="0" borderId="21" xfId="1614" applyNumberFormat="1" applyFont="1" applyBorder="1" applyAlignment="1">
      <alignment horizontal="center" vertical="center"/>
    </xf>
    <xf numFmtId="3" fontId="149" fillId="0" borderId="22" xfId="1614" applyNumberFormat="1" applyFont="1" applyBorder="1" applyAlignment="1">
      <alignment horizontal="center" vertical="center"/>
    </xf>
    <xf numFmtId="3" fontId="149" fillId="0" borderId="0" xfId="1614" applyNumberFormat="1" applyFont="1" applyAlignment="1">
      <alignment horizontal="center"/>
    </xf>
    <xf numFmtId="3" fontId="148" fillId="0" borderId="0" xfId="1614" applyNumberFormat="1" applyFont="1" applyAlignment="1">
      <alignment horizontal="center" vertical="center"/>
    </xf>
    <xf numFmtId="0" fontId="156" fillId="0" borderId="0" xfId="1614" applyFont="1" applyAlignment="1">
      <alignment horizontal="center"/>
    </xf>
    <xf numFmtId="0" fontId="150" fillId="0" borderId="20" xfId="1653" applyFont="1" applyBorder="1" applyAlignment="1">
      <alignment horizontal="center" vertical="center"/>
    </xf>
    <xf numFmtId="0" fontId="150" fillId="0" borderId="21" xfId="1451" applyFont="1" applyBorder="1" applyAlignment="1">
      <alignment horizontal="left" vertical="center" wrapText="1"/>
    </xf>
    <xf numFmtId="0" fontId="151" fillId="0" borderId="21" xfId="1653" applyFont="1" applyBorder="1" applyAlignment="1">
      <alignment horizontal="center" vertical="center"/>
    </xf>
    <xf numFmtId="3" fontId="152" fillId="0" borderId="0" xfId="1614" applyNumberFormat="1" applyFont="1" applyAlignment="1">
      <alignment horizontal="center" vertical="center"/>
    </xf>
    <xf numFmtId="0" fontId="152" fillId="0" borderId="0" xfId="1614" applyFont="1" applyAlignment="1">
      <alignment horizontal="center"/>
    </xf>
    <xf numFmtId="0" fontId="155" fillId="0" borderId="20" xfId="1653" applyFont="1" applyBorder="1" applyAlignment="1">
      <alignment horizontal="center" vertical="center"/>
    </xf>
    <xf numFmtId="0" fontId="155" fillId="0" borderId="21" xfId="1653" applyFont="1" applyBorder="1" applyAlignment="1">
      <alignment vertical="center" wrapText="1"/>
    </xf>
    <xf numFmtId="0" fontId="155" fillId="0" borderId="20" xfId="1652" applyFont="1" applyBorder="1" applyAlignment="1">
      <alignment horizontal="center" vertical="center"/>
    </xf>
    <xf numFmtId="0" fontId="155" fillId="0" borderId="21" xfId="1652" applyFont="1" applyBorder="1" applyAlignment="1">
      <alignment vertical="center" wrapText="1"/>
    </xf>
    <xf numFmtId="0" fontId="149" fillId="0" borderId="20" xfId="1652" applyFont="1" applyBorder="1" applyAlignment="1">
      <alignment horizontal="center" vertical="center"/>
    </xf>
    <xf numFmtId="0" fontId="153" fillId="0" borderId="20" xfId="1652" applyFont="1" applyBorder="1" applyAlignment="1">
      <alignment horizontal="center" vertical="center"/>
    </xf>
    <xf numFmtId="0" fontId="153" fillId="0" borderId="21" xfId="1652" applyFont="1" applyBorder="1" applyAlignment="1">
      <alignment vertical="center" wrapText="1"/>
    </xf>
    <xf numFmtId="0" fontId="156" fillId="0" borderId="21" xfId="1652" applyFont="1" applyBorder="1" applyAlignment="1">
      <alignment horizontal="center" vertical="center"/>
    </xf>
    <xf numFmtId="0" fontId="156" fillId="0" borderId="49" xfId="1652" applyFont="1" applyBorder="1" applyAlignment="1">
      <alignment horizontal="center" vertical="center"/>
    </xf>
    <xf numFmtId="0" fontId="156" fillId="0" borderId="3" xfId="1652" applyFont="1" applyBorder="1" applyAlignment="1">
      <alignment vertical="center" wrapText="1"/>
    </xf>
    <xf numFmtId="0" fontId="149" fillId="0" borderId="3" xfId="1614" applyFont="1" applyBorder="1" applyAlignment="1">
      <alignment horizontal="center" vertical="center" wrapText="1"/>
    </xf>
    <xf numFmtId="0" fontId="156" fillId="0" borderId="3" xfId="1614" applyFont="1" applyBorder="1" applyAlignment="1">
      <alignment horizontal="center" vertical="center"/>
    </xf>
    <xf numFmtId="0" fontId="156" fillId="0" borderId="3" xfId="1652" applyFont="1" applyBorder="1" applyAlignment="1">
      <alignment horizontal="center" vertical="center"/>
    </xf>
    <xf numFmtId="207" fontId="156" fillId="0" borderId="3" xfId="1614" applyNumberFormat="1" applyFont="1" applyBorder="1" applyAlignment="1">
      <alignment horizontal="center" vertical="center"/>
    </xf>
    <xf numFmtId="3" fontId="149" fillId="0" borderId="3" xfId="1614" applyNumberFormat="1" applyFont="1" applyBorder="1" applyAlignment="1">
      <alignment horizontal="center" vertical="center"/>
    </xf>
    <xf numFmtId="3" fontId="149" fillId="0" borderId="39" xfId="1614" applyNumberFormat="1" applyFont="1" applyBorder="1" applyAlignment="1">
      <alignment horizontal="center" vertical="center"/>
    </xf>
    <xf numFmtId="0" fontId="156" fillId="0" borderId="20" xfId="1652" applyFont="1" applyBorder="1" applyAlignment="1">
      <alignment horizontal="center" vertical="center"/>
    </xf>
    <xf numFmtId="0" fontId="156" fillId="0" borderId="21" xfId="1652" applyFont="1" applyBorder="1" applyAlignment="1">
      <alignment vertical="center" wrapText="1"/>
    </xf>
    <xf numFmtId="0" fontId="149" fillId="0" borderId="23" xfId="1614" applyFont="1" applyBorder="1" applyAlignment="1">
      <alignment horizontal="center" vertical="center"/>
    </xf>
    <xf numFmtId="0" fontId="149" fillId="0" borderId="24" xfId="1614" applyFont="1" applyBorder="1" applyAlignment="1">
      <alignment horizontal="left" vertical="center"/>
    </xf>
    <xf numFmtId="0" fontId="149" fillId="0" borderId="24" xfId="1614" applyFont="1" applyBorder="1" applyAlignment="1">
      <alignment vertical="center"/>
    </xf>
    <xf numFmtId="0" fontId="156" fillId="0" borderId="24" xfId="1614" applyFont="1" applyBorder="1" applyAlignment="1">
      <alignment horizontal="center" vertical="center"/>
    </xf>
    <xf numFmtId="3" fontId="149" fillId="0" borderId="24" xfId="1614" applyNumberFormat="1" applyFont="1" applyBorder="1" applyAlignment="1">
      <alignment horizontal="center" vertical="center"/>
    </xf>
    <xf numFmtId="3" fontId="149" fillId="0" borderId="25" xfId="1614" applyNumberFormat="1" applyFont="1" applyBorder="1" applyAlignment="1">
      <alignment horizontal="center" vertical="center"/>
    </xf>
    <xf numFmtId="0" fontId="151" fillId="0" borderId="26" xfId="1614" applyFont="1" applyBorder="1" applyAlignment="1">
      <alignment horizontal="center" vertical="center"/>
    </xf>
    <xf numFmtId="37" fontId="153" fillId="0" borderId="27" xfId="1614" applyNumberFormat="1" applyFont="1" applyBorder="1" applyAlignment="1">
      <alignment horizontal="center"/>
    </xf>
    <xf numFmtId="37" fontId="151" fillId="0" borderId="27" xfId="1614" applyNumberFormat="1" applyFont="1" applyBorder="1" applyAlignment="1">
      <alignment horizontal="center"/>
    </xf>
    <xf numFmtId="37" fontId="149" fillId="0" borderId="0" xfId="1614" applyNumberFormat="1" applyFont="1" applyAlignment="1">
      <alignment horizontal="center"/>
    </xf>
    <xf numFmtId="37" fontId="151" fillId="0" borderId="0" xfId="1614" applyNumberFormat="1" applyFont="1" applyAlignment="1">
      <alignment horizontal="center"/>
    </xf>
    <xf numFmtId="0" fontId="151" fillId="0" borderId="28" xfId="1614" applyFont="1" applyBorder="1" applyAlignment="1">
      <alignment horizontal="center" vertical="center"/>
    </xf>
    <xf numFmtId="37" fontId="153" fillId="0" borderId="29" xfId="1614" applyNumberFormat="1" applyFont="1" applyBorder="1" applyAlignment="1">
      <alignment horizontal="center"/>
    </xf>
    <xf numFmtId="37" fontId="151" fillId="0" borderId="29" xfId="1614" applyNumberFormat="1" applyFont="1" applyBorder="1" applyAlignment="1">
      <alignment horizontal="center"/>
    </xf>
    <xf numFmtId="37" fontId="157" fillId="0" borderId="0" xfId="1614" applyNumberFormat="1" applyFont="1" applyAlignment="1">
      <alignment horizontal="center"/>
    </xf>
    <xf numFmtId="37" fontId="157" fillId="0" borderId="30" xfId="1614" applyNumberFormat="1" applyFont="1" applyBorder="1" applyAlignment="1">
      <alignment horizontal="center"/>
    </xf>
    <xf numFmtId="37" fontId="157" fillId="0" borderId="32" xfId="1614" applyNumberFormat="1" applyFont="1" applyBorder="1" applyAlignment="1">
      <alignment horizontal="center"/>
    </xf>
    <xf numFmtId="0" fontId="148" fillId="0" borderId="0" xfId="1614" applyFont="1" applyAlignment="1">
      <alignment horizontal="center" vertical="center"/>
    </xf>
    <xf numFmtId="0" fontId="157" fillId="0" borderId="34" xfId="1614" applyFont="1" applyBorder="1" applyAlignment="1">
      <alignment vertical="center"/>
    </xf>
    <xf numFmtId="0" fontId="151" fillId="0" borderId="19" xfId="1614" applyFont="1" applyBorder="1"/>
    <xf numFmtId="0" fontId="151" fillId="0" borderId="19" xfId="1614" applyFont="1" applyBorder="1" applyAlignment="1">
      <alignment horizontal="center"/>
    </xf>
    <xf numFmtId="0" fontId="151" fillId="0" borderId="19" xfId="1614" applyFont="1" applyBorder="1" applyAlignment="1">
      <alignment horizontal="right"/>
    </xf>
    <xf numFmtId="0" fontId="151" fillId="0" borderId="31" xfId="1614" applyFont="1" applyBorder="1" applyAlignment="1">
      <alignment horizontal="right"/>
    </xf>
    <xf numFmtId="0" fontId="149" fillId="0" borderId="0" xfId="1614" applyFont="1" applyAlignment="1">
      <alignment horizontal="left" vertical="center"/>
    </xf>
    <xf numFmtId="0" fontId="149" fillId="0" borderId="0" xfId="1614" applyFont="1" applyAlignment="1">
      <alignment vertical="center"/>
    </xf>
    <xf numFmtId="0" fontId="156" fillId="0" borderId="0" xfId="1614" applyFont="1" applyAlignment="1">
      <alignment horizontal="center" vertical="center"/>
    </xf>
    <xf numFmtId="165" fontId="156" fillId="0" borderId="0" xfId="1652" applyNumberFormat="1" applyFont="1" applyAlignment="1">
      <alignment vertical="center"/>
    </xf>
    <xf numFmtId="0" fontId="151" fillId="0" borderId="0" xfId="1652" applyFont="1" applyAlignment="1">
      <alignment horizontal="right"/>
    </xf>
    <xf numFmtId="0" fontId="158" fillId="0" borderId="0" xfId="1644" applyFont="1" applyAlignment="1">
      <alignment horizontal="center" vertical="center"/>
    </xf>
    <xf numFmtId="0" fontId="156" fillId="0" borderId="0" xfId="1652" applyFont="1" applyAlignment="1">
      <alignment vertical="center"/>
    </xf>
    <xf numFmtId="0" fontId="159" fillId="39" borderId="83" xfId="2670" applyFont="1" applyFill="1" applyBorder="1" applyAlignment="1">
      <alignment horizontal="left" vertical="center"/>
    </xf>
    <xf numFmtId="0" fontId="159" fillId="39" borderId="84" xfId="2670" applyFont="1" applyFill="1" applyBorder="1" applyAlignment="1">
      <alignment horizontal="center" vertical="center"/>
    </xf>
    <xf numFmtId="0" fontId="159" fillId="39" borderId="86" xfId="2670" applyFont="1" applyFill="1" applyBorder="1" applyAlignment="1">
      <alignment horizontal="left" vertical="center"/>
    </xf>
    <xf numFmtId="0" fontId="159" fillId="39" borderId="82" xfId="2670" applyFont="1" applyFill="1" applyBorder="1" applyAlignment="1">
      <alignment horizontal="center" vertical="center"/>
    </xf>
    <xf numFmtId="0" fontId="159" fillId="39" borderId="88" xfId="2670" applyFont="1" applyFill="1" applyBorder="1" applyAlignment="1">
      <alignment horizontal="left" vertical="center"/>
    </xf>
    <xf numFmtId="0" fontId="159" fillId="39" borderId="89" xfId="2670" applyFont="1" applyFill="1" applyBorder="1" applyAlignment="1">
      <alignment horizontal="center" vertical="center"/>
    </xf>
    <xf numFmtId="167" fontId="140" fillId="40" borderId="85" xfId="2672" applyFont="1" applyFill="1" applyBorder="1" applyAlignment="1" applyProtection="1">
      <alignment horizontal="right" vertical="center" wrapText="1"/>
      <protection locked="0"/>
    </xf>
    <xf numFmtId="167" fontId="140" fillId="40" borderId="87" xfId="2672" applyFont="1" applyFill="1" applyBorder="1" applyAlignment="1" applyProtection="1">
      <alignment horizontal="right" vertical="center"/>
      <protection locked="0"/>
    </xf>
    <xf numFmtId="169" fontId="140" fillId="40" borderId="87" xfId="2672" applyNumberFormat="1" applyFont="1" applyFill="1" applyBorder="1" applyAlignment="1" applyProtection="1">
      <alignment horizontal="right" vertical="center"/>
      <protection locked="0"/>
    </xf>
    <xf numFmtId="169" fontId="140" fillId="40" borderId="90" xfId="2672" applyNumberFormat="1" applyFont="1" applyFill="1" applyBorder="1" applyAlignment="1" applyProtection="1">
      <alignment horizontal="right" vertical="center"/>
      <protection locked="0"/>
    </xf>
    <xf numFmtId="0" fontId="120" fillId="0" borderId="0" xfId="1451" applyFont="1"/>
    <xf numFmtId="0" fontId="121" fillId="0" borderId="0" xfId="1451" applyFont="1" applyAlignment="1">
      <alignment vertical="center"/>
    </xf>
    <xf numFmtId="0" fontId="147" fillId="0" borderId="0" xfId="1451" applyFont="1"/>
    <xf numFmtId="0" fontId="122" fillId="0" borderId="0" xfId="1451" applyFont="1" applyAlignment="1">
      <alignment vertical="center"/>
    </xf>
    <xf numFmtId="0" fontId="123" fillId="0" borderId="0" xfId="1451" applyFont="1" applyAlignment="1">
      <alignment horizontal="center" vertical="center"/>
    </xf>
    <xf numFmtId="0" fontId="124" fillId="0" borderId="0" xfId="1451" applyFont="1"/>
    <xf numFmtId="0" fontId="125" fillId="0" borderId="0" xfId="1451" applyFont="1"/>
    <xf numFmtId="0" fontId="115" fillId="0" borderId="0" xfId="1451" applyFont="1" applyAlignment="1">
      <alignment vertical="center"/>
    </xf>
    <xf numFmtId="0" fontId="115" fillId="0" borderId="0" xfId="1451" applyFont="1" applyAlignment="1">
      <alignment horizontal="center" vertical="center"/>
    </xf>
    <xf numFmtId="0" fontId="120" fillId="0" borderId="0" xfId="1451" applyFont="1" applyAlignment="1">
      <alignment horizontal="center" vertical="center"/>
    </xf>
    <xf numFmtId="0" fontId="120" fillId="0" borderId="0" xfId="1451" applyFont="1" applyAlignment="1">
      <alignment horizontal="center"/>
    </xf>
    <xf numFmtId="0" fontId="122" fillId="35" borderId="0" xfId="1451" applyFont="1" applyFill="1" applyAlignment="1">
      <alignment vertical="center"/>
    </xf>
    <xf numFmtId="0" fontId="125" fillId="0" borderId="19" xfId="1451" applyFont="1" applyBorder="1" applyAlignment="1">
      <alignment horizontal="center"/>
    </xf>
    <xf numFmtId="0" fontId="125" fillId="0" borderId="19" xfId="1451" applyFont="1" applyBorder="1"/>
    <xf numFmtId="1" fontId="106" fillId="0" borderId="0" xfId="2673" applyNumberFormat="1" applyFont="1" applyAlignment="1">
      <alignment horizontal="center" vertical="center" wrapText="1"/>
    </xf>
    <xf numFmtId="1" fontId="104" fillId="0" borderId="0" xfId="2673" applyNumberFormat="1" applyFont="1" applyAlignment="1">
      <alignment horizontal="center" vertical="center" wrapText="1"/>
    </xf>
    <xf numFmtId="0" fontId="105" fillId="0" borderId="62" xfId="2673" applyFont="1" applyBorder="1" applyAlignment="1">
      <alignment horizontal="center" vertical="center" wrapText="1"/>
    </xf>
    <xf numFmtId="0" fontId="163" fillId="0" borderId="0" xfId="2673" applyFont="1" applyAlignment="1">
      <alignment horizontal="center" vertical="center" wrapText="1"/>
    </xf>
    <xf numFmtId="0" fontId="164" fillId="0" borderId="0" xfId="2673" applyFont="1" applyAlignment="1">
      <alignment vertical="center" wrapText="1"/>
    </xf>
    <xf numFmtId="0" fontId="165" fillId="0" borderId="0" xfId="2673" applyFont="1" applyAlignment="1">
      <alignment vertical="center" wrapText="1"/>
    </xf>
    <xf numFmtId="0" fontId="146" fillId="35" borderId="94" xfId="2673" applyFont="1" applyFill="1" applyBorder="1" applyAlignment="1">
      <alignment vertical="center" wrapText="1"/>
    </xf>
    <xf numFmtId="0" fontId="146" fillId="43" borderId="94" xfId="2673" applyFont="1" applyFill="1" applyBorder="1" applyAlignment="1">
      <alignment vertical="center" wrapText="1"/>
    </xf>
    <xf numFmtId="0" fontId="162" fillId="0" borderId="0" xfId="2673" applyFont="1" applyAlignment="1">
      <alignment vertical="center" wrapText="1"/>
    </xf>
    <xf numFmtId="0" fontId="168" fillId="0" borderId="0" xfId="2673" applyFont="1" applyAlignment="1">
      <alignment horizontal="center" vertical="center" wrapText="1"/>
    </xf>
    <xf numFmtId="1" fontId="169" fillId="0" borderId="0" xfId="2673" applyNumberFormat="1" applyFont="1" applyAlignment="1">
      <alignment horizontal="center" vertical="center" wrapText="1"/>
    </xf>
    <xf numFmtId="0" fontId="105" fillId="0" borderId="0" xfId="2673" applyFont="1" applyAlignment="1">
      <alignment horizontal="center" vertical="center" wrapText="1"/>
    </xf>
    <xf numFmtId="0" fontId="134" fillId="35" borderId="32" xfId="2673" applyFont="1" applyFill="1" applyBorder="1" applyAlignment="1">
      <alignment vertical="center" wrapText="1"/>
    </xf>
    <xf numFmtId="0" fontId="134" fillId="43" borderId="32" xfId="2673" applyFont="1" applyFill="1" applyBorder="1" applyAlignment="1">
      <alignment vertical="center" wrapText="1"/>
    </xf>
    <xf numFmtId="0" fontId="134" fillId="0" borderId="0" xfId="2673" applyFont="1" applyAlignment="1">
      <alignment vertical="center" wrapText="1"/>
    </xf>
    <xf numFmtId="2" fontId="134" fillId="0" borderId="0" xfId="2673" applyNumberFormat="1" applyFont="1" applyAlignment="1">
      <alignment horizontal="center" vertical="center" wrapText="1"/>
    </xf>
    <xf numFmtId="0" fontId="105" fillId="0" borderId="3" xfId="2673" applyFont="1" applyBorder="1" applyAlignment="1">
      <alignment horizontal="center" vertical="center" wrapText="1"/>
    </xf>
    <xf numFmtId="0" fontId="146" fillId="0" borderId="3" xfId="2673" applyFont="1" applyBorder="1" applyAlignment="1">
      <alignment horizontal="center" vertical="center" wrapText="1"/>
    </xf>
    <xf numFmtId="0" fontId="0" fillId="0" borderId="0" xfId="0" applyAlignment="1">
      <alignment shrinkToFit="1"/>
    </xf>
    <xf numFmtId="2" fontId="7" fillId="0" borderId="0" xfId="2673" applyNumberFormat="1" applyAlignment="1">
      <alignment vertical="center" wrapText="1"/>
    </xf>
    <xf numFmtId="1" fontId="7" fillId="0" borderId="0" xfId="2673" applyNumberFormat="1" applyAlignment="1">
      <alignment vertical="center" wrapText="1"/>
    </xf>
    <xf numFmtId="0" fontId="0" fillId="0" borderId="0" xfId="0" applyAlignment="1">
      <alignment vertical="center"/>
    </xf>
    <xf numFmtId="9" fontId="134" fillId="0" borderId="0" xfId="2675" applyFont="1" applyFill="1" applyBorder="1" applyAlignment="1">
      <alignment horizontal="center" vertical="center" wrapText="1"/>
    </xf>
    <xf numFmtId="1" fontId="134" fillId="0" borderId="50" xfId="2673" applyNumberFormat="1" applyFont="1" applyBorder="1" applyAlignment="1">
      <alignment vertical="center" wrapText="1"/>
    </xf>
    <xf numFmtId="0" fontId="170" fillId="0" borderId="0" xfId="2673" applyFont="1" applyAlignment="1">
      <alignment vertical="center" wrapText="1"/>
    </xf>
    <xf numFmtId="0" fontId="170" fillId="0" borderId="0" xfId="2673" applyFont="1" applyAlignment="1">
      <alignment horizontal="center" vertical="center" wrapText="1"/>
    </xf>
    <xf numFmtId="2" fontId="170" fillId="0" borderId="0" xfId="2673" applyNumberFormat="1" applyFont="1" applyAlignment="1">
      <alignment horizontal="center" vertical="center" wrapText="1"/>
    </xf>
    <xf numFmtId="1" fontId="170" fillId="0" borderId="0" xfId="2673" applyNumberFormat="1" applyFont="1" applyAlignment="1">
      <alignment horizontal="center" vertical="center" wrapText="1"/>
    </xf>
    <xf numFmtId="0" fontId="171" fillId="0" borderId="0" xfId="2673" applyFont="1" applyAlignment="1">
      <alignment vertical="center" wrapText="1"/>
    </xf>
    <xf numFmtId="0" fontId="146" fillId="35" borderId="51" xfId="2673" applyFont="1" applyFill="1" applyBorder="1" applyAlignment="1">
      <alignment vertical="center" wrapText="1"/>
    </xf>
    <xf numFmtId="0" fontId="146" fillId="0" borderId="53" xfId="2673" applyFont="1" applyBorder="1" applyAlignment="1">
      <alignment horizontal="center" vertical="center" wrapText="1"/>
    </xf>
    <xf numFmtId="0" fontId="146" fillId="35" borderId="49" xfId="2673" applyFont="1" applyFill="1" applyBorder="1" applyAlignment="1">
      <alignment vertical="center" wrapText="1"/>
    </xf>
    <xf numFmtId="1" fontId="134" fillId="0" borderId="58" xfId="2673" applyNumberFormat="1" applyFont="1" applyBorder="1" applyAlignment="1">
      <alignment vertical="center" wrapText="1"/>
    </xf>
    <xf numFmtId="0" fontId="134" fillId="35" borderId="49" xfId="2673" applyFont="1" applyFill="1" applyBorder="1" applyAlignment="1">
      <alignment vertical="center" wrapText="1"/>
    </xf>
    <xf numFmtId="0" fontId="134" fillId="35" borderId="98" xfId="2673" applyFont="1" applyFill="1" applyBorder="1" applyAlignment="1">
      <alignment vertical="center" wrapText="1"/>
    </xf>
    <xf numFmtId="0" fontId="105" fillId="0" borderId="64" xfId="2673" applyFont="1" applyBorder="1" applyAlignment="1">
      <alignment horizontal="center" vertical="center" wrapText="1"/>
    </xf>
    <xf numFmtId="0" fontId="146" fillId="0" borderId="51" xfId="2673" applyFont="1" applyBorder="1" applyAlignment="1">
      <alignment vertical="center" wrapText="1"/>
    </xf>
    <xf numFmtId="0" fontId="146" fillId="0" borderId="49" xfId="2673" applyFont="1" applyBorder="1" applyAlignment="1">
      <alignment vertical="center" wrapText="1"/>
    </xf>
    <xf numFmtId="0" fontId="134" fillId="0" borderId="49" xfId="2673" applyFont="1" applyBorder="1" applyAlignment="1">
      <alignment vertical="center" wrapText="1"/>
    </xf>
    <xf numFmtId="0" fontId="134" fillId="0" borderId="98" xfId="2673" applyFont="1" applyBorder="1" applyAlignment="1">
      <alignment vertical="center" wrapText="1"/>
    </xf>
    <xf numFmtId="167" fontId="0" fillId="46" borderId="3" xfId="1026" applyFont="1" applyFill="1" applyBorder="1" applyProtection="1">
      <protection locked="0"/>
    </xf>
    <xf numFmtId="0" fontId="9" fillId="0" borderId="21" xfId="1614" applyFont="1" applyBorder="1" applyAlignment="1">
      <alignment horizontal="center" vertical="center"/>
    </xf>
    <xf numFmtId="0" fontId="91" fillId="33" borderId="60" xfId="0" applyFont="1" applyFill="1" applyBorder="1" applyAlignment="1">
      <alignment horizontal="left" vertical="center"/>
    </xf>
    <xf numFmtId="0" fontId="91" fillId="33" borderId="61" xfId="0" applyFont="1" applyFill="1" applyBorder="1" applyAlignment="1">
      <alignment horizontal="left" vertical="center"/>
    </xf>
    <xf numFmtId="49" fontId="91" fillId="33" borderId="60" xfId="0" applyNumberFormat="1" applyFont="1" applyFill="1" applyBorder="1" applyAlignment="1">
      <alignment horizontal="left" vertical="center" wrapText="1"/>
    </xf>
    <xf numFmtId="49" fontId="91" fillId="33" borderId="61" xfId="0" applyNumberFormat="1" applyFont="1" applyFill="1" applyBorder="1" applyAlignment="1">
      <alignment horizontal="left" vertical="center"/>
    </xf>
    <xf numFmtId="41" fontId="152" fillId="0" borderId="0" xfId="2676" applyFont="1" applyAlignment="1">
      <alignment horizontal="center" vertical="center"/>
    </xf>
    <xf numFmtId="0" fontId="6" fillId="0" borderId="0" xfId="2670" applyFont="1" applyAlignment="1">
      <alignment horizontal="center" vertical="center"/>
    </xf>
    <xf numFmtId="0" fontId="127" fillId="0" borderId="0" xfId="2670" applyFont="1" applyAlignment="1">
      <alignment horizontal="left" vertical="center"/>
    </xf>
    <xf numFmtId="0" fontId="6" fillId="0" borderId="21" xfId="1653" applyFont="1" applyBorder="1" applyAlignment="1">
      <alignment horizontal="left" vertical="center" wrapText="1"/>
    </xf>
    <xf numFmtId="207" fontId="43" fillId="0" borderId="21" xfId="2549" applyNumberFormat="1" applyFont="1" applyBorder="1" applyAlignment="1">
      <alignment horizontal="center" vertical="center" wrapText="1"/>
    </xf>
    <xf numFmtId="0" fontId="43" fillId="0" borderId="21" xfId="2677" applyFont="1" applyBorder="1" applyAlignment="1">
      <alignment horizontal="left" vertical="center" wrapText="1"/>
    </xf>
    <xf numFmtId="0" fontId="115" fillId="33" borderId="0" xfId="0" applyFont="1" applyFill="1" applyAlignment="1">
      <alignment horizontal="left"/>
    </xf>
    <xf numFmtId="169" fontId="144" fillId="47" borderId="0" xfId="2672" applyNumberFormat="1" applyFont="1" applyFill="1" applyBorder="1" applyAlignment="1" applyProtection="1">
      <alignment horizontal="right" vertical="center"/>
    </xf>
    <xf numFmtId="0" fontId="174" fillId="0" borderId="69" xfId="1450" applyFont="1" applyBorder="1" applyAlignment="1">
      <alignment horizontal="center" vertical="center"/>
    </xf>
    <xf numFmtId="0" fontId="5" fillId="0" borderId="20" xfId="1652" applyFont="1" applyBorder="1" applyAlignment="1">
      <alignment horizontal="center" vertical="center"/>
    </xf>
    <xf numFmtId="0" fontId="5" fillId="0" borderId="21" xfId="1652" applyFont="1" applyBorder="1" applyAlignment="1">
      <alignment vertical="center" wrapText="1"/>
    </xf>
    <xf numFmtId="0" fontId="127" fillId="0" borderId="20" xfId="1652" applyFont="1" applyBorder="1" applyAlignment="1">
      <alignment horizontal="center" vertical="center"/>
    </xf>
    <xf numFmtId="0" fontId="127" fillId="0" borderId="21" xfId="1652" applyFont="1" applyBorder="1" applyAlignment="1">
      <alignment horizontal="left" vertical="center" wrapText="1"/>
    </xf>
    <xf numFmtId="0" fontId="119" fillId="0" borderId="99" xfId="1450" applyFont="1" applyBorder="1" applyAlignment="1">
      <alignment horizontal="center" vertical="center"/>
    </xf>
    <xf numFmtId="0" fontId="4" fillId="0" borderId="20" xfId="1652" applyFont="1" applyBorder="1" applyAlignment="1">
      <alignment horizontal="center" vertical="center"/>
    </xf>
    <xf numFmtId="0" fontId="175" fillId="33" borderId="0" xfId="2678" applyFill="1"/>
    <xf numFmtId="0" fontId="3" fillId="0" borderId="21" xfId="1652" applyFont="1" applyBorder="1" applyAlignment="1">
      <alignment horizontal="center" vertical="center"/>
    </xf>
    <xf numFmtId="0" fontId="3" fillId="0" borderId="20" xfId="1652" applyFont="1" applyBorder="1" applyAlignment="1">
      <alignment horizontal="center" vertical="center"/>
    </xf>
    <xf numFmtId="0" fontId="3" fillId="0" borderId="21" xfId="1652" applyFont="1" applyBorder="1" applyAlignment="1">
      <alignment vertical="center" wrapText="1"/>
    </xf>
    <xf numFmtId="0" fontId="43" fillId="0" borderId="21" xfId="1450" applyFont="1" applyBorder="1" applyAlignment="1">
      <alignment vertical="center" wrapText="1"/>
    </xf>
    <xf numFmtId="0" fontId="155" fillId="48" borderId="21" xfId="1652" applyFont="1" applyFill="1" applyBorder="1" applyAlignment="1">
      <alignment vertical="center" wrapText="1"/>
    </xf>
    <xf numFmtId="0" fontId="113" fillId="0" borderId="20" xfId="1652" applyFont="1" applyBorder="1" applyAlignment="1">
      <alignment horizontal="center" vertical="center"/>
    </xf>
    <xf numFmtId="0" fontId="113" fillId="0" borderId="21" xfId="1652" applyFont="1" applyBorder="1" applyAlignment="1">
      <alignment vertical="center"/>
    </xf>
    <xf numFmtId="0" fontId="3" fillId="0" borderId="21" xfId="1652" applyFont="1" applyBorder="1" applyAlignment="1">
      <alignment horizontal="left" vertical="center" wrapText="1"/>
    </xf>
    <xf numFmtId="0" fontId="43" fillId="0" borderId="20" xfId="1652" applyFont="1" applyBorder="1" applyAlignment="1">
      <alignment horizontal="center" vertical="center"/>
    </xf>
    <xf numFmtId="0" fontId="43" fillId="0" borderId="21" xfId="1652" applyFont="1" applyBorder="1" applyAlignment="1">
      <alignment vertical="center"/>
    </xf>
    <xf numFmtId="0" fontId="2" fillId="47" borderId="21" xfId="1652" applyFont="1" applyFill="1" applyBorder="1" applyAlignment="1">
      <alignment vertical="center" wrapText="1"/>
    </xf>
    <xf numFmtId="0" fontId="9" fillId="47" borderId="21" xfId="1614" applyFont="1" applyFill="1" applyBorder="1" applyAlignment="1">
      <alignment horizontal="center" vertical="center"/>
    </xf>
    <xf numFmtId="0" fontId="1" fillId="0" borderId="20" xfId="1652" applyFont="1" applyBorder="1" applyAlignment="1">
      <alignment horizontal="center" vertical="center"/>
    </xf>
    <xf numFmtId="0" fontId="1" fillId="0" borderId="21" xfId="1652" applyFont="1" applyBorder="1" applyAlignment="1">
      <alignment vertical="center" wrapText="1"/>
    </xf>
    <xf numFmtId="0" fontId="43" fillId="0" borderId="21" xfId="0" applyFont="1" applyBorder="1" applyAlignment="1">
      <alignment horizontal="left" vertical="center" wrapText="1"/>
    </xf>
    <xf numFmtId="3" fontId="9" fillId="0" borderId="21" xfId="1599" applyNumberFormat="1" applyFont="1" applyBorder="1" applyAlignment="1">
      <alignment horizontal="center" vertical="center"/>
    </xf>
    <xf numFmtId="3" fontId="42" fillId="31" borderId="38" xfId="1615" applyNumberFormat="1" applyFont="1" applyFill="1" applyBorder="1" applyAlignment="1">
      <alignment horizontal="center" vertical="center"/>
    </xf>
    <xf numFmtId="3" fontId="42" fillId="31" borderId="66" xfId="1615" applyNumberFormat="1" applyFont="1" applyFill="1" applyBorder="1" applyAlignment="1">
      <alignment horizontal="center" vertical="center"/>
    </xf>
    <xf numFmtId="3" fontId="42" fillId="31" borderId="18" xfId="1615" applyNumberFormat="1" applyFont="1" applyFill="1" applyBorder="1" applyAlignment="1">
      <alignment horizontal="center" vertical="center"/>
    </xf>
    <xf numFmtId="3" fontId="42" fillId="31" borderId="42" xfId="1615" applyNumberFormat="1" applyFont="1" applyFill="1" applyBorder="1" applyAlignment="1">
      <alignment horizontal="center" vertical="center"/>
    </xf>
    <xf numFmtId="3" fontId="42" fillId="31" borderId="43" xfId="1615" applyNumberFormat="1" applyFont="1" applyFill="1" applyBorder="1" applyAlignment="1">
      <alignment horizontal="center" vertical="center"/>
    </xf>
    <xf numFmtId="3" fontId="42" fillId="31" borderId="67" xfId="1615" applyNumberFormat="1" applyFont="1" applyFill="1" applyBorder="1" applyAlignment="1">
      <alignment horizontal="center" vertical="center"/>
    </xf>
    <xf numFmtId="3" fontId="42" fillId="31" borderId="3" xfId="1615" applyNumberFormat="1" applyFont="1" applyFill="1" applyBorder="1" applyAlignment="1">
      <alignment horizontal="center" vertical="center"/>
    </xf>
    <xf numFmtId="0" fontId="95" fillId="0" borderId="0" xfId="1653" applyFont="1" applyAlignment="1">
      <alignment horizontal="center" vertical="center"/>
    </xf>
    <xf numFmtId="0" fontId="49" fillId="31" borderId="3" xfId="1615" applyFont="1" applyFill="1" applyBorder="1" applyAlignment="1">
      <alignment horizontal="center" vertical="center"/>
    </xf>
    <xf numFmtId="0" fontId="51" fillId="31" borderId="3" xfId="1615" applyFont="1" applyFill="1" applyBorder="1" applyAlignment="1">
      <alignment horizontal="center" vertical="center"/>
    </xf>
    <xf numFmtId="0" fontId="49" fillId="31" borderId="3" xfId="1615" applyFont="1" applyFill="1" applyBorder="1" applyAlignment="1">
      <alignment horizontal="center" vertical="center" wrapText="1"/>
    </xf>
    <xf numFmtId="0" fontId="95" fillId="0" borderId="0" xfId="1652" applyFont="1" applyAlignment="1">
      <alignment horizontal="center" vertical="center"/>
    </xf>
    <xf numFmtId="0" fontId="49" fillId="0" borderId="51" xfId="1614" applyFont="1" applyBorder="1" applyAlignment="1">
      <alignment horizontal="center" vertical="center"/>
    </xf>
    <xf numFmtId="0" fontId="49" fillId="0" borderId="49" xfId="1614" applyFont="1" applyBorder="1" applyAlignment="1">
      <alignment horizontal="center" vertical="center"/>
    </xf>
    <xf numFmtId="0" fontId="49" fillId="0" borderId="52" xfId="1614" applyFont="1" applyBorder="1" applyAlignment="1">
      <alignment horizontal="center" vertical="center"/>
    </xf>
    <xf numFmtId="0" fontId="49" fillId="0" borderId="21" xfId="1614" applyFont="1" applyBorder="1" applyAlignment="1">
      <alignment horizontal="center" vertical="center"/>
    </xf>
    <xf numFmtId="0" fontId="49" fillId="0" borderId="33" xfId="1614" applyFont="1" applyBorder="1" applyAlignment="1">
      <alignment horizontal="center" vertical="center"/>
    </xf>
    <xf numFmtId="0" fontId="51" fillId="0" borderId="53" xfId="1614" applyFont="1" applyBorder="1" applyAlignment="1">
      <alignment horizontal="center" vertical="center"/>
    </xf>
    <xf numFmtId="0" fontId="51" fillId="0" borderId="3" xfId="1614" applyFont="1" applyBorder="1" applyAlignment="1">
      <alignment horizontal="center" vertical="center"/>
    </xf>
    <xf numFmtId="0" fontId="49" fillId="0" borderId="52" xfId="1614" applyFont="1" applyBorder="1" applyAlignment="1">
      <alignment horizontal="center" vertical="center" wrapText="1"/>
    </xf>
    <xf numFmtId="0" fontId="49" fillId="0" borderId="21" xfId="1614" applyFont="1" applyBorder="1" applyAlignment="1">
      <alignment horizontal="center" vertical="center" wrapText="1"/>
    </xf>
    <xf numFmtId="0" fontId="49" fillId="0" borderId="33" xfId="1614" applyFont="1" applyBorder="1" applyAlignment="1">
      <alignment horizontal="center" vertical="center" wrapText="1"/>
    </xf>
    <xf numFmtId="0" fontId="51" fillId="0" borderId="54" xfId="1614" applyFont="1" applyBorder="1" applyAlignment="1">
      <alignment horizontal="center" vertical="center"/>
    </xf>
    <xf numFmtId="0" fontId="46" fillId="0" borderId="0" xfId="1652" applyFont="1" applyAlignment="1">
      <alignment horizontal="center" vertical="center"/>
    </xf>
    <xf numFmtId="0" fontId="110" fillId="0" borderId="0" xfId="1652" applyAlignment="1">
      <alignment horizontal="center" vertical="center"/>
    </xf>
    <xf numFmtId="0" fontId="51" fillId="0" borderId="39" xfId="1614" applyFont="1" applyBorder="1" applyAlignment="1">
      <alignment horizontal="center" vertical="center"/>
    </xf>
    <xf numFmtId="0" fontId="51" fillId="0" borderId="35" xfId="1652" applyFont="1" applyBorder="1" applyAlignment="1">
      <alignment horizontal="center" vertical="center" wrapText="1"/>
    </xf>
    <xf numFmtId="0" fontId="51" fillId="0" borderId="33" xfId="1652" applyFont="1" applyBorder="1" applyAlignment="1">
      <alignment horizontal="center" vertical="center" wrapText="1"/>
    </xf>
    <xf numFmtId="37" fontId="61" fillId="0" borderId="19" xfId="1614" applyNumberFormat="1" applyFont="1" applyBorder="1" applyAlignment="1">
      <alignment horizontal="center"/>
    </xf>
    <xf numFmtId="0" fontId="61" fillId="0" borderId="26" xfId="1614" applyFont="1" applyBorder="1" applyAlignment="1">
      <alignment horizontal="left" vertical="center"/>
    </xf>
    <xf numFmtId="0" fontId="61" fillId="0" borderId="36" xfId="1614" applyFont="1" applyBorder="1" applyAlignment="1">
      <alignment horizontal="left" vertical="center"/>
    </xf>
    <xf numFmtId="0" fontId="61" fillId="0" borderId="48" xfId="1614" applyFont="1" applyBorder="1" applyAlignment="1">
      <alignment horizontal="left" vertical="center"/>
    </xf>
    <xf numFmtId="0" fontId="61" fillId="0" borderId="28" xfId="1614" applyFont="1" applyBorder="1" applyAlignment="1">
      <alignment horizontal="left" vertical="center"/>
    </xf>
    <xf numFmtId="0" fontId="61" fillId="0" borderId="0" xfId="1614" applyFont="1" applyAlignment="1">
      <alignment horizontal="left" vertical="center"/>
    </xf>
    <xf numFmtId="0" fontId="61" fillId="0" borderId="37" xfId="1614" applyFont="1" applyBorder="1" applyAlignment="1">
      <alignment horizontal="left" vertical="center"/>
    </xf>
    <xf numFmtId="0" fontId="51" fillId="0" borderId="0" xfId="1614" applyFont="1" applyAlignment="1">
      <alignment horizontal="left" vertical="top" wrapText="1"/>
    </xf>
    <xf numFmtId="37" fontId="110" fillId="0" borderId="36" xfId="1614" applyNumberFormat="1" applyBorder="1" applyAlignment="1">
      <alignment horizontal="center"/>
    </xf>
    <xf numFmtId="37" fontId="110" fillId="0" borderId="0" xfId="1614" applyNumberFormat="1" applyAlignment="1">
      <alignment horizontal="center"/>
    </xf>
    <xf numFmtId="169" fontId="42" fillId="0" borderId="3" xfId="714" applyFont="1" applyFill="1" applyBorder="1" applyAlignment="1">
      <alignment horizontal="center" vertical="center" wrapText="1"/>
    </xf>
    <xf numFmtId="0" fontId="53" fillId="0" borderId="0" xfId="1448" applyFont="1" applyAlignment="1">
      <alignment horizontal="center" wrapText="1"/>
    </xf>
    <xf numFmtId="0" fontId="42" fillId="0" borderId="3" xfId="1448" applyFont="1" applyBorder="1" applyAlignment="1">
      <alignment horizontal="center" vertical="center" wrapText="1"/>
    </xf>
    <xf numFmtId="0" fontId="54" fillId="0" borderId="3" xfId="1448" applyFont="1" applyBorder="1" applyAlignment="1">
      <alignment horizontal="center" vertical="center" wrapText="1"/>
    </xf>
    <xf numFmtId="0" fontId="163" fillId="42" borderId="91" xfId="2673" applyFont="1" applyFill="1" applyBorder="1" applyAlignment="1">
      <alignment horizontal="center" vertical="center" wrapText="1"/>
    </xf>
    <xf numFmtId="0" fontId="163" fillId="42" borderId="92" xfId="2673" applyFont="1" applyFill="1" applyBorder="1" applyAlignment="1">
      <alignment horizontal="center" vertical="center" wrapText="1"/>
    </xf>
    <xf numFmtId="0" fontId="163" fillId="42" borderId="93" xfId="2673" applyFont="1" applyFill="1" applyBorder="1" applyAlignment="1">
      <alignment horizontal="center" vertical="center" wrapText="1"/>
    </xf>
    <xf numFmtId="43" fontId="146" fillId="43" borderId="7" xfId="2673" applyNumberFormat="1" applyFont="1" applyFill="1" applyBorder="1" applyAlignment="1">
      <alignment horizontal="center" vertical="center" wrapText="1"/>
    </xf>
    <xf numFmtId="0" fontId="146" fillId="43" borderId="58" xfId="2673" applyFont="1" applyFill="1" applyBorder="1" applyAlignment="1">
      <alignment horizontal="center" vertical="center" wrapText="1"/>
    </xf>
    <xf numFmtId="1" fontId="134" fillId="43" borderId="7" xfId="2673" applyNumberFormat="1" applyFont="1" applyFill="1" applyBorder="1" applyAlignment="1">
      <alignment horizontal="center" vertical="center" wrapText="1"/>
    </xf>
    <xf numFmtId="1" fontId="134" fillId="43" borderId="58" xfId="2673" applyNumberFormat="1" applyFont="1" applyFill="1" applyBorder="1" applyAlignment="1">
      <alignment horizontal="center" vertical="center" wrapText="1"/>
    </xf>
    <xf numFmtId="0" fontId="134" fillId="43" borderId="7" xfId="2673" applyFont="1" applyFill="1" applyBorder="1" applyAlignment="1">
      <alignment horizontal="center" vertical="center" wrapText="1"/>
    </xf>
    <xf numFmtId="0" fontId="134" fillId="43" borderId="58" xfId="2673" applyFont="1" applyFill="1" applyBorder="1" applyAlignment="1">
      <alignment horizontal="center" vertical="center" wrapText="1"/>
    </xf>
    <xf numFmtId="1" fontId="146" fillId="0" borderId="3" xfId="2673" applyNumberFormat="1" applyFont="1" applyBorder="1" applyAlignment="1">
      <alignment horizontal="center" vertical="center" wrapText="1"/>
    </xf>
    <xf numFmtId="1" fontId="146" fillId="0" borderId="39" xfId="2673" applyNumberFormat="1" applyFont="1" applyBorder="1" applyAlignment="1">
      <alignment horizontal="center" vertical="center" wrapText="1"/>
    </xf>
    <xf numFmtId="2" fontId="134" fillId="43" borderId="62" xfId="2673" applyNumberFormat="1" applyFont="1" applyFill="1" applyBorder="1" applyAlignment="1">
      <alignment horizontal="center" vertical="center" wrapText="1"/>
    </xf>
    <xf numFmtId="2" fontId="134" fillId="43" borderId="95" xfId="2673" applyNumberFormat="1" applyFont="1" applyFill="1" applyBorder="1" applyAlignment="1">
      <alignment horizontal="center" vertical="center" wrapText="1"/>
    </xf>
    <xf numFmtId="0" fontId="166" fillId="0" borderId="50" xfId="2673" applyFont="1" applyBorder="1" applyAlignment="1">
      <alignment horizontal="center" vertical="center" wrapText="1"/>
    </xf>
    <xf numFmtId="0" fontId="166" fillId="0" borderId="58" xfId="2673" applyFont="1" applyBorder="1" applyAlignment="1">
      <alignment horizontal="center" vertical="center" wrapText="1"/>
    </xf>
    <xf numFmtId="0" fontId="166" fillId="44" borderId="3" xfId="2673" applyFont="1" applyFill="1" applyBorder="1" applyAlignment="1">
      <alignment horizontal="center" vertical="center" wrapText="1"/>
    </xf>
    <xf numFmtId="0" fontId="166" fillId="44" borderId="39" xfId="2673" applyFont="1" applyFill="1" applyBorder="1" applyAlignment="1">
      <alignment horizontal="center" vertical="center" wrapText="1"/>
    </xf>
    <xf numFmtId="1" fontId="134" fillId="0" borderId="3" xfId="2673" applyNumberFormat="1" applyFont="1" applyBorder="1" applyAlignment="1">
      <alignment horizontal="center" vertical="center" wrapText="1"/>
    </xf>
    <xf numFmtId="1" fontId="134" fillId="0" borderId="39" xfId="2673" applyNumberFormat="1" applyFont="1" applyBorder="1" applyAlignment="1">
      <alignment horizontal="center" vertical="center" wrapText="1"/>
    </xf>
    <xf numFmtId="2" fontId="134" fillId="0" borderId="3" xfId="2673" applyNumberFormat="1" applyFont="1" applyBorder="1" applyAlignment="1">
      <alignment horizontal="center" vertical="center" wrapText="1"/>
    </xf>
    <xf numFmtId="2" fontId="134" fillId="0" borderId="39" xfId="2673" applyNumberFormat="1" applyFont="1" applyBorder="1" applyAlignment="1">
      <alignment horizontal="center" vertical="center" wrapText="1"/>
    </xf>
    <xf numFmtId="2" fontId="134" fillId="45" borderId="3" xfId="2673" applyNumberFormat="1" applyFont="1" applyFill="1" applyBorder="1" applyAlignment="1">
      <alignment horizontal="center" vertical="center" wrapText="1"/>
    </xf>
    <xf numFmtId="2" fontId="134" fillId="45" borderId="39" xfId="2673" applyNumberFormat="1" applyFont="1" applyFill="1" applyBorder="1" applyAlignment="1">
      <alignment horizontal="center" vertical="center" wrapText="1"/>
    </xf>
    <xf numFmtId="9" fontId="134" fillId="35" borderId="64" xfId="2675" applyFont="1" applyFill="1" applyBorder="1" applyAlignment="1">
      <alignment horizontal="center" vertical="center" wrapText="1"/>
    </xf>
    <xf numFmtId="9" fontId="134" fillId="35" borderId="65" xfId="2675" applyFont="1" applyFill="1" applyBorder="1" applyAlignment="1">
      <alignment horizontal="center" vertical="center" wrapText="1"/>
    </xf>
    <xf numFmtId="2" fontId="134" fillId="35" borderId="3" xfId="2673" applyNumberFormat="1" applyFont="1" applyFill="1" applyBorder="1" applyAlignment="1">
      <alignment horizontal="center" vertical="center" wrapText="1"/>
    </xf>
    <xf numFmtId="2" fontId="134" fillId="35" borderId="39" xfId="2673" applyNumberFormat="1" applyFont="1" applyFill="1" applyBorder="1" applyAlignment="1">
      <alignment horizontal="center" vertical="center" wrapText="1"/>
    </xf>
    <xf numFmtId="0" fontId="7" fillId="0" borderId="96" xfId="2673" applyBorder="1" applyAlignment="1">
      <alignment horizontal="center" vertical="center" wrapText="1"/>
    </xf>
    <xf numFmtId="0" fontId="7" fillId="0" borderId="6" xfId="2673" applyBorder="1" applyAlignment="1">
      <alignment horizontal="center" vertical="center" wrapText="1"/>
    </xf>
    <xf numFmtId="0" fontId="7" fillId="0" borderId="97" xfId="2673" applyBorder="1" applyAlignment="1">
      <alignment horizontal="center" vertical="center" wrapText="1"/>
    </xf>
    <xf numFmtId="9" fontId="170" fillId="0" borderId="0" xfId="2675" applyFont="1" applyFill="1" applyBorder="1" applyAlignment="1">
      <alignment horizontal="center" vertical="center" wrapText="1"/>
    </xf>
    <xf numFmtId="0" fontId="167" fillId="37" borderId="0" xfId="2673" applyFont="1" applyFill="1" applyAlignment="1">
      <alignment horizontal="left" vertical="center" wrapText="1"/>
    </xf>
    <xf numFmtId="43" fontId="146" fillId="35" borderId="7" xfId="2673" applyNumberFormat="1" applyFont="1" applyFill="1" applyBorder="1" applyAlignment="1">
      <alignment horizontal="center" vertical="center" wrapText="1"/>
    </xf>
    <xf numFmtId="0" fontId="146" fillId="35" borderId="58" xfId="2673" applyFont="1" applyFill="1" applyBorder="1" applyAlignment="1">
      <alignment horizontal="center" vertical="center" wrapText="1"/>
    </xf>
    <xf numFmtId="2" fontId="134" fillId="35" borderId="62" xfId="2673" applyNumberFormat="1" applyFont="1" applyFill="1" applyBorder="1" applyAlignment="1">
      <alignment horizontal="center" vertical="center" wrapText="1"/>
    </xf>
    <xf numFmtId="2" fontId="134" fillId="35" borderId="95" xfId="2673" applyNumberFormat="1" applyFont="1" applyFill="1" applyBorder="1" applyAlignment="1">
      <alignment horizontal="center" vertical="center" wrapText="1"/>
    </xf>
    <xf numFmtId="0" fontId="163" fillId="41" borderId="91" xfId="2673" applyFont="1" applyFill="1" applyBorder="1" applyAlignment="1">
      <alignment horizontal="center" vertical="center" wrapText="1"/>
    </xf>
    <xf numFmtId="0" fontId="163" fillId="41" borderId="92" xfId="2673" applyFont="1" applyFill="1" applyBorder="1" applyAlignment="1">
      <alignment horizontal="center" vertical="center" wrapText="1"/>
    </xf>
    <xf numFmtId="0" fontId="163" fillId="41" borderId="93" xfId="2673" applyFont="1" applyFill="1" applyBorder="1" applyAlignment="1">
      <alignment horizontal="center" vertical="center" wrapText="1"/>
    </xf>
    <xf numFmtId="0" fontId="134" fillId="35" borderId="7" xfId="2673" applyFont="1" applyFill="1" applyBorder="1" applyAlignment="1">
      <alignment horizontal="center" vertical="center" wrapText="1"/>
    </xf>
    <xf numFmtId="0" fontId="134" fillId="35" borderId="58" xfId="2673" applyFont="1" applyFill="1" applyBorder="1" applyAlignment="1">
      <alignment horizontal="center" vertical="center" wrapText="1"/>
    </xf>
    <xf numFmtId="1" fontId="146" fillId="35" borderId="7" xfId="2673" applyNumberFormat="1" applyFont="1" applyFill="1" applyBorder="1" applyAlignment="1">
      <alignment horizontal="center" vertical="center" wrapText="1"/>
    </xf>
    <xf numFmtId="1" fontId="146" fillId="35" borderId="58" xfId="2673" applyNumberFormat="1" applyFont="1" applyFill="1" applyBorder="1" applyAlignment="1">
      <alignment horizontal="center" vertical="center" wrapText="1"/>
    </xf>
    <xf numFmtId="43" fontId="146" fillId="0" borderId="53" xfId="2673" applyNumberFormat="1" applyFont="1" applyBorder="1" applyAlignment="1">
      <alignment horizontal="center" vertical="center" wrapText="1"/>
    </xf>
    <xf numFmtId="0" fontId="146" fillId="0" borderId="54" xfId="2673" applyFont="1" applyBorder="1" applyAlignment="1">
      <alignment horizontal="center" vertical="center" wrapText="1"/>
    </xf>
    <xf numFmtId="9" fontId="134" fillId="0" borderId="64" xfId="2675" applyFont="1" applyFill="1" applyBorder="1" applyAlignment="1">
      <alignment horizontal="center" vertical="center" wrapText="1"/>
    </xf>
    <xf numFmtId="9" fontId="134" fillId="0" borderId="65" xfId="2675" applyFont="1" applyFill="1" applyBorder="1" applyAlignment="1">
      <alignment horizontal="center" vertical="center" wrapText="1"/>
    </xf>
    <xf numFmtId="0" fontId="8" fillId="34" borderId="77" xfId="2670" applyFill="1" applyBorder="1" applyAlignment="1">
      <alignment horizontal="center" vertical="center"/>
    </xf>
    <xf numFmtId="0" fontId="138" fillId="0" borderId="78" xfId="2670" applyFont="1" applyBorder="1" applyAlignment="1">
      <alignment horizontal="left" vertical="center"/>
    </xf>
    <xf numFmtId="0" fontId="111" fillId="38" borderId="3" xfId="1538" applyFill="1" applyBorder="1" applyAlignment="1">
      <alignment horizontal="center" vertical="center"/>
    </xf>
    <xf numFmtId="0" fontId="102" fillId="38" borderId="3" xfId="1538" applyFont="1" applyFill="1" applyBorder="1" applyAlignment="1">
      <alignment horizontal="center" vertical="center" wrapText="1"/>
    </xf>
    <xf numFmtId="0" fontId="48" fillId="0" borderId="3" xfId="1538" applyFont="1" applyBorder="1" applyAlignment="1">
      <alignment horizontal="center"/>
    </xf>
    <xf numFmtId="0" fontId="111" fillId="38" borderId="35" xfId="1538" applyFill="1" applyBorder="1" applyAlignment="1">
      <alignment horizontal="center" vertical="center" wrapText="1"/>
    </xf>
    <xf numFmtId="0" fontId="111" fillId="38" borderId="33" xfId="1538" applyFill="1" applyBorder="1" applyAlignment="1">
      <alignment horizontal="center" vertical="center" wrapText="1"/>
    </xf>
    <xf numFmtId="0" fontId="111" fillId="38" borderId="3" xfId="1538" applyFill="1" applyBorder="1" applyAlignment="1">
      <alignment horizontal="center" vertical="center" wrapText="1"/>
    </xf>
    <xf numFmtId="0" fontId="51" fillId="0" borderId="44" xfId="1538" applyFont="1" applyBorder="1" applyAlignment="1">
      <alignment horizontal="left"/>
    </xf>
    <xf numFmtId="0" fontId="150" fillId="0" borderId="0" xfId="1644" applyFont="1" applyAlignment="1">
      <alignment horizontal="center" vertical="center"/>
    </xf>
    <xf numFmtId="37" fontId="157" fillId="0" borderId="19" xfId="1614" applyNumberFormat="1" applyFont="1" applyBorder="1" applyAlignment="1">
      <alignment horizontal="center"/>
    </xf>
    <xf numFmtId="0" fontId="153" fillId="0" borderId="0" xfId="1614" applyFont="1" applyAlignment="1">
      <alignment horizontal="left" vertical="top" wrapText="1"/>
    </xf>
    <xf numFmtId="37" fontId="151" fillId="0" borderId="0" xfId="1614" applyNumberFormat="1" applyFont="1" applyAlignment="1">
      <alignment horizontal="center"/>
    </xf>
    <xf numFmtId="0" fontId="172" fillId="0" borderId="26" xfId="1614" applyFont="1" applyBorder="1" applyAlignment="1">
      <alignment horizontal="left" vertical="center" wrapText="1"/>
    </xf>
    <xf numFmtId="0" fontId="172" fillId="0" borderId="36" xfId="1614" applyFont="1" applyBorder="1" applyAlignment="1">
      <alignment horizontal="left" vertical="center" wrapText="1"/>
    </xf>
    <xf numFmtId="0" fontId="172" fillId="0" borderId="48" xfId="1614" applyFont="1" applyBorder="1" applyAlignment="1">
      <alignment horizontal="left" vertical="center" wrapText="1"/>
    </xf>
    <xf numFmtId="0" fontId="172" fillId="0" borderId="28" xfId="1614" applyFont="1" applyBorder="1" applyAlignment="1">
      <alignment horizontal="left" vertical="center" wrapText="1"/>
    </xf>
    <xf numFmtId="0" fontId="172" fillId="0" borderId="0" xfId="1614" applyFont="1" applyAlignment="1">
      <alignment horizontal="left" vertical="center" wrapText="1"/>
    </xf>
    <xf numFmtId="0" fontId="172" fillId="0" borderId="37" xfId="1614" applyFont="1" applyBorder="1" applyAlignment="1">
      <alignment horizontal="left" vertical="center" wrapText="1"/>
    </xf>
    <xf numFmtId="0" fontId="156" fillId="0" borderId="0" xfId="1652" applyFont="1" applyAlignment="1">
      <alignment horizontal="center" vertical="center"/>
    </xf>
    <xf numFmtId="0" fontId="151" fillId="0" borderId="0" xfId="1652" applyFont="1" applyAlignment="1">
      <alignment horizontal="center" vertical="center"/>
    </xf>
    <xf numFmtId="0" fontId="155" fillId="35" borderId="53" xfId="1614" applyFont="1" applyFill="1" applyBorder="1" applyAlignment="1">
      <alignment horizontal="center" vertical="center"/>
    </xf>
    <xf numFmtId="0" fontId="155" fillId="35" borderId="54" xfId="1614" applyFont="1" applyFill="1" applyBorder="1" applyAlignment="1">
      <alignment horizontal="center" vertical="center"/>
    </xf>
    <xf numFmtId="0" fontId="155" fillId="35" borderId="35" xfId="1652" applyFont="1" applyFill="1" applyBorder="1" applyAlignment="1">
      <alignment horizontal="center" vertical="center" wrapText="1"/>
    </xf>
    <xf numFmtId="0" fontId="155" fillId="35" borderId="33" xfId="1652" applyFont="1" applyFill="1" applyBorder="1" applyAlignment="1">
      <alignment horizontal="center" vertical="center" wrapText="1"/>
    </xf>
    <xf numFmtId="0" fontId="155" fillId="35" borderId="3" xfId="1614" applyFont="1" applyFill="1" applyBorder="1" applyAlignment="1">
      <alignment horizontal="center" vertical="center"/>
    </xf>
    <xf numFmtId="0" fontId="155" fillId="35" borderId="39" xfId="1614" applyFont="1" applyFill="1" applyBorder="1" applyAlignment="1">
      <alignment horizontal="center" vertical="center"/>
    </xf>
    <xf numFmtId="0" fontId="153" fillId="30" borderId="3" xfId="1614" applyFont="1" applyFill="1" applyBorder="1" applyAlignment="1">
      <alignment horizontal="center" vertical="center"/>
    </xf>
    <xf numFmtId="0" fontId="154" fillId="0" borderId="0" xfId="1652" applyFont="1" applyAlignment="1">
      <alignment horizontal="center" vertical="center"/>
    </xf>
    <xf numFmtId="37" fontId="151" fillId="0" borderId="36" xfId="1614" applyNumberFormat="1" applyFont="1" applyBorder="1" applyAlignment="1">
      <alignment horizontal="center"/>
    </xf>
    <xf numFmtId="0" fontId="155" fillId="35" borderId="51" xfId="1614" applyFont="1" applyFill="1" applyBorder="1" applyAlignment="1">
      <alignment horizontal="center" vertical="center"/>
    </xf>
    <xf numFmtId="0" fontId="155" fillId="35" borderId="49" xfId="1614" applyFont="1" applyFill="1" applyBorder="1" applyAlignment="1">
      <alignment horizontal="center" vertical="center"/>
    </xf>
    <xf numFmtId="0" fontId="155" fillId="35" borderId="52" xfId="1614" applyFont="1" applyFill="1" applyBorder="1" applyAlignment="1">
      <alignment horizontal="center" vertical="center"/>
    </xf>
    <xf numFmtId="0" fontId="155" fillId="35" borderId="21" xfId="1614" applyFont="1" applyFill="1" applyBorder="1" applyAlignment="1">
      <alignment horizontal="center" vertical="center"/>
    </xf>
    <xf numFmtId="0" fontId="155" fillId="35" borderId="33" xfId="1614" applyFont="1" applyFill="1" applyBorder="1" applyAlignment="1">
      <alignment horizontal="center" vertical="center"/>
    </xf>
    <xf numFmtId="0" fontId="155" fillId="35" borderId="52" xfId="1614" applyFont="1" applyFill="1" applyBorder="1" applyAlignment="1">
      <alignment horizontal="center" vertical="center" wrapText="1"/>
    </xf>
    <xf numFmtId="0" fontId="155" fillId="35" borderId="21" xfId="1614" applyFont="1" applyFill="1" applyBorder="1" applyAlignment="1">
      <alignment horizontal="center" vertical="center" wrapText="1"/>
    </xf>
    <xf numFmtId="0" fontId="155" fillId="35" borderId="33" xfId="1614" applyFont="1" applyFill="1" applyBorder="1" applyAlignment="1">
      <alignment horizontal="center" vertical="center" wrapText="1"/>
    </xf>
    <xf numFmtId="0" fontId="114" fillId="33" borderId="7" xfId="0" applyFont="1" applyFill="1" applyBorder="1" applyAlignment="1">
      <alignment horizontal="center"/>
    </xf>
    <xf numFmtId="0" fontId="114" fillId="33" borderId="41" xfId="0" applyFont="1" applyFill="1" applyBorder="1" applyAlignment="1">
      <alignment horizontal="center"/>
    </xf>
    <xf numFmtId="0" fontId="114" fillId="33" borderId="64" xfId="0" applyFont="1" applyFill="1" applyBorder="1" applyAlignment="1">
      <alignment horizontal="center"/>
    </xf>
    <xf numFmtId="0" fontId="114" fillId="33" borderId="3" xfId="0" applyFont="1" applyFill="1" applyBorder="1" applyAlignment="1">
      <alignment horizontal="center"/>
    </xf>
    <xf numFmtId="0" fontId="114" fillId="33" borderId="39" xfId="0" applyFont="1" applyFill="1" applyBorder="1" applyAlignment="1">
      <alignment horizontal="center"/>
    </xf>
    <xf numFmtId="0" fontId="114" fillId="33" borderId="62" xfId="0" applyFont="1" applyFill="1" applyBorder="1" applyAlignment="1">
      <alignment horizontal="center"/>
    </xf>
    <xf numFmtId="0" fontId="114" fillId="33" borderId="63" xfId="0" applyFont="1" applyFill="1" applyBorder="1" applyAlignment="1">
      <alignment horizontal="center"/>
    </xf>
    <xf numFmtId="0" fontId="114" fillId="33" borderId="65" xfId="0" applyFont="1" applyFill="1" applyBorder="1" applyAlignment="1">
      <alignment horizontal="center"/>
    </xf>
    <xf numFmtId="0" fontId="114" fillId="33" borderId="56" xfId="0" applyFont="1" applyFill="1" applyBorder="1" applyAlignment="1">
      <alignment horizontal="center" vertical="center"/>
    </xf>
    <xf numFmtId="0" fontId="114" fillId="33" borderId="57" xfId="0" applyFont="1" applyFill="1" applyBorder="1" applyAlignment="1">
      <alignment horizontal="center" vertical="center"/>
    </xf>
    <xf numFmtId="0" fontId="114" fillId="33" borderId="0" xfId="0" applyFont="1" applyFill="1" applyAlignment="1">
      <alignment horizontal="center" vertical="center" wrapText="1"/>
    </xf>
    <xf numFmtId="0" fontId="114" fillId="33" borderId="37" xfId="0" applyFont="1" applyFill="1" applyBorder="1" applyAlignment="1">
      <alignment horizontal="center" vertical="center" wrapText="1"/>
    </xf>
    <xf numFmtId="0" fontId="114" fillId="33" borderId="44" xfId="0" applyFont="1" applyFill="1" applyBorder="1" applyAlignment="1">
      <alignment horizontal="center" vertical="center" wrapText="1"/>
    </xf>
    <xf numFmtId="0" fontId="114" fillId="33" borderId="45" xfId="0" applyFont="1" applyFill="1" applyBorder="1" applyAlignment="1">
      <alignment horizontal="center" vertical="center" wrapText="1"/>
    </xf>
    <xf numFmtId="15" fontId="114" fillId="33" borderId="3" xfId="0" applyNumberFormat="1" applyFont="1" applyFill="1" applyBorder="1" applyAlignment="1">
      <alignment horizontal="center"/>
    </xf>
    <xf numFmtId="0" fontId="91" fillId="33" borderId="59" xfId="0" applyFont="1" applyFill="1" applyBorder="1" applyAlignment="1">
      <alignment horizontal="center" vertical="center"/>
    </xf>
    <xf numFmtId="0" fontId="91" fillId="33" borderId="40" xfId="0" applyFont="1" applyFill="1" applyBorder="1" applyAlignment="1">
      <alignment horizontal="center" vertical="center"/>
    </xf>
    <xf numFmtId="0" fontId="119" fillId="33" borderId="75" xfId="0" applyFont="1" applyFill="1" applyBorder="1" applyAlignment="1">
      <alignment horizontal="center" vertical="center" wrapText="1"/>
    </xf>
    <xf numFmtId="0" fontId="119" fillId="33" borderId="76" xfId="0" applyFont="1" applyFill="1" applyBorder="1" applyAlignment="1">
      <alignment horizontal="center" vertical="center" wrapText="1"/>
    </xf>
    <xf numFmtId="0" fontId="114" fillId="33" borderId="7" xfId="0" applyFont="1" applyFill="1" applyBorder="1" applyAlignment="1">
      <alignment horizontal="center" vertical="top" wrapText="1"/>
    </xf>
    <xf numFmtId="0" fontId="114" fillId="33" borderId="41" xfId="0" applyFont="1" applyFill="1" applyBorder="1" applyAlignment="1">
      <alignment horizontal="center" vertical="top" wrapText="1"/>
    </xf>
    <xf numFmtId="0" fontId="115" fillId="33" borderId="18" xfId="0" applyFont="1" applyFill="1" applyBorder="1" applyAlignment="1">
      <alignment horizontal="left" vertical="top" wrapText="1"/>
    </xf>
    <xf numFmtId="0" fontId="115" fillId="33" borderId="0" xfId="0" applyFont="1" applyFill="1" applyAlignment="1">
      <alignment horizontal="left" vertical="top" wrapText="1"/>
    </xf>
    <xf numFmtId="0" fontId="91" fillId="33" borderId="80" xfId="0" applyFont="1" applyFill="1" applyBorder="1" applyAlignment="1">
      <alignment horizontal="center" vertical="center"/>
    </xf>
    <xf numFmtId="0" fontId="91" fillId="33" borderId="81" xfId="0" applyFont="1" applyFill="1" applyBorder="1" applyAlignment="1">
      <alignment horizontal="center" vertical="center"/>
    </xf>
    <xf numFmtId="49" fontId="114" fillId="33" borderId="7" xfId="0" applyNumberFormat="1" applyFont="1" applyFill="1" applyBorder="1" applyAlignment="1">
      <alignment horizontal="center" vertical="center"/>
    </xf>
    <xf numFmtId="49" fontId="114" fillId="33" borderId="41" xfId="0" applyNumberFormat="1" applyFont="1" applyFill="1" applyBorder="1" applyAlignment="1">
      <alignment horizontal="center" vertical="center"/>
    </xf>
    <xf numFmtId="0" fontId="118" fillId="33" borderId="73" xfId="0" applyFont="1" applyFill="1" applyBorder="1" applyAlignment="1">
      <alignment horizontal="center" vertical="center"/>
    </xf>
    <xf numFmtId="0" fontId="118" fillId="33" borderId="74" xfId="0" applyFont="1" applyFill="1" applyBorder="1" applyAlignment="1">
      <alignment horizontal="center" vertical="center"/>
    </xf>
    <xf numFmtId="49" fontId="114" fillId="33" borderId="7" xfId="0" applyNumberFormat="1" applyFont="1" applyFill="1" applyBorder="1" applyAlignment="1">
      <alignment horizontal="center" vertical="top" wrapText="1"/>
    </xf>
    <xf numFmtId="49" fontId="114" fillId="33" borderId="41" xfId="0" applyNumberFormat="1" applyFont="1" applyFill="1" applyBorder="1" applyAlignment="1">
      <alignment horizontal="center" vertical="top" wrapText="1"/>
    </xf>
    <xf numFmtId="49" fontId="114" fillId="33" borderId="50" xfId="0" applyNumberFormat="1" applyFont="1" applyFill="1" applyBorder="1" applyAlignment="1">
      <alignment horizontal="center" vertical="center"/>
    </xf>
    <xf numFmtId="0" fontId="91" fillId="33" borderId="60" xfId="0" applyFont="1" applyFill="1" applyBorder="1" applyAlignment="1">
      <alignment horizontal="left" vertical="center"/>
    </xf>
    <xf numFmtId="0" fontId="91" fillId="33" borderId="61" xfId="0" applyFont="1" applyFill="1" applyBorder="1" applyAlignment="1">
      <alignment horizontal="left" vertical="center"/>
    </xf>
    <xf numFmtId="0" fontId="91" fillId="33" borderId="79" xfId="0" applyFont="1" applyFill="1" applyBorder="1" applyAlignment="1">
      <alignment horizontal="left" vertical="center"/>
    </xf>
    <xf numFmtId="0" fontId="132" fillId="33" borderId="60" xfId="0" applyFont="1" applyFill="1" applyBorder="1" applyAlignment="1">
      <alignment horizontal="left" vertical="center"/>
    </xf>
    <xf numFmtId="0" fontId="132" fillId="33" borderId="61" xfId="0" applyFont="1" applyFill="1" applyBorder="1" applyAlignment="1">
      <alignment horizontal="left" vertical="center"/>
    </xf>
    <xf numFmtId="49" fontId="114" fillId="33" borderId="50" xfId="0" applyNumberFormat="1" applyFont="1" applyFill="1" applyBorder="1" applyAlignment="1">
      <alignment horizontal="left" vertical="center"/>
    </xf>
    <xf numFmtId="49" fontId="114" fillId="33" borderId="41" xfId="0" applyNumberFormat="1" applyFont="1" applyFill="1" applyBorder="1" applyAlignment="1">
      <alignment horizontal="left" vertical="center"/>
    </xf>
    <xf numFmtId="0" fontId="115" fillId="33" borderId="18" xfId="0" applyFont="1" applyFill="1" applyBorder="1" applyAlignment="1">
      <alignment horizontal="left"/>
    </xf>
    <xf numFmtId="0" fontId="115" fillId="33" borderId="0" xfId="0" applyFont="1" applyFill="1" applyAlignment="1">
      <alignment horizontal="left"/>
    </xf>
    <xf numFmtId="0" fontId="115" fillId="33" borderId="37" xfId="0" applyFont="1" applyFill="1" applyBorder="1" applyAlignment="1">
      <alignment horizontal="left"/>
    </xf>
    <xf numFmtId="0" fontId="131" fillId="33" borderId="50" xfId="0" applyFont="1" applyFill="1" applyBorder="1" applyAlignment="1">
      <alignment horizontal="center" vertical="center"/>
    </xf>
    <xf numFmtId="0" fontId="131" fillId="33" borderId="7" xfId="0" applyFont="1" applyFill="1" applyBorder="1" applyAlignment="1">
      <alignment horizontal="center" vertical="center"/>
    </xf>
    <xf numFmtId="0" fontId="131" fillId="33" borderId="41" xfId="0" applyFont="1" applyFill="1" applyBorder="1" applyAlignment="1">
      <alignment horizontal="center" vertical="center"/>
    </xf>
    <xf numFmtId="0" fontId="115" fillId="33" borderId="50" xfId="0" applyFont="1" applyFill="1" applyBorder="1" applyAlignment="1">
      <alignment horizontal="center" vertical="center"/>
    </xf>
    <xf numFmtId="0" fontId="115" fillId="33" borderId="7" xfId="0" applyFont="1" applyFill="1" applyBorder="1" applyAlignment="1">
      <alignment horizontal="center" vertical="center"/>
    </xf>
    <xf numFmtId="0" fontId="115" fillId="33" borderId="58" xfId="0" applyFont="1" applyFill="1" applyBorder="1" applyAlignment="1">
      <alignment horizontal="center" vertical="center"/>
    </xf>
    <xf numFmtId="208" fontId="119" fillId="0" borderId="73" xfId="1450" applyNumberFormat="1" applyFont="1" applyBorder="1" applyAlignment="1">
      <alignment horizontal="left" vertical="center"/>
    </xf>
    <xf numFmtId="208" fontId="174" fillId="0" borderId="74" xfId="1450" applyNumberFormat="1" applyFont="1" applyBorder="1" applyAlignment="1">
      <alignment horizontal="left" vertical="center"/>
    </xf>
    <xf numFmtId="49" fontId="132" fillId="33" borderId="59" xfId="0" applyNumberFormat="1" applyFont="1" applyFill="1" applyBorder="1" applyAlignment="1">
      <alignment horizontal="left" vertical="center"/>
    </xf>
    <xf numFmtId="49" fontId="132" fillId="33" borderId="40" xfId="0" applyNumberFormat="1" applyFont="1" applyFill="1" applyBorder="1" applyAlignment="1">
      <alignment horizontal="left" vertical="center"/>
    </xf>
    <xf numFmtId="0" fontId="114" fillId="33" borderId="56" xfId="0" applyFont="1" applyFill="1" applyBorder="1" applyAlignment="1">
      <alignment horizontal="center"/>
    </xf>
    <xf numFmtId="0" fontId="114" fillId="33" borderId="57" xfId="0" applyFont="1" applyFill="1" applyBorder="1" applyAlignment="1">
      <alignment horizontal="center"/>
    </xf>
    <xf numFmtId="0" fontId="130" fillId="35" borderId="55" xfId="0" applyFont="1" applyFill="1" applyBorder="1" applyAlignment="1">
      <alignment horizontal="center" vertical="center"/>
    </xf>
    <xf numFmtId="0" fontId="130" fillId="35" borderId="36" xfId="0" applyFont="1" applyFill="1" applyBorder="1" applyAlignment="1">
      <alignment horizontal="center" vertical="center"/>
    </xf>
    <xf numFmtId="0" fontId="130" fillId="35" borderId="48" xfId="0" applyFont="1" applyFill="1" applyBorder="1" applyAlignment="1">
      <alignment horizontal="center" vertical="center"/>
    </xf>
    <xf numFmtId="0" fontId="130" fillId="35" borderId="43" xfId="0" applyFont="1" applyFill="1" applyBorder="1" applyAlignment="1">
      <alignment horizontal="center" vertical="center"/>
    </xf>
    <xf numFmtId="0" fontId="130" fillId="35" borderId="44" xfId="0" applyFont="1" applyFill="1" applyBorder="1" applyAlignment="1">
      <alignment horizontal="center" vertical="center"/>
    </xf>
    <xf numFmtId="0" fontId="130" fillId="35" borderId="45" xfId="0" applyFont="1" applyFill="1" applyBorder="1" applyAlignment="1">
      <alignment horizontal="center" vertical="center"/>
    </xf>
    <xf numFmtId="0" fontId="122" fillId="35" borderId="26" xfId="1451" applyFont="1" applyFill="1" applyBorder="1" applyAlignment="1">
      <alignment horizontal="center" vertical="center"/>
    </xf>
    <xf numFmtId="0" fontId="122" fillId="35" borderId="36" xfId="1451" applyFont="1" applyFill="1" applyBorder="1" applyAlignment="1">
      <alignment horizontal="center" vertical="center"/>
    </xf>
    <xf numFmtId="0" fontId="122" fillId="35" borderId="48" xfId="1451" applyFont="1" applyFill="1" applyBorder="1" applyAlignment="1">
      <alignment horizontal="center" vertical="center"/>
    </xf>
    <xf numFmtId="0" fontId="122" fillId="35" borderId="28" xfId="1451" applyFont="1" applyFill="1" applyBorder="1" applyAlignment="1">
      <alignment horizontal="center" vertical="center"/>
    </xf>
    <xf numFmtId="0" fontId="122" fillId="35" borderId="0" xfId="1451" applyFont="1" applyFill="1" applyAlignment="1">
      <alignment horizontal="center" vertical="center"/>
    </xf>
    <xf numFmtId="0" fontId="122" fillId="35" borderId="37" xfId="1451" applyFont="1" applyFill="1" applyBorder="1" applyAlignment="1">
      <alignment horizontal="center" vertical="center"/>
    </xf>
    <xf numFmtId="0" fontId="122" fillId="35" borderId="34" xfId="1451" applyFont="1" applyFill="1" applyBorder="1" applyAlignment="1">
      <alignment horizontal="center" vertical="center"/>
    </xf>
    <xf numFmtId="0" fontId="122" fillId="35" borderId="19" xfId="1451" applyFont="1" applyFill="1" applyBorder="1" applyAlignment="1">
      <alignment horizontal="center" vertical="center"/>
    </xf>
    <xf numFmtId="0" fontId="122" fillId="35" borderId="31" xfId="1451" applyFont="1" applyFill="1" applyBorder="1" applyAlignment="1">
      <alignment horizontal="center" vertical="center"/>
    </xf>
    <xf numFmtId="0" fontId="160" fillId="0" borderId="0" xfId="1451" applyFont="1" applyAlignment="1">
      <alignment horizontal="left"/>
    </xf>
  </cellXfs>
  <cellStyles count="15963">
    <cellStyle name="&gt;? MK/l" xfId="1" xr:uid="{00000000-0005-0000-0000-000000000000}"/>
    <cellStyle name="20% - Accent1" xfId="2" builtinId="30" customBuiltin="1"/>
    <cellStyle name="20% - Accent1 10" xfId="3" xr:uid="{00000000-0005-0000-0000-000002000000}"/>
    <cellStyle name="20% - Accent1 10 2" xfId="3698" xr:uid="{101E5C3A-7136-4E68-A9A6-C32A1C615CF0}"/>
    <cellStyle name="20% - Accent1 10 3" xfId="2680" xr:uid="{78624E52-009A-4E01-94CE-331DA3E22F28}"/>
    <cellStyle name="20% - Accent1 11" xfId="4" xr:uid="{00000000-0005-0000-0000-000003000000}"/>
    <cellStyle name="20% - Accent1 11 2" xfId="3699" xr:uid="{32FDB905-A9AE-4601-854C-6F40682C1265}"/>
    <cellStyle name="20% - Accent1 11 3" xfId="2681" xr:uid="{0154E24D-FEF5-4A8D-8E38-638570429113}"/>
    <cellStyle name="20% - Accent1 12" xfId="5" xr:uid="{00000000-0005-0000-0000-000004000000}"/>
    <cellStyle name="20% - Accent1 12 2" xfId="3700" xr:uid="{5BF73DCC-B4F4-4AC7-ACDF-96BACF48BF05}"/>
    <cellStyle name="20% - Accent1 12 3" xfId="2682" xr:uid="{95A61F0F-57B1-489D-A70B-2E07B3C0D084}"/>
    <cellStyle name="20% - Accent1 13" xfId="6" xr:uid="{00000000-0005-0000-0000-000005000000}"/>
    <cellStyle name="20% - Accent1 13 2" xfId="3701" xr:uid="{72862A2C-FA48-47DA-B3E5-404C81856242}"/>
    <cellStyle name="20% - Accent1 13 3" xfId="2683" xr:uid="{4DB2AC9D-E80B-4A43-8EB5-1722286BD1C0}"/>
    <cellStyle name="20% - Accent1 14" xfId="7" xr:uid="{00000000-0005-0000-0000-000006000000}"/>
    <cellStyle name="20% - Accent1 14 2" xfId="3702" xr:uid="{943C5ED6-45AB-40FF-8CC9-786B0362332A}"/>
    <cellStyle name="20% - Accent1 14 3" xfId="2684" xr:uid="{48D981FE-B2DD-4253-A587-9DC608EEFC10}"/>
    <cellStyle name="20% - Accent1 15" xfId="8" xr:uid="{00000000-0005-0000-0000-000007000000}"/>
    <cellStyle name="20% - Accent1 15 2" xfId="3703" xr:uid="{E436F6C2-4192-452A-A070-B6C9F9B4130D}"/>
    <cellStyle name="20% - Accent1 15 3" xfId="2685" xr:uid="{C123FF04-CA96-464D-A08D-BC32006357BA}"/>
    <cellStyle name="20% - Accent1 16" xfId="9" xr:uid="{00000000-0005-0000-0000-000008000000}"/>
    <cellStyle name="20% - Accent1 16 2" xfId="3704" xr:uid="{5B5A9E59-DACD-4D98-8E76-7363C06CEDBC}"/>
    <cellStyle name="20% - Accent1 16 3" xfId="2686" xr:uid="{07DB7C9C-9B41-428F-8727-2A4ABB757883}"/>
    <cellStyle name="20% - Accent1 17" xfId="3680" xr:uid="{4B88B3F0-4CB1-4EAF-AEA4-B2B8212F435A}"/>
    <cellStyle name="20% - Accent1 18" xfId="2679" xr:uid="{E55A6371-F08A-4799-B103-07B121D9BDDC}"/>
    <cellStyle name="20% - Accent1 2" xfId="10" xr:uid="{00000000-0005-0000-0000-000009000000}"/>
    <cellStyle name="20% - Accent1 2 2" xfId="11" xr:uid="{00000000-0005-0000-0000-00000A000000}"/>
    <cellStyle name="20% - Accent1 2 2 2" xfId="3706" xr:uid="{579F11C6-4D2E-4BCB-ABE4-8F97413243FA}"/>
    <cellStyle name="20% - Accent1 2 2 3" xfId="2688" xr:uid="{9DC57923-E8DD-4DAC-BB31-23332E927697}"/>
    <cellStyle name="20% - Accent1 2 3" xfId="12" xr:uid="{00000000-0005-0000-0000-00000B000000}"/>
    <cellStyle name="20% - Accent1 2 3 2" xfId="3707" xr:uid="{083D73E3-5127-4087-B8B6-B9B4B8654DC2}"/>
    <cellStyle name="20% - Accent1 2 3 3" xfId="2689" xr:uid="{A429DBFB-6CCD-4AC0-A204-97CC60DC3DF4}"/>
    <cellStyle name="20% - Accent1 2 4" xfId="3705" xr:uid="{B677DFB5-7A39-4E7D-B84F-52AEC37852C1}"/>
    <cellStyle name="20% - Accent1 2 5" xfId="2687" xr:uid="{70DEAC6D-53AE-4B8F-87D2-03F8A7CED3AA}"/>
    <cellStyle name="20% - Accent1 3" xfId="13" xr:uid="{00000000-0005-0000-0000-00000C000000}"/>
    <cellStyle name="20% - Accent1 3 2" xfId="3708" xr:uid="{F8C2C02C-E097-4D9B-91FA-ABCF10CC5FA9}"/>
    <cellStyle name="20% - Accent1 3 3" xfId="2690" xr:uid="{80531B91-8528-48DF-B29F-0EA253443E06}"/>
    <cellStyle name="20% - Accent1 4" xfId="14" xr:uid="{00000000-0005-0000-0000-00000D000000}"/>
    <cellStyle name="20% - Accent1 4 2" xfId="3709" xr:uid="{219F7C45-8440-43F1-8A2D-F638ED120C81}"/>
    <cellStyle name="20% - Accent1 4 3" xfId="2691" xr:uid="{C5FB5269-AC43-48F1-983F-4472B48E7F5A}"/>
    <cellStyle name="20% - Accent1 5" xfId="15" xr:uid="{00000000-0005-0000-0000-00000E000000}"/>
    <cellStyle name="20% - Accent1 5 2" xfId="3710" xr:uid="{50444507-0B18-42A3-B1D4-8F29BB9CEF3E}"/>
    <cellStyle name="20% - Accent1 5 3" xfId="2692" xr:uid="{5066708A-EC87-4CFB-ABB0-6482E59A4499}"/>
    <cellStyle name="20% - Accent1 6" xfId="16" xr:uid="{00000000-0005-0000-0000-00000F000000}"/>
    <cellStyle name="20% - Accent1 6 2" xfId="3711" xr:uid="{1C48A1EA-5A5E-4271-8E67-ACC630155563}"/>
    <cellStyle name="20% - Accent1 6 3" xfId="2693" xr:uid="{05550645-E6EF-404C-887A-40245A2EE059}"/>
    <cellStyle name="20% - Accent1 7" xfId="17" xr:uid="{00000000-0005-0000-0000-000010000000}"/>
    <cellStyle name="20% - Accent1 7 2" xfId="3712" xr:uid="{F8183C0E-C056-47E9-BCA2-F679C9C8BFBC}"/>
    <cellStyle name="20% - Accent1 7 3" xfId="2694" xr:uid="{0A9AC501-EABC-40BE-AD2C-BB8EE8E7BE62}"/>
    <cellStyle name="20% - Accent1 8" xfId="18" xr:uid="{00000000-0005-0000-0000-000011000000}"/>
    <cellStyle name="20% - Accent1 8 2" xfId="3713" xr:uid="{E6500EDA-182E-4C79-A4B3-B9BAEEFAC8DA}"/>
    <cellStyle name="20% - Accent1 8 3" xfId="2695" xr:uid="{47E4E37F-91B1-4612-B543-E358A5B2FDBE}"/>
    <cellStyle name="20% - Accent1 9" xfId="19" xr:uid="{00000000-0005-0000-0000-000012000000}"/>
    <cellStyle name="20% - Accent1 9 2" xfId="3714" xr:uid="{30B06152-F13D-4E1E-84F8-7979B3FCDF6E}"/>
    <cellStyle name="20% - Accent1 9 3" xfId="2696" xr:uid="{D78A3223-AA12-49BA-9D86-966E56769569}"/>
    <cellStyle name="20% - Accent2" xfId="20" builtinId="34" customBuiltin="1"/>
    <cellStyle name="20% - Accent2 10" xfId="21" xr:uid="{00000000-0005-0000-0000-000014000000}"/>
    <cellStyle name="20% - Accent2 10 2" xfId="3715" xr:uid="{4583C7CC-059E-46AE-B933-BA82DB0A3EC7}"/>
    <cellStyle name="20% - Accent2 10 3" xfId="2698" xr:uid="{75FE2FEB-13C7-4538-8623-825FAD2ABB24}"/>
    <cellStyle name="20% - Accent2 11" xfId="22" xr:uid="{00000000-0005-0000-0000-000015000000}"/>
    <cellStyle name="20% - Accent2 11 2" xfId="3716" xr:uid="{F3F68AE9-5BB5-485E-8C76-0419C82F52D6}"/>
    <cellStyle name="20% - Accent2 11 3" xfId="2699" xr:uid="{A9D7CE77-EDF9-4268-A528-CD36ACD61A04}"/>
    <cellStyle name="20% - Accent2 12" xfId="23" xr:uid="{00000000-0005-0000-0000-000016000000}"/>
    <cellStyle name="20% - Accent2 12 2" xfId="3717" xr:uid="{61D621DE-1D8D-45C6-B9A3-E9D5CAF4560C}"/>
    <cellStyle name="20% - Accent2 12 3" xfId="2700" xr:uid="{D54BCE0A-93FD-487C-8410-57A4FCDF6345}"/>
    <cellStyle name="20% - Accent2 13" xfId="24" xr:uid="{00000000-0005-0000-0000-000017000000}"/>
    <cellStyle name="20% - Accent2 13 2" xfId="3718" xr:uid="{E2695BE0-9DB4-4DC3-9CA8-78F411D2310E}"/>
    <cellStyle name="20% - Accent2 13 3" xfId="2701" xr:uid="{5CA45B26-8767-4598-8B61-E2EBE4B7A18E}"/>
    <cellStyle name="20% - Accent2 14" xfId="25" xr:uid="{00000000-0005-0000-0000-000018000000}"/>
    <cellStyle name="20% - Accent2 14 2" xfId="3719" xr:uid="{60C1042E-4A80-4142-BB4A-909AF0DCC463}"/>
    <cellStyle name="20% - Accent2 14 3" xfId="2702" xr:uid="{9FD399CE-3EF9-4FE3-B6B7-F7DC7CC0CC61}"/>
    <cellStyle name="20% - Accent2 15" xfId="26" xr:uid="{00000000-0005-0000-0000-000019000000}"/>
    <cellStyle name="20% - Accent2 15 2" xfId="3720" xr:uid="{84735A65-2816-419D-8ADB-F52B496BBEAE}"/>
    <cellStyle name="20% - Accent2 15 3" xfId="2703" xr:uid="{F3A4D3ED-95EE-40DB-B029-44AB2EAAD2A6}"/>
    <cellStyle name="20% - Accent2 16" xfId="27" xr:uid="{00000000-0005-0000-0000-00001A000000}"/>
    <cellStyle name="20% - Accent2 16 2" xfId="3721" xr:uid="{DAF9A182-22F7-4B61-A5BA-A8E3C7752BA6}"/>
    <cellStyle name="20% - Accent2 16 3" xfId="2704" xr:uid="{5B328D61-1112-418C-B313-6876EBC27EB9}"/>
    <cellStyle name="20% - Accent2 17" xfId="3681" xr:uid="{2A01C0E4-870C-4DF0-B4D3-E1E7A6CD3403}"/>
    <cellStyle name="20% - Accent2 18" xfId="2697" xr:uid="{9353A21E-2B63-430F-B1F0-C622EAB355B9}"/>
    <cellStyle name="20% - Accent2 2" xfId="28" xr:uid="{00000000-0005-0000-0000-00001B000000}"/>
    <cellStyle name="20% - Accent2 2 2" xfId="29" xr:uid="{00000000-0005-0000-0000-00001C000000}"/>
    <cellStyle name="20% - Accent2 2 2 2" xfId="3723" xr:uid="{3A7DD0B9-3FEB-4417-8CA1-773738C39FBE}"/>
    <cellStyle name="20% - Accent2 2 2 3" xfId="2706" xr:uid="{E206D9FD-BD5F-451A-AF67-B53AC4AD2717}"/>
    <cellStyle name="20% - Accent2 2 3" xfId="30" xr:uid="{00000000-0005-0000-0000-00001D000000}"/>
    <cellStyle name="20% - Accent2 2 3 2" xfId="3724" xr:uid="{1AA2F364-AF60-496F-B210-3E5D3CFA6F6D}"/>
    <cellStyle name="20% - Accent2 2 3 3" xfId="2707" xr:uid="{198066FA-3605-48E9-9F50-A7D333B25523}"/>
    <cellStyle name="20% - Accent2 2 4" xfId="3722" xr:uid="{04EFE8B1-E86A-43C2-9816-34B870E435DC}"/>
    <cellStyle name="20% - Accent2 2 5" xfId="2705" xr:uid="{8C5030DF-B3A8-4B20-8591-7604252DCC2D}"/>
    <cellStyle name="20% - Accent2 3" xfId="31" xr:uid="{00000000-0005-0000-0000-00001E000000}"/>
    <cellStyle name="20% - Accent2 3 2" xfId="3725" xr:uid="{46A7282A-27F0-451C-ADB0-EBC5A84374A0}"/>
    <cellStyle name="20% - Accent2 3 3" xfId="2708" xr:uid="{2578766C-25CC-434C-815D-E808EA8F6D8B}"/>
    <cellStyle name="20% - Accent2 4" xfId="32" xr:uid="{00000000-0005-0000-0000-00001F000000}"/>
    <cellStyle name="20% - Accent2 4 2" xfId="3726" xr:uid="{026C4E97-F65F-44FE-88E4-2D76DE3D36E8}"/>
    <cellStyle name="20% - Accent2 4 3" xfId="2709" xr:uid="{B9B40BB7-8ECE-4E7E-B4CF-571E36B6E789}"/>
    <cellStyle name="20% - Accent2 5" xfId="33" xr:uid="{00000000-0005-0000-0000-000020000000}"/>
    <cellStyle name="20% - Accent2 5 2" xfId="3727" xr:uid="{43C3833C-AF94-45B6-B033-A1D3A743E729}"/>
    <cellStyle name="20% - Accent2 5 3" xfId="2710" xr:uid="{BDEE8F38-6572-4DB6-A556-B6EA51034D86}"/>
    <cellStyle name="20% - Accent2 6" xfId="34" xr:uid="{00000000-0005-0000-0000-000021000000}"/>
    <cellStyle name="20% - Accent2 6 2" xfId="3728" xr:uid="{82606067-3B83-43D1-8AA9-AF2E9F79E2BF}"/>
    <cellStyle name="20% - Accent2 6 3" xfId="2711" xr:uid="{11B25DCB-4893-4366-B8A5-8EA6257027B2}"/>
    <cellStyle name="20% - Accent2 7" xfId="35" xr:uid="{00000000-0005-0000-0000-000022000000}"/>
    <cellStyle name="20% - Accent2 7 2" xfId="3729" xr:uid="{119C44AC-E379-467B-81F1-1451DB89B254}"/>
    <cellStyle name="20% - Accent2 7 3" xfId="2712" xr:uid="{3AB485C0-5C8F-49E6-B89A-1F24E846076C}"/>
    <cellStyle name="20% - Accent2 8" xfId="36" xr:uid="{00000000-0005-0000-0000-000023000000}"/>
    <cellStyle name="20% - Accent2 8 2" xfId="3730" xr:uid="{E1C193C0-CEF7-40C3-8047-40FE6C509276}"/>
    <cellStyle name="20% - Accent2 8 3" xfId="2713" xr:uid="{7F861148-9443-4330-BC7E-604FF1E93EFD}"/>
    <cellStyle name="20% - Accent2 9" xfId="37" xr:uid="{00000000-0005-0000-0000-000024000000}"/>
    <cellStyle name="20% - Accent2 9 2" xfId="3731" xr:uid="{44ED12EA-A00B-480C-98E3-E0AB19E6815F}"/>
    <cellStyle name="20% - Accent2 9 3" xfId="2714" xr:uid="{B37F69B1-6E5E-4AD8-9C33-8E3ABCC66191}"/>
    <cellStyle name="20% - Accent3" xfId="38" builtinId="38" customBuiltin="1"/>
    <cellStyle name="20% - Accent3 10" xfId="39" xr:uid="{00000000-0005-0000-0000-000026000000}"/>
    <cellStyle name="20% - Accent3 10 2" xfId="3732" xr:uid="{4270E7D4-CB09-4D9F-8A35-56F5A678D1FE}"/>
    <cellStyle name="20% - Accent3 10 3" xfId="2716" xr:uid="{3B148D3E-8802-4649-9AE3-37AA2DE58A88}"/>
    <cellStyle name="20% - Accent3 11" xfId="40" xr:uid="{00000000-0005-0000-0000-000027000000}"/>
    <cellStyle name="20% - Accent3 11 2" xfId="3733" xr:uid="{CBD54233-284C-41B4-BE85-9D9C448CEDA2}"/>
    <cellStyle name="20% - Accent3 11 3" xfId="2717" xr:uid="{971EFDAE-786B-42EC-807B-83ADD8A053E6}"/>
    <cellStyle name="20% - Accent3 12" xfId="41" xr:uid="{00000000-0005-0000-0000-000028000000}"/>
    <cellStyle name="20% - Accent3 12 2" xfId="3734" xr:uid="{928F3F63-7870-4719-9E2A-4E6B6C51B8B2}"/>
    <cellStyle name="20% - Accent3 12 3" xfId="2718" xr:uid="{02854340-18DC-45EA-97B8-1B2C9D7FCA5E}"/>
    <cellStyle name="20% - Accent3 13" xfId="42" xr:uid="{00000000-0005-0000-0000-000029000000}"/>
    <cellStyle name="20% - Accent3 13 2" xfId="3735" xr:uid="{F063365C-7E7F-4C6E-9A50-353D82549239}"/>
    <cellStyle name="20% - Accent3 13 3" xfId="2719" xr:uid="{400158F0-EB82-4FFC-B955-35020FF98728}"/>
    <cellStyle name="20% - Accent3 14" xfId="43" xr:uid="{00000000-0005-0000-0000-00002A000000}"/>
    <cellStyle name="20% - Accent3 14 2" xfId="3736" xr:uid="{D9AD1BD0-CD49-4344-A588-95A36453AC86}"/>
    <cellStyle name="20% - Accent3 14 3" xfId="2720" xr:uid="{01055E79-4847-420D-9F90-F4D8D8945482}"/>
    <cellStyle name="20% - Accent3 15" xfId="44" xr:uid="{00000000-0005-0000-0000-00002B000000}"/>
    <cellStyle name="20% - Accent3 15 2" xfId="3737" xr:uid="{E6DD20EB-E0CC-4651-B9FF-EA52B2628D3C}"/>
    <cellStyle name="20% - Accent3 15 3" xfId="2721" xr:uid="{5C226036-F2F8-4A71-9E06-780A6686CE61}"/>
    <cellStyle name="20% - Accent3 16" xfId="45" xr:uid="{00000000-0005-0000-0000-00002C000000}"/>
    <cellStyle name="20% - Accent3 16 2" xfId="3738" xr:uid="{A9779943-1CC0-48A8-984D-568852EDDC23}"/>
    <cellStyle name="20% - Accent3 16 3" xfId="2722" xr:uid="{8FB2CBB9-5499-4F51-973B-FD54F88203DB}"/>
    <cellStyle name="20% - Accent3 17" xfId="3682" xr:uid="{02F64C43-DE22-4C1C-A8A1-378FAAB8F9F4}"/>
    <cellStyle name="20% - Accent3 18" xfId="2715" xr:uid="{6AAD6B78-6E9B-4309-95DE-7E21303CA1F9}"/>
    <cellStyle name="20% - Accent3 2" xfId="46" xr:uid="{00000000-0005-0000-0000-00002D000000}"/>
    <cellStyle name="20% - Accent3 2 2" xfId="47" xr:uid="{00000000-0005-0000-0000-00002E000000}"/>
    <cellStyle name="20% - Accent3 2 2 2" xfId="3740" xr:uid="{3FD4FF68-E810-4647-B181-929AB492FCF4}"/>
    <cellStyle name="20% - Accent3 2 2 3" xfId="2724" xr:uid="{7F33765A-C130-4093-8740-821C26B98C7D}"/>
    <cellStyle name="20% - Accent3 2 3" xfId="48" xr:uid="{00000000-0005-0000-0000-00002F000000}"/>
    <cellStyle name="20% - Accent3 2 3 2" xfId="3741" xr:uid="{66AA2382-7794-4F02-B213-1FA87C42FD89}"/>
    <cellStyle name="20% - Accent3 2 3 3" xfId="2725" xr:uid="{1D460A3F-D1F4-43F1-9A3C-53E36113A116}"/>
    <cellStyle name="20% - Accent3 2 4" xfId="3739" xr:uid="{969D3AF0-4F1D-4CC4-8C76-78D972415A49}"/>
    <cellStyle name="20% - Accent3 2 5" xfId="2723" xr:uid="{790AD622-891A-4F8D-B43C-53A39DB545BE}"/>
    <cellStyle name="20% - Accent3 3" xfId="49" xr:uid="{00000000-0005-0000-0000-000030000000}"/>
    <cellStyle name="20% - Accent3 3 2" xfId="3742" xr:uid="{42302500-A8C8-440E-8533-CFD2EDD716CC}"/>
    <cellStyle name="20% - Accent3 3 3" xfId="2726" xr:uid="{3E897808-8CFF-471C-B987-96E94A28339E}"/>
    <cellStyle name="20% - Accent3 4" xfId="50" xr:uid="{00000000-0005-0000-0000-000031000000}"/>
    <cellStyle name="20% - Accent3 4 2" xfId="3743" xr:uid="{82AE1ABA-5074-43B5-80FC-8A61699730A9}"/>
    <cellStyle name="20% - Accent3 4 3" xfId="2727" xr:uid="{C7F471F8-A7B6-4450-8642-13824D9B3FCF}"/>
    <cellStyle name="20% - Accent3 5" xfId="51" xr:uid="{00000000-0005-0000-0000-000032000000}"/>
    <cellStyle name="20% - Accent3 5 2" xfId="3744" xr:uid="{EB30B262-7283-47CC-92B2-9DB69E4A84AE}"/>
    <cellStyle name="20% - Accent3 5 3" xfId="2728" xr:uid="{B6B21BA5-6694-4BBA-83E3-242803732C7B}"/>
    <cellStyle name="20% - Accent3 6" xfId="52" xr:uid="{00000000-0005-0000-0000-000033000000}"/>
    <cellStyle name="20% - Accent3 6 2" xfId="3745" xr:uid="{39A9332E-0D84-4581-8220-1C5E81CFE923}"/>
    <cellStyle name="20% - Accent3 6 3" xfId="2729" xr:uid="{235B01EA-4801-4637-975D-5FAEDEA9FE30}"/>
    <cellStyle name="20% - Accent3 7" xfId="53" xr:uid="{00000000-0005-0000-0000-000034000000}"/>
    <cellStyle name="20% - Accent3 7 2" xfId="3746" xr:uid="{2B442351-4832-4384-B4D2-AC1BA4F319A0}"/>
    <cellStyle name="20% - Accent3 7 3" xfId="2730" xr:uid="{9FC25AA7-7D83-4805-A6C7-47F82AEFD015}"/>
    <cellStyle name="20% - Accent3 8" xfId="54" xr:uid="{00000000-0005-0000-0000-000035000000}"/>
    <cellStyle name="20% - Accent3 8 2" xfId="3747" xr:uid="{AF1C8BA5-81C3-4F36-A851-BDDECE2F90AB}"/>
    <cellStyle name="20% - Accent3 8 3" xfId="2731" xr:uid="{9232BD6E-69EC-4D8A-834A-2C4A86E84191}"/>
    <cellStyle name="20% - Accent3 9" xfId="55" xr:uid="{00000000-0005-0000-0000-000036000000}"/>
    <cellStyle name="20% - Accent3 9 2" xfId="3748" xr:uid="{7677E9E2-24C1-4B72-BB4C-F406EC6A11CB}"/>
    <cellStyle name="20% - Accent3 9 3" xfId="2732" xr:uid="{51B2082F-ACF9-40B8-9F5A-91F0163B5130}"/>
    <cellStyle name="20% - Accent4" xfId="56" builtinId="42" customBuiltin="1"/>
    <cellStyle name="20% - Accent4 10" xfId="57" xr:uid="{00000000-0005-0000-0000-000038000000}"/>
    <cellStyle name="20% - Accent4 10 2" xfId="3749" xr:uid="{18820FDD-98F7-4F14-BFF3-EDE58B4198C1}"/>
    <cellStyle name="20% - Accent4 10 3" xfId="2734" xr:uid="{E55D419B-A6DC-423B-A4E8-3798F8DC402C}"/>
    <cellStyle name="20% - Accent4 11" xfId="58" xr:uid="{00000000-0005-0000-0000-000039000000}"/>
    <cellStyle name="20% - Accent4 11 2" xfId="3750" xr:uid="{C6473517-1A1D-40E3-84D0-8DA32E4E8905}"/>
    <cellStyle name="20% - Accent4 11 3" xfId="2735" xr:uid="{F0D1F9E2-C7BD-4842-82F3-93657BFE66E5}"/>
    <cellStyle name="20% - Accent4 12" xfId="59" xr:uid="{00000000-0005-0000-0000-00003A000000}"/>
    <cellStyle name="20% - Accent4 12 2" xfId="3751" xr:uid="{4BA3ADA8-BD26-4C45-BCE0-3C793E09D85F}"/>
    <cellStyle name="20% - Accent4 12 3" xfId="2736" xr:uid="{4EB8A45D-F6DB-4CCE-BBEA-9944E9682D39}"/>
    <cellStyle name="20% - Accent4 13" xfId="60" xr:uid="{00000000-0005-0000-0000-00003B000000}"/>
    <cellStyle name="20% - Accent4 13 2" xfId="3752" xr:uid="{5D2687D0-4452-4485-969E-1AD6B4D0A49D}"/>
    <cellStyle name="20% - Accent4 13 3" xfId="2737" xr:uid="{4EFEF016-0FA4-4103-A91E-00CC9F987A31}"/>
    <cellStyle name="20% - Accent4 14" xfId="61" xr:uid="{00000000-0005-0000-0000-00003C000000}"/>
    <cellStyle name="20% - Accent4 14 2" xfId="3753" xr:uid="{C261EBA8-71E3-4226-A54F-B50CD470F6A7}"/>
    <cellStyle name="20% - Accent4 14 3" xfId="2738" xr:uid="{E0804A99-360A-4BFA-8C5D-8B3FCC75FE83}"/>
    <cellStyle name="20% - Accent4 15" xfId="62" xr:uid="{00000000-0005-0000-0000-00003D000000}"/>
    <cellStyle name="20% - Accent4 15 2" xfId="3754" xr:uid="{B0967559-9BDC-4C45-894C-845933126CFF}"/>
    <cellStyle name="20% - Accent4 15 3" xfId="2739" xr:uid="{6D42571F-3FCD-4BED-9818-798E71282FA1}"/>
    <cellStyle name="20% - Accent4 16" xfId="63" xr:uid="{00000000-0005-0000-0000-00003E000000}"/>
    <cellStyle name="20% - Accent4 16 2" xfId="3755" xr:uid="{C2F21C9C-2EFB-4CD4-ABFC-C1A66A4FCAC2}"/>
    <cellStyle name="20% - Accent4 16 3" xfId="2740" xr:uid="{3BF28678-F934-4FF9-8456-DEE63EF9A0B7}"/>
    <cellStyle name="20% - Accent4 17" xfId="3683" xr:uid="{151B9DC5-5FCE-45D7-B3F0-AE277E582B7F}"/>
    <cellStyle name="20% - Accent4 18" xfId="2733" xr:uid="{8BB6F009-B0D4-49C1-AC29-9342BCC08FAA}"/>
    <cellStyle name="20% - Accent4 2" xfId="64" xr:uid="{00000000-0005-0000-0000-00003F000000}"/>
    <cellStyle name="20% - Accent4 2 2" xfId="65" xr:uid="{00000000-0005-0000-0000-000040000000}"/>
    <cellStyle name="20% - Accent4 2 2 2" xfId="3757" xr:uid="{5D89910F-2F15-47EF-9EFD-85A69AEBC09B}"/>
    <cellStyle name="20% - Accent4 2 2 3" xfId="2742" xr:uid="{839C2EBE-3E61-49AA-8692-D4A6DE7E1562}"/>
    <cellStyle name="20% - Accent4 2 3" xfId="66" xr:uid="{00000000-0005-0000-0000-000041000000}"/>
    <cellStyle name="20% - Accent4 2 3 2" xfId="3758" xr:uid="{FE1A8CD6-8710-4F76-A04B-AF0811DF28EA}"/>
    <cellStyle name="20% - Accent4 2 3 3" xfId="2743" xr:uid="{585CDB95-A26F-4D9F-BA76-99CB29FCC83D}"/>
    <cellStyle name="20% - Accent4 2 4" xfId="3756" xr:uid="{CF82039F-A3DA-4A2D-A94E-C11BFFF0C641}"/>
    <cellStyle name="20% - Accent4 2 5" xfId="2741" xr:uid="{A917E651-5D0B-467E-8CDA-A7B2746B036B}"/>
    <cellStyle name="20% - Accent4 3" xfId="67" xr:uid="{00000000-0005-0000-0000-000042000000}"/>
    <cellStyle name="20% - Accent4 3 2" xfId="3759" xr:uid="{AD2BFB43-CB82-412F-82DC-BF12B0B85B17}"/>
    <cellStyle name="20% - Accent4 3 3" xfId="2744" xr:uid="{F51768F0-5E50-4DDE-9987-DCEF0B3EEF7E}"/>
    <cellStyle name="20% - Accent4 4" xfId="68" xr:uid="{00000000-0005-0000-0000-000043000000}"/>
    <cellStyle name="20% - Accent4 4 2" xfId="3760" xr:uid="{F74362F5-D842-4FBD-B056-FC65F4057F66}"/>
    <cellStyle name="20% - Accent4 4 3" xfId="2745" xr:uid="{C9AEAE48-7D79-4F85-B4F4-0AD1F3B57666}"/>
    <cellStyle name="20% - Accent4 5" xfId="69" xr:uid="{00000000-0005-0000-0000-000044000000}"/>
    <cellStyle name="20% - Accent4 5 2" xfId="3761" xr:uid="{BA2B96F2-40DA-4539-9517-3D4377BB59A9}"/>
    <cellStyle name="20% - Accent4 5 3" xfId="2746" xr:uid="{1377D915-24EA-49C5-A1C4-8AB0F921AD9B}"/>
    <cellStyle name="20% - Accent4 6" xfId="70" xr:uid="{00000000-0005-0000-0000-000045000000}"/>
    <cellStyle name="20% - Accent4 6 2" xfId="3762" xr:uid="{850FFF7A-49B7-4E97-9A1D-B9889A5A16BB}"/>
    <cellStyle name="20% - Accent4 6 3" xfId="2747" xr:uid="{8FDED29C-0160-49E7-99DD-F0C730B76D37}"/>
    <cellStyle name="20% - Accent4 7" xfId="71" xr:uid="{00000000-0005-0000-0000-000046000000}"/>
    <cellStyle name="20% - Accent4 7 2" xfId="3763" xr:uid="{1631BCFE-4462-46EE-BA2D-8AEF78533588}"/>
    <cellStyle name="20% - Accent4 7 3" xfId="2748" xr:uid="{9627B943-7F52-40B9-AD3B-B3182A992027}"/>
    <cellStyle name="20% - Accent4 8" xfId="72" xr:uid="{00000000-0005-0000-0000-000047000000}"/>
    <cellStyle name="20% - Accent4 8 2" xfId="3764" xr:uid="{84858FA0-0622-41FC-AF9B-3DDA778DA34C}"/>
    <cellStyle name="20% - Accent4 8 3" xfId="2749" xr:uid="{D708FD5A-0F42-4759-9E49-691C46D209F8}"/>
    <cellStyle name="20% - Accent4 9" xfId="73" xr:uid="{00000000-0005-0000-0000-000048000000}"/>
    <cellStyle name="20% - Accent4 9 2" xfId="3765" xr:uid="{AAC100A9-A79A-4760-AF28-EDC42FF8B119}"/>
    <cellStyle name="20% - Accent4 9 3" xfId="2750" xr:uid="{F07061B7-7823-467B-BA2E-D63F1C5620AD}"/>
    <cellStyle name="20% - Accent5" xfId="74" builtinId="46" customBuiltin="1"/>
    <cellStyle name="20% - Accent5 10" xfId="75" xr:uid="{00000000-0005-0000-0000-00004A000000}"/>
    <cellStyle name="20% - Accent5 10 2" xfId="3766" xr:uid="{3A84659D-C440-4D34-A1D7-2910442693CF}"/>
    <cellStyle name="20% - Accent5 10 3" xfId="2752" xr:uid="{C26169B5-9E69-4CF7-B924-D966F80C275B}"/>
    <cellStyle name="20% - Accent5 11" xfId="76" xr:uid="{00000000-0005-0000-0000-00004B000000}"/>
    <cellStyle name="20% - Accent5 11 2" xfId="3767" xr:uid="{0F04051E-31B3-4F74-A3A4-EEDCC4FC4DC8}"/>
    <cellStyle name="20% - Accent5 11 3" xfId="2753" xr:uid="{57B58060-D1C3-4343-9605-28E75940E2F3}"/>
    <cellStyle name="20% - Accent5 12" xfId="77" xr:uid="{00000000-0005-0000-0000-00004C000000}"/>
    <cellStyle name="20% - Accent5 12 2" xfId="3768" xr:uid="{3324BC62-8B2D-4FA9-A6EE-8FDDEDD9CDA9}"/>
    <cellStyle name="20% - Accent5 12 3" xfId="2754" xr:uid="{8AA3B26A-DDC4-4C87-9C50-1608EC18E0F2}"/>
    <cellStyle name="20% - Accent5 13" xfId="78" xr:uid="{00000000-0005-0000-0000-00004D000000}"/>
    <cellStyle name="20% - Accent5 13 2" xfId="3769" xr:uid="{94D5E8E3-55F8-473E-999F-B275C3BA02E7}"/>
    <cellStyle name="20% - Accent5 13 3" xfId="2755" xr:uid="{6C707F16-ABA7-4D80-9EE2-6323E8EB24EA}"/>
    <cellStyle name="20% - Accent5 14" xfId="79" xr:uid="{00000000-0005-0000-0000-00004E000000}"/>
    <cellStyle name="20% - Accent5 14 2" xfId="3770" xr:uid="{6CCA197D-15DB-4583-A874-842E13B70322}"/>
    <cellStyle name="20% - Accent5 14 3" xfId="2756" xr:uid="{AD2BFF3B-B5A9-4A57-8D85-986D1E397CA2}"/>
    <cellStyle name="20% - Accent5 15" xfId="80" xr:uid="{00000000-0005-0000-0000-00004F000000}"/>
    <cellStyle name="20% - Accent5 15 2" xfId="3771" xr:uid="{C793649E-02D7-4276-B1EC-5564A54E59B7}"/>
    <cellStyle name="20% - Accent5 15 3" xfId="2757" xr:uid="{885FCBDC-28CA-4683-894C-8048159B51E5}"/>
    <cellStyle name="20% - Accent5 16" xfId="81" xr:uid="{00000000-0005-0000-0000-000050000000}"/>
    <cellStyle name="20% - Accent5 16 2" xfId="3772" xr:uid="{D0D14DB0-F2AF-4BBF-BE2F-677C79815EB2}"/>
    <cellStyle name="20% - Accent5 16 3" xfId="2758" xr:uid="{48C8172C-CB96-422E-AAE1-02563727A4AC}"/>
    <cellStyle name="20% - Accent5 17" xfId="3684" xr:uid="{97E778B7-A8C2-44DF-BC67-B3B6A814BBB5}"/>
    <cellStyle name="20% - Accent5 18" xfId="2751" xr:uid="{1D43AD4E-5C76-4A4E-AA6A-B7E5909F7CA3}"/>
    <cellStyle name="20% - Accent5 2" xfId="82" xr:uid="{00000000-0005-0000-0000-000051000000}"/>
    <cellStyle name="20% - Accent5 2 2" xfId="83" xr:uid="{00000000-0005-0000-0000-000052000000}"/>
    <cellStyle name="20% - Accent5 2 2 2" xfId="3774" xr:uid="{3EDFA1BD-3F0F-43B2-860A-C708EDB6D5AE}"/>
    <cellStyle name="20% - Accent5 2 2 3" xfId="2760" xr:uid="{BE0D9782-5D7B-476E-993B-61896B217600}"/>
    <cellStyle name="20% - Accent5 2 3" xfId="84" xr:uid="{00000000-0005-0000-0000-000053000000}"/>
    <cellStyle name="20% - Accent5 2 3 2" xfId="3775" xr:uid="{0B5C98EC-7E7B-4D84-981B-0DFB67D36426}"/>
    <cellStyle name="20% - Accent5 2 3 3" xfId="2761" xr:uid="{C1188EC3-20F6-4204-9B80-77791159C1E2}"/>
    <cellStyle name="20% - Accent5 2 4" xfId="3773" xr:uid="{C4948B64-20E1-490B-BB91-7EB462B9DA56}"/>
    <cellStyle name="20% - Accent5 2 5" xfId="2759" xr:uid="{098AF2DA-5A2F-4DC1-A6D5-8079A248BC33}"/>
    <cellStyle name="20% - Accent5 3" xfId="85" xr:uid="{00000000-0005-0000-0000-000054000000}"/>
    <cellStyle name="20% - Accent5 3 2" xfId="3776" xr:uid="{1529CB1B-4EAC-4089-A6E0-76601DB4C508}"/>
    <cellStyle name="20% - Accent5 3 3" xfId="2762" xr:uid="{451CD988-DEC5-45E7-AED9-3F8FEDB8DEC3}"/>
    <cellStyle name="20% - Accent5 4" xfId="86" xr:uid="{00000000-0005-0000-0000-000055000000}"/>
    <cellStyle name="20% - Accent5 4 2" xfId="3777" xr:uid="{ADB917E1-2A5F-43EE-BF80-1B756F0985E9}"/>
    <cellStyle name="20% - Accent5 4 3" xfId="2763" xr:uid="{E52F72F9-AE50-4AB3-AB04-ED5DC29D5C99}"/>
    <cellStyle name="20% - Accent5 5" xfId="87" xr:uid="{00000000-0005-0000-0000-000056000000}"/>
    <cellStyle name="20% - Accent5 5 2" xfId="3778" xr:uid="{8F3B9A0E-256E-4F5B-ACF5-8A6012533994}"/>
    <cellStyle name="20% - Accent5 5 3" xfId="2764" xr:uid="{9D595277-2A16-4108-BDF7-181649EB6685}"/>
    <cellStyle name="20% - Accent5 6" xfId="88" xr:uid="{00000000-0005-0000-0000-000057000000}"/>
    <cellStyle name="20% - Accent5 6 2" xfId="3779" xr:uid="{E2F86699-7D8D-4832-9C81-01875CDB96FA}"/>
    <cellStyle name="20% - Accent5 6 3" xfId="2765" xr:uid="{C581F79A-5AD1-4D5F-A522-A07AF4E4361E}"/>
    <cellStyle name="20% - Accent5 7" xfId="89" xr:uid="{00000000-0005-0000-0000-000058000000}"/>
    <cellStyle name="20% - Accent5 7 2" xfId="3780" xr:uid="{6D384095-5B63-4C1A-9899-0A977410A1F1}"/>
    <cellStyle name="20% - Accent5 7 3" xfId="2766" xr:uid="{045559B1-467A-4C92-AED3-03533EAE6286}"/>
    <cellStyle name="20% - Accent5 8" xfId="90" xr:uid="{00000000-0005-0000-0000-000059000000}"/>
    <cellStyle name="20% - Accent5 8 2" xfId="3781" xr:uid="{2E3D4A8C-A624-4C33-953A-04276B03BC4B}"/>
    <cellStyle name="20% - Accent5 8 3" xfId="2767" xr:uid="{0ABD7873-3542-4309-BD8A-DE29ECFFA1DF}"/>
    <cellStyle name="20% - Accent5 9" xfId="91" xr:uid="{00000000-0005-0000-0000-00005A000000}"/>
    <cellStyle name="20% - Accent5 9 2" xfId="3782" xr:uid="{E411CAEB-40D3-4186-9F62-1A2CAC8E31A2}"/>
    <cellStyle name="20% - Accent5 9 3" xfId="2768" xr:uid="{A2F53175-4684-4BB7-B65A-60A6E5A94043}"/>
    <cellStyle name="20% - Accent6" xfId="92" builtinId="50" customBuiltin="1"/>
    <cellStyle name="20% - Accent6 10" xfId="93" xr:uid="{00000000-0005-0000-0000-00005C000000}"/>
    <cellStyle name="20% - Accent6 10 2" xfId="3783" xr:uid="{90E7A931-D98A-4527-BA4E-A3E3DBE9658F}"/>
    <cellStyle name="20% - Accent6 10 3" xfId="2770" xr:uid="{D3007053-4F7C-4B02-985A-07A75BEAE308}"/>
    <cellStyle name="20% - Accent6 11" xfId="94" xr:uid="{00000000-0005-0000-0000-00005D000000}"/>
    <cellStyle name="20% - Accent6 11 2" xfId="3784" xr:uid="{98894C43-B509-4FF4-A358-B3D3CEFD4C5C}"/>
    <cellStyle name="20% - Accent6 11 3" xfId="2771" xr:uid="{1354DF9F-EA10-48B5-BFAF-3499C43B6B4D}"/>
    <cellStyle name="20% - Accent6 12" xfId="95" xr:uid="{00000000-0005-0000-0000-00005E000000}"/>
    <cellStyle name="20% - Accent6 12 2" xfId="3785" xr:uid="{415520C3-2A11-4A0C-B794-ABA8E3707B6C}"/>
    <cellStyle name="20% - Accent6 12 3" xfId="2772" xr:uid="{6CEB0BDA-A962-4B2B-9A0A-C2C498057267}"/>
    <cellStyle name="20% - Accent6 13" xfId="96" xr:uid="{00000000-0005-0000-0000-00005F000000}"/>
    <cellStyle name="20% - Accent6 13 2" xfId="3786" xr:uid="{37531BF2-7DF1-419A-B053-F516EEE1BA36}"/>
    <cellStyle name="20% - Accent6 13 3" xfId="2773" xr:uid="{B395F402-9E1D-4A52-8A9A-90AC6AAC2465}"/>
    <cellStyle name="20% - Accent6 14" xfId="97" xr:uid="{00000000-0005-0000-0000-000060000000}"/>
    <cellStyle name="20% - Accent6 14 2" xfId="3787" xr:uid="{EFC9A504-B229-4E16-B1F6-89A53CF07A04}"/>
    <cellStyle name="20% - Accent6 14 3" xfId="2774" xr:uid="{1051E879-6CE5-4D12-9BE0-84EC027C1B4B}"/>
    <cellStyle name="20% - Accent6 15" xfId="98" xr:uid="{00000000-0005-0000-0000-000061000000}"/>
    <cellStyle name="20% - Accent6 15 2" xfId="3788" xr:uid="{33819E6D-D4E3-4BA9-9B55-C4835C3260C2}"/>
    <cellStyle name="20% - Accent6 15 3" xfId="2775" xr:uid="{7C7392CE-D9B1-415A-9E9B-42AEFEFF6421}"/>
    <cellStyle name="20% - Accent6 16" xfId="99" xr:uid="{00000000-0005-0000-0000-000062000000}"/>
    <cellStyle name="20% - Accent6 16 2" xfId="3789" xr:uid="{42A778DB-1F9D-4CC6-A318-D0E82CF4EE2F}"/>
    <cellStyle name="20% - Accent6 16 3" xfId="2776" xr:uid="{23A096B3-A464-4001-B693-9ECE2D499F67}"/>
    <cellStyle name="20% - Accent6 17" xfId="3685" xr:uid="{EE6B3F0D-5431-4EE0-A6D4-F613F9B15C15}"/>
    <cellStyle name="20% - Accent6 18" xfId="2769" xr:uid="{58029222-C3F0-49F6-B53D-7EE9AF6C65F8}"/>
    <cellStyle name="20% - Accent6 2" xfId="100" xr:uid="{00000000-0005-0000-0000-000063000000}"/>
    <cellStyle name="20% - Accent6 2 2" xfId="101" xr:uid="{00000000-0005-0000-0000-000064000000}"/>
    <cellStyle name="20% - Accent6 2 2 2" xfId="3791" xr:uid="{CE5213B3-A827-4F92-BECA-437EAC060485}"/>
    <cellStyle name="20% - Accent6 2 2 3" xfId="2778" xr:uid="{4F730161-BDF8-437A-8CFD-C3B64CC3BA35}"/>
    <cellStyle name="20% - Accent6 2 3" xfId="102" xr:uid="{00000000-0005-0000-0000-000065000000}"/>
    <cellStyle name="20% - Accent6 2 3 2" xfId="3792" xr:uid="{3767E280-D41B-41EE-939D-EA2B732B5CF2}"/>
    <cellStyle name="20% - Accent6 2 3 3" xfId="2779" xr:uid="{382E0E77-899C-4C2D-BF34-B71DBECB1F31}"/>
    <cellStyle name="20% - Accent6 2 4" xfId="3790" xr:uid="{C79125C3-7B07-4985-9BC4-4ABF0D241084}"/>
    <cellStyle name="20% - Accent6 2 5" xfId="2777" xr:uid="{086A0E60-DF7F-4078-9E85-7658EC781434}"/>
    <cellStyle name="20% - Accent6 3" xfId="103" xr:uid="{00000000-0005-0000-0000-000066000000}"/>
    <cellStyle name="20% - Accent6 3 2" xfId="3793" xr:uid="{E48C6DC7-B089-42ED-B1F5-173E8E1760AC}"/>
    <cellStyle name="20% - Accent6 3 3" xfId="2780" xr:uid="{FD5A76C2-3DDE-40DF-9894-B1A79689F38A}"/>
    <cellStyle name="20% - Accent6 4" xfId="104" xr:uid="{00000000-0005-0000-0000-000067000000}"/>
    <cellStyle name="20% - Accent6 4 2" xfId="3794" xr:uid="{49C9B022-E0C1-41EC-8485-9F4D87556CE4}"/>
    <cellStyle name="20% - Accent6 4 3" xfId="2781" xr:uid="{3944E35E-DC79-40EC-B63D-DF32CF5B6C35}"/>
    <cellStyle name="20% - Accent6 5" xfId="105" xr:uid="{00000000-0005-0000-0000-000068000000}"/>
    <cellStyle name="20% - Accent6 5 2" xfId="3795" xr:uid="{D672832D-22B1-40AF-A68E-D690830CC426}"/>
    <cellStyle name="20% - Accent6 5 3" xfId="2782" xr:uid="{123F3093-93E6-46C5-9758-9A7F42F3BE8F}"/>
    <cellStyle name="20% - Accent6 6" xfId="106" xr:uid="{00000000-0005-0000-0000-000069000000}"/>
    <cellStyle name="20% - Accent6 6 2" xfId="3796" xr:uid="{8074F25B-606E-4736-B77A-92A9645DB3A9}"/>
    <cellStyle name="20% - Accent6 6 3" xfId="2783" xr:uid="{0B5197A0-7864-44DC-8FA9-42EAB9A4E09E}"/>
    <cellStyle name="20% - Accent6 7" xfId="107" xr:uid="{00000000-0005-0000-0000-00006A000000}"/>
    <cellStyle name="20% - Accent6 7 2" xfId="3797" xr:uid="{84287C27-E7DD-4AD0-A589-29254E11EBA1}"/>
    <cellStyle name="20% - Accent6 7 3" xfId="2784" xr:uid="{517C89EE-6CB8-4B91-BF22-65EB77E7213D}"/>
    <cellStyle name="20% - Accent6 8" xfId="108" xr:uid="{00000000-0005-0000-0000-00006B000000}"/>
    <cellStyle name="20% - Accent6 8 2" xfId="3798" xr:uid="{5885F696-7034-40A2-A846-278904041FD9}"/>
    <cellStyle name="20% - Accent6 8 3" xfId="2785" xr:uid="{A093CA52-15CD-4075-A0FE-C70240BD125A}"/>
    <cellStyle name="20% - Accent6 9" xfId="109" xr:uid="{00000000-0005-0000-0000-00006C000000}"/>
    <cellStyle name="20% - Accent6 9 2" xfId="3799" xr:uid="{B2C18ED1-A2B1-461F-BB07-16BA540B2117}"/>
    <cellStyle name="20% - Accent6 9 3" xfId="2786" xr:uid="{5B1B43E5-1060-45CF-9A30-2A780C39EB7C}"/>
    <cellStyle name="40% - Accent1" xfId="110" builtinId="31" customBuiltin="1"/>
    <cellStyle name="40% - Accent1 10" xfId="111" xr:uid="{00000000-0005-0000-0000-00006E000000}"/>
    <cellStyle name="40% - Accent1 10 2" xfId="3800" xr:uid="{70F35F79-260C-4136-B677-5890208C873A}"/>
    <cellStyle name="40% - Accent1 10 3" xfId="2788" xr:uid="{1F6AA15A-0EFA-4622-A75A-1C2D8306B5DA}"/>
    <cellStyle name="40% - Accent1 11" xfId="112" xr:uid="{00000000-0005-0000-0000-00006F000000}"/>
    <cellStyle name="40% - Accent1 11 2" xfId="3801" xr:uid="{78865975-F555-4F50-A036-BE70A3825A2B}"/>
    <cellStyle name="40% - Accent1 11 3" xfId="2789" xr:uid="{9A65AB47-4317-4BA4-B790-694B7996D44B}"/>
    <cellStyle name="40% - Accent1 12" xfId="113" xr:uid="{00000000-0005-0000-0000-000070000000}"/>
    <cellStyle name="40% - Accent1 12 2" xfId="3802" xr:uid="{C75EA2DA-8C25-4D82-A4B3-57FE3AA30F4D}"/>
    <cellStyle name="40% - Accent1 12 3" xfId="2790" xr:uid="{B4537948-D118-4702-92A8-4B0C16B8EC06}"/>
    <cellStyle name="40% - Accent1 13" xfId="114" xr:uid="{00000000-0005-0000-0000-000071000000}"/>
    <cellStyle name="40% - Accent1 13 2" xfId="3803" xr:uid="{D390CEE4-DA5C-4D24-B1E2-2736E4612480}"/>
    <cellStyle name="40% - Accent1 13 3" xfId="2791" xr:uid="{8D6A97D3-10F0-4B59-8922-515C7C3DBE00}"/>
    <cellStyle name="40% - Accent1 14" xfId="115" xr:uid="{00000000-0005-0000-0000-000072000000}"/>
    <cellStyle name="40% - Accent1 14 2" xfId="3804" xr:uid="{0C79F70F-BCEF-4D48-ABE2-2361B459BB21}"/>
    <cellStyle name="40% - Accent1 14 3" xfId="2792" xr:uid="{D521A846-6197-4526-A58B-766519F2F794}"/>
    <cellStyle name="40% - Accent1 15" xfId="116" xr:uid="{00000000-0005-0000-0000-000073000000}"/>
    <cellStyle name="40% - Accent1 15 2" xfId="3805" xr:uid="{F03297B8-4330-4F7F-A987-EA6AD8D309E3}"/>
    <cellStyle name="40% - Accent1 15 3" xfId="2793" xr:uid="{5450A31E-AF5E-4DF2-9AD1-D9C9C5292048}"/>
    <cellStyle name="40% - Accent1 16" xfId="117" xr:uid="{00000000-0005-0000-0000-000074000000}"/>
    <cellStyle name="40% - Accent1 16 2" xfId="3806" xr:uid="{B3FBF0FE-FF8A-454E-8A92-2F9186E0D795}"/>
    <cellStyle name="40% - Accent1 16 3" xfId="2794" xr:uid="{19C0E1E2-6FE3-4928-9EC4-D8D1DB15ED97}"/>
    <cellStyle name="40% - Accent1 17" xfId="3686" xr:uid="{5EAC4525-40BE-4E9D-A859-F4DF9D62BF18}"/>
    <cellStyle name="40% - Accent1 18" xfId="2787" xr:uid="{833F870C-13CB-4241-8C36-C0936EB0193F}"/>
    <cellStyle name="40% - Accent1 2" xfId="118" xr:uid="{00000000-0005-0000-0000-000075000000}"/>
    <cellStyle name="40% - Accent1 2 2" xfId="119" xr:uid="{00000000-0005-0000-0000-000076000000}"/>
    <cellStyle name="40% - Accent1 2 2 2" xfId="3808" xr:uid="{17818A9A-6B35-4B35-879C-DC6F3F5B276D}"/>
    <cellStyle name="40% - Accent1 2 2 3" xfId="2796" xr:uid="{0F42BDB5-0777-4ED3-9C42-01F139FBA764}"/>
    <cellStyle name="40% - Accent1 2 3" xfId="120" xr:uid="{00000000-0005-0000-0000-000077000000}"/>
    <cellStyle name="40% - Accent1 2 3 2" xfId="3809" xr:uid="{CDCB3F5B-93E0-4EEF-8067-8B4C7E8C3AAC}"/>
    <cellStyle name="40% - Accent1 2 3 3" xfId="2797" xr:uid="{9B10B1B3-81DD-4298-9BCE-85DD72640F32}"/>
    <cellStyle name="40% - Accent1 2 4" xfId="3807" xr:uid="{11B537A9-A2A2-4FED-84A9-7D677BAD0EA9}"/>
    <cellStyle name="40% - Accent1 2 5" xfId="2795" xr:uid="{5C113650-B8AC-4AA5-8016-2085B872B387}"/>
    <cellStyle name="40% - Accent1 3" xfId="121" xr:uid="{00000000-0005-0000-0000-000078000000}"/>
    <cellStyle name="40% - Accent1 3 2" xfId="3810" xr:uid="{DCABC0AE-0FF2-4185-AC88-42EF96053C7E}"/>
    <cellStyle name="40% - Accent1 3 3" xfId="2798" xr:uid="{A1F40C45-5403-4B39-A9F8-FF0C63E3EBB7}"/>
    <cellStyle name="40% - Accent1 4" xfId="122" xr:uid="{00000000-0005-0000-0000-000079000000}"/>
    <cellStyle name="40% - Accent1 4 2" xfId="3811" xr:uid="{088718D8-B646-46BD-BC04-5BA89B54C8D9}"/>
    <cellStyle name="40% - Accent1 4 3" xfId="2799" xr:uid="{75B7C3B6-4BFC-4334-A51E-A8E117C9C2EB}"/>
    <cellStyle name="40% - Accent1 5" xfId="123" xr:uid="{00000000-0005-0000-0000-00007A000000}"/>
    <cellStyle name="40% - Accent1 5 2" xfId="3812" xr:uid="{3272E067-EF14-42DF-BDF2-29A609CAC642}"/>
    <cellStyle name="40% - Accent1 5 3" xfId="2800" xr:uid="{B7D9FEE9-E2C3-49C0-8972-589629C7A6AB}"/>
    <cellStyle name="40% - Accent1 6" xfId="124" xr:uid="{00000000-0005-0000-0000-00007B000000}"/>
    <cellStyle name="40% - Accent1 6 2" xfId="3813" xr:uid="{7954B72D-697B-4F82-8C96-33088D387D40}"/>
    <cellStyle name="40% - Accent1 6 3" xfId="2801" xr:uid="{9376ADF9-7A60-4F16-8234-484F8AAF602B}"/>
    <cellStyle name="40% - Accent1 7" xfId="125" xr:uid="{00000000-0005-0000-0000-00007C000000}"/>
    <cellStyle name="40% - Accent1 7 2" xfId="3814" xr:uid="{03F540C1-E233-42FC-A197-1EB0178DAC62}"/>
    <cellStyle name="40% - Accent1 7 3" xfId="2802" xr:uid="{45EB3B1A-CFF7-48EC-A18A-6C84F7C2B67C}"/>
    <cellStyle name="40% - Accent1 8" xfId="126" xr:uid="{00000000-0005-0000-0000-00007D000000}"/>
    <cellStyle name="40% - Accent1 8 2" xfId="3815" xr:uid="{FA35B7E5-34B7-4F90-B69A-C564A957CD32}"/>
    <cellStyle name="40% - Accent1 8 3" xfId="2803" xr:uid="{90064DA4-99D1-42BB-A460-57D4F0EBDFDC}"/>
    <cellStyle name="40% - Accent1 9" xfId="127" xr:uid="{00000000-0005-0000-0000-00007E000000}"/>
    <cellStyle name="40% - Accent1 9 2" xfId="3816" xr:uid="{AEC1CE8B-E0D5-4435-89AF-574F97F8363C}"/>
    <cellStyle name="40% - Accent1 9 3" xfId="2804" xr:uid="{21256081-5AEC-423E-8E01-02324ECE193F}"/>
    <cellStyle name="40% - Accent2" xfId="128" builtinId="35" customBuiltin="1"/>
    <cellStyle name="40% - Accent2 10" xfId="129" xr:uid="{00000000-0005-0000-0000-000080000000}"/>
    <cellStyle name="40% - Accent2 10 2" xfId="3817" xr:uid="{9C127384-9C65-42A2-82F5-5BCCB6C0A1B9}"/>
    <cellStyle name="40% - Accent2 10 3" xfId="2806" xr:uid="{E3B30ACC-4CAC-495C-B721-F384A9A59937}"/>
    <cellStyle name="40% - Accent2 11" xfId="130" xr:uid="{00000000-0005-0000-0000-000081000000}"/>
    <cellStyle name="40% - Accent2 11 2" xfId="3818" xr:uid="{54C34424-40BC-467D-B535-02F0BEAD4C7E}"/>
    <cellStyle name="40% - Accent2 11 3" xfId="2807" xr:uid="{CDC5F16A-F908-4DAF-BF56-2D50C850F4DB}"/>
    <cellStyle name="40% - Accent2 12" xfId="131" xr:uid="{00000000-0005-0000-0000-000082000000}"/>
    <cellStyle name="40% - Accent2 12 2" xfId="3819" xr:uid="{9E173282-E17E-4E07-BE02-0E41E68D6D92}"/>
    <cellStyle name="40% - Accent2 12 3" xfId="2808" xr:uid="{CA1BD19D-6D2E-43B0-8545-E17093A1B0EC}"/>
    <cellStyle name="40% - Accent2 13" xfId="132" xr:uid="{00000000-0005-0000-0000-000083000000}"/>
    <cellStyle name="40% - Accent2 13 2" xfId="3820" xr:uid="{0F7D9B59-F99A-4AC7-B257-120E961C7BF1}"/>
    <cellStyle name="40% - Accent2 13 3" xfId="2809" xr:uid="{78539F65-6EFC-4503-8D40-384BD1EA692D}"/>
    <cellStyle name="40% - Accent2 14" xfId="133" xr:uid="{00000000-0005-0000-0000-000084000000}"/>
    <cellStyle name="40% - Accent2 14 2" xfId="3821" xr:uid="{FDDF70A0-C168-4BD3-8D15-943DE60979D6}"/>
    <cellStyle name="40% - Accent2 14 3" xfId="2810" xr:uid="{2ABC8B88-8173-44AF-AB7A-9DD3EDF50D8C}"/>
    <cellStyle name="40% - Accent2 15" xfId="134" xr:uid="{00000000-0005-0000-0000-000085000000}"/>
    <cellStyle name="40% - Accent2 15 2" xfId="3822" xr:uid="{055ED232-65D4-4C28-8277-F5AFD03DFF3D}"/>
    <cellStyle name="40% - Accent2 15 3" xfId="2811" xr:uid="{BD54F74A-73F0-4EF4-9B2F-70EB2C1C1B5A}"/>
    <cellStyle name="40% - Accent2 16" xfId="135" xr:uid="{00000000-0005-0000-0000-000086000000}"/>
    <cellStyle name="40% - Accent2 16 2" xfId="3823" xr:uid="{01DAB8D5-9408-4010-BC9D-780F3830E4E8}"/>
    <cellStyle name="40% - Accent2 16 3" xfId="2812" xr:uid="{A30BC0BB-6AA7-4B2C-852B-3CCF4CC9A21A}"/>
    <cellStyle name="40% - Accent2 17" xfId="3687" xr:uid="{A940D5D4-AEA3-4AD2-B736-80F7269E5AEB}"/>
    <cellStyle name="40% - Accent2 18" xfId="2805" xr:uid="{528EB3BB-1CCB-40C2-8928-14A517750452}"/>
    <cellStyle name="40% - Accent2 2" xfId="136" xr:uid="{00000000-0005-0000-0000-000087000000}"/>
    <cellStyle name="40% - Accent2 2 2" xfId="137" xr:uid="{00000000-0005-0000-0000-000088000000}"/>
    <cellStyle name="40% - Accent2 2 2 2" xfId="3825" xr:uid="{14E088C9-5CE2-43BD-82F7-A85511112E08}"/>
    <cellStyle name="40% - Accent2 2 2 3" xfId="2814" xr:uid="{068DA097-C02C-40EE-A9BE-91D7719D57C6}"/>
    <cellStyle name="40% - Accent2 2 3" xfId="138" xr:uid="{00000000-0005-0000-0000-000089000000}"/>
    <cellStyle name="40% - Accent2 2 3 2" xfId="3826" xr:uid="{8DDD33CE-5DBF-45CE-880D-441313EBC2B0}"/>
    <cellStyle name="40% - Accent2 2 3 3" xfId="2815" xr:uid="{E5A0ED2F-3283-49CD-A241-BC3B0789C5D2}"/>
    <cellStyle name="40% - Accent2 2 4" xfId="3824" xr:uid="{24319212-470E-4033-906B-3FAA8D37FE4B}"/>
    <cellStyle name="40% - Accent2 2 5" xfId="2813" xr:uid="{C3C0F7B4-9CBA-4B2D-914B-B9285D969950}"/>
    <cellStyle name="40% - Accent2 3" xfId="139" xr:uid="{00000000-0005-0000-0000-00008A000000}"/>
    <cellStyle name="40% - Accent2 3 2" xfId="3827" xr:uid="{11E862D1-90E6-4389-A377-3CE43EE451AA}"/>
    <cellStyle name="40% - Accent2 3 3" xfId="2816" xr:uid="{EBE79F77-1935-4C2B-A01B-8A226C46DFF2}"/>
    <cellStyle name="40% - Accent2 4" xfId="140" xr:uid="{00000000-0005-0000-0000-00008B000000}"/>
    <cellStyle name="40% - Accent2 4 2" xfId="3828" xr:uid="{39002543-9A74-4BC5-85BD-981F8EC83A2F}"/>
    <cellStyle name="40% - Accent2 4 3" xfId="2817" xr:uid="{923DEC45-E07B-4B42-B158-F2651E8E0A17}"/>
    <cellStyle name="40% - Accent2 5" xfId="141" xr:uid="{00000000-0005-0000-0000-00008C000000}"/>
    <cellStyle name="40% - Accent2 5 2" xfId="3829" xr:uid="{A9D47042-83BC-46C7-9B4B-5739C2EFE9BE}"/>
    <cellStyle name="40% - Accent2 5 3" xfId="2818" xr:uid="{4F18131A-6088-4530-B50C-FFFB57E859E6}"/>
    <cellStyle name="40% - Accent2 6" xfId="142" xr:uid="{00000000-0005-0000-0000-00008D000000}"/>
    <cellStyle name="40% - Accent2 6 2" xfId="3830" xr:uid="{3F39D0C7-51DD-408E-A416-DC404BEEEB1C}"/>
    <cellStyle name="40% - Accent2 6 3" xfId="2819" xr:uid="{24F16720-26FE-4A99-92C3-2774D3B36CE8}"/>
    <cellStyle name="40% - Accent2 7" xfId="143" xr:uid="{00000000-0005-0000-0000-00008E000000}"/>
    <cellStyle name="40% - Accent2 7 2" xfId="3831" xr:uid="{D8CDE07B-EAB8-44DA-BF0A-414E26D9C5F1}"/>
    <cellStyle name="40% - Accent2 7 3" xfId="2820" xr:uid="{FC012B94-86CE-41A8-AF17-8A2F806A5316}"/>
    <cellStyle name="40% - Accent2 8" xfId="144" xr:uid="{00000000-0005-0000-0000-00008F000000}"/>
    <cellStyle name="40% - Accent2 8 2" xfId="3832" xr:uid="{B260D484-8BD8-4AF3-8B48-4F4B3B3D6FE9}"/>
    <cellStyle name="40% - Accent2 8 3" xfId="2821" xr:uid="{C7F8740A-774B-465E-9D63-BC88FD9D5EF2}"/>
    <cellStyle name="40% - Accent2 9" xfId="145" xr:uid="{00000000-0005-0000-0000-000090000000}"/>
    <cellStyle name="40% - Accent2 9 2" xfId="3833" xr:uid="{19881FD4-B7E9-49FA-A8E2-97817BBBD7AF}"/>
    <cellStyle name="40% - Accent2 9 3" xfId="2822" xr:uid="{C83D8838-4334-4DDE-A8F5-4F78421A8D7B}"/>
    <cellStyle name="40% - Accent3" xfId="146" builtinId="39" customBuiltin="1"/>
    <cellStyle name="40% - Accent3 10" xfId="147" xr:uid="{00000000-0005-0000-0000-000092000000}"/>
    <cellStyle name="40% - Accent3 10 2" xfId="3834" xr:uid="{89ACC26F-1AFF-417D-91DB-C4F26C890ADE}"/>
    <cellStyle name="40% - Accent3 10 3" xfId="2824" xr:uid="{C07BE3C6-9CBF-460C-BA97-700D1C33A7F2}"/>
    <cellStyle name="40% - Accent3 11" xfId="148" xr:uid="{00000000-0005-0000-0000-000093000000}"/>
    <cellStyle name="40% - Accent3 11 2" xfId="3835" xr:uid="{D4F717D0-4A01-46F6-88F4-3AB81F0653F9}"/>
    <cellStyle name="40% - Accent3 11 3" xfId="2825" xr:uid="{ED03283D-0492-4367-B19B-AD7A779D4F93}"/>
    <cellStyle name="40% - Accent3 12" xfId="149" xr:uid="{00000000-0005-0000-0000-000094000000}"/>
    <cellStyle name="40% - Accent3 12 2" xfId="3836" xr:uid="{95E2DCE9-A8B7-445A-A7D9-4BCF85C76B88}"/>
    <cellStyle name="40% - Accent3 12 3" xfId="2826" xr:uid="{6F12E9CA-3551-4A2B-AE47-95022F7F0F40}"/>
    <cellStyle name="40% - Accent3 13" xfId="150" xr:uid="{00000000-0005-0000-0000-000095000000}"/>
    <cellStyle name="40% - Accent3 13 2" xfId="3837" xr:uid="{7CA03B57-C977-4641-824E-6CB0A1CB9C5E}"/>
    <cellStyle name="40% - Accent3 13 3" xfId="2827" xr:uid="{0B777786-6B1C-4E8A-BB8D-4A8BE486FB84}"/>
    <cellStyle name="40% - Accent3 14" xfId="151" xr:uid="{00000000-0005-0000-0000-000096000000}"/>
    <cellStyle name="40% - Accent3 14 2" xfId="3838" xr:uid="{3C91FC0F-BA96-422F-B184-3627EDA18873}"/>
    <cellStyle name="40% - Accent3 14 3" xfId="2828" xr:uid="{FBE870CE-58F1-4384-AE03-6E1D0D5E6BA8}"/>
    <cellStyle name="40% - Accent3 15" xfId="152" xr:uid="{00000000-0005-0000-0000-000097000000}"/>
    <cellStyle name="40% - Accent3 15 2" xfId="3839" xr:uid="{3581CBB2-31E4-488D-9093-A6DBA1CCFC74}"/>
    <cellStyle name="40% - Accent3 15 3" xfId="2829" xr:uid="{B80E46CB-8766-42F6-9B02-5CD05B727456}"/>
    <cellStyle name="40% - Accent3 16" xfId="153" xr:uid="{00000000-0005-0000-0000-000098000000}"/>
    <cellStyle name="40% - Accent3 16 2" xfId="3840" xr:uid="{5F301CCA-D214-4EE4-8C18-997A01204822}"/>
    <cellStyle name="40% - Accent3 16 3" xfId="2830" xr:uid="{12616F51-82BC-4F92-84EA-259105A759AD}"/>
    <cellStyle name="40% - Accent3 17" xfId="3688" xr:uid="{191E9158-E02E-4CDA-959F-562A027C83CA}"/>
    <cellStyle name="40% - Accent3 18" xfId="2823" xr:uid="{24619306-A41B-4BD6-9EFA-973C10787A21}"/>
    <cellStyle name="40% - Accent3 2" xfId="154" xr:uid="{00000000-0005-0000-0000-000099000000}"/>
    <cellStyle name="40% - Accent3 2 2" xfId="155" xr:uid="{00000000-0005-0000-0000-00009A000000}"/>
    <cellStyle name="40% - Accent3 2 2 2" xfId="3842" xr:uid="{FC4181F2-7714-466A-A494-F76975E1513E}"/>
    <cellStyle name="40% - Accent3 2 2 3" xfId="2832" xr:uid="{7CB5506E-1B6F-4658-8E05-8931DA834439}"/>
    <cellStyle name="40% - Accent3 2 3" xfId="156" xr:uid="{00000000-0005-0000-0000-00009B000000}"/>
    <cellStyle name="40% - Accent3 2 3 2" xfId="3843" xr:uid="{F423DD6A-46A5-41C0-9F29-08334F801D13}"/>
    <cellStyle name="40% - Accent3 2 3 3" xfId="2833" xr:uid="{2DBFF484-039F-4695-8ED4-9FAF0C177FF5}"/>
    <cellStyle name="40% - Accent3 2 4" xfId="3841" xr:uid="{B7F5A873-1BAD-4327-9E06-3DB660957498}"/>
    <cellStyle name="40% - Accent3 2 5" xfId="2831" xr:uid="{ED35B157-4840-4F89-9084-2F93F4A34D5D}"/>
    <cellStyle name="40% - Accent3 3" xfId="157" xr:uid="{00000000-0005-0000-0000-00009C000000}"/>
    <cellStyle name="40% - Accent3 3 2" xfId="3844" xr:uid="{D83A89ED-9A92-48B3-8646-B068A396BEE9}"/>
    <cellStyle name="40% - Accent3 3 3" xfId="2834" xr:uid="{3BC594E5-003B-4784-9D38-9145A0B6D7EC}"/>
    <cellStyle name="40% - Accent3 4" xfId="158" xr:uid="{00000000-0005-0000-0000-00009D000000}"/>
    <cellStyle name="40% - Accent3 4 2" xfId="3845" xr:uid="{A9F46800-C1E2-4314-991C-D396F92C121F}"/>
    <cellStyle name="40% - Accent3 4 3" xfId="2835" xr:uid="{29D26097-171F-4C80-A9BE-7E93E9382B78}"/>
    <cellStyle name="40% - Accent3 5" xfId="159" xr:uid="{00000000-0005-0000-0000-00009E000000}"/>
    <cellStyle name="40% - Accent3 5 2" xfId="3846" xr:uid="{78E474DB-C0D4-454E-9BD0-4EFF436B2A2B}"/>
    <cellStyle name="40% - Accent3 5 3" xfId="2836" xr:uid="{3EDDBBCB-6EB2-4D97-AE71-043B5DF27B5E}"/>
    <cellStyle name="40% - Accent3 6" xfId="160" xr:uid="{00000000-0005-0000-0000-00009F000000}"/>
    <cellStyle name="40% - Accent3 6 2" xfId="3847" xr:uid="{209D2671-CE56-4A59-8CEB-B620DF76C667}"/>
    <cellStyle name="40% - Accent3 6 3" xfId="2837" xr:uid="{C466F869-5E82-4B38-9D71-21820F424A8B}"/>
    <cellStyle name="40% - Accent3 7" xfId="161" xr:uid="{00000000-0005-0000-0000-0000A0000000}"/>
    <cellStyle name="40% - Accent3 7 2" xfId="3848" xr:uid="{83ABB943-403C-46BF-9AF1-8F887A3FE80B}"/>
    <cellStyle name="40% - Accent3 7 3" xfId="2838" xr:uid="{06C99918-3BD3-42B4-A9B7-E7FD0BBEFB57}"/>
    <cellStyle name="40% - Accent3 8" xfId="162" xr:uid="{00000000-0005-0000-0000-0000A1000000}"/>
    <cellStyle name="40% - Accent3 8 2" xfId="3849" xr:uid="{4B6109CB-0F6B-47AA-A5C1-47483AEC958F}"/>
    <cellStyle name="40% - Accent3 8 3" xfId="2839" xr:uid="{61943513-3B43-4C28-B6CA-A71730807552}"/>
    <cellStyle name="40% - Accent3 9" xfId="163" xr:uid="{00000000-0005-0000-0000-0000A2000000}"/>
    <cellStyle name="40% - Accent3 9 2" xfId="3850" xr:uid="{BAE64DFB-FF28-4D1E-9AD3-5040AF953E16}"/>
    <cellStyle name="40% - Accent3 9 3" xfId="2840" xr:uid="{E94C365E-B919-4C62-808B-EF048CC45628}"/>
    <cellStyle name="40% - Accent4" xfId="164" builtinId="43" customBuiltin="1"/>
    <cellStyle name="40% - Accent4 10" xfId="165" xr:uid="{00000000-0005-0000-0000-0000A4000000}"/>
    <cellStyle name="40% - Accent4 10 2" xfId="3851" xr:uid="{CB5AD917-131D-44AF-94AC-CED4A0BD0D33}"/>
    <cellStyle name="40% - Accent4 10 3" xfId="2842" xr:uid="{3E65FBE2-CD20-40ED-9208-68D7B6085D0C}"/>
    <cellStyle name="40% - Accent4 11" xfId="166" xr:uid="{00000000-0005-0000-0000-0000A5000000}"/>
    <cellStyle name="40% - Accent4 11 2" xfId="3852" xr:uid="{A884A620-C2D1-4487-9B03-6BFD0B04C347}"/>
    <cellStyle name="40% - Accent4 11 3" xfId="2843" xr:uid="{E31DCCAE-6741-4E5E-B8B8-FB4D478B6BD9}"/>
    <cellStyle name="40% - Accent4 12" xfId="167" xr:uid="{00000000-0005-0000-0000-0000A6000000}"/>
    <cellStyle name="40% - Accent4 12 2" xfId="3853" xr:uid="{96FD047E-F297-485B-BDC7-57E659DC0B91}"/>
    <cellStyle name="40% - Accent4 12 3" xfId="2844" xr:uid="{3845F38D-6C6C-446D-B038-62D4F978A469}"/>
    <cellStyle name="40% - Accent4 13" xfId="168" xr:uid="{00000000-0005-0000-0000-0000A7000000}"/>
    <cellStyle name="40% - Accent4 13 2" xfId="3854" xr:uid="{F6890DE0-53C9-40C1-8FF3-5BE11E4F999B}"/>
    <cellStyle name="40% - Accent4 13 3" xfId="2845" xr:uid="{6AF5ECC8-62E6-4606-9279-E1FBE18280B8}"/>
    <cellStyle name="40% - Accent4 14" xfId="169" xr:uid="{00000000-0005-0000-0000-0000A8000000}"/>
    <cellStyle name="40% - Accent4 14 2" xfId="3855" xr:uid="{1132555F-E5A0-4C11-9AE1-87F7C33EBCA8}"/>
    <cellStyle name="40% - Accent4 14 3" xfId="2846" xr:uid="{E83CAFDE-CC07-47DD-A8D7-070D61F86EAB}"/>
    <cellStyle name="40% - Accent4 15" xfId="170" xr:uid="{00000000-0005-0000-0000-0000A9000000}"/>
    <cellStyle name="40% - Accent4 15 2" xfId="3856" xr:uid="{988BE562-8304-49AA-BBA0-244BCE32AE8A}"/>
    <cellStyle name="40% - Accent4 15 3" xfId="2847" xr:uid="{0620236B-6A57-4681-8DAC-51D8AF4102CD}"/>
    <cellStyle name="40% - Accent4 16" xfId="171" xr:uid="{00000000-0005-0000-0000-0000AA000000}"/>
    <cellStyle name="40% - Accent4 16 2" xfId="3857" xr:uid="{C5E5BE2A-7B95-4C05-A18A-248D3DDF7DB9}"/>
    <cellStyle name="40% - Accent4 16 3" xfId="2848" xr:uid="{89B26155-3E40-426A-976B-40B143D8A2E9}"/>
    <cellStyle name="40% - Accent4 17" xfId="3689" xr:uid="{04E2AA79-91F0-4884-855D-6DDB6C5A57CD}"/>
    <cellStyle name="40% - Accent4 18" xfId="2841" xr:uid="{2E36DC23-5CB0-4A38-8B2B-6F1CDE27BD66}"/>
    <cellStyle name="40% - Accent4 2" xfId="172" xr:uid="{00000000-0005-0000-0000-0000AB000000}"/>
    <cellStyle name="40% - Accent4 2 2" xfId="173" xr:uid="{00000000-0005-0000-0000-0000AC000000}"/>
    <cellStyle name="40% - Accent4 2 2 2" xfId="3859" xr:uid="{3353D6B9-E59B-4E31-A4D6-F71D97DF80DB}"/>
    <cellStyle name="40% - Accent4 2 2 3" xfId="2850" xr:uid="{3FCBD305-D789-41C6-AB57-CFDA8D7AD592}"/>
    <cellStyle name="40% - Accent4 2 3" xfId="174" xr:uid="{00000000-0005-0000-0000-0000AD000000}"/>
    <cellStyle name="40% - Accent4 2 3 2" xfId="3860" xr:uid="{95E473B0-A5DA-4225-ABE9-4FE960CB6DB3}"/>
    <cellStyle name="40% - Accent4 2 3 3" xfId="2851" xr:uid="{4F147A4E-4F91-4E90-BCF2-E43CD2CA8796}"/>
    <cellStyle name="40% - Accent4 2 4" xfId="3858" xr:uid="{0B3B654C-8601-4BCD-BEE2-E807CBF2DB7B}"/>
    <cellStyle name="40% - Accent4 2 5" xfId="2849" xr:uid="{BFBB2B2A-00C1-48AE-A937-1F5B8D87CB72}"/>
    <cellStyle name="40% - Accent4 3" xfId="175" xr:uid="{00000000-0005-0000-0000-0000AE000000}"/>
    <cellStyle name="40% - Accent4 3 2" xfId="3861" xr:uid="{BFEEDF8C-7A4D-40DA-AFB5-5B48A6F3CFD5}"/>
    <cellStyle name="40% - Accent4 3 3" xfId="2852" xr:uid="{0BFAA89E-3BA4-4062-A7AF-DB41CB7CDC36}"/>
    <cellStyle name="40% - Accent4 4" xfId="176" xr:uid="{00000000-0005-0000-0000-0000AF000000}"/>
    <cellStyle name="40% - Accent4 4 2" xfId="3862" xr:uid="{EB7DE375-1F4C-4842-81BC-7B55F5C3CAAF}"/>
    <cellStyle name="40% - Accent4 4 3" xfId="2853" xr:uid="{6E7542E8-A8BC-48C4-A61E-E43C2C24B96B}"/>
    <cellStyle name="40% - Accent4 5" xfId="177" xr:uid="{00000000-0005-0000-0000-0000B0000000}"/>
    <cellStyle name="40% - Accent4 5 2" xfId="3863" xr:uid="{149F6FB3-480E-4C7A-AF29-73B26749D315}"/>
    <cellStyle name="40% - Accent4 5 3" xfId="2854" xr:uid="{972ADFBB-BCF4-4FC4-B48E-ED04BFDF6F04}"/>
    <cellStyle name="40% - Accent4 6" xfId="178" xr:uid="{00000000-0005-0000-0000-0000B1000000}"/>
    <cellStyle name="40% - Accent4 6 2" xfId="3864" xr:uid="{DDA1EEA0-183D-4E91-A77D-3B054CA2F2B6}"/>
    <cellStyle name="40% - Accent4 6 3" xfId="2855" xr:uid="{674A2F15-9911-45C1-ACCA-A800CB754344}"/>
    <cellStyle name="40% - Accent4 7" xfId="179" xr:uid="{00000000-0005-0000-0000-0000B2000000}"/>
    <cellStyle name="40% - Accent4 7 2" xfId="3865" xr:uid="{9607CF7B-7125-47FC-82C7-E2E558BB20CA}"/>
    <cellStyle name="40% - Accent4 7 3" xfId="2856" xr:uid="{0E341C8B-BC21-4E72-9533-5924722D6E8C}"/>
    <cellStyle name="40% - Accent4 8" xfId="180" xr:uid="{00000000-0005-0000-0000-0000B3000000}"/>
    <cellStyle name="40% - Accent4 8 2" xfId="3866" xr:uid="{C87A5037-B7C3-47DC-9B0B-934724DECF69}"/>
    <cellStyle name="40% - Accent4 8 3" xfId="2857" xr:uid="{01653FA2-CB04-4F4D-9B3F-584426CC47F9}"/>
    <cellStyle name="40% - Accent4 9" xfId="181" xr:uid="{00000000-0005-0000-0000-0000B4000000}"/>
    <cellStyle name="40% - Accent4 9 2" xfId="3867" xr:uid="{B6B62861-6FD9-4571-9E79-FB2496077413}"/>
    <cellStyle name="40% - Accent4 9 3" xfId="2858" xr:uid="{FA058C25-C35F-4492-81FB-4847D9A87239}"/>
    <cellStyle name="40% - Accent5" xfId="182" builtinId="47" customBuiltin="1"/>
    <cellStyle name="40% - Accent5 10" xfId="183" xr:uid="{00000000-0005-0000-0000-0000B6000000}"/>
    <cellStyle name="40% - Accent5 10 2" xfId="3868" xr:uid="{3ABD8828-17C4-4C5B-8137-791EC16E5EB2}"/>
    <cellStyle name="40% - Accent5 10 3" xfId="2860" xr:uid="{A4804E07-A448-489E-90BC-AC897A2E568A}"/>
    <cellStyle name="40% - Accent5 11" xfId="184" xr:uid="{00000000-0005-0000-0000-0000B7000000}"/>
    <cellStyle name="40% - Accent5 11 2" xfId="3869" xr:uid="{654F2AC1-34CA-421E-A4C5-153B550F4F8B}"/>
    <cellStyle name="40% - Accent5 11 3" xfId="2861" xr:uid="{C18A59DC-9190-479F-8553-220C12CAB69C}"/>
    <cellStyle name="40% - Accent5 12" xfId="185" xr:uid="{00000000-0005-0000-0000-0000B8000000}"/>
    <cellStyle name="40% - Accent5 12 2" xfId="3870" xr:uid="{F6BE0926-5674-4E3A-AD1F-0E1618408A28}"/>
    <cellStyle name="40% - Accent5 12 3" xfId="2862" xr:uid="{C2B99326-9997-43D5-843C-31694696CFA4}"/>
    <cellStyle name="40% - Accent5 13" xfId="186" xr:uid="{00000000-0005-0000-0000-0000B9000000}"/>
    <cellStyle name="40% - Accent5 13 2" xfId="3871" xr:uid="{14098258-F9B0-4CC8-B41E-7ED2D16DAF25}"/>
    <cellStyle name="40% - Accent5 13 3" xfId="2863" xr:uid="{9E7D3207-3810-4914-AE41-3BC83C21C86D}"/>
    <cellStyle name="40% - Accent5 14" xfId="187" xr:uid="{00000000-0005-0000-0000-0000BA000000}"/>
    <cellStyle name="40% - Accent5 14 2" xfId="3872" xr:uid="{3B24099C-F452-42ED-812B-7981D0DDBADB}"/>
    <cellStyle name="40% - Accent5 14 3" xfId="2864" xr:uid="{BA32DE80-3D3C-4F13-867C-168C191257BB}"/>
    <cellStyle name="40% - Accent5 15" xfId="188" xr:uid="{00000000-0005-0000-0000-0000BB000000}"/>
    <cellStyle name="40% - Accent5 15 2" xfId="3873" xr:uid="{2FC2E471-16BD-4076-8B72-18DDCCDB3513}"/>
    <cellStyle name="40% - Accent5 15 3" xfId="2865" xr:uid="{197C3867-C7C8-466F-9EAA-6C109D3CCB7D}"/>
    <cellStyle name="40% - Accent5 16" xfId="189" xr:uid="{00000000-0005-0000-0000-0000BC000000}"/>
    <cellStyle name="40% - Accent5 16 2" xfId="3874" xr:uid="{8CD8CAE2-2B79-470E-A472-A1390F338FA1}"/>
    <cellStyle name="40% - Accent5 16 3" xfId="2866" xr:uid="{2003928E-7436-42C0-9CD5-D86597D01980}"/>
    <cellStyle name="40% - Accent5 17" xfId="3690" xr:uid="{2DF1D7AC-EFB5-449B-A94D-2779B297FF32}"/>
    <cellStyle name="40% - Accent5 18" xfId="2859" xr:uid="{F3E60585-520F-4A23-BBBE-027C287B615A}"/>
    <cellStyle name="40% - Accent5 2" xfId="190" xr:uid="{00000000-0005-0000-0000-0000BD000000}"/>
    <cellStyle name="40% - Accent5 2 2" xfId="191" xr:uid="{00000000-0005-0000-0000-0000BE000000}"/>
    <cellStyle name="40% - Accent5 2 2 2" xfId="3876" xr:uid="{A1CFAD0B-FDE2-4D70-9388-0DF28E53DC78}"/>
    <cellStyle name="40% - Accent5 2 2 3" xfId="2868" xr:uid="{A934794B-757F-4DAF-AECF-7536EF71D608}"/>
    <cellStyle name="40% - Accent5 2 3" xfId="192" xr:uid="{00000000-0005-0000-0000-0000BF000000}"/>
    <cellStyle name="40% - Accent5 2 3 2" xfId="3877" xr:uid="{D69B41B5-1AE2-4DC1-82CA-BD0B479C1808}"/>
    <cellStyle name="40% - Accent5 2 3 3" xfId="2869" xr:uid="{F9F753C4-1ACB-4324-B15C-54CA9DB7E205}"/>
    <cellStyle name="40% - Accent5 2 4" xfId="3875" xr:uid="{A1BA14FA-7704-4814-9841-74A7B8CF8279}"/>
    <cellStyle name="40% - Accent5 2 5" xfId="2867" xr:uid="{FA69994C-AE5C-4BD7-B41B-B42BDA22C9DF}"/>
    <cellStyle name="40% - Accent5 3" xfId="193" xr:uid="{00000000-0005-0000-0000-0000C0000000}"/>
    <cellStyle name="40% - Accent5 3 2" xfId="3878" xr:uid="{CE12172A-B2F2-4B40-9365-B45AF1DCEFCE}"/>
    <cellStyle name="40% - Accent5 3 3" xfId="2870" xr:uid="{E3C3CC22-7A80-4965-9907-C6DC42A1CEB1}"/>
    <cellStyle name="40% - Accent5 4" xfId="194" xr:uid="{00000000-0005-0000-0000-0000C1000000}"/>
    <cellStyle name="40% - Accent5 4 2" xfId="3879" xr:uid="{CFD6DFB1-61C0-4115-8E04-DA39C2DF76E2}"/>
    <cellStyle name="40% - Accent5 4 3" xfId="2871" xr:uid="{BEEC37F1-D995-4F4A-A609-61D4B276E6EE}"/>
    <cellStyle name="40% - Accent5 5" xfId="195" xr:uid="{00000000-0005-0000-0000-0000C2000000}"/>
    <cellStyle name="40% - Accent5 5 2" xfId="3880" xr:uid="{754C0A3B-9FC9-43F8-B433-57BB60D61402}"/>
    <cellStyle name="40% - Accent5 5 3" xfId="2872" xr:uid="{97D0951F-B8F8-4089-9CA5-8411F2462F15}"/>
    <cellStyle name="40% - Accent5 6" xfId="196" xr:uid="{00000000-0005-0000-0000-0000C3000000}"/>
    <cellStyle name="40% - Accent5 6 2" xfId="3881" xr:uid="{C748CAF7-04FD-4721-906A-B0F77CAA3337}"/>
    <cellStyle name="40% - Accent5 6 3" xfId="2873" xr:uid="{2B771608-FC01-4D4C-8D0E-BC909B68C059}"/>
    <cellStyle name="40% - Accent5 7" xfId="197" xr:uid="{00000000-0005-0000-0000-0000C4000000}"/>
    <cellStyle name="40% - Accent5 7 2" xfId="3882" xr:uid="{423FB1F6-7733-4F31-A458-00EF7DDB21EF}"/>
    <cellStyle name="40% - Accent5 7 3" xfId="2874" xr:uid="{C8312AE7-5E32-418F-A84D-D321FFC53E97}"/>
    <cellStyle name="40% - Accent5 8" xfId="198" xr:uid="{00000000-0005-0000-0000-0000C5000000}"/>
    <cellStyle name="40% - Accent5 8 2" xfId="3883" xr:uid="{A9CD3006-09AA-4BFD-B04C-9241172758E9}"/>
    <cellStyle name="40% - Accent5 8 3" xfId="2875" xr:uid="{C484E835-A8BD-4F74-B5A2-8365DFD20898}"/>
    <cellStyle name="40% - Accent5 9" xfId="199" xr:uid="{00000000-0005-0000-0000-0000C6000000}"/>
    <cellStyle name="40% - Accent5 9 2" xfId="3884" xr:uid="{13DAAD0C-C5F3-4DB4-802F-D89C807AF8F6}"/>
    <cellStyle name="40% - Accent5 9 3" xfId="2876" xr:uid="{D2BA65ED-2383-4099-81D2-1A8F96074757}"/>
    <cellStyle name="40% - Accent6" xfId="200" builtinId="51" customBuiltin="1"/>
    <cellStyle name="40% - Accent6 10" xfId="201" xr:uid="{00000000-0005-0000-0000-0000C8000000}"/>
    <cellStyle name="40% - Accent6 10 2" xfId="3885" xr:uid="{92939059-8354-4CC4-9437-EEC05FCC35D8}"/>
    <cellStyle name="40% - Accent6 10 3" xfId="2878" xr:uid="{949BCD83-33A3-47A7-9052-F235151A0E0C}"/>
    <cellStyle name="40% - Accent6 11" xfId="202" xr:uid="{00000000-0005-0000-0000-0000C9000000}"/>
    <cellStyle name="40% - Accent6 11 2" xfId="3886" xr:uid="{37258B92-CD93-4E8B-B1B8-22416EA4F91C}"/>
    <cellStyle name="40% - Accent6 11 3" xfId="2879" xr:uid="{55501C5A-9C3C-4725-8434-C6F60C4D4B08}"/>
    <cellStyle name="40% - Accent6 12" xfId="203" xr:uid="{00000000-0005-0000-0000-0000CA000000}"/>
    <cellStyle name="40% - Accent6 12 2" xfId="3887" xr:uid="{3C816A73-2562-4264-A953-5F636A2718EE}"/>
    <cellStyle name="40% - Accent6 12 3" xfId="2880" xr:uid="{8F144A3E-39F3-433E-BB48-6F2F8D322C92}"/>
    <cellStyle name="40% - Accent6 13" xfId="204" xr:uid="{00000000-0005-0000-0000-0000CB000000}"/>
    <cellStyle name="40% - Accent6 13 2" xfId="3888" xr:uid="{250AB77E-0BE4-45CD-8CCD-ED3D68544D8B}"/>
    <cellStyle name="40% - Accent6 13 3" xfId="2881" xr:uid="{7F2F8C45-F825-4126-B727-56BBF08B110D}"/>
    <cellStyle name="40% - Accent6 14" xfId="205" xr:uid="{00000000-0005-0000-0000-0000CC000000}"/>
    <cellStyle name="40% - Accent6 14 2" xfId="3889" xr:uid="{BB28223D-B272-41D5-8432-37BD51218A05}"/>
    <cellStyle name="40% - Accent6 14 3" xfId="2882" xr:uid="{DD6016BD-123A-41FA-9107-491D3E4003B7}"/>
    <cellStyle name="40% - Accent6 15" xfId="206" xr:uid="{00000000-0005-0000-0000-0000CD000000}"/>
    <cellStyle name="40% - Accent6 15 2" xfId="3890" xr:uid="{2A4EE801-1941-4B01-9512-0EC03FA7D355}"/>
    <cellStyle name="40% - Accent6 15 3" xfId="2883" xr:uid="{084A1C25-2EB3-4F51-95EA-4FC614A76AAD}"/>
    <cellStyle name="40% - Accent6 16" xfId="207" xr:uid="{00000000-0005-0000-0000-0000CE000000}"/>
    <cellStyle name="40% - Accent6 16 2" xfId="3891" xr:uid="{E38B5E72-220B-40E3-AEA7-D299A1B58941}"/>
    <cellStyle name="40% - Accent6 16 3" xfId="2884" xr:uid="{F6CC3DD9-E2ED-40B2-BF29-9576F0E436AA}"/>
    <cellStyle name="40% - Accent6 17" xfId="3691" xr:uid="{ED56CF17-55D8-4996-8C1E-D06706EC9198}"/>
    <cellStyle name="40% - Accent6 18" xfId="2877" xr:uid="{6DE404AD-79B6-4434-9205-83DE73E87037}"/>
    <cellStyle name="40% - Accent6 2" xfId="208" xr:uid="{00000000-0005-0000-0000-0000CF000000}"/>
    <cellStyle name="40% - Accent6 2 2" xfId="209" xr:uid="{00000000-0005-0000-0000-0000D0000000}"/>
    <cellStyle name="40% - Accent6 2 2 2" xfId="3893" xr:uid="{8D7AD393-8D4C-48E1-9AD6-91E9DDF88ED8}"/>
    <cellStyle name="40% - Accent6 2 2 3" xfId="2886" xr:uid="{BA3D678C-8BA8-4E50-A487-BB26D16A4100}"/>
    <cellStyle name="40% - Accent6 2 3" xfId="210" xr:uid="{00000000-0005-0000-0000-0000D1000000}"/>
    <cellStyle name="40% - Accent6 2 3 2" xfId="3894" xr:uid="{C378C8A2-7A3D-479A-804D-DA3AAEEE0E7D}"/>
    <cellStyle name="40% - Accent6 2 3 3" xfId="2887" xr:uid="{58EEEC57-9A44-46B9-AD13-0C18A411D248}"/>
    <cellStyle name="40% - Accent6 2 4" xfId="3892" xr:uid="{AB647261-0183-4270-AD85-AAB450503A61}"/>
    <cellStyle name="40% - Accent6 2 5" xfId="2885" xr:uid="{F0152764-9446-49C7-9068-939036E47A43}"/>
    <cellStyle name="40% - Accent6 3" xfId="211" xr:uid="{00000000-0005-0000-0000-0000D2000000}"/>
    <cellStyle name="40% - Accent6 3 2" xfId="3895" xr:uid="{8EFB02AD-6EB0-48DE-8C1C-041C64FADBC4}"/>
    <cellStyle name="40% - Accent6 3 3" xfId="2888" xr:uid="{3FDA0FF7-281D-47B7-AC0F-F496D834B226}"/>
    <cellStyle name="40% - Accent6 4" xfId="212" xr:uid="{00000000-0005-0000-0000-0000D3000000}"/>
    <cellStyle name="40% - Accent6 4 2" xfId="3896" xr:uid="{75E4AD86-A041-4994-A897-960F9BBBE72A}"/>
    <cellStyle name="40% - Accent6 4 3" xfId="2889" xr:uid="{220F71B1-5F35-4F41-9C21-FC999D34DBA2}"/>
    <cellStyle name="40% - Accent6 5" xfId="213" xr:uid="{00000000-0005-0000-0000-0000D4000000}"/>
    <cellStyle name="40% - Accent6 5 2" xfId="3897" xr:uid="{E7515C3F-C86A-49C5-92E7-E855C89C2F9E}"/>
    <cellStyle name="40% - Accent6 5 3" xfId="2890" xr:uid="{93AE1E2E-11B2-4402-82BF-0B957E794688}"/>
    <cellStyle name="40% - Accent6 6" xfId="214" xr:uid="{00000000-0005-0000-0000-0000D5000000}"/>
    <cellStyle name="40% - Accent6 6 2" xfId="3898" xr:uid="{E401D455-82C9-4F1A-95ED-CE252A26C998}"/>
    <cellStyle name="40% - Accent6 6 3" xfId="2891" xr:uid="{7A12D548-704A-4656-88AD-19B61AB84B78}"/>
    <cellStyle name="40% - Accent6 7" xfId="215" xr:uid="{00000000-0005-0000-0000-0000D6000000}"/>
    <cellStyle name="40% - Accent6 7 2" xfId="3899" xr:uid="{E3224EB8-1A21-4CBD-8362-02C5EBCDEB83}"/>
    <cellStyle name="40% - Accent6 7 3" xfId="2892" xr:uid="{6A76C744-9EE0-4296-B171-3920FE4DB12F}"/>
    <cellStyle name="40% - Accent6 8" xfId="216" xr:uid="{00000000-0005-0000-0000-0000D7000000}"/>
    <cellStyle name="40% - Accent6 8 2" xfId="3900" xr:uid="{08B82A05-2978-4424-82BA-0912AC6D2E7F}"/>
    <cellStyle name="40% - Accent6 8 3" xfId="2893" xr:uid="{67790173-498F-4EFC-92D2-54FD475EE64D}"/>
    <cellStyle name="40% - Accent6 9" xfId="217" xr:uid="{00000000-0005-0000-0000-0000D8000000}"/>
    <cellStyle name="40% - Accent6 9 2" xfId="3901" xr:uid="{6626DB7F-E251-4CD0-AF9E-3A5987182872}"/>
    <cellStyle name="40% - Accent6 9 3" xfId="2894" xr:uid="{6B23E14E-47BF-4C60-BE67-E063C5DE2C64}"/>
    <cellStyle name="60% - Accent1" xfId="218" builtinId="32" customBuiltin="1"/>
    <cellStyle name="60% - Accent1 10" xfId="219" xr:uid="{00000000-0005-0000-0000-0000DA000000}"/>
    <cellStyle name="60% - Accent1 11" xfId="220" xr:uid="{00000000-0005-0000-0000-0000DB000000}"/>
    <cellStyle name="60% - Accent1 12" xfId="221" xr:uid="{00000000-0005-0000-0000-0000DC000000}"/>
    <cellStyle name="60% - Accent1 13" xfId="222" xr:uid="{00000000-0005-0000-0000-0000DD000000}"/>
    <cellStyle name="60% - Accent1 14" xfId="223" xr:uid="{00000000-0005-0000-0000-0000DE000000}"/>
    <cellStyle name="60% - Accent1 15" xfId="224" xr:uid="{00000000-0005-0000-0000-0000DF000000}"/>
    <cellStyle name="60% - Accent1 16" xfId="225" xr:uid="{00000000-0005-0000-0000-0000E0000000}"/>
    <cellStyle name="60% - Accent1 2" xfId="226" xr:uid="{00000000-0005-0000-0000-0000E1000000}"/>
    <cellStyle name="60% - Accent1 2 2" xfId="227" xr:uid="{00000000-0005-0000-0000-0000E2000000}"/>
    <cellStyle name="60% - Accent1 2 3" xfId="228" xr:uid="{00000000-0005-0000-0000-0000E3000000}"/>
    <cellStyle name="60% - Accent1 3" xfId="229" xr:uid="{00000000-0005-0000-0000-0000E4000000}"/>
    <cellStyle name="60% - Accent1 4" xfId="230" xr:uid="{00000000-0005-0000-0000-0000E5000000}"/>
    <cellStyle name="60% - Accent1 5" xfId="231" xr:uid="{00000000-0005-0000-0000-0000E6000000}"/>
    <cellStyle name="60% - Accent1 6" xfId="232" xr:uid="{00000000-0005-0000-0000-0000E7000000}"/>
    <cellStyle name="60% - Accent1 7" xfId="233" xr:uid="{00000000-0005-0000-0000-0000E8000000}"/>
    <cellStyle name="60% - Accent1 8" xfId="234" xr:uid="{00000000-0005-0000-0000-0000E9000000}"/>
    <cellStyle name="60% - Accent1 9" xfId="235" xr:uid="{00000000-0005-0000-0000-0000EA000000}"/>
    <cellStyle name="60% - Accent2" xfId="236" builtinId="36" customBuiltin="1"/>
    <cellStyle name="60% - Accent2 10" xfId="237" xr:uid="{00000000-0005-0000-0000-0000EC000000}"/>
    <cellStyle name="60% - Accent2 11" xfId="238" xr:uid="{00000000-0005-0000-0000-0000ED000000}"/>
    <cellStyle name="60% - Accent2 12" xfId="239" xr:uid="{00000000-0005-0000-0000-0000EE000000}"/>
    <cellStyle name="60% - Accent2 13" xfId="240" xr:uid="{00000000-0005-0000-0000-0000EF000000}"/>
    <cellStyle name="60% - Accent2 14" xfId="241" xr:uid="{00000000-0005-0000-0000-0000F0000000}"/>
    <cellStyle name="60% - Accent2 15" xfId="242" xr:uid="{00000000-0005-0000-0000-0000F1000000}"/>
    <cellStyle name="60% - Accent2 16" xfId="243" xr:uid="{00000000-0005-0000-0000-0000F2000000}"/>
    <cellStyle name="60% - Accent2 2" xfId="244" xr:uid="{00000000-0005-0000-0000-0000F3000000}"/>
    <cellStyle name="60% - Accent2 2 2" xfId="245" xr:uid="{00000000-0005-0000-0000-0000F4000000}"/>
    <cellStyle name="60% - Accent2 2 3" xfId="246" xr:uid="{00000000-0005-0000-0000-0000F5000000}"/>
    <cellStyle name="60% - Accent2 3" xfId="247" xr:uid="{00000000-0005-0000-0000-0000F6000000}"/>
    <cellStyle name="60% - Accent2 4" xfId="248" xr:uid="{00000000-0005-0000-0000-0000F7000000}"/>
    <cellStyle name="60% - Accent2 5" xfId="249" xr:uid="{00000000-0005-0000-0000-0000F8000000}"/>
    <cellStyle name="60% - Accent2 6" xfId="250" xr:uid="{00000000-0005-0000-0000-0000F9000000}"/>
    <cellStyle name="60% - Accent2 7" xfId="251" xr:uid="{00000000-0005-0000-0000-0000FA000000}"/>
    <cellStyle name="60% - Accent2 8" xfId="252" xr:uid="{00000000-0005-0000-0000-0000FB000000}"/>
    <cellStyle name="60% - Accent2 9" xfId="253" xr:uid="{00000000-0005-0000-0000-0000FC000000}"/>
    <cellStyle name="60% - Accent3" xfId="254" builtinId="40" customBuiltin="1"/>
    <cellStyle name="60% - Accent3 10" xfId="255" xr:uid="{00000000-0005-0000-0000-0000FE000000}"/>
    <cellStyle name="60% - Accent3 11" xfId="256" xr:uid="{00000000-0005-0000-0000-0000FF000000}"/>
    <cellStyle name="60% - Accent3 12" xfId="257" xr:uid="{00000000-0005-0000-0000-000000010000}"/>
    <cellStyle name="60% - Accent3 13" xfId="258" xr:uid="{00000000-0005-0000-0000-000001010000}"/>
    <cellStyle name="60% - Accent3 14" xfId="259" xr:uid="{00000000-0005-0000-0000-000002010000}"/>
    <cellStyle name="60% - Accent3 15" xfId="260" xr:uid="{00000000-0005-0000-0000-000003010000}"/>
    <cellStyle name="60% - Accent3 16" xfId="261" xr:uid="{00000000-0005-0000-0000-000004010000}"/>
    <cellStyle name="60% - Accent3 2" xfId="262" xr:uid="{00000000-0005-0000-0000-000005010000}"/>
    <cellStyle name="60% - Accent3 2 2" xfId="263" xr:uid="{00000000-0005-0000-0000-000006010000}"/>
    <cellStyle name="60% - Accent3 2 3" xfId="264" xr:uid="{00000000-0005-0000-0000-000007010000}"/>
    <cellStyle name="60% - Accent3 3" xfId="265" xr:uid="{00000000-0005-0000-0000-000008010000}"/>
    <cellStyle name="60% - Accent3 4" xfId="266" xr:uid="{00000000-0005-0000-0000-000009010000}"/>
    <cellStyle name="60% - Accent3 5" xfId="267" xr:uid="{00000000-0005-0000-0000-00000A010000}"/>
    <cellStyle name="60% - Accent3 6" xfId="268" xr:uid="{00000000-0005-0000-0000-00000B010000}"/>
    <cellStyle name="60% - Accent3 7" xfId="269" xr:uid="{00000000-0005-0000-0000-00000C010000}"/>
    <cellStyle name="60% - Accent3 8" xfId="270" xr:uid="{00000000-0005-0000-0000-00000D010000}"/>
    <cellStyle name="60% - Accent3 9" xfId="271" xr:uid="{00000000-0005-0000-0000-00000E010000}"/>
    <cellStyle name="60% - Accent4" xfId="272" builtinId="44" customBuiltin="1"/>
    <cellStyle name="60% - Accent4 10" xfId="273" xr:uid="{00000000-0005-0000-0000-000010010000}"/>
    <cellStyle name="60% - Accent4 11" xfId="274" xr:uid="{00000000-0005-0000-0000-000011010000}"/>
    <cellStyle name="60% - Accent4 12" xfId="275" xr:uid="{00000000-0005-0000-0000-000012010000}"/>
    <cellStyle name="60% - Accent4 13" xfId="276" xr:uid="{00000000-0005-0000-0000-000013010000}"/>
    <cellStyle name="60% - Accent4 14" xfId="277" xr:uid="{00000000-0005-0000-0000-000014010000}"/>
    <cellStyle name="60% - Accent4 15" xfId="278" xr:uid="{00000000-0005-0000-0000-000015010000}"/>
    <cellStyle name="60% - Accent4 16" xfId="279" xr:uid="{00000000-0005-0000-0000-000016010000}"/>
    <cellStyle name="60% - Accent4 2" xfId="280" xr:uid="{00000000-0005-0000-0000-000017010000}"/>
    <cellStyle name="60% - Accent4 2 2" xfId="281" xr:uid="{00000000-0005-0000-0000-000018010000}"/>
    <cellStyle name="60% - Accent4 2 3" xfId="282" xr:uid="{00000000-0005-0000-0000-000019010000}"/>
    <cellStyle name="60% - Accent4 3" xfId="283" xr:uid="{00000000-0005-0000-0000-00001A010000}"/>
    <cellStyle name="60% - Accent4 4" xfId="284" xr:uid="{00000000-0005-0000-0000-00001B010000}"/>
    <cellStyle name="60% - Accent4 5" xfId="285" xr:uid="{00000000-0005-0000-0000-00001C010000}"/>
    <cellStyle name="60% - Accent4 6" xfId="286" xr:uid="{00000000-0005-0000-0000-00001D010000}"/>
    <cellStyle name="60% - Accent4 7" xfId="287" xr:uid="{00000000-0005-0000-0000-00001E010000}"/>
    <cellStyle name="60% - Accent4 8" xfId="288" xr:uid="{00000000-0005-0000-0000-00001F010000}"/>
    <cellStyle name="60% - Accent4 9" xfId="289" xr:uid="{00000000-0005-0000-0000-000020010000}"/>
    <cellStyle name="60% - Accent5" xfId="290" builtinId="48" customBuiltin="1"/>
    <cellStyle name="60% - Accent5 10" xfId="291" xr:uid="{00000000-0005-0000-0000-000022010000}"/>
    <cellStyle name="60% - Accent5 11" xfId="292" xr:uid="{00000000-0005-0000-0000-000023010000}"/>
    <cellStyle name="60% - Accent5 12" xfId="293" xr:uid="{00000000-0005-0000-0000-000024010000}"/>
    <cellStyle name="60% - Accent5 13" xfId="294" xr:uid="{00000000-0005-0000-0000-000025010000}"/>
    <cellStyle name="60% - Accent5 14" xfId="295" xr:uid="{00000000-0005-0000-0000-000026010000}"/>
    <cellStyle name="60% - Accent5 15" xfId="296" xr:uid="{00000000-0005-0000-0000-000027010000}"/>
    <cellStyle name="60% - Accent5 16" xfId="297" xr:uid="{00000000-0005-0000-0000-000028010000}"/>
    <cellStyle name="60% - Accent5 2" xfId="298" xr:uid="{00000000-0005-0000-0000-000029010000}"/>
    <cellStyle name="60% - Accent5 2 2" xfId="299" xr:uid="{00000000-0005-0000-0000-00002A010000}"/>
    <cellStyle name="60% - Accent5 2 3" xfId="300" xr:uid="{00000000-0005-0000-0000-00002B010000}"/>
    <cellStyle name="60% - Accent5 3" xfId="301" xr:uid="{00000000-0005-0000-0000-00002C010000}"/>
    <cellStyle name="60% - Accent5 4" xfId="302" xr:uid="{00000000-0005-0000-0000-00002D010000}"/>
    <cellStyle name="60% - Accent5 5" xfId="303" xr:uid="{00000000-0005-0000-0000-00002E010000}"/>
    <cellStyle name="60% - Accent5 6" xfId="304" xr:uid="{00000000-0005-0000-0000-00002F010000}"/>
    <cellStyle name="60% - Accent5 7" xfId="305" xr:uid="{00000000-0005-0000-0000-000030010000}"/>
    <cellStyle name="60% - Accent5 8" xfId="306" xr:uid="{00000000-0005-0000-0000-000031010000}"/>
    <cellStyle name="60% - Accent5 9" xfId="307" xr:uid="{00000000-0005-0000-0000-000032010000}"/>
    <cellStyle name="60% - Accent6" xfId="308" builtinId="52" customBuiltin="1"/>
    <cellStyle name="60% - Accent6 10" xfId="309" xr:uid="{00000000-0005-0000-0000-000034010000}"/>
    <cellStyle name="60% - Accent6 11" xfId="310" xr:uid="{00000000-0005-0000-0000-000035010000}"/>
    <cellStyle name="60% - Accent6 12" xfId="311" xr:uid="{00000000-0005-0000-0000-000036010000}"/>
    <cellStyle name="60% - Accent6 13" xfId="312" xr:uid="{00000000-0005-0000-0000-000037010000}"/>
    <cellStyle name="60% - Accent6 14" xfId="313" xr:uid="{00000000-0005-0000-0000-000038010000}"/>
    <cellStyle name="60% - Accent6 15" xfId="314" xr:uid="{00000000-0005-0000-0000-000039010000}"/>
    <cellStyle name="60% - Accent6 16" xfId="315" xr:uid="{00000000-0005-0000-0000-00003A010000}"/>
    <cellStyle name="60% - Accent6 2" xfId="316" xr:uid="{00000000-0005-0000-0000-00003B010000}"/>
    <cellStyle name="60% - Accent6 2 2" xfId="317" xr:uid="{00000000-0005-0000-0000-00003C010000}"/>
    <cellStyle name="60% - Accent6 2 3" xfId="318" xr:uid="{00000000-0005-0000-0000-00003D010000}"/>
    <cellStyle name="60% - Accent6 3" xfId="319" xr:uid="{00000000-0005-0000-0000-00003E010000}"/>
    <cellStyle name="60% - Accent6 4" xfId="320" xr:uid="{00000000-0005-0000-0000-00003F010000}"/>
    <cellStyle name="60% - Accent6 5" xfId="321" xr:uid="{00000000-0005-0000-0000-000040010000}"/>
    <cellStyle name="60% - Accent6 6" xfId="322" xr:uid="{00000000-0005-0000-0000-000041010000}"/>
    <cellStyle name="60% - Accent6 7" xfId="323" xr:uid="{00000000-0005-0000-0000-000042010000}"/>
    <cellStyle name="60% - Accent6 8" xfId="324" xr:uid="{00000000-0005-0000-0000-000043010000}"/>
    <cellStyle name="60% - Accent6 9" xfId="325" xr:uid="{00000000-0005-0000-0000-000044010000}"/>
    <cellStyle name="Accent1" xfId="326" builtinId="29" customBuiltin="1"/>
    <cellStyle name="Accent1 10" xfId="327" xr:uid="{00000000-0005-0000-0000-000046010000}"/>
    <cellStyle name="Accent1 11" xfId="328" xr:uid="{00000000-0005-0000-0000-000047010000}"/>
    <cellStyle name="Accent1 12" xfId="329" xr:uid="{00000000-0005-0000-0000-000048010000}"/>
    <cellStyle name="Accent1 13" xfId="330" xr:uid="{00000000-0005-0000-0000-000049010000}"/>
    <cellStyle name="Accent1 14" xfId="331" xr:uid="{00000000-0005-0000-0000-00004A010000}"/>
    <cellStyle name="Accent1 15" xfId="332" xr:uid="{00000000-0005-0000-0000-00004B010000}"/>
    <cellStyle name="Accent1 16" xfId="333" xr:uid="{00000000-0005-0000-0000-00004C010000}"/>
    <cellStyle name="Accent1 2" xfId="334" xr:uid="{00000000-0005-0000-0000-00004D010000}"/>
    <cellStyle name="Accent1 2 2" xfId="335" xr:uid="{00000000-0005-0000-0000-00004E010000}"/>
    <cellStyle name="Accent1 2 3" xfId="336" xr:uid="{00000000-0005-0000-0000-00004F010000}"/>
    <cellStyle name="Accent1 3" xfId="337" xr:uid="{00000000-0005-0000-0000-000050010000}"/>
    <cellStyle name="Accent1 4" xfId="338" xr:uid="{00000000-0005-0000-0000-000051010000}"/>
    <cellStyle name="Accent1 5" xfId="339" xr:uid="{00000000-0005-0000-0000-000052010000}"/>
    <cellStyle name="Accent1 6" xfId="340" xr:uid="{00000000-0005-0000-0000-000053010000}"/>
    <cellStyle name="Accent1 7" xfId="341" xr:uid="{00000000-0005-0000-0000-000054010000}"/>
    <cellStyle name="Accent1 8" xfId="342" xr:uid="{00000000-0005-0000-0000-000055010000}"/>
    <cellStyle name="Accent1 9" xfId="343" xr:uid="{00000000-0005-0000-0000-000056010000}"/>
    <cellStyle name="Accent2" xfId="344" builtinId="33" customBuiltin="1"/>
    <cellStyle name="Accent2 10" xfId="345" xr:uid="{00000000-0005-0000-0000-000058010000}"/>
    <cellStyle name="Accent2 11" xfId="346" xr:uid="{00000000-0005-0000-0000-000059010000}"/>
    <cellStyle name="Accent2 12" xfId="347" xr:uid="{00000000-0005-0000-0000-00005A010000}"/>
    <cellStyle name="Accent2 13" xfId="348" xr:uid="{00000000-0005-0000-0000-00005B010000}"/>
    <cellStyle name="Accent2 14" xfId="349" xr:uid="{00000000-0005-0000-0000-00005C010000}"/>
    <cellStyle name="Accent2 15" xfId="350" xr:uid="{00000000-0005-0000-0000-00005D010000}"/>
    <cellStyle name="Accent2 16" xfId="351" xr:uid="{00000000-0005-0000-0000-00005E010000}"/>
    <cellStyle name="Accent2 2" xfId="352" xr:uid="{00000000-0005-0000-0000-00005F010000}"/>
    <cellStyle name="Accent2 2 2" xfId="353" xr:uid="{00000000-0005-0000-0000-000060010000}"/>
    <cellStyle name="Accent2 2 3" xfId="354" xr:uid="{00000000-0005-0000-0000-000061010000}"/>
    <cellStyle name="Accent2 3" xfId="355" xr:uid="{00000000-0005-0000-0000-000062010000}"/>
    <cellStyle name="Accent2 4" xfId="356" xr:uid="{00000000-0005-0000-0000-000063010000}"/>
    <cellStyle name="Accent2 5" xfId="357" xr:uid="{00000000-0005-0000-0000-000064010000}"/>
    <cellStyle name="Accent2 6" xfId="358" xr:uid="{00000000-0005-0000-0000-000065010000}"/>
    <cellStyle name="Accent2 7" xfId="359" xr:uid="{00000000-0005-0000-0000-000066010000}"/>
    <cellStyle name="Accent2 8" xfId="360" xr:uid="{00000000-0005-0000-0000-000067010000}"/>
    <cellStyle name="Accent2 9" xfId="361" xr:uid="{00000000-0005-0000-0000-000068010000}"/>
    <cellStyle name="Accent3" xfId="362" builtinId="37" customBuiltin="1"/>
    <cellStyle name="Accent3 10" xfId="363" xr:uid="{00000000-0005-0000-0000-00006A010000}"/>
    <cellStyle name="Accent3 11" xfId="364" xr:uid="{00000000-0005-0000-0000-00006B010000}"/>
    <cellStyle name="Accent3 12" xfId="365" xr:uid="{00000000-0005-0000-0000-00006C010000}"/>
    <cellStyle name="Accent3 13" xfId="366" xr:uid="{00000000-0005-0000-0000-00006D010000}"/>
    <cellStyle name="Accent3 14" xfId="367" xr:uid="{00000000-0005-0000-0000-00006E010000}"/>
    <cellStyle name="Accent3 15" xfId="368" xr:uid="{00000000-0005-0000-0000-00006F010000}"/>
    <cellStyle name="Accent3 16" xfId="369" xr:uid="{00000000-0005-0000-0000-000070010000}"/>
    <cellStyle name="Accent3 2" xfId="370" xr:uid="{00000000-0005-0000-0000-000071010000}"/>
    <cellStyle name="Accent3 2 2" xfId="371" xr:uid="{00000000-0005-0000-0000-000072010000}"/>
    <cellStyle name="Accent3 2 3" xfId="372" xr:uid="{00000000-0005-0000-0000-000073010000}"/>
    <cellStyle name="Accent3 3" xfId="373" xr:uid="{00000000-0005-0000-0000-000074010000}"/>
    <cellStyle name="Accent3 4" xfId="374" xr:uid="{00000000-0005-0000-0000-000075010000}"/>
    <cellStyle name="Accent3 5" xfId="375" xr:uid="{00000000-0005-0000-0000-000076010000}"/>
    <cellStyle name="Accent3 6" xfId="376" xr:uid="{00000000-0005-0000-0000-000077010000}"/>
    <cellStyle name="Accent3 7" xfId="377" xr:uid="{00000000-0005-0000-0000-000078010000}"/>
    <cellStyle name="Accent3 8" xfId="378" xr:uid="{00000000-0005-0000-0000-000079010000}"/>
    <cellStyle name="Accent3 9" xfId="379" xr:uid="{00000000-0005-0000-0000-00007A010000}"/>
    <cellStyle name="Accent4" xfId="380" builtinId="41" customBuiltin="1"/>
    <cellStyle name="Accent4 10" xfId="381" xr:uid="{00000000-0005-0000-0000-00007C010000}"/>
    <cellStyle name="Accent4 11" xfId="382" xr:uid="{00000000-0005-0000-0000-00007D010000}"/>
    <cellStyle name="Accent4 12" xfId="383" xr:uid="{00000000-0005-0000-0000-00007E010000}"/>
    <cellStyle name="Accent4 13" xfId="384" xr:uid="{00000000-0005-0000-0000-00007F010000}"/>
    <cellStyle name="Accent4 14" xfId="385" xr:uid="{00000000-0005-0000-0000-000080010000}"/>
    <cellStyle name="Accent4 15" xfId="386" xr:uid="{00000000-0005-0000-0000-000081010000}"/>
    <cellStyle name="Accent4 16" xfId="387" xr:uid="{00000000-0005-0000-0000-000082010000}"/>
    <cellStyle name="Accent4 2" xfId="388" xr:uid="{00000000-0005-0000-0000-000083010000}"/>
    <cellStyle name="Accent4 2 2" xfId="389" xr:uid="{00000000-0005-0000-0000-000084010000}"/>
    <cellStyle name="Accent4 2 3" xfId="390" xr:uid="{00000000-0005-0000-0000-000085010000}"/>
    <cellStyle name="Accent4 3" xfId="391" xr:uid="{00000000-0005-0000-0000-000086010000}"/>
    <cellStyle name="Accent4 4" xfId="392" xr:uid="{00000000-0005-0000-0000-000087010000}"/>
    <cellStyle name="Accent4 5" xfId="393" xr:uid="{00000000-0005-0000-0000-000088010000}"/>
    <cellStyle name="Accent4 6" xfId="394" xr:uid="{00000000-0005-0000-0000-000089010000}"/>
    <cellStyle name="Accent4 7" xfId="395" xr:uid="{00000000-0005-0000-0000-00008A010000}"/>
    <cellStyle name="Accent4 8" xfId="396" xr:uid="{00000000-0005-0000-0000-00008B010000}"/>
    <cellStyle name="Accent4 9" xfId="397" xr:uid="{00000000-0005-0000-0000-00008C010000}"/>
    <cellStyle name="Accent5" xfId="398" builtinId="45" customBuiltin="1"/>
    <cellStyle name="Accent5 10" xfId="399" xr:uid="{00000000-0005-0000-0000-00008E010000}"/>
    <cellStyle name="Accent5 11" xfId="400" xr:uid="{00000000-0005-0000-0000-00008F010000}"/>
    <cellStyle name="Accent5 12" xfId="401" xr:uid="{00000000-0005-0000-0000-000090010000}"/>
    <cellStyle name="Accent5 13" xfId="402" xr:uid="{00000000-0005-0000-0000-000091010000}"/>
    <cellStyle name="Accent5 14" xfId="403" xr:uid="{00000000-0005-0000-0000-000092010000}"/>
    <cellStyle name="Accent5 15" xfId="404" xr:uid="{00000000-0005-0000-0000-000093010000}"/>
    <cellStyle name="Accent5 16" xfId="405" xr:uid="{00000000-0005-0000-0000-000094010000}"/>
    <cellStyle name="Accent5 2" xfId="406" xr:uid="{00000000-0005-0000-0000-000095010000}"/>
    <cellStyle name="Accent5 2 2" xfId="407" xr:uid="{00000000-0005-0000-0000-000096010000}"/>
    <cellStyle name="Accent5 2 3" xfId="408" xr:uid="{00000000-0005-0000-0000-000097010000}"/>
    <cellStyle name="Accent5 3" xfId="409" xr:uid="{00000000-0005-0000-0000-000098010000}"/>
    <cellStyle name="Accent5 4" xfId="410" xr:uid="{00000000-0005-0000-0000-000099010000}"/>
    <cellStyle name="Accent5 5" xfId="411" xr:uid="{00000000-0005-0000-0000-00009A010000}"/>
    <cellStyle name="Accent5 6" xfId="412" xr:uid="{00000000-0005-0000-0000-00009B010000}"/>
    <cellStyle name="Accent5 7" xfId="413" xr:uid="{00000000-0005-0000-0000-00009C010000}"/>
    <cellStyle name="Accent5 8" xfId="414" xr:uid="{00000000-0005-0000-0000-00009D010000}"/>
    <cellStyle name="Accent5 9" xfId="415" xr:uid="{00000000-0005-0000-0000-00009E010000}"/>
    <cellStyle name="Accent6" xfId="416" builtinId="49" customBuiltin="1"/>
    <cellStyle name="Accent6 10" xfId="417" xr:uid="{00000000-0005-0000-0000-0000A0010000}"/>
    <cellStyle name="Accent6 11" xfId="418" xr:uid="{00000000-0005-0000-0000-0000A1010000}"/>
    <cellStyle name="Accent6 12" xfId="419" xr:uid="{00000000-0005-0000-0000-0000A2010000}"/>
    <cellStyle name="Accent6 13" xfId="420" xr:uid="{00000000-0005-0000-0000-0000A3010000}"/>
    <cellStyle name="Accent6 14" xfId="421" xr:uid="{00000000-0005-0000-0000-0000A4010000}"/>
    <cellStyle name="Accent6 15" xfId="422" xr:uid="{00000000-0005-0000-0000-0000A5010000}"/>
    <cellStyle name="Accent6 16" xfId="423" xr:uid="{00000000-0005-0000-0000-0000A6010000}"/>
    <cellStyle name="Accent6 2" xfId="424" xr:uid="{00000000-0005-0000-0000-0000A7010000}"/>
    <cellStyle name="Accent6 2 2" xfId="425" xr:uid="{00000000-0005-0000-0000-0000A8010000}"/>
    <cellStyle name="Accent6 2 3" xfId="426" xr:uid="{00000000-0005-0000-0000-0000A9010000}"/>
    <cellStyle name="Accent6 3" xfId="427" xr:uid="{00000000-0005-0000-0000-0000AA010000}"/>
    <cellStyle name="Accent6 4" xfId="428" xr:uid="{00000000-0005-0000-0000-0000AB010000}"/>
    <cellStyle name="Accent6 5" xfId="429" xr:uid="{00000000-0005-0000-0000-0000AC010000}"/>
    <cellStyle name="Accent6 6" xfId="430" xr:uid="{00000000-0005-0000-0000-0000AD010000}"/>
    <cellStyle name="Accent6 7" xfId="431" xr:uid="{00000000-0005-0000-0000-0000AE010000}"/>
    <cellStyle name="Accent6 8" xfId="432" xr:uid="{00000000-0005-0000-0000-0000AF010000}"/>
    <cellStyle name="Accent6 9" xfId="433" xr:uid="{00000000-0005-0000-0000-0000B0010000}"/>
    <cellStyle name="Bad" xfId="434" builtinId="27" customBuiltin="1"/>
    <cellStyle name="Bad 10" xfId="435" xr:uid="{00000000-0005-0000-0000-0000B2010000}"/>
    <cellStyle name="Bad 11" xfId="436" xr:uid="{00000000-0005-0000-0000-0000B3010000}"/>
    <cellStyle name="Bad 12" xfId="437" xr:uid="{00000000-0005-0000-0000-0000B4010000}"/>
    <cellStyle name="Bad 13" xfId="438" xr:uid="{00000000-0005-0000-0000-0000B5010000}"/>
    <cellStyle name="Bad 14" xfId="439" xr:uid="{00000000-0005-0000-0000-0000B6010000}"/>
    <cellStyle name="Bad 15" xfId="440" xr:uid="{00000000-0005-0000-0000-0000B7010000}"/>
    <cellStyle name="Bad 16" xfId="441" xr:uid="{00000000-0005-0000-0000-0000B8010000}"/>
    <cellStyle name="Bad 2" xfId="442" xr:uid="{00000000-0005-0000-0000-0000B9010000}"/>
    <cellStyle name="Bad 2 2" xfId="443" xr:uid="{00000000-0005-0000-0000-0000BA010000}"/>
    <cellStyle name="Bad 2 3" xfId="444" xr:uid="{00000000-0005-0000-0000-0000BB010000}"/>
    <cellStyle name="Bad 3" xfId="445" xr:uid="{00000000-0005-0000-0000-0000BC010000}"/>
    <cellStyle name="Bad 4" xfId="446" xr:uid="{00000000-0005-0000-0000-0000BD010000}"/>
    <cellStyle name="Bad 5" xfId="447" xr:uid="{00000000-0005-0000-0000-0000BE010000}"/>
    <cellStyle name="Bad 6" xfId="448" xr:uid="{00000000-0005-0000-0000-0000BF010000}"/>
    <cellStyle name="Bad 7" xfId="449" xr:uid="{00000000-0005-0000-0000-0000C0010000}"/>
    <cellStyle name="Bad 8" xfId="450" xr:uid="{00000000-0005-0000-0000-0000C1010000}"/>
    <cellStyle name="Bad 9" xfId="451" xr:uid="{00000000-0005-0000-0000-0000C2010000}"/>
    <cellStyle name="Calc Currency (0)" xfId="452" xr:uid="{00000000-0005-0000-0000-0000C3010000}"/>
    <cellStyle name="Calc Currency (2)" xfId="453" xr:uid="{00000000-0005-0000-0000-0000C4010000}"/>
    <cellStyle name="Calc Currency (2) 2" xfId="454" xr:uid="{00000000-0005-0000-0000-0000C5010000}"/>
    <cellStyle name="Calc Percent (0)" xfId="455" xr:uid="{00000000-0005-0000-0000-0000C6010000}"/>
    <cellStyle name="Calc Percent (0) 2" xfId="456" xr:uid="{00000000-0005-0000-0000-0000C7010000}"/>
    <cellStyle name="Calc Percent (1)" xfId="457" xr:uid="{00000000-0005-0000-0000-0000C8010000}"/>
    <cellStyle name="Calc Percent (1) 2" xfId="458" xr:uid="{00000000-0005-0000-0000-0000C9010000}"/>
    <cellStyle name="Calc Percent (2)" xfId="459" xr:uid="{00000000-0005-0000-0000-0000CA010000}"/>
    <cellStyle name="Calc Percent (2) 2" xfId="460" xr:uid="{00000000-0005-0000-0000-0000CB010000}"/>
    <cellStyle name="Calc Units (0)" xfId="461" xr:uid="{00000000-0005-0000-0000-0000CC010000}"/>
    <cellStyle name="Calc Units (0) 2" xfId="462" xr:uid="{00000000-0005-0000-0000-0000CD010000}"/>
    <cellStyle name="Calc Units (1)" xfId="463" xr:uid="{00000000-0005-0000-0000-0000CE010000}"/>
    <cellStyle name="Calc Units (1) 2" xfId="464" xr:uid="{00000000-0005-0000-0000-0000CF010000}"/>
    <cellStyle name="Calc Units (2)" xfId="465" xr:uid="{00000000-0005-0000-0000-0000D0010000}"/>
    <cellStyle name="Calc Units (2) 2" xfId="466" xr:uid="{00000000-0005-0000-0000-0000D1010000}"/>
    <cellStyle name="Calculation" xfId="467" builtinId="22" customBuiltin="1"/>
    <cellStyle name="Calculation 10" xfId="468" xr:uid="{00000000-0005-0000-0000-0000D3010000}"/>
    <cellStyle name="Calculation 10 10" xfId="6672" xr:uid="{ECCC0534-84C3-4C42-9364-167866BBBD42}"/>
    <cellStyle name="Calculation 10 10 2" xfId="13143" xr:uid="{9790C57A-0F1A-41EA-8CFE-3BFFBCCBAC31}"/>
    <cellStyle name="Calculation 10 11" xfId="6653" xr:uid="{1D16981E-6354-4F82-BE06-B2CEE3134EB9}"/>
    <cellStyle name="Calculation 10 11 2" xfId="13124" xr:uid="{E3FF0330-59BE-4C36-8616-893B6353D4A3}"/>
    <cellStyle name="Calculation 10 12" xfId="7707" xr:uid="{78EA9374-9800-48D2-93FE-21B80CD2A1C4}"/>
    <cellStyle name="Calculation 10 12 2" xfId="14178" xr:uid="{E57A0582-7E36-4C76-90FA-D776B62E0581}"/>
    <cellStyle name="Calculation 10 13" xfId="7552" xr:uid="{22EDC635-0F3F-474E-AB8C-9F00B85D25C7}"/>
    <cellStyle name="Calculation 10 13 2" xfId="14023" xr:uid="{1CBAEE57-0F21-4A25-BB9A-6D204E5956F4}"/>
    <cellStyle name="Calculation 10 14" xfId="7724" xr:uid="{CE79D61E-92AE-44D1-A43C-E69E17D8DF39}"/>
    <cellStyle name="Calculation 10 14 2" xfId="14195" xr:uid="{A1747278-3454-40B4-9F48-9E55BDA69F96}"/>
    <cellStyle name="Calculation 10 15" xfId="7538" xr:uid="{F56E6667-B20E-4448-ABD2-C8EF0E568BEA}"/>
    <cellStyle name="Calculation 10 15 2" xfId="14009" xr:uid="{495D41BE-454E-4EDC-8554-553D16AC546E}"/>
    <cellStyle name="Calculation 10 16" xfId="7740" xr:uid="{4B9D9F5E-0C42-49DF-BF9A-E7C85379C2D9}"/>
    <cellStyle name="Calculation 10 16 2" xfId="14211" xr:uid="{BF68686D-427A-48A7-BA10-4289639B353E}"/>
    <cellStyle name="Calculation 10 17" xfId="8725" xr:uid="{05451C14-336C-42C5-B13E-E785F668F325}"/>
    <cellStyle name="Calculation 10 18" xfId="8617" xr:uid="{512C6DAA-AD3E-499D-A402-5C20A395C89B}"/>
    <cellStyle name="Calculation 10 19" xfId="8953" xr:uid="{DEA2CDC8-3AA2-46C5-B521-CFE2FAA9036C}"/>
    <cellStyle name="Calculation 10 2" xfId="469" xr:uid="{00000000-0005-0000-0000-0000D4010000}"/>
    <cellStyle name="Calculation 10 2 2" xfId="4397" xr:uid="{C1944429-5165-4761-B011-20BFD4A734D9}"/>
    <cellStyle name="Calculation 10 2 2 2" xfId="10903" xr:uid="{7E3B6CE9-2A5A-4DB5-A7AE-66CC8F322C42}"/>
    <cellStyle name="Calculation 10 2 3" xfId="9174" xr:uid="{816FFCFF-A094-4ECB-B841-FC65945E426E}"/>
    <cellStyle name="Calculation 10 2 4" xfId="10232" xr:uid="{39793B71-08D0-4883-A959-C4064F387842}"/>
    <cellStyle name="Calculation 10 20" xfId="8743" xr:uid="{B328F292-E2EE-4A08-A5FB-A3746AA96F57}"/>
    <cellStyle name="Calculation 10 21" xfId="8967" xr:uid="{CD171424-2749-4D58-83BC-56E0AAECF7C9}"/>
    <cellStyle name="Calculation 10 22" xfId="8761" xr:uid="{2F3D6B54-2F99-4227-A72B-E4498D90187D}"/>
    <cellStyle name="Calculation 10 23" xfId="15012" xr:uid="{6C3B4385-C461-4CBB-A807-4FE7E1D2A72A}"/>
    <cellStyle name="Calculation 10 24" xfId="15580" xr:uid="{CDDF9B9B-667F-4526-AF27-1B956775FB8A}"/>
    <cellStyle name="Calculation 10 25" xfId="15485" xr:uid="{B5BFF30A-AE25-4DCE-AAE5-BE78122A9507}"/>
    <cellStyle name="Calculation 10 3" xfId="4396" xr:uid="{04C3421F-7125-40DF-9215-E1B7C82BEF72}"/>
    <cellStyle name="Calculation 10 3 2" xfId="10902" xr:uid="{5A49239F-9558-42F2-BB81-C1B15F88AB37}"/>
    <cellStyle name="Calculation 10 4" xfId="5229" xr:uid="{D0011513-FF1C-4992-88BE-28E57C91D6A9}"/>
    <cellStyle name="Calculation 10 4 2" xfId="11700" xr:uid="{8C7C317B-69C6-4E25-B210-6619641F35EC}"/>
    <cellStyle name="Calculation 10 5" xfId="5188" xr:uid="{47BCDD30-5E02-4FF8-B6B7-2DB7D610A03C}"/>
    <cellStyle name="Calculation 10 5 2" xfId="11659" xr:uid="{9AD80F8E-B74E-4B73-99EA-7676EE247A46}"/>
    <cellStyle name="Calculation 10 6" xfId="5282" xr:uid="{87AD8217-8B1B-4807-B910-DE7DBE701B24}"/>
    <cellStyle name="Calculation 10 6 2" xfId="11753" xr:uid="{2022C24E-723A-4F4B-9200-D72AB6EE4867}"/>
    <cellStyle name="Calculation 10 7" xfId="6106" xr:uid="{130E5944-31D3-4F8C-90E1-200B6E089BE0}"/>
    <cellStyle name="Calculation 10 7 2" xfId="12577" xr:uid="{4A3403A0-DF3A-44E4-88DF-BDC7D84D20AD}"/>
    <cellStyle name="Calculation 10 8" xfId="6104" xr:uid="{C4C97B13-72AA-4C1F-8CC3-0F47EB184B59}"/>
    <cellStyle name="Calculation 10 8 2" xfId="12575" xr:uid="{3B724A62-976A-422A-A30F-6C0DEEF964A1}"/>
    <cellStyle name="Calculation 10 9" xfId="6090" xr:uid="{3E9F9804-BAA7-4ABE-9C3D-CBF092770098}"/>
    <cellStyle name="Calculation 10 9 2" xfId="12561" xr:uid="{A9880F40-C901-47F3-9735-476FA76A903B}"/>
    <cellStyle name="Calculation 11" xfId="470" xr:uid="{00000000-0005-0000-0000-0000D5010000}"/>
    <cellStyle name="Calculation 11 10" xfId="6673" xr:uid="{930E628A-F2AA-43EC-9388-92B25B8C2FC0}"/>
    <cellStyle name="Calculation 11 10 2" xfId="13144" xr:uid="{F2676479-2C2B-4A4C-AA8E-CD3132D89271}"/>
    <cellStyle name="Calculation 11 11" xfId="6654" xr:uid="{D2F76CD4-8C98-416E-9554-F7DC7EFFBBD6}"/>
    <cellStyle name="Calculation 11 11 2" xfId="13125" xr:uid="{2C6BE863-61AD-41B8-B519-5EE6112DF90B}"/>
    <cellStyle name="Calculation 11 12" xfId="7334" xr:uid="{AC13672E-2891-4912-A613-1AFEBAD7E36A}"/>
    <cellStyle name="Calculation 11 12 2" xfId="13805" xr:uid="{058F7980-96F6-4915-8515-E24F309AEDC1}"/>
    <cellStyle name="Calculation 11 13" xfId="7553" xr:uid="{958AD153-E1F0-48BD-A0BD-16046AE49666}"/>
    <cellStyle name="Calculation 11 13 2" xfId="14024" xr:uid="{DBBD3C7D-70E0-4015-B198-ED0463BAD757}"/>
    <cellStyle name="Calculation 11 14" xfId="7723" xr:uid="{4E206D9A-B43F-4455-AEE8-3ABE63F4CED7}"/>
    <cellStyle name="Calculation 11 14 2" xfId="14194" xr:uid="{D6216B1A-3EE6-4964-8DEB-C4B44B07251C}"/>
    <cellStyle name="Calculation 11 15" xfId="7539" xr:uid="{174C07C8-AA43-4A0C-B454-F4DFB77CEB9E}"/>
    <cellStyle name="Calculation 11 15 2" xfId="14010" xr:uid="{45E32268-F322-4C3B-8B7D-08D8A2EB4C8D}"/>
    <cellStyle name="Calculation 11 16" xfId="7739" xr:uid="{A9768A12-4422-421C-BDDD-DB82ADA9833B}"/>
    <cellStyle name="Calculation 11 16 2" xfId="14210" xr:uid="{8F1D5006-4ECB-4E3F-AF2B-646C77454B43}"/>
    <cellStyle name="Calculation 11 17" xfId="8726" xr:uid="{95128824-BD02-4590-B360-5DDFD19D8CD5}"/>
    <cellStyle name="Calculation 11 18" xfId="9139" xr:uid="{D608419C-2D14-4C31-A854-F1F312694F63}"/>
    <cellStyle name="Calculation 11 19" xfId="8952" xr:uid="{83AA87A6-5862-491E-A918-C08A592EDC10}"/>
    <cellStyle name="Calculation 11 2" xfId="471" xr:uid="{00000000-0005-0000-0000-0000D6010000}"/>
    <cellStyle name="Calculation 11 2 2" xfId="4399" xr:uid="{8AC0E453-FCEC-42EF-AF91-1B387B42506C}"/>
    <cellStyle name="Calculation 11 2 2 2" xfId="10905" xr:uid="{FFFE2284-D41E-4F1A-9400-8D7E6200E60F}"/>
    <cellStyle name="Calculation 11 2 3" xfId="8618" xr:uid="{6019D72D-DDD7-4EF8-84D7-8E860BE2E80D}"/>
    <cellStyle name="Calculation 11 2 4" xfId="10233" xr:uid="{0789E810-D44B-4EE7-9659-BCF2063C7BDD}"/>
    <cellStyle name="Calculation 11 20" xfId="8744" xr:uid="{8169A87D-62EF-4435-8263-D7388BA3948C}"/>
    <cellStyle name="Calculation 11 21" xfId="9228" xr:uid="{9D382DC0-5C9F-4979-A1C9-F634980D9614}"/>
    <cellStyle name="Calculation 11 22" xfId="8762" xr:uid="{5E293F96-0A03-4D2E-BA55-5C0BD582849E}"/>
    <cellStyle name="Calculation 11 23" xfId="15013" xr:uid="{B78C6ED8-DE8C-4D54-96D5-1BB15D0AC1E4}"/>
    <cellStyle name="Calculation 11 24" xfId="15579" xr:uid="{F6B589A6-32BF-46B3-BBB9-D9DB53C58B7B}"/>
    <cellStyle name="Calculation 11 25" xfId="15486" xr:uid="{26613EBC-452F-4A34-A090-C70DFD0EB262}"/>
    <cellStyle name="Calculation 11 3" xfId="4398" xr:uid="{1893FA58-576A-415F-8431-86A0C9852FB2}"/>
    <cellStyle name="Calculation 11 3 2" xfId="10904" xr:uid="{FCB27C63-1287-4A18-825A-8672A95A41E9}"/>
    <cellStyle name="Calculation 11 4" xfId="5230" xr:uid="{BE142BE4-B099-4FFB-8483-CE312764C96A}"/>
    <cellStyle name="Calculation 11 4 2" xfId="11701" xr:uid="{AB7F02BB-03A6-4912-A350-405FFD56CB89}"/>
    <cellStyle name="Calculation 11 5" xfId="5189" xr:uid="{A399068C-22C5-44D6-8BFA-A0DF3902EA55}"/>
    <cellStyle name="Calculation 11 5 2" xfId="11660" xr:uid="{FEE4A06D-3414-4AFB-8672-11DA8D8966F2}"/>
    <cellStyle name="Calculation 11 6" xfId="5281" xr:uid="{EF46F3CC-56C0-4FBF-B964-4B04DC79ADB6}"/>
    <cellStyle name="Calculation 11 6 2" xfId="11752" xr:uid="{3FB7636E-91F1-4068-83D4-CE292AF952D8}"/>
    <cellStyle name="Calculation 11 7" xfId="6107" xr:uid="{1FF32F3A-B0FB-4BFA-9553-AEB21B0954EE}"/>
    <cellStyle name="Calculation 11 7 2" xfId="12578" xr:uid="{2D50397D-5ACB-48B3-875E-0CDD415A9281}"/>
    <cellStyle name="Calculation 11 8" xfId="6105" xr:uid="{D7C4BF87-5C8B-4DE5-8F18-132C16BCB916}"/>
    <cellStyle name="Calculation 11 8 2" xfId="12576" xr:uid="{A0349160-DECC-4A3A-95E1-A5B086009CC3}"/>
    <cellStyle name="Calculation 11 9" xfId="5899" xr:uid="{63A3990D-15B2-4FC6-B1BF-C329C232A922}"/>
    <cellStyle name="Calculation 11 9 2" xfId="12370" xr:uid="{A9455AED-6612-46EE-AAE5-C091C3F82883}"/>
    <cellStyle name="Calculation 12" xfId="472" xr:uid="{00000000-0005-0000-0000-0000D7010000}"/>
    <cellStyle name="Calculation 12 10" xfId="6674" xr:uid="{8C14829C-160B-4E61-82C2-8270673E4804}"/>
    <cellStyle name="Calculation 12 10 2" xfId="13145" xr:uid="{04C79D4F-3E84-4B6C-8153-9F0477155C27}"/>
    <cellStyle name="Calculation 12 11" xfId="6655" xr:uid="{B0E38446-0B56-4E58-9A28-70BD5773B8F5}"/>
    <cellStyle name="Calculation 12 11 2" xfId="13126" xr:uid="{ED288B6F-FCA6-44FA-8B7D-CAFC6C0168FF}"/>
    <cellStyle name="Calculation 12 12" xfId="7706" xr:uid="{132A28FB-9B92-4600-B093-3E9C6DF33938}"/>
    <cellStyle name="Calculation 12 12 2" xfId="14177" xr:uid="{A556A6F1-CF66-44B6-A373-7FF5F9E80B54}"/>
    <cellStyle name="Calculation 12 13" xfId="7554" xr:uid="{4D9834EB-FB76-46A6-95CE-8CFC63EAB372}"/>
    <cellStyle name="Calculation 12 13 2" xfId="14025" xr:uid="{7E752B9F-ADED-4D69-8D7C-2C87717989CC}"/>
    <cellStyle name="Calculation 12 14" xfId="7722" xr:uid="{EFFE10B7-B011-481B-A7E6-E1F2CBBF9033}"/>
    <cellStyle name="Calculation 12 14 2" xfId="14193" xr:uid="{B3E03336-9534-4857-936C-FF62C98E6061}"/>
    <cellStyle name="Calculation 12 15" xfId="7540" xr:uid="{AF6DB79C-6D13-4A30-AD68-32997AB4EA6A}"/>
    <cellStyle name="Calculation 12 15 2" xfId="14011" xr:uid="{6B662A7C-2EDD-41AF-9499-8098DCB1E4EE}"/>
    <cellStyle name="Calculation 12 16" xfId="7738" xr:uid="{FD9966AB-A149-4C1B-9480-567EA5105BDF}"/>
    <cellStyle name="Calculation 12 16 2" xfId="14209" xr:uid="{94304FD8-076F-41CC-90C2-7C82B3F4B8FC}"/>
    <cellStyle name="Calculation 12 17" xfId="8727" xr:uid="{3F7FCD75-644B-48C5-A3FE-C09D848CAE81}"/>
    <cellStyle name="Calculation 12 18" xfId="8619" xr:uid="{C3F5541B-672B-4C72-B114-DF3F016BF399}"/>
    <cellStyle name="Calculation 12 19" xfId="8951" xr:uid="{BB60E8F9-18A6-4425-B471-BF49CB758295}"/>
    <cellStyle name="Calculation 12 2" xfId="473" xr:uid="{00000000-0005-0000-0000-0000D8010000}"/>
    <cellStyle name="Calculation 12 2 2" xfId="4401" xr:uid="{BE375076-63B5-4CE2-934D-6EEE65185620}"/>
    <cellStyle name="Calculation 12 2 2 2" xfId="10907" xr:uid="{A4B187C5-6A3C-4708-AED3-F90584C4FC2C}"/>
    <cellStyle name="Calculation 12 2 3" xfId="8620" xr:uid="{025542C8-E378-4C5E-B3F7-1AA0049B58F6}"/>
    <cellStyle name="Calculation 12 2 4" xfId="10234" xr:uid="{8B3CAB29-54EB-45AD-80BB-905231BCADD1}"/>
    <cellStyle name="Calculation 12 20" xfId="8745" xr:uid="{B61ACAA4-7342-4D89-B1E9-E6E9484CFD41}"/>
    <cellStyle name="Calculation 12 21" xfId="8966" xr:uid="{CD561E04-B30B-4EAE-A22C-861091CE10C7}"/>
    <cellStyle name="Calculation 12 22" xfId="8763" xr:uid="{755F1233-8FB6-450F-B851-78DB64B1A3C4}"/>
    <cellStyle name="Calculation 12 23" xfId="15014" xr:uid="{709DE0DE-057A-4AEC-97D5-EF6231AC5B31}"/>
    <cellStyle name="Calculation 12 24" xfId="15578" xr:uid="{7B4C8B1D-9117-4BEE-894D-B273004105E4}"/>
    <cellStyle name="Calculation 12 25" xfId="15487" xr:uid="{A9696D0E-6EEE-4C34-A584-E4A2B77EFECC}"/>
    <cellStyle name="Calculation 12 3" xfId="4400" xr:uid="{CCCCF850-9314-4F98-962E-EB736896CA89}"/>
    <cellStyle name="Calculation 12 3 2" xfId="10906" xr:uid="{B3BD09E9-6326-4FCC-A9FA-567D98A39A13}"/>
    <cellStyle name="Calculation 12 4" xfId="5231" xr:uid="{E0656519-1E4C-45AF-86F5-5417B3F0AE04}"/>
    <cellStyle name="Calculation 12 4 2" xfId="11702" xr:uid="{21768566-A9F9-4BB1-B566-EBBFD2B7B963}"/>
    <cellStyle name="Calculation 12 5" xfId="5190" xr:uid="{3F1A33A6-8D4B-4FE5-8CAD-65AB96392014}"/>
    <cellStyle name="Calculation 12 5 2" xfId="11661" xr:uid="{0EA1A57E-5607-41FF-AC72-1D2A65293F4C}"/>
    <cellStyle name="Calculation 12 6" xfId="5280" xr:uid="{4686F84B-CF4E-4F96-BEE1-314EDC816260}"/>
    <cellStyle name="Calculation 12 6 2" xfId="11751" xr:uid="{5E28AC03-340E-413F-938D-B8DD02718AE7}"/>
    <cellStyle name="Calculation 12 7" xfId="6108" xr:uid="{82FBCD4A-9E4B-4A24-BCCA-0BCEF92AE4A5}"/>
    <cellStyle name="Calculation 12 7 2" xfId="12579" xr:uid="{72562E05-32D8-43B8-816A-0E79106C5A1D}"/>
    <cellStyle name="Calculation 12 8" xfId="6488" xr:uid="{7B81B06E-756E-43DD-B8AA-68EEA8A0A089}"/>
    <cellStyle name="Calculation 12 8 2" xfId="12959" xr:uid="{0B2AE231-A0AD-403F-BB4C-94FC2FBCB3D3}"/>
    <cellStyle name="Calculation 12 9" xfId="6091" xr:uid="{5D507C04-3DA3-4EDD-861A-CD6A2F737C2C}"/>
    <cellStyle name="Calculation 12 9 2" xfId="12562" xr:uid="{99A40216-4306-4262-B855-38A6A81AA763}"/>
    <cellStyle name="Calculation 13" xfId="474" xr:uid="{00000000-0005-0000-0000-0000D9010000}"/>
    <cellStyle name="Calculation 13 10" xfId="6675" xr:uid="{21FC7EA9-AFE9-4711-95D4-1860F31D52A7}"/>
    <cellStyle name="Calculation 13 10 2" xfId="13146" xr:uid="{167652FE-DD80-4309-A585-D306681A61ED}"/>
    <cellStyle name="Calculation 13 11" xfId="6656" xr:uid="{2CA780CF-CDF3-4E15-9900-6A3AFED618D4}"/>
    <cellStyle name="Calculation 13 11 2" xfId="13127" xr:uid="{57786A8D-B4E3-4A95-851B-1B0756BC4F12}"/>
    <cellStyle name="Calculation 13 12" xfId="7705" xr:uid="{73FF3E53-A79F-40D1-A3BB-99429D6D63B5}"/>
    <cellStyle name="Calculation 13 12 2" xfId="14176" xr:uid="{5C5AAD7F-5A70-476F-BF5B-AE05E10B46F7}"/>
    <cellStyle name="Calculation 13 13" xfId="7555" xr:uid="{FB1BF05D-A52D-48FB-98CB-CB1222701342}"/>
    <cellStyle name="Calculation 13 13 2" xfId="14026" xr:uid="{143483AE-A811-4993-9CC0-63755786FC43}"/>
    <cellStyle name="Calculation 13 14" xfId="7721" xr:uid="{83D49FE2-507C-48BA-9E74-CFDBF9EFF019}"/>
    <cellStyle name="Calculation 13 14 2" xfId="14192" xr:uid="{610E29E5-2579-4677-B6C0-A427231F5C98}"/>
    <cellStyle name="Calculation 13 15" xfId="7541" xr:uid="{4321DE73-8D3C-4480-BE19-333825A74BA6}"/>
    <cellStyle name="Calculation 13 15 2" xfId="14012" xr:uid="{68BE9A22-ED29-47DF-A5BC-DF00ECF10C2F}"/>
    <cellStyle name="Calculation 13 16" xfId="7737" xr:uid="{CF1611A1-3295-471B-9C3B-3B58CE51E510}"/>
    <cellStyle name="Calculation 13 16 2" xfId="14208" xr:uid="{B1D02BC1-0447-418B-A0A8-AF91AAB9EDA3}"/>
    <cellStyle name="Calculation 13 17" xfId="8728" xr:uid="{EB53D04C-398F-4076-A665-448464396B3C}"/>
    <cellStyle name="Calculation 13 18" xfId="9144" xr:uid="{1E5EE936-D9A6-4CF4-9848-5F338907F3A7}"/>
    <cellStyle name="Calculation 13 19" xfId="8547" xr:uid="{4B737D1F-E95B-40A1-84BE-944313D7F22D}"/>
    <cellStyle name="Calculation 13 2" xfId="475" xr:uid="{00000000-0005-0000-0000-0000DA010000}"/>
    <cellStyle name="Calculation 13 2 2" xfId="4403" xr:uid="{DF8C4888-2CD6-4713-B1C3-BD6053C0C15B}"/>
    <cellStyle name="Calculation 13 2 2 2" xfId="10909" xr:uid="{6FB088C1-2275-4770-A23F-3F4598858187}"/>
    <cellStyle name="Calculation 13 2 3" xfId="9145" xr:uid="{F0144A81-46B0-43D3-9C46-57147D101438}"/>
    <cellStyle name="Calculation 13 2 4" xfId="10235" xr:uid="{37015468-A4AA-4F3A-9FA7-20E4D491766B}"/>
    <cellStyle name="Calculation 13 20" xfId="8748" xr:uid="{7B3A5EFC-1B3F-462C-99C2-167F1993EF73}"/>
    <cellStyle name="Calculation 13 21" xfId="8965" xr:uid="{DB165AF4-1E28-4508-832D-88071608303C}"/>
    <cellStyle name="Calculation 13 22" xfId="10083" xr:uid="{09349776-5718-4D6C-9FF7-654B3CA346F7}"/>
    <cellStyle name="Calculation 13 23" xfId="15015" xr:uid="{E7BA9729-F54A-47C8-9FA4-06476D390E72}"/>
    <cellStyle name="Calculation 13 24" xfId="15577" xr:uid="{95CCC654-10C9-479D-97E4-7430CF5CC4DE}"/>
    <cellStyle name="Calculation 13 25" xfId="15488" xr:uid="{EC55BEA8-ECB0-439B-9528-5C9CF81978EC}"/>
    <cellStyle name="Calculation 13 3" xfId="4402" xr:uid="{D6155055-CF5B-4B60-9779-8F13B4885CE1}"/>
    <cellStyle name="Calculation 13 3 2" xfId="10908" xr:uid="{60245B4A-3655-47D9-A0CE-3DC6A56FCCE1}"/>
    <cellStyle name="Calculation 13 4" xfId="5232" xr:uid="{243DB3FB-9B06-4750-A767-096A718B5A71}"/>
    <cellStyle name="Calculation 13 4 2" xfId="11703" xr:uid="{FF054269-5732-4404-844B-5E25F0BA95E6}"/>
    <cellStyle name="Calculation 13 5" xfId="5191" xr:uid="{2AF90082-89EE-46EB-AA27-C20F0120C485}"/>
    <cellStyle name="Calculation 13 5 2" xfId="11662" xr:uid="{7D64DD70-FD37-4FCC-99A3-726E4DC0D64C}"/>
    <cellStyle name="Calculation 13 6" xfId="5675" xr:uid="{575F53E8-EEF7-4C47-82C2-6176E33D2AC6}"/>
    <cellStyle name="Calculation 13 6 2" xfId="12146" xr:uid="{A42235D6-9E76-4C7E-9B15-2F57BC268019}"/>
    <cellStyle name="Calculation 13 7" xfId="6109" xr:uid="{D7744B30-432C-4356-A571-620DA218327E}"/>
    <cellStyle name="Calculation 13 7 2" xfId="12580" xr:uid="{DB0468D1-A033-46C1-A744-8C5AB6890BC1}"/>
    <cellStyle name="Calculation 13 8" xfId="6123" xr:uid="{948F5936-7F1F-48FD-A5D5-8D0E9D3E59C7}"/>
    <cellStyle name="Calculation 13 8 2" xfId="12594" xr:uid="{34F8A553-9D4D-472E-8980-39FC1D6D0814}"/>
    <cellStyle name="Calculation 13 9" xfId="6092" xr:uid="{75436EBF-4D17-406E-A537-B57B8695F881}"/>
    <cellStyle name="Calculation 13 9 2" xfId="12563" xr:uid="{70E42694-1FC2-4E7D-A23C-45B75DEDFDFD}"/>
    <cellStyle name="Calculation 14" xfId="476" xr:uid="{00000000-0005-0000-0000-0000DB010000}"/>
    <cellStyle name="Calculation 14 10" xfId="6676" xr:uid="{54D210AD-1F11-4368-9152-BCEB30B22F40}"/>
    <cellStyle name="Calculation 14 10 2" xfId="13147" xr:uid="{8D69F512-EB55-451C-9687-0ED88BBA349F}"/>
    <cellStyle name="Calculation 14 11" xfId="6657" xr:uid="{CD235AFC-3A34-4E1D-862D-A1EA9824667F}"/>
    <cellStyle name="Calculation 14 11 2" xfId="13128" xr:uid="{3A3DFC20-632E-40EA-9E18-18A6B3F11FF4}"/>
    <cellStyle name="Calculation 14 12" xfId="7342" xr:uid="{753D1348-ECD3-4DDF-8C18-552F32CF79F1}"/>
    <cellStyle name="Calculation 14 12 2" xfId="13813" xr:uid="{2899FB1B-862E-41BA-AF8F-C1D0A87D38C4}"/>
    <cellStyle name="Calculation 14 13" xfId="7556" xr:uid="{1AA8742D-DFEA-4599-A3EC-954252D05896}"/>
    <cellStyle name="Calculation 14 13 2" xfId="14027" xr:uid="{BC4302A7-AF28-4F72-83F1-7613C5C70B33}"/>
    <cellStyle name="Calculation 14 14" xfId="7720" xr:uid="{0863080B-9183-4709-8E81-ECDD05E06668}"/>
    <cellStyle name="Calculation 14 14 2" xfId="14191" xr:uid="{C0D4A4D5-24E8-4448-82FB-9A3AD6575536}"/>
    <cellStyle name="Calculation 14 15" xfId="7542" xr:uid="{666CA40F-5276-4E21-B5BC-E56FEDC300BF}"/>
    <cellStyle name="Calculation 14 15 2" xfId="14013" xr:uid="{61A49680-8888-4249-A49B-F8B3B5A910B5}"/>
    <cellStyle name="Calculation 14 16" xfId="7736" xr:uid="{623E97D2-45FA-4A02-B285-6EF003F73F3D}"/>
    <cellStyle name="Calculation 14 16 2" xfId="14207" xr:uid="{7EC5FCEC-5C23-4992-87B8-F96FB207C2E9}"/>
    <cellStyle name="Calculation 14 17" xfId="8729" xr:uid="{FAA1FE9E-67FB-43D4-8688-D13C809E36AB}"/>
    <cellStyle name="Calculation 14 18" xfId="8621" xr:uid="{A8DA3B8A-489F-4991-BFA5-D89E78A8500B}"/>
    <cellStyle name="Calculation 14 19" xfId="9183" xr:uid="{B9799BDC-5DCF-4472-BB53-86EAE63C8BFF}"/>
    <cellStyle name="Calculation 14 2" xfId="477" xr:uid="{00000000-0005-0000-0000-0000DC010000}"/>
    <cellStyle name="Calculation 14 2 2" xfId="4405" xr:uid="{EF878BF6-F19B-43CD-B713-E7630543A181}"/>
    <cellStyle name="Calculation 14 2 2 2" xfId="10911" xr:uid="{A2E11113-3690-484F-B033-399C23808664}"/>
    <cellStyle name="Calculation 14 2 3" xfId="8622" xr:uid="{091A9578-E886-45F9-ADEE-A9CACEF2D46A}"/>
    <cellStyle name="Calculation 14 2 4" xfId="10236" xr:uid="{249C9B76-ECEE-473B-B3A2-FC83EC89C337}"/>
    <cellStyle name="Calculation 14 20" xfId="8749" xr:uid="{5C80A6DC-AAF6-48A0-952A-8186F023B7DC}"/>
    <cellStyle name="Calculation 14 21" xfId="8964" xr:uid="{9C63F5A7-8453-4207-90CF-9D8E84251BE9}"/>
    <cellStyle name="Calculation 14 22" xfId="8764" xr:uid="{CD5D345E-E46D-4AFC-B41E-BDEE3BE7873B}"/>
    <cellStyle name="Calculation 14 23" xfId="15016" xr:uid="{9FDBBB9B-5EC7-410B-8AE6-44BF41C0DF84}"/>
    <cellStyle name="Calculation 14 24" xfId="15576" xr:uid="{DF25908B-C207-44E7-937E-1CA821A94BA8}"/>
    <cellStyle name="Calculation 14 25" xfId="15489" xr:uid="{ABCEA0EF-1D4D-4B08-9C2E-D8471E927722}"/>
    <cellStyle name="Calculation 14 3" xfId="4404" xr:uid="{B9812AA2-2992-45E7-83F3-A2DCA000C781}"/>
    <cellStyle name="Calculation 14 3 2" xfId="10910" xr:uid="{C04BED13-296A-4EE7-88DB-1529EC1377DD}"/>
    <cellStyle name="Calculation 14 4" xfId="5233" xr:uid="{4B5CFE53-D641-473F-936F-5928017C05D9}"/>
    <cellStyle name="Calculation 14 4 2" xfId="11704" xr:uid="{E2ADBC85-4FCA-4FD0-99D0-BD4E372C801E}"/>
    <cellStyle name="Calculation 14 5" xfId="5192" xr:uid="{240CD32F-BB7B-4F00-9A76-D7E689323B57}"/>
    <cellStyle name="Calculation 14 5 2" xfId="11663" xr:uid="{2081547C-B8F7-4428-B0F2-5B29A150378E}"/>
    <cellStyle name="Calculation 14 6" xfId="5279" xr:uid="{C8E7C628-CD83-4FE3-A7A9-369696904A06}"/>
    <cellStyle name="Calculation 14 6 2" xfId="11750" xr:uid="{94354428-C69A-4546-81CD-1E99461AE440}"/>
    <cellStyle name="Calculation 14 7" xfId="6110" xr:uid="{88A53F5B-F104-40DA-B4A6-0D4FE6CCB48F}"/>
    <cellStyle name="Calculation 14 7 2" xfId="12581" xr:uid="{9B7B6BF8-5C3A-4F41-A671-4037A1C51E43}"/>
    <cellStyle name="Calculation 14 8" xfId="5900" xr:uid="{2E287923-A32D-4195-B07D-CC0A559B0EDA}"/>
    <cellStyle name="Calculation 14 8 2" xfId="12371" xr:uid="{0DF53B73-F452-4616-90C9-9027437311A5}"/>
    <cellStyle name="Calculation 14 9" xfId="6093" xr:uid="{AED31D2B-E265-4815-B376-C6D5667FC519}"/>
    <cellStyle name="Calculation 14 9 2" xfId="12564" xr:uid="{921C1FA1-1FF2-4B50-9FC4-4F8036B9CC0F}"/>
    <cellStyle name="Calculation 15" xfId="478" xr:uid="{00000000-0005-0000-0000-0000DD010000}"/>
    <cellStyle name="Calculation 15 10" xfId="6677" xr:uid="{3824DE13-1E8E-4890-B034-6A6CE0DC05A7}"/>
    <cellStyle name="Calculation 15 10 2" xfId="13148" xr:uid="{FD4A1EE1-1693-46BB-85A7-5CA0FF5ADA50}"/>
    <cellStyle name="Calculation 15 11" xfId="6658" xr:uid="{D4810F38-A903-4A6D-9676-DABAB3F7F486}"/>
    <cellStyle name="Calculation 15 11 2" xfId="13129" xr:uid="{21371C53-46CB-441C-8CD2-71622D632AF2}"/>
    <cellStyle name="Calculation 15 12" xfId="7333" xr:uid="{F8BB5E11-51DF-4C06-AA9D-078AE8273AE4}"/>
    <cellStyle name="Calculation 15 12 2" xfId="13804" xr:uid="{F1DC8EBC-9F7D-4421-B171-68F540954D78}"/>
    <cellStyle name="Calculation 15 13" xfId="7557" xr:uid="{5793A20B-E77E-4A39-AE40-6E12A04A5E80}"/>
    <cellStyle name="Calculation 15 13 2" xfId="14028" xr:uid="{8CB2117C-D930-4EB9-913A-AD7FAF1368C7}"/>
    <cellStyle name="Calculation 15 14" xfId="7719" xr:uid="{00C06775-A3FC-4A9A-AA39-3E301B85EFB1}"/>
    <cellStyle name="Calculation 15 14 2" xfId="14190" xr:uid="{DD87F22A-AF45-4F47-9175-214556962A98}"/>
    <cellStyle name="Calculation 15 15" xfId="7543" xr:uid="{F816A841-C884-4906-8370-06495961B586}"/>
    <cellStyle name="Calculation 15 15 2" xfId="14014" xr:uid="{0EC1C48D-2AD2-4286-B088-CD80BEFE49B3}"/>
    <cellStyle name="Calculation 15 16" xfId="7735" xr:uid="{D7671A61-9593-4026-9755-FA45941B74EC}"/>
    <cellStyle name="Calculation 15 16 2" xfId="14206" xr:uid="{4579C10A-B6CC-42E5-9E05-FD3283017EF2}"/>
    <cellStyle name="Calculation 15 17" xfId="8730" xr:uid="{0D542F6C-4531-4B8A-96FA-647C994C9ECF}"/>
    <cellStyle name="Calculation 15 18" xfId="8525" xr:uid="{C57FD68E-0DA5-409E-8A4F-02C30E74E7DF}"/>
    <cellStyle name="Calculation 15 19" xfId="8546" xr:uid="{C060DBC0-B55C-493E-B77B-D4FA0DCCCEC6}"/>
    <cellStyle name="Calculation 15 2" xfId="479" xr:uid="{00000000-0005-0000-0000-0000DE010000}"/>
    <cellStyle name="Calculation 15 2 2" xfId="4407" xr:uid="{4EAA2229-B632-4468-A11C-A22321187AF0}"/>
    <cellStyle name="Calculation 15 2 2 2" xfId="10913" xr:uid="{22A50611-EB9F-411D-B16D-93B08E09BBEF}"/>
    <cellStyle name="Calculation 15 2 3" xfId="8623" xr:uid="{263D002A-82F9-455A-BACF-FB205315A1E0}"/>
    <cellStyle name="Calculation 15 2 4" xfId="10237" xr:uid="{38956783-72C9-452D-916A-97E36644FDEA}"/>
    <cellStyle name="Calculation 15 20" xfId="8750" xr:uid="{30C87656-80AA-45B1-BB13-CA0E83DA50B5}"/>
    <cellStyle name="Calculation 15 21" xfId="8963" xr:uid="{D5771870-19C3-43B1-89C1-638ECA6C76C2}"/>
    <cellStyle name="Calculation 15 22" xfId="8765" xr:uid="{111C44EB-A9F4-453B-8875-65F343E1C800}"/>
    <cellStyle name="Calculation 15 23" xfId="15017" xr:uid="{FB598DD2-7DD5-4754-8B11-8722BC8B7D8D}"/>
    <cellStyle name="Calculation 15 24" xfId="15575" xr:uid="{C520EEB9-2E31-429F-B57B-FD059A439C03}"/>
    <cellStyle name="Calculation 15 25" xfId="15490" xr:uid="{BBA2D097-04A0-4AA7-8252-3B5863CAF8B2}"/>
    <cellStyle name="Calculation 15 3" xfId="4406" xr:uid="{2522A4C4-EDE9-4145-B40D-D83BE0F1278E}"/>
    <cellStyle name="Calculation 15 3 2" xfId="10912" xr:uid="{A91D2D15-A2DD-4045-BEE0-9786B7410B44}"/>
    <cellStyle name="Calculation 15 4" xfId="5234" xr:uid="{1C23C85F-9885-41BD-87AB-C41459F7A31B}"/>
    <cellStyle name="Calculation 15 4 2" xfId="11705" xr:uid="{375799F2-FD6B-4641-A6D5-BFCF61D49329}"/>
    <cellStyle name="Calculation 15 5" xfId="5193" xr:uid="{503D3F54-EB6B-47D4-B176-EC6CF0E09DC4}"/>
    <cellStyle name="Calculation 15 5 2" xfId="11664" xr:uid="{5248047C-54AD-475B-B884-35264EA1BB22}"/>
    <cellStyle name="Calculation 15 6" xfId="5278" xr:uid="{EAA23595-7164-4B1F-BE02-920BF92BA5C9}"/>
    <cellStyle name="Calculation 15 6 2" xfId="11749" xr:uid="{3CB04B9A-CB1A-4750-8BA1-48A8E1BCB100}"/>
    <cellStyle name="Calculation 15 7" xfId="6111" xr:uid="{252B69CA-DA1F-484A-A87F-12CE91EA3B49}"/>
    <cellStyle name="Calculation 15 7 2" xfId="12582" xr:uid="{FCC3C92B-88BC-459D-BE0B-D1C210A6F286}"/>
    <cellStyle name="Calculation 15 8" xfId="6124" xr:uid="{01EBE38C-94F7-4613-884B-6D5A13CD0638}"/>
    <cellStyle name="Calculation 15 8 2" xfId="12595" xr:uid="{D0ACAAC0-8F58-4CE4-BD0B-FCB0467850DB}"/>
    <cellStyle name="Calculation 15 9" xfId="6094" xr:uid="{46007355-0D9F-47AA-8CA5-6FAA1EA49EE4}"/>
    <cellStyle name="Calculation 15 9 2" xfId="12565" xr:uid="{E82902E3-BCE8-4783-B7F9-61A3C97F669F}"/>
    <cellStyle name="Calculation 16" xfId="480" xr:uid="{00000000-0005-0000-0000-0000DF010000}"/>
    <cellStyle name="Calculation 16 10" xfId="6678" xr:uid="{B7FF877A-09CC-4CD2-8DFC-D09083524E44}"/>
    <cellStyle name="Calculation 16 10 2" xfId="13149" xr:uid="{247031D7-D7E1-40E3-8189-ECEEBF001CE7}"/>
    <cellStyle name="Calculation 16 11" xfId="6659" xr:uid="{CBC5E356-407F-4773-9D77-940D2F6DDAF7}"/>
    <cellStyle name="Calculation 16 11 2" xfId="13130" xr:uid="{293208F2-D0BD-4600-8D4E-8B3E521A8612}"/>
    <cellStyle name="Calculation 16 12" xfId="7332" xr:uid="{E5FABCCA-427D-42C3-960A-F623FC834E3B}"/>
    <cellStyle name="Calculation 16 12 2" xfId="13803" xr:uid="{9AC9F8E6-852B-4505-A529-61A68703DF72}"/>
    <cellStyle name="Calculation 16 13" xfId="7558" xr:uid="{D2856CFB-EA80-4144-B345-FE70820E84C1}"/>
    <cellStyle name="Calculation 16 13 2" xfId="14029" xr:uid="{DEE9C4AF-2F38-4C38-B71D-7FC92C9BE3ED}"/>
    <cellStyle name="Calculation 16 14" xfId="7718" xr:uid="{B020BC9F-2B0D-4CC3-99EC-AA87BB4D90FB}"/>
    <cellStyle name="Calculation 16 14 2" xfId="14189" xr:uid="{DC919297-C10F-4680-9907-C235558398C2}"/>
    <cellStyle name="Calculation 16 15" xfId="7345" xr:uid="{C03CB17D-932C-4270-8CE5-91FB3AA85B6A}"/>
    <cellStyle name="Calculation 16 15 2" xfId="13816" xr:uid="{000391F9-EBF5-4A61-AFF7-00F2008628F3}"/>
    <cellStyle name="Calculation 16 16" xfId="7734" xr:uid="{6A10C3F4-A8CA-44D6-8171-4681238CBB2C}"/>
    <cellStyle name="Calculation 16 16 2" xfId="14205" xr:uid="{CFCC9A0F-7050-4631-912E-39BC2EC5026F}"/>
    <cellStyle name="Calculation 16 17" xfId="8731" xr:uid="{93A32DAD-47D0-4DA6-B124-970DA6AEE20F}"/>
    <cellStyle name="Calculation 16 18" xfId="8624" xr:uid="{421502C4-DA04-41BF-B7D4-59230A4CA074}"/>
    <cellStyle name="Calculation 16 19" xfId="8950" xr:uid="{79BAC307-EFF6-4E19-B7C3-345F06F4E149}"/>
    <cellStyle name="Calculation 16 2" xfId="481" xr:uid="{00000000-0005-0000-0000-0000E0010000}"/>
    <cellStyle name="Calculation 16 2 2" xfId="4409" xr:uid="{9335FEA9-9374-4C7F-93FE-1603783BAEF6}"/>
    <cellStyle name="Calculation 16 2 2 2" xfId="10915" xr:uid="{A5130F76-1434-40F0-B3AC-DDBD04FEF812}"/>
    <cellStyle name="Calculation 16 2 3" xfId="8625" xr:uid="{964A5BF6-93EB-465F-A122-41487A66B634}"/>
    <cellStyle name="Calculation 16 2 4" xfId="10238" xr:uid="{0ECF6DCD-FB9E-4574-A91F-23A88CB3FBE1}"/>
    <cellStyle name="Calculation 16 20" xfId="8751" xr:uid="{1517B33C-9CA0-4841-9069-999347C6DE74}"/>
    <cellStyle name="Calculation 16 21" xfId="8962" xr:uid="{41F7C7AD-D967-4387-9B60-B1C6B795FAE5}"/>
    <cellStyle name="Calculation 16 22" xfId="8766" xr:uid="{2DF9F9E0-6043-44F0-8038-BFF5E6BABD5E}"/>
    <cellStyle name="Calculation 16 23" xfId="15018" xr:uid="{9E922148-E5D3-49B9-8D08-50B3B5344EE4}"/>
    <cellStyle name="Calculation 16 24" xfId="15574" xr:uid="{30A3147C-ED85-4180-A72C-8EFBC0040AF3}"/>
    <cellStyle name="Calculation 16 25" xfId="15491" xr:uid="{5775B2B0-6443-44EC-9BE7-328A0B57F245}"/>
    <cellStyle name="Calculation 16 3" xfId="4408" xr:uid="{8CE378F3-91B8-49E1-8B10-3DC129FC5367}"/>
    <cellStyle name="Calculation 16 3 2" xfId="10914" xr:uid="{38B0CA7E-77FE-40E9-881B-A5A5675FD07B}"/>
    <cellStyle name="Calculation 16 4" xfId="5235" xr:uid="{847FAE07-1536-4F25-B523-9B436E8C3E93}"/>
    <cellStyle name="Calculation 16 4 2" xfId="11706" xr:uid="{5A47C4A2-162A-487B-BB13-07421F4C0AEC}"/>
    <cellStyle name="Calculation 16 5" xfId="5194" xr:uid="{1C340E72-E0DF-476B-B33E-DB203A7BDE86}"/>
    <cellStyle name="Calculation 16 5 2" xfId="11665" xr:uid="{E4237411-B14F-4D79-A952-3DEE287A0507}"/>
    <cellStyle name="Calculation 16 6" xfId="5277" xr:uid="{7BEEAE15-F883-41B5-AFDC-2EF1519109D2}"/>
    <cellStyle name="Calculation 16 6 2" xfId="11748" xr:uid="{67908CC4-5BB5-4D6F-BB96-6B27E4E6E9DF}"/>
    <cellStyle name="Calculation 16 7" xfId="6112" xr:uid="{13CB75D7-D13E-40C0-8B13-B2F0E5BA52FB}"/>
    <cellStyle name="Calculation 16 7 2" xfId="12583" xr:uid="{F4AF067D-F3D6-4637-B44A-0FD7D31C0384}"/>
    <cellStyle name="Calculation 16 8" xfId="6508" xr:uid="{4BBCEE79-DBC3-4849-A136-168B3E65CFB7}"/>
    <cellStyle name="Calculation 16 8 2" xfId="12979" xr:uid="{802205FE-8B82-4233-A39D-EE7F12BCD6C2}"/>
    <cellStyle name="Calculation 16 9" xfId="6095" xr:uid="{823940EC-A7D7-49E4-BB62-4352309A5A85}"/>
    <cellStyle name="Calculation 16 9 2" xfId="12566" xr:uid="{016FE074-6F2C-4B32-8276-542835CA30ED}"/>
    <cellStyle name="Calculation 17" xfId="4395" xr:uid="{8B01725C-85F8-4F23-AE0D-1B7E9B8B04BF}"/>
    <cellStyle name="Calculation 17 2" xfId="10901" xr:uid="{A272A2AC-5D01-4F3E-B8F4-A5AB2D37B5B5}"/>
    <cellStyle name="Calculation 18" xfId="5692" xr:uid="{780F9994-E492-46CF-82C3-36C48B3E8D21}"/>
    <cellStyle name="Calculation 18 2" xfId="12163" xr:uid="{38F37522-6A4D-4E0A-8C2A-50BF65D1FC1F}"/>
    <cellStyle name="Calculation 19" xfId="5731" xr:uid="{6A456FD8-8C77-4C84-9BD4-CAE483024883}"/>
    <cellStyle name="Calculation 19 2" xfId="12202" xr:uid="{72AB8AAB-487A-40FD-B776-AA8F1DB028EF}"/>
    <cellStyle name="Calculation 2" xfId="482" xr:uid="{00000000-0005-0000-0000-0000E1010000}"/>
    <cellStyle name="Calculation 2 10" xfId="6509" xr:uid="{088F99F3-FF23-4825-BF00-4107BCFD9821}"/>
    <cellStyle name="Calculation 2 10 2" xfId="12980" xr:uid="{0D5625C8-4523-4623-8945-24B3DA12E3C6}"/>
    <cellStyle name="Calculation 2 11" xfId="6096" xr:uid="{78A3EBD0-1BF9-481D-8C45-B803D863A899}"/>
    <cellStyle name="Calculation 2 11 2" xfId="12567" xr:uid="{3F4250E5-802A-4BDD-BBF9-C20EBDC7B8AE}"/>
    <cellStyle name="Calculation 2 12" xfId="6679" xr:uid="{3C0B4A94-6119-44CE-9C18-FEAC6801F06A}"/>
    <cellStyle name="Calculation 2 12 2" xfId="13150" xr:uid="{87EDDFF4-2CBF-4A01-AC76-62712533A178}"/>
    <cellStyle name="Calculation 2 13" xfId="6660" xr:uid="{3FFD319C-2C24-48AC-ADCE-FDC360D41BBB}"/>
    <cellStyle name="Calculation 2 13 2" xfId="13131" xr:uid="{0A048C2C-A012-4D89-A070-71469E3C9371}"/>
    <cellStyle name="Calculation 2 14" xfId="7704" xr:uid="{99F0DB40-998B-4321-BBFB-42EE525DB908}"/>
    <cellStyle name="Calculation 2 14 2" xfId="14175" xr:uid="{4FC6EB98-5062-4B82-9CCC-2E8234469D1F}"/>
    <cellStyle name="Calculation 2 15" xfId="7559" xr:uid="{DED406C3-7A8F-4E75-BD71-A4EB4B89F448}"/>
    <cellStyle name="Calculation 2 15 2" xfId="14030" xr:uid="{487926E7-5746-4EE2-A07E-B45203726D77}"/>
    <cellStyle name="Calculation 2 16" xfId="7717" xr:uid="{F2294DD7-AAC0-4BC5-9BA2-5B7ABCD72FF8}"/>
    <cellStyle name="Calculation 2 16 2" xfId="14188" xr:uid="{660EFB21-F140-43C9-B696-6706897596DC}"/>
    <cellStyle name="Calculation 2 17" xfId="7544" xr:uid="{7EA1FF44-E47F-467A-9799-014330030B66}"/>
    <cellStyle name="Calculation 2 17 2" xfId="14015" xr:uid="{359D6770-8D39-4B85-B750-1876CC33A548}"/>
    <cellStyle name="Calculation 2 18" xfId="7733" xr:uid="{93EA62E1-592F-49CE-9887-FBEB3663EB37}"/>
    <cellStyle name="Calculation 2 18 2" xfId="14204" xr:uid="{DCE845C8-4452-4A9D-A7A4-705EBA4C5471}"/>
    <cellStyle name="Calculation 2 19" xfId="8732" xr:uid="{E4BB91A1-75B0-4817-9A40-AED4FF7CE471}"/>
    <cellStyle name="Calculation 2 2" xfId="483" xr:uid="{00000000-0005-0000-0000-0000E2010000}"/>
    <cellStyle name="Calculation 2 2 10" xfId="6680" xr:uid="{E9E94F60-79B6-4DBD-8D63-AF02968F50B8}"/>
    <cellStyle name="Calculation 2 2 10 2" xfId="13151" xr:uid="{29898F24-CFCD-4DE0-8A0E-995E0BB0D193}"/>
    <cellStyle name="Calculation 2 2 11" xfId="6661" xr:uid="{F21971E6-CA9D-4DBF-A54B-2EA086BA13A7}"/>
    <cellStyle name="Calculation 2 2 11 2" xfId="13132" xr:uid="{D1E3FE7B-A9F9-4109-8037-34126594AFC5}"/>
    <cellStyle name="Calculation 2 2 12" xfId="7703" xr:uid="{BF85FCAE-F998-428D-9CF0-1ABE0175591C}"/>
    <cellStyle name="Calculation 2 2 12 2" xfId="14174" xr:uid="{9A406633-07EA-45BD-8A9C-4ADEBD3F12F4}"/>
    <cellStyle name="Calculation 2 2 13" xfId="7560" xr:uid="{DFD461CC-711F-4D82-A730-732AF313BC7E}"/>
    <cellStyle name="Calculation 2 2 13 2" xfId="14031" xr:uid="{F87D6BF5-E1AF-4DFB-8905-4EBCE5F79B6A}"/>
    <cellStyle name="Calculation 2 2 14" xfId="7716" xr:uid="{C40E3F34-B8E7-4D8E-A136-1AB7BAC1FBAA}"/>
    <cellStyle name="Calculation 2 2 14 2" xfId="14187" xr:uid="{49F213B1-956D-48D6-8E81-E9607EB8A97B}"/>
    <cellStyle name="Calculation 2 2 15" xfId="7545" xr:uid="{8D194CD5-11CF-4368-AB96-4DAA1E7860B1}"/>
    <cellStyle name="Calculation 2 2 15 2" xfId="14016" xr:uid="{49947C9E-8573-4DEB-8267-1FD7538A0FE2}"/>
    <cellStyle name="Calculation 2 2 16" xfId="7732" xr:uid="{C90FB1EB-BF61-4B9C-862B-8EFA62C19476}"/>
    <cellStyle name="Calculation 2 2 16 2" xfId="14203" xr:uid="{95259185-B7D9-42B2-A8B7-82EF2EC0DBF7}"/>
    <cellStyle name="Calculation 2 2 17" xfId="8733" xr:uid="{40127ADA-653E-475F-A0F6-C0FBA5515532}"/>
    <cellStyle name="Calculation 2 2 18" xfId="8627" xr:uid="{2E25CC2A-9F1F-4BCA-8366-BB4C025F490E}"/>
    <cellStyle name="Calculation 2 2 19" xfId="8949" xr:uid="{BC50AE9F-3304-4BDD-A6B4-E7C10BB44218}"/>
    <cellStyle name="Calculation 2 2 2" xfId="484" xr:uid="{00000000-0005-0000-0000-0000E3010000}"/>
    <cellStyle name="Calculation 2 2 2 2" xfId="4412" xr:uid="{DDF9B801-A45D-4DBB-A670-4E7A38D62F8D}"/>
    <cellStyle name="Calculation 2 2 2 2 2" xfId="10918" xr:uid="{CA6D8CE1-9A37-4037-8AA0-69C0FBCA8007}"/>
    <cellStyle name="Calculation 2 2 2 3" xfId="9142" xr:uid="{549DBC8C-7779-4286-A565-9EBC337D8689}"/>
    <cellStyle name="Calculation 2 2 2 4" xfId="10239" xr:uid="{C38144C5-51ED-454D-ADAA-F18AED4F5DCC}"/>
    <cellStyle name="Calculation 2 2 20" xfId="8753" xr:uid="{1975306E-2C56-406D-9C25-CE1FA1DFB948}"/>
    <cellStyle name="Calculation 2 2 21" xfId="8960" xr:uid="{1A01E446-C470-4228-B11F-2698A34BB121}"/>
    <cellStyle name="Calculation 2 2 22" xfId="8767" xr:uid="{D3CAA067-A9EC-4ACD-9340-A1DC06EAB76D}"/>
    <cellStyle name="Calculation 2 2 23" xfId="15020" xr:uid="{84DB570A-BCDA-4211-9B00-70B0B7397EC8}"/>
    <cellStyle name="Calculation 2 2 24" xfId="15572" xr:uid="{B62E7B0B-E6FE-4D59-89C5-30A6B0EF9E80}"/>
    <cellStyle name="Calculation 2 2 25" xfId="15493" xr:uid="{D2A9EFB7-368D-4221-867B-1B1AB60CDBE1}"/>
    <cellStyle name="Calculation 2 2 3" xfId="4411" xr:uid="{2BE17548-1F61-439B-8E6A-864DAE83D59E}"/>
    <cellStyle name="Calculation 2 2 3 2" xfId="10917" xr:uid="{61B766D0-6AF2-45E0-A295-074C29B95629}"/>
    <cellStyle name="Calculation 2 2 4" xfId="5237" xr:uid="{4C388F5F-C273-4929-8282-9AA0FC91E080}"/>
    <cellStyle name="Calculation 2 2 4 2" xfId="11708" xr:uid="{0A699A60-F9CD-402A-88F7-CAF94533FB44}"/>
    <cellStyle name="Calculation 2 2 5" xfId="5196" xr:uid="{28A9ED04-4EBB-4C6A-88D0-559BE50CBD9E}"/>
    <cellStyle name="Calculation 2 2 5 2" xfId="11667" xr:uid="{ED75FDBD-F8DC-4D54-BD77-078CA11879CA}"/>
    <cellStyle name="Calculation 2 2 6" xfId="5275" xr:uid="{70720919-F134-4F2A-8A39-AF30129A7B93}"/>
    <cellStyle name="Calculation 2 2 6 2" xfId="11746" xr:uid="{78E51623-444C-4572-8385-A06C991A99EB}"/>
    <cellStyle name="Calculation 2 2 7" xfId="6114" xr:uid="{F52FBF9D-2242-4893-8FC2-FEE6C32DB5AC}"/>
    <cellStyle name="Calculation 2 2 7 2" xfId="12585" xr:uid="{461F2792-49BB-4385-8F41-EF0AD1245D4C}"/>
    <cellStyle name="Calculation 2 2 8" xfId="6125" xr:uid="{B77EA5FD-9706-4707-9F76-84AB7D4499E2}"/>
    <cellStyle name="Calculation 2 2 8 2" xfId="12596" xr:uid="{AAC4BD9F-59F3-4EAE-BF8E-0C6A71EE69A3}"/>
    <cellStyle name="Calculation 2 2 9" xfId="6097" xr:uid="{99FAC202-AEAD-47D2-B9A9-A5B3E77AAFA7}"/>
    <cellStyle name="Calculation 2 2 9 2" xfId="12568" xr:uid="{47433979-9CE0-4292-90FE-1CC4F756BE06}"/>
    <cellStyle name="Calculation 2 20" xfId="8626" xr:uid="{9D12F6F3-0BF5-4DA8-BB5D-BB3C04A9ED5B}"/>
    <cellStyle name="Calculation 2 21" xfId="9171" xr:uid="{C6D9218D-E732-481E-A1C1-DB39F3636C13}"/>
    <cellStyle name="Calculation 2 22" xfId="8752" xr:uid="{411175E8-2804-45C8-AC20-863616738D79}"/>
    <cellStyle name="Calculation 2 23" xfId="8961" xr:uid="{4BA2EB60-CC49-4EC6-94AE-3B8FA1A6DF42}"/>
    <cellStyle name="Calculation 2 24" xfId="9917" xr:uid="{75ECBD2F-1B21-48FA-9FFA-390EB9A77DB5}"/>
    <cellStyle name="Calculation 2 25" xfId="15019" xr:uid="{238FBFF7-8CA7-4C77-B353-12BB4D47DAE7}"/>
    <cellStyle name="Calculation 2 26" xfId="15573" xr:uid="{B63A26B7-9ACE-4271-9D3B-A7D55A641CAA}"/>
    <cellStyle name="Calculation 2 27" xfId="15492" xr:uid="{5DE36A61-D912-4E74-96FF-977C5EFBE4D2}"/>
    <cellStyle name="Calculation 2 3" xfId="485" xr:uid="{00000000-0005-0000-0000-0000E4010000}"/>
    <cellStyle name="Calculation 2 3 10" xfId="6681" xr:uid="{6B6AFF83-7AB2-4817-824C-83E67C293F6B}"/>
    <cellStyle name="Calculation 2 3 10 2" xfId="13152" xr:uid="{7166F0CB-5645-4C5A-BE63-591B1B67CD0D}"/>
    <cellStyle name="Calculation 2 3 11" xfId="6662" xr:uid="{FE2054EE-3002-407D-8ED3-7533CC857855}"/>
    <cellStyle name="Calculation 2 3 11 2" xfId="13133" xr:uid="{205DFD97-0E7A-4B7E-85AF-AB414DD75364}"/>
    <cellStyle name="Calculation 2 3 12" xfId="7702" xr:uid="{BC578F45-3AFC-495E-BBA0-0C9225936C3C}"/>
    <cellStyle name="Calculation 2 3 12 2" xfId="14173" xr:uid="{0ACCD483-BFBF-4E2D-8B2F-9563270F715D}"/>
    <cellStyle name="Calculation 2 3 13" xfId="7561" xr:uid="{5B108DDE-26DD-4972-8686-FF058D326072}"/>
    <cellStyle name="Calculation 2 3 13 2" xfId="14032" xr:uid="{1BC385A1-F32D-439E-954F-6126CC7DD5C4}"/>
    <cellStyle name="Calculation 2 3 14" xfId="7715" xr:uid="{8A12B1BF-3284-415E-BDC6-7C7522E93F5D}"/>
    <cellStyle name="Calculation 2 3 14 2" xfId="14186" xr:uid="{A968A06D-164D-4710-A3D5-13216A76F7A1}"/>
    <cellStyle name="Calculation 2 3 15" xfId="7801" xr:uid="{C15E6C41-CE29-4589-B1B2-5012139ADDCE}"/>
    <cellStyle name="Calculation 2 3 15 2" xfId="14272" xr:uid="{BF99CF7B-69C4-4784-94C4-353B3C502A0D}"/>
    <cellStyle name="Calculation 2 3 16" xfId="7731" xr:uid="{74EE57AF-F570-4C6C-859A-5AA265D1501A}"/>
    <cellStyle name="Calculation 2 3 16 2" xfId="14202" xr:uid="{EAC5A874-C5F9-4EDD-8C72-770CA10EB383}"/>
    <cellStyle name="Calculation 2 3 17" xfId="8734" xr:uid="{D0E8F42F-0CC3-4EFE-A84B-FA829DE06013}"/>
    <cellStyle name="Calculation 2 3 18" xfId="8628" xr:uid="{176B1296-0D89-476F-9E46-B1B6ABE42433}"/>
    <cellStyle name="Calculation 2 3 19" xfId="8948" xr:uid="{4CB097D2-1E4A-4AA1-8299-2B414E11697A}"/>
    <cellStyle name="Calculation 2 3 2" xfId="486" xr:uid="{00000000-0005-0000-0000-0000E5010000}"/>
    <cellStyle name="Calculation 2 3 2 2" xfId="4414" xr:uid="{743B5926-4892-41DE-AD64-DC4C3FF83EC7}"/>
    <cellStyle name="Calculation 2 3 2 2 2" xfId="10920" xr:uid="{3EB14B5C-F842-45A1-B975-A90EDCB6282C}"/>
    <cellStyle name="Calculation 2 3 2 3" xfId="9146" xr:uid="{23A98524-2CC2-43C5-907C-17C039B21B88}"/>
    <cellStyle name="Calculation 2 3 2 4" xfId="10240" xr:uid="{F81DBFE3-0A57-442B-BF9A-E5EF3DFE83DA}"/>
    <cellStyle name="Calculation 2 3 20" xfId="8754" xr:uid="{02F6B04D-2CAC-42CF-82C0-94118424A45A}"/>
    <cellStyle name="Calculation 2 3 21" xfId="9175" xr:uid="{B003FBDF-4134-4438-905E-EFC651B7BEC8}"/>
    <cellStyle name="Calculation 2 3 22" xfId="8768" xr:uid="{5A848366-CDD4-4797-AB44-082586D75893}"/>
    <cellStyle name="Calculation 2 3 23" xfId="15021" xr:uid="{0552312B-43FE-45B4-9702-DD167C592B61}"/>
    <cellStyle name="Calculation 2 3 24" xfId="15571" xr:uid="{9E4466FB-8E62-4465-8A6B-40A2112E1964}"/>
    <cellStyle name="Calculation 2 3 25" xfId="15494" xr:uid="{0449B5BB-3CC2-41BA-B76C-4BAE8E8B5FE1}"/>
    <cellStyle name="Calculation 2 3 3" xfId="4413" xr:uid="{1349D0A2-8A62-4BE2-BFA2-1177CFF41D49}"/>
    <cellStyle name="Calculation 2 3 3 2" xfId="10919" xr:uid="{E3813255-61A0-4310-90BC-812B41538062}"/>
    <cellStyle name="Calculation 2 3 4" xfId="5238" xr:uid="{90365A60-E6FA-4120-8168-7CA1CE2C3553}"/>
    <cellStyle name="Calculation 2 3 4 2" xfId="11709" xr:uid="{ACB46C63-649C-40A4-8C62-77647EFB17C3}"/>
    <cellStyle name="Calculation 2 3 5" xfId="5197" xr:uid="{F903FB4F-0C7C-4D2E-9035-58BFCFD5FC18}"/>
    <cellStyle name="Calculation 2 3 5 2" xfId="11668" xr:uid="{D6B7F37E-6463-48A0-8AD2-73232B496D9E}"/>
    <cellStyle name="Calculation 2 3 6" xfId="5274" xr:uid="{6840EB33-2C19-40DD-AB27-5EA0292124B9}"/>
    <cellStyle name="Calculation 2 3 6 2" xfId="11745" xr:uid="{26B45516-A76D-487B-A850-A319DE3603A5}"/>
    <cellStyle name="Calculation 2 3 7" xfId="6115" xr:uid="{CD862679-CAFB-4E20-9D7F-0C20277992FE}"/>
    <cellStyle name="Calculation 2 3 7 2" xfId="12586" xr:uid="{4855DD76-8DA1-4CBA-811F-50A21BC4434A}"/>
    <cellStyle name="Calculation 2 3 8" xfId="6443" xr:uid="{D4000BAE-E22C-4810-B89F-9000AF4DA885}"/>
    <cellStyle name="Calculation 2 3 8 2" xfId="12914" xr:uid="{2F9B2414-B0DD-4F99-91DA-02F4B48671FB}"/>
    <cellStyle name="Calculation 2 3 9" xfId="6098" xr:uid="{144951A8-A182-460D-A038-D47936009A9C}"/>
    <cellStyle name="Calculation 2 3 9 2" xfId="12569" xr:uid="{3FC66BFA-C4BF-4921-AB4F-21D5F281189C}"/>
    <cellStyle name="Calculation 2 4" xfId="487" xr:uid="{00000000-0005-0000-0000-0000E6010000}"/>
    <cellStyle name="Calculation 2 4 2" xfId="4415" xr:uid="{C588BB8C-5590-451A-A38A-7411B9E7821A}"/>
    <cellStyle name="Calculation 2 4 2 2" xfId="10921" xr:uid="{BCCAD47B-3D85-4525-91EF-B08AB50F077A}"/>
    <cellStyle name="Calculation 2 4 3" xfId="9239" xr:uid="{37403E8F-AE3E-4138-B335-CE3D8E7D3253}"/>
    <cellStyle name="Calculation 2 4 4" xfId="10241" xr:uid="{AC843643-7AE4-4BD1-A74A-BD13C46061E2}"/>
    <cellStyle name="Calculation 2 5" xfId="4410" xr:uid="{30BEC25B-29FD-4398-A8DE-94CEDF2F0FAD}"/>
    <cellStyle name="Calculation 2 5 2" xfId="10916" xr:uid="{752EB1C6-A1BA-465B-9931-55CFEFA9FB4A}"/>
    <cellStyle name="Calculation 2 6" xfId="5236" xr:uid="{0D8DC1E3-8D66-4621-A1D2-22286F8C5A3D}"/>
    <cellStyle name="Calculation 2 6 2" xfId="11707" xr:uid="{8B737AD9-147B-447F-A2C4-218E64E8CFA4}"/>
    <cellStyle name="Calculation 2 7" xfId="5195" xr:uid="{08C41C13-F5E7-4189-B348-DB87B5935E18}"/>
    <cellStyle name="Calculation 2 7 2" xfId="11666" xr:uid="{70C4FECD-AF41-419B-AE0D-8516104897B7}"/>
    <cellStyle name="Calculation 2 8" xfId="5276" xr:uid="{E9D8E154-83F1-4D9B-BA73-69B0FF218EC4}"/>
    <cellStyle name="Calculation 2 8 2" xfId="11747" xr:uid="{2EE2089B-2853-42A5-A8F7-84D95E3D52E5}"/>
    <cellStyle name="Calculation 2 9" xfId="6113" xr:uid="{99A5B186-4FB9-4B8F-A2FE-2E2575FF6D8C}"/>
    <cellStyle name="Calculation 2 9 2" xfId="12584" xr:uid="{CA724353-302D-4B28-8AD2-A36125D09746}"/>
    <cellStyle name="Calculation 20" xfId="5453" xr:uid="{1F2F20A6-11AF-4DEC-8E05-3FE3C4DA87BE}"/>
    <cellStyle name="Calculation 20 2" xfId="11924" xr:uid="{145AF1C3-BA72-479A-881C-CE1D1FB49047}"/>
    <cellStyle name="Calculation 21" xfId="6489" xr:uid="{5685A0E9-6BF0-4990-8F03-ADDA39F69F56}"/>
    <cellStyle name="Calculation 21 2" xfId="12960" xr:uid="{D689D318-3774-4541-8130-24302BC6E2D0}"/>
    <cellStyle name="Calculation 22" xfId="6617" xr:uid="{4F00821F-E081-431F-8EAB-DFA3E6BAD1D6}"/>
    <cellStyle name="Calculation 22 2" xfId="13088" xr:uid="{A31D724C-0DCE-42FA-8591-1C6307023553}"/>
    <cellStyle name="Calculation 23" xfId="6624" xr:uid="{3A42D8BA-4FDC-47B2-8558-D185C3D35A90}"/>
    <cellStyle name="Calculation 23 2" xfId="13095" xr:uid="{F72B06F6-8A42-4B10-8B4A-79A0665814AF}"/>
    <cellStyle name="Calculation 24" xfId="7115" xr:uid="{25E405D3-59A4-4FF2-ABB8-5F5BD0EF087A}"/>
    <cellStyle name="Calculation 24 2" xfId="13586" xr:uid="{95DF5358-C932-45A4-8B02-E8311465F094}"/>
    <cellStyle name="Calculation 25" xfId="7153" xr:uid="{1E04DDDA-ACE0-41F0-BFD0-53F9A09F47F8}"/>
    <cellStyle name="Calculation 25 2" xfId="13624" xr:uid="{949A2497-9B24-4918-BE5E-AA04900FAF66}"/>
    <cellStyle name="Calculation 26" xfId="7795" xr:uid="{55D18C2C-AD40-4273-8182-5C6C1ECFCCB4}"/>
    <cellStyle name="Calculation 26 2" xfId="14266" xr:uid="{8DCC1A8C-62EE-4139-A9B8-9E0A67A23935}"/>
    <cellStyle name="Calculation 27" xfId="7824" xr:uid="{A994C762-172A-4FD2-B9E7-57091C3DD5DC}"/>
    <cellStyle name="Calculation 27 2" xfId="14295" xr:uid="{E029D256-8BAE-422E-84EE-61567714338B}"/>
    <cellStyle name="Calculation 28" xfId="8004" xr:uid="{25D279A2-504E-4D6C-8F5C-F09D2633C5B9}"/>
    <cellStyle name="Calculation 28 2" xfId="14475" xr:uid="{64C68CEA-B79B-4E7B-A886-3A981EDC0105}"/>
    <cellStyle name="Calculation 29" xfId="8181" xr:uid="{302582AC-CF8E-4600-A2A7-B264209AC776}"/>
    <cellStyle name="Calculation 29 2" xfId="14652" xr:uid="{8DEE4AB8-7B2D-4834-A21A-632D2D700BFD}"/>
    <cellStyle name="Calculation 3" xfId="488" xr:uid="{00000000-0005-0000-0000-0000E7010000}"/>
    <cellStyle name="Calculation 3 10" xfId="6682" xr:uid="{D3625C1A-C0A4-43DA-A894-4B6038DF2C25}"/>
    <cellStyle name="Calculation 3 10 2" xfId="13153" xr:uid="{A70304DE-6C31-4218-9EB6-059BAEF1AF8E}"/>
    <cellStyle name="Calculation 3 11" xfId="6663" xr:uid="{76AA85F5-6F17-4D5F-939C-B4F4F8306E59}"/>
    <cellStyle name="Calculation 3 11 2" xfId="13134" xr:uid="{317C33F7-A11A-4FA3-87F2-5D3E2199CBB5}"/>
    <cellStyle name="Calculation 3 12" xfId="7701" xr:uid="{84B0F695-9C78-41B0-9B22-4EDF8F45D4B0}"/>
    <cellStyle name="Calculation 3 12 2" xfId="14172" xr:uid="{9D6785EE-4805-4F6D-9EB2-622639E1BB81}"/>
    <cellStyle name="Calculation 3 13" xfId="7562" xr:uid="{87E0ED7C-59CC-4D62-8CEB-75097CB3AA50}"/>
    <cellStyle name="Calculation 3 13 2" xfId="14033" xr:uid="{E0343DCA-2C1C-487A-95E3-5B346C6F041B}"/>
    <cellStyle name="Calculation 3 14" xfId="7714" xr:uid="{24D642B4-E20E-4A6F-9323-8DAC63F2CF31}"/>
    <cellStyle name="Calculation 3 14 2" xfId="14185" xr:uid="{1DE501D8-D031-4DAB-B33F-B8A97E4A418F}"/>
    <cellStyle name="Calculation 3 15" xfId="7546" xr:uid="{1FA886F6-FB7D-4A93-BC42-9F989BFD88BE}"/>
    <cellStyle name="Calculation 3 15 2" xfId="14017" xr:uid="{01F2D786-9238-4367-82CF-EF11F91DF644}"/>
    <cellStyle name="Calculation 3 16" xfId="7730" xr:uid="{FBE9AD02-5809-4E30-9EB2-BE9CA8A1DB89}"/>
    <cellStyle name="Calculation 3 16 2" xfId="14201" xr:uid="{5284E888-8A49-409A-9664-4F48BFF6FF7E}"/>
    <cellStyle name="Calculation 3 17" xfId="8735" xr:uid="{5BD57FEE-2FCF-4284-BD59-01973C73A166}"/>
    <cellStyle name="Calculation 3 18" xfId="8629" xr:uid="{6E71895E-4DB6-43BE-96AB-61BD19166286}"/>
    <cellStyle name="Calculation 3 19" xfId="8947" xr:uid="{109D8629-4DA4-426E-8FDA-3724C2A2DFDD}"/>
    <cellStyle name="Calculation 3 2" xfId="489" xr:uid="{00000000-0005-0000-0000-0000E8010000}"/>
    <cellStyle name="Calculation 3 2 2" xfId="4417" xr:uid="{98A65B7A-28DE-4047-A40D-DF1973B894E0}"/>
    <cellStyle name="Calculation 3 2 2 2" xfId="10923" xr:uid="{21756233-0456-4033-BB48-4FB6B86C09F8}"/>
    <cellStyle name="Calculation 3 2 3" xfId="8630" xr:uid="{E6B2B22E-3FF5-4DF8-A0D2-1F4A4824B348}"/>
    <cellStyle name="Calculation 3 2 4" xfId="10242" xr:uid="{69819915-DB97-471A-B640-AC7B151A19EB}"/>
    <cellStyle name="Calculation 3 20" xfId="8755" xr:uid="{4E2997D4-E9CA-457C-83B9-42DC6E297113}"/>
    <cellStyle name="Calculation 3 21" xfId="8959" xr:uid="{A6E7B0ED-F1FD-42D6-9863-F74D1D277DCF}"/>
    <cellStyle name="Calculation 3 22" xfId="8769" xr:uid="{2D5D9AF1-3415-4690-AB6F-18709415BFA6}"/>
    <cellStyle name="Calculation 3 23" xfId="15022" xr:uid="{9DEAFE4B-960E-41B1-90F0-5FCF439A112E}"/>
    <cellStyle name="Calculation 3 24" xfId="15570" xr:uid="{10595FC4-87A9-48A2-B5AA-391856FD6BE1}"/>
    <cellStyle name="Calculation 3 25" xfId="15495" xr:uid="{72EE447F-3EB3-48B2-8553-3C667C2505C1}"/>
    <cellStyle name="Calculation 3 3" xfId="4416" xr:uid="{8D270DCD-B60F-4EC5-8525-CF84E4AE18AE}"/>
    <cellStyle name="Calculation 3 3 2" xfId="10922" xr:uid="{FCCEA70D-965E-4D68-A28F-F19EFFDFF15E}"/>
    <cellStyle name="Calculation 3 4" xfId="5239" xr:uid="{B8D64F32-D14B-40F5-9BF5-3B7C93582AE4}"/>
    <cellStyle name="Calculation 3 4 2" xfId="11710" xr:uid="{7ADF90FF-ADD2-419E-9ACF-36E7D792B144}"/>
    <cellStyle name="Calculation 3 5" xfId="5198" xr:uid="{7648A311-3A17-4280-BBFF-68AC07442C8B}"/>
    <cellStyle name="Calculation 3 5 2" xfId="11669" xr:uid="{098F1240-0564-4A39-840E-35EAF09B1909}"/>
    <cellStyle name="Calculation 3 6" xfId="5273" xr:uid="{008AF280-8058-4373-92EA-82306A6AAD78}"/>
    <cellStyle name="Calculation 3 6 2" xfId="11744" xr:uid="{237A5C33-4FAB-4E53-8B17-E9F6E6DEDB3A}"/>
    <cellStyle name="Calculation 3 7" xfId="6116" xr:uid="{E2C35FF6-ED79-4E6B-9070-0A04F7107E6E}"/>
    <cellStyle name="Calculation 3 7 2" xfId="12587" xr:uid="{A764CC69-29A0-4CFF-B9F6-DC5D24BA4264}"/>
    <cellStyle name="Calculation 3 8" xfId="6126" xr:uid="{D1BDC617-9B60-48CC-BE85-B9470F1D9CB0}"/>
    <cellStyle name="Calculation 3 8 2" xfId="12597" xr:uid="{B5BCCD47-F1E8-49CB-9EAF-A4199206EAD1}"/>
    <cellStyle name="Calculation 3 9" xfId="6099" xr:uid="{851E064D-373D-42EE-8E6D-EB8CCCB9111A}"/>
    <cellStyle name="Calculation 3 9 2" xfId="12570" xr:uid="{82CBC397-A8C2-4A21-8117-1761AE8D8A69}"/>
    <cellStyle name="Calculation 30" xfId="8345" xr:uid="{E02CA900-4907-49DF-A7A9-2D63A797A4B7}"/>
    <cellStyle name="Calculation 30 2" xfId="14816" xr:uid="{C759F544-382F-4302-8593-72FA9CD1242F}"/>
    <cellStyle name="Calculation 31" xfId="9236" xr:uid="{C4620E50-ECD7-4330-BE38-7F0B3AF16F28}"/>
    <cellStyle name="Calculation 32" xfId="8616" xr:uid="{D43FF1E0-9912-4ADD-99C8-0296F9A537C5}"/>
    <cellStyle name="Calculation 33" xfId="9714" xr:uid="{E4CA6036-9EB1-4B30-892F-BF5526F6B963}"/>
    <cellStyle name="Calculation 34" xfId="9260" xr:uid="{E0C73991-C851-41B7-A38C-B62F5736DF24}"/>
    <cellStyle name="Calculation 35" xfId="9919" xr:uid="{14C5F6D6-53EE-470D-818B-D291E25B9806}"/>
    <cellStyle name="Calculation 36" xfId="8721" xr:uid="{467213CD-9A91-4780-B4DF-986728617B1D}"/>
    <cellStyle name="Calculation 37" xfId="15251" xr:uid="{2C9F83E0-DAC8-4F65-B4FB-7EE03ED2C5EA}"/>
    <cellStyle name="Calculation 38" xfId="15615" xr:uid="{06283650-690F-42CA-8372-8CE86E83B599}"/>
    <cellStyle name="Calculation 39" xfId="15622" xr:uid="{1C112F99-88E9-4360-87DF-1F9C7C8E67D2}"/>
    <cellStyle name="Calculation 4" xfId="490" xr:uid="{00000000-0005-0000-0000-0000E9010000}"/>
    <cellStyle name="Calculation 4 10" xfId="6683" xr:uid="{2AFBEF0E-EFDD-41B5-B856-30E59EE71D40}"/>
    <cellStyle name="Calculation 4 10 2" xfId="13154" xr:uid="{D4E97855-F3EC-4E45-9A58-A2FA16A32F58}"/>
    <cellStyle name="Calculation 4 11" xfId="6664" xr:uid="{A4378336-EA90-457E-8EC1-8A7DA963067D}"/>
    <cellStyle name="Calculation 4 11 2" xfId="13135" xr:uid="{872AFD55-1827-4E73-A890-86EAD21E35FF}"/>
    <cellStyle name="Calculation 4 12" xfId="7700" xr:uid="{2B7FD353-152C-4E90-9F1C-E606175EDD0D}"/>
    <cellStyle name="Calculation 4 12 2" xfId="14171" xr:uid="{D8245A6B-4A5A-4E69-BA3D-54B6D2A40A14}"/>
    <cellStyle name="Calculation 4 13" xfId="7563" xr:uid="{8955A1FF-AB5D-4F9C-A7E1-7273B05D7DE8}"/>
    <cellStyle name="Calculation 4 13 2" xfId="14034" xr:uid="{E769BC41-2111-4DC6-B5CB-10FE5FF0B367}"/>
    <cellStyle name="Calculation 4 14" xfId="7713" xr:uid="{5E5F3B51-33D4-4104-8D58-D0D3FB9B8EE4}"/>
    <cellStyle name="Calculation 4 14 2" xfId="14184" xr:uid="{93FFE93C-18F8-4312-9858-979A475275C1}"/>
    <cellStyle name="Calculation 4 15" xfId="7547" xr:uid="{509241F3-93F8-46E4-8A09-F1223F8F186A}"/>
    <cellStyle name="Calculation 4 15 2" xfId="14018" xr:uid="{6C9B847A-56B3-4FAD-83A0-1102C0F04769}"/>
    <cellStyle name="Calculation 4 16" xfId="7729" xr:uid="{EB6BF435-21D2-4BFE-84BA-1901E582626A}"/>
    <cellStyle name="Calculation 4 16 2" xfId="14200" xr:uid="{09AEC69B-45CA-4165-AE42-9240E7541AF8}"/>
    <cellStyle name="Calculation 4 17" xfId="8532" xr:uid="{264A06F5-E099-4821-9175-332417B93D50}"/>
    <cellStyle name="Calculation 4 18" xfId="8631" xr:uid="{BF3FFBE5-39B0-49CB-8812-68FEF847E3AB}"/>
    <cellStyle name="Calculation 4 19" xfId="8946" xr:uid="{EE625C52-CFA6-467C-94CA-B6161FFBA6CF}"/>
    <cellStyle name="Calculation 4 2" xfId="491" xr:uid="{00000000-0005-0000-0000-0000EA010000}"/>
    <cellStyle name="Calculation 4 2 2" xfId="4419" xr:uid="{79B1F54B-B6D6-4D39-95F8-154AFAABDE40}"/>
    <cellStyle name="Calculation 4 2 2 2" xfId="10925" xr:uid="{C00262A5-6908-490F-AA8D-1C674C379314}"/>
    <cellStyle name="Calculation 4 2 3" xfId="8632" xr:uid="{88985F39-29A4-4E6F-9A9B-5E74E74FBF9E}"/>
    <cellStyle name="Calculation 4 2 4" xfId="10243" xr:uid="{3CB70E87-42CC-47EE-A6DC-1BB426EA8F5A}"/>
    <cellStyle name="Calculation 4 20" xfId="8756" xr:uid="{3D6AE580-F7A5-4704-AB87-11D76CCC7933}"/>
    <cellStyle name="Calculation 4 21" xfId="8958" xr:uid="{382410D0-83CF-4169-93E3-0629165F8B24}"/>
    <cellStyle name="Calculation 4 22" xfId="8544" xr:uid="{FDF455F3-2109-4406-860B-30B8FCDD1546}"/>
    <cellStyle name="Calculation 4 23" xfId="15023" xr:uid="{828074A0-609A-4D84-BCA0-D49E3969DC60}"/>
    <cellStyle name="Calculation 4 24" xfId="15569" xr:uid="{51EDDAC1-DAD5-4302-8160-D31528A10A05}"/>
    <cellStyle name="Calculation 4 25" xfId="15496" xr:uid="{2408982D-6B03-4C0C-9E20-3B7E0B7C2611}"/>
    <cellStyle name="Calculation 4 3" xfId="4418" xr:uid="{7126CA19-D709-4575-AA08-280B947A9455}"/>
    <cellStyle name="Calculation 4 3 2" xfId="10924" xr:uid="{BA161F28-0E11-4245-A608-A945685AB41F}"/>
    <cellStyle name="Calculation 4 4" xfId="5240" xr:uid="{83736F08-B08B-4FBB-A2AC-DBEEC84D8243}"/>
    <cellStyle name="Calculation 4 4 2" xfId="11711" xr:uid="{D6156C42-20CA-47F5-B40C-0649AF0985E6}"/>
    <cellStyle name="Calculation 4 5" xfId="5199" xr:uid="{9ACD18C5-9470-431C-916A-5F8F83041AEC}"/>
    <cellStyle name="Calculation 4 5 2" xfId="11670" xr:uid="{B5E8C386-A484-4476-8F4D-EF20E7771C4B}"/>
    <cellStyle name="Calculation 4 6" xfId="5272" xr:uid="{6DAF8F61-CF37-4FC8-8864-63F84B87E068}"/>
    <cellStyle name="Calculation 4 6 2" xfId="11743" xr:uid="{E3BBF167-AD9D-4375-A24F-A4DD75EB770A}"/>
    <cellStyle name="Calculation 4 7" xfId="6117" xr:uid="{E526695C-E4CC-4F7B-8CDE-34D10D3E6980}"/>
    <cellStyle name="Calculation 4 7 2" xfId="12588" xr:uid="{67C01982-C68A-4787-A97D-C3E7512D2B67}"/>
    <cellStyle name="Calculation 4 8" xfId="6461" xr:uid="{A0B4A3CA-8EC8-43C6-AC17-BFA026980248}"/>
    <cellStyle name="Calculation 4 8 2" xfId="12932" xr:uid="{B67E7F02-D2A5-458A-B3C1-6E9244E36D56}"/>
    <cellStyle name="Calculation 4 9" xfId="6100" xr:uid="{BB947354-2607-4E9A-B0CA-07B2F944104B}"/>
    <cellStyle name="Calculation 4 9 2" xfId="12571" xr:uid="{7AEA19F1-B327-467F-904E-D917C149251B}"/>
    <cellStyle name="Calculation 5" xfId="492" xr:uid="{00000000-0005-0000-0000-0000EB010000}"/>
    <cellStyle name="Calculation 5 10" xfId="6684" xr:uid="{CDBFE864-4993-4264-8ABB-F6EC57D1C571}"/>
    <cellStyle name="Calculation 5 10 2" xfId="13155" xr:uid="{30084E7A-BC5D-438A-A7A6-278247E8FA7C}"/>
    <cellStyle name="Calculation 5 11" xfId="6665" xr:uid="{BE129768-72C0-45F2-92C5-ED8AC5C00874}"/>
    <cellStyle name="Calculation 5 11 2" xfId="13136" xr:uid="{C3C54684-6535-4306-986D-05F3C314D9EE}"/>
    <cellStyle name="Calculation 5 12" xfId="7699" xr:uid="{D68F1618-9E1F-4890-B25B-6C5D612FB9B1}"/>
    <cellStyle name="Calculation 5 12 2" xfId="14170" xr:uid="{650232FA-FDD2-451A-87C0-6D8B6BDDE6AC}"/>
    <cellStyle name="Calculation 5 13" xfId="7564" xr:uid="{55F3FD10-5431-435F-B27C-2501616D8A0E}"/>
    <cellStyle name="Calculation 5 13 2" xfId="14035" xr:uid="{F24108B1-3C9A-4285-A228-490C61DFB6CB}"/>
    <cellStyle name="Calculation 5 14" xfId="7712" xr:uid="{7AF57710-82D1-439A-8665-BF10EBCECDFC}"/>
    <cellStyle name="Calculation 5 14 2" xfId="14183" xr:uid="{E37A3992-3FD1-45B2-8E6F-C9B840184CB8}"/>
    <cellStyle name="Calculation 5 15" xfId="7548" xr:uid="{14955084-38DC-410F-9C58-E98F7FDECF0A}"/>
    <cellStyle name="Calculation 5 15 2" xfId="14019" xr:uid="{E82F2470-6B41-4E1B-A663-F2D04A4DB0C2}"/>
    <cellStyle name="Calculation 5 16" xfId="7728" xr:uid="{AABE5A67-4F82-4A0B-8259-00B7AEA2A39A}"/>
    <cellStyle name="Calculation 5 16 2" xfId="14199" xr:uid="{B39F4A9D-5436-401E-8E14-D5DEEACA80B4}"/>
    <cellStyle name="Calculation 5 17" xfId="8736" xr:uid="{A5AD4DAD-759A-4EE0-B3C6-95AD8D3C1466}"/>
    <cellStyle name="Calculation 5 18" xfId="8633" xr:uid="{E080017C-56F1-4FF7-967E-D17D903A191A}"/>
    <cellStyle name="Calculation 5 19" xfId="8945" xr:uid="{CCD32884-541E-4065-8D49-D512FD245614}"/>
    <cellStyle name="Calculation 5 2" xfId="493" xr:uid="{00000000-0005-0000-0000-0000EC010000}"/>
    <cellStyle name="Calculation 5 2 2" xfId="4421" xr:uid="{9C1ADE73-AFA0-46D9-8D16-2AF06078BA3F}"/>
    <cellStyle name="Calculation 5 2 2 2" xfId="10927" xr:uid="{89525A4A-32B3-4AAB-9A94-FEE8E2AF877F}"/>
    <cellStyle name="Calculation 5 2 3" xfId="8634" xr:uid="{39582C96-0774-4B7B-B4B1-765966819675}"/>
    <cellStyle name="Calculation 5 2 4" xfId="10244" xr:uid="{A26D847A-D568-4020-8646-257584846BA1}"/>
    <cellStyle name="Calculation 5 20" xfId="8757" xr:uid="{65997045-D91B-48AA-B31B-D742DA830F29}"/>
    <cellStyle name="Calculation 5 21" xfId="8957" xr:uid="{0345DF29-07B7-4422-852C-73396E512DCA}"/>
    <cellStyle name="Calculation 5 22" xfId="8770" xr:uid="{6D803BB5-C589-48B4-9CA7-D5E8422F6D7B}"/>
    <cellStyle name="Calculation 5 23" xfId="15003" xr:uid="{BB7EEDBD-0A31-4AEC-B936-1293D458D19D}"/>
    <cellStyle name="Calculation 5 24" xfId="15568" xr:uid="{F4B4B1B7-B744-48AC-8F37-2C361393345D}"/>
    <cellStyle name="Calculation 5 25" xfId="15497" xr:uid="{8548D1E4-CD2A-49F5-9E12-A9234E0FC640}"/>
    <cellStyle name="Calculation 5 3" xfId="4420" xr:uid="{13D95470-23B5-4568-AB69-371143EC7D01}"/>
    <cellStyle name="Calculation 5 3 2" xfId="10926" xr:uid="{B3CDA70E-3EA2-4B22-9156-F68559D0A8C8}"/>
    <cellStyle name="Calculation 5 4" xfId="5164" xr:uid="{4A49C59A-A58F-4B13-9EB6-E66842077D1E}"/>
    <cellStyle name="Calculation 5 4 2" xfId="11635" xr:uid="{9FE2D8C4-FB7E-4E7A-88F5-4727480F342A}"/>
    <cellStyle name="Calculation 5 5" xfId="5162" xr:uid="{E10718A9-467D-4872-83EA-5CD11BA1B407}"/>
    <cellStyle name="Calculation 5 5 2" xfId="11633" xr:uid="{484D46B2-F77B-4D1E-9D75-AD24A2BFEAAC}"/>
    <cellStyle name="Calculation 5 6" xfId="5271" xr:uid="{5D2DD92B-D981-42E9-86AB-20AC8FD36A1D}"/>
    <cellStyle name="Calculation 5 6 2" xfId="11742" xr:uid="{4D86895A-0D40-4C6A-8DD6-56560E4CB214}"/>
    <cellStyle name="Calculation 5 7" xfId="6118" xr:uid="{FD26FFB6-3EE1-4E4C-9586-F4A2A4758844}"/>
    <cellStyle name="Calculation 5 7 2" xfId="12589" xr:uid="{0D285E6F-8E2F-489F-A68D-431BA0B63AD1}"/>
    <cellStyle name="Calculation 5 8" xfId="6127" xr:uid="{5D8D3AC8-BCDC-43AE-ADB3-53888A71AB94}"/>
    <cellStyle name="Calculation 5 8 2" xfId="12598" xr:uid="{B4A24438-E3CD-46B8-909D-1085602D15C8}"/>
    <cellStyle name="Calculation 5 9" xfId="6507" xr:uid="{06CBC19C-F085-47CE-81F6-527D8E8A4413}"/>
    <cellStyle name="Calculation 5 9 2" xfId="12978" xr:uid="{87A98019-81E5-4A62-87AB-0C09D1CE060D}"/>
    <cellStyle name="Calculation 6" xfId="494" xr:uid="{00000000-0005-0000-0000-0000ED010000}"/>
    <cellStyle name="Calculation 6 10" xfId="6627" xr:uid="{9B05B560-7A8D-402D-B0E3-82CBC419627C}"/>
    <cellStyle name="Calculation 6 10 2" xfId="13098" xr:uid="{032A5912-DE69-4B23-AA96-65724D010320}"/>
    <cellStyle name="Calculation 6 11" xfId="6626" xr:uid="{E9CE1DF6-B300-4835-BB34-CA6D0B5206A1}"/>
    <cellStyle name="Calculation 6 11 2" xfId="13097" xr:uid="{90F6F908-74DD-40F2-917C-7990B4719AE5}"/>
    <cellStyle name="Calculation 6 12" xfId="7698" xr:uid="{DD556550-C232-4768-8D8C-C13FDBE5DD56}"/>
    <cellStyle name="Calculation 6 12 2" xfId="14169" xr:uid="{2CF295CD-D386-404C-915C-D4F8CD155E75}"/>
    <cellStyle name="Calculation 6 13" xfId="7565" xr:uid="{C54F29CB-A031-4F93-B00D-A326F7E9202E}"/>
    <cellStyle name="Calculation 6 13 2" xfId="14036" xr:uid="{865C81D3-FA4E-4701-B598-C61742CBF0AB}"/>
    <cellStyle name="Calculation 6 14" xfId="7711" xr:uid="{A350714C-7F1C-48B3-891E-7BA15225BBA7}"/>
    <cellStyle name="Calculation 6 14 2" xfId="14182" xr:uid="{C3926E97-3591-49BD-BBA1-41631AEF834D}"/>
    <cellStyle name="Calculation 6 15" xfId="7549" xr:uid="{F3781899-8D10-41E5-BEA3-E2C00024DAC7}"/>
    <cellStyle name="Calculation 6 15 2" xfId="14020" xr:uid="{9B8F8B47-AF96-4B3C-934B-199B194D4F9E}"/>
    <cellStyle name="Calculation 6 16" xfId="7727" xr:uid="{3BE25004-C273-433D-80ED-BF8FA5D5775A}"/>
    <cellStyle name="Calculation 6 16 2" xfId="14198" xr:uid="{9D04E74A-8C9C-49FF-ADE1-A995E75E0150}"/>
    <cellStyle name="Calculation 6 17" xfId="8737" xr:uid="{ACDCB48D-13E6-4BA7-AFDB-02B35EC7E172}"/>
    <cellStyle name="Calculation 6 18" xfId="8635" xr:uid="{EFF5548C-C457-477C-9E7D-EE5AC9BC4219}"/>
    <cellStyle name="Calculation 6 19" xfId="8944" xr:uid="{50E78A6B-9407-40B4-8052-1342F193CD96}"/>
    <cellStyle name="Calculation 6 2" xfId="495" xr:uid="{00000000-0005-0000-0000-0000EE010000}"/>
    <cellStyle name="Calculation 6 2 2" xfId="4423" xr:uid="{028083CE-F088-4C79-958A-BBFA38EE327E}"/>
    <cellStyle name="Calculation 6 2 2 2" xfId="10929" xr:uid="{CDCB1F3F-A42F-49F9-8C8F-0ADDD97DE65C}"/>
    <cellStyle name="Calculation 6 2 3" xfId="8636" xr:uid="{A26120DC-8E7E-48FE-A2E7-4DEAA17A727B}"/>
    <cellStyle name="Calculation 6 2 4" xfId="10245" xr:uid="{6ADCA70F-AFC7-4374-83F9-837F2547DCF8}"/>
    <cellStyle name="Calculation 6 20" xfId="9173" xr:uid="{8A4648A3-A75D-4F2F-9E13-CB587C16ED76}"/>
    <cellStyle name="Calculation 6 21" xfId="8956" xr:uid="{C845A248-0023-48A9-AE95-6DD1F1CA9326}"/>
    <cellStyle name="Calculation 6 22" xfId="8771" xr:uid="{FD250A84-ED2A-4650-9DC0-C12F1D686B5C}"/>
    <cellStyle name="Calculation 6 23" xfId="15024" xr:uid="{01902CB7-EB14-40D0-A8DD-E7F743D09731}"/>
    <cellStyle name="Calculation 6 24" xfId="15567" xr:uid="{6B0F4126-039E-42A9-9E69-BA5ADCE5AEEA}"/>
    <cellStyle name="Calculation 6 25" xfId="15498" xr:uid="{70B46F69-5D17-4D2D-B3CD-A824677E2868}"/>
    <cellStyle name="Calculation 6 3" xfId="4422" xr:uid="{80BF6A9F-C66E-4721-BDF2-2F486BE04BF8}"/>
    <cellStyle name="Calculation 6 3 2" xfId="10928" xr:uid="{ECD8CBFE-82A8-4C17-BA36-5E902F9BB5F6}"/>
    <cellStyle name="Calculation 6 4" xfId="5241" xr:uid="{E6D6180E-9042-454D-B230-1FDBD880F543}"/>
    <cellStyle name="Calculation 6 4 2" xfId="11712" xr:uid="{04FA1619-D6C3-4347-8FC7-92FC9920F3C0}"/>
    <cellStyle name="Calculation 6 5" xfId="5200" xr:uid="{0DFCE9AB-05C6-4217-95E2-93D39318165A}"/>
    <cellStyle name="Calculation 6 5 2" xfId="11671" xr:uid="{2FEC2907-A01D-4C95-A915-072D4A22B106}"/>
    <cellStyle name="Calculation 6 6" xfId="5667" xr:uid="{41585E1F-EB16-486D-A37D-4293872D3780}"/>
    <cellStyle name="Calculation 6 6 2" xfId="12138" xr:uid="{591CAA04-616F-414E-95AF-296CD56C1EF0}"/>
    <cellStyle name="Calculation 6 7" xfId="6119" xr:uid="{F3EC0588-82EF-4AE2-81FD-EEFD967B77A6}"/>
    <cellStyle name="Calculation 6 7 2" xfId="12590" xr:uid="{E8CA0776-0B8F-4F28-95E6-D60D0AF16329}"/>
    <cellStyle name="Calculation 6 8" xfId="6128" xr:uid="{21600875-EF8A-46E6-A132-E9BEEAF15B3C}"/>
    <cellStyle name="Calculation 6 8 2" xfId="12599" xr:uid="{2D4C71D5-EEF0-4663-B763-EEEF43E7D5B4}"/>
    <cellStyle name="Calculation 6 9" xfId="6101" xr:uid="{7D2DCD66-1152-47E5-8294-59D127E46860}"/>
    <cellStyle name="Calculation 6 9 2" xfId="12572" xr:uid="{48D18572-9A0A-48B4-85F6-6F58647421FF}"/>
    <cellStyle name="Calculation 7" xfId="496" xr:uid="{00000000-0005-0000-0000-0000EF010000}"/>
    <cellStyle name="Calculation 7 10" xfId="6685" xr:uid="{DAF613B3-68BC-4355-8F17-76683E23589E}"/>
    <cellStyle name="Calculation 7 10 2" xfId="13156" xr:uid="{0DB381E3-85F1-416E-ACD7-56F0763398CC}"/>
    <cellStyle name="Calculation 7 11" xfId="6666" xr:uid="{73E1E72D-7987-4889-BC98-DFDAEFAB947D}"/>
    <cellStyle name="Calculation 7 11 2" xfId="13137" xr:uid="{585D0778-0C93-4444-8F35-C96FC65CC2DD}"/>
    <cellStyle name="Calculation 7 12" xfId="7697" xr:uid="{120A09DE-CA76-4629-AC6B-0EDE68882409}"/>
    <cellStyle name="Calculation 7 12 2" xfId="14168" xr:uid="{E02854C1-33EF-476F-B0A8-4F0701321E1B}"/>
    <cellStyle name="Calculation 7 13" xfId="7566" xr:uid="{90AF98E9-E496-4136-9523-D2542EB28C59}"/>
    <cellStyle name="Calculation 7 13 2" xfId="14037" xr:uid="{CF6AD186-70AF-4EC4-B2D5-B58BE1B9853C}"/>
    <cellStyle name="Calculation 7 14" xfId="7710" xr:uid="{AD60699D-E097-44CD-BA5B-894F2F6CC5CD}"/>
    <cellStyle name="Calculation 7 14 2" xfId="14181" xr:uid="{E842D984-45F3-4EF4-B31F-47E02BC67974}"/>
    <cellStyle name="Calculation 7 15" xfId="7802" xr:uid="{D40ED188-9D4E-4665-9F97-B467CC5766D7}"/>
    <cellStyle name="Calculation 7 15 2" xfId="14273" xr:uid="{2DE9B356-09A4-4586-AE54-17F0AAF5AAEC}"/>
    <cellStyle name="Calculation 7 16" xfId="7726" xr:uid="{5D7EF15A-AE68-4319-9ED7-F6DBF5B90D47}"/>
    <cellStyle name="Calculation 7 16 2" xfId="14197" xr:uid="{7EF2A5AA-D6B2-4FDB-BBEF-E44DB655CA78}"/>
    <cellStyle name="Calculation 7 17" xfId="8738" xr:uid="{D346BEC6-5CEC-4E26-840D-39D240E46632}"/>
    <cellStyle name="Calculation 7 18" xfId="8637" xr:uid="{878B071F-E2F5-4240-8884-A03BB0BE1222}"/>
    <cellStyle name="Calculation 7 19" xfId="8943" xr:uid="{5368EDB6-602A-4B40-A046-B90B1592113F}"/>
    <cellStyle name="Calculation 7 2" xfId="497" xr:uid="{00000000-0005-0000-0000-0000F0010000}"/>
    <cellStyle name="Calculation 7 2 2" xfId="4425" xr:uid="{4DC4DFD4-6AC3-4708-89F4-E88932DFE339}"/>
    <cellStyle name="Calculation 7 2 2 2" xfId="10931" xr:uid="{7CE1F4D7-7F7A-4A41-8AF9-642E057376A7}"/>
    <cellStyle name="Calculation 7 2 3" xfId="8638" xr:uid="{72747E7B-1739-41AB-ACF9-16CA17B79F39}"/>
    <cellStyle name="Calculation 7 2 4" xfId="10246" xr:uid="{FB5AC1D1-5E4D-41F3-9E7C-3B5543B348FA}"/>
    <cellStyle name="Calculation 7 20" xfId="8758" xr:uid="{357A5EE8-8D76-43AD-94CE-4D856987AEDE}"/>
    <cellStyle name="Calculation 7 21" xfId="9172" xr:uid="{76D521F8-8527-4735-BE18-AA6002122154}"/>
    <cellStyle name="Calculation 7 22" xfId="9253" xr:uid="{DA6EC644-53A8-4E7D-9F14-596F646BA182}"/>
    <cellStyle name="Calculation 7 23" xfId="15025" xr:uid="{A8FE899E-F4A3-4343-873F-253F389C50C9}"/>
    <cellStyle name="Calculation 7 24" xfId="15566" xr:uid="{A4D2D419-51F4-413C-B0F9-1780C3B0D57B}"/>
    <cellStyle name="Calculation 7 25" xfId="15499" xr:uid="{63AEE160-DAC9-46C5-A695-6C97CC957D6A}"/>
    <cellStyle name="Calculation 7 3" xfId="4424" xr:uid="{43A3F35C-B798-497B-90AA-ECE1EF7F0FA4}"/>
    <cellStyle name="Calculation 7 3 2" xfId="10930" xr:uid="{DAC77171-EAF8-4B7A-94EC-F2D5C858EFA3}"/>
    <cellStyle name="Calculation 7 4" xfId="5242" xr:uid="{BD7BCBC3-FD0C-413B-8249-DBE6FA0C690B}"/>
    <cellStyle name="Calculation 7 4 2" xfId="11713" xr:uid="{4C11BEC2-3D94-4804-B0F3-C8E4505FB7B6}"/>
    <cellStyle name="Calculation 7 5" xfId="5201" xr:uid="{E0CA1313-E21D-4FF2-ACB5-2D53F121A4C2}"/>
    <cellStyle name="Calculation 7 5 2" xfId="11672" xr:uid="{B8593960-0A71-451F-93E5-E7487F633C9E}"/>
    <cellStyle name="Calculation 7 6" xfId="5270" xr:uid="{371033CE-84EC-4D0A-B7C3-6BE9B2A198FB}"/>
    <cellStyle name="Calculation 7 6 2" xfId="11741" xr:uid="{BAB468D0-9B12-4F86-ABA6-7B231D527DBD}"/>
    <cellStyle name="Calculation 7 7" xfId="6120" xr:uid="{CDFA1223-BD85-41B5-90C0-C0D19F050E35}"/>
    <cellStyle name="Calculation 7 7 2" xfId="12591" xr:uid="{2FC884A1-5AFB-4308-AB27-26FF528562D2}"/>
    <cellStyle name="Calculation 7 8" xfId="6129" xr:uid="{3ABF868D-6D61-4670-BD92-10726C23927D}"/>
    <cellStyle name="Calculation 7 8 2" xfId="12600" xr:uid="{5A2F5EC0-1C45-432D-A810-3AD35CC79918}"/>
    <cellStyle name="Calculation 7 9" xfId="6102" xr:uid="{D5BD2B70-53CC-4E34-8987-65832C690EE0}"/>
    <cellStyle name="Calculation 7 9 2" xfId="12573" xr:uid="{D4091791-FAE7-478F-8A96-58E8536D1C9F}"/>
    <cellStyle name="Calculation 8" xfId="498" xr:uid="{00000000-0005-0000-0000-0000F1010000}"/>
    <cellStyle name="Calculation 8 10" xfId="6686" xr:uid="{3CAFA925-EF02-4442-8240-5016A27BBF10}"/>
    <cellStyle name="Calculation 8 10 2" xfId="13157" xr:uid="{6E33FD0E-1521-45F8-8A11-BDEB164126E7}"/>
    <cellStyle name="Calculation 8 11" xfId="6667" xr:uid="{F7CA6316-4D04-4221-AB2F-6A13803EBACF}"/>
    <cellStyle name="Calculation 8 11 2" xfId="13138" xr:uid="{98CCAB07-3833-4A2D-8F21-0D3B1609B221}"/>
    <cellStyle name="Calculation 8 12" xfId="7696" xr:uid="{3DE1CBCC-EDD9-4211-9B52-B5B030D19F02}"/>
    <cellStyle name="Calculation 8 12 2" xfId="14167" xr:uid="{33D26BF8-2B34-4C7F-B2C3-084D81858B10}"/>
    <cellStyle name="Calculation 8 13" xfId="7567" xr:uid="{717D77A9-6332-402D-A47E-BD8C21DB31F8}"/>
    <cellStyle name="Calculation 8 13 2" xfId="14038" xr:uid="{831A6DB1-0B69-447D-990D-BA86E08A5C68}"/>
    <cellStyle name="Calculation 8 14" xfId="7709" xr:uid="{0FE89BB7-06E8-452F-8CBA-C0FB8DBCC22E}"/>
    <cellStyle name="Calculation 8 14 2" xfId="14180" xr:uid="{ADD17E32-C149-4474-BEA7-3757B478AF66}"/>
    <cellStyle name="Calculation 8 15" xfId="7550" xr:uid="{3E65B5AD-AC81-4872-A810-2A5F7E308F96}"/>
    <cellStyle name="Calculation 8 15 2" xfId="14021" xr:uid="{F714F297-EA1C-4373-876A-BB33744B769A}"/>
    <cellStyle name="Calculation 8 16" xfId="7725" xr:uid="{9AF5F996-0734-4BEA-A07D-BE0C57CA12C3}"/>
    <cellStyle name="Calculation 8 16 2" xfId="14196" xr:uid="{1E65CE31-F3B9-454F-8DAC-79E930B9C6AA}"/>
    <cellStyle name="Calculation 8 17" xfId="8739" xr:uid="{27CF8253-C3C1-459D-9A8A-8E1A8F0ACA8C}"/>
    <cellStyle name="Calculation 8 18" xfId="8639" xr:uid="{D43FF7BD-3104-49E6-959B-936853E66FCA}"/>
    <cellStyle name="Calculation 8 19" xfId="8545" xr:uid="{4EFE12A7-EB2C-4F66-8B1B-838C65342723}"/>
    <cellStyle name="Calculation 8 2" xfId="499" xr:uid="{00000000-0005-0000-0000-0000F2010000}"/>
    <cellStyle name="Calculation 8 2 2" xfId="4427" xr:uid="{D0ADE2E0-9935-46E4-BAC1-F265339B1690}"/>
    <cellStyle name="Calculation 8 2 2 2" xfId="10933" xr:uid="{D70AAC68-0EEE-4E1A-B334-3DBF99492381}"/>
    <cellStyle name="Calculation 8 2 3" xfId="8526" xr:uid="{B6E5FE43-66A3-4634-BFE8-094C0BEA76E2}"/>
    <cellStyle name="Calculation 8 2 4" xfId="10247" xr:uid="{7FA859ED-9E1D-43D6-B9B6-5B7E433250A7}"/>
    <cellStyle name="Calculation 8 20" xfId="8759" xr:uid="{943ED393-EB18-4D64-8EA2-375D6EDF342F}"/>
    <cellStyle name="Calculation 8 21" xfId="8955" xr:uid="{CE452D0F-C3CF-420A-9B89-A891D9D6413D}"/>
    <cellStyle name="Calculation 8 22" xfId="8772" xr:uid="{05309731-728B-4E3C-8530-7858075528D1}"/>
    <cellStyle name="Calculation 8 23" xfId="15026" xr:uid="{FD8E3D91-7FF7-46E3-83A0-1F3E5B3D549A}"/>
    <cellStyle name="Calculation 8 24" xfId="15565" xr:uid="{C5380B43-7B9A-4049-B01F-8868E0494FC1}"/>
    <cellStyle name="Calculation 8 25" xfId="15500" xr:uid="{ECF34651-4AF1-4F1C-BBED-37F0DC7C2D68}"/>
    <cellStyle name="Calculation 8 3" xfId="4426" xr:uid="{C0EE8C03-2629-4DB2-BC65-5D08DD11A6D7}"/>
    <cellStyle name="Calculation 8 3 2" xfId="10932" xr:uid="{7BF0ADB6-DA46-45A9-9C6A-855BE63BD476}"/>
    <cellStyle name="Calculation 8 4" xfId="5243" xr:uid="{F078C251-CBD0-4E3C-A78D-F64009305C19}"/>
    <cellStyle name="Calculation 8 4 2" xfId="11714" xr:uid="{A467B6D8-BA03-4D55-B7C2-9F9E3BC932B5}"/>
    <cellStyle name="Calculation 8 5" xfId="5202" xr:uid="{63601355-723E-4964-B9CA-DFDE54684178}"/>
    <cellStyle name="Calculation 8 5 2" xfId="11673" xr:uid="{8CCEC9BC-1448-46F6-9597-242CDD354F75}"/>
    <cellStyle name="Calculation 8 6" xfId="5269" xr:uid="{68C3CB9B-BA3C-4EA2-BD12-71CB931BF6BF}"/>
    <cellStyle name="Calculation 8 6 2" xfId="11740" xr:uid="{8868E174-73EC-4E3D-B909-112C93C99026}"/>
    <cellStyle name="Calculation 8 7" xfId="6121" xr:uid="{191E3E7C-0A38-4A17-A210-D84EEDA642F6}"/>
    <cellStyle name="Calculation 8 7 2" xfId="12592" xr:uid="{81883F9C-211A-404F-B64D-50B535F90401}"/>
    <cellStyle name="Calculation 8 8" xfId="6130" xr:uid="{008DFEBC-24E1-4A1E-ABDB-94D1BE7CBE8F}"/>
    <cellStyle name="Calculation 8 8 2" xfId="12601" xr:uid="{E19C04F9-5711-475F-80C2-91A819830155}"/>
    <cellStyle name="Calculation 8 9" xfId="6103" xr:uid="{6E726C42-56CA-4920-9709-42B9F0AF9225}"/>
    <cellStyle name="Calculation 8 9 2" xfId="12574" xr:uid="{066CEFF3-984E-4FC8-B0B5-D9182291BD1A}"/>
    <cellStyle name="Calculation 9" xfId="500" xr:uid="{00000000-0005-0000-0000-0000F3010000}"/>
    <cellStyle name="Calculation 9 10" xfId="6687" xr:uid="{7B44CE9B-E6CA-4FD9-8895-AF09C91819B2}"/>
    <cellStyle name="Calculation 9 10 2" xfId="13158" xr:uid="{65B4F30C-851F-4300-954B-BC10B4E51FBF}"/>
    <cellStyle name="Calculation 9 11" xfId="7116" xr:uid="{E38A1EA7-1BEB-468A-9EFF-68968FEF6B46}"/>
    <cellStyle name="Calculation 9 11 2" xfId="13587" xr:uid="{B80B76DA-F166-440E-A208-86C691413A99}"/>
    <cellStyle name="Calculation 9 12" xfId="7695" xr:uid="{511AD4EE-97E1-4E73-BCF3-26EC4198F23A}"/>
    <cellStyle name="Calculation 9 12 2" xfId="14166" xr:uid="{E9242140-894E-41E7-86EC-EF732BD33CB7}"/>
    <cellStyle name="Calculation 9 13" xfId="7568" xr:uid="{32A634C0-0353-4672-8378-1E857A3972D6}"/>
    <cellStyle name="Calculation 9 13 2" xfId="14039" xr:uid="{DC54E88A-1733-4CE1-91D7-D2C60676F1DF}"/>
    <cellStyle name="Calculation 9 14" xfId="7708" xr:uid="{D551A276-D3BA-4D40-9E6E-E659B84BECED}"/>
    <cellStyle name="Calculation 9 14 2" xfId="14179" xr:uid="{C2DFBE73-4BE0-4525-B159-89016AE84E2C}"/>
    <cellStyle name="Calculation 9 15" xfId="7551" xr:uid="{6237D17A-8261-404A-8EC4-FC29FD5980EE}"/>
    <cellStyle name="Calculation 9 15 2" xfId="14022" xr:uid="{9153BE26-95CC-44F2-B376-16E35AE14EE7}"/>
    <cellStyle name="Calculation 9 16" xfId="7796" xr:uid="{F31A61CE-BFD0-4539-8CE4-78FE2BA0CDA3}"/>
    <cellStyle name="Calculation 9 16 2" xfId="14267" xr:uid="{AAD2D503-722A-4B42-AAB8-9DA727ADC9CB}"/>
    <cellStyle name="Calculation 9 17" xfId="8740" xr:uid="{DBFDDAD8-51D9-4CA0-8BF3-9FEDFC97CB26}"/>
    <cellStyle name="Calculation 9 18" xfId="8640" xr:uid="{9319332B-1B78-478B-98B3-CF3E79463E7E}"/>
    <cellStyle name="Calculation 9 19" xfId="8942" xr:uid="{699D3E48-EDF0-4D4A-95CB-8CF00950D951}"/>
    <cellStyle name="Calculation 9 2" xfId="501" xr:uid="{00000000-0005-0000-0000-0000F4010000}"/>
    <cellStyle name="Calculation 9 2 2" xfId="4429" xr:uid="{14994C64-E534-4EAE-8E02-69F4FCDAC03F}"/>
    <cellStyle name="Calculation 9 2 2 2" xfId="10935" xr:uid="{440D5A58-FDC4-452E-80EC-C3684F43C4DB}"/>
    <cellStyle name="Calculation 9 2 3" xfId="8641" xr:uid="{262419FA-F8CA-447D-93AA-8ED5129BC30E}"/>
    <cellStyle name="Calculation 9 2 4" xfId="10248" xr:uid="{242F0278-0A93-462F-9A15-93A9FC718CF7}"/>
    <cellStyle name="Calculation 9 20" xfId="8760" xr:uid="{7679E64A-CE4D-47E0-AEC8-6557DCBAEFEB}"/>
    <cellStyle name="Calculation 9 21" xfId="8954" xr:uid="{5D7ACF88-0845-414F-9824-1A539E609050}"/>
    <cellStyle name="Calculation 9 22" xfId="8773" xr:uid="{C08680C9-2FE3-48CE-9B12-0140A1C39E0E}"/>
    <cellStyle name="Calculation 9 23" xfId="15027" xr:uid="{4B9CEF31-7617-4392-BC22-D28A7F5F4E35}"/>
    <cellStyle name="Calculation 9 24" xfId="15564" xr:uid="{68503189-AD9B-44B2-941D-374DA995915C}"/>
    <cellStyle name="Calculation 9 25" xfId="15501" xr:uid="{B2302856-3DFB-495F-AF29-B8D09771C1DC}"/>
    <cellStyle name="Calculation 9 3" xfId="4428" xr:uid="{7E4C0449-4CE0-4D22-A211-DAA15EF7AD59}"/>
    <cellStyle name="Calculation 9 3 2" xfId="10934" xr:uid="{6FE94D65-4A10-4C13-A5DD-95782A9A9DD6}"/>
    <cellStyle name="Calculation 9 4" xfId="5244" xr:uid="{F19E8BBA-182B-4FFB-B450-4475EF065E0E}"/>
    <cellStyle name="Calculation 9 4 2" xfId="11715" xr:uid="{92B23F4F-45C7-4B44-AE43-BDB6517F0310}"/>
    <cellStyle name="Calculation 9 5" xfId="5694" xr:uid="{6B96F86C-F5D9-473F-A745-2E7089EF3957}"/>
    <cellStyle name="Calculation 9 5 2" xfId="12165" xr:uid="{F2AA9730-578A-4DA4-A62A-D3A3E94192FE}"/>
    <cellStyle name="Calculation 9 6" xfId="5268" xr:uid="{021B20BA-E67E-4525-9F17-138E8F57EEED}"/>
    <cellStyle name="Calculation 9 6 2" xfId="11739" xr:uid="{B6704711-166C-440E-9D7A-44B47A19E0AF}"/>
    <cellStyle name="Calculation 9 7" xfId="6122" xr:uid="{0A16BBD7-86F4-490F-A48D-6D5F04861E0C}"/>
    <cellStyle name="Calculation 9 7 2" xfId="12593" xr:uid="{2248D973-C7B9-4ED9-9C0E-BF36B8236BC0}"/>
    <cellStyle name="Calculation 9 8" xfId="6131" xr:uid="{41933B59-E1EE-4720-86B3-F63156D39AD3}"/>
    <cellStyle name="Calculation 9 8 2" xfId="12602" xr:uid="{2A309750-5988-4B61-8695-C9B362C04E6D}"/>
    <cellStyle name="Calculation 9 9" xfId="6618" xr:uid="{6135C96F-EAA6-4E09-A53D-CBA3A6DE13FA}"/>
    <cellStyle name="Calculation 9 9 2" xfId="13089" xr:uid="{F7177D0B-99FC-4EC6-B9A9-99DA0914B71F}"/>
    <cellStyle name="Check Cell" xfId="502" builtinId="23" customBuiltin="1"/>
    <cellStyle name="Check Cell 10" xfId="503" xr:uid="{00000000-0005-0000-0000-0000F6010000}"/>
    <cellStyle name="Check Cell 10 2" xfId="4431" xr:uid="{0CAA3EDD-1967-40C3-9817-6893C7957BB6}"/>
    <cellStyle name="Check Cell 10 3" xfId="15465" xr:uid="{C8996DBA-5691-431A-8A54-F2A9FA8749F8}"/>
    <cellStyle name="Check Cell 11" xfId="504" xr:uid="{00000000-0005-0000-0000-0000F7010000}"/>
    <cellStyle name="Check Cell 11 2" xfId="4432" xr:uid="{2F98F6E3-2AB0-45BB-8FB2-30EA23E0892F}"/>
    <cellStyle name="Check Cell 11 3" xfId="15466" xr:uid="{AEF7C686-DA6E-40BD-889B-7724604FA002}"/>
    <cellStyle name="Check Cell 12" xfId="505" xr:uid="{00000000-0005-0000-0000-0000F8010000}"/>
    <cellStyle name="Check Cell 12 2" xfId="4433" xr:uid="{9D2D82AD-BA8D-4317-B5BA-B89FB657696D}"/>
    <cellStyle name="Check Cell 12 3" xfId="15467" xr:uid="{A7A71ABC-C87C-4492-8673-B76C23607FFE}"/>
    <cellStyle name="Check Cell 13" xfId="506" xr:uid="{00000000-0005-0000-0000-0000F9010000}"/>
    <cellStyle name="Check Cell 13 2" xfId="4434" xr:uid="{613BB670-9AEF-4F28-8AB6-6F2A35B9220D}"/>
    <cellStyle name="Check Cell 13 3" xfId="15468" xr:uid="{A296E072-2677-4562-A5CF-E7AA1448F640}"/>
    <cellStyle name="Check Cell 14" xfId="507" xr:uid="{00000000-0005-0000-0000-0000FA010000}"/>
    <cellStyle name="Check Cell 14 2" xfId="4435" xr:uid="{C921CC59-2072-4CAA-AE0C-189E48F6BE03}"/>
    <cellStyle name="Check Cell 14 3" xfId="15469" xr:uid="{5B2D7921-3261-46BE-9DFB-9E0383A084CA}"/>
    <cellStyle name="Check Cell 15" xfId="508" xr:uid="{00000000-0005-0000-0000-0000FB010000}"/>
    <cellStyle name="Check Cell 15 2" xfId="4436" xr:uid="{ECA66402-27E3-4CFF-A442-BF295B9FE240}"/>
    <cellStyle name="Check Cell 15 3" xfId="15470" xr:uid="{21CCF250-557F-4D90-9826-2A2AD7E25DA6}"/>
    <cellStyle name="Check Cell 16" xfId="509" xr:uid="{00000000-0005-0000-0000-0000FC010000}"/>
    <cellStyle name="Check Cell 16 2" xfId="4437" xr:uid="{626C340C-F050-4AA0-BB8E-4D52B328C31B}"/>
    <cellStyle name="Check Cell 16 3" xfId="15471" xr:uid="{A0DB1DED-38EC-4172-9354-587D10D724AF}"/>
    <cellStyle name="Check Cell 17" xfId="4430" xr:uid="{5CC1AF2A-A8EE-4216-842A-97212E763880}"/>
    <cellStyle name="Check Cell 18" xfId="15270" xr:uid="{C6B235A2-33B9-4A29-BB51-F03F6B57C8B8}"/>
    <cellStyle name="Check Cell 2" xfId="510" xr:uid="{00000000-0005-0000-0000-0000FD010000}"/>
    <cellStyle name="Check Cell 2 2" xfId="511" xr:uid="{00000000-0005-0000-0000-0000FE010000}"/>
    <cellStyle name="Check Cell 2 2 2" xfId="4439" xr:uid="{FE7A87B9-6CFD-4209-B434-95697AEB8223}"/>
    <cellStyle name="Check Cell 2 2 3" xfId="15473" xr:uid="{93F43FA6-4312-4C76-9F4C-53372DAF0A90}"/>
    <cellStyle name="Check Cell 2 3" xfId="512" xr:uid="{00000000-0005-0000-0000-0000FF010000}"/>
    <cellStyle name="Check Cell 2 3 2" xfId="4440" xr:uid="{563DD471-DE78-4DD5-AA83-5CC2428B694C}"/>
    <cellStyle name="Check Cell 2 3 3" xfId="15474" xr:uid="{E31CEB5D-2B3B-469F-AC4F-AF0879147D2C}"/>
    <cellStyle name="Check Cell 2 4" xfId="4438" xr:uid="{9A8DDB50-C076-4975-A18F-7EBB4B9B6CAB}"/>
    <cellStyle name="Check Cell 2 5" xfId="15472" xr:uid="{8C479F88-BB98-4835-8F98-91CBAFF50110}"/>
    <cellStyle name="Check Cell 3" xfId="513" xr:uid="{00000000-0005-0000-0000-000000020000}"/>
    <cellStyle name="Check Cell 3 2" xfId="514" xr:uid="{00000000-0005-0000-0000-000001020000}"/>
    <cellStyle name="Check Cell 3 2 2" xfId="4442" xr:uid="{46E70B52-24E9-40AE-BBD0-12821F1BE1BB}"/>
    <cellStyle name="Check Cell 3 2 3" xfId="15476" xr:uid="{2CF3E17F-4E9B-422A-B7A4-FAFD5F34E162}"/>
    <cellStyle name="Check Cell 3 3" xfId="4441" xr:uid="{9CB0F46D-9148-4A53-AFE0-AD88D07CE955}"/>
    <cellStyle name="Check Cell 3 4" xfId="15475" xr:uid="{60CC468E-3EC8-4C7A-AC14-E94C91C85675}"/>
    <cellStyle name="Check Cell 4" xfId="515" xr:uid="{00000000-0005-0000-0000-000002020000}"/>
    <cellStyle name="Check Cell 4 2" xfId="516" xr:uid="{00000000-0005-0000-0000-000003020000}"/>
    <cellStyle name="Check Cell 4 2 2" xfId="4444" xr:uid="{C5BB4044-C2C2-4500-B69F-2781D6626D50}"/>
    <cellStyle name="Check Cell 4 2 3" xfId="15478" xr:uid="{21615A7D-2ED5-4CA5-B9F7-6E5F1A0773B0}"/>
    <cellStyle name="Check Cell 4 3" xfId="4443" xr:uid="{ED4D2864-5745-496D-A22E-72146E4E0DB7}"/>
    <cellStyle name="Check Cell 4 4" xfId="15477" xr:uid="{D7BC0296-A5AF-4B8A-A328-525E1C3BEDEE}"/>
    <cellStyle name="Check Cell 5" xfId="517" xr:uid="{00000000-0005-0000-0000-000004020000}"/>
    <cellStyle name="Check Cell 5 2" xfId="518" xr:uid="{00000000-0005-0000-0000-000005020000}"/>
    <cellStyle name="Check Cell 5 2 2" xfId="4446" xr:uid="{B5DBE074-4741-492C-A308-DEB97FF3827E}"/>
    <cellStyle name="Check Cell 5 2 3" xfId="15480" xr:uid="{D37DA144-7E88-42D0-A152-3BA9FB006D76}"/>
    <cellStyle name="Check Cell 5 3" xfId="4445" xr:uid="{563630C8-B767-4CF9-B854-6991C4E97489}"/>
    <cellStyle name="Check Cell 5 4" xfId="15479" xr:uid="{A851D34A-D7DC-4AA6-98DA-096933ADF227}"/>
    <cellStyle name="Check Cell 6" xfId="519" xr:uid="{00000000-0005-0000-0000-000006020000}"/>
    <cellStyle name="Check Cell 6 2" xfId="4447" xr:uid="{64152FA6-0853-4344-B526-31B04D21E6E6}"/>
    <cellStyle name="Check Cell 6 3" xfId="15481" xr:uid="{E0F61422-77C0-44C9-8CC2-566820292213}"/>
    <cellStyle name="Check Cell 7" xfId="520" xr:uid="{00000000-0005-0000-0000-000007020000}"/>
    <cellStyle name="Check Cell 7 2" xfId="4448" xr:uid="{20F42BB5-A9CF-4298-A26C-8DDF50206A16}"/>
    <cellStyle name="Check Cell 7 3" xfId="15482" xr:uid="{89A55A24-9204-466C-AA5D-9536A04C385A}"/>
    <cellStyle name="Check Cell 8" xfId="521" xr:uid="{00000000-0005-0000-0000-000008020000}"/>
    <cellStyle name="Check Cell 8 2" xfId="4449" xr:uid="{E8509346-EA68-4876-88EA-D60405AC27FD}"/>
    <cellStyle name="Check Cell 8 3" xfId="15483" xr:uid="{60400CE8-CE7C-40D7-9DB9-754C0C25461B}"/>
    <cellStyle name="Check Cell 9" xfId="522" xr:uid="{00000000-0005-0000-0000-000009020000}"/>
    <cellStyle name="Check Cell 9 2" xfId="4450" xr:uid="{B5BF3B86-43D6-4F56-B870-64ACCA6B71B3}"/>
    <cellStyle name="Check Cell 9 3" xfId="15484" xr:uid="{93FB5213-549D-4688-86DA-E77137D15806}"/>
    <cellStyle name="Comma" xfId="523" builtinId="3"/>
    <cellStyle name="Comma  - Style1" xfId="524" xr:uid="{00000000-0005-0000-0000-00000B020000}"/>
    <cellStyle name="Comma  - Style2" xfId="525" xr:uid="{00000000-0005-0000-0000-00000C020000}"/>
    <cellStyle name="Comma  - Style3" xfId="526" xr:uid="{00000000-0005-0000-0000-00000D020000}"/>
    <cellStyle name="Comma [0]" xfId="2676" builtinId="6"/>
    <cellStyle name="Comma [0] 10" xfId="527" xr:uid="{00000000-0005-0000-0000-00000F020000}"/>
    <cellStyle name="Comma [0] 10 2" xfId="528" xr:uid="{00000000-0005-0000-0000-000010020000}"/>
    <cellStyle name="Comma [0] 10 2 2" xfId="529" xr:uid="{00000000-0005-0000-0000-000011020000}"/>
    <cellStyle name="Comma [0] 10 2 2 2" xfId="2674" xr:uid="{0D62FB4B-E787-4D95-A3FD-E9A21DCA214C}"/>
    <cellStyle name="Comma [0] 10 2 2 2 2" xfId="10497" xr:uid="{0157DA1E-DFDF-4EC8-B58A-D6793A76909A}"/>
    <cellStyle name="Comma [0] 10 2 2 2 3" xfId="3678" xr:uid="{27C2AEA2-14E6-4839-8EEF-F9A78F6807B5}"/>
    <cellStyle name="Comma [0] 10 3" xfId="530" xr:uid="{00000000-0005-0000-0000-000012020000}"/>
    <cellStyle name="Comma [0] 10 3 2" xfId="4452" xr:uid="{83EFF7FA-57B7-48A9-9441-240E2FB11481}"/>
    <cellStyle name="Comma [0] 10 3 2 2" xfId="10937" xr:uid="{BA0364B6-4B5F-4097-8FD5-6D1F411D2FAB}"/>
    <cellStyle name="Comma [0] 10 3 3" xfId="2897" xr:uid="{7CEE65AF-795D-4E6E-8B06-5B1C0F23A044}"/>
    <cellStyle name="Comma [0] 10 4" xfId="531" xr:uid="{00000000-0005-0000-0000-000013020000}"/>
    <cellStyle name="Comma [0] 10 4 2" xfId="4453" xr:uid="{ECBAB9F8-BB89-4705-ADFB-0D65265555AD}"/>
    <cellStyle name="Comma [0] 10 4 2 2" xfId="10938" xr:uid="{33D81033-9F46-48C9-B6F0-1DAC880D646F}"/>
    <cellStyle name="Comma [0] 10 4 3" xfId="2898" xr:uid="{AA414CD6-00C4-431E-8A38-310C78C29181}"/>
    <cellStyle name="Comma [0] 10 5" xfId="3697" xr:uid="{8000B897-73D4-4CEE-841C-53F35ADBCAC7}"/>
    <cellStyle name="Comma [0] 10 5 2" xfId="10504" xr:uid="{139C6ED0-85A6-4DA4-B33B-F7B15F0ED32F}"/>
    <cellStyle name="Comma [0] 10 6" xfId="2896" xr:uid="{09F756D3-901C-4172-86B1-5AB19C845883}"/>
    <cellStyle name="Comma [0] 11" xfId="532" xr:uid="{00000000-0005-0000-0000-000014020000}"/>
    <cellStyle name="Comma [0] 11 2" xfId="533" xr:uid="{00000000-0005-0000-0000-000015020000}"/>
    <cellStyle name="Comma [0] 11 2 2" xfId="534" xr:uid="{00000000-0005-0000-0000-000016020000}"/>
    <cellStyle name="Comma [0] 11 2 2 2" xfId="4454" xr:uid="{0C7C855B-BAF1-4ED0-A0A6-4FD181DBC1BA}"/>
    <cellStyle name="Comma [0] 11 2 2 2 2" xfId="10939" xr:uid="{2D665EA5-9945-425D-A576-898E86B989F0}"/>
    <cellStyle name="Comma [0] 11 2 2 3" xfId="2901" xr:uid="{25470EFA-3B4A-4947-A6BF-FD8EABD44101}"/>
    <cellStyle name="Comma [0] 11 2 3" xfId="3903" xr:uid="{E6FBB478-936A-4510-B2F5-47E02E5F582B}"/>
    <cellStyle name="Comma [0] 11 2 3 2" xfId="10506" xr:uid="{6352D2F0-CC4C-4795-8830-5102C4A7BC33}"/>
    <cellStyle name="Comma [0] 11 2 4" xfId="2900" xr:uid="{E67E5926-78DA-4D33-B871-2979747471F5}"/>
    <cellStyle name="Comma [0] 11 3" xfId="535" xr:uid="{00000000-0005-0000-0000-000017020000}"/>
    <cellStyle name="Comma [0] 11 3 2" xfId="4455" xr:uid="{05B38DAC-E034-4F01-8277-DD1B9BF5829F}"/>
    <cellStyle name="Comma [0] 11 3 2 2" xfId="10940" xr:uid="{84C3B615-9E92-421E-A6EE-FE6B2F7D150E}"/>
    <cellStyle name="Comma [0] 11 3 3" xfId="2902" xr:uid="{4DFBCF4C-4232-43DB-960C-5CEF2FDA1F04}"/>
    <cellStyle name="Comma [0] 11 4" xfId="3902" xr:uid="{3A36C3F3-AE23-43D7-AF8D-1C67B5812D85}"/>
    <cellStyle name="Comma [0] 11 4 2" xfId="10505" xr:uid="{C70BC0EA-D828-41D1-BBA4-75CDEBA62966}"/>
    <cellStyle name="Comma [0] 11 5" xfId="2899" xr:uid="{6D1BF468-4CFA-4839-95F2-BD2EFDCF4C2A}"/>
    <cellStyle name="Comma [0] 12" xfId="536" xr:uid="{00000000-0005-0000-0000-000018020000}"/>
    <cellStyle name="Comma [0] 12 2" xfId="537" xr:uid="{00000000-0005-0000-0000-000019020000}"/>
    <cellStyle name="Comma [0] 12 2 2" xfId="538" xr:uid="{00000000-0005-0000-0000-00001A020000}"/>
    <cellStyle name="Comma [0] 12 2 2 2" xfId="4457" xr:uid="{C61A8871-7487-4E34-A20F-389DD678B14E}"/>
    <cellStyle name="Comma [0] 12 2 2 2 2" xfId="10942" xr:uid="{6B406FAD-A016-4F2C-BE5D-9778681E4926}"/>
    <cellStyle name="Comma [0] 12 2 2 3" xfId="2905" xr:uid="{B9DFBFCD-85A9-42FD-AD05-7208C5566C2D}"/>
    <cellStyle name="Comma [0] 12 2 3" xfId="3905" xr:uid="{15510DDA-AB20-4F66-AD04-2D25496E206B}"/>
    <cellStyle name="Comma [0] 12 2 3 2" xfId="10508" xr:uid="{C88FB12B-24BE-489D-972C-5AA4D7EC2091}"/>
    <cellStyle name="Comma [0] 12 2 4" xfId="2904" xr:uid="{A4A51CA4-4124-4809-BCD4-C8B76088A74F}"/>
    <cellStyle name="Comma [0] 12 3" xfId="539" xr:uid="{00000000-0005-0000-0000-00001B020000}"/>
    <cellStyle name="Comma [0] 12 3 2" xfId="540" xr:uid="{00000000-0005-0000-0000-00001C020000}"/>
    <cellStyle name="Comma [0] 12 3 2 2" xfId="4458" xr:uid="{2583A3BE-FE8E-482D-9472-A996635F146B}"/>
    <cellStyle name="Comma [0] 12 3 2 2 2" xfId="10943" xr:uid="{CE19F326-CDA3-4602-ADAB-D0D2FBAF67DB}"/>
    <cellStyle name="Comma [0] 12 3 2 3" xfId="2907" xr:uid="{5F4BABC3-33EB-4AA7-BAC3-80FB741DFEC7}"/>
    <cellStyle name="Comma [0] 12 3 3" xfId="3906" xr:uid="{10B3CD52-5E43-45AF-A9B1-D7766623D5A6}"/>
    <cellStyle name="Comma [0] 12 3 3 2" xfId="10509" xr:uid="{2E887633-8A3C-4902-8AD6-192FDE9E8DA8}"/>
    <cellStyle name="Comma [0] 12 3 4" xfId="2906" xr:uid="{D96347C7-1802-4D24-A150-52AD1840D1D9}"/>
    <cellStyle name="Comma [0] 12 4" xfId="3904" xr:uid="{529AA843-3361-4794-A2F6-8F049DD00B0D}"/>
    <cellStyle name="Comma [0] 12 4 2" xfId="10507" xr:uid="{376C954A-D06E-45D0-8892-F49F28BC623E}"/>
    <cellStyle name="Comma [0] 12 5" xfId="4456" xr:uid="{88DEFCFE-8EAA-4841-9653-402D795FE6BD}"/>
    <cellStyle name="Comma [0] 12 5 2" xfId="10941" xr:uid="{225FFCB7-BFD8-46BD-9BD3-72AB1ED1E689}"/>
    <cellStyle name="Comma [0] 12 6" xfId="2903" xr:uid="{A31E06EF-ECE0-454B-A026-955C43156952}"/>
    <cellStyle name="Comma [0] 13" xfId="541" xr:uid="{00000000-0005-0000-0000-00001D020000}"/>
    <cellStyle name="Comma [0] 13 2" xfId="542" xr:uid="{00000000-0005-0000-0000-00001E020000}"/>
    <cellStyle name="Comma [0] 14" xfId="543" xr:uid="{00000000-0005-0000-0000-00001F020000}"/>
    <cellStyle name="Comma [0] 14 2" xfId="544" xr:uid="{00000000-0005-0000-0000-000020020000}"/>
    <cellStyle name="Comma [0] 14 2 2" xfId="545" xr:uid="{00000000-0005-0000-0000-000021020000}"/>
    <cellStyle name="Comma [0] 14 2 2 2" xfId="4460" xr:uid="{208B0809-1660-4E28-9DCA-335D8CD470BA}"/>
    <cellStyle name="Comma [0] 14 2 2 2 2" xfId="10945" xr:uid="{E6D6E64D-38F4-4D0B-A200-2B742DF4FAA4}"/>
    <cellStyle name="Comma [0] 14 2 2 3" xfId="2909" xr:uid="{6B49ED99-92C8-46C2-988D-63BBCC761DCC}"/>
    <cellStyle name="Comma [0] 14 2 3" xfId="3907" xr:uid="{7E0CC406-9976-476B-AEDA-0D04EFD427C0}"/>
    <cellStyle name="Comma [0] 14 2 3 2" xfId="10510" xr:uid="{EFB4E6DC-4DFB-44AB-BE85-2B58A1E5146F}"/>
    <cellStyle name="Comma [0] 14 2 4" xfId="2908" xr:uid="{6100D164-A538-4B9E-A350-CABDA9579F04}"/>
    <cellStyle name="Comma [0] 14 3" xfId="546" xr:uid="{00000000-0005-0000-0000-000022020000}"/>
    <cellStyle name="Comma [0] 15" xfId="547" xr:uid="{00000000-0005-0000-0000-000023020000}"/>
    <cellStyle name="Comma [0] 15 2" xfId="548" xr:uid="{00000000-0005-0000-0000-000024020000}"/>
    <cellStyle name="Comma [0] 15 2 2" xfId="549" xr:uid="{00000000-0005-0000-0000-000025020000}"/>
    <cellStyle name="Comma [0] 15 2 2 2" xfId="4461" xr:uid="{89D10D3C-32C0-4ED9-92E4-E666C4030207}"/>
    <cellStyle name="Comma [0] 15 2 2 2 2" xfId="10946" xr:uid="{6E5BEA55-63DC-417A-8322-4586546B0343}"/>
    <cellStyle name="Comma [0] 15 2 2 3" xfId="2912" xr:uid="{5826BEDD-E367-491A-B27A-759ECA94628D}"/>
    <cellStyle name="Comma [0] 15 2 3" xfId="3909" xr:uid="{818300F4-144B-4A88-82CD-673CBD8DC304}"/>
    <cellStyle name="Comma [0] 15 2 3 2" xfId="10512" xr:uid="{F3D659FD-CDDD-4F89-9414-76211C0BF7BF}"/>
    <cellStyle name="Comma [0] 15 2 4" xfId="2911" xr:uid="{E6966C50-2D51-4299-A877-8268F81C751A}"/>
    <cellStyle name="Comma [0] 15 3" xfId="3908" xr:uid="{CEA912FC-1875-45EF-BF47-72D12EFF1FCB}"/>
    <cellStyle name="Comma [0] 15 3 2" xfId="10511" xr:uid="{C44C9BB4-4684-4F80-8DB6-0F8A12DBB114}"/>
    <cellStyle name="Comma [0] 15 4" xfId="2910" xr:uid="{64FE8771-08CD-4CC9-875F-626BD2C9EB5A}"/>
    <cellStyle name="Comma [0] 15_Book2" xfId="550" xr:uid="{00000000-0005-0000-0000-000026020000}"/>
    <cellStyle name="Comma [0] 16" xfId="551" xr:uid="{00000000-0005-0000-0000-000027020000}"/>
    <cellStyle name="Comma [0] 16 2" xfId="3910" xr:uid="{E3E417D6-FEA8-4FB1-940E-0C92222A17F5}"/>
    <cellStyle name="Comma [0] 16 2 2" xfId="10513" xr:uid="{30D5AA41-6DCC-456B-BF76-4EF3048983DF}"/>
    <cellStyle name="Comma [0] 16 3" xfId="2913" xr:uid="{6058152E-1F24-42B0-91C9-8F31EEAC703D}"/>
    <cellStyle name="Comma [0] 17" xfId="552" xr:uid="{00000000-0005-0000-0000-000028020000}"/>
    <cellStyle name="Comma [0] 17 2" xfId="553" xr:uid="{00000000-0005-0000-0000-000029020000}"/>
    <cellStyle name="Comma [0] 18" xfId="554" xr:uid="{00000000-0005-0000-0000-00002A020000}"/>
    <cellStyle name="Comma [0] 18 2" xfId="555" xr:uid="{00000000-0005-0000-0000-00002B020000}"/>
    <cellStyle name="Comma [0] 18 2 2" xfId="556" xr:uid="{00000000-0005-0000-0000-00002C020000}"/>
    <cellStyle name="Comma [0] 18 2 2 2" xfId="4462" xr:uid="{CD950A08-C0BB-4EC3-A412-CCB514A87E1C}"/>
    <cellStyle name="Comma [0] 18 2 2 2 2" xfId="10947" xr:uid="{F2A8FFE2-E52E-4436-9DA6-0874875A626A}"/>
    <cellStyle name="Comma [0] 18 2 2 3" xfId="2916" xr:uid="{8F6BB40F-DE22-4DE1-ABC4-A56A2684DC98}"/>
    <cellStyle name="Comma [0] 18 2 3" xfId="3912" xr:uid="{A9398E50-AF68-47B8-9F69-C82CA32CC73A}"/>
    <cellStyle name="Comma [0] 18 2 3 2" xfId="10515" xr:uid="{5FD0BE63-AC79-4CAF-8BFB-38CB96F11B14}"/>
    <cellStyle name="Comma [0] 18 2 4" xfId="2915" xr:uid="{D9EA8350-0806-4743-AE03-3D1675F52562}"/>
    <cellStyle name="Comma [0] 18 3" xfId="557" xr:uid="{00000000-0005-0000-0000-00002D020000}"/>
    <cellStyle name="Comma [0] 18 3 2" xfId="4463" xr:uid="{F0D0B453-8CC6-47BC-9787-FBE45F3D8A26}"/>
    <cellStyle name="Comma [0] 18 3 2 2" xfId="10948" xr:uid="{F71E410B-19E5-4CDD-B6A8-0E138A024626}"/>
    <cellStyle name="Comma [0] 18 3 3" xfId="2917" xr:uid="{5C944C33-52FF-452D-BF3F-FB4989934A4B}"/>
    <cellStyle name="Comma [0] 18 4" xfId="3911" xr:uid="{A917B9A1-7800-4B9D-8966-E51601604080}"/>
    <cellStyle name="Comma [0] 18 4 2" xfId="10514" xr:uid="{9FA3D0BA-9808-4DA3-99A1-1211B90C6333}"/>
    <cellStyle name="Comma [0] 18 5" xfId="2914" xr:uid="{E96D12DA-F52A-48A0-A651-7A5A0058F668}"/>
    <cellStyle name="Comma [0] 19" xfId="558" xr:uid="{00000000-0005-0000-0000-00002E020000}"/>
    <cellStyle name="Comma [0] 19 2" xfId="559" xr:uid="{00000000-0005-0000-0000-00002F020000}"/>
    <cellStyle name="Comma [0] 19 2 2" xfId="560" xr:uid="{00000000-0005-0000-0000-000030020000}"/>
    <cellStyle name="Comma [0] 19 2 2 2" xfId="4464" xr:uid="{D90DE0B7-113A-4881-AC21-D889A51D4525}"/>
    <cellStyle name="Comma [0] 19 2 2 2 2" xfId="10949" xr:uid="{F7310548-B6C5-43E7-8057-6C97FC9273B5}"/>
    <cellStyle name="Comma [0] 19 2 2 3" xfId="2920" xr:uid="{A20C063E-ADCD-497C-B067-DE40A7554CE2}"/>
    <cellStyle name="Comma [0] 19 2 3" xfId="3914" xr:uid="{ED5B86C0-4D7B-4ED2-932B-7E4F9D915AD7}"/>
    <cellStyle name="Comma [0] 19 2 3 2" xfId="10517" xr:uid="{2981C225-C5FE-4107-813E-7C967FAF3DD0}"/>
    <cellStyle name="Comma [0] 19 2 4" xfId="2919" xr:uid="{90F400BF-C688-4BCB-BA80-FA3579263142}"/>
    <cellStyle name="Comma [0] 19 3" xfId="561" xr:uid="{00000000-0005-0000-0000-000031020000}"/>
    <cellStyle name="Comma [0] 19 3 2" xfId="4465" xr:uid="{0FE40F73-79EC-4AE4-AB5E-A0ECD12A1B59}"/>
    <cellStyle name="Comma [0] 19 3 2 2" xfId="10950" xr:uid="{A94FF259-46F8-4305-9EF8-D2F20EB0A414}"/>
    <cellStyle name="Comma [0] 19 3 3" xfId="2921" xr:uid="{F2AAD6D9-2A60-4FEB-938D-65B1133E3D26}"/>
    <cellStyle name="Comma [0] 19 4" xfId="3913" xr:uid="{4B596539-770A-49F7-8294-9CBB0DB6B948}"/>
    <cellStyle name="Comma [0] 19 4 2" xfId="10516" xr:uid="{BC404D2E-CA1B-44BC-9E1E-1F8206E3BF6B}"/>
    <cellStyle name="Comma [0] 19 5" xfId="2918" xr:uid="{87D423FD-FAB9-42FE-9AA6-FBA7E5C78089}"/>
    <cellStyle name="Comma [0] 2" xfId="562" xr:uid="{00000000-0005-0000-0000-000032020000}"/>
    <cellStyle name="Comma [0] 2 10" xfId="563" xr:uid="{00000000-0005-0000-0000-000033020000}"/>
    <cellStyle name="Comma [0] 2 10 2" xfId="564" xr:uid="{00000000-0005-0000-0000-000034020000}"/>
    <cellStyle name="Comma [0] 2 10 2 2" xfId="4466" xr:uid="{32E6FD29-E1BB-4D9C-855E-51A66086719B}"/>
    <cellStyle name="Comma [0] 2 10 2 2 2" xfId="10951" xr:uid="{B96572FC-E7C3-4291-91B1-D129635CE1AC}"/>
    <cellStyle name="Comma [0] 2 10 2 3" xfId="2924" xr:uid="{A5A1BF78-16B1-4CD3-AE16-1C281AB4E3F2}"/>
    <cellStyle name="Comma [0] 2 10 3" xfId="565" xr:uid="{00000000-0005-0000-0000-000035020000}"/>
    <cellStyle name="Comma [0] 2 10 3 2" xfId="4467" xr:uid="{89D477AB-0C10-42A3-A777-B226FD5F93DA}"/>
    <cellStyle name="Comma [0] 2 10 3 2 2" xfId="10952" xr:uid="{5955AB19-5826-4696-9652-165A01CEB355}"/>
    <cellStyle name="Comma [0] 2 10 3 3" xfId="2925" xr:uid="{8428D5F3-DD9D-44BD-A765-095D98023464}"/>
    <cellStyle name="Comma [0] 2 10 4" xfId="3915" xr:uid="{7181DF63-5690-4767-90DD-8EE4E47FC2EF}"/>
    <cellStyle name="Comma [0] 2 10 4 2" xfId="10518" xr:uid="{9256B30E-0279-4530-AD91-EEB3C89626D4}"/>
    <cellStyle name="Comma [0] 2 10 5" xfId="2923" xr:uid="{9E02FA84-0AF6-46B7-BC94-55B69EC61EA1}"/>
    <cellStyle name="Comma [0] 2 11" xfId="566" xr:uid="{00000000-0005-0000-0000-000036020000}"/>
    <cellStyle name="Comma [0] 2 11 2" xfId="3916" xr:uid="{63323557-FF5D-4110-BAEF-8503FD6254DD}"/>
    <cellStyle name="Comma [0] 2 11 2 2" xfId="10519" xr:uid="{7818B950-FB71-468B-AB6E-FDDD11FE684A}"/>
    <cellStyle name="Comma [0] 2 11 3" xfId="2926" xr:uid="{4A4FCD1C-BA19-456F-B429-2BD84459CF0A}"/>
    <cellStyle name="Comma [0] 2 12" xfId="567" xr:uid="{00000000-0005-0000-0000-000037020000}"/>
    <cellStyle name="Comma [0] 2 12 2" xfId="4468" xr:uid="{EEB4C2A0-21EE-4D19-8D3C-F05D0DB87D8A}"/>
    <cellStyle name="Comma [0] 2 12 2 2" xfId="10953" xr:uid="{A2330645-0583-475D-B0DF-749D37BA2CAE}"/>
    <cellStyle name="Comma [0] 2 12 3" xfId="2927" xr:uid="{A34F8EF0-1629-4B13-865F-49FF5F80D1C4}"/>
    <cellStyle name="Comma [0] 2 13" xfId="3692" xr:uid="{42997447-E15F-42F2-8009-89C19429ED4D}"/>
    <cellStyle name="Comma [0] 2 13 2" xfId="10499" xr:uid="{86EF1A98-D0CA-4128-8C69-EB0983E6FF14}"/>
    <cellStyle name="Comma [0] 2 14" xfId="2922" xr:uid="{F397EDCE-B273-450B-8D2B-CC87B140C2E0}"/>
    <cellStyle name="Comma [0] 2 2" xfId="568" xr:uid="{00000000-0005-0000-0000-000038020000}"/>
    <cellStyle name="Comma [0] 2 2 2" xfId="569" xr:uid="{00000000-0005-0000-0000-000039020000}"/>
    <cellStyle name="Comma [0] 2 2 2 2" xfId="570" xr:uid="{00000000-0005-0000-0000-00003A020000}"/>
    <cellStyle name="Comma [0] 2 2 2 2 2" xfId="571" xr:uid="{00000000-0005-0000-0000-00003B020000}"/>
    <cellStyle name="Comma [0] 2 2 2 2 2 2" xfId="572" xr:uid="{00000000-0005-0000-0000-00003C020000}"/>
    <cellStyle name="Comma [0] 2 2 2 2 2 2 2" xfId="573" xr:uid="{00000000-0005-0000-0000-00003D020000}"/>
    <cellStyle name="Comma [0] 2 2 2 2 2 2 2 2" xfId="574" xr:uid="{00000000-0005-0000-0000-00003E020000}"/>
    <cellStyle name="Comma [0] 2 2 2 2 2 2 2 2 2" xfId="575" xr:uid="{00000000-0005-0000-0000-00003F020000}"/>
    <cellStyle name="Comma [0] 2 2 2 2 2 2 2 2 2 2" xfId="4471" xr:uid="{406F88FC-4FBF-42AD-A9B7-8A29FEB4D864}"/>
    <cellStyle name="Comma [0] 2 2 2 2 2 2 2 2 2 2 2" xfId="10956" xr:uid="{89723FA3-7584-4ADF-9349-9105D366D2E5}"/>
    <cellStyle name="Comma [0] 2 2 2 2 2 2 2 2 2 3" xfId="2935" xr:uid="{5CC1B21F-B137-407C-B49E-780C1A6EFD1C}"/>
    <cellStyle name="Comma [0] 2 2 2 2 2 2 2 2 3" xfId="3923" xr:uid="{3023D7E0-4D85-4A63-8EEA-953DA945CB46}"/>
    <cellStyle name="Comma [0] 2 2 2 2 2 2 2 2 3 2" xfId="10526" xr:uid="{2D84F4A4-3CC8-4C6D-8DE5-FCF5E56A140D}"/>
    <cellStyle name="Comma [0] 2 2 2 2 2 2 2 2 4" xfId="2934" xr:uid="{5CF5B882-EDE2-4C9A-9B28-65265B5D8EB9}"/>
    <cellStyle name="Comma [0] 2 2 2 2 2 2 2 3" xfId="576" xr:uid="{00000000-0005-0000-0000-000040020000}"/>
    <cellStyle name="Comma [0] 2 2 2 2 2 2 2 3 2" xfId="577" xr:uid="{00000000-0005-0000-0000-000041020000}"/>
    <cellStyle name="Comma [0] 2 2 2 2 2 2 2 3 2 2" xfId="4472" xr:uid="{840848F2-18CF-4840-AB3D-7A4795A62F92}"/>
    <cellStyle name="Comma [0] 2 2 2 2 2 2 2 3 2 2 2" xfId="10957" xr:uid="{83DABAED-BBE4-4605-8BFE-AEEA634DE624}"/>
    <cellStyle name="Comma [0] 2 2 2 2 2 2 2 3 2 3" xfId="2937" xr:uid="{A634546F-E134-4D06-BA42-019830C2C789}"/>
    <cellStyle name="Comma [0] 2 2 2 2 2 2 2 3 3" xfId="3924" xr:uid="{6ED85450-7125-49A9-8765-4AD68630C995}"/>
    <cellStyle name="Comma [0] 2 2 2 2 2 2 2 3 3 2" xfId="10527" xr:uid="{5DA7DCC2-CE55-4054-AA9A-E41617309FB7}"/>
    <cellStyle name="Comma [0] 2 2 2 2 2 2 2 3 4" xfId="2936" xr:uid="{48A4DBE9-92E7-4255-BF35-BE4ED3C0AB0B}"/>
    <cellStyle name="Comma [0] 2 2 2 2 2 2 2 4" xfId="3922" xr:uid="{EC124F95-946D-4BB3-BABB-17D2FDA4ED21}"/>
    <cellStyle name="Comma [0] 2 2 2 2 2 2 2 4 2" xfId="10525" xr:uid="{0D794B66-8F8C-4456-877A-8E3CA562F02D}"/>
    <cellStyle name="Comma [0] 2 2 2 2 2 2 2 5" xfId="4470" xr:uid="{C9A046B0-3EAB-4F3A-82B5-9F7D92C4B84E}"/>
    <cellStyle name="Comma [0] 2 2 2 2 2 2 2 5 2" xfId="10955" xr:uid="{5BBBA6B2-92FF-4FBC-9521-1D828797EF13}"/>
    <cellStyle name="Comma [0] 2 2 2 2 2 2 2 6" xfId="2933" xr:uid="{378373DD-1AB8-45B2-80E4-E3FED0C00B2A}"/>
    <cellStyle name="Comma [0] 2 2 2 2 2 2 3" xfId="578" xr:uid="{00000000-0005-0000-0000-000042020000}"/>
    <cellStyle name="Comma [0] 2 2 2 2 2 2 3 2" xfId="3925" xr:uid="{748CA7BC-0AD1-4A2A-8BAB-C7238FACE3CE}"/>
    <cellStyle name="Comma [0] 2 2 2 2 2 2 3 2 2" xfId="10528" xr:uid="{A68FEC37-A395-4E81-91D8-1975D3F995BE}"/>
    <cellStyle name="Comma [0] 2 2 2 2 2 2 3 3" xfId="4473" xr:uid="{A315C8B2-EBDB-461E-9AB1-624CB50FF9C8}"/>
    <cellStyle name="Comma [0] 2 2 2 2 2 2 3 3 2" xfId="10958" xr:uid="{F826874C-2988-471A-92E7-3F3BE917B7C4}"/>
    <cellStyle name="Comma [0] 2 2 2 2 2 2 3 4" xfId="2938" xr:uid="{84F394B3-BB69-47BE-A634-44601C7C397A}"/>
    <cellStyle name="Comma [0] 2 2 2 2 2 2 4" xfId="579" xr:uid="{00000000-0005-0000-0000-000043020000}"/>
    <cellStyle name="Comma [0] 2 2 2 2 2 2 4 2" xfId="4474" xr:uid="{98002366-32D0-4501-9588-9A56E6997E32}"/>
    <cellStyle name="Comma [0] 2 2 2 2 2 2 4 2 2" xfId="10959" xr:uid="{E9767C01-1431-415C-89D9-EB8615D15A68}"/>
    <cellStyle name="Comma [0] 2 2 2 2 2 2 4 3" xfId="2939" xr:uid="{D4EEFF1E-252D-4A22-BC71-6B277CA1283F}"/>
    <cellStyle name="Comma [0] 2 2 2 2 2 2 5" xfId="3921" xr:uid="{87A066BD-3C2E-4633-A8F9-91ED6EB146F6}"/>
    <cellStyle name="Comma [0] 2 2 2 2 2 2 5 2" xfId="10524" xr:uid="{1BA7B7E1-1217-4354-AFD4-776A9C7D313C}"/>
    <cellStyle name="Comma [0] 2 2 2 2 2 2 6" xfId="2932" xr:uid="{1F4FCC82-B538-44AC-8305-CD437E18A1F2}"/>
    <cellStyle name="Comma [0] 2 2 2 2 2 3" xfId="580" xr:uid="{00000000-0005-0000-0000-000044020000}"/>
    <cellStyle name="Comma [0] 2 2 2 2 2 3 2" xfId="581" xr:uid="{00000000-0005-0000-0000-000045020000}"/>
    <cellStyle name="Comma [0] 2 2 2 2 2 3 2 2" xfId="4475" xr:uid="{E3900744-409F-4FF5-9FF8-9B9889564608}"/>
    <cellStyle name="Comma [0] 2 2 2 2 2 3 2 2 2" xfId="10960" xr:uid="{5D0E6804-37D0-440D-B072-0788EEB54BC1}"/>
    <cellStyle name="Comma [0] 2 2 2 2 2 3 2 3" xfId="2941" xr:uid="{11A52A94-B938-498D-A5C7-1BD143246C65}"/>
    <cellStyle name="Comma [0] 2 2 2 2 2 3 3" xfId="3926" xr:uid="{872A4B3E-E28A-4A37-A746-A1483A30C7BF}"/>
    <cellStyle name="Comma [0] 2 2 2 2 2 3 3 2" xfId="10529" xr:uid="{5BC0793C-48C0-486D-B944-0C93BF7D3326}"/>
    <cellStyle name="Comma [0] 2 2 2 2 2 3 4" xfId="2940" xr:uid="{598C2B93-5AE1-4135-8AE2-46823A8DEE16}"/>
    <cellStyle name="Comma [0] 2 2 2 2 2 4" xfId="582" xr:uid="{00000000-0005-0000-0000-000046020000}"/>
    <cellStyle name="Comma [0] 2 2 2 2 2 4 2" xfId="583" xr:uid="{00000000-0005-0000-0000-000047020000}"/>
    <cellStyle name="Comma [0] 2 2 2 2 2 4 2 2" xfId="4476" xr:uid="{3BAA3A6E-508F-4835-9FC3-C07E15FFD3AD}"/>
    <cellStyle name="Comma [0] 2 2 2 2 2 4 2 2 2" xfId="10961" xr:uid="{E10B746C-0073-4E3C-8DD4-66FED021F483}"/>
    <cellStyle name="Comma [0] 2 2 2 2 2 4 2 3" xfId="2943" xr:uid="{E642AE0A-5ECA-4F8C-9F03-01883C180763}"/>
    <cellStyle name="Comma [0] 2 2 2 2 2 4 3" xfId="3927" xr:uid="{133BAD0D-68A7-4D29-BAC8-B3F424391935}"/>
    <cellStyle name="Comma [0] 2 2 2 2 2 4 3 2" xfId="10530" xr:uid="{9A9A23B9-3930-4747-A25B-0343018E4AAB}"/>
    <cellStyle name="Comma [0] 2 2 2 2 2 4 4" xfId="2942" xr:uid="{7CB7BE4B-7C37-48D9-B8AA-CF839B49F6E9}"/>
    <cellStyle name="Comma [0] 2 2 2 2 2 5" xfId="3920" xr:uid="{07616E59-2B00-43B5-AFD7-39822EBF3962}"/>
    <cellStyle name="Comma [0] 2 2 2 2 2 5 2" xfId="10523" xr:uid="{C441C234-4F43-4890-BDD8-AC174E79C925}"/>
    <cellStyle name="Comma [0] 2 2 2 2 2 6" xfId="4469" xr:uid="{8C05E814-56F8-4F30-BADA-5F24AD4A6315}"/>
    <cellStyle name="Comma [0] 2 2 2 2 2 6 2" xfId="10954" xr:uid="{85A7B8F3-8C3B-4D4F-B81B-F9030FD3202A}"/>
    <cellStyle name="Comma [0] 2 2 2 2 2 7" xfId="2931" xr:uid="{70900874-871E-4988-95D2-33D6ED210B28}"/>
    <cellStyle name="Comma [0] 2 2 2 2 3" xfId="584" xr:uid="{00000000-0005-0000-0000-000048020000}"/>
    <cellStyle name="Comma [0] 2 2 2 2 3 2" xfId="3928" xr:uid="{CAABA8B8-CF49-45E6-82DD-8C5733EA3151}"/>
    <cellStyle name="Comma [0] 2 2 2 2 3 2 2" xfId="10531" xr:uid="{9E06EA38-3012-49AD-8D6B-3C6EFDCD95BD}"/>
    <cellStyle name="Comma [0] 2 2 2 2 3 3" xfId="4477" xr:uid="{298F563D-9FF7-401D-86EC-D7432ACA4B2A}"/>
    <cellStyle name="Comma [0] 2 2 2 2 3 3 2" xfId="10962" xr:uid="{F303C9E3-6A74-488E-B0FA-51C3B5C8F3FC}"/>
    <cellStyle name="Comma [0] 2 2 2 2 3 4" xfId="2944" xr:uid="{9F22EFD0-7B1D-4231-A8B6-ABABE63A6600}"/>
    <cellStyle name="Comma [0] 2 2 2 2 4" xfId="585" xr:uid="{00000000-0005-0000-0000-000049020000}"/>
    <cellStyle name="Comma [0] 2 2 2 2 4 2" xfId="3929" xr:uid="{73514FD5-46D3-4A51-9C27-481CC92E2338}"/>
    <cellStyle name="Comma [0] 2 2 2 2 4 2 2" xfId="10532" xr:uid="{E5A137C8-1908-4A7B-9B2C-F82E60D4F132}"/>
    <cellStyle name="Comma [0] 2 2 2 2 4 3" xfId="4478" xr:uid="{235706D8-3BA6-4BDF-BFB5-F5A60CECEC84}"/>
    <cellStyle name="Comma [0] 2 2 2 2 4 3 2" xfId="10963" xr:uid="{17D864CB-9998-442C-A8B4-EE1B0ED72E15}"/>
    <cellStyle name="Comma [0] 2 2 2 2 4 4" xfId="2945" xr:uid="{F698C16F-C664-4B51-9EDE-96E485618206}"/>
    <cellStyle name="Comma [0] 2 2 2 2 5" xfId="586" xr:uid="{00000000-0005-0000-0000-00004A020000}"/>
    <cellStyle name="Comma [0] 2 2 2 2 5 2" xfId="4479" xr:uid="{A156C5E1-0D0A-4890-A953-762513883704}"/>
    <cellStyle name="Comma [0] 2 2 2 2 5 2 2" xfId="10964" xr:uid="{B74A7C31-94D4-4719-82DC-CF50C3D114E9}"/>
    <cellStyle name="Comma [0] 2 2 2 2 5 3" xfId="2946" xr:uid="{91365FC4-8E8D-411F-9D87-FFA9FE674BFF}"/>
    <cellStyle name="Comma [0] 2 2 2 2 6" xfId="3919" xr:uid="{2DBA5957-C0FF-4B11-9AC7-7C2853EF631B}"/>
    <cellStyle name="Comma [0] 2 2 2 2 6 2" xfId="10522" xr:uid="{6FE01A46-01E5-428A-9798-0DEABF8F6817}"/>
    <cellStyle name="Comma [0] 2 2 2 2 7" xfId="2930" xr:uid="{2C65235D-C4BE-41D1-A7BB-869A59CD0565}"/>
    <cellStyle name="Comma [0] 2 2 2 3" xfId="587" xr:uid="{00000000-0005-0000-0000-00004B020000}"/>
    <cellStyle name="Comma [0] 2 2 2 3 2" xfId="588" xr:uid="{00000000-0005-0000-0000-00004C020000}"/>
    <cellStyle name="Comma [0] 2 2 2 3 2 2" xfId="4480" xr:uid="{840EE5EC-5935-43F8-856C-2D928AAA5E3C}"/>
    <cellStyle name="Comma [0] 2 2 2 3 2 2 2" xfId="10965" xr:uid="{A827DE24-C771-46CF-934F-20EEFD4C9911}"/>
    <cellStyle name="Comma [0] 2 2 2 3 2 3" xfId="2948" xr:uid="{172E8906-7EA6-4E00-B083-8A41AA4F32F0}"/>
    <cellStyle name="Comma [0] 2 2 2 3 3" xfId="3930" xr:uid="{48F53B45-088B-4E9D-B8F7-A05BD95F2B94}"/>
    <cellStyle name="Comma [0] 2 2 2 3 3 2" xfId="10533" xr:uid="{266B4EC9-C251-4C00-9C46-1329698BAC2E}"/>
    <cellStyle name="Comma [0] 2 2 2 3 4" xfId="2947" xr:uid="{88B800A0-0A33-461E-AA12-CEA40BDBB561}"/>
    <cellStyle name="Comma [0] 2 2 2 4" xfId="589" xr:uid="{00000000-0005-0000-0000-00004D020000}"/>
    <cellStyle name="Comma [0] 2 2 2 4 2" xfId="590" xr:uid="{00000000-0005-0000-0000-00004E020000}"/>
    <cellStyle name="Comma [0] 2 2 2 4 2 2" xfId="4481" xr:uid="{787629BF-39A4-4655-91D4-17350282C843}"/>
    <cellStyle name="Comma [0] 2 2 2 4 2 2 2" xfId="10966" xr:uid="{492C3823-AC83-43AB-948E-28F9489C75E7}"/>
    <cellStyle name="Comma [0] 2 2 2 4 2 3" xfId="2950" xr:uid="{92A7B094-7903-4D56-A1EA-02EB5D094D5E}"/>
    <cellStyle name="Comma [0] 2 2 2 4 3" xfId="3931" xr:uid="{A0EB21E4-B8B8-416D-A51D-7EB72C85AAD8}"/>
    <cellStyle name="Comma [0] 2 2 2 4 3 2" xfId="10534" xr:uid="{163C519B-9679-47FE-9AA3-D8886B672B37}"/>
    <cellStyle name="Comma [0] 2 2 2 4 4" xfId="2949" xr:uid="{1F5B5BBF-561D-463C-B637-E9E63552FAC5}"/>
    <cellStyle name="Comma [0] 2 2 2 5" xfId="591" xr:uid="{00000000-0005-0000-0000-00004F020000}"/>
    <cellStyle name="Comma [0] 2 2 2 5 2" xfId="592" xr:uid="{00000000-0005-0000-0000-000050020000}"/>
    <cellStyle name="Comma [0] 2 2 2 5 2 2" xfId="4482" xr:uid="{48B6BB6E-00E4-4712-B9A8-BC6E90F0E246}"/>
    <cellStyle name="Comma [0] 2 2 2 5 2 2 2" xfId="10967" xr:uid="{458493C4-0C5A-47AE-AC49-42B68D8C72A8}"/>
    <cellStyle name="Comma [0] 2 2 2 5 2 3" xfId="2952" xr:uid="{3E20FAE1-3526-4F34-A115-340FDE3C3C0F}"/>
    <cellStyle name="Comma [0] 2 2 2 5 3" xfId="3932" xr:uid="{C225BEE8-80EF-499D-B134-9678DCB1B684}"/>
    <cellStyle name="Comma [0] 2 2 2 5 3 2" xfId="10535" xr:uid="{819CCE37-0FDD-49D2-B6AA-EC6288D24C0B}"/>
    <cellStyle name="Comma [0] 2 2 2 5 4" xfId="2951" xr:uid="{DC466FAF-6642-4F70-907C-517A3B5DBE0F}"/>
    <cellStyle name="Comma [0] 2 2 2 6" xfId="593" xr:uid="{00000000-0005-0000-0000-000051020000}"/>
    <cellStyle name="Comma [0] 2 2 2 6 2" xfId="4483" xr:uid="{68E450E4-6166-4A2D-B715-6E3DD2CD40E4}"/>
    <cellStyle name="Comma [0] 2 2 2 6 2 2" xfId="10968" xr:uid="{7B577CA5-A9F2-4D82-AF87-D63FDF688C26}"/>
    <cellStyle name="Comma [0] 2 2 2 6 3" xfId="2953" xr:uid="{BFA3DA10-D3ED-41D9-A5C5-F0F5C6D6F0F0}"/>
    <cellStyle name="Comma [0] 2 2 2 7" xfId="3918" xr:uid="{9865F296-B94B-4F9A-9A84-F04BD5D6E589}"/>
    <cellStyle name="Comma [0] 2 2 2 7 2" xfId="10521" xr:uid="{87578536-6E74-44E5-9F93-A2E98C3A0934}"/>
    <cellStyle name="Comma [0] 2 2 2 8" xfId="2929" xr:uid="{B886C559-8A99-4E64-87F5-AA4FD213593C}"/>
    <cellStyle name="Comma [0] 2 2 3" xfId="594" xr:uid="{00000000-0005-0000-0000-000052020000}"/>
    <cellStyle name="Comma [0] 2 2 3 2" xfId="3933" xr:uid="{415FE22A-D565-44FE-856F-12BA7D937B76}"/>
    <cellStyle name="Comma [0] 2 2 3 2 2" xfId="10536" xr:uid="{F5B699B3-2555-4D3A-B3F2-B256EA6063A1}"/>
    <cellStyle name="Comma [0] 2 2 3 3" xfId="4484" xr:uid="{5F3332B4-9139-4D00-9DA5-36550007D32B}"/>
    <cellStyle name="Comma [0] 2 2 3 3 2" xfId="10969" xr:uid="{316B4522-D63A-481F-9541-8806D8A2BE1B}"/>
    <cellStyle name="Comma [0] 2 2 3 4" xfId="2954" xr:uid="{3B0CB250-78CC-4A2F-8DEB-F6ABBC353D3C}"/>
    <cellStyle name="Comma [0] 2 2 4" xfId="595" xr:uid="{00000000-0005-0000-0000-000053020000}"/>
    <cellStyle name="Comma [0] 2 2 4 2" xfId="3934" xr:uid="{4DEB942E-6C62-4A26-9753-C01D3582DE39}"/>
    <cellStyle name="Comma [0] 2 2 4 2 2" xfId="10537" xr:uid="{AA913135-5F32-4951-B514-00280BCB87F1}"/>
    <cellStyle name="Comma [0] 2 2 4 3" xfId="4485" xr:uid="{9E2EF2E0-0CD1-4109-B9E3-4478D29B7541}"/>
    <cellStyle name="Comma [0] 2 2 4 3 2" xfId="10970" xr:uid="{F0CF8972-B90F-4432-9F47-997B6D7AA864}"/>
    <cellStyle name="Comma [0] 2 2 4 4" xfId="2955" xr:uid="{ECDD46A7-B1AE-421C-BDBB-6A0F4360D433}"/>
    <cellStyle name="Comma [0] 2 2 5" xfId="596" xr:uid="{00000000-0005-0000-0000-000054020000}"/>
    <cellStyle name="Comma [0] 2 2 5 2" xfId="3935" xr:uid="{7450CE5F-1C22-4053-98AB-29AF6C6BE95E}"/>
    <cellStyle name="Comma [0] 2 2 5 2 2" xfId="10538" xr:uid="{DC20F478-100E-4709-80B9-5C23BA7D2118}"/>
    <cellStyle name="Comma [0] 2 2 5 3" xfId="4486" xr:uid="{CD71C8D8-4CE7-4625-AAAA-97C0B482B23A}"/>
    <cellStyle name="Comma [0] 2 2 5 3 2" xfId="10971" xr:uid="{B98FB858-3628-4A0F-BEC1-174B74FD9681}"/>
    <cellStyle name="Comma [0] 2 2 5 4" xfId="2956" xr:uid="{A4156DAA-47F1-4830-8356-55E784153051}"/>
    <cellStyle name="Comma [0] 2 2 6" xfId="597" xr:uid="{00000000-0005-0000-0000-000055020000}"/>
    <cellStyle name="Comma [0] 2 2 6 2" xfId="598" xr:uid="{00000000-0005-0000-0000-000056020000}"/>
    <cellStyle name="Comma [0] 2 2 6 2 2" xfId="4487" xr:uid="{6C1188A9-1AEA-4BB4-81E9-D1324BE88362}"/>
    <cellStyle name="Comma [0] 2 2 6 2 2 2" xfId="10972" xr:uid="{FE6AAFE7-883A-43D0-BE26-B4E8F2C8DE1C}"/>
    <cellStyle name="Comma [0] 2 2 6 2 3" xfId="2958" xr:uid="{19BC522C-E3AF-4FEB-BD07-239A73310B9D}"/>
    <cellStyle name="Comma [0] 2 2 6 3" xfId="3936" xr:uid="{59E349A1-F6A2-4D4D-A047-D674FE22A798}"/>
    <cellStyle name="Comma [0] 2 2 6 3 2" xfId="10539" xr:uid="{9A9F210B-0FFB-47D4-9360-5F057A6EECC8}"/>
    <cellStyle name="Comma [0] 2 2 6 4" xfId="2957" xr:uid="{88A3DAE1-D96B-4265-BE5E-FFFC98C2A434}"/>
    <cellStyle name="Comma [0] 2 2 7" xfId="3917" xr:uid="{1032E4EC-6D40-45F4-97DC-AC6624FFF100}"/>
    <cellStyle name="Comma [0] 2 2 7 2" xfId="10520" xr:uid="{15BED214-74E8-4EC9-BF42-A1F9B5455383}"/>
    <cellStyle name="Comma [0] 2 2 8" xfId="2928" xr:uid="{2E10E786-0CEE-4F35-88B9-7DB8CD6C1A00}"/>
    <cellStyle name="Comma [0] 2 3" xfId="599" xr:uid="{00000000-0005-0000-0000-000057020000}"/>
    <cellStyle name="Comma [0] 2 3 10" xfId="2959" xr:uid="{963C2FE7-061B-4655-A0E2-DC1987C657ED}"/>
    <cellStyle name="Comma [0] 2 3 2" xfId="600" xr:uid="{00000000-0005-0000-0000-000058020000}"/>
    <cellStyle name="Comma [0] 2 3 2 2" xfId="601" xr:uid="{00000000-0005-0000-0000-000059020000}"/>
    <cellStyle name="Comma [0] 2 3 2 2 2" xfId="602" xr:uid="{00000000-0005-0000-0000-00005A020000}"/>
    <cellStyle name="Comma [0] 2 3 2 2 2 2" xfId="3940" xr:uid="{0FE5C81E-355C-4315-9AA0-80CBB1FD43BA}"/>
    <cellStyle name="Comma [0] 2 3 2 2 2 2 2" xfId="10543" xr:uid="{1A5CD7CF-F908-48B1-9473-8BA5B42E9B02}"/>
    <cellStyle name="Comma [0] 2 3 2 2 2 3" xfId="2962" xr:uid="{F192072A-E3CF-4B7F-9FF8-02F7BD46B165}"/>
    <cellStyle name="Comma [0] 2 3 2 2 3" xfId="603" xr:uid="{00000000-0005-0000-0000-00005B020000}"/>
    <cellStyle name="Comma [0] 2 3 2 2 3 2" xfId="3941" xr:uid="{12D55636-EB18-4902-8E26-CC8C8D4467CF}"/>
    <cellStyle name="Comma [0] 2 3 2 2 3 2 2" xfId="10544" xr:uid="{D6791DD0-2426-450F-AA40-B4729D53DFFD}"/>
    <cellStyle name="Comma [0] 2 3 2 2 3 3" xfId="2963" xr:uid="{9B66E67B-FDBC-4E04-A38E-E22FA2AD4E8F}"/>
    <cellStyle name="Comma [0] 2 3 2 2 4" xfId="604" xr:uid="{00000000-0005-0000-0000-00005C020000}"/>
    <cellStyle name="Comma [0] 2 3 2 2 4 2" xfId="3942" xr:uid="{57A0F9BA-8249-4DC1-8CC6-4FC08B55F3B9}"/>
    <cellStyle name="Comma [0] 2 3 2 2 4 2 2" xfId="10545" xr:uid="{44EF61A0-6B80-4E19-929D-073532305C88}"/>
    <cellStyle name="Comma [0] 2 3 2 2 4 3" xfId="2964" xr:uid="{5D152174-2A9A-43DC-92AD-DAF28587B1D1}"/>
    <cellStyle name="Comma [0] 2 3 2 2 5" xfId="3939" xr:uid="{DE49ADEE-6247-444E-AEF6-4C276B33ED10}"/>
    <cellStyle name="Comma [0] 2 3 2 2 5 2" xfId="10542" xr:uid="{DCA0431A-05C6-49B5-A46A-957EB761551B}"/>
    <cellStyle name="Comma [0] 2 3 2 2 6" xfId="2961" xr:uid="{C1D16AFC-8266-4420-A9E2-49FBB5B58E49}"/>
    <cellStyle name="Comma [0] 2 3 2 3" xfId="605" xr:uid="{00000000-0005-0000-0000-00005D020000}"/>
    <cellStyle name="Comma [0] 2 3 2 3 2" xfId="3943" xr:uid="{9AC02ED4-71F4-40F4-86B7-F28E5214BA97}"/>
    <cellStyle name="Comma [0] 2 3 2 3 2 2" xfId="10546" xr:uid="{C27CE80C-BBC0-45BB-B66D-8AB591D75B79}"/>
    <cellStyle name="Comma [0] 2 3 2 3 3" xfId="2965" xr:uid="{17E694B4-980F-418F-9A60-2E264EACF96C}"/>
    <cellStyle name="Comma [0] 2 3 2 4" xfId="606" xr:uid="{00000000-0005-0000-0000-00005E020000}"/>
    <cellStyle name="Comma [0] 2 3 2 4 2" xfId="3944" xr:uid="{639AD93B-E65B-4B07-B97B-96D5ADA77C17}"/>
    <cellStyle name="Comma [0] 2 3 2 4 2 2" xfId="10547" xr:uid="{797146EF-73FE-4E34-8611-05CDF14936EB}"/>
    <cellStyle name="Comma [0] 2 3 2 4 3" xfId="2966" xr:uid="{9F1FBF7F-5EBB-4050-9D52-8D6D97FF3011}"/>
    <cellStyle name="Comma [0] 2 3 2 5" xfId="607" xr:uid="{00000000-0005-0000-0000-00005F020000}"/>
    <cellStyle name="Comma [0] 2 3 2 5 2" xfId="3945" xr:uid="{E9EF3C8D-D123-4260-89F1-10DDB1D6C7FE}"/>
    <cellStyle name="Comma [0] 2 3 2 5 2 2" xfId="10548" xr:uid="{F77CF1DA-6B77-45A0-B664-749D2D72B16A}"/>
    <cellStyle name="Comma [0] 2 3 2 5 3" xfId="2967" xr:uid="{5C2919BB-869D-4A38-8DD4-145D1CB042D3}"/>
    <cellStyle name="Comma [0] 2 3 2 6" xfId="608" xr:uid="{00000000-0005-0000-0000-000060020000}"/>
    <cellStyle name="Comma [0] 2 3 2 6 2" xfId="4488" xr:uid="{51A77C8B-DA60-4687-B172-E811006F523F}"/>
    <cellStyle name="Comma [0] 2 3 2 6 2 2" xfId="10973" xr:uid="{F9346FAB-C055-42DA-9A46-744CCF8EAB35}"/>
    <cellStyle name="Comma [0] 2 3 2 6 3" xfId="2968" xr:uid="{C9C8004D-A4BD-4358-8BC0-799C7846B077}"/>
    <cellStyle name="Comma [0] 2 3 2 7" xfId="3938" xr:uid="{27755E22-5EDB-4D3A-A349-F4AAAC8FBC3A}"/>
    <cellStyle name="Comma [0] 2 3 2 7 2" xfId="10541" xr:uid="{C8A5B90B-3DD7-4E3A-ACAB-0F5DFB68DDFD}"/>
    <cellStyle name="Comma [0] 2 3 2 8" xfId="2960" xr:uid="{0B2D320F-184E-42BE-8AF9-A2462B36B33D}"/>
    <cellStyle name="Comma [0] 2 3 3" xfId="609" xr:uid="{00000000-0005-0000-0000-000061020000}"/>
    <cellStyle name="Comma [0] 2 3 3 2" xfId="3946" xr:uid="{B91D4F29-F438-4C76-8A0A-C75CC0323A69}"/>
    <cellStyle name="Comma [0] 2 3 3 2 2" xfId="10549" xr:uid="{502B5D1D-3B19-4700-AD52-3118B1867BA5}"/>
    <cellStyle name="Comma [0] 2 3 3 3" xfId="2969" xr:uid="{B9C92E03-437C-45C5-AA2A-31E8EB66138A}"/>
    <cellStyle name="Comma [0] 2 3 4" xfId="610" xr:uid="{00000000-0005-0000-0000-000062020000}"/>
    <cellStyle name="Comma [0] 2 3 4 2" xfId="3947" xr:uid="{A185BCF5-7ECC-4D2D-8FC1-CD3715A07831}"/>
    <cellStyle name="Comma [0] 2 3 4 2 2" xfId="10550" xr:uid="{CDCBEE63-DC4C-4761-970E-09E4C9B7B48E}"/>
    <cellStyle name="Comma [0] 2 3 4 3" xfId="2970" xr:uid="{F364B6E6-A547-45E0-9B22-794248D8DC81}"/>
    <cellStyle name="Comma [0] 2 3 5" xfId="611" xr:uid="{00000000-0005-0000-0000-000063020000}"/>
    <cellStyle name="Comma [0] 2 3 5 2" xfId="3948" xr:uid="{DF23F308-B98C-4B0A-9693-A49736B1432E}"/>
    <cellStyle name="Comma [0] 2 3 5 2 2" xfId="10551" xr:uid="{8C10FCF3-FF89-4FE1-861E-441590A7A239}"/>
    <cellStyle name="Comma [0] 2 3 5 3" xfId="2971" xr:uid="{677012CB-B004-4AA1-A814-B0B4FD2607CC}"/>
    <cellStyle name="Comma [0] 2 3 6" xfId="612" xr:uid="{00000000-0005-0000-0000-000064020000}"/>
    <cellStyle name="Comma [0] 2 3 6 2" xfId="3949" xr:uid="{5F7076F8-6EB9-4E71-8ADA-C708EFFD15FA}"/>
    <cellStyle name="Comma [0] 2 3 6 2 2" xfId="10552" xr:uid="{2F6D6EAE-49DA-411B-8059-3B9A7F888811}"/>
    <cellStyle name="Comma [0] 2 3 6 3" xfId="4489" xr:uid="{82BCBDE4-2A65-4E3C-B9F9-D89DBAC78FDE}"/>
    <cellStyle name="Comma [0] 2 3 6 3 2" xfId="10974" xr:uid="{111E6095-5AF1-4D89-B2AC-F413A46CA271}"/>
    <cellStyle name="Comma [0] 2 3 6 4" xfId="2972" xr:uid="{58979780-1053-430D-980D-3420C1EBB345}"/>
    <cellStyle name="Comma [0] 2 3 7" xfId="613" xr:uid="{00000000-0005-0000-0000-000065020000}"/>
    <cellStyle name="Comma [0] 2 3 7 2" xfId="4490" xr:uid="{02ABB111-5382-4106-8AB8-14FBE3B82F70}"/>
    <cellStyle name="Comma [0] 2 3 7 2 2" xfId="10975" xr:uid="{B3DF9BBE-C333-4222-8C2F-88E728E64C56}"/>
    <cellStyle name="Comma [0] 2 3 7 3" xfId="2973" xr:uid="{FA195AD2-2C0B-455C-A82C-07523696FC1B}"/>
    <cellStyle name="Comma [0] 2 3 8" xfId="614" xr:uid="{00000000-0005-0000-0000-000066020000}"/>
    <cellStyle name="Comma [0] 2 3 8 2" xfId="4491" xr:uid="{10A0167D-414E-485C-86B1-95FB3D2A8AA0}"/>
    <cellStyle name="Comma [0] 2 3 8 2 2" xfId="10976" xr:uid="{700DACDB-3485-4C8E-9100-DE8A6D16F860}"/>
    <cellStyle name="Comma [0] 2 3 8 3" xfId="2974" xr:uid="{3931689D-C8CE-4CE8-9CB5-A024ED243B63}"/>
    <cellStyle name="Comma [0] 2 3 9" xfId="3937" xr:uid="{4D9A14FB-B574-498C-95D0-907C0FF86EE0}"/>
    <cellStyle name="Comma [0] 2 3 9 2" xfId="10540" xr:uid="{C81B9476-9C2D-4A9F-9236-C08C6EE603D9}"/>
    <cellStyle name="Comma [0] 2 4" xfId="615" xr:uid="{00000000-0005-0000-0000-000067020000}"/>
    <cellStyle name="Comma [0] 2 4 2" xfId="616" xr:uid="{00000000-0005-0000-0000-000068020000}"/>
    <cellStyle name="Comma [0] 2 4 2 2" xfId="3950" xr:uid="{00693383-B119-478D-8275-4E0F5BD9201A}"/>
    <cellStyle name="Comma [0] 2 4 2 2 2" xfId="10553" xr:uid="{9E14BFB4-3243-4743-BB8B-2289D1864DBF}"/>
    <cellStyle name="Comma [0] 2 4 2 3" xfId="2975" xr:uid="{4A66E28C-AC74-40EA-A8A4-5E019F024FE9}"/>
    <cellStyle name="Comma [0] 2 4 3" xfId="617" xr:uid="{00000000-0005-0000-0000-000069020000}"/>
    <cellStyle name="Comma [0] 2 4 3 2" xfId="3951" xr:uid="{2731D00D-6C56-4322-8A13-00104AB53383}"/>
    <cellStyle name="Comma [0] 2 4 3 2 2" xfId="10554" xr:uid="{10E6F859-EDA2-4FAC-A8B9-81437DE7D95F}"/>
    <cellStyle name="Comma [0] 2 4 3 3" xfId="2976" xr:uid="{50448D0D-8E38-490D-814F-20FF3D827847}"/>
    <cellStyle name="Comma [0] 2 4 4" xfId="618" xr:uid="{00000000-0005-0000-0000-00006A020000}"/>
    <cellStyle name="Comma [0] 2 4 4 2" xfId="3952" xr:uid="{00D9AD19-2861-4EF7-8DBA-917F3C7FBA91}"/>
    <cellStyle name="Comma [0] 2 4 4 2 2" xfId="10555" xr:uid="{7C36726E-5253-4AF7-B6D6-4669D00FEF8C}"/>
    <cellStyle name="Comma [0] 2 4 4 3" xfId="2977" xr:uid="{061D82DC-1530-4417-BBE6-FB1C8A892978}"/>
    <cellStyle name="Comma [0] 2 4 5" xfId="619" xr:uid="{00000000-0005-0000-0000-00006B020000}"/>
    <cellStyle name="Comma [0] 2 4 5 2" xfId="620" xr:uid="{00000000-0005-0000-0000-00006C020000}"/>
    <cellStyle name="Comma [0] 2 4 5 2 2" xfId="4492" xr:uid="{F81FD4B9-7B72-438F-AC7C-EDA1E80CBB15}"/>
    <cellStyle name="Comma [0] 2 4 5 2 2 2" xfId="10977" xr:uid="{A514907B-2E0B-4589-A468-9E8894089310}"/>
    <cellStyle name="Comma [0] 2 4 5 2 3" xfId="2979" xr:uid="{476E6CE5-42B3-4B61-B900-B2A824A429AF}"/>
    <cellStyle name="Comma [0] 2 4 5 3" xfId="3953" xr:uid="{39C2E019-711D-4A7F-A09E-E637A4CA439B}"/>
    <cellStyle name="Comma [0] 2 4 5 3 2" xfId="10556" xr:uid="{35A41B59-BC89-438A-9C63-0F0D404B3493}"/>
    <cellStyle name="Comma [0] 2 4 5 4" xfId="2978" xr:uid="{D12B8113-C0C3-4511-8B1A-631CE54CEABA}"/>
    <cellStyle name="Comma [0] 2 4 6" xfId="621" xr:uid="{00000000-0005-0000-0000-00006D020000}"/>
    <cellStyle name="Comma [0] 2 5" xfId="622" xr:uid="{00000000-0005-0000-0000-00006E020000}"/>
    <cellStyle name="Comma [0] 2 5 2" xfId="623" xr:uid="{00000000-0005-0000-0000-00006F020000}"/>
    <cellStyle name="Comma [0] 2 5 2 2" xfId="3955" xr:uid="{88900EA7-5B6D-46A6-BE12-D92F7FB903BF}"/>
    <cellStyle name="Comma [0] 2 5 2 2 2" xfId="10558" xr:uid="{DBCB601D-B41A-432C-97C0-08AA0BC965B2}"/>
    <cellStyle name="Comma [0] 2 5 2 3" xfId="2981" xr:uid="{2072650E-451E-4061-BE99-2FB8017A8826}"/>
    <cellStyle name="Comma [0] 2 5 3" xfId="624" xr:uid="{00000000-0005-0000-0000-000070020000}"/>
    <cellStyle name="Comma [0] 2 5 3 2" xfId="3956" xr:uid="{280480B1-DBCD-4429-AA38-A809E3695CA3}"/>
    <cellStyle name="Comma [0] 2 5 3 2 2" xfId="10559" xr:uid="{D773F2CA-F57F-489E-94F7-7842571B84DB}"/>
    <cellStyle name="Comma [0] 2 5 3 3" xfId="2982" xr:uid="{046B6296-A29D-42BF-8715-5F33F74CA375}"/>
    <cellStyle name="Comma [0] 2 5 4" xfId="625" xr:uid="{00000000-0005-0000-0000-000071020000}"/>
    <cellStyle name="Comma [0] 2 5 4 2" xfId="3957" xr:uid="{594CDF61-8262-42EB-97B6-BE63AF3B74FD}"/>
    <cellStyle name="Comma [0] 2 5 4 2 2" xfId="10560" xr:uid="{CC725565-7847-402F-9CFE-C3A0C9AFC637}"/>
    <cellStyle name="Comma [0] 2 5 4 3" xfId="2983" xr:uid="{3337A6D4-8C70-401F-AEBE-073F22A4D9D5}"/>
    <cellStyle name="Comma [0] 2 5 5" xfId="3954" xr:uid="{D130F0EC-4B52-4966-942C-A9CF3EB92A3C}"/>
    <cellStyle name="Comma [0] 2 5 5 2" xfId="10557" xr:uid="{29BC884E-B014-4C2F-875A-A40ED09FD5D9}"/>
    <cellStyle name="Comma [0] 2 5 6" xfId="2980" xr:uid="{567D258E-DE09-4DDC-BB5E-A8FF752C5634}"/>
    <cellStyle name="Comma [0] 2 6" xfId="626" xr:uid="{00000000-0005-0000-0000-000072020000}"/>
    <cellStyle name="Comma [0] 2 6 2" xfId="627" xr:uid="{00000000-0005-0000-0000-000073020000}"/>
    <cellStyle name="Comma [0] 2 6 2 2" xfId="628" xr:uid="{00000000-0005-0000-0000-000074020000}"/>
    <cellStyle name="Comma [0] 2 6 2 2 2" xfId="629" xr:uid="{00000000-0005-0000-0000-000075020000}"/>
    <cellStyle name="Comma [0] 2 6 2 2 2 2" xfId="630" xr:uid="{00000000-0005-0000-0000-000076020000}"/>
    <cellStyle name="Comma [0] 2 6 2 2 2 2 2" xfId="631" xr:uid="{00000000-0005-0000-0000-000077020000}"/>
    <cellStyle name="Comma [0] 2 6 2 2 2 2 2 2" xfId="3963" xr:uid="{8A263836-F253-463A-9137-1F48E0CE9FE5}"/>
    <cellStyle name="Comma [0] 2 6 2 2 2 2 2 2 2" xfId="10566" xr:uid="{AD810B18-6374-4E82-9FE6-317E4ECA9BBD}"/>
    <cellStyle name="Comma [0] 2 6 2 2 2 2 2 3" xfId="2989" xr:uid="{62528083-9D70-405C-A833-C077359C567C}"/>
    <cellStyle name="Comma [0] 2 6 2 2 2 2 3" xfId="632" xr:uid="{00000000-0005-0000-0000-000078020000}"/>
    <cellStyle name="Comma [0] 2 6 2 2 2 2 3 2" xfId="3964" xr:uid="{351DB012-7781-40AA-AF34-C7FA4B9C9EB3}"/>
    <cellStyle name="Comma [0] 2 6 2 2 2 2 3 2 2" xfId="10567" xr:uid="{A5485171-727E-4759-8A5B-6B03C2668031}"/>
    <cellStyle name="Comma [0] 2 6 2 2 2 2 3 3" xfId="2990" xr:uid="{3D1DEB9E-0CDE-4FB1-BA15-C5AEEFF065A4}"/>
    <cellStyle name="Comma [0] 2 6 2 2 2 2 4" xfId="633" xr:uid="{00000000-0005-0000-0000-000079020000}"/>
    <cellStyle name="Comma [0] 2 6 2 2 2 2 4 2" xfId="3965" xr:uid="{EF885083-1374-40D1-AA19-B39955B05BB4}"/>
    <cellStyle name="Comma [0] 2 6 2 2 2 2 4 2 2" xfId="10568" xr:uid="{3D573306-FF9C-4C82-B049-4C386D352488}"/>
    <cellStyle name="Comma [0] 2 6 2 2 2 2 4 3" xfId="2991" xr:uid="{7080EF47-9B55-4580-9258-5709A21D99D0}"/>
    <cellStyle name="Comma [0] 2 6 2 2 2 2 5" xfId="634" xr:uid="{00000000-0005-0000-0000-00007A020000}"/>
    <cellStyle name="Comma [0] 2 6 2 2 2 2 5 2" xfId="3966" xr:uid="{C77D60A5-8BFC-4A33-8E24-65CDE0639B74}"/>
    <cellStyle name="Comma [0] 2 6 2 2 2 2 5 2 2" xfId="10569" xr:uid="{890751E7-5888-4DD9-AEA3-5794F8C77B7D}"/>
    <cellStyle name="Comma [0] 2 6 2 2 2 2 5 3" xfId="2992" xr:uid="{ADB8BB05-20BD-4BCC-BB76-D1A9C2BBC527}"/>
    <cellStyle name="Comma [0] 2 6 2 2 2 2 6" xfId="3962" xr:uid="{ADF59454-0F0F-4AF0-BE65-13F07AF0CDC3}"/>
    <cellStyle name="Comma [0] 2 6 2 2 2 2 6 2" xfId="10565" xr:uid="{33664331-5C6C-4726-81CC-48481AC02F4F}"/>
    <cellStyle name="Comma [0] 2 6 2 2 2 2 7" xfId="2988" xr:uid="{C3DE7697-B23C-4B1A-8DBC-3C5E0BD08B87}"/>
    <cellStyle name="Comma [0] 2 6 2 2 2 3" xfId="635" xr:uid="{00000000-0005-0000-0000-00007B020000}"/>
    <cellStyle name="Comma [0] 2 6 2 2 2 3 2" xfId="3967" xr:uid="{A059898E-F6C2-4770-9306-EDD3F1673554}"/>
    <cellStyle name="Comma [0] 2 6 2 2 2 3 2 2" xfId="10570" xr:uid="{C0FF906C-6C90-4E44-9CD2-67FE2E2BA36D}"/>
    <cellStyle name="Comma [0] 2 6 2 2 2 3 3" xfId="2993" xr:uid="{B267BABB-77C5-4F8A-90D5-DEF8B087D2E1}"/>
    <cellStyle name="Comma [0] 2 6 2 2 2 4" xfId="636" xr:uid="{00000000-0005-0000-0000-00007C020000}"/>
    <cellStyle name="Comma [0] 2 6 2 2 2 4 2" xfId="3968" xr:uid="{8BA19305-DFE8-4825-AD14-EE29A1C131EB}"/>
    <cellStyle name="Comma [0] 2 6 2 2 2 4 2 2" xfId="10571" xr:uid="{101F4531-84A8-4932-95CD-9552C374F91E}"/>
    <cellStyle name="Comma [0] 2 6 2 2 2 4 3" xfId="2994" xr:uid="{9C12A3BE-4A5A-4D5B-BAD5-2272BD02E738}"/>
    <cellStyle name="Comma [0] 2 6 2 2 2 5" xfId="637" xr:uid="{00000000-0005-0000-0000-00007D020000}"/>
    <cellStyle name="Comma [0] 2 6 2 2 2 5 2" xfId="3969" xr:uid="{8D46B706-F565-4705-AB53-93B4E896D4EF}"/>
    <cellStyle name="Comma [0] 2 6 2 2 2 5 2 2" xfId="10572" xr:uid="{A3AC937C-0B55-485A-9519-BC3B1AD68BA4}"/>
    <cellStyle name="Comma [0] 2 6 2 2 2 5 3" xfId="2995" xr:uid="{BBF5F9AD-8158-4EE7-A70F-DD1611811934}"/>
    <cellStyle name="Comma [0] 2 6 2 2 2 6" xfId="3961" xr:uid="{92D3673B-04A3-4174-9F91-6609D675DBBD}"/>
    <cellStyle name="Comma [0] 2 6 2 2 2 6 2" xfId="10564" xr:uid="{9FAEDFBF-1981-403A-86F0-18D082081AE6}"/>
    <cellStyle name="Comma [0] 2 6 2 2 2 7" xfId="2987" xr:uid="{DBD859DA-2FBB-421B-B522-379E6BF3E2C0}"/>
    <cellStyle name="Comma [0] 2 6 2 2 3" xfId="638" xr:uid="{00000000-0005-0000-0000-00007E020000}"/>
    <cellStyle name="Comma [0] 2 6 2 2 3 2" xfId="3970" xr:uid="{C64B5989-0EB6-47B6-8CAE-00D1480EAB11}"/>
    <cellStyle name="Comma [0] 2 6 2 2 3 2 2" xfId="10573" xr:uid="{F1540F31-A1B4-4563-AED8-6892397BE13F}"/>
    <cellStyle name="Comma [0] 2 6 2 2 3 3" xfId="2996" xr:uid="{6CFB9B18-CF8A-4B12-A6FF-7B60805D7076}"/>
    <cellStyle name="Comma [0] 2 6 2 2 4" xfId="639" xr:uid="{00000000-0005-0000-0000-00007F020000}"/>
    <cellStyle name="Comma [0] 2 6 2 2 4 2" xfId="3971" xr:uid="{D33627AF-96D0-4ED6-A919-5C11F92C8274}"/>
    <cellStyle name="Comma [0] 2 6 2 2 4 2 2" xfId="10574" xr:uid="{0190C8FA-FAF7-4521-8395-BC82B43308D8}"/>
    <cellStyle name="Comma [0] 2 6 2 2 4 3" xfId="2997" xr:uid="{CFC9703A-107F-44D1-A451-FB5E2E98C78C}"/>
    <cellStyle name="Comma [0] 2 6 2 2 5" xfId="640" xr:uid="{00000000-0005-0000-0000-000080020000}"/>
    <cellStyle name="Comma [0] 2 6 2 2 5 2" xfId="3972" xr:uid="{C92E63DB-71EF-489D-BE1E-7484108E296C}"/>
    <cellStyle name="Comma [0] 2 6 2 2 5 2 2" xfId="10575" xr:uid="{723DA469-95F7-4033-A513-07B2DF81E2EA}"/>
    <cellStyle name="Comma [0] 2 6 2 2 5 3" xfId="2998" xr:uid="{E6BA2705-77AA-4CA6-BBBE-C714042E8500}"/>
    <cellStyle name="Comma [0] 2 6 2 2 6" xfId="3960" xr:uid="{BECBC122-36CE-42EE-9E28-68A9DF210100}"/>
    <cellStyle name="Comma [0] 2 6 2 2 6 2" xfId="10563" xr:uid="{6734B92C-C82A-40B2-A907-53058AAF82C5}"/>
    <cellStyle name="Comma [0] 2 6 2 2 7" xfId="2986" xr:uid="{7A2D1547-DD1F-4F04-86BD-FC8406351B8D}"/>
    <cellStyle name="Comma [0] 2 6 2 3" xfId="641" xr:uid="{00000000-0005-0000-0000-000081020000}"/>
    <cellStyle name="Comma [0] 2 6 2 3 2" xfId="3973" xr:uid="{951D5E69-510E-4F2A-AB49-539F8844135A}"/>
    <cellStyle name="Comma [0] 2 6 2 3 2 2" xfId="10576" xr:uid="{6FA8B669-7C65-40CF-BA93-CC01FD814838}"/>
    <cellStyle name="Comma [0] 2 6 2 3 3" xfId="2999" xr:uid="{61382C29-9EC3-4DC9-ABA9-475D59C82BC9}"/>
    <cellStyle name="Comma [0] 2 6 2 4" xfId="642" xr:uid="{00000000-0005-0000-0000-000082020000}"/>
    <cellStyle name="Comma [0] 2 6 2 4 2" xfId="3974" xr:uid="{5A3F9B01-7D13-4DF9-B3D8-C0F2C8951FDD}"/>
    <cellStyle name="Comma [0] 2 6 2 4 2 2" xfId="10577" xr:uid="{4E334609-7D37-465C-9461-7269C937F2C2}"/>
    <cellStyle name="Comma [0] 2 6 2 4 3" xfId="3000" xr:uid="{97F84D46-08C9-4581-9AA8-D74603B019D4}"/>
    <cellStyle name="Comma [0] 2 6 2 5" xfId="643" xr:uid="{00000000-0005-0000-0000-000083020000}"/>
    <cellStyle name="Comma [0] 2 6 2 5 2" xfId="3975" xr:uid="{49E0A862-4252-4395-92C1-697720EAF130}"/>
    <cellStyle name="Comma [0] 2 6 2 5 2 2" xfId="10578" xr:uid="{8B7C8B7A-7C02-42ED-AE68-07A674E440E2}"/>
    <cellStyle name="Comma [0] 2 6 2 5 3" xfId="3001" xr:uid="{58BCB56D-A476-41A4-943E-6F1B175C61F2}"/>
    <cellStyle name="Comma [0] 2 6 2 6" xfId="3959" xr:uid="{C9E7CE2C-A64B-4684-BC31-B8EC22A9CFF9}"/>
    <cellStyle name="Comma [0] 2 6 2 6 2" xfId="10562" xr:uid="{D63B777B-1C5C-4845-8250-EB40079B576D}"/>
    <cellStyle name="Comma [0] 2 6 2 7" xfId="2985" xr:uid="{88B74432-8536-4E0C-86EF-67089032872C}"/>
    <cellStyle name="Comma [0] 2 6 3" xfId="644" xr:uid="{00000000-0005-0000-0000-000084020000}"/>
    <cellStyle name="Comma [0] 2 6 3 2" xfId="3976" xr:uid="{63EB9E16-DDF1-4321-BC40-5CEC289DAA08}"/>
    <cellStyle name="Comma [0] 2 6 3 2 2" xfId="10579" xr:uid="{D53611EB-ED01-400E-A0DC-194DF43969F8}"/>
    <cellStyle name="Comma [0] 2 6 3 3" xfId="3002" xr:uid="{C23AFD85-825E-4162-A37C-E813FDC19301}"/>
    <cellStyle name="Comma [0] 2 6 4" xfId="645" xr:uid="{00000000-0005-0000-0000-000085020000}"/>
    <cellStyle name="Comma [0] 2 6 4 2" xfId="3977" xr:uid="{24198C6E-1EF9-4E61-92D3-0E297B35F9D2}"/>
    <cellStyle name="Comma [0] 2 6 4 2 2" xfId="10580" xr:uid="{FEDEB0C1-C266-482D-B4F5-DB7DDC989735}"/>
    <cellStyle name="Comma [0] 2 6 4 3" xfId="3003" xr:uid="{1CD3D33C-AEED-4691-BA38-9F51D385AFE4}"/>
    <cellStyle name="Comma [0] 2 6 5" xfId="646" xr:uid="{00000000-0005-0000-0000-000086020000}"/>
    <cellStyle name="Comma [0] 2 6 5 2" xfId="3978" xr:uid="{AE566BDD-F560-406F-B593-3E4547E4AD8A}"/>
    <cellStyle name="Comma [0] 2 6 5 2 2" xfId="10581" xr:uid="{8EF90E21-43F3-42F3-9760-B2A36E442C57}"/>
    <cellStyle name="Comma [0] 2 6 5 3" xfId="3004" xr:uid="{AD51A3F0-EB4D-4F90-97A0-ECFFF4D11B07}"/>
    <cellStyle name="Comma [0] 2 6 6" xfId="3958" xr:uid="{C6A11E7D-2B16-41B3-AEC0-2342841B2D1E}"/>
    <cellStyle name="Comma [0] 2 6 6 2" xfId="10561" xr:uid="{405E9EB7-CB09-4E1A-B9FA-A16E94015E73}"/>
    <cellStyle name="Comma [0] 2 6 7" xfId="2984" xr:uid="{C5FED153-256C-4DAF-9475-DC3309B6F060}"/>
    <cellStyle name="Comma [0] 2 7" xfId="647" xr:uid="{00000000-0005-0000-0000-000087020000}"/>
    <cellStyle name="Comma [0] 2 7 2" xfId="648" xr:uid="{00000000-0005-0000-0000-000088020000}"/>
    <cellStyle name="Comma [0] 2 7 2 2" xfId="4493" xr:uid="{4F42C7DF-E903-46DA-B5B5-B232764511E6}"/>
    <cellStyle name="Comma [0] 2 7 2 2 2" xfId="10978" xr:uid="{CA945777-E535-45CC-A371-CC50A507D543}"/>
    <cellStyle name="Comma [0] 2 7 2 3" xfId="3006" xr:uid="{710EB07A-82DF-4BE5-AF40-C641A112ADD0}"/>
    <cellStyle name="Comma [0] 2 7 3" xfId="3979" xr:uid="{8A96E1AE-CFFB-4AFF-8279-051F7E8EBC45}"/>
    <cellStyle name="Comma [0] 2 7 3 2" xfId="10582" xr:uid="{CC91E787-F358-48D4-BFDE-BED598AFBF79}"/>
    <cellStyle name="Comma [0] 2 7 4" xfId="3005" xr:uid="{E9FB2353-AEE7-4C3F-8B85-B983DC5F3821}"/>
    <cellStyle name="Comma [0] 2 8" xfId="649" xr:uid="{00000000-0005-0000-0000-000089020000}"/>
    <cellStyle name="Comma [0] 2 8 2" xfId="3980" xr:uid="{A06EE43E-581B-4E0C-9242-8BBE13E55F0D}"/>
    <cellStyle name="Comma [0] 2 8 2 2" xfId="10583" xr:uid="{476B4DAD-16FB-41BA-9010-8A981D40E4FB}"/>
    <cellStyle name="Comma [0] 2 8 3" xfId="3007" xr:uid="{9DED8BAE-517E-4E65-B310-304C84CABB91}"/>
    <cellStyle name="Comma [0] 2 9" xfId="650" xr:uid="{00000000-0005-0000-0000-00008A020000}"/>
    <cellStyle name="Comma [0] 2 9 2" xfId="3981" xr:uid="{3D3D9F04-E162-44A3-B32D-A5FF2A630D53}"/>
    <cellStyle name="Comma [0] 2 9 2 2" xfId="10584" xr:uid="{16AAB54E-DD8B-469C-AB38-174FD9E91066}"/>
    <cellStyle name="Comma [0] 2 9 3" xfId="3008" xr:uid="{58278F35-FDB4-459E-9BF2-3ED16578E1C9}"/>
    <cellStyle name="Comma [0] 20" xfId="651" xr:uid="{00000000-0005-0000-0000-00008B020000}"/>
    <cellStyle name="Comma [0] 20 2" xfId="652" xr:uid="{00000000-0005-0000-0000-00008C020000}"/>
    <cellStyle name="Comma [0] 21" xfId="653" xr:uid="{00000000-0005-0000-0000-00008D020000}"/>
    <cellStyle name="Comma [0] 21 2" xfId="654" xr:uid="{00000000-0005-0000-0000-00008E020000}"/>
    <cellStyle name="Comma [0] 22" xfId="655" xr:uid="{00000000-0005-0000-0000-00008F020000}"/>
    <cellStyle name="Comma [0] 22 2" xfId="3982" xr:uid="{9F91184B-B5A6-4154-8C3D-03FFB41278ED}"/>
    <cellStyle name="Comma [0] 22 2 2" xfId="10585" xr:uid="{0C6B1681-8B22-4CF5-9F83-FD00BDFD8AE8}"/>
    <cellStyle name="Comma [0] 22 3" xfId="4494" xr:uid="{06AC8E7C-D71F-46FA-ADAE-0FE4E3276DD1}"/>
    <cellStyle name="Comma [0] 22 3 2" xfId="10979" xr:uid="{E725844D-530C-4AE0-8A47-484B85CD7054}"/>
    <cellStyle name="Comma [0] 22 4" xfId="3009" xr:uid="{1812DA10-0530-4723-AEE6-22B5B4026952}"/>
    <cellStyle name="Comma [0] 23" xfId="656" xr:uid="{00000000-0005-0000-0000-000090020000}"/>
    <cellStyle name="Comma [0] 23 2" xfId="3983" xr:uid="{62584345-AC42-454E-9D36-A9D0C501F881}"/>
    <cellStyle name="Comma [0] 23 2 2" xfId="10586" xr:uid="{0B8DB03F-F016-4985-8AF4-D7F7B9B15DF5}"/>
    <cellStyle name="Comma [0] 23 3" xfId="4495" xr:uid="{C9907CC8-36E0-4F46-B601-945911914E72}"/>
    <cellStyle name="Comma [0] 23 3 2" xfId="10980" xr:uid="{CDD7E96A-C1CC-49DE-8CC4-31DE2D6C50C6}"/>
    <cellStyle name="Comma [0] 23 4" xfId="3010" xr:uid="{977122F7-AF33-4374-9A64-55020CCE90F6}"/>
    <cellStyle name="Comma [0] 24" xfId="657" xr:uid="{00000000-0005-0000-0000-000091020000}"/>
    <cellStyle name="Comma [0] 24 2" xfId="658" xr:uid="{00000000-0005-0000-0000-000092020000}"/>
    <cellStyle name="Comma [0] 24 2 2" xfId="659" xr:uid="{00000000-0005-0000-0000-000093020000}"/>
    <cellStyle name="Comma [0] 24 2 2 2" xfId="4496" xr:uid="{F1D33598-711F-40DF-BFBE-5735FA73DE6A}"/>
    <cellStyle name="Comma [0] 24 2 2 2 2" xfId="10981" xr:uid="{7E01F3CF-6A18-43C0-B2C7-3A32EBC0189C}"/>
    <cellStyle name="Comma [0] 24 2 2 3" xfId="3013" xr:uid="{C48D482E-A70A-43FA-84CD-2D7751FB2C4F}"/>
    <cellStyle name="Comma [0] 24 2 3" xfId="3985" xr:uid="{C79C8346-BB52-461E-B813-7A652D4ED64B}"/>
    <cellStyle name="Comma [0] 24 2 3 2" xfId="10588" xr:uid="{413EB642-093D-4F0D-9763-DBD713F6A5B1}"/>
    <cellStyle name="Comma [0] 24 2 4" xfId="3012" xr:uid="{5B0ABC11-77C4-488A-BDCF-E743D09BEEB2}"/>
    <cellStyle name="Comma [0] 24 3" xfId="660" xr:uid="{00000000-0005-0000-0000-000094020000}"/>
    <cellStyle name="Comma [0] 24 3 2" xfId="4497" xr:uid="{E4E1171A-2969-445C-A7C8-FD01EA660B57}"/>
    <cellStyle name="Comma [0] 24 3 2 2" xfId="10982" xr:uid="{256F4E12-7F32-4FA5-ACB4-F53D97596A44}"/>
    <cellStyle name="Comma [0] 24 3 3" xfId="3014" xr:uid="{63066EA3-9155-4CCF-BFE7-AA26A4EC45DD}"/>
    <cellStyle name="Comma [0] 24 4" xfId="3984" xr:uid="{7680616D-0618-44F4-BA85-0B416D7B9B33}"/>
    <cellStyle name="Comma [0] 24 4 2" xfId="10587" xr:uid="{360CE662-860D-43E5-9C7C-29B9D39B9CDA}"/>
    <cellStyle name="Comma [0] 24 5" xfId="3011" xr:uid="{005D09C2-E3A1-4B55-A2BA-C2397FABAB51}"/>
    <cellStyle name="Comma [0] 25" xfId="661" xr:uid="{00000000-0005-0000-0000-000095020000}"/>
    <cellStyle name="Comma [0] 25 2" xfId="3986" xr:uid="{DDB2278A-872D-44D6-A884-D6FC2E36ED16}"/>
    <cellStyle name="Comma [0] 25 2 2" xfId="10589" xr:uid="{CE2C8341-B38B-4DF0-8C55-47AA636D9F72}"/>
    <cellStyle name="Comma [0] 25 3" xfId="4498" xr:uid="{2D525395-CE33-4DE3-B2D3-FFCB1DBA0F15}"/>
    <cellStyle name="Comma [0] 25 3 2" xfId="10983" xr:uid="{199332E9-0410-4355-AE53-318567E8A11A}"/>
    <cellStyle name="Comma [0] 25 4" xfId="3015" xr:uid="{41C473EC-AADA-48D4-BFC1-7BE37C8BEBDD}"/>
    <cellStyle name="Comma [0] 26" xfId="662" xr:uid="{00000000-0005-0000-0000-000096020000}"/>
    <cellStyle name="Comma [0] 26 2" xfId="4499" xr:uid="{56D8E097-7F86-41C8-9543-0EC0769B135F}"/>
    <cellStyle name="Comma [0] 26 2 2" xfId="10984" xr:uid="{6F7A3808-A1AB-4ED4-96D1-F11E9FA4527A}"/>
    <cellStyle name="Comma [0] 26 3" xfId="3016" xr:uid="{87709D78-7CBE-4308-9768-C2B8F404DB49}"/>
    <cellStyle name="Comma [0] 27" xfId="663" xr:uid="{00000000-0005-0000-0000-000097020000}"/>
    <cellStyle name="Comma [0] 27 2" xfId="664" xr:uid="{00000000-0005-0000-0000-000098020000}"/>
    <cellStyle name="Comma [0] 27 2 2" xfId="4500" xr:uid="{61EE1BF5-BC39-48CA-9838-EB7E30679248}"/>
    <cellStyle name="Comma [0] 27 2 2 2" xfId="10985" xr:uid="{E4BE376B-E990-4179-8397-750663BD62EE}"/>
    <cellStyle name="Comma [0] 27 2 3" xfId="3018" xr:uid="{32325F7D-53E1-4AA1-9F9A-C35C550ACC46}"/>
    <cellStyle name="Comma [0] 27 3" xfId="3987" xr:uid="{E42C31E5-381B-4B33-BDF6-F65D48E185DF}"/>
    <cellStyle name="Comma [0] 27 3 2" xfId="10590" xr:uid="{7CC08579-E5EA-4FA7-ACC6-D2CD98895541}"/>
    <cellStyle name="Comma [0] 27 4" xfId="3017" xr:uid="{FA48A344-D20E-44FE-9F96-6ED341046052}"/>
    <cellStyle name="Comma [0] 3" xfId="665" xr:uid="{00000000-0005-0000-0000-000099020000}"/>
    <cellStyle name="Comma [0] 3 2" xfId="666" xr:uid="{00000000-0005-0000-0000-00009A020000}"/>
    <cellStyle name="Comma [0] 3 2 2" xfId="667" xr:uid="{00000000-0005-0000-0000-00009B020000}"/>
    <cellStyle name="Comma [0] 3 2 2 2" xfId="3989" xr:uid="{ED200307-D405-482B-9B11-33F7B492AD8F}"/>
    <cellStyle name="Comma [0] 3 2 2 2 2" xfId="10592" xr:uid="{07628ED4-6B11-4A40-B52C-DFDF81A0DBE0}"/>
    <cellStyle name="Comma [0] 3 2 2 3" xfId="3021" xr:uid="{27A51463-4010-4649-9214-21D1F3A1FE02}"/>
    <cellStyle name="Comma [0] 3 2 3" xfId="668" xr:uid="{00000000-0005-0000-0000-00009C020000}"/>
    <cellStyle name="Comma [0] 3 2 3 2" xfId="4501" xr:uid="{65BD2AA6-2A00-40D4-92C6-D0D647F3C60D}"/>
    <cellStyle name="Comma [0] 3 2 3 2 2" xfId="10986" xr:uid="{7DBDC762-B257-43AF-AA98-905A50E92413}"/>
    <cellStyle name="Comma [0] 3 2 3 3" xfId="3022" xr:uid="{9E08F2EB-B923-434D-8762-BFD2E810B32D}"/>
    <cellStyle name="Comma [0] 3 2 4" xfId="3988" xr:uid="{392522CD-B5DC-446E-B647-9B850E8A3A61}"/>
    <cellStyle name="Comma [0] 3 2 4 2" xfId="10591" xr:uid="{31A62F3F-B8CD-40D2-9AFD-7B2A65B11458}"/>
    <cellStyle name="Comma [0] 3 2 5" xfId="3020" xr:uid="{AD5BA773-5D72-47A1-908D-C14D07E4EEAE}"/>
    <cellStyle name="Comma [0] 3 3" xfId="669" xr:uid="{00000000-0005-0000-0000-00009D020000}"/>
    <cellStyle name="Comma [0] 3 3 2" xfId="4502" xr:uid="{57D35928-3B56-4745-BB85-822C2ED130A0}"/>
    <cellStyle name="Comma [0] 3 3 2 2" xfId="10987" xr:uid="{231399D9-EB65-49CA-BD9F-189F875CE78A}"/>
    <cellStyle name="Comma [0] 3 3 3" xfId="3023" xr:uid="{9CBBD381-3D93-4718-9F0B-3AB33AD4CBAF}"/>
    <cellStyle name="Comma [0] 3 4" xfId="3695" xr:uid="{59545F24-4284-4791-A507-05A8EFA42030}"/>
    <cellStyle name="Comma [0] 3 4 2" xfId="10502" xr:uid="{B33F285F-38BA-4E53-9762-EB5B32E942CA}"/>
    <cellStyle name="Comma [0] 3 5" xfId="3019" xr:uid="{6B08DAF4-4EDF-4950-931B-1ADAF7F2F453}"/>
    <cellStyle name="Comma [0] 32" xfId="670" xr:uid="{00000000-0005-0000-0000-00009E020000}"/>
    <cellStyle name="Comma [0] 32 2" xfId="671" xr:uid="{00000000-0005-0000-0000-00009F020000}"/>
    <cellStyle name="Comma [0] 32 2 2" xfId="4503" xr:uid="{DC6046EC-283A-4A3A-81CE-8EB45AC77AC6}"/>
    <cellStyle name="Comma [0] 32 2 2 2" xfId="10988" xr:uid="{2B992307-1D25-46A0-B760-090833DE2FB6}"/>
    <cellStyle name="Comma [0] 32 2 3" xfId="3025" xr:uid="{387DC65F-1B2D-41C5-8127-74D588093EBB}"/>
    <cellStyle name="Comma [0] 32 3" xfId="3990" xr:uid="{B23D0F3E-954A-486D-B19C-871CF7EF8D0F}"/>
    <cellStyle name="Comma [0] 32 3 2" xfId="10593" xr:uid="{590B499C-0CEA-44D9-999D-BA4B898A1E12}"/>
    <cellStyle name="Comma [0] 32 4" xfId="3024" xr:uid="{35E62713-9B70-47DF-BCA8-C9EFAA87A842}"/>
    <cellStyle name="Comma [0] 35" xfId="672" xr:uid="{00000000-0005-0000-0000-0000A0020000}"/>
    <cellStyle name="Comma [0] 35 2" xfId="3991" xr:uid="{34CA6DBA-4E75-4EC2-BF3F-0DEB25A230B7}"/>
    <cellStyle name="Comma [0] 35 2 2" xfId="10594" xr:uid="{846EC117-7697-49C8-B37E-1DC04F073131}"/>
    <cellStyle name="Comma [0] 35 3" xfId="3026" xr:uid="{A895768E-6BF2-4623-A6FE-431AF55ADA4C}"/>
    <cellStyle name="Comma [0] 4" xfId="673" xr:uid="{00000000-0005-0000-0000-0000A1020000}"/>
    <cellStyle name="Comma [0] 4 2" xfId="674" xr:uid="{00000000-0005-0000-0000-0000A2020000}"/>
    <cellStyle name="Comma [0] 4 2 2" xfId="675" xr:uid="{00000000-0005-0000-0000-0000A3020000}"/>
    <cellStyle name="Comma [0] 4 2 2 2" xfId="4504" xr:uid="{4C2D2806-04AE-4A56-A89F-ECC38964016F}"/>
    <cellStyle name="Comma [0] 4 2 2 2 2" xfId="10989" xr:uid="{8AF5FFC8-FA99-4558-956F-BF86ED4DC983}"/>
    <cellStyle name="Comma [0] 4 2 2 3" xfId="3029" xr:uid="{7A78FBFA-836D-40F2-87F4-809856E58E93}"/>
    <cellStyle name="Comma [0] 4 2 3" xfId="3993" xr:uid="{94D2C896-8279-4284-89CA-9BE163018AB7}"/>
    <cellStyle name="Comma [0] 4 2 3 2" xfId="10596" xr:uid="{79DDEF75-DFEB-436A-B59C-0F18BA1AF339}"/>
    <cellStyle name="Comma [0] 4 2 4" xfId="3028" xr:uid="{B3627E89-3801-484E-AD26-4B390601A6B1}"/>
    <cellStyle name="Comma [0] 4 3" xfId="676" xr:uid="{00000000-0005-0000-0000-0000A4020000}"/>
    <cellStyle name="Comma [0] 4 3 2" xfId="677" xr:uid="{00000000-0005-0000-0000-0000A5020000}"/>
    <cellStyle name="Comma [0] 4 3 2 2" xfId="4505" xr:uid="{F31ACBFC-6DFB-49BE-94B1-CF3B396C0345}"/>
    <cellStyle name="Comma [0] 4 3 2 2 2" xfId="10990" xr:uid="{69153164-6364-44C4-BBA0-3EE56A12F3A0}"/>
    <cellStyle name="Comma [0] 4 3 2 3" xfId="3031" xr:uid="{CEC0DF27-A430-49C3-9A01-1316604C1249}"/>
    <cellStyle name="Comma [0] 4 3 3" xfId="3994" xr:uid="{615A352D-212E-4DD0-B737-ECB48949DBFB}"/>
    <cellStyle name="Comma [0] 4 3 3 2" xfId="10597" xr:uid="{206CE46A-59A2-4900-A236-2E8A2044D90D}"/>
    <cellStyle name="Comma [0] 4 3 4" xfId="3030" xr:uid="{F03FB385-5229-4C9B-B752-BDF6C1CEFD59}"/>
    <cellStyle name="Comma [0] 4 4" xfId="678" xr:uid="{00000000-0005-0000-0000-0000A6020000}"/>
    <cellStyle name="Comma [0] 4 4 2" xfId="679" xr:uid="{00000000-0005-0000-0000-0000A7020000}"/>
    <cellStyle name="Comma [0] 4 5" xfId="680" xr:uid="{00000000-0005-0000-0000-0000A8020000}"/>
    <cellStyle name="Comma [0] 4 5 2" xfId="4506" xr:uid="{FF2400F2-D7C2-4599-A1EF-100D701F40BF}"/>
    <cellStyle name="Comma [0] 4 5 2 2" xfId="10991" xr:uid="{9C4D6A5A-31F4-4367-94EB-53CEB5471FD8}"/>
    <cellStyle name="Comma [0] 4 5 3" xfId="3032" xr:uid="{7CE9D0A0-B6DA-4635-B341-00D90E0410E4}"/>
    <cellStyle name="Comma [0] 4 6" xfId="681" xr:uid="{00000000-0005-0000-0000-0000A9020000}"/>
    <cellStyle name="Comma [0] 4 6 2" xfId="4507" xr:uid="{E4306B0B-C42D-4E55-BEAF-C678D1A30C59}"/>
    <cellStyle name="Comma [0] 4 6 2 2" xfId="10992" xr:uid="{5DD1C939-34AA-4DA9-8091-419E5068C0D6}"/>
    <cellStyle name="Comma [0] 4 6 3" xfId="3033" xr:uid="{B1B4D940-4B21-424C-B224-624413E64986}"/>
    <cellStyle name="Comma [0] 4 7" xfId="3992" xr:uid="{54E48215-BB77-46DB-B537-46E2D3E87161}"/>
    <cellStyle name="Comma [0] 4 7 2" xfId="10595" xr:uid="{E1F50D36-1BC3-4D49-B025-990F15CE9C78}"/>
    <cellStyle name="Comma [0] 4 8" xfId="3027" xr:uid="{D078AF5E-E462-4AFA-8F02-AD04BA762DAB}"/>
    <cellStyle name="Comma [0] 5" xfId="682" xr:uid="{00000000-0005-0000-0000-0000AA020000}"/>
    <cellStyle name="Comma [0] 5 2" xfId="683" xr:uid="{00000000-0005-0000-0000-0000AB020000}"/>
    <cellStyle name="Comma [0] 5 2 2" xfId="3996" xr:uid="{8C50ACAA-2423-4FE5-878D-5B7C226D97AB}"/>
    <cellStyle name="Comma [0] 5 2 2 2" xfId="10599" xr:uid="{75D09051-7030-4CA7-B06A-E8B8A754CF50}"/>
    <cellStyle name="Comma [0] 5 2 3" xfId="3035" xr:uid="{46CC72B1-FEA9-498B-9404-5A93722EF34D}"/>
    <cellStyle name="Comma [0] 5 3" xfId="684" xr:uid="{00000000-0005-0000-0000-0000AC020000}"/>
    <cellStyle name="Comma [0] 5 3 2" xfId="3997" xr:uid="{9A4B1F9D-9017-4D3A-AFFB-15B268EB2D4C}"/>
    <cellStyle name="Comma [0] 5 3 2 2" xfId="10600" xr:uid="{672129AA-1F96-4715-9EB3-DEF236A8581B}"/>
    <cellStyle name="Comma [0] 5 3 3" xfId="3036" xr:uid="{FD0519EE-F2DC-460B-9E7E-DA23ABEB0175}"/>
    <cellStyle name="Comma [0] 5 4" xfId="3995" xr:uid="{9CD40CC6-45C0-435A-81D0-024552F9003E}"/>
    <cellStyle name="Comma [0] 5 4 2" xfId="10598" xr:uid="{4457D159-F3AC-4981-872B-5B3DCE0C0F23}"/>
    <cellStyle name="Comma [0] 5 5" xfId="3034" xr:uid="{815CDE13-BC8D-4450-BAEC-5906C76C41D0}"/>
    <cellStyle name="Comma [0] 6" xfId="685" xr:uid="{00000000-0005-0000-0000-0000AD020000}"/>
    <cellStyle name="Comma [0] 6 2" xfId="686" xr:uid="{00000000-0005-0000-0000-0000AE020000}"/>
    <cellStyle name="Comma [0] 6 2 2" xfId="3999" xr:uid="{CEDD5653-CF44-4056-9AE3-095358793CAC}"/>
    <cellStyle name="Comma [0] 6 2 2 2" xfId="10602" xr:uid="{EB20BE35-FC97-4BDC-9C9E-334CE0882BFC}"/>
    <cellStyle name="Comma [0] 6 2 3" xfId="3038" xr:uid="{6F8015E3-F2E0-470C-9806-EEFCF755DA99}"/>
    <cellStyle name="Comma [0] 6 3" xfId="687" xr:uid="{00000000-0005-0000-0000-0000AF020000}"/>
    <cellStyle name="Comma [0] 6 3 2" xfId="688" xr:uid="{00000000-0005-0000-0000-0000B0020000}"/>
    <cellStyle name="Comma [0] 6 3 2 2" xfId="4508" xr:uid="{2C3745C3-1455-4851-91F6-F4DA76C3A6D0}"/>
    <cellStyle name="Comma [0] 6 3 2 2 2" xfId="10993" xr:uid="{FB4326ED-2C13-4698-BA6F-90304541ED74}"/>
    <cellStyle name="Comma [0] 6 3 2 3" xfId="3040" xr:uid="{3B9DDF78-2C3A-4EB0-8C82-0F7825B7A6CD}"/>
    <cellStyle name="Comma [0] 6 3 3" xfId="4000" xr:uid="{E2711E47-C37E-4347-ABFC-16B0676D21D7}"/>
    <cellStyle name="Comma [0] 6 3 3 2" xfId="10603" xr:uid="{B738C832-D983-4AFC-9A47-7D4BCE931C7B}"/>
    <cellStyle name="Comma [0] 6 3 4" xfId="3039" xr:uid="{659A110E-CBDD-4F7E-8AD2-DCEA9AB214F0}"/>
    <cellStyle name="Comma [0] 6 4" xfId="3998" xr:uid="{02770F2C-EF07-48A0-B9DA-BC7ADC1A3D84}"/>
    <cellStyle name="Comma [0] 6 4 2" xfId="10601" xr:uid="{D4113A26-14B9-4AAB-B9DA-E006F78EDEC4}"/>
    <cellStyle name="Comma [0] 6 5" xfId="3037" xr:uid="{A686F1E7-0A5E-4AF7-8B2D-03B583D9748B}"/>
    <cellStyle name="Comma [0] 7" xfId="689" xr:uid="{00000000-0005-0000-0000-0000B1020000}"/>
    <cellStyle name="Comma [0] 7 2" xfId="690" xr:uid="{00000000-0005-0000-0000-0000B2020000}"/>
    <cellStyle name="Comma [0] 7 2 2" xfId="691" xr:uid="{00000000-0005-0000-0000-0000B3020000}"/>
    <cellStyle name="Comma [0] 7 2 2 2" xfId="4509" xr:uid="{3C1876DF-B9F5-465B-A683-A5D33A08CA71}"/>
    <cellStyle name="Comma [0] 7 2 2 2 2" xfId="10994" xr:uid="{736EF43A-27E7-46E9-A1E3-3B30B7EB3F39}"/>
    <cellStyle name="Comma [0] 7 2 2 3" xfId="3042" xr:uid="{3D850348-AD59-4835-BC0D-2F6DD11D0B6B}"/>
    <cellStyle name="Comma [0] 7 2 3" xfId="4001" xr:uid="{97FF5CDB-1460-4221-9C52-581760D585F8}"/>
    <cellStyle name="Comma [0] 7 2 3 2" xfId="10604" xr:uid="{48951478-EBBF-4109-9C9E-2B4386158CD0}"/>
    <cellStyle name="Comma [0] 7 2 4" xfId="3041" xr:uid="{1FEDF816-EB7B-4E49-AFBF-31C211EA0B65}"/>
    <cellStyle name="Comma [0] 7 3" xfId="692" xr:uid="{00000000-0005-0000-0000-0000B4020000}"/>
    <cellStyle name="Comma [0] 8" xfId="693" xr:uid="{00000000-0005-0000-0000-0000B5020000}"/>
    <cellStyle name="Comma [0] 8 2" xfId="694" xr:uid="{00000000-0005-0000-0000-0000B6020000}"/>
    <cellStyle name="Comma [0] 8 2 2" xfId="695" xr:uid="{00000000-0005-0000-0000-0000B7020000}"/>
    <cellStyle name="Comma [0] 8 2 2 2" xfId="4510" xr:uid="{C25C7485-D98E-49F2-A966-E25656755EDC}"/>
    <cellStyle name="Comma [0] 8 2 2 2 2" xfId="10995" xr:uid="{4CF9D4A7-E590-4D4E-83EE-58DD7EAB7557}"/>
    <cellStyle name="Comma [0] 8 2 2 3" xfId="3045" xr:uid="{27348F72-217B-4E13-A6F3-3619172B5211}"/>
    <cellStyle name="Comma [0] 8 2 3" xfId="4003" xr:uid="{31732686-5D2B-4FD2-9F02-0ABDF8DA7117}"/>
    <cellStyle name="Comma [0] 8 2 3 2" xfId="10606" xr:uid="{85FC0B70-8F22-449C-B970-A3889EEF4713}"/>
    <cellStyle name="Comma [0] 8 2 4" xfId="3044" xr:uid="{F3F3F469-719E-48A3-837C-22CEE7E4675A}"/>
    <cellStyle name="Comma [0] 8 3" xfId="696" xr:uid="{00000000-0005-0000-0000-0000B8020000}"/>
    <cellStyle name="Comma [0] 8 3 2" xfId="697" xr:uid="{00000000-0005-0000-0000-0000B9020000}"/>
    <cellStyle name="Comma [0] 8 3 2 2" xfId="4511" xr:uid="{1532DEFE-DCA0-436D-A8E5-8AAB68B6894A}"/>
    <cellStyle name="Comma [0] 8 3 2 2 2" xfId="10996" xr:uid="{FD53421C-EF06-46DA-BC99-FAB24735B48F}"/>
    <cellStyle name="Comma [0] 8 3 2 3" xfId="3047" xr:uid="{4D8B7E6D-1CCF-4715-9E8B-243FFA250297}"/>
    <cellStyle name="Comma [0] 8 3 3" xfId="4004" xr:uid="{2C95C691-9AE5-479E-AAA5-EDFF3FF2528B}"/>
    <cellStyle name="Comma [0] 8 3 3 2" xfId="10607" xr:uid="{29053F9C-9883-4848-B68F-339482307CA7}"/>
    <cellStyle name="Comma [0] 8 3 4" xfId="3046" xr:uid="{E9EF9DD4-44A0-4FC9-BA0E-0BE20EB07F05}"/>
    <cellStyle name="Comma [0] 8 4" xfId="698" xr:uid="{00000000-0005-0000-0000-0000BA020000}"/>
    <cellStyle name="Comma [0] 8 4 2" xfId="4512" xr:uid="{C5F94959-9104-4FAC-B530-9AAEFB2F72E3}"/>
    <cellStyle name="Comma [0] 8 4 2 2" xfId="10997" xr:uid="{3EFCA17D-04CF-46ED-988E-44B6C04A22B4}"/>
    <cellStyle name="Comma [0] 8 4 3" xfId="3048" xr:uid="{1BB4521F-40CD-4AF4-B1C0-C4BA38F72EBA}"/>
    <cellStyle name="Comma [0] 8 5" xfId="4002" xr:uid="{06D42683-FC1B-4EC0-A27B-93C7ACCD9A4E}"/>
    <cellStyle name="Comma [0] 8 5 2" xfId="10605" xr:uid="{673516D1-47A6-45BE-8B39-9826886D1709}"/>
    <cellStyle name="Comma [0] 8 6" xfId="3043" xr:uid="{2BC04F6A-1A6C-4ADC-AE5D-D9BF61899726}"/>
    <cellStyle name="Comma [0] 9" xfId="699" xr:uid="{00000000-0005-0000-0000-0000BB020000}"/>
    <cellStyle name="Comma [0] 9 2" xfId="700" xr:uid="{00000000-0005-0000-0000-0000BC020000}"/>
    <cellStyle name="Comma [0] 9 2 2" xfId="701" xr:uid="{00000000-0005-0000-0000-0000BD020000}"/>
    <cellStyle name="Comma [0] 9 2 2 2" xfId="4513" xr:uid="{43F6D004-5E9E-4A85-AB96-F5E359DFE7FA}"/>
    <cellStyle name="Comma [0] 9 2 2 2 2" xfId="10998" xr:uid="{A14DF98E-39D4-49D9-BA43-033E9940059F}"/>
    <cellStyle name="Comma [0] 9 2 2 3" xfId="3051" xr:uid="{48608072-B47A-493C-9D90-7E27C192ECC4}"/>
    <cellStyle name="Comma [0] 9 2 3" xfId="4006" xr:uid="{FA96E6C8-71FE-475A-A7E8-75C797BF1304}"/>
    <cellStyle name="Comma [0] 9 2 3 2" xfId="10609" xr:uid="{D203B34A-92BB-4610-BFC7-3FABE16ADAAE}"/>
    <cellStyle name="Comma [0] 9 2 4" xfId="3050" xr:uid="{D6F55195-74DD-49E7-9E7B-F84037E40417}"/>
    <cellStyle name="Comma [0] 9 3" xfId="702" xr:uid="{00000000-0005-0000-0000-0000BE020000}"/>
    <cellStyle name="Comma [0] 9 3 2" xfId="703" xr:uid="{00000000-0005-0000-0000-0000BF020000}"/>
    <cellStyle name="Comma [0] 9 3 2 2" xfId="4514" xr:uid="{B34A1163-5278-4770-ABFA-FCF23180F206}"/>
    <cellStyle name="Comma [0] 9 3 2 2 2" xfId="10999" xr:uid="{E708F514-2D1F-44B9-B213-70CF31E400A1}"/>
    <cellStyle name="Comma [0] 9 3 2 3" xfId="3053" xr:uid="{0DAB47C5-5FB0-4F47-8036-334F93F4BA45}"/>
    <cellStyle name="Comma [0] 9 3 3" xfId="4007" xr:uid="{354633B6-AB56-4301-99D8-73586DB193AA}"/>
    <cellStyle name="Comma [0] 9 3 3 2" xfId="10610" xr:uid="{38C718FA-5807-4B7F-9FFC-5FA2F4A3D3B1}"/>
    <cellStyle name="Comma [0] 9 3 4" xfId="3052" xr:uid="{C825EB49-012C-4EFF-AD38-00A280AAFB0D}"/>
    <cellStyle name="Comma [0] 9 4" xfId="4005" xr:uid="{AEEDDCF0-2D36-454E-B00A-DE123B29FBA6}"/>
    <cellStyle name="Comma [0] 9 4 2" xfId="10608" xr:uid="{56344DF2-638D-4C4C-A771-D8B8D8A9F4D1}"/>
    <cellStyle name="Comma [0] 9 5" xfId="3049" xr:uid="{3C6C1E4D-65DB-4607-BB85-13D5DF64B97B}"/>
    <cellStyle name="Comma [0] 90" xfId="704" xr:uid="{00000000-0005-0000-0000-0000C0020000}"/>
    <cellStyle name="Comma [0] 90 2" xfId="705" xr:uid="{00000000-0005-0000-0000-0000C1020000}"/>
    <cellStyle name="Comma [0] 90 2 2" xfId="4515" xr:uid="{104AAE2A-E3BD-4A88-85A6-E04F432C1841}"/>
    <cellStyle name="Comma [0] 90 2 2 2" xfId="11000" xr:uid="{4F94FBF8-AEC6-41C3-8B87-4E3779D4E9A9}"/>
    <cellStyle name="Comma [0] 90 2 3" xfId="3055" xr:uid="{E999ED59-7595-4036-8F2C-8791C2EF4C75}"/>
    <cellStyle name="Comma [0] 90 3" xfId="4008" xr:uid="{3BEBD657-49C9-4823-9140-1FA840E9EB74}"/>
    <cellStyle name="Comma [0] 90 3 2" xfId="10611" xr:uid="{81AEC5A6-5010-43B4-B53A-557023A5D818}"/>
    <cellStyle name="Comma [0] 90 4" xfId="3054" xr:uid="{6A0ED2B5-6127-4BE0-A49B-D135069C8CBE}"/>
    <cellStyle name="Comma [0] 91" xfId="706" xr:uid="{00000000-0005-0000-0000-0000C2020000}"/>
    <cellStyle name="Comma [0] 91 2" xfId="707" xr:uid="{00000000-0005-0000-0000-0000C3020000}"/>
    <cellStyle name="Comma [0] 91 2 2" xfId="4516" xr:uid="{5988F70E-EEE9-4D96-8FA8-40EF1E6A68A1}"/>
    <cellStyle name="Comma [0] 91 2 2 2" xfId="11001" xr:uid="{9E171AC5-8665-4E87-82A5-6E8950558077}"/>
    <cellStyle name="Comma [0] 91 2 3" xfId="3057" xr:uid="{416DB7F8-62DD-46BB-BDDE-D875B9DE1039}"/>
    <cellStyle name="Comma [0] 91 3" xfId="4009" xr:uid="{81DF69FB-606C-436F-ABC6-95E37EC6D52C}"/>
    <cellStyle name="Comma [0] 91 3 2" xfId="10612" xr:uid="{3922B80F-991B-417E-8035-A7468EA45C1F}"/>
    <cellStyle name="Comma [0] 91 4" xfId="3056" xr:uid="{E027C77B-A042-4A6C-96BC-143AD2C6CD18}"/>
    <cellStyle name="Comma [0] 93" xfId="708" xr:uid="{00000000-0005-0000-0000-0000C4020000}"/>
    <cellStyle name="Comma [0] 93 2" xfId="709" xr:uid="{00000000-0005-0000-0000-0000C5020000}"/>
    <cellStyle name="Comma [0] 93 2 2" xfId="4517" xr:uid="{E7F8497A-BA78-4329-BD6D-1F1BC18DAB3B}"/>
    <cellStyle name="Comma [0] 93 2 2 2" xfId="11002" xr:uid="{3DE863F5-A5D3-46D4-A484-A237B537C05E}"/>
    <cellStyle name="Comma [0] 93 2 3" xfId="3059" xr:uid="{B6BB7A70-396B-4838-AED4-F3448B12EE3C}"/>
    <cellStyle name="Comma [0] 93 3" xfId="4010" xr:uid="{B1E0EE37-12EA-4464-AFF0-21280D3DB619}"/>
    <cellStyle name="Comma [0] 93 3 2" xfId="10613" xr:uid="{7136FC7E-DA12-45B2-85A8-0A9541227F5A}"/>
    <cellStyle name="Comma [0] 93 4" xfId="3058" xr:uid="{C461589E-1CA8-4518-B1D7-7C95C3A876B9}"/>
    <cellStyle name="Comma [0] 94" xfId="710" xr:uid="{00000000-0005-0000-0000-0000C6020000}"/>
    <cellStyle name="Comma [0] 94 2" xfId="711" xr:uid="{00000000-0005-0000-0000-0000C7020000}"/>
    <cellStyle name="Comma [0] 94 2 2" xfId="4518" xr:uid="{3A647F3F-1FFD-4E39-8E9C-F5A2A339B87B}"/>
    <cellStyle name="Comma [0] 94 2 2 2" xfId="11003" xr:uid="{5D820A46-FE13-4858-80B8-BF83A16D5607}"/>
    <cellStyle name="Comma [0] 94 2 3" xfId="3061" xr:uid="{410E5150-F430-4165-8E3C-14D33B06D758}"/>
    <cellStyle name="Comma [0] 94 3" xfId="4011" xr:uid="{7EA6E7EC-3BCA-43E4-A950-0110EA8D2CAF}"/>
    <cellStyle name="Comma [0] 94 3 2" xfId="10614" xr:uid="{955C9530-40AD-410F-9CE2-B3B905EEBFA7}"/>
    <cellStyle name="Comma [0] 94 4" xfId="3060" xr:uid="{010D1012-BE5B-4727-BB82-7B17F836FA8A}"/>
    <cellStyle name="Comma [00]" xfId="712" xr:uid="{00000000-0005-0000-0000-0000C8020000}"/>
    <cellStyle name="Comma [00] 2" xfId="713" xr:uid="{00000000-0005-0000-0000-0000C9020000}"/>
    <cellStyle name="Comma 10" xfId="714" xr:uid="{00000000-0005-0000-0000-0000CA020000}"/>
    <cellStyle name="Comma 10 2" xfId="715" xr:uid="{00000000-0005-0000-0000-0000CB020000}"/>
    <cellStyle name="Comma 10 2 2" xfId="716" xr:uid="{00000000-0005-0000-0000-0000CC020000}"/>
    <cellStyle name="Comma 10 2 2 2" xfId="717" xr:uid="{00000000-0005-0000-0000-0000CD020000}"/>
    <cellStyle name="Comma 10 2 2 2 2" xfId="4392" xr:uid="{372BCE3C-5140-42AD-8876-BA2BF5035F20}"/>
    <cellStyle name="Comma 10 2 2 2 2 2" xfId="10898" xr:uid="{38ACD08A-1713-4994-BAA2-B4257FD1AC03}"/>
    <cellStyle name="Comma 10 2 2 2 3" xfId="3064" xr:uid="{53A34C65-7F16-4AFA-834C-A43F2BBC1C7D}"/>
    <cellStyle name="Comma 10 2 2 3" xfId="4013" xr:uid="{20EB2C1F-03F0-4ABF-A204-2B34D745541F}"/>
    <cellStyle name="Comma 10 2 2 3 2" xfId="10616" xr:uid="{21B1747D-5203-4672-817B-4124ACA11DDF}"/>
    <cellStyle name="Comma 10 2 2 4" xfId="3063" xr:uid="{964331FC-DDCF-4DD3-B2C1-C75D41FE3F29}"/>
    <cellStyle name="Comma 10 2 3" xfId="718" xr:uid="{00000000-0005-0000-0000-0000CE020000}"/>
    <cellStyle name="Comma 10 2 3 2" xfId="4519" xr:uid="{2F58B9DB-4B2E-4008-84E5-58D462A6018A}"/>
    <cellStyle name="Comma 10 2 3 2 2" xfId="11004" xr:uid="{FA32CE70-22EB-4366-AF72-0004436987A6}"/>
    <cellStyle name="Comma 10 2 3 3" xfId="3065" xr:uid="{17298AD4-788A-4EDC-B229-E6771E06066B}"/>
    <cellStyle name="Comma 10 2 4" xfId="4012" xr:uid="{21E27C32-FC87-4CFF-A0AF-7168262C7F49}"/>
    <cellStyle name="Comma 10 2 4 2" xfId="10615" xr:uid="{BBE99834-AA75-4160-9285-A3C4B275D00C}"/>
    <cellStyle name="Comma 10 2 5" xfId="3062" xr:uid="{FA2F4BC7-4940-40A7-B45C-27432771AC7C}"/>
    <cellStyle name="Comma 10 3" xfId="719" xr:uid="{00000000-0005-0000-0000-0000CF020000}"/>
    <cellStyle name="Comma 10 3 2" xfId="720" xr:uid="{00000000-0005-0000-0000-0000D0020000}"/>
    <cellStyle name="Comma 10 3 2 2" xfId="4520" xr:uid="{75F04860-8998-4715-A486-BF2B8156B726}"/>
    <cellStyle name="Comma 10 3 2 2 2" xfId="11005" xr:uid="{1953DF63-3CB2-40B5-BCF2-247B88EEDF64}"/>
    <cellStyle name="Comma 10 3 2 3" xfId="3067" xr:uid="{692A1518-242B-477D-A073-E9BC42E4654F}"/>
    <cellStyle name="Comma 10 3 3" xfId="4014" xr:uid="{B8870729-46E5-4AC4-9C70-742FB091E86A}"/>
    <cellStyle name="Comma 10 3 3 2" xfId="10617" xr:uid="{90B33304-25A9-4325-81D0-E9A78D254798}"/>
    <cellStyle name="Comma 10 3 4" xfId="3066" xr:uid="{03264F8D-F9F6-42A3-B2A7-00769783D868}"/>
    <cellStyle name="Comma 10 4" xfId="721" xr:uid="{00000000-0005-0000-0000-0000D1020000}"/>
    <cellStyle name="Comma 10 4 2" xfId="722" xr:uid="{00000000-0005-0000-0000-0000D2020000}"/>
    <cellStyle name="Comma 10 4 2 2" xfId="4521" xr:uid="{B6835EF2-BB9E-4F43-B032-EBB193C6A437}"/>
    <cellStyle name="Comma 10 4 2 2 2" xfId="11006" xr:uid="{A4860737-0EF2-4B63-9712-DF75E6B59C04}"/>
    <cellStyle name="Comma 10 4 2 3" xfId="3069" xr:uid="{561AC146-95B2-4659-A108-3F219DBE28A0}"/>
    <cellStyle name="Comma 10 4 3" xfId="4015" xr:uid="{3789FAEB-997F-446B-B482-9FCD47A1019E}"/>
    <cellStyle name="Comma 10 4 3 2" xfId="10618" xr:uid="{2AF3A00E-B4E8-4FA6-9B3A-2E5B7F0395F7}"/>
    <cellStyle name="Comma 10 4 4" xfId="3068" xr:uid="{AC084B97-8871-45EB-9147-75D7B2D3D970}"/>
    <cellStyle name="Comma 10 5" xfId="723" xr:uid="{00000000-0005-0000-0000-0000D3020000}"/>
    <cellStyle name="Comma 10 5 2" xfId="724" xr:uid="{00000000-0005-0000-0000-0000D4020000}"/>
    <cellStyle name="Comma 10 5 2 2" xfId="4522" xr:uid="{75E03E51-9E9A-4EF0-9D67-AB7268C03014}"/>
    <cellStyle name="Comma 10 5 2 2 2" xfId="11007" xr:uid="{CDA2877B-364C-414F-A803-FF9D3E86174A}"/>
    <cellStyle name="Comma 10 5 2 3" xfId="3071" xr:uid="{01D231AE-7596-4ABA-8348-DC06892C2962}"/>
    <cellStyle name="Comma 10 5 3" xfId="4016" xr:uid="{1183C768-8762-4658-884A-FBCD17D97898}"/>
    <cellStyle name="Comma 10 5 3 2" xfId="10619" xr:uid="{FFACE039-8683-47BD-8F46-1C037A9D68FC}"/>
    <cellStyle name="Comma 10 5 4" xfId="3070" xr:uid="{DF0C076C-BC1B-46FF-A123-4DC48F322CB4}"/>
    <cellStyle name="Comma 10 6" xfId="725" xr:uid="{00000000-0005-0000-0000-0000D5020000}"/>
    <cellStyle name="Comma 10 6 2" xfId="726" xr:uid="{00000000-0005-0000-0000-0000D6020000}"/>
    <cellStyle name="Comma 10 6 2 2" xfId="4523" xr:uid="{3FB7A01A-E728-44F9-8CA3-EF67A79248BF}"/>
    <cellStyle name="Comma 10 6 2 2 2" xfId="11008" xr:uid="{5FD1AC5B-0841-4F3C-A625-808A4FF04AFF}"/>
    <cellStyle name="Comma 10 6 2 3" xfId="3073" xr:uid="{C18080DC-75F4-4C1F-AF72-46BC925A6171}"/>
    <cellStyle name="Comma 10 6 3" xfId="4017" xr:uid="{7B08E14F-0D67-43C9-98EC-93C30B26FC94}"/>
    <cellStyle name="Comma 10 6 3 2" xfId="10620" xr:uid="{AFF50840-02F7-4924-9532-BEE5F33124CD}"/>
    <cellStyle name="Comma 10 6 4" xfId="3072" xr:uid="{CEBF6EA2-2A79-4E5D-A7DC-9CFA171E3276}"/>
    <cellStyle name="Comma 10 7" xfId="727" xr:uid="{00000000-0005-0000-0000-0000D7020000}"/>
    <cellStyle name="Comma 10 7 2" xfId="4524" xr:uid="{8C1B329D-E3EB-4EB7-B1FA-22D3E0799EFC}"/>
    <cellStyle name="Comma 10 7 2 2" xfId="11009" xr:uid="{F2CE28A4-1760-4458-A969-14521FAF7BA4}"/>
    <cellStyle name="Comma 10 7 3" xfId="3074" xr:uid="{5741E922-792F-428D-9BBB-48AA722BD724}"/>
    <cellStyle name="Comma 10 8" xfId="728" xr:uid="{00000000-0005-0000-0000-0000D8020000}"/>
    <cellStyle name="Comma 11" xfId="729" xr:uid="{00000000-0005-0000-0000-0000D9020000}"/>
    <cellStyle name="Comma 11 2" xfId="730" xr:uid="{00000000-0005-0000-0000-0000DA020000}"/>
    <cellStyle name="Comma 11 2 2" xfId="4525" xr:uid="{8FFB6C57-7DDB-44D6-BEB8-5D94F0E829FD}"/>
    <cellStyle name="Comma 11 2 2 2" xfId="11010" xr:uid="{79333538-9732-43A1-B23F-4BD34C7E4C2B}"/>
    <cellStyle name="Comma 11 2 3" xfId="3076" xr:uid="{EB0BB255-6542-4259-8073-8D5A81D721B7}"/>
    <cellStyle name="Comma 11 3" xfId="4018" xr:uid="{DB5BD483-7433-41D0-AA2D-F0EEF24FDF00}"/>
    <cellStyle name="Comma 11 3 2" xfId="10621" xr:uid="{F9BD9DB1-1EDB-414A-A251-6E0498B13771}"/>
    <cellStyle name="Comma 11 4" xfId="3075" xr:uid="{F32FB12D-7AB4-447A-9AB5-27E456EDD457}"/>
    <cellStyle name="Comma 12" xfId="731" xr:uid="{00000000-0005-0000-0000-0000DB020000}"/>
    <cellStyle name="Comma 12 2" xfId="732" xr:uid="{00000000-0005-0000-0000-0000DC020000}"/>
    <cellStyle name="Comma 12 2 2" xfId="733" xr:uid="{00000000-0005-0000-0000-0000DD020000}"/>
    <cellStyle name="Comma 12 2 2 2" xfId="4526" xr:uid="{64482465-AF84-476F-95A0-04C5E511822E}"/>
    <cellStyle name="Comma 12 2 2 2 2" xfId="11011" xr:uid="{EA576536-5EB9-42BC-BC92-CAC05BB43994}"/>
    <cellStyle name="Comma 12 2 2 3" xfId="3079" xr:uid="{62082C43-1D19-4CA7-9265-92D4ADCE3DE3}"/>
    <cellStyle name="Comma 12 2 3" xfId="4020" xr:uid="{E68CCA81-250C-4700-A087-2195C23F0BBE}"/>
    <cellStyle name="Comma 12 2 3 2" xfId="10623" xr:uid="{B5579970-127A-4825-BE1B-802F85BD517B}"/>
    <cellStyle name="Comma 12 2 4" xfId="3078" xr:uid="{31F896C1-D7EE-4312-A4A9-D01A47E0AFEC}"/>
    <cellStyle name="Comma 12 3" xfId="734" xr:uid="{00000000-0005-0000-0000-0000DE020000}"/>
    <cellStyle name="Comma 12 3 2" xfId="735" xr:uid="{00000000-0005-0000-0000-0000DF020000}"/>
    <cellStyle name="Comma 12 3 2 2" xfId="4527" xr:uid="{7230D72D-816C-44F4-B1DC-6DD89F24F618}"/>
    <cellStyle name="Comma 12 3 2 2 2" xfId="11012" xr:uid="{AEEF308D-1D67-41B1-A0F6-C51868742CA8}"/>
    <cellStyle name="Comma 12 3 2 3" xfId="3081" xr:uid="{517C06F8-A513-482A-8FFF-E6682D1BF843}"/>
    <cellStyle name="Comma 12 3 3" xfId="4021" xr:uid="{5D173481-5733-457A-873D-5146E8E7EDB7}"/>
    <cellStyle name="Comma 12 3 3 2" xfId="10624" xr:uid="{A7266539-7118-4CE0-AAE2-8071076E62A6}"/>
    <cellStyle name="Comma 12 3 4" xfId="3080" xr:uid="{922C2B1F-CF08-42B0-9EE4-B2EC28DC5DF7}"/>
    <cellStyle name="Comma 12 4" xfId="736" xr:uid="{00000000-0005-0000-0000-0000E0020000}"/>
    <cellStyle name="Comma 12 4 2" xfId="737" xr:uid="{00000000-0005-0000-0000-0000E1020000}"/>
    <cellStyle name="Comma 12 4 2 2" xfId="4528" xr:uid="{2CB8E8BE-C4F8-4BA3-B921-8CEB296CB852}"/>
    <cellStyle name="Comma 12 4 2 2 2" xfId="11013" xr:uid="{E5DF3834-F806-414A-9428-37C70BAD3F26}"/>
    <cellStyle name="Comma 12 4 2 3" xfId="3083" xr:uid="{FCF0CFDE-FAA5-47C4-99D4-867B766C5DC4}"/>
    <cellStyle name="Comma 12 4 3" xfId="4022" xr:uid="{FC93356B-E4DE-4AF3-9CB2-9ED6EFACBF75}"/>
    <cellStyle name="Comma 12 4 3 2" xfId="10625" xr:uid="{E4D2490E-836E-46F8-A972-773E6DF68471}"/>
    <cellStyle name="Comma 12 4 4" xfId="3082" xr:uid="{17221E09-8EE4-451B-B7F3-163FF74D17D3}"/>
    <cellStyle name="Comma 12 5" xfId="738" xr:uid="{00000000-0005-0000-0000-0000E2020000}"/>
    <cellStyle name="Comma 12 5 2" xfId="739" xr:uid="{00000000-0005-0000-0000-0000E3020000}"/>
    <cellStyle name="Comma 12 5 2 2" xfId="4529" xr:uid="{2BD905D8-CD3E-4294-9256-FC18E2F4848E}"/>
    <cellStyle name="Comma 12 5 2 2 2" xfId="11014" xr:uid="{20FC1C70-846D-4D54-963B-E4FF3F0F6AA0}"/>
    <cellStyle name="Comma 12 5 2 3" xfId="3085" xr:uid="{6410180F-9B97-4A05-8993-6F90BC228E47}"/>
    <cellStyle name="Comma 12 5 3" xfId="4023" xr:uid="{9CBFB360-C852-4050-9388-C4B0AE8669B6}"/>
    <cellStyle name="Comma 12 5 3 2" xfId="10626" xr:uid="{83D54C59-597B-4469-B4E6-BFB7F5B2C038}"/>
    <cellStyle name="Comma 12 5 4" xfId="3084" xr:uid="{0A46E5A4-BC4E-413A-AF36-BD680B7A3DF3}"/>
    <cellStyle name="Comma 12 6" xfId="740" xr:uid="{00000000-0005-0000-0000-0000E4020000}"/>
    <cellStyle name="Comma 12 6 2" xfId="741" xr:uid="{00000000-0005-0000-0000-0000E5020000}"/>
    <cellStyle name="Comma 12 6 2 2" xfId="4530" xr:uid="{8A69562E-F13A-4C83-8F11-B81E9A76E14C}"/>
    <cellStyle name="Comma 12 6 2 2 2" xfId="11015" xr:uid="{A919E679-4781-4B7C-A4D6-FBE708BCAA88}"/>
    <cellStyle name="Comma 12 6 2 3" xfId="3087" xr:uid="{5AE0D21F-945D-4FCB-8160-63DFAD739E53}"/>
    <cellStyle name="Comma 12 6 3" xfId="4024" xr:uid="{34FCB11E-49B4-4EFF-B7C5-F20877DBE4AC}"/>
    <cellStyle name="Comma 12 6 3 2" xfId="10627" xr:uid="{FEAA359E-88B9-4BCA-9867-979F68ACB6AE}"/>
    <cellStyle name="Comma 12 6 4" xfId="3086" xr:uid="{2E00952F-B4C7-40AA-9477-A8F26FB5831C}"/>
    <cellStyle name="Comma 12 7" xfId="742" xr:uid="{00000000-0005-0000-0000-0000E6020000}"/>
    <cellStyle name="Comma 12 7 2" xfId="4531" xr:uid="{E4FB41E8-9449-427A-8EEE-00941FAE67A6}"/>
    <cellStyle name="Comma 12 7 2 2" xfId="11016" xr:uid="{09942D61-394C-4512-BCD6-09B685F80C43}"/>
    <cellStyle name="Comma 12 7 3" xfId="3088" xr:uid="{E7FB0355-02CA-497F-802D-8742F9A93920}"/>
    <cellStyle name="Comma 12 8" xfId="4019" xr:uid="{8324B07D-3D0A-4266-976F-B852E30B7D1F}"/>
    <cellStyle name="Comma 12 8 2" xfId="10622" xr:uid="{63877622-AEFF-40B6-8E06-9F9F71C9E118}"/>
    <cellStyle name="Comma 12 9" xfId="3077" xr:uid="{2556586B-0083-4DBE-AC34-D26897DFA5C1}"/>
    <cellStyle name="Comma 13" xfId="743" xr:uid="{00000000-0005-0000-0000-0000E7020000}"/>
    <cellStyle name="Comma 13 2" xfId="744" xr:uid="{00000000-0005-0000-0000-0000E8020000}"/>
    <cellStyle name="Comma 13 2 2" xfId="745" xr:uid="{00000000-0005-0000-0000-0000E9020000}"/>
    <cellStyle name="Comma 13 2 2 2" xfId="4532" xr:uid="{4AAAA086-63D2-4F5E-BCE8-4441CFB866D9}"/>
    <cellStyle name="Comma 13 2 2 2 2" xfId="11017" xr:uid="{BD042156-DE76-47F6-9CDD-51B4A09C8C9A}"/>
    <cellStyle name="Comma 13 2 2 3" xfId="3091" xr:uid="{379A2C9F-A6A9-4F01-A7EE-C64C59E90AC9}"/>
    <cellStyle name="Comma 13 2 3" xfId="4026" xr:uid="{A27DD3BC-9633-45E3-99AB-8468C7A12B7F}"/>
    <cellStyle name="Comma 13 2 3 2" xfId="10629" xr:uid="{D8F0039C-CC0B-4494-B0C3-BB435CA7EFEB}"/>
    <cellStyle name="Comma 13 2 4" xfId="3090" xr:uid="{BBA1E2AB-D93D-4070-9F41-34C45FB128A4}"/>
    <cellStyle name="Comma 13 3" xfId="746" xr:uid="{00000000-0005-0000-0000-0000EA020000}"/>
    <cellStyle name="Comma 13 3 2" xfId="4533" xr:uid="{4C4AD347-1113-40FD-BA6A-7A842D580794}"/>
    <cellStyle name="Comma 13 3 2 2" xfId="11018" xr:uid="{A3A88E55-ABEE-421A-B407-07E9E78C463C}"/>
    <cellStyle name="Comma 13 3 3" xfId="3092" xr:uid="{94E5B021-5A64-41F4-A8A3-E4B6B0E17CA6}"/>
    <cellStyle name="Comma 13 4" xfId="4025" xr:uid="{62754BAD-3D09-4D4D-95D3-68DCFC08A158}"/>
    <cellStyle name="Comma 13 4 2" xfId="10628" xr:uid="{FB43FD75-6C9A-46AD-B7CA-A63CFC6C2708}"/>
    <cellStyle name="Comma 13 5" xfId="3089" xr:uid="{5D2F68C3-4FE9-435B-8177-4A81BF899468}"/>
    <cellStyle name="Comma 14" xfId="747" xr:uid="{00000000-0005-0000-0000-0000EB020000}"/>
    <cellStyle name="Comma 14 2" xfId="748" xr:uid="{00000000-0005-0000-0000-0000EC020000}"/>
    <cellStyle name="Comma 14 2 2" xfId="749" xr:uid="{00000000-0005-0000-0000-0000ED020000}"/>
    <cellStyle name="Comma 14 2 2 2" xfId="750" xr:uid="{00000000-0005-0000-0000-0000EE020000}"/>
    <cellStyle name="Comma 14 2 2 2 2" xfId="4534" xr:uid="{839E40FD-F802-4FAA-8EBD-B235160D50C3}"/>
    <cellStyle name="Comma 14 2 2 2 2 2" xfId="11019" xr:uid="{B0A52FC2-3A03-4B55-8F73-C2EBA9FA3FCE}"/>
    <cellStyle name="Comma 14 2 2 2 3" xfId="3096" xr:uid="{3688CD98-3A38-4E35-8CB3-41100EC18906}"/>
    <cellStyle name="Comma 14 2 2 3" xfId="4029" xr:uid="{A3F2582A-EDE3-4500-B3AB-6FB7EB034ECC}"/>
    <cellStyle name="Comma 14 2 2 3 2" xfId="10632" xr:uid="{53470A11-70CB-4C0D-AA96-E8E3B0EA00C9}"/>
    <cellStyle name="Comma 14 2 2 4" xfId="3095" xr:uid="{15593649-E2B6-4D31-BEC8-5A983E4BFB1B}"/>
    <cellStyle name="Comma 14 2 3" xfId="751" xr:uid="{00000000-0005-0000-0000-0000EF020000}"/>
    <cellStyle name="Comma 14 2 3 2" xfId="4535" xr:uid="{C2C9E7CF-B955-49FF-960F-2C1623CEC7F3}"/>
    <cellStyle name="Comma 14 2 3 2 2" xfId="11020" xr:uid="{7FB41EED-B1CF-41D9-A302-1BC7C4B9F62C}"/>
    <cellStyle name="Comma 14 2 3 3" xfId="3097" xr:uid="{E2B7614A-01F8-4185-B4E2-FE2CF44C1C25}"/>
    <cellStyle name="Comma 14 2 4" xfId="4028" xr:uid="{E36A7E58-DE0A-4413-8A78-BBA8EEDE64AF}"/>
    <cellStyle name="Comma 14 2 4 2" xfId="10631" xr:uid="{5C069EC4-8B62-4A21-8F5B-B4DBB2B7059E}"/>
    <cellStyle name="Comma 14 2 5" xfId="3094" xr:uid="{CC840476-47F2-46A9-84B4-77EA4C5A7891}"/>
    <cellStyle name="Comma 14 3" xfId="752" xr:uid="{00000000-0005-0000-0000-0000F0020000}"/>
    <cellStyle name="Comma 14 3 2" xfId="4536" xr:uid="{E464334A-34E5-48B5-B939-9EC7A7F254AA}"/>
    <cellStyle name="Comma 14 3 2 2" xfId="11021" xr:uid="{CEF49E16-3B10-4B67-A387-1C04C51A47EB}"/>
    <cellStyle name="Comma 14 3 3" xfId="3098" xr:uid="{1982AE71-F20E-4FE5-A868-24D3C99ECCFB}"/>
    <cellStyle name="Comma 14 4" xfId="4027" xr:uid="{C5C8FA3B-F806-47FF-98D0-F55F9AFECDCC}"/>
    <cellStyle name="Comma 14 4 2" xfId="10630" xr:uid="{67674650-6ACF-4892-AD42-D707C73A1FB2}"/>
    <cellStyle name="Comma 14 5" xfId="3093" xr:uid="{70095214-C4E4-48C7-981A-1F1449E0BC82}"/>
    <cellStyle name="Comma 15" xfId="753" xr:uid="{00000000-0005-0000-0000-0000F1020000}"/>
    <cellStyle name="Comma 15 2" xfId="754" xr:uid="{00000000-0005-0000-0000-0000F2020000}"/>
    <cellStyle name="Comma 15 2 2" xfId="755" xr:uid="{00000000-0005-0000-0000-0000F3020000}"/>
    <cellStyle name="Comma 15 2 2 2" xfId="4537" xr:uid="{9F7B8E8D-81D3-482A-B118-013CE09FF774}"/>
    <cellStyle name="Comma 15 2 2 2 2" xfId="11022" xr:uid="{801D2B9C-D3D1-45EE-8B32-FA940BA42FA3}"/>
    <cellStyle name="Comma 15 2 2 3" xfId="3101" xr:uid="{597806E8-157A-44D9-B136-DCB1D730DF65}"/>
    <cellStyle name="Comma 15 2 3" xfId="4031" xr:uid="{98840E0E-8446-4DB9-947B-50D8EE4751CA}"/>
    <cellStyle name="Comma 15 2 3 2" xfId="10634" xr:uid="{01EAADCE-5CEE-4A36-BCA5-A1BF6EE0C264}"/>
    <cellStyle name="Comma 15 2 4" xfId="3100" xr:uid="{3C822A04-3C7A-4D03-8277-32F99BB4FF56}"/>
    <cellStyle name="Comma 15 3" xfId="756" xr:uid="{00000000-0005-0000-0000-0000F4020000}"/>
    <cellStyle name="Comma 15 3 2" xfId="757" xr:uid="{00000000-0005-0000-0000-0000F5020000}"/>
    <cellStyle name="Comma 15 3 2 2" xfId="4538" xr:uid="{493DC430-018B-453D-BCFC-ECDA5C7A9ABC}"/>
    <cellStyle name="Comma 15 3 2 2 2" xfId="11023" xr:uid="{FE765C9F-39EA-4DC9-AA3C-162471BF9F94}"/>
    <cellStyle name="Comma 15 3 2 3" xfId="3103" xr:uid="{2BB2A6CB-4D73-4B8D-AD1A-AC8F0296CF38}"/>
    <cellStyle name="Comma 15 3 3" xfId="4032" xr:uid="{DF4AF404-8DF5-4B14-986C-DA0DD18E9BA0}"/>
    <cellStyle name="Comma 15 3 3 2" xfId="10635" xr:uid="{6F177D0A-E6AA-4A3A-B485-077E703BAE46}"/>
    <cellStyle name="Comma 15 3 4" xfId="3102" xr:uid="{5FB4CDA4-D4BC-463B-B6CA-38D687948396}"/>
    <cellStyle name="Comma 15 4" xfId="758" xr:uid="{00000000-0005-0000-0000-0000F6020000}"/>
    <cellStyle name="Comma 15 4 2" xfId="759" xr:uid="{00000000-0005-0000-0000-0000F7020000}"/>
    <cellStyle name="Comma 15 4 2 2" xfId="4539" xr:uid="{A290BDA8-3F08-4491-B96F-6B1F277F75B4}"/>
    <cellStyle name="Comma 15 4 2 2 2" xfId="11024" xr:uid="{22D8E785-885F-4B4C-A5D8-E892622C11DB}"/>
    <cellStyle name="Comma 15 4 2 3" xfId="3105" xr:uid="{6C66F50B-F1F0-4956-A518-4A556A5DECEC}"/>
    <cellStyle name="Comma 15 4 3" xfId="4033" xr:uid="{F92F1871-C8C5-4CB4-982A-DBE6C5A3C95B}"/>
    <cellStyle name="Comma 15 4 3 2" xfId="10636" xr:uid="{270BD2F3-0FB8-41EA-8158-A6597CA208A5}"/>
    <cellStyle name="Comma 15 4 4" xfId="3104" xr:uid="{149DE43E-D3AE-4754-B66C-3859CEAFA987}"/>
    <cellStyle name="Comma 15 5" xfId="760" xr:uid="{00000000-0005-0000-0000-0000F8020000}"/>
    <cellStyle name="Comma 15 5 2" xfId="4540" xr:uid="{447BC87F-C0D8-4C84-B35B-1C80BF6EFEB9}"/>
    <cellStyle name="Comma 15 5 2 2" xfId="11025" xr:uid="{E3BC8D5D-D0E1-4ED4-86CF-23467F413DA9}"/>
    <cellStyle name="Comma 15 5 3" xfId="3106" xr:uid="{357E5F5D-85E8-460A-A5B3-49D20A6A64BA}"/>
    <cellStyle name="Comma 15 6" xfId="4030" xr:uid="{DFAED4E7-3084-4F33-B42C-03C714B5A999}"/>
    <cellStyle name="Comma 15 6 2" xfId="10633" xr:uid="{AC511AB6-058E-4BFE-B4F4-0BB33D1B779E}"/>
    <cellStyle name="Comma 15 7" xfId="3099" xr:uid="{62966ADC-BDCE-4EE4-B58F-6571157C5609}"/>
    <cellStyle name="Comma 16" xfId="761" xr:uid="{00000000-0005-0000-0000-0000F9020000}"/>
    <cellStyle name="Comma 16 2" xfId="762" xr:uid="{00000000-0005-0000-0000-0000FA020000}"/>
    <cellStyle name="Comma 16 2 2" xfId="4541" xr:uid="{732F8F05-CA32-4FDC-BBA7-7835EE7C31BC}"/>
    <cellStyle name="Comma 16 2 2 2" xfId="11026" xr:uid="{261BEF4B-AF7F-4C72-B625-EFF0ADD274D7}"/>
    <cellStyle name="Comma 16 2 3" xfId="3108" xr:uid="{BAD6A23D-7807-4E17-8D12-4E3D1BE1FE49}"/>
    <cellStyle name="Comma 16 3" xfId="4034" xr:uid="{FB7452F2-CC5C-4F46-8E36-10B596AAB755}"/>
    <cellStyle name="Comma 16 3 2" xfId="10637" xr:uid="{36B3BB22-3440-43AE-9243-6F3698BBA44F}"/>
    <cellStyle name="Comma 16 4" xfId="3107" xr:uid="{8C407CA2-D7D3-407A-BB82-0E981036442C}"/>
    <cellStyle name="Comma 17" xfId="763" xr:uid="{00000000-0005-0000-0000-0000FB020000}"/>
    <cellStyle name="Comma 17 2" xfId="764" xr:uid="{00000000-0005-0000-0000-0000FC020000}"/>
    <cellStyle name="Comma 17 2 2" xfId="765" xr:uid="{00000000-0005-0000-0000-0000FD020000}"/>
    <cellStyle name="Comma 17 2 2 2" xfId="4542" xr:uid="{5E8D23CF-DDAD-42CB-A51F-A80B4C08929A}"/>
    <cellStyle name="Comma 17 2 2 2 2" xfId="11027" xr:uid="{1D401445-281E-444A-9302-115C524475A5}"/>
    <cellStyle name="Comma 17 2 2 3" xfId="3111" xr:uid="{9ED12386-889D-4C2E-92D5-D94471FF9FAC}"/>
    <cellStyle name="Comma 17 2 3" xfId="4036" xr:uid="{D3C3EB9E-3CC3-47E9-81B7-8AF91B6FCF22}"/>
    <cellStyle name="Comma 17 2 3 2" xfId="10639" xr:uid="{B1BEB17B-27DE-4C2F-9C97-5C179649B4F3}"/>
    <cellStyle name="Comma 17 2 4" xfId="3110" xr:uid="{112B5839-8369-431A-9E50-9323933417F3}"/>
    <cellStyle name="Comma 17 3" xfId="4035" xr:uid="{365BEC91-794A-44A7-9B90-24FB0F94C5BA}"/>
    <cellStyle name="Comma 17 3 2" xfId="10638" xr:uid="{F9497E96-FEE2-4319-858B-E578A36F5F1A}"/>
    <cellStyle name="Comma 17 4" xfId="3109" xr:uid="{13DE24A7-DFF8-4A72-8479-D5B6E5E8B521}"/>
    <cellStyle name="Comma 18" xfId="766" xr:uid="{00000000-0005-0000-0000-0000FE020000}"/>
    <cellStyle name="Comma 18 2" xfId="767" xr:uid="{00000000-0005-0000-0000-0000FF020000}"/>
    <cellStyle name="Comma 18 2 2" xfId="768" xr:uid="{00000000-0005-0000-0000-000000030000}"/>
    <cellStyle name="Comma 18 2 2 2" xfId="4543" xr:uid="{55535CAB-F126-4768-B835-E163B04583BC}"/>
    <cellStyle name="Comma 18 2 2 2 2" xfId="11028" xr:uid="{CCF8DE03-394F-48B8-95CF-035339B421A1}"/>
    <cellStyle name="Comma 18 2 2 3" xfId="3114" xr:uid="{4406B785-49D2-4666-8C6A-30C63F6E8721}"/>
    <cellStyle name="Comma 18 2 3" xfId="4038" xr:uid="{48246273-546A-43B4-9939-7C70D1E6B7F0}"/>
    <cellStyle name="Comma 18 2 3 2" xfId="10641" xr:uid="{6E1DBD78-ADF5-4036-92FF-091DB8CBB824}"/>
    <cellStyle name="Comma 18 2 4" xfId="3113" xr:uid="{0A04A074-76A7-45F2-AA96-45E906DD39F4}"/>
    <cellStyle name="Comma 18 3" xfId="769" xr:uid="{00000000-0005-0000-0000-000001030000}"/>
    <cellStyle name="Comma 18 3 2" xfId="4544" xr:uid="{E41B50FD-9B5E-4594-98A9-9264696A3A7F}"/>
    <cellStyle name="Comma 18 3 2 2" xfId="11029" xr:uid="{C0CC1925-36D3-4737-9F8A-4194A4D2DC1F}"/>
    <cellStyle name="Comma 18 3 3" xfId="3115" xr:uid="{9230C5D0-CD14-4B51-BB52-8A00B094F047}"/>
    <cellStyle name="Comma 18 4" xfId="4037" xr:uid="{0091F036-E091-42D9-A6AC-6E2F62D4F89C}"/>
    <cellStyle name="Comma 18 4 2" xfId="10640" xr:uid="{F3146AFE-046F-464C-A3AB-1E8D0AB9AAC6}"/>
    <cellStyle name="Comma 18 5" xfId="3112" xr:uid="{1003F7AB-106E-4F17-A479-BCCCE2987FAF}"/>
    <cellStyle name="Comma 19" xfId="770" xr:uid="{00000000-0005-0000-0000-000002030000}"/>
    <cellStyle name="Comma 19 2" xfId="771" xr:uid="{00000000-0005-0000-0000-000003030000}"/>
    <cellStyle name="Comma 19 2 2" xfId="4040" xr:uid="{B2AC3CBE-E477-4EE4-8992-CEF1E00293D1}"/>
    <cellStyle name="Comma 19 2 2 2" xfId="10643" xr:uid="{D475B569-F8B3-438F-B330-455C50207811}"/>
    <cellStyle name="Comma 19 2 3" xfId="3117" xr:uid="{55D067D5-B1E5-4756-B018-00AFC127DC86}"/>
    <cellStyle name="Comma 19 3" xfId="772" xr:uid="{00000000-0005-0000-0000-000004030000}"/>
    <cellStyle name="Comma 19 3 2" xfId="4041" xr:uid="{499D0D22-EC97-4642-B026-F90EDF291EFC}"/>
    <cellStyle name="Comma 19 3 2 2" xfId="10644" xr:uid="{EE06AFF0-DEF1-4EE9-91BC-93B2369EACB2}"/>
    <cellStyle name="Comma 19 3 3" xfId="3118" xr:uid="{B3C5B986-9EF5-4457-B179-3B61DFBA2CBF}"/>
    <cellStyle name="Comma 19 4" xfId="773" xr:uid="{00000000-0005-0000-0000-000005030000}"/>
    <cellStyle name="Comma 19 4 2" xfId="4042" xr:uid="{FE7D4D1C-23F8-4B9F-9BC1-4726202D5C4E}"/>
    <cellStyle name="Comma 19 4 2 2" xfId="10645" xr:uid="{B8A5F3C8-55AE-4266-B3BC-F2081EB8FA37}"/>
    <cellStyle name="Comma 19 4 3" xfId="3119" xr:uid="{0E562599-1852-4BD2-8AAC-936BA2158D12}"/>
    <cellStyle name="Comma 19 5" xfId="774" xr:uid="{00000000-0005-0000-0000-000006030000}"/>
    <cellStyle name="Comma 19 5 2" xfId="4545" xr:uid="{BA4F0067-C877-4124-ABDB-8982A3B1DBA8}"/>
    <cellStyle name="Comma 19 5 2 2" xfId="11030" xr:uid="{61598B5C-DECE-4C58-9E22-AFF2F0877B0D}"/>
    <cellStyle name="Comma 19 5 3" xfId="3120" xr:uid="{D8BCE454-FE8B-45E9-B6A6-7E219EAA8777}"/>
    <cellStyle name="Comma 19 6" xfId="4039" xr:uid="{A50EF9F9-89BB-49DC-81C9-2969734889CA}"/>
    <cellStyle name="Comma 19 6 2" xfId="10642" xr:uid="{3B9DB159-180A-47F8-8A1F-75A10BE88953}"/>
    <cellStyle name="Comma 19 7" xfId="3116" xr:uid="{5232927A-0C57-46AA-8205-1D84D72A09B4}"/>
    <cellStyle name="Comma 2" xfId="775" xr:uid="{00000000-0005-0000-0000-000007030000}"/>
    <cellStyle name="Comma 2 10" xfId="776" xr:uid="{00000000-0005-0000-0000-000008030000}"/>
    <cellStyle name="Comma 2 10 2" xfId="777" xr:uid="{00000000-0005-0000-0000-000009030000}"/>
    <cellStyle name="Comma 2 10 2 2" xfId="4546" xr:uid="{2F8A4D17-9EE9-4379-B95A-97DF8FA70C56}"/>
    <cellStyle name="Comma 2 10 2 2 2" xfId="11031" xr:uid="{EB0675A0-EEED-44C5-BB22-24D3DF4601F9}"/>
    <cellStyle name="Comma 2 10 2 3" xfId="3123" xr:uid="{CA36BCA5-22D1-4F34-8755-60688994DE40}"/>
    <cellStyle name="Comma 2 10 3" xfId="4043" xr:uid="{89FEFCCD-A48A-42A6-A723-515F50266E85}"/>
    <cellStyle name="Comma 2 10 3 2" xfId="10646" xr:uid="{845E8231-2A4F-4D47-93DC-5FA7EB473593}"/>
    <cellStyle name="Comma 2 10 4" xfId="3122" xr:uid="{E0E0AAF7-B66D-4DC0-91B2-3EBEB05F25F7}"/>
    <cellStyle name="Comma 2 11" xfId="778" xr:uid="{00000000-0005-0000-0000-00000A030000}"/>
    <cellStyle name="Comma 2 11 2" xfId="779" xr:uid="{00000000-0005-0000-0000-00000B030000}"/>
    <cellStyle name="Comma 2 11 2 2" xfId="4547" xr:uid="{4070B0E7-89E5-492D-AEBD-32D95E4899BB}"/>
    <cellStyle name="Comma 2 11 2 2 2" xfId="11032" xr:uid="{BFB2EBC0-7FDC-48D1-9D5F-A7E9CCF5C910}"/>
    <cellStyle name="Comma 2 11 2 3" xfId="3125" xr:uid="{7210B3EA-1C0E-4860-A184-C085A34CB915}"/>
    <cellStyle name="Comma 2 11 3" xfId="4044" xr:uid="{EF0CF8D5-9C70-4489-8C1B-CEDDC4570505}"/>
    <cellStyle name="Comma 2 11 3 2" xfId="10647" xr:uid="{78C15A31-F22B-48C7-9743-F608ABAA1C82}"/>
    <cellStyle name="Comma 2 11 4" xfId="3124" xr:uid="{826D813C-45EE-4C73-8F31-2EBAFD7F6734}"/>
    <cellStyle name="Comma 2 12" xfId="780" xr:uid="{00000000-0005-0000-0000-00000C030000}"/>
    <cellStyle name="Comma 2 12 2" xfId="781" xr:uid="{00000000-0005-0000-0000-00000D030000}"/>
    <cellStyle name="Comma 2 12 2 2" xfId="4548" xr:uid="{BEEFFBB9-402E-446F-91FD-1E4A569E873C}"/>
    <cellStyle name="Comma 2 12 2 2 2" xfId="11033" xr:uid="{EDDD9E82-27DA-40E5-9A2D-8EF433F021A8}"/>
    <cellStyle name="Comma 2 12 2 3" xfId="3127" xr:uid="{D50AC4D5-9DE1-4153-9B76-31F668F08E33}"/>
    <cellStyle name="Comma 2 12 3" xfId="4045" xr:uid="{B5EED82B-6ECA-47F5-9E09-E1A13A67ABC0}"/>
    <cellStyle name="Comma 2 12 3 2" xfId="10648" xr:uid="{2DDB3180-CBCD-4504-9723-F88A5A7A9E91}"/>
    <cellStyle name="Comma 2 12 4" xfId="3126" xr:uid="{0F1EFDC2-BC6C-4955-8247-1A6A91D286A9}"/>
    <cellStyle name="Comma 2 13" xfId="782" xr:uid="{00000000-0005-0000-0000-00000E030000}"/>
    <cellStyle name="Comma 2 13 2" xfId="783" xr:uid="{00000000-0005-0000-0000-00000F030000}"/>
    <cellStyle name="Comma 2 13 2 2" xfId="4549" xr:uid="{34016D25-8283-4FA7-9496-C641F47EE05F}"/>
    <cellStyle name="Comma 2 13 2 2 2" xfId="11034" xr:uid="{F27077D1-AB31-45B4-A264-263ED2EE45BA}"/>
    <cellStyle name="Comma 2 13 2 3" xfId="3129" xr:uid="{563D091D-1702-4537-BE7B-604243B8C02A}"/>
    <cellStyle name="Comma 2 13 3" xfId="4046" xr:uid="{546F988A-1F5F-4425-97DD-B0B05F39BB6B}"/>
    <cellStyle name="Comma 2 13 3 2" xfId="10649" xr:uid="{5D608135-808E-414B-91F8-16C3B9296DBC}"/>
    <cellStyle name="Comma 2 13 4" xfId="3128" xr:uid="{7232A885-BD2B-471A-8330-EF40661F2919}"/>
    <cellStyle name="Comma 2 14" xfId="784" xr:uid="{00000000-0005-0000-0000-000010030000}"/>
    <cellStyle name="Comma 2 14 2" xfId="785" xr:uid="{00000000-0005-0000-0000-000011030000}"/>
    <cellStyle name="Comma 2 14 2 2" xfId="4550" xr:uid="{C45EF987-D489-49FF-ADA3-EAF5878D9B98}"/>
    <cellStyle name="Comma 2 14 2 2 2" xfId="11035" xr:uid="{01C6B3F3-A0A2-4D6E-B49D-DE12699A3C67}"/>
    <cellStyle name="Comma 2 14 2 3" xfId="3131" xr:uid="{44E5C684-2FC6-47E0-B5B5-CE86A8D6BEC0}"/>
    <cellStyle name="Comma 2 14 3" xfId="4047" xr:uid="{6F6F2A0C-D3DA-43CE-9CEE-EBEFF9E502FE}"/>
    <cellStyle name="Comma 2 14 3 2" xfId="10650" xr:uid="{2B13A45B-E392-4A92-ABD7-916C623E022F}"/>
    <cellStyle name="Comma 2 14 4" xfId="3130" xr:uid="{35440ADE-6FCE-4064-ACE5-6911F5D1513E}"/>
    <cellStyle name="Comma 2 15" xfId="786" xr:uid="{00000000-0005-0000-0000-000012030000}"/>
    <cellStyle name="Comma 2 15 2" xfId="787" xr:uid="{00000000-0005-0000-0000-000013030000}"/>
    <cellStyle name="Comma 2 15 2 2" xfId="4551" xr:uid="{4C2CFAA4-CF8F-4886-8D47-2E3CCA488D49}"/>
    <cellStyle name="Comma 2 15 2 2 2" xfId="11036" xr:uid="{07EBC742-7A21-4441-A49D-AFF75553480F}"/>
    <cellStyle name="Comma 2 15 2 3" xfId="3133" xr:uid="{944C3AD8-F135-437D-9ADC-B96C644FB679}"/>
    <cellStyle name="Comma 2 15 3" xfId="4048" xr:uid="{5F62D49A-A546-4C19-84A0-FCAF10D16C94}"/>
    <cellStyle name="Comma 2 15 3 2" xfId="10651" xr:uid="{DA2A0784-69B7-4311-B9CD-DB740D7F9003}"/>
    <cellStyle name="Comma 2 15 4" xfId="3132" xr:uid="{81560237-4B75-4ADF-AB4E-CA5371EBF064}"/>
    <cellStyle name="Comma 2 16" xfId="788" xr:uid="{00000000-0005-0000-0000-000014030000}"/>
    <cellStyle name="Comma 2 16 2" xfId="789" xr:uid="{00000000-0005-0000-0000-000015030000}"/>
    <cellStyle name="Comma 2 16 2 2" xfId="4552" xr:uid="{0C3CD8F7-6C08-4D0D-9DA6-9C32D54186D1}"/>
    <cellStyle name="Comma 2 16 2 2 2" xfId="11037" xr:uid="{105BFC4D-ABB2-48A8-8C5D-E7EB899F74D7}"/>
    <cellStyle name="Comma 2 16 2 3" xfId="3135" xr:uid="{04452001-E6BB-48C3-81AE-CD458B880E34}"/>
    <cellStyle name="Comma 2 16 3" xfId="4049" xr:uid="{61778DE9-2DB9-4D67-8E69-D12030E0E70A}"/>
    <cellStyle name="Comma 2 16 3 2" xfId="10652" xr:uid="{0D6A192C-2EBF-42ED-A75C-6575AB0022D5}"/>
    <cellStyle name="Comma 2 16 4" xfId="3134" xr:uid="{5A79EFFC-0352-4FC0-AC94-94F56007061D}"/>
    <cellStyle name="Comma 2 17" xfId="790" xr:uid="{00000000-0005-0000-0000-000016030000}"/>
    <cellStyle name="Comma 2 17 2" xfId="791" xr:uid="{00000000-0005-0000-0000-000017030000}"/>
    <cellStyle name="Comma 2 17 2 2" xfId="4553" xr:uid="{FFE4C2E7-F794-4C30-AC63-6971A7EB3525}"/>
    <cellStyle name="Comma 2 17 2 2 2" xfId="11038" xr:uid="{59CF5B63-C776-4D0C-9916-63C0AE7E6B87}"/>
    <cellStyle name="Comma 2 17 2 3" xfId="3137" xr:uid="{CC1F98B8-A591-4312-8AB9-ACAB9EB2ED36}"/>
    <cellStyle name="Comma 2 17 3" xfId="4050" xr:uid="{65BC35CA-2A42-4839-9531-2D6458E75288}"/>
    <cellStyle name="Comma 2 17 3 2" xfId="10653" xr:uid="{4E8D4D1D-9E36-4375-9164-A80E13D25E17}"/>
    <cellStyle name="Comma 2 17 4" xfId="3136" xr:uid="{EDAAD6FA-ACE4-4815-8581-BD08E9F64314}"/>
    <cellStyle name="Comma 2 18" xfId="792" xr:uid="{00000000-0005-0000-0000-000018030000}"/>
    <cellStyle name="Comma 2 18 2" xfId="793" xr:uid="{00000000-0005-0000-0000-000019030000}"/>
    <cellStyle name="Comma 2 18 2 2" xfId="4554" xr:uid="{82C43839-51C5-4CE8-A496-27D6AFFA44E5}"/>
    <cellStyle name="Comma 2 18 2 2 2" xfId="11039" xr:uid="{F1DFB58C-6E82-4471-A098-FA84F651EC6C}"/>
    <cellStyle name="Comma 2 18 2 3" xfId="3139" xr:uid="{0F40DAE6-4D48-4D55-AD7C-D35D447B874D}"/>
    <cellStyle name="Comma 2 18 3" xfId="4051" xr:uid="{999E1486-2E78-4B68-A198-8A76AA580825}"/>
    <cellStyle name="Comma 2 18 3 2" xfId="10654" xr:uid="{F8EC1B00-E4FC-48FF-A3E0-FA1935DE6980}"/>
    <cellStyle name="Comma 2 18 4" xfId="3138" xr:uid="{610B9A03-BF21-4A39-BDD8-9BB58335E5A9}"/>
    <cellStyle name="Comma 2 19" xfId="794" xr:uid="{00000000-0005-0000-0000-00001A030000}"/>
    <cellStyle name="Comma 2 19 2" xfId="795" xr:uid="{00000000-0005-0000-0000-00001B030000}"/>
    <cellStyle name="Comma 2 19 2 2" xfId="4555" xr:uid="{0F472524-9748-4CFE-9D4F-20ADE1298867}"/>
    <cellStyle name="Comma 2 19 2 2 2" xfId="11040" xr:uid="{FE2C8DCF-CC6E-45B4-9362-9710ECA9048C}"/>
    <cellStyle name="Comma 2 19 2 3" xfId="3141" xr:uid="{2D6B93F7-5242-4E6B-9F83-038CD58AB61A}"/>
    <cellStyle name="Comma 2 19 3" xfId="4052" xr:uid="{8664C46A-33ED-44F4-8E07-88A66659BCA1}"/>
    <cellStyle name="Comma 2 19 3 2" xfId="10655" xr:uid="{C8DD08C7-CFC8-4ECD-A1AA-850C4D5167CE}"/>
    <cellStyle name="Comma 2 19 4" xfId="3140" xr:uid="{A7622ED6-A559-4AA3-BABE-22F802C00B78}"/>
    <cellStyle name="Comma 2 2" xfId="796" xr:uid="{00000000-0005-0000-0000-00001C030000}"/>
    <cellStyle name="Comma 2 2 2" xfId="797" xr:uid="{00000000-0005-0000-0000-00001D030000}"/>
    <cellStyle name="Comma 2 2 2 2" xfId="798" xr:uid="{00000000-0005-0000-0000-00001E030000}"/>
    <cellStyle name="Comma 2 2 2 2 2" xfId="799" xr:uid="{00000000-0005-0000-0000-00001F030000}"/>
    <cellStyle name="Comma 2 2 2 2 2 2" xfId="800" xr:uid="{00000000-0005-0000-0000-000020030000}"/>
    <cellStyle name="Comma 2 2 2 2 2 2 2" xfId="801" xr:uid="{00000000-0005-0000-0000-000021030000}"/>
    <cellStyle name="Comma 2 2 2 2 2 2 2 2" xfId="802" xr:uid="{00000000-0005-0000-0000-000022030000}"/>
    <cellStyle name="Comma 2 2 2 2 2 2 2 2 2" xfId="803" xr:uid="{00000000-0005-0000-0000-000023030000}"/>
    <cellStyle name="Comma 2 2 2 2 2 2 2 2 2 2" xfId="4558" xr:uid="{F8CDD44D-0222-44A2-AEA7-F7DEBC647D82}"/>
    <cellStyle name="Comma 2 2 2 2 2 2 2 2 2 2 2" xfId="11043" xr:uid="{7EF9584D-E961-44AA-ADF0-5077C584E6E7}"/>
    <cellStyle name="Comma 2 2 2 2 2 2 2 2 2 3" xfId="3148" xr:uid="{713F211C-ABBC-4419-A54E-F4DF072E5DBD}"/>
    <cellStyle name="Comma 2 2 2 2 2 2 2 2 3" xfId="4058" xr:uid="{8D31A84A-F522-4FA8-A1A4-53160A100692}"/>
    <cellStyle name="Comma 2 2 2 2 2 2 2 2 3 2" xfId="10661" xr:uid="{B0F682E0-936A-416E-A5E2-29059066991F}"/>
    <cellStyle name="Comma 2 2 2 2 2 2 2 2 4" xfId="3147" xr:uid="{657A1FA9-C250-44A0-9D4A-A06F2ECD8768}"/>
    <cellStyle name="Comma 2 2 2 2 2 2 2 3" xfId="804" xr:uid="{00000000-0005-0000-0000-000024030000}"/>
    <cellStyle name="Comma 2 2 2 2 2 2 2 3 2" xfId="805" xr:uid="{00000000-0005-0000-0000-000025030000}"/>
    <cellStyle name="Comma 2 2 2 2 2 2 2 3 2 2" xfId="4559" xr:uid="{21AD8356-13C3-4120-9F7C-3115A4F88B32}"/>
    <cellStyle name="Comma 2 2 2 2 2 2 2 3 2 2 2" xfId="11044" xr:uid="{ABD98FAD-E75C-45E5-94D4-222C59790DEB}"/>
    <cellStyle name="Comma 2 2 2 2 2 2 2 3 2 3" xfId="3150" xr:uid="{4D278EA7-57CF-4CA4-A8DA-B21E790A615A}"/>
    <cellStyle name="Comma 2 2 2 2 2 2 2 3 3" xfId="4059" xr:uid="{253AA896-D432-4245-BF04-C7862468A200}"/>
    <cellStyle name="Comma 2 2 2 2 2 2 2 3 3 2" xfId="10662" xr:uid="{6E71D0DB-48CC-4D8E-8E7F-E5D9C73818D5}"/>
    <cellStyle name="Comma 2 2 2 2 2 2 2 3 4" xfId="3149" xr:uid="{620E56EB-E2ED-4F3F-95B8-344A6E392A12}"/>
    <cellStyle name="Comma 2 2 2 2 2 2 2 4" xfId="4057" xr:uid="{9F7B3C99-E891-4C35-AF98-2DC271DB0C90}"/>
    <cellStyle name="Comma 2 2 2 2 2 2 2 4 2" xfId="10660" xr:uid="{AF71DDF5-4766-4566-8937-F765155B3A62}"/>
    <cellStyle name="Comma 2 2 2 2 2 2 2 5" xfId="4557" xr:uid="{B947042E-7256-489D-B2B5-BB77ACC4F162}"/>
    <cellStyle name="Comma 2 2 2 2 2 2 2 5 2" xfId="11042" xr:uid="{21A99447-8C4F-48E1-B871-D5A5A6584606}"/>
    <cellStyle name="Comma 2 2 2 2 2 2 2 6" xfId="3146" xr:uid="{D0219455-4E31-4309-9AE1-1869FE9467C8}"/>
    <cellStyle name="Comma 2 2 2 2 2 2 3" xfId="806" xr:uid="{00000000-0005-0000-0000-000026030000}"/>
    <cellStyle name="Comma 2 2 2 2 2 2 3 2" xfId="4060" xr:uid="{2C2D4F9B-7911-416A-B445-8CD59968FB68}"/>
    <cellStyle name="Comma 2 2 2 2 2 2 3 2 2" xfId="10663" xr:uid="{13CCA067-B945-4B5D-A001-B1A97A1E41C3}"/>
    <cellStyle name="Comma 2 2 2 2 2 2 3 3" xfId="4560" xr:uid="{9CC99DB4-B110-4DB5-9322-06F3E57A0348}"/>
    <cellStyle name="Comma 2 2 2 2 2 2 3 3 2" xfId="11045" xr:uid="{80E0DDFA-08F8-4C67-81E1-78564F750461}"/>
    <cellStyle name="Comma 2 2 2 2 2 2 3 4" xfId="3151" xr:uid="{869E668E-816C-4765-B772-3F6972DBEC3F}"/>
    <cellStyle name="Comma 2 2 2 2 2 2 4" xfId="807" xr:uid="{00000000-0005-0000-0000-000027030000}"/>
    <cellStyle name="Comma 2 2 2 2 2 2 4 2" xfId="4561" xr:uid="{9B7490E0-3410-480C-99AF-B39E33CF0E8D}"/>
    <cellStyle name="Comma 2 2 2 2 2 2 4 2 2" xfId="11046" xr:uid="{F7620797-EE40-42EA-AACD-DE53B7A0E6E1}"/>
    <cellStyle name="Comma 2 2 2 2 2 2 4 3" xfId="3152" xr:uid="{B245AA5A-9127-44EE-8CDA-923A8C1B039B}"/>
    <cellStyle name="Comma 2 2 2 2 2 2 5" xfId="4056" xr:uid="{3AF450E6-0310-4DF9-A272-B01D06B6B960}"/>
    <cellStyle name="Comma 2 2 2 2 2 2 5 2" xfId="10659" xr:uid="{23DB794D-56F8-43AC-868E-92CE2594392B}"/>
    <cellStyle name="Comma 2 2 2 2 2 2 6" xfId="3145" xr:uid="{ECAA0E39-2325-4255-ADC8-A8FC5C1C3244}"/>
    <cellStyle name="Comma 2 2 2 2 2 3" xfId="808" xr:uid="{00000000-0005-0000-0000-000028030000}"/>
    <cellStyle name="Comma 2 2 2 2 2 3 2" xfId="809" xr:uid="{00000000-0005-0000-0000-000029030000}"/>
    <cellStyle name="Comma 2 2 2 2 2 3 2 2" xfId="4562" xr:uid="{6F20AD32-F505-491D-98F0-1A9F92665BC4}"/>
    <cellStyle name="Comma 2 2 2 2 2 3 2 2 2" xfId="11047" xr:uid="{B80BF15C-098C-407A-8547-A105E5E02A5E}"/>
    <cellStyle name="Comma 2 2 2 2 2 3 2 3" xfId="3154" xr:uid="{237325FF-F1A8-48D6-9D21-713503B571E7}"/>
    <cellStyle name="Comma 2 2 2 2 2 3 3" xfId="4061" xr:uid="{70762D40-EF73-4C8F-A312-79382A0E302F}"/>
    <cellStyle name="Comma 2 2 2 2 2 3 3 2" xfId="10664" xr:uid="{22C5423F-A0BC-430D-83F7-652DE845754A}"/>
    <cellStyle name="Comma 2 2 2 2 2 3 4" xfId="3153" xr:uid="{8FA5E5C4-967D-4663-9D30-F314F269159F}"/>
    <cellStyle name="Comma 2 2 2 2 2 4" xfId="810" xr:uid="{00000000-0005-0000-0000-00002A030000}"/>
    <cellStyle name="Comma 2 2 2 2 2 4 2" xfId="811" xr:uid="{00000000-0005-0000-0000-00002B030000}"/>
    <cellStyle name="Comma 2 2 2 2 2 4 2 2" xfId="4563" xr:uid="{8E8020E4-855C-43C8-8DF2-20F41EDCD1AA}"/>
    <cellStyle name="Comma 2 2 2 2 2 4 2 2 2" xfId="11048" xr:uid="{9F426169-A941-4E5A-96D0-3A1804F9EA62}"/>
    <cellStyle name="Comma 2 2 2 2 2 4 2 3" xfId="3156" xr:uid="{5852DE6A-952A-4F3C-9221-0778CB5C125A}"/>
    <cellStyle name="Comma 2 2 2 2 2 4 3" xfId="4062" xr:uid="{33B04E70-07C8-4404-8AD6-F4D833A7BD4D}"/>
    <cellStyle name="Comma 2 2 2 2 2 4 3 2" xfId="10665" xr:uid="{A0CF0ABB-F22C-492E-A93A-1DA07C865DBD}"/>
    <cellStyle name="Comma 2 2 2 2 2 4 4" xfId="3155" xr:uid="{5723795A-3A40-48CB-BAAA-BFA53A219523}"/>
    <cellStyle name="Comma 2 2 2 2 2 5" xfId="4055" xr:uid="{04131390-9120-44DA-9AF0-0827B23169D6}"/>
    <cellStyle name="Comma 2 2 2 2 2 5 2" xfId="10658" xr:uid="{EBD1A0AF-27B7-41CD-A063-76C22B3D944F}"/>
    <cellStyle name="Comma 2 2 2 2 2 6" xfId="4556" xr:uid="{FC888035-318A-462F-B68B-ADF14BEFF533}"/>
    <cellStyle name="Comma 2 2 2 2 2 6 2" xfId="11041" xr:uid="{7BA54027-38D3-4A55-A5AA-2EF3A193B76D}"/>
    <cellStyle name="Comma 2 2 2 2 2 7" xfId="3144" xr:uid="{013164C6-F766-4C4D-A90A-4C6435AF284D}"/>
    <cellStyle name="Comma 2 2 2 2 3" xfId="812" xr:uid="{00000000-0005-0000-0000-00002C030000}"/>
    <cellStyle name="Comma 2 2 2 2 3 2" xfId="4063" xr:uid="{681D4848-B0F1-4034-8AEC-47F4EFB6E1AB}"/>
    <cellStyle name="Comma 2 2 2 2 3 2 2" xfId="10666" xr:uid="{00F6F4B0-3020-4EE2-99BD-B3B7CE217B8C}"/>
    <cellStyle name="Comma 2 2 2 2 3 3" xfId="4564" xr:uid="{45E02B00-2F19-4BA7-B676-4A5F463F7F01}"/>
    <cellStyle name="Comma 2 2 2 2 3 3 2" xfId="11049" xr:uid="{8B501192-1995-4A7E-A8DE-9C9A8B1E985A}"/>
    <cellStyle name="Comma 2 2 2 2 3 4" xfId="3157" xr:uid="{8C1BE0FB-3117-47BC-96F6-3EA00EF89AB9}"/>
    <cellStyle name="Comma 2 2 2 2 4" xfId="813" xr:uid="{00000000-0005-0000-0000-00002D030000}"/>
    <cellStyle name="Comma 2 2 2 2 4 2" xfId="4064" xr:uid="{15C8A707-B94B-41CD-91B9-25BDCB0E2340}"/>
    <cellStyle name="Comma 2 2 2 2 4 2 2" xfId="10667" xr:uid="{B98B8578-4292-440E-9A67-73DA91899F34}"/>
    <cellStyle name="Comma 2 2 2 2 4 3" xfId="4565" xr:uid="{EDCD0708-BDC2-4045-9FA8-DBD2AE6D7402}"/>
    <cellStyle name="Comma 2 2 2 2 4 3 2" xfId="11050" xr:uid="{C4877FA2-9CFF-4760-A1A0-D2FF0804B812}"/>
    <cellStyle name="Comma 2 2 2 2 4 4" xfId="3158" xr:uid="{E8705365-E3E3-49E3-A450-FEB6942DC7F8}"/>
    <cellStyle name="Comma 2 2 2 2 5" xfId="814" xr:uid="{00000000-0005-0000-0000-00002E030000}"/>
    <cellStyle name="Comma 2 2 2 2 5 2" xfId="4566" xr:uid="{65B6D4F1-304B-4F6B-B0E3-A5AB04C71C82}"/>
    <cellStyle name="Comma 2 2 2 2 5 2 2" xfId="11051" xr:uid="{A4F4E89C-A127-45BB-9715-A41353531933}"/>
    <cellStyle name="Comma 2 2 2 2 5 3" xfId="3159" xr:uid="{370CDBFA-AD9C-4FD0-8E7C-23462F81F1F7}"/>
    <cellStyle name="Comma 2 2 2 2 6" xfId="4054" xr:uid="{ABD1790D-DB76-4C0C-9CE9-7212283B1C04}"/>
    <cellStyle name="Comma 2 2 2 2 6 2" xfId="10657" xr:uid="{05DE01C2-043C-43AD-BF8B-3BC7A3EC888B}"/>
    <cellStyle name="Comma 2 2 2 2 7" xfId="3143" xr:uid="{70EB74C3-80D6-4864-813D-22E8A765C2BB}"/>
    <cellStyle name="Comma 2 2 2 3" xfId="815" xr:uid="{00000000-0005-0000-0000-00002F030000}"/>
    <cellStyle name="Comma 2 2 2 3 2" xfId="816" xr:uid="{00000000-0005-0000-0000-000030030000}"/>
    <cellStyle name="Comma 2 2 2 3 2 2" xfId="4567" xr:uid="{DC873C2E-E3F0-4C09-9C8D-BC4599FDAF93}"/>
    <cellStyle name="Comma 2 2 2 3 2 2 2" xfId="11052" xr:uid="{008480E6-8AF1-4BB3-B3AB-808EA8150D41}"/>
    <cellStyle name="Comma 2 2 2 3 2 3" xfId="3161" xr:uid="{B8C8A491-748F-44F1-BCDB-BDF0BF6CC424}"/>
    <cellStyle name="Comma 2 2 2 3 3" xfId="4065" xr:uid="{E2A4D7A6-C9ED-4144-A5E4-C770D33B4316}"/>
    <cellStyle name="Comma 2 2 2 3 3 2" xfId="10668" xr:uid="{2F83B7F6-0CDA-4734-A09E-414705DB9FF4}"/>
    <cellStyle name="Comma 2 2 2 3 4" xfId="3160" xr:uid="{2BC32019-DD55-46C0-BD99-CFAF3E1E8F73}"/>
    <cellStyle name="Comma 2 2 2 4" xfId="817" xr:uid="{00000000-0005-0000-0000-000031030000}"/>
    <cellStyle name="Comma 2 2 2 4 2" xfId="818" xr:uid="{00000000-0005-0000-0000-000032030000}"/>
    <cellStyle name="Comma 2 2 2 4 2 2" xfId="4568" xr:uid="{F60D44B6-6D65-4984-9632-126800F59AE5}"/>
    <cellStyle name="Comma 2 2 2 4 2 2 2" xfId="11053" xr:uid="{890346AC-F0FF-46E3-BD45-10E04FF75401}"/>
    <cellStyle name="Comma 2 2 2 4 2 3" xfId="3163" xr:uid="{1EAD43A4-9C1D-47CA-9177-62DE664062D0}"/>
    <cellStyle name="Comma 2 2 2 4 3" xfId="4066" xr:uid="{BC37484D-4DCF-4CEB-A160-8879A3B413ED}"/>
    <cellStyle name="Comma 2 2 2 4 3 2" xfId="10669" xr:uid="{B709F6CF-DA8F-431A-8A6E-958608E5A1B7}"/>
    <cellStyle name="Comma 2 2 2 4 4" xfId="3162" xr:uid="{2945BB3B-467A-4D90-9249-95F2AAF82D07}"/>
    <cellStyle name="Comma 2 2 2 5" xfId="819" xr:uid="{00000000-0005-0000-0000-000033030000}"/>
    <cellStyle name="Comma 2 2 2 5 2" xfId="820" xr:uid="{00000000-0005-0000-0000-000034030000}"/>
    <cellStyle name="Comma 2 2 2 5 2 2" xfId="4569" xr:uid="{655374E2-3846-4A9A-893F-C6D7F4616B77}"/>
    <cellStyle name="Comma 2 2 2 5 2 2 2" xfId="11054" xr:uid="{D143811C-751E-4AFA-B450-3282E3B5AEEB}"/>
    <cellStyle name="Comma 2 2 2 5 2 3" xfId="3165" xr:uid="{E58BFEDB-70D3-4C3F-B0EA-73283B0CE01F}"/>
    <cellStyle name="Comma 2 2 2 5 3" xfId="4067" xr:uid="{FA86A298-1B73-4329-87D1-D3DDD5F796C2}"/>
    <cellStyle name="Comma 2 2 2 5 3 2" xfId="10670" xr:uid="{AD7BDF41-0A11-4C3F-A82F-ACDBB9207842}"/>
    <cellStyle name="Comma 2 2 2 5 4" xfId="3164" xr:uid="{4DA3AB07-7CAE-48B0-B015-2248E2C81325}"/>
    <cellStyle name="Comma 2 2 2 6" xfId="4053" xr:uid="{DF9DE59D-63D9-4DE4-BB85-B3769ADAD717}"/>
    <cellStyle name="Comma 2 2 2 6 2" xfId="10656" xr:uid="{F4BE3E58-6C7D-4886-842E-81A86BB36186}"/>
    <cellStyle name="Comma 2 2 2 7" xfId="3142" xr:uid="{0C25A9AE-71DD-43EB-8C32-3C98F27F3607}"/>
    <cellStyle name="Comma 2 2 3" xfId="821" xr:uid="{00000000-0005-0000-0000-000035030000}"/>
    <cellStyle name="Comma 2 2 3 2" xfId="822" xr:uid="{00000000-0005-0000-0000-000036030000}"/>
    <cellStyle name="Comma 2 2 3 2 2" xfId="4570" xr:uid="{53CBF3C1-F4C2-4C70-B309-BBDD3FDCF89C}"/>
    <cellStyle name="Comma 2 2 3 2 2 2" xfId="11055" xr:uid="{B9CC8852-68F5-42B8-A04B-956B27B6E0EA}"/>
    <cellStyle name="Comma 2 2 3 2 3" xfId="3167" xr:uid="{B7DA5139-BA57-4FFD-BF8E-4A69A64BBB4F}"/>
    <cellStyle name="Comma 2 2 3 3" xfId="4068" xr:uid="{125E438C-5949-424F-B013-40C27F7BD310}"/>
    <cellStyle name="Comma 2 2 3 3 2" xfId="10671" xr:uid="{124D8B28-BC05-49DF-8D4B-ABD82AA55FC2}"/>
    <cellStyle name="Comma 2 2 3 4" xfId="3166" xr:uid="{25A50978-CDF8-469D-9233-66792993CD3F}"/>
    <cellStyle name="Comma 2 2 4" xfId="823" xr:uid="{00000000-0005-0000-0000-000037030000}"/>
    <cellStyle name="Comma 2 2 4 2" xfId="4069" xr:uid="{9B067DDF-822C-49A4-A664-5F08AA71E9F5}"/>
    <cellStyle name="Comma 2 2 4 2 2" xfId="10672" xr:uid="{09211DCD-BB6D-4B3C-B9DF-1D0501A1C38D}"/>
    <cellStyle name="Comma 2 2 4 3" xfId="4571" xr:uid="{CB68476B-0971-43C7-95D3-CE06DA5AC4BB}"/>
    <cellStyle name="Comma 2 2 4 3 2" xfId="11056" xr:uid="{2B3AF34D-05FC-4ECB-A2BC-499DFEB22BCF}"/>
    <cellStyle name="Comma 2 2 4 4" xfId="3168" xr:uid="{A4DFCD44-1211-4577-8F11-36E0CEEC738B}"/>
    <cellStyle name="Comma 2 2 5" xfId="824" xr:uid="{00000000-0005-0000-0000-000038030000}"/>
    <cellStyle name="Comma 2 2 5 2" xfId="4070" xr:uid="{BFAFDE5D-C685-48E8-B15A-25C77D739235}"/>
    <cellStyle name="Comma 2 2 5 2 2" xfId="10673" xr:uid="{4D0C7CC2-D289-4A63-91A3-863B2E77973B}"/>
    <cellStyle name="Comma 2 2 5 3" xfId="4572" xr:uid="{332CCDE1-85D3-4980-B63A-818BBC1D1AD2}"/>
    <cellStyle name="Comma 2 2 5 3 2" xfId="11057" xr:uid="{F6185BB1-4CA6-4BC5-8A56-278BAB3E7D6A}"/>
    <cellStyle name="Comma 2 2 5 4" xfId="3169" xr:uid="{39F159A1-2F8D-441A-A359-C27F8A5A9E6C}"/>
    <cellStyle name="Comma 2 2 6" xfId="825" xr:uid="{00000000-0005-0000-0000-000039030000}"/>
    <cellStyle name="Comma 2 2 6 2" xfId="4071" xr:uid="{11956F52-3D26-4648-87CE-4DCAC612F5C3}"/>
    <cellStyle name="Comma 2 2 6 2 2" xfId="10674" xr:uid="{BDE57B65-98BA-434C-B97C-601ED201A1A6}"/>
    <cellStyle name="Comma 2 2 6 3" xfId="3170" xr:uid="{711914D9-DDEA-4CF3-A9B0-2BE03D633126}"/>
    <cellStyle name="Comma 2 2 7" xfId="826" xr:uid="{00000000-0005-0000-0000-00003A030000}"/>
    <cellStyle name="Comma 2 20" xfId="827" xr:uid="{00000000-0005-0000-0000-00003B030000}"/>
    <cellStyle name="Comma 2 20 2" xfId="828" xr:uid="{00000000-0005-0000-0000-00003C030000}"/>
    <cellStyle name="Comma 2 20 2 2" xfId="4573" xr:uid="{22C6FCDE-E718-40DD-8F8F-EC7B1EF040D5}"/>
    <cellStyle name="Comma 2 20 2 2 2" xfId="11058" xr:uid="{B32B178D-21F1-4559-A210-39EAE2C4AD5B}"/>
    <cellStyle name="Comma 2 20 2 3" xfId="3172" xr:uid="{5E158D33-EF35-436C-B911-CD86F49D9304}"/>
    <cellStyle name="Comma 2 20 3" xfId="4072" xr:uid="{38D66EFB-A420-4270-9B22-B2A2FCAEECBB}"/>
    <cellStyle name="Comma 2 20 3 2" xfId="10675" xr:uid="{1F032C7E-62F8-4D93-8B9E-9D88F6500767}"/>
    <cellStyle name="Comma 2 20 4" xfId="3171" xr:uid="{1356CDB3-9904-4F55-946B-3305F7BE0A6A}"/>
    <cellStyle name="Comma 2 21" xfId="829" xr:uid="{00000000-0005-0000-0000-00003D030000}"/>
    <cellStyle name="Comma 2 21 2" xfId="830" xr:uid="{00000000-0005-0000-0000-00003E030000}"/>
    <cellStyle name="Comma 2 21 2 2" xfId="4574" xr:uid="{B76500BE-B6E2-4F2A-8175-C40F52F33D78}"/>
    <cellStyle name="Comma 2 21 2 2 2" xfId="11059" xr:uid="{0AC8A45F-4D0D-46CE-AD01-EF95FB3466CA}"/>
    <cellStyle name="Comma 2 21 2 3" xfId="3174" xr:uid="{2203EF1E-23E9-435F-B99A-7BC3EED1ED54}"/>
    <cellStyle name="Comma 2 21 3" xfId="4073" xr:uid="{5A2DA7D8-0635-4F79-8CA9-895DA0758B96}"/>
    <cellStyle name="Comma 2 21 3 2" xfId="10676" xr:uid="{152C24EC-B64A-4D14-B7FD-F0CABA106DA1}"/>
    <cellStyle name="Comma 2 21 4" xfId="3173" xr:uid="{4E8524DC-3FF5-42B2-BE71-ADC48CD63A5E}"/>
    <cellStyle name="Comma 2 22" xfId="831" xr:uid="{00000000-0005-0000-0000-00003F030000}"/>
    <cellStyle name="Comma 2 22 2" xfId="832" xr:uid="{00000000-0005-0000-0000-000040030000}"/>
    <cellStyle name="Comma 2 22 2 2" xfId="4575" xr:uid="{77B08CC3-358E-429E-9BFF-713B1B9F86B1}"/>
    <cellStyle name="Comma 2 22 2 2 2" xfId="11060" xr:uid="{E639C144-E4AA-41F2-957D-10DD6F670593}"/>
    <cellStyle name="Comma 2 22 2 3" xfId="3176" xr:uid="{D424BE9D-0784-4F8A-A87A-01564599A74A}"/>
    <cellStyle name="Comma 2 22 3" xfId="4074" xr:uid="{CF145B7D-8573-494E-A573-60F68434B5F7}"/>
    <cellStyle name="Comma 2 22 3 2" xfId="10677" xr:uid="{D650B547-E061-46F6-893A-A5B40C76EACD}"/>
    <cellStyle name="Comma 2 22 4" xfId="3175" xr:uid="{FD6DA7E6-8707-4515-ACCD-0031D20F3943}"/>
    <cellStyle name="Comma 2 23" xfId="833" xr:uid="{00000000-0005-0000-0000-000041030000}"/>
    <cellStyle name="Comma 2 23 2" xfId="834" xr:uid="{00000000-0005-0000-0000-000042030000}"/>
    <cellStyle name="Comma 2 23 2 2" xfId="4576" xr:uid="{9C7A5B8D-6C2E-44DA-87D6-3A6115E80CC0}"/>
    <cellStyle name="Comma 2 23 2 2 2" xfId="11061" xr:uid="{64CF69B3-F30C-4BB4-BCC1-F9C6A7CE647E}"/>
    <cellStyle name="Comma 2 23 2 3" xfId="3178" xr:uid="{1AA3DF8E-C402-4498-B685-53CC7A7ED074}"/>
    <cellStyle name="Comma 2 23 3" xfId="4075" xr:uid="{0D8EDE65-D40F-4DEE-9DCA-3867D8793BDD}"/>
    <cellStyle name="Comma 2 23 3 2" xfId="10678" xr:uid="{A9C6F538-2A72-45E8-91BA-D4B6E404B597}"/>
    <cellStyle name="Comma 2 23 4" xfId="3177" xr:uid="{E9E97770-A410-4DB4-9705-0E256B0D32E1}"/>
    <cellStyle name="Comma 2 24" xfId="835" xr:uid="{00000000-0005-0000-0000-000043030000}"/>
    <cellStyle name="Comma 2 24 2" xfId="836" xr:uid="{00000000-0005-0000-0000-000044030000}"/>
    <cellStyle name="Comma 2 24 2 2" xfId="4577" xr:uid="{F13D9693-CB7E-4D6D-BB0C-7AEBF5BA683E}"/>
    <cellStyle name="Comma 2 24 2 2 2" xfId="11062" xr:uid="{2BCA3FB4-78BC-4BE8-9B38-30376C9BDA1D}"/>
    <cellStyle name="Comma 2 24 2 3" xfId="3180" xr:uid="{DDF15B84-3B00-4518-BA63-D49D4F9477D5}"/>
    <cellStyle name="Comma 2 24 3" xfId="4076" xr:uid="{BEF2E349-C4FE-4923-9094-0F8D5B0140D4}"/>
    <cellStyle name="Comma 2 24 3 2" xfId="10679" xr:uid="{66E97493-4A72-4FC1-B6A4-41B03C8722FE}"/>
    <cellStyle name="Comma 2 24 4" xfId="3179" xr:uid="{EF8AFE0E-99F1-4409-BDB4-27157D540638}"/>
    <cellStyle name="Comma 2 25" xfId="837" xr:uid="{00000000-0005-0000-0000-000045030000}"/>
    <cellStyle name="Comma 2 25 2" xfId="838" xr:uid="{00000000-0005-0000-0000-000046030000}"/>
    <cellStyle name="Comma 2 25 2 2" xfId="4578" xr:uid="{BE9B89ED-F6C3-4D07-819E-46FA923721E8}"/>
    <cellStyle name="Comma 2 25 2 2 2" xfId="11063" xr:uid="{C5DBDAF4-18A9-4BB2-B56C-4F712F8A4EF8}"/>
    <cellStyle name="Comma 2 25 2 3" xfId="3182" xr:uid="{A2B70BD1-AD6A-4619-8EE2-5DA9D7EB5383}"/>
    <cellStyle name="Comma 2 25 3" xfId="4077" xr:uid="{DD05E774-516A-4C5E-8159-7D9BD738C228}"/>
    <cellStyle name="Comma 2 25 3 2" xfId="10680" xr:uid="{5AC2E12C-9898-4FDD-87E7-71C8B3E6C1D6}"/>
    <cellStyle name="Comma 2 25 4" xfId="3181" xr:uid="{236B90EE-4691-4313-AF30-7BE41A8E8808}"/>
    <cellStyle name="Comma 2 26" xfId="839" xr:uid="{00000000-0005-0000-0000-000047030000}"/>
    <cellStyle name="Comma 2 26 2" xfId="840" xr:uid="{00000000-0005-0000-0000-000048030000}"/>
    <cellStyle name="Comma 2 26 2 2" xfId="4579" xr:uid="{9CD4FBA3-2B30-41E8-BBB7-800763D25C1C}"/>
    <cellStyle name="Comma 2 26 2 2 2" xfId="11064" xr:uid="{73B69818-9FAB-4DB2-AED4-2239571AB590}"/>
    <cellStyle name="Comma 2 26 2 3" xfId="3184" xr:uid="{81D78414-BC52-41B9-BE94-89D9B572D5EA}"/>
    <cellStyle name="Comma 2 26 3" xfId="4078" xr:uid="{7E2A8908-CB2B-4E3C-83C6-C39AE2818E63}"/>
    <cellStyle name="Comma 2 26 3 2" xfId="10681" xr:uid="{9907DD88-1109-4D55-891B-9F8C4E0D2FAC}"/>
    <cellStyle name="Comma 2 26 4" xfId="3183" xr:uid="{2491B7B6-0BF2-490D-BBFA-BA803AF26FF9}"/>
    <cellStyle name="Comma 2 27" xfId="841" xr:uid="{00000000-0005-0000-0000-000049030000}"/>
    <cellStyle name="Comma 2 27 2" xfId="842" xr:uid="{00000000-0005-0000-0000-00004A030000}"/>
    <cellStyle name="Comma 2 27 2 2" xfId="4580" xr:uid="{BC317B9B-3DF5-400E-BB0B-F90CDA43195D}"/>
    <cellStyle name="Comma 2 27 2 2 2" xfId="11065" xr:uid="{C2EE0822-0B70-4736-A109-6BAA530D1492}"/>
    <cellStyle name="Comma 2 27 2 3" xfId="3186" xr:uid="{79D463E0-759A-4FFD-BEFF-0F9AC62367EC}"/>
    <cellStyle name="Comma 2 27 3" xfId="4079" xr:uid="{3790B7EC-E1AB-4863-807C-EFE055ED6D7B}"/>
    <cellStyle name="Comma 2 27 3 2" xfId="10682" xr:uid="{0B7966D8-9984-4670-9A8A-54861B62EAD5}"/>
    <cellStyle name="Comma 2 27 4" xfId="3185" xr:uid="{D5FE965D-FC32-4511-912A-3D1A7E05878C}"/>
    <cellStyle name="Comma 2 28" xfId="843" xr:uid="{00000000-0005-0000-0000-00004B030000}"/>
    <cellStyle name="Comma 2 28 2" xfId="844" xr:uid="{00000000-0005-0000-0000-00004C030000}"/>
    <cellStyle name="Comma 2 28 2 2" xfId="4581" xr:uid="{1DFC65BA-25BF-4DAF-BD90-248DE805A88B}"/>
    <cellStyle name="Comma 2 28 2 2 2" xfId="11066" xr:uid="{9A4D0E2F-8812-4403-87F5-3F09954906EA}"/>
    <cellStyle name="Comma 2 28 2 3" xfId="3188" xr:uid="{074181C5-3217-4634-9A94-46DB2A8653CA}"/>
    <cellStyle name="Comma 2 28 3" xfId="4080" xr:uid="{33C06781-7442-4BFF-AE22-4CE5A0CB0F2E}"/>
    <cellStyle name="Comma 2 28 3 2" xfId="10683" xr:uid="{174D9E26-9E04-4AD2-9338-074C70B1CFE7}"/>
    <cellStyle name="Comma 2 28 4" xfId="3187" xr:uid="{C661288D-3DBC-41CA-A150-C58C99B34B2C}"/>
    <cellStyle name="Comma 2 29" xfId="845" xr:uid="{00000000-0005-0000-0000-00004D030000}"/>
    <cellStyle name="Comma 2 29 2" xfId="846" xr:uid="{00000000-0005-0000-0000-00004E030000}"/>
    <cellStyle name="Comma 2 29 2 2" xfId="4582" xr:uid="{C13125F4-BA0D-4681-9B00-70192F56C408}"/>
    <cellStyle name="Comma 2 29 2 2 2" xfId="11067" xr:uid="{4E6300AF-5C55-4C5D-9FB0-FDD0690F9606}"/>
    <cellStyle name="Comma 2 29 2 3" xfId="3190" xr:uid="{4E530FF4-3B73-4E12-957F-53548E8ECD0F}"/>
    <cellStyle name="Comma 2 29 3" xfId="4081" xr:uid="{E2F4358A-4A73-466A-AFB1-323D50400796}"/>
    <cellStyle name="Comma 2 29 3 2" xfId="10684" xr:uid="{B09D064C-9558-4F01-9E71-427B2FD04129}"/>
    <cellStyle name="Comma 2 29 4" xfId="3189" xr:uid="{F6534135-6807-4134-A516-EE9B11CD0E4D}"/>
    <cellStyle name="Comma 2 3" xfId="847" xr:uid="{00000000-0005-0000-0000-00004F030000}"/>
    <cellStyle name="Comma 2 3 2" xfId="848" xr:uid="{00000000-0005-0000-0000-000050030000}"/>
    <cellStyle name="Comma 2 3 2 2" xfId="4583" xr:uid="{61AEEC7C-BEA6-4CEE-9B4D-6ED54312CB33}"/>
    <cellStyle name="Comma 2 3 2 2 2" xfId="11068" xr:uid="{4BD32DF9-D549-4FAD-98B0-DB0F195F0A7E}"/>
    <cellStyle name="Comma 2 3 2 3" xfId="3192" xr:uid="{BD1E3202-44F7-45F1-885B-15DF7A630A50}"/>
    <cellStyle name="Comma 2 3 3" xfId="4082" xr:uid="{2765C04D-FE34-4024-96D9-4A3F02F75540}"/>
    <cellStyle name="Comma 2 3 3 2" xfId="10685" xr:uid="{22DCDB7C-0699-4581-AC4D-6C66A8B5FF3B}"/>
    <cellStyle name="Comma 2 3 4" xfId="3191" xr:uid="{877D2DAE-2A2B-432B-85BF-1360CEF07E4D}"/>
    <cellStyle name="Comma 2 30" xfId="849" xr:uid="{00000000-0005-0000-0000-000051030000}"/>
    <cellStyle name="Comma 2 30 2" xfId="850" xr:uid="{00000000-0005-0000-0000-000052030000}"/>
    <cellStyle name="Comma 2 30 2 2" xfId="4584" xr:uid="{1CFC9F0D-678D-44CC-8B2E-0541AACBE64E}"/>
    <cellStyle name="Comma 2 30 2 2 2" xfId="11069" xr:uid="{55B9E7A3-FAA7-48D7-812C-A1DCAB90ADC1}"/>
    <cellStyle name="Comma 2 30 2 3" xfId="3194" xr:uid="{700F7C2E-358A-4B4D-8B46-705A569AC8C7}"/>
    <cellStyle name="Comma 2 30 3" xfId="4083" xr:uid="{2E898EDA-ADA2-4342-9CA5-4ADBCA752DFC}"/>
    <cellStyle name="Comma 2 30 3 2" xfId="10686" xr:uid="{9470975F-D171-4768-A46A-81C06FB1D665}"/>
    <cellStyle name="Comma 2 30 4" xfId="3193" xr:uid="{B41185DF-3679-4D1E-BD92-7B4A9C79742D}"/>
    <cellStyle name="Comma 2 31" xfId="851" xr:uid="{00000000-0005-0000-0000-000053030000}"/>
    <cellStyle name="Comma 2 31 2" xfId="852" xr:uid="{00000000-0005-0000-0000-000054030000}"/>
    <cellStyle name="Comma 2 31 2 2" xfId="4585" xr:uid="{95368DF0-1C82-4959-BB84-830820858719}"/>
    <cellStyle name="Comma 2 31 2 2 2" xfId="11070" xr:uid="{C1C47A0E-5F41-43EE-9831-9D348D5D21E1}"/>
    <cellStyle name="Comma 2 31 2 3" xfId="3196" xr:uid="{66C92880-9066-4304-8DBC-E0DD76FF2D93}"/>
    <cellStyle name="Comma 2 31 3" xfId="4084" xr:uid="{722D13C8-FB9C-4D63-8425-9E52A1D70558}"/>
    <cellStyle name="Comma 2 31 3 2" xfId="10687" xr:uid="{EA7E00BC-681F-4ADC-8607-B33DFD8A9BA2}"/>
    <cellStyle name="Comma 2 31 4" xfId="3195" xr:uid="{5DAA0245-F84F-4AAE-9BFD-A38473509B8F}"/>
    <cellStyle name="Comma 2 32" xfId="853" xr:uid="{00000000-0005-0000-0000-000055030000}"/>
    <cellStyle name="Comma 2 32 2" xfId="854" xr:uid="{00000000-0005-0000-0000-000056030000}"/>
    <cellStyle name="Comma 2 32 2 2" xfId="4586" xr:uid="{EA3C91A3-DF70-4020-8052-9F8F8BE18381}"/>
    <cellStyle name="Comma 2 32 2 2 2" xfId="11071" xr:uid="{19F0C290-6E85-41A3-89C9-754D68B2B5A3}"/>
    <cellStyle name="Comma 2 32 2 3" xfId="3198" xr:uid="{E80DE2A6-4858-4C70-83E7-4C58C4670F0F}"/>
    <cellStyle name="Comma 2 32 3" xfId="4085" xr:uid="{E828AD64-03D6-4CC3-BE5F-8C1DA5BDC380}"/>
    <cellStyle name="Comma 2 32 3 2" xfId="10688" xr:uid="{D638CE01-F082-4B48-B842-8B567DC648A3}"/>
    <cellStyle name="Comma 2 32 4" xfId="3197" xr:uid="{1CD783C5-947C-4E65-A9DF-B08D235CD4DA}"/>
    <cellStyle name="Comma 2 33" xfId="855" xr:uid="{00000000-0005-0000-0000-000057030000}"/>
    <cellStyle name="Comma 2 33 2" xfId="856" xr:uid="{00000000-0005-0000-0000-000058030000}"/>
    <cellStyle name="Comma 2 33 2 2" xfId="4587" xr:uid="{C224DD02-72C1-4F2A-9B88-ABA01AEBA330}"/>
    <cellStyle name="Comma 2 33 2 2 2" xfId="11072" xr:uid="{D4024FEF-B9BC-4656-A396-7BAA0C0DB4A6}"/>
    <cellStyle name="Comma 2 33 2 3" xfId="3200" xr:uid="{25AC2466-96AB-4143-A25B-05C8A9BBA432}"/>
    <cellStyle name="Comma 2 33 3" xfId="4086" xr:uid="{0A501C08-0C81-42E7-9C10-D768DD006E80}"/>
    <cellStyle name="Comma 2 33 3 2" xfId="10689" xr:uid="{D4E2FC68-A369-43C4-A6B3-971DD00528C2}"/>
    <cellStyle name="Comma 2 33 4" xfId="3199" xr:uid="{D710BDF1-3898-4A21-8ACE-824468B85055}"/>
    <cellStyle name="Comma 2 34" xfId="857" xr:uid="{00000000-0005-0000-0000-000059030000}"/>
    <cellStyle name="Comma 2 34 2" xfId="858" xr:uid="{00000000-0005-0000-0000-00005A030000}"/>
    <cellStyle name="Comma 2 34 2 2" xfId="4588" xr:uid="{AB6F6312-AC1F-4920-934E-4132B2A8A2AA}"/>
    <cellStyle name="Comma 2 34 2 2 2" xfId="11073" xr:uid="{AE1268D3-1E72-4EBF-9CBB-43F015F234A8}"/>
    <cellStyle name="Comma 2 34 2 3" xfId="3202" xr:uid="{468DDCF5-368E-4A59-91EC-8F2109BE6C26}"/>
    <cellStyle name="Comma 2 34 3" xfId="4087" xr:uid="{D9FB03EA-898D-47AA-85AA-2918B73FCCCD}"/>
    <cellStyle name="Comma 2 34 3 2" xfId="10690" xr:uid="{00C1482F-0D39-449A-B97C-AEBEF93DFAAA}"/>
    <cellStyle name="Comma 2 34 4" xfId="3201" xr:uid="{73A82979-295D-4283-B751-E94C9E7811A7}"/>
    <cellStyle name="Comma 2 35" xfId="859" xr:uid="{00000000-0005-0000-0000-00005B030000}"/>
    <cellStyle name="Comma 2 35 2" xfId="860" xr:uid="{00000000-0005-0000-0000-00005C030000}"/>
    <cellStyle name="Comma 2 35 2 2" xfId="4589" xr:uid="{5FE40981-2C61-49F0-AD21-E2B27680C53E}"/>
    <cellStyle name="Comma 2 35 2 2 2" xfId="11074" xr:uid="{D8C16A2F-E461-475F-B43F-E58FF932700C}"/>
    <cellStyle name="Comma 2 35 2 3" xfId="3204" xr:uid="{7F31CD76-CF5C-4969-8DED-614FBF8730FA}"/>
    <cellStyle name="Comma 2 35 3" xfId="4088" xr:uid="{83ED77A2-1BE8-41FE-955D-1DFA349AA709}"/>
    <cellStyle name="Comma 2 35 3 2" xfId="10691" xr:uid="{E526BE38-DB2F-43B2-AACD-D93123EB3FA9}"/>
    <cellStyle name="Comma 2 35 4" xfId="3203" xr:uid="{1BA6E075-C13A-4A38-917B-56D383A0A4DA}"/>
    <cellStyle name="Comma 2 36" xfId="861" xr:uid="{00000000-0005-0000-0000-00005D030000}"/>
    <cellStyle name="Comma 2 36 2" xfId="862" xr:uid="{00000000-0005-0000-0000-00005E030000}"/>
    <cellStyle name="Comma 2 36 2 2" xfId="4590" xr:uid="{CCA5FE73-FC75-49BD-97E6-C208F4504DD3}"/>
    <cellStyle name="Comma 2 36 2 2 2" xfId="11075" xr:uid="{ACC271FA-C00A-4448-B055-13EBECD63F62}"/>
    <cellStyle name="Comma 2 36 2 3" xfId="3206" xr:uid="{2A77A357-D10D-40BC-A4D0-6E78F8D67612}"/>
    <cellStyle name="Comma 2 36 3" xfId="4089" xr:uid="{FC7B168B-F00A-4C45-8BAC-7EB29457BEDE}"/>
    <cellStyle name="Comma 2 36 3 2" xfId="10692" xr:uid="{FE5A6A81-5AB9-4966-A259-E9F06190C0EA}"/>
    <cellStyle name="Comma 2 36 4" xfId="3205" xr:uid="{95968BAA-447B-4E43-9555-78821C705220}"/>
    <cellStyle name="Comma 2 37" xfId="863" xr:uid="{00000000-0005-0000-0000-00005F030000}"/>
    <cellStyle name="Comma 2 37 2" xfId="864" xr:uid="{00000000-0005-0000-0000-000060030000}"/>
    <cellStyle name="Comma 2 37 2 2" xfId="4591" xr:uid="{07F0C75A-B5CC-436F-9A11-6CFF4915798F}"/>
    <cellStyle name="Comma 2 37 2 2 2" xfId="11076" xr:uid="{22F9DF77-31BC-475B-9588-AE05B7C1DF7E}"/>
    <cellStyle name="Comma 2 37 2 3" xfId="3208" xr:uid="{64531385-21A1-40A3-9AA0-04E60AEB23FB}"/>
    <cellStyle name="Comma 2 37 3" xfId="4090" xr:uid="{91314840-5DB2-4FC5-8EDA-A49C105DC648}"/>
    <cellStyle name="Comma 2 37 3 2" xfId="10693" xr:uid="{FED995E7-0D8E-4E8F-A2DD-31A9C40A5137}"/>
    <cellStyle name="Comma 2 37 4" xfId="3207" xr:uid="{60DEA5A2-AFF0-4768-9A85-C6F57A53A654}"/>
    <cellStyle name="Comma 2 38" xfId="865" xr:uid="{00000000-0005-0000-0000-000061030000}"/>
    <cellStyle name="Comma 2 38 2" xfId="866" xr:uid="{00000000-0005-0000-0000-000062030000}"/>
    <cellStyle name="Comma 2 38 2 2" xfId="4592" xr:uid="{AB6A07C2-3B59-46A6-98A9-0B2002748B2C}"/>
    <cellStyle name="Comma 2 38 2 2 2" xfId="11077" xr:uid="{C72B9FD8-C8F3-4BF0-8110-6FF1ADF4925C}"/>
    <cellStyle name="Comma 2 38 2 3" xfId="3210" xr:uid="{68106683-25DD-44EB-BEFC-C744ED36BE83}"/>
    <cellStyle name="Comma 2 38 3" xfId="4091" xr:uid="{1F1B7188-3504-48F0-9CFC-1B0394EE39C9}"/>
    <cellStyle name="Comma 2 38 3 2" xfId="10694" xr:uid="{AB3C44AE-6A80-466A-A904-016541D274BF}"/>
    <cellStyle name="Comma 2 38 4" xfId="3209" xr:uid="{2A9C95F3-3AE2-445B-8A78-8692157D6CE0}"/>
    <cellStyle name="Comma 2 39" xfId="867" xr:uid="{00000000-0005-0000-0000-000063030000}"/>
    <cellStyle name="Comma 2 39 2" xfId="868" xr:uid="{00000000-0005-0000-0000-000064030000}"/>
    <cellStyle name="Comma 2 39 2 2" xfId="4593" xr:uid="{CE8FE9F9-A83E-4FEC-846D-B16C5FBCD81F}"/>
    <cellStyle name="Comma 2 39 2 2 2" xfId="11078" xr:uid="{F537C042-98AC-48C3-8C3C-EFF70B18AD55}"/>
    <cellStyle name="Comma 2 39 2 3" xfId="3212" xr:uid="{2C6CCB94-E812-4F04-8481-BBF164F74B50}"/>
    <cellStyle name="Comma 2 39 3" xfId="4092" xr:uid="{34E27BE7-BE69-4FED-BE78-A55198677B48}"/>
    <cellStyle name="Comma 2 39 3 2" xfId="10695" xr:uid="{A9F598E1-78FF-45D1-9BE3-A8CD093DF209}"/>
    <cellStyle name="Comma 2 39 4" xfId="3211" xr:uid="{4771DDAF-14F7-4C3C-B201-B39E15BB5178}"/>
    <cellStyle name="Comma 2 4" xfId="869" xr:uid="{00000000-0005-0000-0000-000065030000}"/>
    <cellStyle name="Comma 2 4 2" xfId="870" xr:uid="{00000000-0005-0000-0000-000066030000}"/>
    <cellStyle name="Comma 2 4 2 2" xfId="4594" xr:uid="{B15A2D54-10B0-4BFE-8949-624E93F8F50C}"/>
    <cellStyle name="Comma 2 4 2 2 2" xfId="11079" xr:uid="{956FB28D-76BC-49B6-9E2C-52C3FC83AFBE}"/>
    <cellStyle name="Comma 2 4 2 3" xfId="3213" xr:uid="{701948DA-B8CB-48C8-8347-71043056FFE8}"/>
    <cellStyle name="Comma 2 4 3" xfId="871" xr:uid="{00000000-0005-0000-0000-000067030000}"/>
    <cellStyle name="Comma 2 4 3 2" xfId="4595" xr:uid="{3353B848-1126-42C2-982F-476C9BE23AE0}"/>
    <cellStyle name="Comma 2 4 3 2 2" xfId="11080" xr:uid="{37A60418-F904-47E4-90F9-2AAC574192FB}"/>
    <cellStyle name="Comma 2 4 3 3" xfId="3214" xr:uid="{971D1FF4-529A-437A-B251-88698C214894}"/>
    <cellStyle name="Comma 2 4 4" xfId="872" xr:uid="{00000000-0005-0000-0000-000068030000}"/>
    <cellStyle name="Comma 2 40" xfId="873" xr:uid="{00000000-0005-0000-0000-000069030000}"/>
    <cellStyle name="Comma 2 40 2" xfId="874" xr:uid="{00000000-0005-0000-0000-00006A030000}"/>
    <cellStyle name="Comma 2 40 2 2" xfId="4596" xr:uid="{A9434BDC-15BD-4605-A410-D2FB2B2A2E5F}"/>
    <cellStyle name="Comma 2 40 2 2 2" xfId="11081" xr:uid="{6A3069FF-ACEF-42DC-A7B6-2D68C482EDE2}"/>
    <cellStyle name="Comma 2 40 2 3" xfId="3216" xr:uid="{9766A6C8-83F5-4444-9A66-D0131B3EE114}"/>
    <cellStyle name="Comma 2 40 3" xfId="4093" xr:uid="{DDACFD2A-FB59-4F0C-B86E-33D93E0ADCF5}"/>
    <cellStyle name="Comma 2 40 3 2" xfId="10696" xr:uid="{69EBBFC5-764C-445B-AC0F-F69C5AF78E29}"/>
    <cellStyle name="Comma 2 40 4" xfId="3215" xr:uid="{CD1CEF70-A3D0-4C3E-8D13-AC98A568464B}"/>
    <cellStyle name="Comma 2 41" xfId="875" xr:uid="{00000000-0005-0000-0000-00006B030000}"/>
    <cellStyle name="Comma 2 41 2" xfId="876" xr:uid="{00000000-0005-0000-0000-00006C030000}"/>
    <cellStyle name="Comma 2 41 2 2" xfId="4597" xr:uid="{24EAC88D-9C63-4762-8AAA-347B0AC3E11C}"/>
    <cellStyle name="Comma 2 41 2 2 2" xfId="11082" xr:uid="{FD7266D3-55D0-4F26-AC06-A8694AF42DFA}"/>
    <cellStyle name="Comma 2 41 2 3" xfId="3218" xr:uid="{7C9DF1C9-D362-4637-9EA7-1F77D079D406}"/>
    <cellStyle name="Comma 2 41 3" xfId="4094" xr:uid="{10D34F3F-BCB7-4283-9935-650ECE7013BE}"/>
    <cellStyle name="Comma 2 41 3 2" xfId="10697" xr:uid="{2C3D92E4-7BCE-4E31-A068-B4AD03D30E3D}"/>
    <cellStyle name="Comma 2 41 4" xfId="3217" xr:uid="{CDF9F756-EF1E-4025-A703-D34D25B398CA}"/>
    <cellStyle name="Comma 2 42" xfId="877" xr:uid="{00000000-0005-0000-0000-00006D030000}"/>
    <cellStyle name="Comma 2 42 2" xfId="878" xr:uid="{00000000-0005-0000-0000-00006E030000}"/>
    <cellStyle name="Comma 2 42 2 2" xfId="4598" xr:uid="{56CFD8BF-FA42-4D0A-A02A-9DC0BD96E09D}"/>
    <cellStyle name="Comma 2 42 2 2 2" xfId="11083" xr:uid="{0596A772-C5C1-4103-BA09-43A05BEF7E2C}"/>
    <cellStyle name="Comma 2 42 2 3" xfId="3220" xr:uid="{B4328966-432B-42F5-A8F6-D1C09B9A1107}"/>
    <cellStyle name="Comma 2 42 3" xfId="4095" xr:uid="{9CCBDE3B-3C70-4C44-98D5-78CAC617199F}"/>
    <cellStyle name="Comma 2 42 3 2" xfId="10698" xr:uid="{D778BF88-089A-46F5-BC5F-E98E143D20EF}"/>
    <cellStyle name="Comma 2 42 4" xfId="3219" xr:uid="{A05C35CA-C6D4-4E5E-B1AB-71462F66A048}"/>
    <cellStyle name="Comma 2 43" xfId="879" xr:uid="{00000000-0005-0000-0000-00006F030000}"/>
    <cellStyle name="Comma 2 43 2" xfId="880" xr:uid="{00000000-0005-0000-0000-000070030000}"/>
    <cellStyle name="Comma 2 43 2 2" xfId="4599" xr:uid="{B4D91566-DB08-46F3-83B2-C02E64C6066D}"/>
    <cellStyle name="Comma 2 43 2 2 2" xfId="11084" xr:uid="{20B450EC-B067-493A-A37A-B16CE6A27DF8}"/>
    <cellStyle name="Comma 2 43 2 3" xfId="3222" xr:uid="{310688FF-AD15-493B-B211-1B77BA627380}"/>
    <cellStyle name="Comma 2 43 3" xfId="4096" xr:uid="{D57426DB-45B6-4062-B79A-AC0597BCD141}"/>
    <cellStyle name="Comma 2 43 3 2" xfId="10699" xr:uid="{5A957349-81E6-4C6E-BA92-2927B462AB04}"/>
    <cellStyle name="Comma 2 43 4" xfId="3221" xr:uid="{E0C6B2BE-88BB-4854-93FE-BE2868E86AFC}"/>
    <cellStyle name="Comma 2 44" xfId="881" xr:uid="{00000000-0005-0000-0000-000071030000}"/>
    <cellStyle name="Comma 2 44 2" xfId="882" xr:uid="{00000000-0005-0000-0000-000072030000}"/>
    <cellStyle name="Comma 2 44 2 2" xfId="4600" xr:uid="{492B8A83-53DA-4DA8-9A7C-44222CEB0474}"/>
    <cellStyle name="Comma 2 44 2 2 2" xfId="11085" xr:uid="{6F3E49A3-AAD9-49D5-8FB4-D782964349D9}"/>
    <cellStyle name="Comma 2 44 2 3" xfId="3224" xr:uid="{D86126DB-087D-4B7B-86A0-B681B7BE046A}"/>
    <cellStyle name="Comma 2 44 3" xfId="4097" xr:uid="{B4B3F15E-9B98-4B16-8DDD-47D495D2647B}"/>
    <cellStyle name="Comma 2 44 3 2" xfId="10700" xr:uid="{358EB2D2-A21A-47E1-9D9E-B751F60E01D4}"/>
    <cellStyle name="Comma 2 44 4" xfId="3223" xr:uid="{8E9561BB-7FA0-45BE-A540-19664E0F3A1D}"/>
    <cellStyle name="Comma 2 45" xfId="883" xr:uid="{00000000-0005-0000-0000-000073030000}"/>
    <cellStyle name="Comma 2 45 2" xfId="884" xr:uid="{00000000-0005-0000-0000-000074030000}"/>
    <cellStyle name="Comma 2 45 2 2" xfId="4601" xr:uid="{07A20634-5F0D-4049-B50A-E8161B41BCF3}"/>
    <cellStyle name="Comma 2 45 2 2 2" xfId="11086" xr:uid="{43B0CBC8-EBE4-4F93-8F29-C19F143DFB3F}"/>
    <cellStyle name="Comma 2 45 2 3" xfId="3226" xr:uid="{08E7E992-E756-400C-B3A6-677B22E0A303}"/>
    <cellStyle name="Comma 2 45 3" xfId="4098" xr:uid="{F13DE028-1FD8-438E-AEA1-B04140363DEB}"/>
    <cellStyle name="Comma 2 45 3 2" xfId="10701" xr:uid="{DD809778-C131-4ABA-BC0C-604CF966AF74}"/>
    <cellStyle name="Comma 2 45 4" xfId="3225" xr:uid="{C3036B19-368D-41CB-B1F6-9E5D6F70E85D}"/>
    <cellStyle name="Comma 2 46" xfId="885" xr:uid="{00000000-0005-0000-0000-000075030000}"/>
    <cellStyle name="Comma 2 46 2" xfId="886" xr:uid="{00000000-0005-0000-0000-000076030000}"/>
    <cellStyle name="Comma 2 46 2 2" xfId="4602" xr:uid="{05ACA51C-B334-42AF-96A2-BE56B86F54CE}"/>
    <cellStyle name="Comma 2 46 2 2 2" xfId="11087" xr:uid="{7522FB5F-EE48-4209-ABAC-21CD1DA85AC6}"/>
    <cellStyle name="Comma 2 46 2 3" xfId="3228" xr:uid="{ED29ADFD-FA63-4FB5-B4E0-7935F5F869AA}"/>
    <cellStyle name="Comma 2 46 3" xfId="4099" xr:uid="{CE6D52D8-BC0E-474A-95FB-3BA82C428BEA}"/>
    <cellStyle name="Comma 2 46 3 2" xfId="10702" xr:uid="{C70E051C-04BD-439F-9165-7B3D3B44D451}"/>
    <cellStyle name="Comma 2 46 4" xfId="3227" xr:uid="{E42603DB-9C52-415D-A27A-6E91BDF21B4C}"/>
    <cellStyle name="Comma 2 47" xfId="887" xr:uid="{00000000-0005-0000-0000-000077030000}"/>
    <cellStyle name="Comma 2 47 2" xfId="888" xr:uid="{00000000-0005-0000-0000-000078030000}"/>
    <cellStyle name="Comma 2 47 2 2" xfId="4603" xr:uid="{F2D9E922-1D03-4CE1-8B3E-14960B002199}"/>
    <cellStyle name="Comma 2 47 2 2 2" xfId="11088" xr:uid="{1289DB00-304D-4F63-840F-2D569026ED10}"/>
    <cellStyle name="Comma 2 47 2 3" xfId="3230" xr:uid="{1E7BC618-FA0D-4228-8C40-E0AEFDE7F99C}"/>
    <cellStyle name="Comma 2 47 3" xfId="4100" xr:uid="{3756E592-A8E3-4EA1-ABA5-AB56EC62F461}"/>
    <cellStyle name="Comma 2 47 3 2" xfId="10703" xr:uid="{3A8B6176-96AF-4304-A7E9-B5B3E0D9EC97}"/>
    <cellStyle name="Comma 2 47 4" xfId="3229" xr:uid="{B96B86E5-6879-4ECB-A9A6-0E991001C4F7}"/>
    <cellStyle name="Comma 2 48" xfId="889" xr:uid="{00000000-0005-0000-0000-000079030000}"/>
    <cellStyle name="Comma 2 48 2" xfId="890" xr:uid="{00000000-0005-0000-0000-00007A030000}"/>
    <cellStyle name="Comma 2 48 2 2" xfId="4604" xr:uid="{5709B16C-6FE6-4297-AA74-AD9578266AEA}"/>
    <cellStyle name="Comma 2 48 2 2 2" xfId="11089" xr:uid="{11195C82-3C51-4F3D-AC7A-064508FB3B5E}"/>
    <cellStyle name="Comma 2 48 2 3" xfId="3232" xr:uid="{3CEF3BAB-A980-46A1-9F7A-75448BD01918}"/>
    <cellStyle name="Comma 2 48 3" xfId="4101" xr:uid="{1132E10A-D38A-4962-B106-2657B6BB8874}"/>
    <cellStyle name="Comma 2 48 3 2" xfId="10704" xr:uid="{C49D23DA-C36D-4A5C-BE49-39EC8D8C1C03}"/>
    <cellStyle name="Comma 2 48 4" xfId="3231" xr:uid="{5B9E7C76-624F-4F89-B15F-F9526156C898}"/>
    <cellStyle name="Comma 2 49" xfId="891" xr:uid="{00000000-0005-0000-0000-00007B030000}"/>
    <cellStyle name="Comma 2 49 2" xfId="892" xr:uid="{00000000-0005-0000-0000-00007C030000}"/>
    <cellStyle name="Comma 2 49 2 2" xfId="4605" xr:uid="{BA8FC3DF-2406-4532-9597-3FC16992BDB7}"/>
    <cellStyle name="Comma 2 49 2 2 2" xfId="11090" xr:uid="{B860452A-6D00-4B2E-91AB-075450E41558}"/>
    <cellStyle name="Comma 2 49 2 3" xfId="3234" xr:uid="{5E3A740E-25A9-4A4E-BC33-D8B19BD7C98E}"/>
    <cellStyle name="Comma 2 49 3" xfId="4102" xr:uid="{39B760AE-498F-4D13-A23B-17E20BCA092B}"/>
    <cellStyle name="Comma 2 49 3 2" xfId="10705" xr:uid="{D1AA8296-E1BB-4A2B-A1FE-176C5695F303}"/>
    <cellStyle name="Comma 2 49 4" xfId="3233" xr:uid="{F44B8880-211F-4D49-9E80-26FF86CFCB76}"/>
    <cellStyle name="Comma 2 5" xfId="893" xr:uid="{00000000-0005-0000-0000-00007D030000}"/>
    <cellStyle name="Comma 2 5 2" xfId="894" xr:uid="{00000000-0005-0000-0000-00007E030000}"/>
    <cellStyle name="Comma 2 5 2 2" xfId="4606" xr:uid="{67DA8E38-41FD-4CDE-B9AE-F6BFE952EEC2}"/>
    <cellStyle name="Comma 2 5 2 2 2" xfId="11091" xr:uid="{0D88ABD5-9F78-482D-9E5F-395767DAA18B}"/>
    <cellStyle name="Comma 2 5 2 3" xfId="3236" xr:uid="{7F8997FA-B483-4C8B-84A7-E5AAE89B9167}"/>
    <cellStyle name="Comma 2 5 3" xfId="4103" xr:uid="{2E190BD6-D594-4FBE-A0EC-4123C71306A6}"/>
    <cellStyle name="Comma 2 5 3 2" xfId="10706" xr:uid="{A1A88525-FEC5-427E-BF44-020D29B185D1}"/>
    <cellStyle name="Comma 2 5 4" xfId="3235" xr:uid="{D57739BC-D7F6-4A2A-A9DE-7223B27F1925}"/>
    <cellStyle name="Comma 2 50" xfId="895" xr:uid="{00000000-0005-0000-0000-00007F030000}"/>
    <cellStyle name="Comma 2 50 2" xfId="896" xr:uid="{00000000-0005-0000-0000-000080030000}"/>
    <cellStyle name="Comma 2 50 2 2" xfId="4607" xr:uid="{E7C7160B-F4A0-42CA-AD2D-20EBF25EC6DD}"/>
    <cellStyle name="Comma 2 50 2 2 2" xfId="11092" xr:uid="{1C5FBA5E-075B-4C92-8D79-551AE347C367}"/>
    <cellStyle name="Comma 2 50 2 3" xfId="3238" xr:uid="{23D162E0-B58E-4876-A658-A12345787534}"/>
    <cellStyle name="Comma 2 50 3" xfId="4104" xr:uid="{B376A579-2C13-4B7B-9A8A-B7B251B3C146}"/>
    <cellStyle name="Comma 2 50 3 2" xfId="10707" xr:uid="{9BDE341E-975F-4524-99CB-C5CFDACDF061}"/>
    <cellStyle name="Comma 2 50 4" xfId="3237" xr:uid="{7763B3C3-BF38-462C-A24E-AEE505583FB9}"/>
    <cellStyle name="Comma 2 51" xfId="897" xr:uid="{00000000-0005-0000-0000-000081030000}"/>
    <cellStyle name="Comma 2 51 2" xfId="898" xr:uid="{00000000-0005-0000-0000-000082030000}"/>
    <cellStyle name="Comma 2 51 2 2" xfId="4608" xr:uid="{DEA290A8-F313-422A-9094-D37E429B824F}"/>
    <cellStyle name="Comma 2 51 2 2 2" xfId="11093" xr:uid="{09DC0E7C-8206-4003-99C7-FAA73F3D2B2D}"/>
    <cellStyle name="Comma 2 51 2 3" xfId="3240" xr:uid="{5879442D-829F-4BF3-9CFC-028270EC79C6}"/>
    <cellStyle name="Comma 2 51 3" xfId="4105" xr:uid="{35CE3BE4-A52A-4015-90F5-05B60ECD279B}"/>
    <cellStyle name="Comma 2 51 3 2" xfId="10708" xr:uid="{C9B599FB-1350-49B4-865D-385F01CBBC5E}"/>
    <cellStyle name="Comma 2 51 4" xfId="3239" xr:uid="{CB94130F-3A39-4143-A3A0-D7C352882C12}"/>
    <cellStyle name="Comma 2 52" xfId="899" xr:uid="{00000000-0005-0000-0000-000083030000}"/>
    <cellStyle name="Comma 2 52 2" xfId="900" xr:uid="{00000000-0005-0000-0000-000084030000}"/>
    <cellStyle name="Comma 2 52 2 2" xfId="4609" xr:uid="{424CAE27-3DE6-4848-B241-D0368B6488C1}"/>
    <cellStyle name="Comma 2 52 2 2 2" xfId="11094" xr:uid="{3F6611B7-17E6-402F-9247-2E19C50C8DC5}"/>
    <cellStyle name="Comma 2 52 2 3" xfId="3242" xr:uid="{35E5958B-B538-4E7C-851C-D86EC361A392}"/>
    <cellStyle name="Comma 2 52 3" xfId="4106" xr:uid="{C265362A-F4AE-4D57-9BF0-86FE2A439B48}"/>
    <cellStyle name="Comma 2 52 3 2" xfId="10709" xr:uid="{C01EE322-5325-4C96-A849-8CC04101E193}"/>
    <cellStyle name="Comma 2 52 4" xfId="3241" xr:uid="{9D93E229-7625-4322-A4F3-B2D265F7BA4E}"/>
    <cellStyle name="Comma 2 53" xfId="901" xr:uid="{00000000-0005-0000-0000-000085030000}"/>
    <cellStyle name="Comma 2 53 2" xfId="902" xr:uid="{00000000-0005-0000-0000-000086030000}"/>
    <cellStyle name="Comma 2 53 2 2" xfId="4610" xr:uid="{B8B4E9C6-AE06-4E52-B7F1-C4933D1ACB29}"/>
    <cellStyle name="Comma 2 53 2 2 2" xfId="11095" xr:uid="{F9774EB0-C062-4707-B149-0812C10D4485}"/>
    <cellStyle name="Comma 2 53 2 3" xfId="3244" xr:uid="{A47B6B4C-2A38-46DB-A802-5B6AC97BF56C}"/>
    <cellStyle name="Comma 2 53 3" xfId="4107" xr:uid="{9F1CD051-2393-43E0-BBA4-4A060DFF6E93}"/>
    <cellStyle name="Comma 2 53 3 2" xfId="10710" xr:uid="{810AF01D-1B39-42E9-A53E-36027BC85FA1}"/>
    <cellStyle name="Comma 2 53 4" xfId="3243" xr:uid="{E9975547-27A0-4813-9058-AA5920207CAD}"/>
    <cellStyle name="Comma 2 54" xfId="903" xr:uid="{00000000-0005-0000-0000-000087030000}"/>
    <cellStyle name="Comma 2 54 2" xfId="904" xr:uid="{00000000-0005-0000-0000-000088030000}"/>
    <cellStyle name="Comma 2 54 2 2" xfId="4611" xr:uid="{1A52FC98-CCB9-4984-842C-1FBDBDB758F4}"/>
    <cellStyle name="Comma 2 54 2 2 2" xfId="11096" xr:uid="{FA228041-2294-466F-9DD7-84FE84413352}"/>
    <cellStyle name="Comma 2 54 2 3" xfId="3246" xr:uid="{95DA328B-A681-454B-8908-3CC745505103}"/>
    <cellStyle name="Comma 2 54 3" xfId="4108" xr:uid="{2A7EA35D-CC87-4B9B-A6E2-2B951130A6B0}"/>
    <cellStyle name="Comma 2 54 3 2" xfId="10711" xr:uid="{B825451F-17CD-416E-8317-0D691AF52C2C}"/>
    <cellStyle name="Comma 2 54 4" xfId="3245" xr:uid="{82263FC0-A2FC-4248-A87E-CF64520FF107}"/>
    <cellStyle name="Comma 2 55" xfId="905" xr:uid="{00000000-0005-0000-0000-000089030000}"/>
    <cellStyle name="Comma 2 55 2" xfId="906" xr:uid="{00000000-0005-0000-0000-00008A030000}"/>
    <cellStyle name="Comma 2 55 2 2" xfId="4612" xr:uid="{974F65E2-EAF4-4BD2-B08C-08931C2C8DA0}"/>
    <cellStyle name="Comma 2 55 2 2 2" xfId="11097" xr:uid="{299B55B8-FC06-4AA2-B8D7-0364F2C1B00B}"/>
    <cellStyle name="Comma 2 55 2 3" xfId="3248" xr:uid="{3C2A1B76-6332-4025-8C48-4A5B3381FCA2}"/>
    <cellStyle name="Comma 2 55 3" xfId="4109" xr:uid="{B98E9834-0635-46B3-AB4C-4606288F22A5}"/>
    <cellStyle name="Comma 2 55 3 2" xfId="10712" xr:uid="{661B1636-55D6-44C4-A54D-A624AF152DB5}"/>
    <cellStyle name="Comma 2 55 4" xfId="3247" xr:uid="{308102A0-91C3-4225-B104-A9E1EF8C3565}"/>
    <cellStyle name="Comma 2 56" xfId="907" xr:uid="{00000000-0005-0000-0000-00008B030000}"/>
    <cellStyle name="Comma 2 56 2" xfId="908" xr:uid="{00000000-0005-0000-0000-00008C030000}"/>
    <cellStyle name="Comma 2 56 2 2" xfId="4613" xr:uid="{694AAE24-B961-4F63-9EC6-1014BBDB27D4}"/>
    <cellStyle name="Comma 2 56 2 2 2" xfId="11098" xr:uid="{4778B466-7E06-4343-9610-DBF94403AB73}"/>
    <cellStyle name="Comma 2 56 2 3" xfId="3250" xr:uid="{1E5B097A-71CB-4A80-8BD6-74C1158DE5E4}"/>
    <cellStyle name="Comma 2 56 3" xfId="4110" xr:uid="{B75C95C1-952C-41AA-B0B6-F8E40FA6F775}"/>
    <cellStyle name="Comma 2 56 3 2" xfId="10713" xr:uid="{2E40AADD-6D4F-43B0-A92B-4B7466929F0A}"/>
    <cellStyle name="Comma 2 56 4" xfId="3249" xr:uid="{8BBA8D75-3A36-41D4-AECF-D5D0456653EF}"/>
    <cellStyle name="Comma 2 57" xfId="909" xr:uid="{00000000-0005-0000-0000-00008D030000}"/>
    <cellStyle name="Comma 2 57 2" xfId="910" xr:uid="{00000000-0005-0000-0000-00008E030000}"/>
    <cellStyle name="Comma 2 57 2 2" xfId="4614" xr:uid="{84E4E77F-D332-40B6-8F54-C36534B0E48B}"/>
    <cellStyle name="Comma 2 57 2 2 2" xfId="11099" xr:uid="{735CB4EB-F0A8-48CD-9A25-06962EC300F3}"/>
    <cellStyle name="Comma 2 57 2 3" xfId="3252" xr:uid="{B9F1CA28-2172-4C64-82CB-C617E08F179A}"/>
    <cellStyle name="Comma 2 57 3" xfId="4111" xr:uid="{CF78C076-FAA0-4170-8C1E-1C9352EB9085}"/>
    <cellStyle name="Comma 2 57 3 2" xfId="10714" xr:uid="{4D4E7C6B-4CDE-49CE-84EE-1096D9D331B7}"/>
    <cellStyle name="Comma 2 57 4" xfId="3251" xr:uid="{C521E274-CDAC-48F8-AB52-776523AB130B}"/>
    <cellStyle name="Comma 2 58" xfId="911" xr:uid="{00000000-0005-0000-0000-00008F030000}"/>
    <cellStyle name="Comma 2 58 2" xfId="912" xr:uid="{00000000-0005-0000-0000-000090030000}"/>
    <cellStyle name="Comma 2 58 2 2" xfId="913" xr:uid="{00000000-0005-0000-0000-000091030000}"/>
    <cellStyle name="Comma 2 58 2 2 2" xfId="4615" xr:uid="{2BBFF38B-4B0A-4FF2-AAF7-76391D8E76ED}"/>
    <cellStyle name="Comma 2 58 2 2 2 2" xfId="11100" xr:uid="{74546BBD-2793-4341-85F8-5C2AD22AB27C}"/>
    <cellStyle name="Comma 2 58 2 2 3" xfId="3255" xr:uid="{68A73DDD-7A49-4C28-9DF3-8ADADD5C1339}"/>
    <cellStyle name="Comma 2 58 2 3" xfId="4113" xr:uid="{885CD414-FA9D-4967-B501-A526954163D1}"/>
    <cellStyle name="Comma 2 58 2 3 2" xfId="10716" xr:uid="{1D42A765-FC93-4764-8641-0B1334DE686D}"/>
    <cellStyle name="Comma 2 58 2 4" xfId="3254" xr:uid="{F696F9BC-9E2F-41A2-B58D-FFDF33953C18}"/>
    <cellStyle name="Comma 2 58 3" xfId="914" xr:uid="{00000000-0005-0000-0000-000092030000}"/>
    <cellStyle name="Comma 2 58 3 2" xfId="915" xr:uid="{00000000-0005-0000-0000-000093030000}"/>
    <cellStyle name="Comma 2 58 3 2 2" xfId="4616" xr:uid="{B3058064-E9C2-402C-B4A6-154EFAFF1BD7}"/>
    <cellStyle name="Comma 2 58 3 2 2 2" xfId="11101" xr:uid="{9B9E5057-DB1D-43DA-AFD7-307E6CEA65DF}"/>
    <cellStyle name="Comma 2 58 3 2 3" xfId="3257" xr:uid="{30792FE4-FFC0-49DC-84E1-995CFD6B9E4E}"/>
    <cellStyle name="Comma 2 58 3 3" xfId="4114" xr:uid="{6301369A-EB15-4B28-A0CD-3709BF2257DF}"/>
    <cellStyle name="Comma 2 58 3 3 2" xfId="10717" xr:uid="{EA975D9D-EA91-4BFB-A560-AE52F728B104}"/>
    <cellStyle name="Comma 2 58 3 4" xfId="3256" xr:uid="{CEC97B5B-3657-4543-AA94-CB0ED3B80935}"/>
    <cellStyle name="Comma 2 58 4" xfId="916" xr:uid="{00000000-0005-0000-0000-000094030000}"/>
    <cellStyle name="Comma 2 58 4 2" xfId="917" xr:uid="{00000000-0005-0000-0000-000095030000}"/>
    <cellStyle name="Comma 2 58 4 2 2" xfId="4617" xr:uid="{9310E744-4F49-4D57-BA1B-355530692990}"/>
    <cellStyle name="Comma 2 58 4 2 2 2" xfId="11102" xr:uid="{26102C5B-5952-4E61-AF8E-6A45708428C6}"/>
    <cellStyle name="Comma 2 58 4 2 3" xfId="3259" xr:uid="{7356A5EC-8779-42A6-8B83-0F8606FC2304}"/>
    <cellStyle name="Comma 2 58 4 3" xfId="4115" xr:uid="{C6C6A547-33C0-40BB-9AFF-97E1A64E0887}"/>
    <cellStyle name="Comma 2 58 4 3 2" xfId="10718" xr:uid="{EB56019C-1A08-4DBD-A547-AFB7C3BFEFF1}"/>
    <cellStyle name="Comma 2 58 4 4" xfId="3258" xr:uid="{E12E4C06-3EA2-4AF1-A90E-6A32FF81A3B0}"/>
    <cellStyle name="Comma 2 58 5" xfId="918" xr:uid="{00000000-0005-0000-0000-000096030000}"/>
    <cellStyle name="Comma 2 58 5 2" xfId="4618" xr:uid="{920BFFA7-95F0-467E-B177-81889AFE0120}"/>
    <cellStyle name="Comma 2 58 5 2 2" xfId="11103" xr:uid="{8A7C8529-6054-4616-BCC0-AF8F617B7F20}"/>
    <cellStyle name="Comma 2 58 5 3" xfId="3260" xr:uid="{CA6321BF-05D9-4D31-85FF-47D2E6196D86}"/>
    <cellStyle name="Comma 2 58 6" xfId="4112" xr:uid="{C5287DCD-B614-4D8F-9CFE-406F0E1DDD44}"/>
    <cellStyle name="Comma 2 58 6 2" xfId="10715" xr:uid="{B0EDF56F-A5D9-47BF-92A6-FDB763D42E9C}"/>
    <cellStyle name="Comma 2 58 7" xfId="3253" xr:uid="{5662FF95-F1D3-4CFF-A76E-6D02CC94ADEB}"/>
    <cellStyle name="Comma 2 59" xfId="919" xr:uid="{00000000-0005-0000-0000-000097030000}"/>
    <cellStyle name="Comma 2 59 2" xfId="920" xr:uid="{00000000-0005-0000-0000-000098030000}"/>
    <cellStyle name="Comma 2 59 2 2" xfId="4619" xr:uid="{65C1C571-5FD1-4AC8-BAA5-636D6FE1C584}"/>
    <cellStyle name="Comma 2 59 2 2 2" xfId="11104" xr:uid="{85F0FCDA-D2ED-45BA-AF9B-B73FE569FBBF}"/>
    <cellStyle name="Comma 2 59 2 3" xfId="3262" xr:uid="{580CF2D1-F0BE-4406-8FBB-CF36C1B0B988}"/>
    <cellStyle name="Comma 2 59 3" xfId="4116" xr:uid="{EBA48DD3-D647-4152-9551-D47716DCCD16}"/>
    <cellStyle name="Comma 2 59 3 2" xfId="10719" xr:uid="{614CB267-0681-4401-8EEE-C97C11483A02}"/>
    <cellStyle name="Comma 2 59 4" xfId="3261" xr:uid="{DCD8DFC7-3A0F-4DE5-9302-3841E67B11A6}"/>
    <cellStyle name="Comma 2 6" xfId="921" xr:uid="{00000000-0005-0000-0000-000099030000}"/>
    <cellStyle name="Comma 2 6 2" xfId="922" xr:uid="{00000000-0005-0000-0000-00009A030000}"/>
    <cellStyle name="Comma 2 60" xfId="923" xr:uid="{00000000-0005-0000-0000-00009B030000}"/>
    <cellStyle name="Comma 2 60 2" xfId="924" xr:uid="{00000000-0005-0000-0000-00009C030000}"/>
    <cellStyle name="Comma 2 60 2 2" xfId="4620" xr:uid="{71588FC2-8A41-4008-8AA0-E83F617ACFF6}"/>
    <cellStyle name="Comma 2 60 2 2 2" xfId="11105" xr:uid="{CA0BAF1A-EB9A-459B-ACD1-FAC5F00936D9}"/>
    <cellStyle name="Comma 2 60 2 3" xfId="3264" xr:uid="{E499F4A8-9ED8-4ED9-9845-221AF07BD1F3}"/>
    <cellStyle name="Comma 2 60 3" xfId="4117" xr:uid="{D340176D-ED40-446C-A4EF-5DB04597AFF9}"/>
    <cellStyle name="Comma 2 60 3 2" xfId="10720" xr:uid="{D5AAB9F5-99B9-4E1C-A055-19B4FA271B53}"/>
    <cellStyle name="Comma 2 60 4" xfId="3263" xr:uid="{3CDC446E-086E-4C95-997E-2772EFED62B8}"/>
    <cellStyle name="Comma 2 61" xfId="3693" xr:uid="{55E82149-9CF1-4FD9-B7FA-421751D5738B}"/>
    <cellStyle name="Comma 2 61 2" xfId="10500" xr:uid="{8FB28168-D831-41E5-8CC0-6D1B2B4EC29B}"/>
    <cellStyle name="Comma 2 62" xfId="3121" xr:uid="{9F58CED7-00D7-4C3F-919B-5DF01BBA1F3C}"/>
    <cellStyle name="Comma 2 7" xfId="925" xr:uid="{00000000-0005-0000-0000-00009D030000}"/>
    <cellStyle name="Comma 2 7 2" xfId="926" xr:uid="{00000000-0005-0000-0000-00009E030000}"/>
    <cellStyle name="Comma 2 7 2 2" xfId="927" xr:uid="{00000000-0005-0000-0000-00009F030000}"/>
    <cellStyle name="Comma 2 7 2 2 2" xfId="928" xr:uid="{00000000-0005-0000-0000-0000A0030000}"/>
    <cellStyle name="Comma 2 7 2 3" xfId="929" xr:uid="{00000000-0005-0000-0000-0000A1030000}"/>
    <cellStyle name="Comma 2 7 2 3 2" xfId="930" xr:uid="{00000000-0005-0000-0000-0000A2030000}"/>
    <cellStyle name="Comma 2 7 2 4" xfId="931" xr:uid="{00000000-0005-0000-0000-0000A3030000}"/>
    <cellStyle name="Comma 2 7 2 4 2" xfId="932" xr:uid="{00000000-0005-0000-0000-0000A4030000}"/>
    <cellStyle name="Comma 2 7 2 5" xfId="933" xr:uid="{00000000-0005-0000-0000-0000A5030000}"/>
    <cellStyle name="Comma 2 7 3" xfId="934" xr:uid="{00000000-0005-0000-0000-0000A6030000}"/>
    <cellStyle name="Comma 2 7 3 2" xfId="935" xr:uid="{00000000-0005-0000-0000-0000A7030000}"/>
    <cellStyle name="Comma 2 7 4" xfId="936" xr:uid="{00000000-0005-0000-0000-0000A8030000}"/>
    <cellStyle name="Comma 2 7 4 2" xfId="937" xr:uid="{00000000-0005-0000-0000-0000A9030000}"/>
    <cellStyle name="Comma 2 7 5" xfId="938" xr:uid="{00000000-0005-0000-0000-0000AA030000}"/>
    <cellStyle name="Comma 2 7 5 2" xfId="939" xr:uid="{00000000-0005-0000-0000-0000AB030000}"/>
    <cellStyle name="Comma 2 7 6" xfId="940" xr:uid="{00000000-0005-0000-0000-0000AC030000}"/>
    <cellStyle name="Comma 2 7 6 2" xfId="941" xr:uid="{00000000-0005-0000-0000-0000AD030000}"/>
    <cellStyle name="Comma 2 7 7" xfId="942" xr:uid="{00000000-0005-0000-0000-0000AE030000}"/>
    <cellStyle name="Comma 2 7 7 2" xfId="943" xr:uid="{00000000-0005-0000-0000-0000AF030000}"/>
    <cellStyle name="Comma 2 7 8" xfId="944" xr:uid="{00000000-0005-0000-0000-0000B0030000}"/>
    <cellStyle name="Comma 2 7_RABAS_RABAS LT" xfId="945" xr:uid="{00000000-0005-0000-0000-0000B1030000}"/>
    <cellStyle name="Comma 2 8" xfId="946" xr:uid="{00000000-0005-0000-0000-0000B2030000}"/>
    <cellStyle name="Comma 2 8 2" xfId="947" xr:uid="{00000000-0005-0000-0000-0000B3030000}"/>
    <cellStyle name="Comma 2 8 2 2" xfId="4621" xr:uid="{08943B6B-1704-4548-A93E-2418DA34D990}"/>
    <cellStyle name="Comma 2 8 2 2 2" xfId="11106" xr:uid="{D809DD74-981D-4E75-A418-B1DF179C6B7B}"/>
    <cellStyle name="Comma 2 8 2 3" xfId="3266" xr:uid="{88294043-78C5-4D8C-878E-F245CD5EDFFF}"/>
    <cellStyle name="Comma 2 8 3" xfId="4118" xr:uid="{107B7E5D-AF94-42CD-BE7E-4335689C0789}"/>
    <cellStyle name="Comma 2 8 3 2" xfId="10721" xr:uid="{B7234802-CC6B-4556-BE44-1988D337B601}"/>
    <cellStyle name="Comma 2 8 4" xfId="3265" xr:uid="{B35418A8-AFED-4C2C-8C28-B17B5C6C570F}"/>
    <cellStyle name="Comma 2 9" xfId="948" xr:uid="{00000000-0005-0000-0000-0000B4030000}"/>
    <cellStyle name="Comma 2 9 2" xfId="949" xr:uid="{00000000-0005-0000-0000-0000B5030000}"/>
    <cellStyle name="Comma 2 9 2 2" xfId="4622" xr:uid="{BFF7FCAB-04C1-4434-B4ED-B1E9EEF0A17E}"/>
    <cellStyle name="Comma 2 9 2 2 2" xfId="11107" xr:uid="{EE5FEC54-15DD-45DB-B061-294120AD7912}"/>
    <cellStyle name="Comma 2 9 2 3" xfId="3268" xr:uid="{4FEE03BE-5638-484A-B6C1-928C1873B8DE}"/>
    <cellStyle name="Comma 2 9 3" xfId="4119" xr:uid="{B7ED8219-DEFA-499C-9541-659F74AED07C}"/>
    <cellStyle name="Comma 2 9 3 2" xfId="10722" xr:uid="{994BA356-201A-42F8-B1A0-81B16541EA32}"/>
    <cellStyle name="Comma 2 9 4" xfId="3267" xr:uid="{482AC082-DE26-4F73-B3FC-4729EE74AAE5}"/>
    <cellStyle name="Comma 20" xfId="950" xr:uid="{00000000-0005-0000-0000-0000B6030000}"/>
    <cellStyle name="Comma 20 2" xfId="951" xr:uid="{00000000-0005-0000-0000-0000B7030000}"/>
    <cellStyle name="Comma 20 2 2" xfId="952" xr:uid="{00000000-0005-0000-0000-0000B8030000}"/>
    <cellStyle name="Comma 20 2 2 2" xfId="4623" xr:uid="{BF3E8E45-5784-4F25-A3F1-E7412E8575AD}"/>
    <cellStyle name="Comma 20 2 2 2 2" xfId="11108" xr:uid="{B45F019D-EE4F-42D5-B684-A8B95C9ECD7F}"/>
    <cellStyle name="Comma 20 2 2 3" xfId="3271" xr:uid="{B86AD5D9-4065-4F7C-B991-49BECBC174F4}"/>
    <cellStyle name="Comma 20 2 3" xfId="4121" xr:uid="{9A0D1E9D-4AA7-4182-9CF6-D9A61F325902}"/>
    <cellStyle name="Comma 20 2 3 2" xfId="10724" xr:uid="{974E9FF4-D637-4D59-BEA8-C58AE4BD2819}"/>
    <cellStyle name="Comma 20 2 4" xfId="3270" xr:uid="{776F0CB3-296A-478E-B795-66A92F383C58}"/>
    <cellStyle name="Comma 20 3" xfId="953" xr:uid="{00000000-0005-0000-0000-0000B9030000}"/>
    <cellStyle name="Comma 20 3 2" xfId="4624" xr:uid="{2E6CAE93-4E08-4D25-861A-52CD5BBE1E9D}"/>
    <cellStyle name="Comma 20 3 2 2" xfId="11109" xr:uid="{C87EF704-E77D-4074-886E-8CB8D4822F3F}"/>
    <cellStyle name="Comma 20 3 3" xfId="3272" xr:uid="{55877652-0DA5-47A9-A1EE-9C1BEC81933A}"/>
    <cellStyle name="Comma 20 4" xfId="4120" xr:uid="{8B596F78-38C3-4994-982F-EDC8B2D028E1}"/>
    <cellStyle name="Comma 20 4 2" xfId="10723" xr:uid="{29B4EA98-C8EB-416A-8FFA-D6427A3549B0}"/>
    <cellStyle name="Comma 20 5" xfId="3269" xr:uid="{2EE7D7D2-3417-4454-A49C-B209225C5E81}"/>
    <cellStyle name="Comma 21" xfId="954" xr:uid="{00000000-0005-0000-0000-0000BA030000}"/>
    <cellStyle name="Comma 21 2" xfId="955" xr:uid="{00000000-0005-0000-0000-0000BB030000}"/>
    <cellStyle name="Comma 21 2 2" xfId="956" xr:uid="{00000000-0005-0000-0000-0000BC030000}"/>
    <cellStyle name="Comma 21 2 2 2" xfId="4625" xr:uid="{A5E13881-B8D3-4E5A-9B42-872809F12F9E}"/>
    <cellStyle name="Comma 21 2 2 2 2" xfId="11110" xr:uid="{0DB4117F-A230-4DE3-B9EB-27E4F060B0F3}"/>
    <cellStyle name="Comma 21 2 2 3" xfId="3275" xr:uid="{7B90C51B-2077-421B-97EF-8B0C58E5CCF2}"/>
    <cellStyle name="Comma 21 2 3" xfId="4123" xr:uid="{C33263FD-0A95-421D-9FEC-5B7446A7BA4F}"/>
    <cellStyle name="Comma 21 2 3 2" xfId="10726" xr:uid="{E1949E18-D957-4934-B0FC-5F2C658B44F9}"/>
    <cellStyle name="Comma 21 2 4" xfId="3274" xr:uid="{C5D4AB11-EBF7-40D9-8C26-6E5E3C9526B4}"/>
    <cellStyle name="Comma 21 3" xfId="957" xr:uid="{00000000-0005-0000-0000-0000BD030000}"/>
    <cellStyle name="Comma 21 3 2" xfId="4626" xr:uid="{2D4735DD-6AD7-426D-A991-F0A681B1FDBE}"/>
    <cellStyle name="Comma 21 3 2 2" xfId="11111" xr:uid="{9C6C2A5B-16ED-4F62-BE61-D3FE3CB23303}"/>
    <cellStyle name="Comma 21 3 3" xfId="3276" xr:uid="{F734A140-6508-4F7E-AB27-FB5E28D81E69}"/>
    <cellStyle name="Comma 21 4" xfId="4122" xr:uid="{F8B5A224-AC0D-4A2D-B6C2-58192620D8B3}"/>
    <cellStyle name="Comma 21 4 2" xfId="10725" xr:uid="{AC7631EA-9F8D-4954-AEAA-6BE510B234DC}"/>
    <cellStyle name="Comma 21 5" xfId="3273" xr:uid="{FFA729EB-040E-4976-A28C-681B506BE3E4}"/>
    <cellStyle name="Comma 22" xfId="958" xr:uid="{00000000-0005-0000-0000-0000BE030000}"/>
    <cellStyle name="Comma 22 2" xfId="959" xr:uid="{00000000-0005-0000-0000-0000BF030000}"/>
    <cellStyle name="Comma 22 2 2" xfId="960" xr:uid="{00000000-0005-0000-0000-0000C0030000}"/>
    <cellStyle name="Comma 22 2 2 2" xfId="4627" xr:uid="{2882C89F-DDCE-48CF-9099-8ACDC8209D1F}"/>
    <cellStyle name="Comma 22 2 2 2 2" xfId="11112" xr:uid="{FBAB87D0-6C8C-425E-B198-0749F0285FD8}"/>
    <cellStyle name="Comma 22 2 2 3" xfId="3279" xr:uid="{1E4B7FD3-7464-4FB1-AF04-84F37F6D2088}"/>
    <cellStyle name="Comma 22 2 3" xfId="4125" xr:uid="{73C76F1D-9BC6-485F-8926-613697A2ED85}"/>
    <cellStyle name="Comma 22 2 3 2" xfId="10728" xr:uid="{D4D118CF-182B-4CD1-956D-AB431388BD57}"/>
    <cellStyle name="Comma 22 2 4" xfId="3278" xr:uid="{56CFA0A3-4DB3-4EF4-AD3C-7A290283888B}"/>
    <cellStyle name="Comma 22 3" xfId="961" xr:uid="{00000000-0005-0000-0000-0000C1030000}"/>
    <cellStyle name="Comma 22 3 2" xfId="4628" xr:uid="{7A99101C-AFE4-4452-A8EC-CAB3BCDC3E8A}"/>
    <cellStyle name="Comma 22 3 2 2" xfId="11113" xr:uid="{E8ADF401-EB61-483C-8F7B-37AA61BA9737}"/>
    <cellStyle name="Comma 22 3 3" xfId="3280" xr:uid="{B315B51F-5E0C-40AE-939F-3344AB775AEE}"/>
    <cellStyle name="Comma 22 4" xfId="4124" xr:uid="{74FF1F43-397E-49F3-8E7B-F6A43215014D}"/>
    <cellStyle name="Comma 22 4 2" xfId="10727" xr:uid="{4E2D3C24-8047-4F55-A442-1211AF29C09E}"/>
    <cellStyle name="Comma 22 5" xfId="3277" xr:uid="{590DA3E4-3373-48C4-B36C-3ED164E31085}"/>
    <cellStyle name="Comma 23" xfId="962" xr:uid="{00000000-0005-0000-0000-0000C2030000}"/>
    <cellStyle name="Comma 23 2" xfId="963" xr:uid="{00000000-0005-0000-0000-0000C3030000}"/>
    <cellStyle name="Comma 23 2 2" xfId="4629" xr:uid="{727139D4-C51A-4813-83B1-3C14A0FDF84E}"/>
    <cellStyle name="Comma 23 2 2 2" xfId="11114" xr:uid="{508B58A2-0956-4EF6-86FD-518C09959820}"/>
    <cellStyle name="Comma 23 2 3" xfId="3282" xr:uid="{8660D3BC-60F3-4D4E-91C6-7CCF6884BD39}"/>
    <cellStyle name="Comma 23 3" xfId="4126" xr:uid="{7307005A-44CD-4582-8768-F31E7EADF3B9}"/>
    <cellStyle name="Comma 23 3 2" xfId="10729" xr:uid="{C841ED22-092C-41E8-A5AA-C72811A066DD}"/>
    <cellStyle name="Comma 23 4" xfId="3281" xr:uid="{66353849-B60C-40B3-86AB-83AF2CABED3A}"/>
    <cellStyle name="Comma 24" xfId="964" xr:uid="{00000000-0005-0000-0000-0000C4030000}"/>
    <cellStyle name="Comma 24 2" xfId="965" xr:uid="{00000000-0005-0000-0000-0000C5030000}"/>
    <cellStyle name="Comma 24 2 2" xfId="4630" xr:uid="{BE24972F-8A83-4F28-A125-4D61BA952934}"/>
    <cellStyle name="Comma 24 2 2 2" xfId="11115" xr:uid="{75F09C98-8F4B-4E8F-B053-165DDF38AC1F}"/>
    <cellStyle name="Comma 24 2 3" xfId="3284" xr:uid="{A33F1273-D11F-4966-942D-58DF84A96299}"/>
    <cellStyle name="Comma 24 3" xfId="4127" xr:uid="{9485721C-D1A3-44D8-97A0-8C42CC69DAB5}"/>
    <cellStyle name="Comma 24 3 2" xfId="10730" xr:uid="{9E99B830-EB71-4BCE-B01B-5302AA6E5D48}"/>
    <cellStyle name="Comma 24 4" xfId="3283" xr:uid="{98B78DCF-92E7-4111-8C9A-4AED3607541D}"/>
    <cellStyle name="Comma 25" xfId="966" xr:uid="{00000000-0005-0000-0000-0000C6030000}"/>
    <cellStyle name="Comma 25 2" xfId="967" xr:uid="{00000000-0005-0000-0000-0000C7030000}"/>
    <cellStyle name="Comma 25 2 2" xfId="4631" xr:uid="{7194A150-6977-42CE-96B7-FB5E11D71E75}"/>
    <cellStyle name="Comma 25 2 2 2" xfId="11116" xr:uid="{45810761-1F05-4B67-B598-145931CEFB53}"/>
    <cellStyle name="Comma 25 2 3" xfId="3286" xr:uid="{ACF31038-F82B-4D84-AF6B-0A830501D5D3}"/>
    <cellStyle name="Comma 25 3" xfId="4128" xr:uid="{853C13E2-6014-48D2-B12C-FEC48A962E0F}"/>
    <cellStyle name="Comma 25 3 2" xfId="10731" xr:uid="{B80CBC9E-B448-4380-ACFD-6D9C98AE6F4E}"/>
    <cellStyle name="Comma 25 4" xfId="3285" xr:uid="{02A46853-F1E8-495F-8182-C6D885EC4091}"/>
    <cellStyle name="Comma 26" xfId="968" xr:uid="{00000000-0005-0000-0000-0000C8030000}"/>
    <cellStyle name="Comma 26 2" xfId="969" xr:uid="{00000000-0005-0000-0000-0000C9030000}"/>
    <cellStyle name="Comma 26 2 2" xfId="4632" xr:uid="{5CC55900-F3C2-4006-8BB4-E3202D0F3B0B}"/>
    <cellStyle name="Comma 26 2 2 2" xfId="11117" xr:uid="{B4D9974E-A238-441F-BCDA-A32A07D8706C}"/>
    <cellStyle name="Comma 26 2 3" xfId="3288" xr:uid="{6304EE79-D5C9-4562-BC67-1EA4CFA0E324}"/>
    <cellStyle name="Comma 26 3" xfId="4129" xr:uid="{8E5B32BF-FA01-49C3-8622-01E142E14B56}"/>
    <cellStyle name="Comma 26 3 2" xfId="10732" xr:uid="{5E0FF60D-8FD1-4423-A645-0E4E1D73AD8A}"/>
    <cellStyle name="Comma 26 4" xfId="3287" xr:uid="{830B2422-AA4B-4C31-B241-3A8269F47B28}"/>
    <cellStyle name="Comma 27" xfId="970" xr:uid="{00000000-0005-0000-0000-0000CA030000}"/>
    <cellStyle name="Comma 27 2" xfId="4130" xr:uid="{B2DF90AC-E44D-4796-BBE4-F335242055F1}"/>
    <cellStyle name="Comma 27 2 2" xfId="10733" xr:uid="{0B329491-34D5-48F0-BB34-5E327F966798}"/>
    <cellStyle name="Comma 27 3" xfId="4633" xr:uid="{B9E319FF-3BC8-4064-8EE1-F7953A4F14C2}"/>
    <cellStyle name="Comma 27 3 2" xfId="11118" xr:uid="{7138E287-3083-40F4-8D3D-FE704840772C}"/>
    <cellStyle name="Comma 27 4" xfId="3289" xr:uid="{01FA5F92-7F3B-424B-A988-A1C67D0477E1}"/>
    <cellStyle name="Comma 28" xfId="971" xr:uid="{00000000-0005-0000-0000-0000CB030000}"/>
    <cellStyle name="Comma 28 2" xfId="972" xr:uid="{00000000-0005-0000-0000-0000CC030000}"/>
    <cellStyle name="Comma 28 2 2" xfId="4634" xr:uid="{0B694B85-9C69-4D75-B5A6-19CD18CFB95D}"/>
    <cellStyle name="Comma 28 2 2 2" xfId="11119" xr:uid="{33B38892-1E50-483A-B39F-EF4E255B468B}"/>
    <cellStyle name="Comma 28 2 3" xfId="3291" xr:uid="{03837FF4-36A6-4F8C-8425-9F4C3ED53CA2}"/>
    <cellStyle name="Comma 28 3" xfId="4131" xr:uid="{DFF287AC-7487-4335-9F35-1417803A0ABD}"/>
    <cellStyle name="Comma 28 3 2" xfId="10734" xr:uid="{0998A56F-B7D1-4263-85B7-D299A04DF278}"/>
    <cellStyle name="Comma 28 4" xfId="3290" xr:uid="{AB11A940-1250-4374-A11D-607D0262E06E}"/>
    <cellStyle name="Comma 29" xfId="973" xr:uid="{00000000-0005-0000-0000-0000CD030000}"/>
    <cellStyle name="Comma 29 2" xfId="974" xr:uid="{00000000-0005-0000-0000-0000CE030000}"/>
    <cellStyle name="Comma 29 2 2" xfId="4635" xr:uid="{2925CBDA-49DD-4AB4-B98C-BDE68378C46A}"/>
    <cellStyle name="Comma 29 2 2 2" xfId="11120" xr:uid="{BA3E6FD0-6F64-42C2-8BC1-C8AD90995A2C}"/>
    <cellStyle name="Comma 29 2 3" xfId="3293" xr:uid="{D852B100-A472-422B-81F9-AC40355D1726}"/>
    <cellStyle name="Comma 29 3" xfId="4132" xr:uid="{41011A1A-EF91-4937-BBE1-66456557FADA}"/>
    <cellStyle name="Comma 29 3 2" xfId="10735" xr:uid="{A64BB3EC-2B54-4C06-AE4E-B4BCB5B32F09}"/>
    <cellStyle name="Comma 29 4" xfId="3292" xr:uid="{121BDAE6-164D-458A-A772-994C85374BC4}"/>
    <cellStyle name="Comma 3" xfId="975" xr:uid="{00000000-0005-0000-0000-0000CF030000}"/>
    <cellStyle name="Comma 3 10" xfId="976" xr:uid="{00000000-0005-0000-0000-0000D0030000}"/>
    <cellStyle name="Comma 3 10 2" xfId="4636" xr:uid="{13535C03-B393-42C5-B156-9C8E4DAA5752}"/>
    <cellStyle name="Comma 3 10 2 2" xfId="11121" xr:uid="{DEF50BE2-16E7-4CC9-908F-A0959E2D96CE}"/>
    <cellStyle name="Comma 3 10 3" xfId="3295" xr:uid="{3515016A-5542-4C7E-AC5C-86EA56771E48}"/>
    <cellStyle name="Comma 3 11" xfId="4133" xr:uid="{8922BBB6-3C34-4C7B-8502-057F55A1DC8E}"/>
    <cellStyle name="Comma 3 11 2" xfId="10736" xr:uid="{CABD4023-0B1B-4C88-B2A3-757104F93739}"/>
    <cellStyle name="Comma 3 12" xfId="3294" xr:uid="{EE0EAAB7-0985-4179-850B-E3F67ECBCFF3}"/>
    <cellStyle name="Comma 3 2" xfId="977" xr:uid="{00000000-0005-0000-0000-0000D1030000}"/>
    <cellStyle name="Comma 3 2 2" xfId="978" xr:uid="{00000000-0005-0000-0000-0000D2030000}"/>
    <cellStyle name="Comma 3 2 2 2" xfId="979" xr:uid="{00000000-0005-0000-0000-0000D3030000}"/>
    <cellStyle name="Comma 3 2 2 2 2" xfId="980" xr:uid="{00000000-0005-0000-0000-0000D4030000}"/>
    <cellStyle name="Comma 3 2 2 2 2 2" xfId="4137" xr:uid="{7293170E-DBD0-409D-ACEF-AC0A762BBB8F}"/>
    <cellStyle name="Comma 3 2 2 2 2 2 2" xfId="10740" xr:uid="{BA648F39-872B-4A8F-AEC4-7AB3A7B2FBA1}"/>
    <cellStyle name="Comma 3 2 2 2 2 3" xfId="3299" xr:uid="{44B7929B-4679-456C-BAE1-B76D87778B76}"/>
    <cellStyle name="Comma 3 2 2 2 3" xfId="981" xr:uid="{00000000-0005-0000-0000-0000D5030000}"/>
    <cellStyle name="Comma 3 2 2 2 3 2" xfId="4138" xr:uid="{B9792F36-6CE7-468F-B738-FA00EAB28268}"/>
    <cellStyle name="Comma 3 2 2 2 3 2 2" xfId="10741" xr:uid="{CBDEDA52-4AAB-4F62-92BB-80F9DAE97816}"/>
    <cellStyle name="Comma 3 2 2 2 3 3" xfId="3300" xr:uid="{FFA33F30-7BAE-4AC9-AA95-7CC4AD715DE1}"/>
    <cellStyle name="Comma 3 2 2 2 4" xfId="982" xr:uid="{00000000-0005-0000-0000-0000D6030000}"/>
    <cellStyle name="Comma 3 2 2 2 4 2" xfId="4139" xr:uid="{2CAFDD60-0A96-473B-BD72-AF04DDBFBA81}"/>
    <cellStyle name="Comma 3 2 2 2 4 2 2" xfId="10742" xr:uid="{BE5A4BAE-4D02-44F4-9C6D-8F7125038766}"/>
    <cellStyle name="Comma 3 2 2 2 4 3" xfId="3301" xr:uid="{16684418-81FD-43D6-BF00-BCB1CA2BAAB5}"/>
    <cellStyle name="Comma 3 2 2 2 5" xfId="4136" xr:uid="{E5BAF815-4F64-4B81-B58D-CE2AA4E3F60A}"/>
    <cellStyle name="Comma 3 2 2 2 5 2" xfId="10739" xr:uid="{8FCCA29F-3E26-4058-B78E-D99C3443C4B7}"/>
    <cellStyle name="Comma 3 2 2 2 6" xfId="3298" xr:uid="{9B8D4CB4-A026-4759-9FFF-DF8DB2A0D97B}"/>
    <cellStyle name="Comma 3 2 2 3" xfId="983" xr:uid="{00000000-0005-0000-0000-0000D7030000}"/>
    <cellStyle name="Comma 3 2 2 3 2" xfId="4140" xr:uid="{FE9C2B24-7DF5-4CBC-96B1-692299A027E0}"/>
    <cellStyle name="Comma 3 2 2 3 2 2" xfId="10743" xr:uid="{F2BEFF66-7E31-4322-B033-63078E7F1670}"/>
    <cellStyle name="Comma 3 2 2 3 3" xfId="3302" xr:uid="{EE96728A-9056-4100-B825-07D86C360F6F}"/>
    <cellStyle name="Comma 3 2 2 4" xfId="984" xr:uid="{00000000-0005-0000-0000-0000D8030000}"/>
    <cellStyle name="Comma 3 2 2 4 2" xfId="4141" xr:uid="{05DE013E-8AD8-459E-AF60-EC3BD1D13BDA}"/>
    <cellStyle name="Comma 3 2 2 4 2 2" xfId="10744" xr:uid="{240B79DC-083C-4747-9F0A-F5DE11B585DB}"/>
    <cellStyle name="Comma 3 2 2 4 3" xfId="3303" xr:uid="{512531C4-A3F4-4F78-853A-306C6382A3C0}"/>
    <cellStyle name="Comma 3 2 2 5" xfId="985" xr:uid="{00000000-0005-0000-0000-0000D9030000}"/>
    <cellStyle name="Comma 3 2 2 5 2" xfId="4142" xr:uid="{45C3668C-ABF6-4A97-AB7F-1FD8108FF0F4}"/>
    <cellStyle name="Comma 3 2 2 5 2 2" xfId="10745" xr:uid="{89C3B78A-77D9-4A99-B1C4-DB739D0CE824}"/>
    <cellStyle name="Comma 3 2 2 5 3" xfId="3304" xr:uid="{20040AF9-7BA2-4ADF-B850-3DF2F06C23C5}"/>
    <cellStyle name="Comma 3 2 2 6" xfId="4135" xr:uid="{C8D26FF6-B889-4885-9D42-F779E2D77C85}"/>
    <cellStyle name="Comma 3 2 2 6 2" xfId="10738" xr:uid="{FC86A011-B770-40CE-85B4-6AEBFC01DD1E}"/>
    <cellStyle name="Comma 3 2 2 7" xfId="3297" xr:uid="{B5EAAD43-B732-430F-BD51-C81707AD0027}"/>
    <cellStyle name="Comma 3 2 3" xfId="986" xr:uid="{00000000-0005-0000-0000-0000DA030000}"/>
    <cellStyle name="Comma 3 2 3 2" xfId="4143" xr:uid="{ADC7A5A6-1638-42F9-8BAE-A306B54AD928}"/>
    <cellStyle name="Comma 3 2 3 2 2" xfId="10746" xr:uid="{CAC88C68-D285-42E5-A540-36BD6C2D0700}"/>
    <cellStyle name="Comma 3 2 3 3" xfId="3305" xr:uid="{FC17E0C3-CC1E-49A8-B0CC-2FBB9347B7FE}"/>
    <cellStyle name="Comma 3 2 4" xfId="987" xr:uid="{00000000-0005-0000-0000-0000DB030000}"/>
    <cellStyle name="Comma 3 2 4 2" xfId="4144" xr:uid="{9FE86B87-A5FB-434F-95FB-0DDFC36443EF}"/>
    <cellStyle name="Comma 3 2 4 2 2" xfId="10747" xr:uid="{C56D5D36-9837-492C-A613-21C4EEAD6719}"/>
    <cellStyle name="Comma 3 2 4 3" xfId="3306" xr:uid="{9D957DF0-BBAC-4430-A322-426D87D619F2}"/>
    <cellStyle name="Comma 3 2 5" xfId="988" xr:uid="{00000000-0005-0000-0000-0000DC030000}"/>
    <cellStyle name="Comma 3 2 5 2" xfId="4145" xr:uid="{DF8280D7-95D8-4FB2-A03B-765C8C63A5E0}"/>
    <cellStyle name="Comma 3 2 5 2 2" xfId="10748" xr:uid="{CB673DBA-904D-4D2F-99B1-FD31B1BD3BDF}"/>
    <cellStyle name="Comma 3 2 5 3" xfId="3307" xr:uid="{09EB7290-9356-403C-8BFD-735C9661FE9E}"/>
    <cellStyle name="Comma 3 2 6" xfId="989" xr:uid="{00000000-0005-0000-0000-0000DD030000}"/>
    <cellStyle name="Comma 3 2 6 2" xfId="4637" xr:uid="{F21FDA75-4E30-453D-8A73-614C41B70254}"/>
    <cellStyle name="Comma 3 2 6 2 2" xfId="11122" xr:uid="{DAB68B57-2A0B-40B6-B522-AAFB5654D1D8}"/>
    <cellStyle name="Comma 3 2 6 3" xfId="3308" xr:uid="{8C6FFE7C-A9F4-444A-89AF-6214A8516B6F}"/>
    <cellStyle name="Comma 3 2 7" xfId="4134" xr:uid="{2306E671-B78D-406A-AD97-3D2CB9460866}"/>
    <cellStyle name="Comma 3 2 7 2" xfId="10737" xr:uid="{45A23EAB-D627-436E-BF21-445AFC09FBF7}"/>
    <cellStyle name="Comma 3 2 8" xfId="3296" xr:uid="{FA88BB75-67BB-493A-BE5B-E5D1BD8C06BB}"/>
    <cellStyle name="Comma 3 3" xfId="990" xr:uid="{00000000-0005-0000-0000-0000DE030000}"/>
    <cellStyle name="Comma 3 3 2" xfId="991" xr:uid="{00000000-0005-0000-0000-0000DF030000}"/>
    <cellStyle name="Comma 3 3 2 2" xfId="4147" xr:uid="{F9ED6C63-5623-4333-A350-7399C671CA13}"/>
    <cellStyle name="Comma 3 3 2 2 2" xfId="10750" xr:uid="{FC20DEAB-4AAB-42F7-9682-2A26C8064136}"/>
    <cellStyle name="Comma 3 3 2 3" xfId="3310" xr:uid="{28171232-EC2D-4CE6-A6E6-23A121BCF71A}"/>
    <cellStyle name="Comma 3 3 3" xfId="992" xr:uid="{00000000-0005-0000-0000-0000E0030000}"/>
    <cellStyle name="Comma 3 3 3 2" xfId="4148" xr:uid="{9D087352-C5D8-4104-8E15-1BD2F666F361}"/>
    <cellStyle name="Comma 3 3 3 2 2" xfId="10751" xr:uid="{D15F9EEE-5B34-4F61-B907-8B5BEAC8F052}"/>
    <cellStyle name="Comma 3 3 3 3" xfId="3311" xr:uid="{DA90BBAC-AD54-41B5-B8D7-A3459572B337}"/>
    <cellStyle name="Comma 3 3 4" xfId="993" xr:uid="{00000000-0005-0000-0000-0000E1030000}"/>
    <cellStyle name="Comma 3 3 4 2" xfId="4149" xr:uid="{04A87238-27C1-45A8-A5FF-57C9DC56E7F9}"/>
    <cellStyle name="Comma 3 3 4 2 2" xfId="10752" xr:uid="{493B1879-3F86-49DF-9DCC-4B0220B96263}"/>
    <cellStyle name="Comma 3 3 4 3" xfId="3312" xr:uid="{8811D6F1-F0DA-46E3-AD69-0902E4CC1C0E}"/>
    <cellStyle name="Comma 3 3 5" xfId="4146" xr:uid="{70F1EAC6-631A-4DFB-9D60-6E30969D2B44}"/>
    <cellStyle name="Comma 3 3 5 2" xfId="10749" xr:uid="{11327C80-A858-42B6-963B-F6478072CB65}"/>
    <cellStyle name="Comma 3 3 6" xfId="3309" xr:uid="{39FFF7D6-CA0A-46F2-94DD-40CFFE95049E}"/>
    <cellStyle name="Comma 3 4" xfId="994" xr:uid="{00000000-0005-0000-0000-0000E2030000}"/>
    <cellStyle name="Comma 3 4 2" xfId="995" xr:uid="{00000000-0005-0000-0000-0000E3030000}"/>
    <cellStyle name="Comma 3 4 2 2" xfId="4151" xr:uid="{60C172CE-B5CA-45E6-A270-81E56DBD9FD1}"/>
    <cellStyle name="Comma 3 4 2 2 2" xfId="10754" xr:uid="{77153D78-8499-415C-8632-0DFCDFE4BF7E}"/>
    <cellStyle name="Comma 3 4 2 3" xfId="3314" xr:uid="{51647493-F92F-43D0-AABE-B38BE44E6CAF}"/>
    <cellStyle name="Comma 3 4 3" xfId="996" xr:uid="{00000000-0005-0000-0000-0000E4030000}"/>
    <cellStyle name="Comma 3 4 3 2" xfId="4152" xr:uid="{198E41F8-E752-4144-8C2B-E8B8EF4AE2E2}"/>
    <cellStyle name="Comma 3 4 3 2 2" xfId="10755" xr:uid="{9571A238-AB9C-4CE9-B863-2052A9F9B3CE}"/>
    <cellStyle name="Comma 3 4 3 3" xfId="3315" xr:uid="{93956042-1D11-4361-A154-F22D836A0A69}"/>
    <cellStyle name="Comma 3 4 4" xfId="997" xr:uid="{00000000-0005-0000-0000-0000E5030000}"/>
    <cellStyle name="Comma 3 4 4 2" xfId="4153" xr:uid="{7968B039-3373-48F5-8017-7D02D1C6FB47}"/>
    <cellStyle name="Comma 3 4 4 2 2" xfId="10756" xr:uid="{FA740B79-4EDF-4D6C-86BA-FE5C40E7D492}"/>
    <cellStyle name="Comma 3 4 4 3" xfId="3316" xr:uid="{CA27377D-6072-4BAE-97BA-AB06951E71A8}"/>
    <cellStyle name="Comma 3 4 5" xfId="4150" xr:uid="{4887C4B2-8853-4863-81F6-791BB2A7D155}"/>
    <cellStyle name="Comma 3 4 5 2" xfId="10753" xr:uid="{3512F4C6-B6DF-42AA-B758-6B1543B32049}"/>
    <cellStyle name="Comma 3 4 6" xfId="3313" xr:uid="{49467DCA-D60A-4453-BA85-FDA894D8FFBE}"/>
    <cellStyle name="Comma 3 5" xfId="998" xr:uid="{00000000-0005-0000-0000-0000E6030000}"/>
    <cellStyle name="Comma 3 5 2" xfId="999" xr:uid="{00000000-0005-0000-0000-0000E7030000}"/>
    <cellStyle name="Comma 3 5 2 2" xfId="1000" xr:uid="{00000000-0005-0000-0000-0000E8030000}"/>
    <cellStyle name="Comma 3 5 2 2 2" xfId="1001" xr:uid="{00000000-0005-0000-0000-0000E9030000}"/>
    <cellStyle name="Comma 3 5 2 2 2 2" xfId="1002" xr:uid="{00000000-0005-0000-0000-0000EA030000}"/>
    <cellStyle name="Comma 3 5 2 2 2 2 2" xfId="1003" xr:uid="{00000000-0005-0000-0000-0000EB030000}"/>
    <cellStyle name="Comma 3 5 2 2 2 2 2 2" xfId="4159" xr:uid="{873A54C7-1B40-432B-8763-4ABA7781938C}"/>
    <cellStyle name="Comma 3 5 2 2 2 2 2 2 2" xfId="10762" xr:uid="{F47EE73A-1CFF-468A-B1FA-A0D8A1F45875}"/>
    <cellStyle name="Comma 3 5 2 2 2 2 2 3" xfId="3322" xr:uid="{FC7D6B9B-DDFB-483F-B028-99D6A0586AC6}"/>
    <cellStyle name="Comma 3 5 2 2 2 2 3" xfId="1004" xr:uid="{00000000-0005-0000-0000-0000EC030000}"/>
    <cellStyle name="Comma 3 5 2 2 2 2 3 2" xfId="4160" xr:uid="{1B546D7A-10BD-4131-8EC9-D1D8D928CDB1}"/>
    <cellStyle name="Comma 3 5 2 2 2 2 3 2 2" xfId="10763" xr:uid="{083C5EF3-7FD9-40AA-95C6-53132D4EDF42}"/>
    <cellStyle name="Comma 3 5 2 2 2 2 3 3" xfId="3323" xr:uid="{2C347780-DE3A-474A-96CA-82D2DF0212EE}"/>
    <cellStyle name="Comma 3 5 2 2 2 2 4" xfId="1005" xr:uid="{00000000-0005-0000-0000-0000ED030000}"/>
    <cellStyle name="Comma 3 5 2 2 2 2 4 2" xfId="4161" xr:uid="{6608173A-1483-40A9-93C5-58EA0E5243EB}"/>
    <cellStyle name="Comma 3 5 2 2 2 2 4 2 2" xfId="10764" xr:uid="{7CE44D78-120D-43C2-8C2C-4F577C367EA0}"/>
    <cellStyle name="Comma 3 5 2 2 2 2 4 3" xfId="3324" xr:uid="{3F80C0BC-3CF4-45AE-A6EA-EB096C02621E}"/>
    <cellStyle name="Comma 3 5 2 2 2 2 5" xfId="1006" xr:uid="{00000000-0005-0000-0000-0000EE030000}"/>
    <cellStyle name="Comma 3 5 2 2 2 2 5 2" xfId="4162" xr:uid="{1B60F8AC-3679-4D23-BB63-3F2B9B22267C}"/>
    <cellStyle name="Comma 3 5 2 2 2 2 5 2 2" xfId="10765" xr:uid="{2D3D650F-8BFF-4791-A03D-367638ADB20D}"/>
    <cellStyle name="Comma 3 5 2 2 2 2 5 3" xfId="3325" xr:uid="{911AC7BF-CF45-4DEF-87D8-7DDEEDC272D1}"/>
    <cellStyle name="Comma 3 5 2 2 2 2 6" xfId="4158" xr:uid="{EC744C5D-0FEF-4B43-81B0-A89E07D87046}"/>
    <cellStyle name="Comma 3 5 2 2 2 2 6 2" xfId="10761" xr:uid="{82A2B5AB-96A8-4B8B-9DAC-0DF0A59C6227}"/>
    <cellStyle name="Comma 3 5 2 2 2 2 7" xfId="3321" xr:uid="{BF69AA76-76E7-4641-A47B-9F3FD8E5921E}"/>
    <cellStyle name="Comma 3 5 2 2 2 3" xfId="1007" xr:uid="{00000000-0005-0000-0000-0000EF030000}"/>
    <cellStyle name="Comma 3 5 2 2 2 3 2" xfId="4163" xr:uid="{57B61CF4-74D0-4E85-9AA6-4A0A1E64E681}"/>
    <cellStyle name="Comma 3 5 2 2 2 3 2 2" xfId="10766" xr:uid="{694EF529-7718-454B-9FB7-76952CE7D120}"/>
    <cellStyle name="Comma 3 5 2 2 2 3 3" xfId="3326" xr:uid="{4590822E-4795-4331-B171-DFAA11C2634F}"/>
    <cellStyle name="Comma 3 5 2 2 2 4" xfId="1008" xr:uid="{00000000-0005-0000-0000-0000F0030000}"/>
    <cellStyle name="Comma 3 5 2 2 2 4 2" xfId="4164" xr:uid="{752FB84C-9BB4-43B1-B239-6767577D05F2}"/>
    <cellStyle name="Comma 3 5 2 2 2 4 2 2" xfId="10767" xr:uid="{9FF9DF31-A9A9-45F2-B43C-73408A10854D}"/>
    <cellStyle name="Comma 3 5 2 2 2 4 3" xfId="3327" xr:uid="{D883BBBF-5F4A-4E31-8C43-E0562EA70D4B}"/>
    <cellStyle name="Comma 3 5 2 2 2 5" xfId="1009" xr:uid="{00000000-0005-0000-0000-0000F1030000}"/>
    <cellStyle name="Comma 3 5 2 2 2 5 2" xfId="4165" xr:uid="{8434F685-4186-4ED2-8C5C-BA160B6539D1}"/>
    <cellStyle name="Comma 3 5 2 2 2 5 2 2" xfId="10768" xr:uid="{1876E08A-377D-4B17-A10B-5CF2D08C1570}"/>
    <cellStyle name="Comma 3 5 2 2 2 5 3" xfId="3328" xr:uid="{23D1D449-519E-43A3-80AD-EE981FC24BE6}"/>
    <cellStyle name="Comma 3 5 2 2 2 6" xfId="4157" xr:uid="{E46CBEDD-4EFA-4594-AC9C-E3E709FD4EDD}"/>
    <cellStyle name="Comma 3 5 2 2 2 6 2" xfId="10760" xr:uid="{FC390682-91D4-4529-99BA-6B69BE3C4F04}"/>
    <cellStyle name="Comma 3 5 2 2 2 7" xfId="3320" xr:uid="{B8B023E2-7CD4-475C-B1AE-DBB793D56B4A}"/>
    <cellStyle name="Comma 3 5 2 2 3" xfId="1010" xr:uid="{00000000-0005-0000-0000-0000F2030000}"/>
    <cellStyle name="Comma 3 5 2 2 3 2" xfId="4166" xr:uid="{08D140A6-3C85-4762-9318-6C71A53A47A5}"/>
    <cellStyle name="Comma 3 5 2 2 3 2 2" xfId="10769" xr:uid="{426D9401-B037-40EB-BF0C-70BAE178C18D}"/>
    <cellStyle name="Comma 3 5 2 2 3 3" xfId="3329" xr:uid="{554B921E-6CF0-447B-B923-A56F78D9DE15}"/>
    <cellStyle name="Comma 3 5 2 2 4" xfId="1011" xr:uid="{00000000-0005-0000-0000-0000F3030000}"/>
    <cellStyle name="Comma 3 5 2 2 4 2" xfId="4167" xr:uid="{9579B709-06CC-400B-B1D3-2E1CD8C67942}"/>
    <cellStyle name="Comma 3 5 2 2 4 2 2" xfId="10770" xr:uid="{A4790CD5-3350-44B3-9272-64B9E9B9274E}"/>
    <cellStyle name="Comma 3 5 2 2 4 3" xfId="3330" xr:uid="{A502C6B2-664F-4B1F-808C-CABF36749211}"/>
    <cellStyle name="Comma 3 5 2 2 5" xfId="1012" xr:uid="{00000000-0005-0000-0000-0000F4030000}"/>
    <cellStyle name="Comma 3 5 2 2 5 2" xfId="4168" xr:uid="{FD41AEC9-F334-422E-BEEC-E3B3693093D1}"/>
    <cellStyle name="Comma 3 5 2 2 5 2 2" xfId="10771" xr:uid="{F32421EB-C9DD-44F4-B6F2-90032619519F}"/>
    <cellStyle name="Comma 3 5 2 2 5 3" xfId="3331" xr:uid="{B0640301-4A0F-497B-93C8-6DB9CD058664}"/>
    <cellStyle name="Comma 3 5 2 2 6" xfId="4156" xr:uid="{B0E87456-3DD6-4A94-9D54-04A096C21FDA}"/>
    <cellStyle name="Comma 3 5 2 2 6 2" xfId="10759" xr:uid="{BE195999-FED1-4E1E-8211-BACA6C6EF78F}"/>
    <cellStyle name="Comma 3 5 2 2 7" xfId="3319" xr:uid="{11BE0170-B815-4CC2-BFF4-B7B0331683F3}"/>
    <cellStyle name="Comma 3 5 2 3" xfId="1013" xr:uid="{00000000-0005-0000-0000-0000F5030000}"/>
    <cellStyle name="Comma 3 5 2 3 2" xfId="4169" xr:uid="{811DBD51-B2DD-4D1F-8ABB-59460F616C42}"/>
    <cellStyle name="Comma 3 5 2 3 2 2" xfId="10772" xr:uid="{5218B12A-7143-47E5-A37E-12672318DD85}"/>
    <cellStyle name="Comma 3 5 2 3 3" xfId="3332" xr:uid="{19D7EB59-5920-46F8-B08F-17A6983ED181}"/>
    <cellStyle name="Comma 3 5 2 4" xfId="1014" xr:uid="{00000000-0005-0000-0000-0000F6030000}"/>
    <cellStyle name="Comma 3 5 2 4 2" xfId="4170" xr:uid="{B2550199-0C66-437A-BEE1-215CD8E2528D}"/>
    <cellStyle name="Comma 3 5 2 4 2 2" xfId="10773" xr:uid="{AA11E9CF-4CBF-416D-9AB6-36186C15DE42}"/>
    <cellStyle name="Comma 3 5 2 4 3" xfId="3333" xr:uid="{EB2BAFED-CFB8-44D1-8E75-3DFB5D84A870}"/>
    <cellStyle name="Comma 3 5 2 5" xfId="1015" xr:uid="{00000000-0005-0000-0000-0000F7030000}"/>
    <cellStyle name="Comma 3 5 2 5 2" xfId="4171" xr:uid="{DC8C49EE-11BE-477C-B299-5EDACD5A8ACF}"/>
    <cellStyle name="Comma 3 5 2 5 2 2" xfId="10774" xr:uid="{DDC3B166-6BA1-4BE2-AA14-9B498BF1FB3A}"/>
    <cellStyle name="Comma 3 5 2 5 3" xfId="3334" xr:uid="{A925CD66-1102-4B8F-A269-77B45A0E3BC7}"/>
    <cellStyle name="Comma 3 5 2 6" xfId="4155" xr:uid="{5D9EA9AB-DDA3-49F2-B21A-5571F04B90AC}"/>
    <cellStyle name="Comma 3 5 2 6 2" xfId="10758" xr:uid="{714FD969-7D6A-41E6-B8E1-732F16E463AA}"/>
    <cellStyle name="Comma 3 5 2 7" xfId="3318" xr:uid="{9BDD65B2-C929-4591-90DB-2005BB539CD5}"/>
    <cellStyle name="Comma 3 5 3" xfId="1016" xr:uid="{00000000-0005-0000-0000-0000F8030000}"/>
    <cellStyle name="Comma 3 5 3 2" xfId="1017" xr:uid="{00000000-0005-0000-0000-0000F9030000}"/>
    <cellStyle name="Comma 3 5 3 2 2" xfId="4173" xr:uid="{D3868FA7-8759-46E9-975B-13B2B7C273EA}"/>
    <cellStyle name="Comma 3 5 3 2 2 2" xfId="10776" xr:uid="{D7DC896E-B3D1-499D-9E52-03D7D90B998E}"/>
    <cellStyle name="Comma 3 5 3 2 3" xfId="3336" xr:uid="{B28EB5AC-AC72-4D8B-92C1-0D94C6648F61}"/>
    <cellStyle name="Comma 3 5 3 3" xfId="1018" xr:uid="{00000000-0005-0000-0000-0000FA030000}"/>
    <cellStyle name="Comma 3 5 3 3 2" xfId="4174" xr:uid="{40FC739B-7E83-4ED3-8D74-8EBA600A24D9}"/>
    <cellStyle name="Comma 3 5 3 3 2 2" xfId="10777" xr:uid="{A678797A-BECE-4F1C-B28D-C9EFF1E29014}"/>
    <cellStyle name="Comma 3 5 3 3 3" xfId="3337" xr:uid="{6C21471E-8448-41B2-8C10-696992464B31}"/>
    <cellStyle name="Comma 3 5 3 4" xfId="1019" xr:uid="{00000000-0005-0000-0000-0000FB030000}"/>
    <cellStyle name="Comma 3 5 3 4 2" xfId="4175" xr:uid="{189128F7-4ED1-438A-AF0D-8AAF60CE4452}"/>
    <cellStyle name="Comma 3 5 3 4 2 2" xfId="10778" xr:uid="{67F4AD0E-6695-41B0-9E68-43DBB5AE08CA}"/>
    <cellStyle name="Comma 3 5 3 4 3" xfId="3338" xr:uid="{7A847026-CE93-4731-9798-7745A5AF04E3}"/>
    <cellStyle name="Comma 3 5 3 5" xfId="4172" xr:uid="{B29DD7DE-5C1C-4115-AF44-745883E681B8}"/>
    <cellStyle name="Comma 3 5 3 5 2" xfId="10775" xr:uid="{2B60607C-662F-47FE-9656-1628482F7513}"/>
    <cellStyle name="Comma 3 5 3 6" xfId="3335" xr:uid="{D4159BB0-455D-440B-82B8-9D0307E25D01}"/>
    <cellStyle name="Comma 3 5 4" xfId="1020" xr:uid="{00000000-0005-0000-0000-0000FC030000}"/>
    <cellStyle name="Comma 3 5 4 2" xfId="4176" xr:uid="{31F4E730-789A-4743-B85E-27BE8A89EB37}"/>
    <cellStyle name="Comma 3 5 4 2 2" xfId="10779" xr:uid="{C8D36835-AE49-4997-BA93-87869F1D63EE}"/>
    <cellStyle name="Comma 3 5 4 3" xfId="3339" xr:uid="{8FCAD417-34E8-4C03-8C0E-F2EC37975AED}"/>
    <cellStyle name="Comma 3 5 5" xfId="1021" xr:uid="{00000000-0005-0000-0000-0000FD030000}"/>
    <cellStyle name="Comma 3 5 5 2" xfId="4177" xr:uid="{FB1874CD-895E-46AA-9E5C-C02B8E13DA06}"/>
    <cellStyle name="Comma 3 5 5 2 2" xfId="10780" xr:uid="{7FAAF434-12C6-4C61-B1F2-FAD5CEF6D5B2}"/>
    <cellStyle name="Comma 3 5 5 3" xfId="3340" xr:uid="{90C4FE2B-6C25-4FE5-9065-B074F5A7BB69}"/>
    <cellStyle name="Comma 3 5 6" xfId="1022" xr:uid="{00000000-0005-0000-0000-0000FE030000}"/>
    <cellStyle name="Comma 3 5 6 2" xfId="4178" xr:uid="{4CC73BAD-7F14-4A74-94B3-9520BF44B946}"/>
    <cellStyle name="Comma 3 5 6 2 2" xfId="10781" xr:uid="{5042D0A6-415A-4E9D-95DD-9D96B60BE791}"/>
    <cellStyle name="Comma 3 5 6 3" xfId="3341" xr:uid="{577DB4C4-BD17-4294-A9D8-5D42A196F1C2}"/>
    <cellStyle name="Comma 3 5 7" xfId="4154" xr:uid="{6B9207A0-0ED1-4820-A575-7E3866EDFCC4}"/>
    <cellStyle name="Comma 3 5 7 2" xfId="10757" xr:uid="{2A37BAA5-8B37-4AF9-966E-AF839534EDD1}"/>
    <cellStyle name="Comma 3 5 8" xfId="3317" xr:uid="{86159A47-EE68-4773-8B2E-380E24668E10}"/>
    <cellStyle name="Comma 3 6" xfId="1023" xr:uid="{00000000-0005-0000-0000-0000FF030000}"/>
    <cellStyle name="Comma 3 6 2" xfId="4179" xr:uid="{34575AE4-5DEB-4F85-8788-34E1B0815491}"/>
    <cellStyle name="Comma 3 6 2 2" xfId="10782" xr:uid="{35D2BE6F-E170-4437-A4F1-FECC734FFF94}"/>
    <cellStyle name="Comma 3 6 3" xfId="3342" xr:uid="{A8D2178E-3B3B-4000-9F50-40E950C100AD}"/>
    <cellStyle name="Comma 3 7" xfId="1024" xr:uid="{00000000-0005-0000-0000-000000040000}"/>
    <cellStyle name="Comma 3 7 2" xfId="4180" xr:uid="{5CC543C4-20AD-401A-A293-4877E74E9237}"/>
    <cellStyle name="Comma 3 7 2 2" xfId="10783" xr:uid="{8F29D120-4BF1-47C9-AB3D-D20AD41E60E7}"/>
    <cellStyle name="Comma 3 7 3" xfId="3343" xr:uid="{83121B18-0EDD-4126-9EFA-299F1771BAB8}"/>
    <cellStyle name="Comma 3 8" xfId="1025" xr:uid="{00000000-0005-0000-0000-000001040000}"/>
    <cellStyle name="Comma 3 8 2" xfId="4181" xr:uid="{B7015E72-CDA9-4208-B802-43B8CDDD7155}"/>
    <cellStyle name="Comma 3 8 2 2" xfId="10784" xr:uid="{A2303213-1F82-47E5-A5A4-2EBF9EE433A8}"/>
    <cellStyle name="Comma 3 8 3" xfId="3344" xr:uid="{B85CF393-2573-422A-B60D-5267186B3820}"/>
    <cellStyle name="Comma 3 9" xfId="1026" xr:uid="{00000000-0005-0000-0000-000002040000}"/>
    <cellStyle name="Comma 3 9 2" xfId="2672" xr:uid="{A762D8F6-0846-4D2D-8159-B2CFDFB2A653}"/>
    <cellStyle name="Comma 3 9 2 2" xfId="10495" xr:uid="{39395598-3F48-4E85-B1E8-CAC72C4294E2}"/>
    <cellStyle name="Comma 3 9 2 3" xfId="3676" xr:uid="{0A011783-9F59-493B-BA8B-F74683F27E63}"/>
    <cellStyle name="Comma 3 9 3" xfId="4638" xr:uid="{81AD972C-4EB5-4084-89DB-91A815263E4B}"/>
    <cellStyle name="Comma 3 9 3 2" xfId="11123" xr:uid="{ACEF164E-AEE9-42CC-BD67-3EC69E353D2A}"/>
    <cellStyle name="Comma 3 9 4" xfId="3345" xr:uid="{15990DEE-2EE2-44BC-8801-F71B51B929C5}"/>
    <cellStyle name="Comma 3_(PRK 111601-111604) 20130401 Joint AAU - GJN 4 - BNL 5 - KTN 7" xfId="1027" xr:uid="{00000000-0005-0000-0000-000003040000}"/>
    <cellStyle name="Comma 30" xfId="1028" xr:uid="{00000000-0005-0000-0000-000004040000}"/>
    <cellStyle name="Comma 30 2" xfId="1029" xr:uid="{00000000-0005-0000-0000-000005040000}"/>
    <cellStyle name="Comma 30 2 2" xfId="4639" xr:uid="{FE37492B-CE24-4CA4-A201-9F55D3F7569A}"/>
    <cellStyle name="Comma 30 2 2 2" xfId="11124" xr:uid="{A9282715-8D2E-4215-BA8F-61DD820EDBCA}"/>
    <cellStyle name="Comma 30 2 3" xfId="3347" xr:uid="{85F5248E-D6BE-406F-AEFF-B357579A6024}"/>
    <cellStyle name="Comma 30 3" xfId="4182" xr:uid="{47B73D74-E454-4A44-98B4-7990BA3A7ED7}"/>
    <cellStyle name="Comma 30 3 2" xfId="10785" xr:uid="{678DD44B-CA61-40E1-9111-217DADBE4DD5}"/>
    <cellStyle name="Comma 30 4" xfId="3346" xr:uid="{1DCCB5E2-281D-4FBF-8686-B1C8C2B6AAFD}"/>
    <cellStyle name="Comma 31" xfId="1030" xr:uid="{00000000-0005-0000-0000-000006040000}"/>
    <cellStyle name="Comma 31 2" xfId="1031" xr:uid="{00000000-0005-0000-0000-000007040000}"/>
    <cellStyle name="Comma 31 2 2" xfId="4640" xr:uid="{4AE4B198-9329-4BF7-B3C6-4D81BA87F148}"/>
    <cellStyle name="Comma 31 2 2 2" xfId="11125" xr:uid="{54CA3407-1F4E-4A02-B1D1-442253F354FB}"/>
    <cellStyle name="Comma 31 2 3" xfId="3349" xr:uid="{10E1C016-8E64-4B7B-8A92-080E37AEC877}"/>
    <cellStyle name="Comma 31 3" xfId="4183" xr:uid="{7F005035-43A9-436D-8454-57A9F39BDAC6}"/>
    <cellStyle name="Comma 31 3 2" xfId="10786" xr:uid="{3D51032D-750C-4988-8FC9-B215E4885823}"/>
    <cellStyle name="Comma 31 4" xfId="3348" xr:uid="{9ACC01A7-9504-4536-B93E-DF9DCAC0DCE9}"/>
    <cellStyle name="Comma 32" xfId="1032" xr:uid="{00000000-0005-0000-0000-000008040000}"/>
    <cellStyle name="Comma 32 2" xfId="1033" xr:uid="{00000000-0005-0000-0000-000009040000}"/>
    <cellStyle name="Comma 33" xfId="1034" xr:uid="{00000000-0005-0000-0000-00000A040000}"/>
    <cellStyle name="Comma 33 10" xfId="7637" xr:uid="{5E51A905-AE64-4318-B7E1-B0A4BD1DBDB8}"/>
    <cellStyle name="Comma 33 10 2" xfId="14108" xr:uid="{14B7C8C6-5858-4EDF-9D4F-5E4C883AD1DE}"/>
    <cellStyle name="Comma 33 11" xfId="8831" xr:uid="{310C8326-3EC0-4B40-A72B-01E429A7236C}"/>
    <cellStyle name="Comma 33 12" xfId="15028" xr:uid="{7860065B-C4D4-4D13-8BD0-F5FC72150581}"/>
    <cellStyle name="Comma 33 13" xfId="3350" xr:uid="{9F3A2A07-54CE-477B-ACA0-63463FC67D9A}"/>
    <cellStyle name="Comma 33 14" xfId="15526" xr:uid="{36BA810F-B3A7-40C1-8A50-6D8B2313479F}"/>
    <cellStyle name="Comma 33 2" xfId="1035" xr:uid="{00000000-0005-0000-0000-00000B040000}"/>
    <cellStyle name="Comma 33 2 2" xfId="1036" xr:uid="{00000000-0005-0000-0000-00000C040000}"/>
    <cellStyle name="Comma 33 2 2 2" xfId="4643" xr:uid="{6A1BBC27-424B-4B76-854A-006DA9ABD1D0}"/>
    <cellStyle name="Comma 33 2 2 2 2" xfId="11128" xr:uid="{DD38C34D-8F9A-4EF4-9581-2012A4FC00DA}"/>
    <cellStyle name="Comma 33 2 2 3" xfId="3352" xr:uid="{561A1E28-64F9-48ED-94C3-321A6CB861D3}"/>
    <cellStyle name="Comma 33 2 3" xfId="4642" xr:uid="{FF845941-0C76-4E43-B6ED-853927AD404E}"/>
    <cellStyle name="Comma 33 2 3 2" xfId="11127" xr:uid="{D704EEBD-185E-42D5-9858-BA183EEC095E}"/>
    <cellStyle name="Comma 33 2 4" xfId="3351" xr:uid="{D0B58A96-BE92-48C8-8B9A-5CF87B9620FA}"/>
    <cellStyle name="Comma 33 3" xfId="1037" xr:uid="{00000000-0005-0000-0000-00000D040000}"/>
    <cellStyle name="Comma 33 3 2" xfId="4644" xr:uid="{B792ACED-3353-4573-BF1C-738A92FBF46A}"/>
    <cellStyle name="Comma 33 3 2 2" xfId="11129" xr:uid="{86B0FDD6-CE61-461A-A844-39BE8A5E3AB1}"/>
    <cellStyle name="Comma 33 3 3" xfId="3353" xr:uid="{D5178173-6944-4DEC-B5EC-ED7AA8D37319}"/>
    <cellStyle name="Comma 33 4" xfId="4184" xr:uid="{32191510-3DD5-473C-9911-E0D124A62638}"/>
    <cellStyle name="Comma 33 4 2" xfId="10787" xr:uid="{5A7EE9C3-B296-4E00-9532-74DD77D9FA28}"/>
    <cellStyle name="Comma 33 5" xfId="4641" xr:uid="{2B2EFF67-D1A4-42DE-AED9-81BBD1151BA9}"/>
    <cellStyle name="Comma 33 5 2" xfId="11126" xr:uid="{ED0394E0-5EBA-41F6-9BBE-D3EC67DE97BE}"/>
    <cellStyle name="Comma 33 6" xfId="5287" xr:uid="{75C02A2B-C65C-42BC-A6AB-03EBA2C9BA7B}"/>
    <cellStyle name="Comma 33 6 2" xfId="11758" xr:uid="{3FDA37F1-EB84-4D18-9301-F1724B865BCE}"/>
    <cellStyle name="Comma 33 7" xfId="5893" xr:uid="{C7BC5327-45D1-497C-9D77-D14217F99377}"/>
    <cellStyle name="Comma 33 7 2" xfId="12364" xr:uid="{91CDAFAA-5A7A-4C29-8AE9-B5F03281A8EA}"/>
    <cellStyle name="Comma 33 8" xfId="6135" xr:uid="{CA69E8B5-C876-4A9E-AAA8-C1952C047F45}"/>
    <cellStyle name="Comma 33 8 2" xfId="12606" xr:uid="{9467C7C9-631B-42CA-8A55-4B3A250A77D1}"/>
    <cellStyle name="Comma 33 9" xfId="6715" xr:uid="{D172053D-B4C1-4EAE-872B-65A1D37A4794}"/>
    <cellStyle name="Comma 33 9 2" xfId="13186" xr:uid="{5E6BD9B0-93F8-486D-A51D-5EC6CF2C9121}"/>
    <cellStyle name="Comma 34" xfId="1038" xr:uid="{00000000-0005-0000-0000-00000E040000}"/>
    <cellStyle name="Comma 34 2" xfId="1039" xr:uid="{00000000-0005-0000-0000-00000F040000}"/>
    <cellStyle name="Comma 34 2 2" xfId="4645" xr:uid="{D27D4FC8-0C85-4375-BFCE-3D3D532BE2C8}"/>
    <cellStyle name="Comma 34 2 2 2" xfId="11130" xr:uid="{F1D024C7-F412-48FA-876A-025C2D28C509}"/>
    <cellStyle name="Comma 34 2 3" xfId="3355" xr:uid="{22B4F342-03D3-4427-8DB7-161C44102307}"/>
    <cellStyle name="Comma 34 3" xfId="4185" xr:uid="{923EE767-DE29-4AA8-B9EE-156D3500D0E4}"/>
    <cellStyle name="Comma 34 3 2" xfId="10788" xr:uid="{5E1755E9-8847-46C1-8FA9-66FCF5E8F3C5}"/>
    <cellStyle name="Comma 34 4" xfId="3354" xr:uid="{8C8A2B4E-5FDD-493D-A617-41ECAF1B2AAC}"/>
    <cellStyle name="Comma 35" xfId="1040" xr:uid="{00000000-0005-0000-0000-000010040000}"/>
    <cellStyle name="Comma 36" xfId="1041" xr:uid="{00000000-0005-0000-0000-000011040000}"/>
    <cellStyle name="Comma 37" xfId="1042" xr:uid="{00000000-0005-0000-0000-000012040000}"/>
    <cellStyle name="Comma 37 2" xfId="1043" xr:uid="{00000000-0005-0000-0000-000013040000}"/>
    <cellStyle name="Comma 37 2 2" xfId="4646" xr:uid="{C5F84B30-4705-4363-92B5-928DA6F0AC2B}"/>
    <cellStyle name="Comma 37 2 2 2" xfId="11131" xr:uid="{BFC665AD-B4A9-41E7-9261-7AFD84C11386}"/>
    <cellStyle name="Comma 37 2 3" xfId="3357" xr:uid="{C2406361-B48E-4A5E-BAA3-221D52B6FAD2}"/>
    <cellStyle name="Comma 37 3" xfId="4186" xr:uid="{D9519EE1-B115-4003-A1E4-4CEFBAACC6D7}"/>
    <cellStyle name="Comma 37 3 2" xfId="10789" xr:uid="{12B48919-4091-4449-AB18-8473AB871B81}"/>
    <cellStyle name="Comma 37 4" xfId="3356" xr:uid="{0E2DB8CA-DF89-443C-9408-F7AE93A4D64B}"/>
    <cellStyle name="Comma 38" xfId="1044" xr:uid="{00000000-0005-0000-0000-000014040000}"/>
    <cellStyle name="Comma 38 2" xfId="1045" xr:uid="{00000000-0005-0000-0000-000015040000}"/>
    <cellStyle name="Comma 38 2 2" xfId="4648" xr:uid="{8BD00040-1E11-4A58-92BC-CACA1810E6E9}"/>
    <cellStyle name="Comma 38 2 2 2" xfId="11133" xr:uid="{5D2A98C8-C849-4929-876F-139601C8BED2}"/>
    <cellStyle name="Comma 38 2 3" xfId="3359" xr:uid="{401CBACA-6105-4036-BC16-EC6931D285EF}"/>
    <cellStyle name="Comma 38 3" xfId="4647" xr:uid="{1EA8D77C-C898-45A3-BF03-2A40DEB3554B}"/>
    <cellStyle name="Comma 38 3 2" xfId="11132" xr:uid="{E07DF82E-0D08-481B-8693-BAEEA9F1F8FF}"/>
    <cellStyle name="Comma 38 4" xfId="3358" xr:uid="{6CE71561-577A-4418-A14D-0175CCC0591D}"/>
    <cellStyle name="Comma 39" xfId="1046" xr:uid="{00000000-0005-0000-0000-000016040000}"/>
    <cellStyle name="Comma 39 2" xfId="4649" xr:uid="{3A87383C-68FF-4EDE-9E08-D2A9F1ED9723}"/>
    <cellStyle name="Comma 39 2 2" xfId="11134" xr:uid="{FF345C8E-DB4C-4D5B-AAA8-6AB4C920DC30}"/>
    <cellStyle name="Comma 39 3" xfId="3360" xr:uid="{00BBDBCC-14BE-4A97-BF79-7CC0D61973CC}"/>
    <cellStyle name="Comma 4" xfId="1047" xr:uid="{00000000-0005-0000-0000-000017040000}"/>
    <cellStyle name="Comma 4 2" xfId="1048" xr:uid="{00000000-0005-0000-0000-000018040000}"/>
    <cellStyle name="Comma 4 2 2" xfId="1049" xr:uid="{00000000-0005-0000-0000-000019040000}"/>
    <cellStyle name="Comma 4 2 2 2" xfId="4650" xr:uid="{56B3303B-C8A5-4561-AF20-DAF54A59B326}"/>
    <cellStyle name="Comma 4 2 2 2 2" xfId="11135" xr:uid="{FBEADFD1-BE73-4D3D-A9E3-D33BC881BE05}"/>
    <cellStyle name="Comma 4 2 2 3" xfId="3363" xr:uid="{07A20A5C-A76F-4102-9CBE-136DD95B2989}"/>
    <cellStyle name="Comma 4 2 3" xfId="4188" xr:uid="{0F315216-3415-47CF-B1DE-3B9FCB517ECE}"/>
    <cellStyle name="Comma 4 2 3 2" xfId="10791" xr:uid="{DF5E0E30-3086-49BE-9B13-56A75EFABA5A}"/>
    <cellStyle name="Comma 4 2 4" xfId="3362" xr:uid="{A0D44CE0-EB07-4C99-954B-784D7D8C8FC4}"/>
    <cellStyle name="Comma 4 3" xfId="1050" xr:uid="{00000000-0005-0000-0000-00001A040000}"/>
    <cellStyle name="Comma 4 3 2" xfId="4651" xr:uid="{D6D7FCAB-4E1D-4AFC-839E-FFA92E0062EE}"/>
    <cellStyle name="Comma 4 3 2 2" xfId="11136" xr:uid="{486E2865-1114-4802-8255-E5037114BB55}"/>
    <cellStyle name="Comma 4 3 3" xfId="3364" xr:uid="{5142819C-F2F4-4673-90CD-A84A9170EC66}"/>
    <cellStyle name="Comma 4 4" xfId="1051" xr:uid="{00000000-0005-0000-0000-00001B040000}"/>
    <cellStyle name="Comma 4 4 2" xfId="4652" xr:uid="{0DB44C3E-AD97-4A01-95E0-C37E1A31C1F7}"/>
    <cellStyle name="Comma 4 4 2 2" xfId="11137" xr:uid="{4B48D6A9-88B1-4CB4-A4A2-9A973E973F1E}"/>
    <cellStyle name="Comma 4 4 3" xfId="3365" xr:uid="{5D2535F9-6118-4470-B2EE-ACC02C952EC1}"/>
    <cellStyle name="Comma 4 5" xfId="1052" xr:uid="{00000000-0005-0000-0000-00001C040000}"/>
    <cellStyle name="Comma 4 5 2" xfId="4653" xr:uid="{7C73715C-FCB1-4648-AFAE-3C57F9292F18}"/>
    <cellStyle name="Comma 4 5 2 2" xfId="11138" xr:uid="{25D1591E-1338-4636-BEB7-6BDD13F9CE10}"/>
    <cellStyle name="Comma 4 5 3" xfId="3366" xr:uid="{F96D9F19-1B04-4AB0-A4DD-2C7C69A9770F}"/>
    <cellStyle name="Comma 4 6" xfId="4187" xr:uid="{3FB0F5A0-D500-47F8-960F-90C669B2A213}"/>
    <cellStyle name="Comma 4 6 2" xfId="10790" xr:uid="{AA4E244C-8A8D-410E-A11F-57B4738F1204}"/>
    <cellStyle name="Comma 4 7" xfId="3361" xr:uid="{B61ACB32-4443-46B8-B0F5-92D2CB392CC4}"/>
    <cellStyle name="Comma 40" xfId="1053" xr:uid="{00000000-0005-0000-0000-00001D040000}"/>
    <cellStyle name="Comma 40 2" xfId="4654" xr:uid="{5EFB4AD8-F70E-450E-8071-586833601D12}"/>
    <cellStyle name="Comma 40 2 2" xfId="11139" xr:uid="{97ACD13C-02F8-49ED-B2E9-6EC272978D80}"/>
    <cellStyle name="Comma 40 3" xfId="3367" xr:uid="{1C59898B-5215-4943-872F-E46B8C3AF701}"/>
    <cellStyle name="Comma 41" xfId="4451" xr:uid="{8B648A93-D92A-4D3C-A5AA-2D07D3F85578}"/>
    <cellStyle name="Comma 41 2" xfId="10936" xr:uid="{67D2349E-44E9-4DAB-A84E-716E129A0BB0}"/>
    <cellStyle name="Comma 42" xfId="1054" xr:uid="{00000000-0005-0000-0000-00001E040000}"/>
    <cellStyle name="Comma 42 2" xfId="1055" xr:uid="{00000000-0005-0000-0000-00001F040000}"/>
    <cellStyle name="Comma 42 2 2" xfId="4655" xr:uid="{5F54BC50-A6A5-43A3-848A-91AAFB2C702E}"/>
    <cellStyle name="Comma 42 2 2 2" xfId="11140" xr:uid="{70581BDF-EC19-4841-B675-31F1A44D1055}"/>
    <cellStyle name="Comma 42 2 3" xfId="3369" xr:uid="{3D03E2D9-66E5-44FC-AB60-B860E5560368}"/>
    <cellStyle name="Comma 42 3" xfId="4189" xr:uid="{B2754DBA-E431-491A-8561-D4B8D6CB0D08}"/>
    <cellStyle name="Comma 42 3 2" xfId="10792" xr:uid="{1E0825E3-AF7F-4744-A4CF-520C8A1F3ED4}"/>
    <cellStyle name="Comma 42 4" xfId="3368" xr:uid="{4C909029-F24A-43DD-9E5F-003E11915201}"/>
    <cellStyle name="Comma 43" xfId="4760" xr:uid="{9C9876D1-4BD0-48F8-8DB1-F06F2DA315C4}"/>
    <cellStyle name="Comma 43 2" xfId="11240" xr:uid="{B3734809-80B6-46DA-92F8-EC4C40CBC319}"/>
    <cellStyle name="Comma 44" xfId="5160" xr:uid="{F505F6A3-4E72-44F3-8CA0-EB8FFF6DB8BC}"/>
    <cellStyle name="Comma 44 2" xfId="11632" xr:uid="{2BE3B733-5889-4AF7-BDF7-8DC6BA443693}"/>
    <cellStyle name="Comma 45" xfId="1056" xr:uid="{00000000-0005-0000-0000-000020040000}"/>
    <cellStyle name="Comma 45 2" xfId="1057" xr:uid="{00000000-0005-0000-0000-000021040000}"/>
    <cellStyle name="Comma 45 2 2" xfId="4656" xr:uid="{861C39C3-5921-4953-921A-D6BB74B4BBAC}"/>
    <cellStyle name="Comma 45 2 2 2" xfId="11141" xr:uid="{AF227F42-E3AA-47DF-B777-FFDB876D994C}"/>
    <cellStyle name="Comma 45 2 3" xfId="3371" xr:uid="{33E457A1-D60F-415E-8B31-3D434C98CD8C}"/>
    <cellStyle name="Comma 45 3" xfId="4190" xr:uid="{4EB24180-2707-4214-8CB4-14226BF9EF41}"/>
    <cellStyle name="Comma 45 3 2" xfId="10793" xr:uid="{30B90C80-AA99-4BB4-BC40-64D30623874E}"/>
    <cellStyle name="Comma 45 4" xfId="3370" xr:uid="{6DAC696A-347A-4F9A-B0F7-FEE6E616AC58}"/>
    <cellStyle name="Comma 46" xfId="1058" xr:uid="{00000000-0005-0000-0000-000022040000}"/>
    <cellStyle name="Comma 46 2" xfId="1059" xr:uid="{00000000-0005-0000-0000-000023040000}"/>
    <cellStyle name="Comma 46 2 2" xfId="4657" xr:uid="{B2BB9661-D9DD-42E1-B07A-82A6F059B7D1}"/>
    <cellStyle name="Comma 46 2 2 2" xfId="11142" xr:uid="{EAB4728E-E96B-40F5-BA42-D9505B7C0E11}"/>
    <cellStyle name="Comma 46 2 3" xfId="3373" xr:uid="{E990312D-4E84-42B2-B3EE-BF76AAB5224D}"/>
    <cellStyle name="Comma 46 3" xfId="4191" xr:uid="{1AC472F7-9CD6-4C7B-A09F-7E32892D6FF3}"/>
    <cellStyle name="Comma 46 3 2" xfId="10794" xr:uid="{0C02831F-866E-4E3F-BE0B-3D199247AAD0}"/>
    <cellStyle name="Comma 46 4" xfId="3372" xr:uid="{F41F4A4B-53A2-460B-916B-90391A89C468}"/>
    <cellStyle name="Comma 47" xfId="1060" xr:uid="{00000000-0005-0000-0000-000024040000}"/>
    <cellStyle name="Comma 47 2" xfId="1061" xr:uid="{00000000-0005-0000-0000-000025040000}"/>
    <cellStyle name="Comma 47 2 2" xfId="4658" xr:uid="{7412044E-92B1-4451-8C36-60A09D3DEBCF}"/>
    <cellStyle name="Comma 47 2 2 2" xfId="11143" xr:uid="{E20F8578-7D34-4148-B5DA-1FBF33E0F162}"/>
    <cellStyle name="Comma 47 2 3" xfId="3375" xr:uid="{F2BE64CA-44B2-4367-AB2E-3F3B64BC2242}"/>
    <cellStyle name="Comma 47 3" xfId="4192" xr:uid="{38A68F8C-B7EB-46E0-943E-1AEF0EC9BD6C}"/>
    <cellStyle name="Comma 47 3 2" xfId="10795" xr:uid="{845865FA-E954-4619-B981-0B13D3BDD9D6}"/>
    <cellStyle name="Comma 47 4" xfId="3374" xr:uid="{BFCB2BA5-50C2-400E-AF05-AEA3B822D825}"/>
    <cellStyle name="Comma 48" xfId="1062" xr:uid="{00000000-0005-0000-0000-000026040000}"/>
    <cellStyle name="Comma 48 2" xfId="1063" xr:uid="{00000000-0005-0000-0000-000027040000}"/>
    <cellStyle name="Comma 48 2 2" xfId="4659" xr:uid="{CE115DE8-7601-493B-ADFA-E91CBDAE8D58}"/>
    <cellStyle name="Comma 48 2 2 2" xfId="11144" xr:uid="{BAF50F8E-B74E-4566-9521-07D86151EC35}"/>
    <cellStyle name="Comma 48 2 3" xfId="3377" xr:uid="{2FC889C4-232C-44EF-9B9E-3E6EA0A6F2D2}"/>
    <cellStyle name="Comma 48 3" xfId="4193" xr:uid="{A3D96A1A-5718-42B4-A473-C9A1ACD710C5}"/>
    <cellStyle name="Comma 48 3 2" xfId="10796" xr:uid="{C4FBCD16-FD42-4FCB-9FC5-D88AC2932E8C}"/>
    <cellStyle name="Comma 48 4" xfId="3376" xr:uid="{1E7B30BB-4270-49D9-B1FA-138A67EC50F6}"/>
    <cellStyle name="Comma 49" xfId="1064" xr:uid="{00000000-0005-0000-0000-000028040000}"/>
    <cellStyle name="Comma 49 2" xfId="1065" xr:uid="{00000000-0005-0000-0000-000029040000}"/>
    <cellStyle name="Comma 49 2 2" xfId="4660" xr:uid="{A68B4B07-60D5-4745-89F2-05DD9E56D7F0}"/>
    <cellStyle name="Comma 49 2 2 2" xfId="11145" xr:uid="{C6F80502-86AC-46AB-BF45-3F717596133E}"/>
    <cellStyle name="Comma 49 2 3" xfId="3379" xr:uid="{561C5C0A-C24C-40EB-8779-E6EC4571CF7F}"/>
    <cellStyle name="Comma 49 3" xfId="4194" xr:uid="{163CA8D4-8319-4592-9C3F-3CA1C36088B2}"/>
    <cellStyle name="Comma 49 3 2" xfId="10797" xr:uid="{987FFD61-11AD-4BA8-9BFE-B3CF605F2FBF}"/>
    <cellStyle name="Comma 49 4" xfId="3378" xr:uid="{22666C17-2C4E-4E49-9010-65F46893F362}"/>
    <cellStyle name="Comma 5" xfId="1066" xr:uid="{00000000-0005-0000-0000-00002A040000}"/>
    <cellStyle name="Comma 5 2" xfId="1067" xr:uid="{00000000-0005-0000-0000-00002B040000}"/>
    <cellStyle name="Comma 5 2 2" xfId="1068" xr:uid="{00000000-0005-0000-0000-00002C040000}"/>
    <cellStyle name="Comma 5 2 2 2" xfId="4661" xr:uid="{8E199D46-E5C1-4C88-8979-189644D45A40}"/>
    <cellStyle name="Comma 5 2 2 2 2" xfId="11146" xr:uid="{06CE5198-E097-4297-8EBC-76C02C43A821}"/>
    <cellStyle name="Comma 5 2 2 3" xfId="3381" xr:uid="{D02A666B-1686-4228-A40E-D2926BF5A5E7}"/>
    <cellStyle name="Comma 5 2 3" xfId="4195" xr:uid="{588B09E4-FD12-4C16-A60B-12D324B9EF72}"/>
    <cellStyle name="Comma 5 2 3 2" xfId="10798" xr:uid="{B0436919-F0F7-466D-86BC-9C09684FC5DA}"/>
    <cellStyle name="Comma 5 2 4" xfId="3380" xr:uid="{DECD4350-DF1A-4A92-AC1E-2A28CF962AC9}"/>
    <cellStyle name="Comma 5 3" xfId="1069" xr:uid="{00000000-0005-0000-0000-00002D040000}"/>
    <cellStyle name="Comma 50" xfId="1070" xr:uid="{00000000-0005-0000-0000-00002E040000}"/>
    <cellStyle name="Comma 50 2" xfId="1071" xr:uid="{00000000-0005-0000-0000-00002F040000}"/>
    <cellStyle name="Comma 50 2 2" xfId="4662" xr:uid="{282EF411-2D71-4DDE-8AA5-6E43046415E5}"/>
    <cellStyle name="Comma 50 2 2 2" xfId="11147" xr:uid="{B3A0A14F-06F9-4B00-9A0D-ED0A76612D1A}"/>
    <cellStyle name="Comma 50 2 3" xfId="3383" xr:uid="{F120545D-4B79-4A52-A440-D807014E3DDF}"/>
    <cellStyle name="Comma 50 3" xfId="4196" xr:uid="{0FC3B06C-C8DD-46A3-8ED6-E0A2CA4A5EAE}"/>
    <cellStyle name="Comma 50 3 2" xfId="10799" xr:uid="{A9061930-6FAF-45B6-A85B-CF359D67ADAF}"/>
    <cellStyle name="Comma 50 4" xfId="3382" xr:uid="{CA915D3F-58E7-41BC-BA21-949C801B382F}"/>
    <cellStyle name="Comma 51" xfId="1072" xr:uid="{00000000-0005-0000-0000-000030040000}"/>
    <cellStyle name="Comma 51 2" xfId="1073" xr:uid="{00000000-0005-0000-0000-000031040000}"/>
    <cellStyle name="Comma 51 2 2" xfId="4663" xr:uid="{4ADBC245-9D0D-48A6-A945-A28B1925D540}"/>
    <cellStyle name="Comma 51 2 2 2" xfId="11148" xr:uid="{2C877769-6544-4D15-9D7C-77A49530484F}"/>
    <cellStyle name="Comma 51 2 3" xfId="3385" xr:uid="{0AF4D045-7932-4926-BD5B-DA9112BB8487}"/>
    <cellStyle name="Comma 51 3" xfId="4197" xr:uid="{329310D9-7685-406C-AF16-52979614B6E9}"/>
    <cellStyle name="Comma 51 3 2" xfId="10800" xr:uid="{0358B370-B368-4C2E-881F-EA8DAB43CDA7}"/>
    <cellStyle name="Comma 51 4" xfId="3384" xr:uid="{CC1D16F3-ECC6-4015-9FAA-7EAC9B236B9B}"/>
    <cellStyle name="Comma 52" xfId="1074" xr:uid="{00000000-0005-0000-0000-000032040000}"/>
    <cellStyle name="Comma 52 2" xfId="1075" xr:uid="{00000000-0005-0000-0000-000033040000}"/>
    <cellStyle name="Comma 52 2 2" xfId="4664" xr:uid="{5EBF0749-AEAB-4C36-93DC-323F2F2A76C7}"/>
    <cellStyle name="Comma 52 2 2 2" xfId="11149" xr:uid="{8E86B56F-29C4-4264-B6E4-85BEAE327799}"/>
    <cellStyle name="Comma 52 2 3" xfId="3387" xr:uid="{DEA4B585-DE61-4C0F-80C1-AC1C82E09977}"/>
    <cellStyle name="Comma 52 3" xfId="4198" xr:uid="{C107DB5E-5C22-4005-B219-AF8BE7B91FBF}"/>
    <cellStyle name="Comma 52 3 2" xfId="10801" xr:uid="{B34876E3-8927-4328-AAD7-5F18620043DD}"/>
    <cellStyle name="Comma 52 4" xfId="3386" xr:uid="{03BEF52B-EA9E-4DFD-8E1C-7843ECDF7CA2}"/>
    <cellStyle name="Comma 53" xfId="8654" xr:uid="{8266B645-1ABE-4D83-A0A5-BB4DACFDEF76}"/>
    <cellStyle name="Comma 54" xfId="10250" xr:uid="{7FBADEE2-DBB8-4646-8915-A9B826A845BE}"/>
    <cellStyle name="Comma 55" xfId="10297" xr:uid="{13BD85BB-B16F-4E42-BF41-3E506F1E3214}"/>
    <cellStyle name="Comma 56" xfId="14998" xr:uid="{CD2D0553-A909-43F3-BAAB-4017D95D8C54}"/>
    <cellStyle name="Comma 57" xfId="10251" xr:uid="{D94D2493-BD4B-4152-A1F8-EFA73A2B3A7A}"/>
    <cellStyle name="Comma 58" xfId="1076" xr:uid="{00000000-0005-0000-0000-000034040000}"/>
    <cellStyle name="Comma 58 2" xfId="1077" xr:uid="{00000000-0005-0000-0000-000035040000}"/>
    <cellStyle name="Comma 58 2 2" xfId="4665" xr:uid="{8E59909C-A6BF-43D1-89BA-8E61D79D2780}"/>
    <cellStyle name="Comma 58 2 2 2" xfId="11150" xr:uid="{0A04BE1C-782E-49BD-B61A-C3A2C65AB157}"/>
    <cellStyle name="Comma 58 2 3" xfId="3389" xr:uid="{FECE604C-F33B-4BDA-A181-AE521E81599A}"/>
    <cellStyle name="Comma 58 3" xfId="4199" xr:uid="{FCBAF5CE-E6E2-4062-8097-DF9A12A9DEF2}"/>
    <cellStyle name="Comma 58 3 2" xfId="10802" xr:uid="{2DD4D577-5D94-4A2C-A276-9D66875E22CE}"/>
    <cellStyle name="Comma 58 4" xfId="3388" xr:uid="{236577D8-D197-4B11-A948-0483AFC86232}"/>
    <cellStyle name="Comma 59" xfId="1078" xr:uid="{00000000-0005-0000-0000-000036040000}"/>
    <cellStyle name="Comma 59 2" xfId="1079" xr:uid="{00000000-0005-0000-0000-000037040000}"/>
    <cellStyle name="Comma 59 2 2" xfId="4666" xr:uid="{7E80B11C-2D8E-421B-97BD-9F2EE833FE45}"/>
    <cellStyle name="Comma 59 2 2 2" xfId="11151" xr:uid="{D22E022B-0FAC-4974-8B38-4FFF30516094}"/>
    <cellStyle name="Comma 59 2 3" xfId="3391" xr:uid="{A1005E5A-7544-47B0-AB8F-6E5D3C8C4DD6}"/>
    <cellStyle name="Comma 59 3" xfId="4200" xr:uid="{C10A4842-8C97-404E-B22E-AC10C4178C65}"/>
    <cellStyle name="Comma 59 3 2" xfId="10803" xr:uid="{40DCA2BB-3DDE-4490-B3D2-FB1288325502}"/>
    <cellStyle name="Comma 59 4" xfId="3390" xr:uid="{2B2977B8-56FF-42A4-8F96-B451B00E26FB}"/>
    <cellStyle name="Comma 6" xfId="1080" xr:uid="{00000000-0005-0000-0000-000038040000}"/>
    <cellStyle name="Comma 6 2" xfId="1081" xr:uid="{00000000-0005-0000-0000-000039040000}"/>
    <cellStyle name="Comma 6 2 2" xfId="1082" xr:uid="{00000000-0005-0000-0000-00003A040000}"/>
    <cellStyle name="Comma 6 2 2 2" xfId="4667" xr:uid="{196A31AF-82FD-4B4C-81E6-62E3834E3D03}"/>
    <cellStyle name="Comma 6 2 2 2 2" xfId="11152" xr:uid="{64877C47-5D81-4029-83A3-EFF95C9A51BE}"/>
    <cellStyle name="Comma 6 2 2 3" xfId="3394" xr:uid="{C3527DE6-4D2B-4C13-820C-92EBC47AAF7B}"/>
    <cellStyle name="Comma 6 2 3" xfId="4202" xr:uid="{93D59EF6-83DA-4D88-ADD1-CA5FE4D2B2C4}"/>
    <cellStyle name="Comma 6 2 3 2" xfId="10805" xr:uid="{71731D69-9BF6-4589-9846-524F3E25625D}"/>
    <cellStyle name="Comma 6 2 4" xfId="3393" xr:uid="{F971B0FA-A373-4449-892B-0438EA4BC47B}"/>
    <cellStyle name="Comma 6 3" xfId="4201" xr:uid="{208A64C4-ADCC-42B2-A117-2FDD6B923366}"/>
    <cellStyle name="Comma 6 3 2" xfId="10804" xr:uid="{EB608A9C-D36A-4165-B863-81899C6BEED1}"/>
    <cellStyle name="Comma 6 4" xfId="3392" xr:uid="{19A6A3CE-EEB0-49B7-A2A9-430FA2503443}"/>
    <cellStyle name="Comma 60" xfId="14997" xr:uid="{DBC16DC5-50FB-4ECE-B7FC-CCA9E9116052}"/>
    <cellStyle name="Comma 61" xfId="10249" xr:uid="{B5FC2367-EBE9-4ACB-81B2-9769593B3CB7}"/>
    <cellStyle name="Comma 62" xfId="1083" xr:uid="{00000000-0005-0000-0000-00003B040000}"/>
    <cellStyle name="Comma 62 2" xfId="1084" xr:uid="{00000000-0005-0000-0000-00003C040000}"/>
    <cellStyle name="Comma 62 2 2" xfId="4668" xr:uid="{C68A4B86-AFE3-4B19-84AA-9B57BF966A1A}"/>
    <cellStyle name="Comma 62 2 2 2" xfId="11153" xr:uid="{66BEBF04-333B-404D-94FA-955DA907B700}"/>
    <cellStyle name="Comma 62 2 3" xfId="3396" xr:uid="{DAAAFDF0-5878-4698-A204-82DA7AAD948E}"/>
    <cellStyle name="Comma 62 3" xfId="4203" xr:uid="{935C494D-895F-4EED-AD68-1FFFCD842FC9}"/>
    <cellStyle name="Comma 62 3 2" xfId="10806" xr:uid="{C7661528-59A3-447E-A856-F1442024FA87}"/>
    <cellStyle name="Comma 62 4" xfId="3395" xr:uid="{01AF3FE0-8DAA-44FA-95E0-CD533C084543}"/>
    <cellStyle name="Comma 63" xfId="1085" xr:uid="{00000000-0005-0000-0000-00003D040000}"/>
    <cellStyle name="Comma 63 2" xfId="1086" xr:uid="{00000000-0005-0000-0000-00003E040000}"/>
    <cellStyle name="Comma 63 2 2" xfId="4669" xr:uid="{0610094A-4873-4943-9315-DB12FA0B4054}"/>
    <cellStyle name="Comma 63 2 2 2" xfId="11154" xr:uid="{8FC0B9AA-88AD-4446-BD59-D05354551B62}"/>
    <cellStyle name="Comma 63 2 3" xfId="3398" xr:uid="{C3C95919-99EB-4AEA-B9CF-E7AE84E0D41D}"/>
    <cellStyle name="Comma 63 3" xfId="4204" xr:uid="{CEC2C9CB-58FC-46A3-9F7D-F6120C5FD02B}"/>
    <cellStyle name="Comma 63 3 2" xfId="10807" xr:uid="{B2C04B47-0429-41CD-AB82-E51CEBE127A8}"/>
    <cellStyle name="Comma 63 4" xfId="3397" xr:uid="{34C5F1D0-FB39-43B1-9946-47E24EFEB760}"/>
    <cellStyle name="Comma 64" xfId="2895" xr:uid="{FC63C9D8-ACFF-4B2C-B237-1B65BB94574E}"/>
    <cellStyle name="Comma 65" xfId="3483" xr:uid="{83C5F40D-C7B0-49C5-B0E8-13FB60B0B6C4}"/>
    <cellStyle name="Comma 66" xfId="1087" xr:uid="{00000000-0005-0000-0000-00003F040000}"/>
    <cellStyle name="Comma 66 2" xfId="4205" xr:uid="{DEDB2A74-4E3B-4722-85CD-1D354C5591C4}"/>
    <cellStyle name="Comma 66 2 2" xfId="10808" xr:uid="{AAC17669-9B7F-4F19-8D68-BCE37D042361}"/>
    <cellStyle name="Comma 66 3" xfId="3399" xr:uid="{00878184-AA3B-43F4-A5A8-A64867EC38B2}"/>
    <cellStyle name="Comma 67" xfId="1088" xr:uid="{00000000-0005-0000-0000-000040040000}"/>
    <cellStyle name="Comma 67 2" xfId="1089" xr:uid="{00000000-0005-0000-0000-000041040000}"/>
    <cellStyle name="Comma 67 2 2" xfId="4670" xr:uid="{9D23398C-259B-420F-A796-8DCCA1994FDD}"/>
    <cellStyle name="Comma 67 2 2 2" xfId="11155" xr:uid="{E42B1F2E-67EC-4667-AA4B-0A9087782C60}"/>
    <cellStyle name="Comma 67 2 3" xfId="3401" xr:uid="{4DE3851C-22A0-4958-9F03-B0AF817AB639}"/>
    <cellStyle name="Comma 67 3" xfId="4206" xr:uid="{82ED95B5-0228-443A-9660-425B070854F5}"/>
    <cellStyle name="Comma 67 3 2" xfId="10809" xr:uid="{2FCCC2A0-F14A-4037-B93E-643EAA8964B8}"/>
    <cellStyle name="Comma 67 4" xfId="3400" xr:uid="{40025409-62C7-4579-94B6-9253807A6B19}"/>
    <cellStyle name="Comma 7" xfId="1090" xr:uid="{00000000-0005-0000-0000-000042040000}"/>
    <cellStyle name="Comma 7 2" xfId="1091" xr:uid="{00000000-0005-0000-0000-000043040000}"/>
    <cellStyle name="Comma 7 2 2" xfId="1092" xr:uid="{00000000-0005-0000-0000-000044040000}"/>
    <cellStyle name="Comma 7 2 2 2" xfId="4672" xr:uid="{C2B92992-9165-4C2E-A0F9-57A64DB3C3AB}"/>
    <cellStyle name="Comma 7 2 2 2 2" xfId="11157" xr:uid="{E7ED76CA-3E99-418F-B5A1-CFDE7C4FBCE2}"/>
    <cellStyle name="Comma 7 2 2 3" xfId="3404" xr:uid="{EE57F914-9625-4A33-95EF-86AE90D843D6}"/>
    <cellStyle name="Comma 7 2 3" xfId="4208" xr:uid="{81AC4B77-E769-41FF-B8E9-433EDA426D5A}"/>
    <cellStyle name="Comma 7 2 3 2" xfId="10811" xr:uid="{9B096F3E-1F78-46B8-B30C-C1132B889DD4}"/>
    <cellStyle name="Comma 7 2 4" xfId="3403" xr:uid="{EE2F4218-F192-43B1-983A-761A96438D2C}"/>
    <cellStyle name="Comma 7 3" xfId="1093" xr:uid="{00000000-0005-0000-0000-000045040000}"/>
    <cellStyle name="Comma 7 3 2" xfId="1094" xr:uid="{00000000-0005-0000-0000-000046040000}"/>
    <cellStyle name="Comma 7 3 2 2" xfId="4673" xr:uid="{A63EA30B-C153-4E00-A8B2-EF2A6A18B139}"/>
    <cellStyle name="Comma 7 3 2 2 2" xfId="11158" xr:uid="{3B69F15D-F89D-468F-924A-CA7928DFA867}"/>
    <cellStyle name="Comma 7 3 2 3" xfId="3406" xr:uid="{5F912D21-7C17-4900-B75A-7F54E0FAD0C4}"/>
    <cellStyle name="Comma 7 3 3" xfId="4209" xr:uid="{6AB40D04-60E2-453E-94F5-2604E7D804A5}"/>
    <cellStyle name="Comma 7 3 3 2" xfId="10812" xr:uid="{B5F8D2E5-D513-455F-B7FF-E8927ECFDDC7}"/>
    <cellStyle name="Comma 7 3 4" xfId="3405" xr:uid="{F18CB0AC-E9E9-4779-BBC2-7655429E3D31}"/>
    <cellStyle name="Comma 7 4" xfId="4207" xr:uid="{A3B095E1-6BA3-44CB-82D1-F6E07116624D}"/>
    <cellStyle name="Comma 7 4 2" xfId="10810" xr:uid="{6E365D9A-56E3-4D80-A556-E9D6186B7C96}"/>
    <cellStyle name="Comma 7 5" xfId="4671" xr:uid="{1DE24A64-D005-4208-A1AD-CEC32D8EA9B0}"/>
    <cellStyle name="Comma 7 5 2" xfId="11156" xr:uid="{2F925DDA-3DB5-4F42-BD4C-2E3F97141A17}"/>
    <cellStyle name="Comma 7 6" xfId="3402" xr:uid="{D90421AD-14AE-41E0-8A54-2DC27D6D52D2}"/>
    <cellStyle name="Comma 72" xfId="1095" xr:uid="{00000000-0005-0000-0000-000047040000}"/>
    <cellStyle name="Comma 72 2" xfId="4210" xr:uid="{D07A8013-258D-4A56-918E-8120315A5797}"/>
    <cellStyle name="Comma 72 2 2" xfId="10813" xr:uid="{BF15A4A4-247D-4244-9103-C6B56F3117F1}"/>
    <cellStyle name="Comma 72 3" xfId="3407" xr:uid="{33A1E733-ED63-44BD-AF4E-A89B7B087216}"/>
    <cellStyle name="Comma 74" xfId="1096" xr:uid="{00000000-0005-0000-0000-000048040000}"/>
    <cellStyle name="Comma 74 2" xfId="1097" xr:uid="{00000000-0005-0000-0000-000049040000}"/>
    <cellStyle name="Comma 74 2 2" xfId="4674" xr:uid="{9025D3F2-CA77-4658-896D-BFCE59B24413}"/>
    <cellStyle name="Comma 74 2 2 2" xfId="11159" xr:uid="{3E05BEBA-88B9-4672-8302-0A85FB41D24C}"/>
    <cellStyle name="Comma 74 2 3" xfId="3409" xr:uid="{23A63127-4CB1-45F6-BA54-45A866213DE3}"/>
    <cellStyle name="Comma 74 3" xfId="4211" xr:uid="{0D2563B0-D4A0-43B6-9C65-3EBA21BDD110}"/>
    <cellStyle name="Comma 74 3 2" xfId="10814" xr:uid="{6F2C3BD1-77A8-422C-9423-EA941420E5AE}"/>
    <cellStyle name="Comma 74 4" xfId="3408" xr:uid="{5CC9CDC9-57C6-49C6-8EA4-F67AE6A68534}"/>
    <cellStyle name="Comma 75" xfId="1098" xr:uid="{00000000-0005-0000-0000-00004A040000}"/>
    <cellStyle name="Comma 75 2" xfId="1099" xr:uid="{00000000-0005-0000-0000-00004B040000}"/>
    <cellStyle name="Comma 75 2 2" xfId="4675" xr:uid="{85D92F71-8525-4E36-BB7E-9D3F22CCACA1}"/>
    <cellStyle name="Comma 75 2 2 2" xfId="11160" xr:uid="{12F23CE4-1A3E-4B0F-9CE0-09A13CD2AF89}"/>
    <cellStyle name="Comma 75 2 3" xfId="3411" xr:uid="{1855F2C0-0A8A-48F0-B933-6DF98F6B02A7}"/>
    <cellStyle name="Comma 75 3" xfId="4212" xr:uid="{3226B41E-B7C1-44D1-9D6F-8D8D445992A2}"/>
    <cellStyle name="Comma 75 3 2" xfId="10815" xr:uid="{616F3617-F2A3-4B9F-AD89-C61F65383B4D}"/>
    <cellStyle name="Comma 75 4" xfId="3410" xr:uid="{5E045308-2331-4A5D-AC20-5EB28558AD73}"/>
    <cellStyle name="Comma 8" xfId="1100" xr:uid="{00000000-0005-0000-0000-00004C040000}"/>
    <cellStyle name="Comma 8 2" xfId="1101" xr:uid="{00000000-0005-0000-0000-00004D040000}"/>
    <cellStyle name="Comma 8 2 2" xfId="1102" xr:uid="{00000000-0005-0000-0000-00004E040000}"/>
    <cellStyle name="Comma 8 2 2 2" xfId="1103" xr:uid="{00000000-0005-0000-0000-00004F040000}"/>
    <cellStyle name="Comma 8 2 2 2 2" xfId="4676" xr:uid="{F94966E0-870B-4C49-97ED-E85ADC8E027F}"/>
    <cellStyle name="Comma 8 2 2 2 2 2" xfId="11161" xr:uid="{2D343F5B-7294-4517-B1B5-E4F0DC672ABE}"/>
    <cellStyle name="Comma 8 2 2 2 3" xfId="3415" xr:uid="{3894E108-9B6E-4AE9-99B1-BEC0846FF960}"/>
    <cellStyle name="Comma 8 2 2 3" xfId="4215" xr:uid="{2171C667-3CD1-4986-B57A-8E4E06D4129F}"/>
    <cellStyle name="Comma 8 2 2 3 2" xfId="10818" xr:uid="{47AD8F1D-BDD0-41BF-AD87-27A62D1DD818}"/>
    <cellStyle name="Comma 8 2 2 4" xfId="3414" xr:uid="{0A970E26-FBE3-4E8F-A497-CDA76F08AB78}"/>
    <cellStyle name="Comma 8 2 3" xfId="1104" xr:uid="{00000000-0005-0000-0000-000050040000}"/>
    <cellStyle name="Comma 8 2 3 2" xfId="4677" xr:uid="{459AC75B-5EE8-4750-9AFC-AA0A5E7EF999}"/>
    <cellStyle name="Comma 8 2 3 2 2" xfId="11162" xr:uid="{AC993D38-4A1C-4B73-8BDD-5A32405F5E69}"/>
    <cellStyle name="Comma 8 2 3 3" xfId="3416" xr:uid="{2C5C11FD-78FD-49D5-A284-479B17CBFE87}"/>
    <cellStyle name="Comma 8 2 4" xfId="4214" xr:uid="{16BAD86D-C9D6-444B-B7C5-5DEB318B98CC}"/>
    <cellStyle name="Comma 8 2 4 2" xfId="10817" xr:uid="{D0B7E769-7654-4419-986D-A51990BAEC12}"/>
    <cellStyle name="Comma 8 2 5" xfId="3413" xr:uid="{880998AD-4A1E-415E-A141-B61D878817AD}"/>
    <cellStyle name="Comma 8 3" xfId="1105" xr:uid="{00000000-0005-0000-0000-000051040000}"/>
    <cellStyle name="Comma 8 3 2" xfId="4678" xr:uid="{CA9F1B49-8D1C-4876-8E54-ED190FA863F5}"/>
    <cellStyle name="Comma 8 3 2 2" xfId="11163" xr:uid="{91BCE839-09F2-43FD-BB22-F33F1B62AEEE}"/>
    <cellStyle name="Comma 8 3 3" xfId="3417" xr:uid="{DE3CF0AD-40C7-49C2-9AEA-A6E1FC5C653C}"/>
    <cellStyle name="Comma 8 4" xfId="4213" xr:uid="{9D30B346-2FA9-4225-BD93-48DF4DE521FA}"/>
    <cellStyle name="Comma 8 4 2" xfId="10816" xr:uid="{BFAE03B4-91F0-4CD6-8DB9-E1EE183C0CF9}"/>
    <cellStyle name="Comma 8 5" xfId="3412" xr:uid="{D6BAAAC4-652D-406F-9564-6430E7B42D1E}"/>
    <cellStyle name="Comma 82" xfId="1106" xr:uid="{00000000-0005-0000-0000-000052040000}"/>
    <cellStyle name="Comma 82 2" xfId="1107" xr:uid="{00000000-0005-0000-0000-000053040000}"/>
    <cellStyle name="Comma 82 2 2" xfId="4679" xr:uid="{18587EDA-DB1F-4A32-8DED-D4E6A4D271A1}"/>
    <cellStyle name="Comma 82 2 2 2" xfId="11164" xr:uid="{155BA209-BB37-4061-BA76-3044981E6D4B}"/>
    <cellStyle name="Comma 82 2 3" xfId="3419" xr:uid="{4FD6C72A-E94E-44E9-9A2B-70B24B9F2D05}"/>
    <cellStyle name="Comma 82 3" xfId="4216" xr:uid="{449E5CCF-735B-4582-A447-B821EFFEAE19}"/>
    <cellStyle name="Comma 82 3 2" xfId="10819" xr:uid="{49CA3AAD-78AE-48DC-8E49-3BECA2F2C2A8}"/>
    <cellStyle name="Comma 82 4" xfId="3418" xr:uid="{DA6ECCD6-1072-4B70-999A-555F305B25B2}"/>
    <cellStyle name="Comma 83" xfId="1108" xr:uid="{00000000-0005-0000-0000-000054040000}"/>
    <cellStyle name="Comma 83 2" xfId="1109" xr:uid="{00000000-0005-0000-0000-000055040000}"/>
    <cellStyle name="Comma 83 2 2" xfId="4680" xr:uid="{88F6AB99-929A-4D67-A22F-F570A3D2F679}"/>
    <cellStyle name="Comma 83 2 2 2" xfId="11165" xr:uid="{BAF1D663-FC0B-447F-87E2-C8E50460BD3D}"/>
    <cellStyle name="Comma 83 2 3" xfId="3421" xr:uid="{F1639FB0-1BCE-4559-9801-7812DD8470CF}"/>
    <cellStyle name="Comma 83 3" xfId="4217" xr:uid="{94F8E10F-6829-452B-BF4B-B82393F0656A}"/>
    <cellStyle name="Comma 83 3 2" xfId="10820" xr:uid="{13ABFB81-DE58-47F3-9330-FD1E81D11A60}"/>
    <cellStyle name="Comma 83 4" xfId="3420" xr:uid="{46D4D324-F664-4B1C-AC55-D571EBD77BB2}"/>
    <cellStyle name="Comma 85" xfId="1110" xr:uid="{00000000-0005-0000-0000-000056040000}"/>
    <cellStyle name="Comma 85 2" xfId="1111" xr:uid="{00000000-0005-0000-0000-000057040000}"/>
    <cellStyle name="Comma 85 2 2" xfId="4681" xr:uid="{B9773F67-DD08-4AD5-9E55-799106D94F6C}"/>
    <cellStyle name="Comma 85 2 2 2" xfId="11166" xr:uid="{932B7712-1D99-4E86-AA67-29E1C0A3DA19}"/>
    <cellStyle name="Comma 85 2 3" xfId="3423" xr:uid="{E0AC947B-73BB-41FA-993A-E10DEDC8B591}"/>
    <cellStyle name="Comma 85 3" xfId="4218" xr:uid="{08503BB5-DF20-42DD-9781-7AFE2E6F9B59}"/>
    <cellStyle name="Comma 85 3 2" xfId="10821" xr:uid="{AACC0C7E-22CD-4955-8836-7BF2496B385A}"/>
    <cellStyle name="Comma 85 4" xfId="3422" xr:uid="{1EC85055-458F-4A61-8B68-04F58EC2AB6E}"/>
    <cellStyle name="Comma 86" xfId="1112" xr:uid="{00000000-0005-0000-0000-000058040000}"/>
    <cellStyle name="Comma 86 2" xfId="1113" xr:uid="{00000000-0005-0000-0000-000059040000}"/>
    <cellStyle name="Comma 86 2 2" xfId="4682" xr:uid="{25D43546-B5AE-491F-A133-97F543B32F92}"/>
    <cellStyle name="Comma 86 2 2 2" xfId="11167" xr:uid="{251FF786-C59D-46A6-A67A-DDB627F87047}"/>
    <cellStyle name="Comma 86 2 3" xfId="3425" xr:uid="{B65F1372-6239-4D76-8EA9-E7FAB9D92A0B}"/>
    <cellStyle name="Comma 86 3" xfId="4219" xr:uid="{A7F00F82-70C2-4BEF-AC86-4621874B8305}"/>
    <cellStyle name="Comma 86 3 2" xfId="10822" xr:uid="{C323124D-2DED-4A58-8B4A-DDF333C613CC}"/>
    <cellStyle name="Comma 86 4" xfId="3424" xr:uid="{B26C3CC1-E347-483B-9711-1D782A187998}"/>
    <cellStyle name="Comma 89" xfId="1114" xr:uid="{00000000-0005-0000-0000-00005A040000}"/>
    <cellStyle name="Comma 89 2" xfId="4220" xr:uid="{5BC24D46-5904-4450-8BCF-90D2CD328251}"/>
    <cellStyle name="Comma 89 2 2" xfId="10823" xr:uid="{1BEF42AC-BB03-4191-9E6E-66C5B3B8A2F5}"/>
    <cellStyle name="Comma 89 3" xfId="3426" xr:uid="{CF66E4A9-87D3-4DFC-B09F-E854A159A97D}"/>
    <cellStyle name="Comma 9" xfId="1115" xr:uid="{00000000-0005-0000-0000-00005B040000}"/>
    <cellStyle name="Comma 9 2" xfId="1116" xr:uid="{00000000-0005-0000-0000-00005C040000}"/>
    <cellStyle name="Comma 9 2 2" xfId="4222" xr:uid="{253AF353-C27D-4D04-998C-F5ECB2C8D6EB}"/>
    <cellStyle name="Comma 9 2 2 2" xfId="10825" xr:uid="{E50472A8-D859-4F67-9B36-00878FA0E5D5}"/>
    <cellStyle name="Comma 9 2 3" xfId="3428" xr:uid="{41F3DEDC-B1B0-4BFC-AA47-492465023F21}"/>
    <cellStyle name="Comma 9 3" xfId="1117" xr:uid="{00000000-0005-0000-0000-00005D040000}"/>
    <cellStyle name="Comma 9 3 2" xfId="4223" xr:uid="{09A0BDEB-8CC6-4F98-A3CF-1CA5F55355A7}"/>
    <cellStyle name="Comma 9 3 2 2" xfId="10826" xr:uid="{7B3CA453-6A7D-499E-8990-915720E6C068}"/>
    <cellStyle name="Comma 9 3 3" xfId="3429" xr:uid="{D16D3033-DFEA-4FEE-A361-FE77C43EBDDB}"/>
    <cellStyle name="Comma 9 4" xfId="1118" xr:uid="{00000000-0005-0000-0000-00005E040000}"/>
    <cellStyle name="Comma 9 4 2" xfId="4683" xr:uid="{60CF0592-25C8-4D59-80FD-3A3F9867E5D6}"/>
    <cellStyle name="Comma 9 4 2 2" xfId="11168" xr:uid="{6D46AF01-F951-455D-B5F4-13F9FC170C50}"/>
    <cellStyle name="Comma 9 4 3" xfId="3430" xr:uid="{0AE27447-3415-4258-907E-7F6466245170}"/>
    <cellStyle name="Comma 9 5" xfId="4221" xr:uid="{D0C9686E-755B-4A73-8659-2D96F46F5F73}"/>
    <cellStyle name="Comma 9 5 2" xfId="10824" xr:uid="{DE4D0E6D-E235-42F0-92DF-CAF3C36E4BA0}"/>
    <cellStyle name="Comma 9 6" xfId="3427" xr:uid="{FAE19F22-6CAF-4438-ABA5-7A42BAC1ED48}"/>
    <cellStyle name="Comma 98" xfId="1119" xr:uid="{00000000-0005-0000-0000-00005F040000}"/>
    <cellStyle name="Comma 98 2" xfId="4224" xr:uid="{DE12E508-FD90-4E0E-A928-3C4379A827FE}"/>
    <cellStyle name="Comma 98 2 2" xfId="10827" xr:uid="{C25E0CA8-8977-4A6E-B58E-EF62056EE681}"/>
    <cellStyle name="Comma 98 3" xfId="3431" xr:uid="{7279CDAB-CE56-4C2D-87B9-19F8A43A4998}"/>
    <cellStyle name="Comma0" xfId="1120" xr:uid="{00000000-0005-0000-0000-000060040000}"/>
    <cellStyle name="Copied" xfId="1121" xr:uid="{00000000-0005-0000-0000-000061040000}"/>
    <cellStyle name="Curren - Style7" xfId="1122" xr:uid="{00000000-0005-0000-0000-000062040000}"/>
    <cellStyle name="Curren - Style8" xfId="1123" xr:uid="{00000000-0005-0000-0000-000063040000}"/>
    <cellStyle name="Currency (0.00)" xfId="1124" xr:uid="{00000000-0005-0000-0000-000064040000}"/>
    <cellStyle name="Currency (0.00) 2" xfId="1125" xr:uid="{00000000-0005-0000-0000-000065040000}"/>
    <cellStyle name="Currency (0.00) 2 2" xfId="4685" xr:uid="{8E3A3EAF-E9E9-4B67-AF3D-C9135199FDA5}"/>
    <cellStyle name="Currency (0.00) 2 2 2" xfId="11170" xr:uid="{3F54EA65-F9F5-45B2-9A28-0B91312768BF}"/>
    <cellStyle name="Currency (0.00) 2 3" xfId="10253" xr:uid="{504DBA97-6A11-4687-9CA4-4ACE02D9513C}"/>
    <cellStyle name="Currency (0.00) 3" xfId="4225" xr:uid="{F696B56E-5E14-4E0B-85F8-51298763306F}"/>
    <cellStyle name="Currency (0.00) 3 2" xfId="10828" xr:uid="{1747B494-89D4-493D-8096-12616F6B432A}"/>
    <cellStyle name="Currency (0.00) 4" xfId="4684" xr:uid="{2FA6A6A9-A6F6-4422-AF97-0BCBC93C9F3C}"/>
    <cellStyle name="Currency (0.00) 4 2" xfId="11169" xr:uid="{648B999B-482B-46CF-8ED5-C6AE8C60B03E}"/>
    <cellStyle name="Currency (0.00) 5" xfId="9235" xr:uid="{EAAEB7C2-DE42-4F9F-A09A-079899402732}"/>
    <cellStyle name="Currency [0] 2" xfId="1126" xr:uid="{00000000-0005-0000-0000-000066040000}"/>
    <cellStyle name="Currency [0] 2 2" xfId="4226" xr:uid="{3E7AB7F1-7D49-42FE-8091-3D79EA23C462}"/>
    <cellStyle name="Currency [0] 2 3" xfId="3432" xr:uid="{30E12D1D-C30A-46B6-838F-704137AD9DD9}"/>
    <cellStyle name="Currency [0] 3" xfId="1127" xr:uid="{00000000-0005-0000-0000-000067040000}"/>
    <cellStyle name="Currency [0] 3 2" xfId="4227" xr:uid="{0DD61866-6007-4C60-9A81-C5DBA6FFDCBF}"/>
    <cellStyle name="Currency [0] 3 3" xfId="4686" xr:uid="{2127E6D2-0E54-4EE7-98AB-731B822210D4}"/>
    <cellStyle name="Currency [0] 3 4" xfId="3433" xr:uid="{2BA25065-2AE8-4278-9913-179BE79D23B7}"/>
    <cellStyle name="Currency [00]" xfId="1128" xr:uid="{00000000-0005-0000-0000-000068040000}"/>
    <cellStyle name="Currency [00] 2" xfId="1129" xr:uid="{00000000-0005-0000-0000-000069040000}"/>
    <cellStyle name="Currency 10" xfId="1130" xr:uid="{00000000-0005-0000-0000-00006A040000}"/>
    <cellStyle name="Currency 11" xfId="1131" xr:uid="{00000000-0005-0000-0000-00006B040000}"/>
    <cellStyle name="Currency 12" xfId="1132" xr:uid="{00000000-0005-0000-0000-00006C040000}"/>
    <cellStyle name="Currency 13" xfId="1133" xr:uid="{00000000-0005-0000-0000-00006D040000}"/>
    <cellStyle name="Currency 14" xfId="1134" xr:uid="{00000000-0005-0000-0000-00006E040000}"/>
    <cellStyle name="Currency 15" xfId="1135" xr:uid="{00000000-0005-0000-0000-00006F040000}"/>
    <cellStyle name="Currency 16" xfId="1136" xr:uid="{00000000-0005-0000-0000-000070040000}"/>
    <cellStyle name="Currency 17" xfId="1137" xr:uid="{00000000-0005-0000-0000-000071040000}"/>
    <cellStyle name="Currency 18" xfId="1138" xr:uid="{00000000-0005-0000-0000-000072040000}"/>
    <cellStyle name="Currency 19" xfId="1139" xr:uid="{00000000-0005-0000-0000-000073040000}"/>
    <cellStyle name="Currency 2" xfId="1140" xr:uid="{00000000-0005-0000-0000-000074040000}"/>
    <cellStyle name="Currency 2 2" xfId="1141" xr:uid="{00000000-0005-0000-0000-000075040000}"/>
    <cellStyle name="Currency 20" xfId="1142" xr:uid="{00000000-0005-0000-0000-000076040000}"/>
    <cellStyle name="Currency 21" xfId="1143" xr:uid="{00000000-0005-0000-0000-000077040000}"/>
    <cellStyle name="Currency 22" xfId="1144" xr:uid="{00000000-0005-0000-0000-000078040000}"/>
    <cellStyle name="Currency 23" xfId="1145" xr:uid="{00000000-0005-0000-0000-000079040000}"/>
    <cellStyle name="Currency 24" xfId="1146" xr:uid="{00000000-0005-0000-0000-00007A040000}"/>
    <cellStyle name="Currency 25" xfId="1147" xr:uid="{00000000-0005-0000-0000-00007B040000}"/>
    <cellStyle name="Currency 3" xfId="1148" xr:uid="{00000000-0005-0000-0000-00007C040000}"/>
    <cellStyle name="Currency 4" xfId="1149" xr:uid="{00000000-0005-0000-0000-00007D040000}"/>
    <cellStyle name="Currency 5" xfId="1150" xr:uid="{00000000-0005-0000-0000-00007E040000}"/>
    <cellStyle name="Currency 6" xfId="1151" xr:uid="{00000000-0005-0000-0000-00007F040000}"/>
    <cellStyle name="Currency 7" xfId="1152" xr:uid="{00000000-0005-0000-0000-000080040000}"/>
    <cellStyle name="Currency 8" xfId="1153" xr:uid="{00000000-0005-0000-0000-000081040000}"/>
    <cellStyle name="Currency 9" xfId="1154" xr:uid="{00000000-0005-0000-0000-000082040000}"/>
    <cellStyle name="Currency0" xfId="1155" xr:uid="{00000000-0005-0000-0000-000083040000}"/>
    <cellStyle name="Date" xfId="1156" xr:uid="{00000000-0005-0000-0000-000084040000}"/>
    <cellStyle name="Date Short" xfId="1157" xr:uid="{00000000-0005-0000-0000-000085040000}"/>
    <cellStyle name="Date_Data Aset Jaringan APJ Yogyakarta 2009" xfId="1158" xr:uid="{00000000-0005-0000-0000-000086040000}"/>
    <cellStyle name="Define your own named style" xfId="1159" xr:uid="{00000000-0005-0000-0000-000087040000}"/>
    <cellStyle name="Draw lines around data in range" xfId="1160" xr:uid="{00000000-0005-0000-0000-000088040000}"/>
    <cellStyle name="Draw lines around data in range 10" xfId="6711" xr:uid="{0A9D27C6-DBDB-4572-A7BE-B90D7C97DE06}"/>
    <cellStyle name="Draw lines around data in range 10 2" xfId="13182" xr:uid="{B3A45B7B-5119-4F1E-9E7E-9EA5AEB8E5F2}"/>
    <cellStyle name="Draw lines around data in range 11" xfId="6688" xr:uid="{FB008993-5A65-4B61-8F14-80F301684610}"/>
    <cellStyle name="Draw lines around data in range 11 2" xfId="13159" xr:uid="{042BA382-9A35-4246-B8D4-35D1ACB82F0D}"/>
    <cellStyle name="Draw lines around data in range 12" xfId="6671" xr:uid="{E91AA1CA-5E56-4D92-A63D-F4CFBD9133FA}"/>
    <cellStyle name="Draw lines around data in range 12 2" xfId="13142" xr:uid="{967F528E-5EF5-4113-B74E-2C49D5611F53}"/>
    <cellStyle name="Draw lines around data in range 13" xfId="7644" xr:uid="{F78E0E76-B981-4A34-9B0C-9F9BFF35E556}"/>
    <cellStyle name="Draw lines around data in range 13 2" xfId="14115" xr:uid="{6E470E13-DA8A-4CD7-ACDB-BF74FC3980D6}"/>
    <cellStyle name="Draw lines around data in range 14" xfId="7651" xr:uid="{111F8D36-7374-48AC-BAAB-DED97C55A4B7}"/>
    <cellStyle name="Draw lines around data in range 14 2" xfId="14122" xr:uid="{23C4E1E2-4635-4044-BE37-235EF5E33E1E}"/>
    <cellStyle name="Draw lines around data in range 15" xfId="7646" xr:uid="{BEDCFE91-C86A-423B-B4A7-3286CCB876F6}"/>
    <cellStyle name="Draw lines around data in range 15 2" xfId="14117" xr:uid="{9DDD3CA7-8009-4050-ADEE-3DDC051B0DDB}"/>
    <cellStyle name="Draw lines around data in range 16" xfId="7649" xr:uid="{21A08483-823C-4E3A-A107-12D5F6F61330}"/>
    <cellStyle name="Draw lines around data in range 16 2" xfId="14120" xr:uid="{F0BC6C02-55FC-425E-8078-0009759120F9}"/>
    <cellStyle name="Draw lines around data in range 17" xfId="7648" xr:uid="{3E07392A-1349-45F8-841D-18DED5571025}"/>
    <cellStyle name="Draw lines around data in range 17 2" xfId="14119" xr:uid="{E1C05BDE-FA21-4C08-9524-42C115CAD002}"/>
    <cellStyle name="Draw lines around data in range 18" xfId="8822" xr:uid="{48874AB0-C1E9-4127-BD93-712CAE598B16}"/>
    <cellStyle name="Draw lines around data in range 19" xfId="8747" xr:uid="{A28B426F-64D1-4042-AF91-7C63264EBC4A}"/>
    <cellStyle name="Draw lines around data in range 2" xfId="1161" xr:uid="{00000000-0005-0000-0000-000089040000}"/>
    <cellStyle name="Draw lines around data in range 2 2" xfId="4688" xr:uid="{2E928B22-5DEC-4D34-84EE-7014A1922F14}"/>
    <cellStyle name="Draw lines around data in range 2 2 2" xfId="11172" xr:uid="{D0AD9FE5-ECE1-4360-816A-7FC441FD3A52}"/>
    <cellStyle name="Draw lines around data in range 2 3" xfId="8815" xr:uid="{0DB1383D-A808-4C45-B985-E6F6066056B0}"/>
    <cellStyle name="Draw lines around data in range 2 4" xfId="10254" xr:uid="{D8A9B7A8-FBC0-41A2-AFA8-4C64198DABA2}"/>
    <cellStyle name="Draw lines around data in range 20" xfId="8826" xr:uid="{CE3CCFD5-CD53-457D-8459-62DC1C674F36}"/>
    <cellStyle name="Draw lines around data in range 21" xfId="8897" xr:uid="{E0136DE5-8FF4-4833-A524-5BD1657D8BCF}"/>
    <cellStyle name="Draw lines around data in range 22" xfId="8828" xr:uid="{875882AE-3C50-40F6-B022-D372844D2B40}"/>
    <cellStyle name="Draw lines around data in range 23" xfId="9706" xr:uid="{E64C25B7-962B-41D3-94FC-3F6A97172196}"/>
    <cellStyle name="Draw lines around data in range 24" xfId="15029" xr:uid="{83B056C2-8750-42AC-8B0A-AE181301A4BB}"/>
    <cellStyle name="Draw lines around data in range 25" xfId="15534" xr:uid="{BEDAF883-6A06-4B6F-9483-D32704326C75}"/>
    <cellStyle name="Draw lines around data in range 26" xfId="15537" xr:uid="{D04D06E5-A929-4E98-BF99-9D31120F7316}"/>
    <cellStyle name="Draw lines around data in range 27" xfId="15536" xr:uid="{778BFA5C-54B4-4A33-B407-9FC2AD7A1A08}"/>
    <cellStyle name="Draw lines around data in range 3" xfId="4687" xr:uid="{C83FE3AC-D220-441C-84D3-A5C9346DC546}"/>
    <cellStyle name="Draw lines around data in range 3 2" xfId="11171" xr:uid="{91E7A042-875E-4125-985C-42CB954BFDC8}"/>
    <cellStyle name="Draw lines around data in range 4" xfId="5283" xr:uid="{2DE5B42D-3751-4DF9-B6D1-46C0BB452093}"/>
    <cellStyle name="Draw lines around data in range 4 2" xfId="11754" xr:uid="{2F3274A8-3C67-413B-918D-8A0267D03643}"/>
    <cellStyle name="Draw lines around data in range 5" xfId="5245" xr:uid="{FD562073-4CA4-47AA-92C9-2F1B4EDE3EAC}"/>
    <cellStyle name="Draw lines around data in range 5 2" xfId="11716" xr:uid="{651A1DD8-C10D-435A-9074-A10CDFC4BCB7}"/>
    <cellStyle name="Draw lines around data in range 6" xfId="5228" xr:uid="{5E9AF1DC-5064-4767-892C-A823881ACA67}"/>
    <cellStyle name="Draw lines around data in range 6 2" xfId="11699" xr:uid="{23DD9B0C-B940-454A-A929-8E7F39A3BDFD}"/>
    <cellStyle name="Draw lines around data in range 7" xfId="6142" xr:uid="{81188E66-DF55-4B20-B854-E94F4EA3F84B}"/>
    <cellStyle name="Draw lines around data in range 7 2" xfId="12613" xr:uid="{C5C0BE30-2EAD-41DB-8A77-5B7C5E355FCA}"/>
    <cellStyle name="Draw lines around data in range 8" xfId="6161" xr:uid="{07B1AB41-4747-43AA-ACCD-FF2F628284CA}"/>
    <cellStyle name="Draw lines around data in range 8 2" xfId="12632" xr:uid="{640F53E6-D2AF-4A9F-8ACF-367A849EC13D}"/>
    <cellStyle name="Draw lines around data in range 9" xfId="6132" xr:uid="{E0FE5FAE-ADE0-443D-AA08-6C0018267F3B}"/>
    <cellStyle name="Draw lines around data in range 9 2" xfId="12603" xr:uid="{C7A7BEDB-BCD0-4F2F-B844-8B92AA38468E}"/>
    <cellStyle name="Draw shadow and lines within range" xfId="1162" xr:uid="{00000000-0005-0000-0000-00008A040000}"/>
    <cellStyle name="Draw shadow and lines within range 10" xfId="6712" xr:uid="{2C4F2E49-22F9-43B5-911A-36F946B6D525}"/>
    <cellStyle name="Draw shadow and lines within range 10 2" xfId="13183" xr:uid="{D314D560-0156-4DC1-B0FB-528CA28051F6}"/>
    <cellStyle name="Draw shadow and lines within range 11" xfId="6689" xr:uid="{0B55CEC9-BA38-452D-9740-AA1A3F957136}"/>
    <cellStyle name="Draw shadow and lines within range 11 2" xfId="13160" xr:uid="{B018CA2C-2979-43FF-9BFD-25ACF7E2EF3F}"/>
    <cellStyle name="Draw shadow and lines within range 12" xfId="6670" xr:uid="{9E0BA3E2-CFC7-4242-9AB4-7421C1CB19B0}"/>
    <cellStyle name="Draw shadow and lines within range 12 2" xfId="13141" xr:uid="{EC71C87D-F320-45CE-B26D-580D75128C11}"/>
    <cellStyle name="Draw shadow and lines within range 13" xfId="7643" xr:uid="{5D3A78D9-25CB-4762-8127-E5AE1F681BFD}"/>
    <cellStyle name="Draw shadow and lines within range 13 2" xfId="14114" xr:uid="{F6E65A0E-E70D-4B80-9371-96E70126181E}"/>
    <cellStyle name="Draw shadow and lines within range 14" xfId="7652" xr:uid="{8987020A-D8F8-4E4C-A7C8-FC96251C1D57}"/>
    <cellStyle name="Draw shadow and lines within range 14 2" xfId="14123" xr:uid="{03CF5ADD-D911-4AD1-AF20-A094FB38BC36}"/>
    <cellStyle name="Draw shadow and lines within range 15" xfId="7645" xr:uid="{3109F483-D412-437F-9F1D-B1045208668A}"/>
    <cellStyle name="Draw shadow and lines within range 15 2" xfId="14116" xr:uid="{4591DADA-9506-4DAB-A950-44A55C8584B3}"/>
    <cellStyle name="Draw shadow and lines within range 16" xfId="7650" xr:uid="{1B23796D-0C9B-4DB1-AB86-8D829BE26268}"/>
    <cellStyle name="Draw shadow and lines within range 16 2" xfId="14121" xr:uid="{9D52DD5F-5C52-4365-B755-090630E44B93}"/>
    <cellStyle name="Draw shadow and lines within range 17" xfId="7647" xr:uid="{E7F33915-133E-40E7-AC8B-664B15F33304}"/>
    <cellStyle name="Draw shadow and lines within range 17 2" xfId="14118" xr:uid="{398BA5C8-7B6A-403E-8ABC-5E400CC60BB5}"/>
    <cellStyle name="Draw shadow and lines within range 18" xfId="8823" xr:uid="{D21F4481-1621-4B3D-9D82-CC8BDE7BBC76}"/>
    <cellStyle name="Draw shadow and lines within range 19" xfId="8746" xr:uid="{729F91BB-AAFA-4BF5-9BEC-9984C8B2F8A2}"/>
    <cellStyle name="Draw shadow and lines within range 2" xfId="1163" xr:uid="{00000000-0005-0000-0000-00008B040000}"/>
    <cellStyle name="Draw shadow and lines within range 2 2" xfId="4690" xr:uid="{C5B5A648-233A-41A3-9DF8-DDA82CDFF7E9}"/>
    <cellStyle name="Draw shadow and lines within range 2 2 2" xfId="11174" xr:uid="{8932D34D-087B-4BF3-A60E-6706BBD0BAC0}"/>
    <cellStyle name="Draw shadow and lines within range 2 3" xfId="8816" xr:uid="{E4C62245-2688-4D34-8FAB-A83B3E6336F4}"/>
    <cellStyle name="Draw shadow and lines within range 2 4" xfId="10255" xr:uid="{79918D4F-5F97-48E5-A781-B86BA088E43B}"/>
    <cellStyle name="Draw shadow and lines within range 20" xfId="8825" xr:uid="{F3C5401C-E488-4BE1-A722-78BEB6D5A52C}"/>
    <cellStyle name="Draw shadow and lines within range 21" xfId="8898" xr:uid="{98F1742E-6776-4EDD-94A7-7B1E1844B525}"/>
    <cellStyle name="Draw shadow and lines within range 22" xfId="8827" xr:uid="{CAFE580C-42C8-4FD6-95D8-89DDFD31ADBC}"/>
    <cellStyle name="Draw shadow and lines within range 23" xfId="8899" xr:uid="{804FC6AB-0663-4C39-B791-81C93E321343}"/>
    <cellStyle name="Draw shadow and lines within range 24" xfId="15030" xr:uid="{1E4267F0-0C2E-459C-B59B-091EE6E72075}"/>
    <cellStyle name="Draw shadow and lines within range 25" xfId="15533" xr:uid="{ED5BFD78-568C-4626-B3BF-029747159323}"/>
    <cellStyle name="Draw shadow and lines within range 26" xfId="15538" xr:uid="{BA05A312-006D-4CCC-B9A7-602506017EC9}"/>
    <cellStyle name="Draw shadow and lines within range 27" xfId="15535" xr:uid="{7A64D449-D225-4BD0-BC90-3588909E66B9}"/>
    <cellStyle name="Draw shadow and lines within range 3" xfId="4689" xr:uid="{B517584F-9C80-4DD9-9ED8-D4933271C27A}"/>
    <cellStyle name="Draw shadow and lines within range 3 2" xfId="11173" xr:uid="{93349570-193C-43D7-BB01-BF58FCA6A27B}"/>
    <cellStyle name="Draw shadow and lines within range 4" xfId="5284" xr:uid="{F55CB96D-C009-4C55-8254-A8F0E642BD51}"/>
    <cellStyle name="Draw shadow and lines within range 4 2" xfId="11755" xr:uid="{8F1B6696-B986-4C1E-A07B-368406AC3E26}"/>
    <cellStyle name="Draw shadow and lines within range 5" xfId="5246" xr:uid="{DD0AEC2F-D6D8-4CFB-80F8-60B063212361}"/>
    <cellStyle name="Draw shadow and lines within range 5 2" xfId="11717" xr:uid="{9F8B006D-FE5D-41F7-B6E4-1B3648689EE3}"/>
    <cellStyle name="Draw shadow and lines within range 6" xfId="5227" xr:uid="{4936AA2A-F007-4736-896E-88895ABA8CAC}"/>
    <cellStyle name="Draw shadow and lines within range 6 2" xfId="11698" xr:uid="{054D5AEA-166D-4465-A689-729FF8C7F716}"/>
    <cellStyle name="Draw shadow and lines within range 7" xfId="6141" xr:uid="{18E5338E-554A-4BC2-97DC-3BC18B85002C}"/>
    <cellStyle name="Draw shadow and lines within range 7 2" xfId="12612" xr:uid="{3CC027CF-C088-4D41-A523-B774ECB33B30}"/>
    <cellStyle name="Draw shadow and lines within range 8" xfId="6162" xr:uid="{9DA4BC1F-7BB4-4139-93F4-E15F3D7550BE}"/>
    <cellStyle name="Draw shadow and lines within range 8 2" xfId="12633" xr:uid="{913D9947-59D4-4D0D-9730-3EDF59C7CA0A}"/>
    <cellStyle name="Draw shadow and lines within range 9" xfId="6133" xr:uid="{28E4EE92-AB59-457E-91AE-E366D9F9C7C7}"/>
    <cellStyle name="Draw shadow and lines within range 9 2" xfId="12604" xr:uid="{FD224821-7A66-489C-865B-EB0CC0ADBE65}"/>
    <cellStyle name="Enlarge title text, yellow on blue" xfId="1164" xr:uid="{00000000-0005-0000-0000-00008C040000}"/>
    <cellStyle name="Enter Currency (0)" xfId="1165" xr:uid="{00000000-0005-0000-0000-00008D040000}"/>
    <cellStyle name="Enter Currency (0) 2" xfId="1166" xr:uid="{00000000-0005-0000-0000-00008E040000}"/>
    <cellStyle name="Enter Currency (2)" xfId="1167" xr:uid="{00000000-0005-0000-0000-00008F040000}"/>
    <cellStyle name="Enter Currency (2) 2" xfId="1168" xr:uid="{00000000-0005-0000-0000-000090040000}"/>
    <cellStyle name="Enter Units (0)" xfId="1169" xr:uid="{00000000-0005-0000-0000-000091040000}"/>
    <cellStyle name="Enter Units (0) 2" xfId="1170" xr:uid="{00000000-0005-0000-0000-000092040000}"/>
    <cellStyle name="Enter Units (1)" xfId="1171" xr:uid="{00000000-0005-0000-0000-000093040000}"/>
    <cellStyle name="Enter Units (1) 2" xfId="1172" xr:uid="{00000000-0005-0000-0000-000094040000}"/>
    <cellStyle name="Enter Units (2)" xfId="1173" xr:uid="{00000000-0005-0000-0000-000095040000}"/>
    <cellStyle name="Enter Units (2) 2" xfId="1174" xr:uid="{00000000-0005-0000-0000-000096040000}"/>
    <cellStyle name="Entered" xfId="1175" xr:uid="{00000000-0005-0000-0000-000097040000}"/>
    <cellStyle name="Explanatory Text" xfId="1176" builtinId="53" customBuiltin="1"/>
    <cellStyle name="Explanatory Text 10" xfId="1177" xr:uid="{00000000-0005-0000-0000-000099040000}"/>
    <cellStyle name="Explanatory Text 11" xfId="1178" xr:uid="{00000000-0005-0000-0000-00009A040000}"/>
    <cellStyle name="Explanatory Text 12" xfId="1179" xr:uid="{00000000-0005-0000-0000-00009B040000}"/>
    <cellStyle name="Explanatory Text 13" xfId="1180" xr:uid="{00000000-0005-0000-0000-00009C040000}"/>
    <cellStyle name="Explanatory Text 14" xfId="1181" xr:uid="{00000000-0005-0000-0000-00009D040000}"/>
    <cellStyle name="Explanatory Text 15" xfId="1182" xr:uid="{00000000-0005-0000-0000-00009E040000}"/>
    <cellStyle name="Explanatory Text 16" xfId="1183" xr:uid="{00000000-0005-0000-0000-00009F040000}"/>
    <cellStyle name="Explanatory Text 17" xfId="1184" xr:uid="{00000000-0005-0000-0000-0000A0040000}"/>
    <cellStyle name="Explanatory Text 2" xfId="1185" xr:uid="{00000000-0005-0000-0000-0000A1040000}"/>
    <cellStyle name="Explanatory Text 2 2" xfId="1186" xr:uid="{00000000-0005-0000-0000-0000A2040000}"/>
    <cellStyle name="Explanatory Text 2 3" xfId="1187" xr:uid="{00000000-0005-0000-0000-0000A3040000}"/>
    <cellStyle name="Explanatory Text 3" xfId="1188" xr:uid="{00000000-0005-0000-0000-0000A4040000}"/>
    <cellStyle name="Explanatory Text 4" xfId="1189" xr:uid="{00000000-0005-0000-0000-0000A5040000}"/>
    <cellStyle name="Explanatory Text 5" xfId="1190" xr:uid="{00000000-0005-0000-0000-0000A6040000}"/>
    <cellStyle name="Explanatory Text 6" xfId="1191" xr:uid="{00000000-0005-0000-0000-0000A7040000}"/>
    <cellStyle name="Explanatory Text 7" xfId="1192" xr:uid="{00000000-0005-0000-0000-0000A8040000}"/>
    <cellStyle name="Explanatory Text 8" xfId="1193" xr:uid="{00000000-0005-0000-0000-0000A9040000}"/>
    <cellStyle name="Explanatory Text 9" xfId="1194" xr:uid="{00000000-0005-0000-0000-0000AA040000}"/>
    <cellStyle name="F2" xfId="1195" xr:uid="{00000000-0005-0000-0000-0000AB040000}"/>
    <cellStyle name="F3" xfId="1196" xr:uid="{00000000-0005-0000-0000-0000AC040000}"/>
    <cellStyle name="F4" xfId="1197" xr:uid="{00000000-0005-0000-0000-0000AD040000}"/>
    <cellStyle name="F5" xfId="1198" xr:uid="{00000000-0005-0000-0000-0000AE040000}"/>
    <cellStyle name="F6" xfId="1199" xr:uid="{00000000-0005-0000-0000-0000AF040000}"/>
    <cellStyle name="F7" xfId="1200" xr:uid="{00000000-0005-0000-0000-0000B0040000}"/>
    <cellStyle name="F8" xfId="1201" xr:uid="{00000000-0005-0000-0000-0000B1040000}"/>
    <cellStyle name="Fixed" xfId="1202" xr:uid="{00000000-0005-0000-0000-0000B2040000}"/>
    <cellStyle name="Format a column of totals" xfId="1203" xr:uid="{00000000-0005-0000-0000-0000B3040000}"/>
    <cellStyle name="Format a column of totals 2" xfId="1204" xr:uid="{00000000-0005-0000-0000-0000B4040000}"/>
    <cellStyle name="Format a column of totals 2 2" xfId="1205" xr:uid="{00000000-0005-0000-0000-0000B5040000}"/>
    <cellStyle name="Format a column of totals 2 2 2" xfId="4693" xr:uid="{6798BFD4-2BB7-4E3D-A318-41721E24414C}"/>
    <cellStyle name="Format a column of totals 2 3" xfId="4692" xr:uid="{1FBC4F8B-54DD-49E0-AF5F-B322D3D3180F}"/>
    <cellStyle name="Format a column of totals 2 4" xfId="15532" xr:uid="{E746ADDA-4BCF-4A1F-94DE-54E16012A927}"/>
    <cellStyle name="Format a column of totals 3" xfId="1206" xr:uid="{00000000-0005-0000-0000-0000B6040000}"/>
    <cellStyle name="Format a column of totals 3 2" xfId="4694" xr:uid="{B956E876-84F6-4519-B548-F2234FA7280A}"/>
    <cellStyle name="Format a column of totals 4" xfId="4691" xr:uid="{86DCB771-FDC3-42F4-84C6-5C63650837E6}"/>
    <cellStyle name="Format a column of totals 5" xfId="15531" xr:uid="{3CBC8CEA-1883-4FAA-BDBE-4B7FE8114CC5}"/>
    <cellStyle name="Format a row of totals" xfId="1207" xr:uid="{00000000-0005-0000-0000-0000B7040000}"/>
    <cellStyle name="Format a row of totals 10" xfId="6713" xr:uid="{86836712-439E-4BAB-8954-7E25E8B83049}"/>
    <cellStyle name="Format a row of totals 10 2" xfId="13184" xr:uid="{FA322B59-741D-415D-BD08-B74EDF1D1DE6}"/>
    <cellStyle name="Format a row of totals 11" xfId="6690" xr:uid="{CAFA270B-6A1F-4DE1-A13C-6C33EB50BDDF}"/>
    <cellStyle name="Format a row of totals 11 2" xfId="13161" xr:uid="{2614EE6B-E10F-493D-AF6B-A8D4D04F4EDC}"/>
    <cellStyle name="Format a row of totals 12" xfId="6669" xr:uid="{B2519D37-D15C-40C0-9C8C-8725049C52C3}"/>
    <cellStyle name="Format a row of totals 12 2" xfId="13140" xr:uid="{A41906CA-39A1-400A-A1C5-B6191CBEC66E}"/>
    <cellStyle name="Format a row of totals 13" xfId="7338" xr:uid="{0B0C78D8-D119-4E6F-AFE2-061016377E53}"/>
    <cellStyle name="Format a row of totals 13 2" xfId="13809" xr:uid="{B0EC610E-1378-4B3D-8ED9-DF11AB459DBE}"/>
    <cellStyle name="Format a row of totals 14" xfId="7655" xr:uid="{73054396-1E59-4A9C-8DC3-A2BB0E38048D}"/>
    <cellStyle name="Format a row of totals 14 2" xfId="14126" xr:uid="{48CB6474-6718-42EC-AEF7-D7A0E121DA1C}"/>
    <cellStyle name="Format a row of totals 15" xfId="7640" xr:uid="{F4F7743B-B948-40DC-BE1B-47423C15D527}"/>
    <cellStyle name="Format a row of totals 15 2" xfId="14111" xr:uid="{DC843AA1-F94E-49B9-AAA0-9FC5CD98A2A0}"/>
    <cellStyle name="Format a row of totals 16" xfId="7653" xr:uid="{DDA51FD4-73D9-4149-A1F5-39735366D999}"/>
    <cellStyle name="Format a row of totals 16 2" xfId="14124" xr:uid="{DF5C18B6-788B-4373-963E-1CF2E9EC4BAF}"/>
    <cellStyle name="Format a row of totals 17" xfId="7642" xr:uid="{CDDD287D-D919-42A5-8E52-35BCE3054968}"/>
    <cellStyle name="Format a row of totals 17 2" xfId="14113" xr:uid="{9A137619-97C0-4B83-9732-8D95B9225AE0}"/>
    <cellStyle name="Format a row of totals 18" xfId="8829" xr:uid="{D5A1875B-BE5A-4350-B89C-A7955B4318A5}"/>
    <cellStyle name="Format a row of totals 19" xfId="8742" xr:uid="{E6A026FA-B9C9-43A8-B326-098EAFFCF78B}"/>
    <cellStyle name="Format a row of totals 2" xfId="1208" xr:uid="{00000000-0005-0000-0000-0000B8040000}"/>
    <cellStyle name="Format a row of totals 2 2" xfId="4696" xr:uid="{7A2A3B55-7AD3-492F-88C3-FE027E93E909}"/>
    <cellStyle name="Format a row of totals 2 2 2" xfId="11176" xr:uid="{4241C6F6-CE01-4D5B-A18F-3C69AD993459}"/>
    <cellStyle name="Format a row of totals 2 3" xfId="9182" xr:uid="{FD007F96-285F-4A38-B7EC-EE33CC19A946}"/>
    <cellStyle name="Format a row of totals 2 4" xfId="10256" xr:uid="{10760F0F-E6E1-479B-AC39-D7FE3A977DAA}"/>
    <cellStyle name="Format a row of totals 20" xfId="8819" xr:uid="{877747D3-2D41-44A9-A664-CFD47B710A9B}"/>
    <cellStyle name="Format a row of totals 21" xfId="8901" xr:uid="{E47D3FC3-5F6A-4391-A553-65D78551F38C}"/>
    <cellStyle name="Format a row of totals 22" xfId="8821" xr:uid="{7D33BFBB-92DA-4644-929D-8E59CE5A22BE}"/>
    <cellStyle name="Format a row of totals 23" xfId="10088" xr:uid="{D0AF3313-A559-4D4F-A3D7-BF4B81176993}"/>
    <cellStyle name="Format a row of totals 24" xfId="15031" xr:uid="{2084BEFA-6348-420F-9A32-02A205480CE6}"/>
    <cellStyle name="Format a row of totals 25" xfId="15528" xr:uid="{40F23DEA-C9CA-4CD8-AC49-E5C7B73CFA40}"/>
    <cellStyle name="Format a row of totals 26" xfId="15539" xr:uid="{1207C065-1D0F-41F0-A325-CFDDA3B92152}"/>
    <cellStyle name="Format a row of totals 27" xfId="15530" xr:uid="{01E073A7-A7EC-4CA7-A268-612A0082AF02}"/>
    <cellStyle name="Format a row of totals 3" xfId="4695" xr:uid="{AB5D229C-92AD-4DFF-ABF3-61382385D544}"/>
    <cellStyle name="Format a row of totals 3 2" xfId="11175" xr:uid="{DD088537-89A0-47E7-8EAD-9E2365EC5112}"/>
    <cellStyle name="Format a row of totals 4" xfId="5285" xr:uid="{AED28705-8950-4067-A80D-6D6364FDF6BA}"/>
    <cellStyle name="Format a row of totals 4 2" xfId="11756" xr:uid="{3170963E-3A43-45F4-86C2-7C5DAF532795}"/>
    <cellStyle name="Format a row of totals 5" xfId="5247" xr:uid="{7E4FDB71-A7EA-4CD5-851F-780F61B697A2}"/>
    <cellStyle name="Format a row of totals 5 2" xfId="11718" xr:uid="{7C16904A-B515-438D-A510-407903F9F64E}"/>
    <cellStyle name="Format a row of totals 6" xfId="5226" xr:uid="{4504C326-AA44-427F-B923-3723FD5232D2}"/>
    <cellStyle name="Format a row of totals 6 2" xfId="11697" xr:uid="{09294F86-FC70-4417-B2F4-83F86C6B47F4}"/>
    <cellStyle name="Format a row of totals 7" xfId="6136" xr:uid="{0871C500-3B67-4EA6-BC79-43B458A096C6}"/>
    <cellStyle name="Format a row of totals 7 2" xfId="12607" xr:uid="{9FFB20C5-0BB5-4FDD-A049-8646E82C2A05}"/>
    <cellStyle name="Format a row of totals 8" xfId="6163" xr:uid="{D22C28F7-9F0B-4F44-85AC-A769C21266FF}"/>
    <cellStyle name="Format a row of totals 8 2" xfId="12634" xr:uid="{E2DB01DB-8DCD-4923-85B7-D1065F0DF0E1}"/>
    <cellStyle name="Format a row of totals 9" xfId="6134" xr:uid="{E5C46A39-720F-4C1F-9EE5-51C1FB300D4F}"/>
    <cellStyle name="Format a row of totals 9 2" xfId="12605" xr:uid="{034DBBCF-9E81-4CD0-ADEC-FA80FC03EC34}"/>
    <cellStyle name="Format text as bold, black on yellow" xfId="1209" xr:uid="{00000000-0005-0000-0000-0000B9040000}"/>
    <cellStyle name="Format text as bold, black on yellow 10" xfId="6714" xr:uid="{D5146531-D858-40D5-B47A-B60402934B9D}"/>
    <cellStyle name="Format text as bold, black on yellow 10 2" xfId="13185" xr:uid="{13EAA84B-D807-43AB-BEC0-4ABEF6788680}"/>
    <cellStyle name="Format text as bold, black on yellow 11" xfId="7086" xr:uid="{2320274E-4B95-4E1C-98A0-A99469E4DDF6}"/>
    <cellStyle name="Format text as bold, black on yellow 11 2" xfId="13557" xr:uid="{0FBFAE5C-64AE-4213-835B-394E6A7FC95B}"/>
    <cellStyle name="Format text as bold, black on yellow 12" xfId="6668" xr:uid="{3B00B9EC-5F33-4CFA-BD85-7133C5C8D1E5}"/>
    <cellStyle name="Format text as bold, black on yellow 12 2" xfId="13139" xr:uid="{600AC9B6-D96C-477B-8BD1-CEE9DBFB1111}"/>
    <cellStyle name="Format text as bold, black on yellow 13" xfId="7638" xr:uid="{D5940A5F-B514-450A-83EC-D10156749C62}"/>
    <cellStyle name="Format text as bold, black on yellow 13 2" xfId="14109" xr:uid="{42BD875F-C3E4-4757-9351-7BF7E9ABBB6D}"/>
    <cellStyle name="Format text as bold, black on yellow 14" xfId="7656" xr:uid="{AE05CB0E-5AD5-4042-9128-4E729FFCC690}"/>
    <cellStyle name="Format text as bold, black on yellow 14 2" xfId="14127" xr:uid="{75A5570D-C3C2-460F-B283-D5BBBFEDFD6B}"/>
    <cellStyle name="Format text as bold, black on yellow 15" xfId="7639" xr:uid="{1F5D8213-5AEB-45FF-9DE8-086EBA1C9DCA}"/>
    <cellStyle name="Format text as bold, black on yellow 15 2" xfId="14110" xr:uid="{98D00817-0A26-465B-B609-B29317AA8260}"/>
    <cellStyle name="Format text as bold, black on yellow 16" xfId="7654" xr:uid="{0D70B8B8-8280-46BC-945B-7C0F18849432}"/>
    <cellStyle name="Format text as bold, black on yellow 16 2" xfId="14125" xr:uid="{661BD9EF-2E03-40DA-AE07-326FE8FBA561}"/>
    <cellStyle name="Format text as bold, black on yellow 17" xfId="7641" xr:uid="{BAC58195-DF5E-4EB5-90A9-AB77724C4443}"/>
    <cellStyle name="Format text as bold, black on yellow 17 2" xfId="14112" xr:uid="{8BD98E8D-AA04-45AD-9627-77EA80658A26}"/>
    <cellStyle name="Format text as bold, black on yellow 18" xfId="8830" xr:uid="{730C71C2-9FD3-4634-AA18-264796247B00}"/>
    <cellStyle name="Format text as bold, black on yellow 19" xfId="8741" xr:uid="{3778B266-4047-49E5-AD8D-62F16AADB179}"/>
    <cellStyle name="Format text as bold, black on yellow 2" xfId="1210" xr:uid="{00000000-0005-0000-0000-0000BA040000}"/>
    <cellStyle name="Format text as bold, black on yellow 2 2" xfId="4698" xr:uid="{A0CFE4A8-5C01-42B0-810D-91DAEB4B3C97}"/>
    <cellStyle name="Format text as bold, black on yellow 2 2 2" xfId="11178" xr:uid="{B70713E5-DC07-4E64-841A-DA60F3B0E441}"/>
    <cellStyle name="Format text as bold, black on yellow 2 3" xfId="8824" xr:uid="{E8EB0EA2-9752-4860-95A2-8EBDB80D112C}"/>
    <cellStyle name="Format text as bold, black on yellow 2 4" xfId="10257" xr:uid="{66DAC5E0-1C88-4738-9E80-50D9C23BE5CE}"/>
    <cellStyle name="Format text as bold, black on yellow 20" xfId="8818" xr:uid="{067CD7E8-35DE-4495-A380-778B23925BB7}"/>
    <cellStyle name="Format text as bold, black on yellow 21" xfId="9179" xr:uid="{B41F8B99-C4EA-4F19-B4D1-1EE2C481B787}"/>
    <cellStyle name="Format text as bold, black on yellow 22" xfId="8820" xr:uid="{893C7A98-711D-4652-9FE2-5356D040721C}"/>
    <cellStyle name="Format text as bold, black on yellow 23" xfId="8900" xr:uid="{9F5CAA70-BC58-4B6F-BC06-B4712D609493}"/>
    <cellStyle name="Format text as bold, black on yellow 24" xfId="15247" xr:uid="{07EE5AA4-A147-4B7A-A7CB-A49AED19643D}"/>
    <cellStyle name="Format text as bold, black on yellow 25" xfId="15527" xr:uid="{297EFA81-665D-439A-98BF-1F9362BB262B}"/>
    <cellStyle name="Format text as bold, black on yellow 26" xfId="15540" xr:uid="{893EA80E-8D42-43D4-A44D-C5615A559914}"/>
    <cellStyle name="Format text as bold, black on yellow 27" xfId="15529" xr:uid="{747DE40C-C871-475D-8660-FF2E882A89E3}"/>
    <cellStyle name="Format text as bold, black on yellow 3" xfId="4697" xr:uid="{FAF8DFFA-B04A-493F-90BA-43D99DCAEAFC}"/>
    <cellStyle name="Format text as bold, black on yellow 3 2" xfId="11177" xr:uid="{9355A78D-6FCA-48E0-9C54-21363CB49A26}"/>
    <cellStyle name="Format text as bold, black on yellow 4" xfId="5286" xr:uid="{78AB1F24-EEA8-4EF2-A55A-F5AF14822FDE}"/>
    <cellStyle name="Format text as bold, black on yellow 4 2" xfId="11757" xr:uid="{55FBD6A3-4B9D-4F3A-9AF2-F6CFDE95A4D1}"/>
    <cellStyle name="Format text as bold, black on yellow 5" xfId="5663" xr:uid="{1E409AC1-1971-47B8-B439-108F6C85B22C}"/>
    <cellStyle name="Format text as bold, black on yellow 5 2" xfId="12134" xr:uid="{02AA7A31-53D5-4E99-863E-4E255771AD7A}"/>
    <cellStyle name="Format text as bold, black on yellow 6" xfId="5225" xr:uid="{78FD3025-5E36-4054-9643-81485E61620D}"/>
    <cellStyle name="Format text as bold, black on yellow 6 2" xfId="11696" xr:uid="{E79C3B90-35F2-4C3B-BB75-3238DBB167FC}"/>
    <cellStyle name="Format text as bold, black on yellow 7" xfId="5912" xr:uid="{35A0D588-FB3A-40F1-A13D-7A251542B42A}"/>
    <cellStyle name="Format text as bold, black on yellow 7 2" xfId="12383" xr:uid="{55D3C610-AC95-40D9-A3CF-32E36A5329B3}"/>
    <cellStyle name="Format text as bold, black on yellow 8" xfId="6164" xr:uid="{062F32DE-F524-44C4-BC07-BB607B2D4334}"/>
    <cellStyle name="Format text as bold, black on yellow 8 2" xfId="12635" xr:uid="{4C9359C0-09B0-452D-8193-CCC61B5FE4FB}"/>
    <cellStyle name="Format text as bold, black on yellow 9" xfId="6604" xr:uid="{0BDFAFBE-5BF2-48AE-9EBE-9514001D94AE}"/>
    <cellStyle name="Format text as bold, black on yellow 9 2" xfId="13075" xr:uid="{5121D80B-B823-42FA-9BE4-6FECA2F4E032}"/>
    <cellStyle name="Good" xfId="1211" builtinId="26" customBuiltin="1"/>
    <cellStyle name="Good 10" xfId="1212" xr:uid="{00000000-0005-0000-0000-0000BC040000}"/>
    <cellStyle name="Good 11" xfId="1213" xr:uid="{00000000-0005-0000-0000-0000BD040000}"/>
    <cellStyle name="Good 12" xfId="1214" xr:uid="{00000000-0005-0000-0000-0000BE040000}"/>
    <cellStyle name="Good 13" xfId="1215" xr:uid="{00000000-0005-0000-0000-0000BF040000}"/>
    <cellStyle name="Good 14" xfId="1216" xr:uid="{00000000-0005-0000-0000-0000C0040000}"/>
    <cellStyle name="Good 15" xfId="1217" xr:uid="{00000000-0005-0000-0000-0000C1040000}"/>
    <cellStyle name="Good 16" xfId="1218" xr:uid="{00000000-0005-0000-0000-0000C2040000}"/>
    <cellStyle name="Good 2" xfId="1219" xr:uid="{00000000-0005-0000-0000-0000C3040000}"/>
    <cellStyle name="Good 2 2" xfId="1220" xr:uid="{00000000-0005-0000-0000-0000C4040000}"/>
    <cellStyle name="Good 2 3" xfId="1221" xr:uid="{00000000-0005-0000-0000-0000C5040000}"/>
    <cellStyle name="Good 3" xfId="1222" xr:uid="{00000000-0005-0000-0000-0000C6040000}"/>
    <cellStyle name="Good 4" xfId="1223" xr:uid="{00000000-0005-0000-0000-0000C7040000}"/>
    <cellStyle name="Good 5" xfId="1224" xr:uid="{00000000-0005-0000-0000-0000C8040000}"/>
    <cellStyle name="Good 6" xfId="1225" xr:uid="{00000000-0005-0000-0000-0000C9040000}"/>
    <cellStyle name="Good 7" xfId="1226" xr:uid="{00000000-0005-0000-0000-0000CA040000}"/>
    <cellStyle name="Good 8" xfId="1227" xr:uid="{00000000-0005-0000-0000-0000CB040000}"/>
    <cellStyle name="Good 9" xfId="1228" xr:uid="{00000000-0005-0000-0000-0000CC040000}"/>
    <cellStyle name="GrandTotal" xfId="1229" xr:uid="{00000000-0005-0000-0000-0000CD040000}"/>
    <cellStyle name="Grey" xfId="1230" xr:uid="{00000000-0005-0000-0000-0000CE040000}"/>
    <cellStyle name="Header1" xfId="1231" xr:uid="{00000000-0005-0000-0000-0000CF040000}"/>
    <cellStyle name="Header2" xfId="1232" xr:uid="{00000000-0005-0000-0000-0000D0040000}"/>
    <cellStyle name="Header2 2" xfId="1233" xr:uid="{00000000-0005-0000-0000-0000D1040000}"/>
    <cellStyle name="Header2 2 2" xfId="4700" xr:uid="{BDEB9D5D-83E6-4AAF-B67D-F259D37AC913}"/>
    <cellStyle name="Header2 2 2 2" xfId="11180" xr:uid="{AF15D6BA-49EB-4F03-9EBC-47BFD9D11307}"/>
    <cellStyle name="Header2 2 3" xfId="10258" xr:uid="{7F85B98F-F556-422A-8E0C-8FD440C05FF9}"/>
    <cellStyle name="Header2 3" xfId="4699" xr:uid="{F6A15C55-3FBF-423A-9849-FBF8C103C240}"/>
    <cellStyle name="Header2 3 2" xfId="11179" xr:uid="{9A665007-8062-4CA2-871A-75AB39E05874}"/>
    <cellStyle name="Header2 4" xfId="8817" xr:uid="{97DFA776-D736-4D45-992B-80578D7426EA}"/>
    <cellStyle name="Heading 1" xfId="1234" builtinId="16" customBuiltin="1"/>
    <cellStyle name="Heading 1 10" xfId="1235" xr:uid="{00000000-0005-0000-0000-0000D3040000}"/>
    <cellStyle name="Heading 1 10 2" xfId="1236" xr:uid="{00000000-0005-0000-0000-0000D4040000}"/>
    <cellStyle name="Heading 1 11" xfId="1237" xr:uid="{00000000-0005-0000-0000-0000D5040000}"/>
    <cellStyle name="Heading 1 11 2" xfId="1238" xr:uid="{00000000-0005-0000-0000-0000D6040000}"/>
    <cellStyle name="Heading 1 12" xfId="1239" xr:uid="{00000000-0005-0000-0000-0000D7040000}"/>
    <cellStyle name="Heading 1 12 2" xfId="1240" xr:uid="{00000000-0005-0000-0000-0000D8040000}"/>
    <cellStyle name="Heading 1 13" xfId="1241" xr:uid="{00000000-0005-0000-0000-0000D9040000}"/>
    <cellStyle name="Heading 1 13 2" xfId="1242" xr:uid="{00000000-0005-0000-0000-0000DA040000}"/>
    <cellStyle name="Heading 1 14" xfId="1243" xr:uid="{00000000-0005-0000-0000-0000DB040000}"/>
    <cellStyle name="Heading 1 14 2" xfId="1244" xr:uid="{00000000-0005-0000-0000-0000DC040000}"/>
    <cellStyle name="Heading 1 15" xfId="1245" xr:uid="{00000000-0005-0000-0000-0000DD040000}"/>
    <cellStyle name="Heading 1 15 2" xfId="1246" xr:uid="{00000000-0005-0000-0000-0000DE040000}"/>
    <cellStyle name="Heading 1 16" xfId="1247" xr:uid="{00000000-0005-0000-0000-0000DF040000}"/>
    <cellStyle name="Heading 1 16 2" xfId="1248" xr:uid="{00000000-0005-0000-0000-0000E0040000}"/>
    <cellStyle name="Heading 1 2" xfId="1249" xr:uid="{00000000-0005-0000-0000-0000E1040000}"/>
    <cellStyle name="Heading 1 2 2" xfId="1250" xr:uid="{00000000-0005-0000-0000-0000E2040000}"/>
    <cellStyle name="Heading 1 2 2 2" xfId="1251" xr:uid="{00000000-0005-0000-0000-0000E3040000}"/>
    <cellStyle name="Heading 1 2 3" xfId="1252" xr:uid="{00000000-0005-0000-0000-0000E4040000}"/>
    <cellStyle name="Heading 1 2 3 2" xfId="1253" xr:uid="{00000000-0005-0000-0000-0000E5040000}"/>
    <cellStyle name="Heading 1 2 4" xfId="1254" xr:uid="{00000000-0005-0000-0000-0000E6040000}"/>
    <cellStyle name="Heading 1 3" xfId="1255" xr:uid="{00000000-0005-0000-0000-0000E7040000}"/>
    <cellStyle name="Heading 1 3 2" xfId="1256" xr:uid="{00000000-0005-0000-0000-0000E8040000}"/>
    <cellStyle name="Heading 1 4" xfId="1257" xr:uid="{00000000-0005-0000-0000-0000E9040000}"/>
    <cellStyle name="Heading 1 4 2" xfId="1258" xr:uid="{00000000-0005-0000-0000-0000EA040000}"/>
    <cellStyle name="Heading 1 5" xfId="1259" xr:uid="{00000000-0005-0000-0000-0000EB040000}"/>
    <cellStyle name="Heading 1 5 2" xfId="1260" xr:uid="{00000000-0005-0000-0000-0000EC040000}"/>
    <cellStyle name="Heading 1 6" xfId="1261" xr:uid="{00000000-0005-0000-0000-0000ED040000}"/>
    <cellStyle name="Heading 1 6 2" xfId="1262" xr:uid="{00000000-0005-0000-0000-0000EE040000}"/>
    <cellStyle name="Heading 1 7" xfId="1263" xr:uid="{00000000-0005-0000-0000-0000EF040000}"/>
    <cellStyle name="Heading 1 7 2" xfId="1264" xr:uid="{00000000-0005-0000-0000-0000F0040000}"/>
    <cellStyle name="Heading 1 8" xfId="1265" xr:uid="{00000000-0005-0000-0000-0000F1040000}"/>
    <cellStyle name="Heading 1 8 2" xfId="1266" xr:uid="{00000000-0005-0000-0000-0000F2040000}"/>
    <cellStyle name="Heading 1 9" xfId="1267" xr:uid="{00000000-0005-0000-0000-0000F3040000}"/>
    <cellStyle name="Heading 1 9 2" xfId="1268" xr:uid="{00000000-0005-0000-0000-0000F4040000}"/>
    <cellStyle name="Heading 2" xfId="1269" builtinId="17" customBuiltin="1"/>
    <cellStyle name="Heading 2 10" xfId="1270" xr:uid="{00000000-0005-0000-0000-0000F6040000}"/>
    <cellStyle name="Heading 2 10 2" xfId="1271" xr:uid="{00000000-0005-0000-0000-0000F7040000}"/>
    <cellStyle name="Heading 2 11" xfId="1272" xr:uid="{00000000-0005-0000-0000-0000F8040000}"/>
    <cellStyle name="Heading 2 11 2" xfId="1273" xr:uid="{00000000-0005-0000-0000-0000F9040000}"/>
    <cellStyle name="Heading 2 12" xfId="1274" xr:uid="{00000000-0005-0000-0000-0000FA040000}"/>
    <cellStyle name="Heading 2 12 2" xfId="1275" xr:uid="{00000000-0005-0000-0000-0000FB040000}"/>
    <cellStyle name="Heading 2 13" xfId="1276" xr:uid="{00000000-0005-0000-0000-0000FC040000}"/>
    <cellStyle name="Heading 2 13 2" xfId="1277" xr:uid="{00000000-0005-0000-0000-0000FD040000}"/>
    <cellStyle name="Heading 2 14" xfId="1278" xr:uid="{00000000-0005-0000-0000-0000FE040000}"/>
    <cellStyle name="Heading 2 14 2" xfId="1279" xr:uid="{00000000-0005-0000-0000-0000FF040000}"/>
    <cellStyle name="Heading 2 15" xfId="1280" xr:uid="{00000000-0005-0000-0000-000000050000}"/>
    <cellStyle name="Heading 2 15 2" xfId="1281" xr:uid="{00000000-0005-0000-0000-000001050000}"/>
    <cellStyle name="Heading 2 16" xfId="1282" xr:uid="{00000000-0005-0000-0000-000002050000}"/>
    <cellStyle name="Heading 2 16 2" xfId="1283" xr:uid="{00000000-0005-0000-0000-000003050000}"/>
    <cellStyle name="Heading 2 2" xfId="1284" xr:uid="{00000000-0005-0000-0000-000004050000}"/>
    <cellStyle name="Heading 2 2 2" xfId="1285" xr:uid="{00000000-0005-0000-0000-000005050000}"/>
    <cellStyle name="Heading 2 2 2 2" xfId="1286" xr:uid="{00000000-0005-0000-0000-000006050000}"/>
    <cellStyle name="Heading 2 2 3" xfId="1287" xr:uid="{00000000-0005-0000-0000-000007050000}"/>
    <cellStyle name="Heading 2 2 3 2" xfId="1288" xr:uid="{00000000-0005-0000-0000-000008050000}"/>
    <cellStyle name="Heading 2 2 4" xfId="1289" xr:uid="{00000000-0005-0000-0000-000009050000}"/>
    <cellStyle name="Heading 2 3" xfId="1290" xr:uid="{00000000-0005-0000-0000-00000A050000}"/>
    <cellStyle name="Heading 2 3 2" xfId="1291" xr:uid="{00000000-0005-0000-0000-00000B050000}"/>
    <cellStyle name="Heading 2 4" xfId="1292" xr:uid="{00000000-0005-0000-0000-00000C050000}"/>
    <cellStyle name="Heading 2 4 2" xfId="1293" xr:uid="{00000000-0005-0000-0000-00000D050000}"/>
    <cellStyle name="Heading 2 5" xfId="1294" xr:uid="{00000000-0005-0000-0000-00000E050000}"/>
    <cellStyle name="Heading 2 5 2" xfId="1295" xr:uid="{00000000-0005-0000-0000-00000F050000}"/>
    <cellStyle name="Heading 2 6" xfId="1296" xr:uid="{00000000-0005-0000-0000-000010050000}"/>
    <cellStyle name="Heading 2 6 2" xfId="1297" xr:uid="{00000000-0005-0000-0000-000011050000}"/>
    <cellStyle name="Heading 2 7" xfId="1298" xr:uid="{00000000-0005-0000-0000-000012050000}"/>
    <cellStyle name="Heading 2 7 2" xfId="1299" xr:uid="{00000000-0005-0000-0000-000013050000}"/>
    <cellStyle name="Heading 2 8" xfId="1300" xr:uid="{00000000-0005-0000-0000-000014050000}"/>
    <cellStyle name="Heading 2 8 2" xfId="1301" xr:uid="{00000000-0005-0000-0000-000015050000}"/>
    <cellStyle name="Heading 2 9" xfId="1302" xr:uid="{00000000-0005-0000-0000-000016050000}"/>
    <cellStyle name="Heading 2 9 2" xfId="1303" xr:uid="{00000000-0005-0000-0000-000017050000}"/>
    <cellStyle name="Heading 3" xfId="1304" builtinId="18" customBuiltin="1"/>
    <cellStyle name="Heading 3 10" xfId="1305" xr:uid="{00000000-0005-0000-0000-000019050000}"/>
    <cellStyle name="Heading 3 11" xfId="1306" xr:uid="{00000000-0005-0000-0000-00001A050000}"/>
    <cellStyle name="Heading 3 12" xfId="1307" xr:uid="{00000000-0005-0000-0000-00001B050000}"/>
    <cellStyle name="Heading 3 13" xfId="1308" xr:uid="{00000000-0005-0000-0000-00001C050000}"/>
    <cellStyle name="Heading 3 14" xfId="1309" xr:uid="{00000000-0005-0000-0000-00001D050000}"/>
    <cellStyle name="Heading 3 15" xfId="1310" xr:uid="{00000000-0005-0000-0000-00001E050000}"/>
    <cellStyle name="Heading 3 16" xfId="1311" xr:uid="{00000000-0005-0000-0000-00001F050000}"/>
    <cellStyle name="Heading 3 2" xfId="1312" xr:uid="{00000000-0005-0000-0000-000020050000}"/>
    <cellStyle name="Heading 3 2 2" xfId="1313" xr:uid="{00000000-0005-0000-0000-000021050000}"/>
    <cellStyle name="Heading 3 2 3" xfId="1314" xr:uid="{00000000-0005-0000-0000-000022050000}"/>
    <cellStyle name="Heading 3 3" xfId="1315" xr:uid="{00000000-0005-0000-0000-000023050000}"/>
    <cellStyle name="Heading 3 4" xfId="1316" xr:uid="{00000000-0005-0000-0000-000024050000}"/>
    <cellStyle name="Heading 3 5" xfId="1317" xr:uid="{00000000-0005-0000-0000-000025050000}"/>
    <cellStyle name="Heading 3 6" xfId="1318" xr:uid="{00000000-0005-0000-0000-000026050000}"/>
    <cellStyle name="Heading 3 7" xfId="1319" xr:uid="{00000000-0005-0000-0000-000027050000}"/>
    <cellStyle name="Heading 3 8" xfId="1320" xr:uid="{00000000-0005-0000-0000-000028050000}"/>
    <cellStyle name="Heading 3 9" xfId="1321" xr:uid="{00000000-0005-0000-0000-000029050000}"/>
    <cellStyle name="Heading 4" xfId="1322" builtinId="19" customBuiltin="1"/>
    <cellStyle name="Heading 4 10" xfId="1323" xr:uid="{00000000-0005-0000-0000-00002B050000}"/>
    <cellStyle name="Heading 4 11" xfId="1324" xr:uid="{00000000-0005-0000-0000-00002C050000}"/>
    <cellStyle name="Heading 4 12" xfId="1325" xr:uid="{00000000-0005-0000-0000-00002D050000}"/>
    <cellStyle name="Heading 4 13" xfId="1326" xr:uid="{00000000-0005-0000-0000-00002E050000}"/>
    <cellStyle name="Heading 4 14" xfId="1327" xr:uid="{00000000-0005-0000-0000-00002F050000}"/>
    <cellStyle name="Heading 4 15" xfId="1328" xr:uid="{00000000-0005-0000-0000-000030050000}"/>
    <cellStyle name="Heading 4 16" xfId="1329" xr:uid="{00000000-0005-0000-0000-000031050000}"/>
    <cellStyle name="Heading 4 2" xfId="1330" xr:uid="{00000000-0005-0000-0000-000032050000}"/>
    <cellStyle name="Heading 4 2 2" xfId="1331" xr:uid="{00000000-0005-0000-0000-000033050000}"/>
    <cellStyle name="Heading 4 2 3" xfId="1332" xr:uid="{00000000-0005-0000-0000-000034050000}"/>
    <cellStyle name="Heading 4 3" xfId="1333" xr:uid="{00000000-0005-0000-0000-000035050000}"/>
    <cellStyle name="Heading 4 4" xfId="1334" xr:uid="{00000000-0005-0000-0000-000036050000}"/>
    <cellStyle name="Heading 4 5" xfId="1335" xr:uid="{00000000-0005-0000-0000-000037050000}"/>
    <cellStyle name="Heading 4 6" xfId="1336" xr:uid="{00000000-0005-0000-0000-000038050000}"/>
    <cellStyle name="Heading 4 7" xfId="1337" xr:uid="{00000000-0005-0000-0000-000039050000}"/>
    <cellStyle name="Heading 4 8" xfId="1338" xr:uid="{00000000-0005-0000-0000-00003A050000}"/>
    <cellStyle name="Heading 4 9" xfId="1339" xr:uid="{00000000-0005-0000-0000-00003B050000}"/>
    <cellStyle name="Heading1" xfId="1340" xr:uid="{00000000-0005-0000-0000-00003C050000}"/>
    <cellStyle name="Heading2" xfId="1341" xr:uid="{00000000-0005-0000-0000-00003D050000}"/>
    <cellStyle name="Hyperlink" xfId="2678" builtinId="8"/>
    <cellStyle name="Hyperlink 2" xfId="1342" xr:uid="{00000000-0005-0000-0000-00003E050000}"/>
    <cellStyle name="Hyperlink 3" xfId="1343" xr:uid="{00000000-0005-0000-0000-00003F050000}"/>
    <cellStyle name="Hyperlink 4" xfId="1344" xr:uid="{00000000-0005-0000-0000-000040050000}"/>
    <cellStyle name="Input" xfId="1345" builtinId="20" customBuiltin="1"/>
    <cellStyle name="Input [yellow]" xfId="1346" xr:uid="{00000000-0005-0000-0000-000042050000}"/>
    <cellStyle name="Input [yellow] 2" xfId="1347" xr:uid="{00000000-0005-0000-0000-000043050000}"/>
    <cellStyle name="Input [yellow] 2 2" xfId="4703" xr:uid="{78650319-7336-4916-AC5F-C2D2A786FEDF}"/>
    <cellStyle name="Input [yellow] 2 2 2" xfId="11183" xr:uid="{F3DB8BA8-4D3D-4887-8925-B8C2E226BA7A}"/>
    <cellStyle name="Input [yellow] 2 3" xfId="10260" xr:uid="{1DDFA94E-1FD1-4338-BC00-9CEB2E57B4B3}"/>
    <cellStyle name="Input [yellow] 3" xfId="4228" xr:uid="{7490AEEA-6AF1-4010-913F-ECC0F9943BCD}"/>
    <cellStyle name="Input [yellow] 3 2" xfId="10829" xr:uid="{9496BF35-3995-4356-8D8E-9D3152538F61}"/>
    <cellStyle name="Input [yellow] 4" xfId="4702" xr:uid="{53F75CDD-E9A6-414D-A4A4-16FE4AA9B037}"/>
    <cellStyle name="Input [yellow] 4 2" xfId="11182" xr:uid="{21551314-B374-4736-BC32-759D6BD7AA02}"/>
    <cellStyle name="Input [yellow] 5" xfId="8804" xr:uid="{896E2B22-6AC3-4750-A262-2E16D8D26B70}"/>
    <cellStyle name="Input 10" xfId="1348" xr:uid="{00000000-0005-0000-0000-000044050000}"/>
    <cellStyle name="Input 10 10" xfId="6716" xr:uid="{541B93E6-D0C9-49AE-B4C4-D41B68B8B2F2}"/>
    <cellStyle name="Input 10 10 2" xfId="13187" xr:uid="{3C6635DF-3081-4FCD-ADB4-EB7B9322E489}"/>
    <cellStyle name="Input 10 11" xfId="6691" xr:uid="{6B7E317B-0C13-4DF8-87D0-F9445DCBF96E}"/>
    <cellStyle name="Input 10 11 2" xfId="13162" xr:uid="{CBFAE746-5832-43AC-82FE-40360227EA59}"/>
    <cellStyle name="Input 10 12" xfId="7614" xr:uid="{876115C7-FB79-4CB9-8909-F42CFA253122}"/>
    <cellStyle name="Input 10 12 2" xfId="14085" xr:uid="{76586166-9046-45DF-BB5B-DC5D78564FD5}"/>
    <cellStyle name="Input 10 13" xfId="7666" xr:uid="{04DD5435-78A3-4965-A79B-56938C644D1B}"/>
    <cellStyle name="Input 10 13 2" xfId="14137" xr:uid="{2AD685BB-F4FF-46BC-B56D-4B326175D142}"/>
    <cellStyle name="Input 10 14" xfId="7625" xr:uid="{F5CB7E7A-6776-479B-A818-5922F921A816}"/>
    <cellStyle name="Input 10 14 2" xfId="14096" xr:uid="{D7B77A17-EB46-4138-9AD7-2450BD85313B}"/>
    <cellStyle name="Input 10 15" xfId="7657" xr:uid="{A059FB16-0936-4204-8970-89D61D974074}"/>
    <cellStyle name="Input 10 15 2" xfId="14128" xr:uid="{67FDA9E1-FB21-440B-AD6C-6058A255BFA4}"/>
    <cellStyle name="Input 10 16" xfId="7636" xr:uid="{0000B77A-D24F-470A-B1CE-31D976AC7461}"/>
    <cellStyle name="Input 10 16 2" xfId="14107" xr:uid="{1E37C555-8CAD-4A8E-A29B-BE22996A8EA5}"/>
    <cellStyle name="Input 10 17" xfId="8833" xr:uid="{61943FC2-5C13-4BA1-9BF5-472738D34946}"/>
    <cellStyle name="Input 10 18" xfId="8855" xr:uid="{B5147303-5B16-4DC8-8541-9656544C78BE}"/>
    <cellStyle name="Input 10 19" xfId="9188" xr:uid="{6A765472-9420-4439-B4A0-D6476EF8DFA1}"/>
    <cellStyle name="Input 10 2" xfId="1349" xr:uid="{00000000-0005-0000-0000-000045050000}"/>
    <cellStyle name="Input 10 2 2" xfId="4705" xr:uid="{B0EF3A1C-3870-4AE2-8164-A5E9BE9542EC}"/>
    <cellStyle name="Input 10 2 2 2" xfId="11185" xr:uid="{515972D8-E1DF-4D14-A464-E6EB9B18DF55}"/>
    <cellStyle name="Input 10 2 3" xfId="8856" xr:uid="{BEF5C75D-38F9-4F9D-BCE0-1EC5E2016AF6}"/>
    <cellStyle name="Input 10 2 4" xfId="10261" xr:uid="{588F4870-4EC1-41D7-B6C4-A831AEEBA591}"/>
    <cellStyle name="Input 10 20" xfId="8916" xr:uid="{4B8EE513-C6FB-4327-8B39-0DC8BA8CCF84}"/>
    <cellStyle name="Input 10 21" xfId="8814" xr:uid="{7A1E6977-448D-414B-A34E-BE11C2BAB954}"/>
    <cellStyle name="Input 10 22" xfId="8905" xr:uid="{61E27DA5-4314-4639-B583-EA90458E65ED}"/>
    <cellStyle name="Input 10 23" xfId="15032" xr:uid="{8E2659E0-266D-498A-BC61-BE98F3C21219}"/>
    <cellStyle name="Input 10 24" xfId="15525" xr:uid="{2F11254B-64F6-465E-9782-CBC73990D874}"/>
    <cellStyle name="Input 10 25" xfId="15541" xr:uid="{0E996D7C-EEA3-4471-BA5C-175BD2426128}"/>
    <cellStyle name="Input 10 3" xfId="4704" xr:uid="{772CD427-5981-47CE-A567-3EE9787C4694}"/>
    <cellStyle name="Input 10 3 2" xfId="11184" xr:uid="{A85FB43F-62D1-4362-B531-B4008AA539B7}"/>
    <cellStyle name="Input 10 4" xfId="5288" xr:uid="{D2D2F59D-1339-4020-AE48-CC9DD2F2A977}"/>
    <cellStyle name="Input 10 4 2" xfId="11759" xr:uid="{54C6604C-69EB-493F-9FF5-EC14E6F69656}"/>
    <cellStyle name="Input 10 5" xfId="5248" xr:uid="{DE9F86E9-8B81-480A-B3EB-8EEB51F4E399}"/>
    <cellStyle name="Input 10 5 2" xfId="11719" xr:uid="{7B02D2ED-048C-43E4-B851-AB8FFCB0C992}"/>
    <cellStyle name="Input 10 6" xfId="5224" xr:uid="{CAEF25D6-5BC9-432F-B5BD-5CED346FAD58}"/>
    <cellStyle name="Input 10 6 2" xfId="11695" xr:uid="{0553673E-EE99-49C5-97E5-08E4BE787B31}"/>
    <cellStyle name="Input 10 7" xfId="6186" xr:uid="{61C92103-1BC9-4C49-8294-E6E0ED16A761}"/>
    <cellStyle name="Input 10 7 2" xfId="12657" xr:uid="{F9B1D0F1-1F21-482B-A13F-96BD8C3C9C5F}"/>
    <cellStyle name="Input 10 8" xfId="6165" xr:uid="{93D4B4DA-2863-4522-9E49-B14D2DEE9E4B}"/>
    <cellStyle name="Input 10 8 2" xfId="12636" xr:uid="{6F4DCD63-C704-4848-B9BC-C77501E3E42E}"/>
    <cellStyle name="Input 10 9" xfId="6137" xr:uid="{5DA09528-1028-4C3C-B94A-D93783DAAF22}"/>
    <cellStyle name="Input 10 9 2" xfId="12608" xr:uid="{E4B3E598-E039-40A3-816F-D3957B202EBA}"/>
    <cellStyle name="Input 11" xfId="1350" xr:uid="{00000000-0005-0000-0000-000046050000}"/>
    <cellStyle name="Input 11 10" xfId="6717" xr:uid="{38B29493-AD9B-4B3F-80BA-DC4A2CC83CA5}"/>
    <cellStyle name="Input 11 10 2" xfId="13188" xr:uid="{B2A7220B-D779-4A66-B216-338DDBE3C521}"/>
    <cellStyle name="Input 11 11" xfId="6692" xr:uid="{685F3A37-51B3-4E23-A800-EA07FB3E08F4}"/>
    <cellStyle name="Input 11 11 2" xfId="13163" xr:uid="{A9C9A59F-62E0-4FC2-A1F0-250C3E00C750}"/>
    <cellStyle name="Input 11 12" xfId="7613" xr:uid="{1D351FC5-3A05-40B5-AD60-3EB0D5C866C5}"/>
    <cellStyle name="Input 11 12 2" xfId="14084" xr:uid="{9A25EAC7-A94E-48B8-A7BF-E6D9DD9D161C}"/>
    <cellStyle name="Input 11 13" xfId="7667" xr:uid="{9B34E04C-7024-4E64-80B5-A3267C1571F9}"/>
    <cellStyle name="Input 11 13 2" xfId="14138" xr:uid="{3401C99A-B393-40D9-A76D-0C3CBFBB7A2F}"/>
    <cellStyle name="Input 11 14" xfId="7624" xr:uid="{96C289B9-8B2A-483C-8D73-3A9B443AD922}"/>
    <cellStyle name="Input 11 14 2" xfId="14095" xr:uid="{7FE7D7E8-B161-43D6-943F-246B38869069}"/>
    <cellStyle name="Input 11 15" xfId="7658" xr:uid="{F77C477F-EEDD-4C7D-AFB7-FBE50D918764}"/>
    <cellStyle name="Input 11 15 2" xfId="14129" xr:uid="{555A592A-C0AF-4E06-ACCC-F550D4187472}"/>
    <cellStyle name="Input 11 16" xfId="7635" xr:uid="{541FCF8A-F566-4BD0-9DB9-202B0CC2E633}"/>
    <cellStyle name="Input 11 16 2" xfId="14106" xr:uid="{1E37A71A-14FC-4AAC-A308-C7C60A0ADD3C}"/>
    <cellStyle name="Input 11 17" xfId="8834" xr:uid="{6F68F82A-58D9-4E13-A2CE-34F79D68CBC8}"/>
    <cellStyle name="Input 11 18" xfId="8857" xr:uid="{C7202D06-22DC-496D-96EE-C8F1D8C0FA67}"/>
    <cellStyle name="Input 11 19" xfId="8803" xr:uid="{40F30310-95EA-4A19-925A-697C5DD317F2}"/>
    <cellStyle name="Input 11 2" xfId="1351" xr:uid="{00000000-0005-0000-0000-000047050000}"/>
    <cellStyle name="Input 11 2 2" xfId="4707" xr:uid="{F32B1756-BAB2-40C2-8D1A-78B39FF9421E}"/>
    <cellStyle name="Input 11 2 2 2" xfId="11187" xr:uid="{86A099C7-AF7B-45A2-8F5F-7FF5F1F8B286}"/>
    <cellStyle name="Input 11 2 3" xfId="8858" xr:uid="{0C5A586C-CEAA-4323-8EC2-57FBF7BFA588}"/>
    <cellStyle name="Input 11 2 4" xfId="10262" xr:uid="{5279DEEE-B351-40B3-A7B5-6A4B1133E10F}"/>
    <cellStyle name="Input 11 20" xfId="8917" xr:uid="{578945D6-F8DF-4EBD-9815-E96BF5C29082}"/>
    <cellStyle name="Input 11 21" xfId="8813" xr:uid="{F5AA79B7-D448-4C6B-8D2E-35202CADC697}"/>
    <cellStyle name="Input 11 22" xfId="8906" xr:uid="{BF89E652-78D3-4EEF-8066-CFED08478C74}"/>
    <cellStyle name="Input 11 23" xfId="15033" xr:uid="{CD8C3922-1A94-4B0B-A8D8-2AF0CA3B216D}"/>
    <cellStyle name="Input 11 24" xfId="15524" xr:uid="{87C19E5E-66E3-4C31-8A50-48C04EA08B3F}"/>
    <cellStyle name="Input 11 25" xfId="15542" xr:uid="{59F52055-3CAE-47A3-99B2-116DAA65491F}"/>
    <cellStyle name="Input 11 3" xfId="4706" xr:uid="{A0C16D8A-5810-42C2-899E-FEF9F0B69503}"/>
    <cellStyle name="Input 11 3 2" xfId="11186" xr:uid="{7F1A584C-170A-4DD3-AA33-ABCDDC885433}"/>
    <cellStyle name="Input 11 4" xfId="5289" xr:uid="{8B433C99-B52F-4C22-AE6C-86CE7AE74334}"/>
    <cellStyle name="Input 11 4 2" xfId="11760" xr:uid="{E604D8C9-B8EA-4266-AE7B-03F9B72B01B4}"/>
    <cellStyle name="Input 11 5" xfId="5249" xr:uid="{402497AA-A6A4-427F-8F6E-CD1570746994}"/>
    <cellStyle name="Input 11 5 2" xfId="11720" xr:uid="{81738220-05DE-4B09-830F-725444A29D63}"/>
    <cellStyle name="Input 11 6" xfId="5223" xr:uid="{9E0DB294-B219-4D20-9AC1-D9FAE911179E}"/>
    <cellStyle name="Input 11 6 2" xfId="11694" xr:uid="{BE668644-53FB-47A3-8511-7AA63CCA2AE1}"/>
    <cellStyle name="Input 11 7" xfId="6187" xr:uid="{637AE803-AD0C-4898-9913-248603DDC442}"/>
    <cellStyle name="Input 11 7 2" xfId="12658" xr:uid="{C7EC5A71-1D67-49A4-B04C-3D438548D1A3}"/>
    <cellStyle name="Input 11 8" xfId="6444" xr:uid="{9F01A848-33CF-4E0A-9BE1-3270DD56DC45}"/>
    <cellStyle name="Input 11 8 2" xfId="12915" xr:uid="{30C67C1E-A1B6-4C29-86D9-64204223BC6A}"/>
    <cellStyle name="Input 11 9" xfId="6138" xr:uid="{7DDE8DD0-E666-4717-A564-05DAC9455CEB}"/>
    <cellStyle name="Input 11 9 2" xfId="12609" xr:uid="{BA7C49B5-8225-4399-8579-BF897068F358}"/>
    <cellStyle name="Input 12" xfId="1352" xr:uid="{00000000-0005-0000-0000-000048050000}"/>
    <cellStyle name="Input 12 10" xfId="6718" xr:uid="{72ECBB54-F944-404A-A626-4BDF4F69BEE2}"/>
    <cellStyle name="Input 12 10 2" xfId="13189" xr:uid="{DC18BC42-4705-4697-8723-615E95EF9D07}"/>
    <cellStyle name="Input 12 11" xfId="6693" xr:uid="{634CF32E-0A25-4C22-BB13-CAF31A23090B}"/>
    <cellStyle name="Input 12 11 2" xfId="13164" xr:uid="{1050A2BC-CCB8-4729-978F-AFED0627B355}"/>
    <cellStyle name="Input 12 12" xfId="7612" xr:uid="{B0509257-2C48-4FE6-A204-20107923BDBB}"/>
    <cellStyle name="Input 12 12 2" xfId="14083" xr:uid="{E76C8C16-44CB-4FE6-86CF-1E3B023917B2}"/>
    <cellStyle name="Input 12 13" xfId="7346" xr:uid="{77238016-CF1D-42BE-A49D-DFD4749A7CC4}"/>
    <cellStyle name="Input 12 13 2" xfId="13817" xr:uid="{03A542BA-17AF-434B-A500-09DC336D8E9D}"/>
    <cellStyle name="Input 12 14" xfId="7623" xr:uid="{1C2FE9E0-58E1-4803-A1D6-DB60BA9740DB}"/>
    <cellStyle name="Input 12 14 2" xfId="14094" xr:uid="{4D1B9C02-2E46-4457-B697-3B32912C8C09}"/>
    <cellStyle name="Input 12 15" xfId="7329" xr:uid="{C791B88F-6335-492F-9485-22B534A45B8F}"/>
    <cellStyle name="Input 12 15 2" xfId="13800" xr:uid="{784BF804-8F7B-4C55-B021-31709779CF54}"/>
    <cellStyle name="Input 12 16" xfId="7634" xr:uid="{08B00978-F179-4686-BC34-4B4D81F567A2}"/>
    <cellStyle name="Input 12 16 2" xfId="14105" xr:uid="{85413D32-D50C-4E44-9CD8-10272D63BCEC}"/>
    <cellStyle name="Input 12 17" xfId="8835" xr:uid="{DF3C7F7B-0832-42B0-B9F3-0DD24C298E34}"/>
    <cellStyle name="Input 12 18" xfId="8859" xr:uid="{14F0C30E-81C5-4626-88AE-E5E1085F7721}"/>
    <cellStyle name="Input 12 19" xfId="9176" xr:uid="{E5885E87-54D6-49BF-B6C8-F185B4581695}"/>
    <cellStyle name="Input 12 2" xfId="1353" xr:uid="{00000000-0005-0000-0000-000049050000}"/>
    <cellStyle name="Input 12 2 2" xfId="4709" xr:uid="{08590980-957B-4DD1-B562-18BAA989E0B6}"/>
    <cellStyle name="Input 12 2 2 2" xfId="11189" xr:uid="{8C0EB50D-6123-485B-A19F-06C1879D183E}"/>
    <cellStyle name="Input 12 2 3" xfId="9233" xr:uid="{5D228C87-E0F7-42BF-B44D-51FA3846F684}"/>
    <cellStyle name="Input 12 2 4" xfId="10263" xr:uid="{D1FF038C-F65D-495C-9348-78971DCC5A56}"/>
    <cellStyle name="Input 12 20" xfId="8918" xr:uid="{06A0E619-8EE9-443A-9A13-42FE9A28E940}"/>
    <cellStyle name="Input 12 21" xfId="8812" xr:uid="{DBC2DC7C-1DC6-4A75-9E4E-879FD1E88047}"/>
    <cellStyle name="Input 12 22" xfId="8907" xr:uid="{55DC6AB1-FE35-40E1-9DF2-0E957DDEFC0E}"/>
    <cellStyle name="Input 12 23" xfId="15034" xr:uid="{D105F1B7-8E31-4587-A19A-090116F29407}"/>
    <cellStyle name="Input 12 24" xfId="15523" xr:uid="{D0879BB1-D41F-481A-9F01-860287C939CE}"/>
    <cellStyle name="Input 12 25" xfId="15271" xr:uid="{24077361-A4D7-47FB-9714-BED9551F4CA2}"/>
    <cellStyle name="Input 12 3" xfId="4708" xr:uid="{21E849C6-5318-4DE4-BF1A-57C97BF9AD80}"/>
    <cellStyle name="Input 12 3 2" xfId="11188" xr:uid="{2FEA192D-E8B5-448F-B12E-7B486C043DCC}"/>
    <cellStyle name="Input 12 4" xfId="5290" xr:uid="{E89752EA-CF09-4487-91FF-AA2DF4CB9F3F}"/>
    <cellStyle name="Input 12 4 2" xfId="11761" xr:uid="{92756E7F-D7B7-4524-B7BC-E5A9B3DAC660}"/>
    <cellStyle name="Input 12 5" xfId="5176" xr:uid="{41B48231-9952-4548-A497-CDE394671AC7}"/>
    <cellStyle name="Input 12 5 2" xfId="11647" xr:uid="{9910D707-3066-4A24-A453-ED9E4FEB6548}"/>
    <cellStyle name="Input 12 6" xfId="5222" xr:uid="{8744E765-18FB-44D4-BF08-38368B00478D}"/>
    <cellStyle name="Input 12 6 2" xfId="11693" xr:uid="{6E3FB4CC-226A-4271-B662-92BE67982AFB}"/>
    <cellStyle name="Input 12 7" xfId="6188" xr:uid="{8EFE5AE6-BEFD-4022-B473-A547C8F6A086}"/>
    <cellStyle name="Input 12 7 2" xfId="12659" xr:uid="{5728151A-AE40-4912-A657-60D9BBC6214A}"/>
    <cellStyle name="Input 12 8" xfId="6166" xr:uid="{0E81472E-201C-46FF-9B7E-EA45E5F52972}"/>
    <cellStyle name="Input 12 8 2" xfId="12637" xr:uid="{4C3C4384-ECEE-4D26-819C-81A205004FB0}"/>
    <cellStyle name="Input 12 9" xfId="6139" xr:uid="{78778898-35BD-499D-9370-E00D27C28EC5}"/>
    <cellStyle name="Input 12 9 2" xfId="12610" xr:uid="{0B41CF40-BFC8-49CA-9712-18FEB87754E7}"/>
    <cellStyle name="Input 13" xfId="1354" xr:uid="{00000000-0005-0000-0000-00004A050000}"/>
    <cellStyle name="Input 13 10" xfId="6719" xr:uid="{E32C7F4E-E6C4-4976-93D7-096B89693DD3}"/>
    <cellStyle name="Input 13 10 2" xfId="13190" xr:uid="{257632D3-01F2-4E62-876B-FF1B1DADBDF7}"/>
    <cellStyle name="Input 13 11" xfId="6641" xr:uid="{137B3CD0-8BE9-47ED-9AEE-DE6DD9223702}"/>
    <cellStyle name="Input 13 11 2" xfId="13112" xr:uid="{5603B85D-2242-4F49-8E64-85A3E98423FE}"/>
    <cellStyle name="Input 13 12" xfId="7611" xr:uid="{D6036B14-1E7C-4064-A73D-15ECAA3D7849}"/>
    <cellStyle name="Input 13 12 2" xfId="14082" xr:uid="{1A98EFF5-220C-4B61-A2C9-F9159C7615EE}"/>
    <cellStyle name="Input 13 13" xfId="7668" xr:uid="{00FD254C-88C4-44E1-963F-D629AA03FC70}"/>
    <cellStyle name="Input 13 13 2" xfId="14139" xr:uid="{9FEEC66E-8903-4669-A282-BA45DACFDFC5}"/>
    <cellStyle name="Input 13 14" xfId="7622" xr:uid="{7A1C32AD-6579-4E95-B607-A1CA7A8CC0D0}"/>
    <cellStyle name="Input 13 14 2" xfId="14093" xr:uid="{8943E98E-5BE9-445A-9AED-3569A63CD5BF}"/>
    <cellStyle name="Input 13 15" xfId="7330" xr:uid="{70F2B7B0-6E46-4FC2-B604-F185B420C5F4}"/>
    <cellStyle name="Input 13 15 2" xfId="13801" xr:uid="{2BFA5BB3-7415-45EB-91B3-F1E188D58B85}"/>
    <cellStyle name="Input 13 16" xfId="7633" xr:uid="{93B33EB8-1C8E-484C-84B7-78CB6B1C7D48}"/>
    <cellStyle name="Input 13 16 2" xfId="14104" xr:uid="{FB0D4F35-60BF-4AB3-A7C5-904C1F9F9C52}"/>
    <cellStyle name="Input 13 17" xfId="8836" xr:uid="{D03AD4CD-7CBF-4F87-B39E-5069BFFA784E}"/>
    <cellStyle name="Input 13 18" xfId="8860" xr:uid="{09C9A49C-71FD-46A8-9125-58F441164459}"/>
    <cellStyle name="Input 13 19" xfId="8802" xr:uid="{98A93897-AB0D-4715-87C1-4194FB418DCC}"/>
    <cellStyle name="Input 13 2" xfId="1355" xr:uid="{00000000-0005-0000-0000-00004B050000}"/>
    <cellStyle name="Input 13 2 2" xfId="4711" xr:uid="{E3B213EE-9EF1-40CA-ACD1-6422178255D3}"/>
    <cellStyle name="Input 13 2 2 2" xfId="11191" xr:uid="{573E33C9-1DCB-4082-B452-CD624E4E62BD}"/>
    <cellStyle name="Input 13 2 3" xfId="8861" xr:uid="{730A00D8-CDD0-4A55-A3B0-906DFEB8E7F4}"/>
    <cellStyle name="Input 13 2 4" xfId="10264" xr:uid="{0D804096-419F-493E-9558-E4870A75BDEE}"/>
    <cellStyle name="Input 13 20" xfId="8919" xr:uid="{876A29F5-1115-4E40-864E-9CD5456360FE}"/>
    <cellStyle name="Input 13 21" xfId="8811" xr:uid="{E1DCDC86-2EE4-44E1-8A64-9B5EE7108DA9}"/>
    <cellStyle name="Input 13 22" xfId="8908" xr:uid="{7A18A0BC-0950-48F8-826F-8FE3D78274DF}"/>
    <cellStyle name="Input 13 23" xfId="15035" xr:uid="{1362CFD9-42FE-4859-8E01-0F5EB12DFF08}"/>
    <cellStyle name="Input 13 24" xfId="15522" xr:uid="{4B75F5FF-C286-4BBE-9E7D-50CE86D36CB1}"/>
    <cellStyle name="Input 13 25" xfId="15543" xr:uid="{E39A0037-7D15-4DA9-ACD3-3DAA072A870A}"/>
    <cellStyle name="Input 13 3" xfId="4710" xr:uid="{C70868D0-6DFA-4F8F-BF5C-1799ED50D52F}"/>
    <cellStyle name="Input 13 3 2" xfId="11190" xr:uid="{07618AF7-69BE-4AFE-A112-DF5B7DB2851C}"/>
    <cellStyle name="Input 13 4" xfId="5291" xr:uid="{0853B6C2-8498-435F-8DB2-2BBE2B4CE288}"/>
    <cellStyle name="Input 13 4 2" xfId="11762" xr:uid="{6297690B-5C2B-4553-B88C-5E2C058187DD}"/>
    <cellStyle name="Input 13 5" xfId="5250" xr:uid="{61E25020-5F35-435C-8D17-C11F63DF8121}"/>
    <cellStyle name="Input 13 5 2" xfId="11721" xr:uid="{EA30316A-1AC7-4F13-B49C-CC1913198BA9}"/>
    <cellStyle name="Input 13 6" xfId="5221" xr:uid="{6F79448D-958E-41EF-91E4-659045A98639}"/>
    <cellStyle name="Input 13 6 2" xfId="11692" xr:uid="{03952592-F860-4C47-A1FF-93A4E224B67A}"/>
    <cellStyle name="Input 13 7" xfId="6189" xr:uid="{24DF4937-430E-4E63-BDB8-AC3F183F3728}"/>
    <cellStyle name="Input 13 7 2" xfId="12660" xr:uid="{6732FE46-D6F5-43F6-A702-6043D2431AE8}"/>
    <cellStyle name="Input 13 8" xfId="6167" xr:uid="{22EC0EFE-22AA-41FA-8981-5E1BAC3387C7}"/>
    <cellStyle name="Input 13 8 2" xfId="12638" xr:uid="{4FA4A104-E3BF-43A2-A3AA-B8E0A813487B}"/>
    <cellStyle name="Input 13 9" xfId="6140" xr:uid="{22CDE2F4-EA46-47CE-BA09-5AD3258CF7EF}"/>
    <cellStyle name="Input 13 9 2" xfId="12611" xr:uid="{00F104BE-4EBA-4E63-B5FA-2EB87EF01EB4}"/>
    <cellStyle name="Input 14" xfId="1356" xr:uid="{00000000-0005-0000-0000-00004C050000}"/>
    <cellStyle name="Input 14 10" xfId="6720" xr:uid="{98D05AF6-25CE-48D1-9F4B-A8D6AFD768D0}"/>
    <cellStyle name="Input 14 10 2" xfId="13191" xr:uid="{E0A096B5-4E85-4D17-80E2-A0B0D9BDA262}"/>
    <cellStyle name="Input 14 11" xfId="6694" xr:uid="{1D73242D-2CD8-4A94-A27A-BE4B62F7F653}"/>
    <cellStyle name="Input 14 11 2" xfId="13165" xr:uid="{D159FC2B-327F-4031-8E8A-2E85039DF9F0}"/>
    <cellStyle name="Input 14 12" xfId="7610" xr:uid="{0A1F5B82-6166-46AF-A3B9-476DF63FB2A1}"/>
    <cellStyle name="Input 14 12 2" xfId="14081" xr:uid="{55278F0B-108C-401C-BC8D-108620F119C0}"/>
    <cellStyle name="Input 14 13" xfId="7669" xr:uid="{4D5EB4B1-97B6-42CE-826B-1B8E30BD221A}"/>
    <cellStyle name="Input 14 13 2" xfId="14140" xr:uid="{0C1AA6A7-5119-4487-B1D4-0852D3CEA6D9}"/>
    <cellStyle name="Input 14 14" xfId="7621" xr:uid="{E11E15B9-1891-48E6-AA0A-A661319CC108}"/>
    <cellStyle name="Input 14 14 2" xfId="14092" xr:uid="{CD2D45E8-5F73-49A2-8C7E-18A6A24C8093}"/>
    <cellStyle name="Input 14 15" xfId="7659" xr:uid="{59DC2FBF-4AE9-481F-B657-AB238EE536E9}"/>
    <cellStyle name="Input 14 15 2" xfId="14130" xr:uid="{AC9D8DFE-5D67-49F4-BC77-D41E9C7C13F6}"/>
    <cellStyle name="Input 14 16" xfId="7632" xr:uid="{4286048E-8AF1-4D10-AF5E-5A522378E0BC}"/>
    <cellStyle name="Input 14 16 2" xfId="14103" xr:uid="{4C28BB76-B5F9-4F18-8E38-15326B51197F}"/>
    <cellStyle name="Input 14 17" xfId="8837" xr:uid="{49A8DA82-CC21-4F3E-8B56-2DE4B46E45E4}"/>
    <cellStyle name="Input 14 18" xfId="8862" xr:uid="{90E4558B-0E09-4E91-A777-38BEA8BF882E}"/>
    <cellStyle name="Input 14 19" xfId="9251" xr:uid="{DB6BD2C3-5DA5-4839-91A0-39A82E949831}"/>
    <cellStyle name="Input 14 2" xfId="1357" xr:uid="{00000000-0005-0000-0000-00004D050000}"/>
    <cellStyle name="Input 14 2 2" xfId="4713" xr:uid="{DB504B38-5D06-4659-9DD2-2DD908DB0AF5}"/>
    <cellStyle name="Input 14 2 2 2" xfId="11193" xr:uid="{2BD67128-F92F-451B-A4EF-79A07D47AED3}"/>
    <cellStyle name="Input 14 2 3" xfId="8863" xr:uid="{50DE62B8-718F-4253-8147-F2F9470A9FA1}"/>
    <cellStyle name="Input 14 2 4" xfId="10265" xr:uid="{7874F6BD-4A6B-4549-852D-32CABCAA37A7}"/>
    <cellStyle name="Input 14 20" xfId="8920" xr:uid="{63BB84DD-F4A1-4AD5-BF79-2444E84AD424}"/>
    <cellStyle name="Input 14 21" xfId="8543" xr:uid="{CE3713D0-30BF-4F42-B451-6F0AE377D951}"/>
    <cellStyle name="Input 14 22" xfId="9177" xr:uid="{4B0CFC02-AC4D-42BD-8FD6-DE551E747C21}"/>
    <cellStyle name="Input 14 23" xfId="15036" xr:uid="{8ECFE401-C9B1-44F3-A2FD-54DC558E7A64}"/>
    <cellStyle name="Input 14 24" xfId="15521" xr:uid="{83780E60-4F81-4905-98E9-81460F940E5C}"/>
    <cellStyle name="Input 14 25" xfId="15544" xr:uid="{260463FF-26A5-4401-ADCA-17B70520CCA6}"/>
    <cellStyle name="Input 14 3" xfId="4712" xr:uid="{60A63578-6281-461A-9D9F-972D8ECEAA91}"/>
    <cellStyle name="Input 14 3 2" xfId="11192" xr:uid="{83267446-3ECC-4DF2-B8CE-7C3C9C7B07FD}"/>
    <cellStyle name="Input 14 4" xfId="5292" xr:uid="{5FAC6CDD-9B06-4586-9776-B7F96B4BCD2F}"/>
    <cellStyle name="Input 14 4 2" xfId="11763" xr:uid="{77E6993D-6211-43F7-8A62-E02F325384A4}"/>
    <cellStyle name="Input 14 5" xfId="5251" xr:uid="{CF4B9748-1670-4134-B005-1EDF3E696845}"/>
    <cellStyle name="Input 14 5 2" xfId="11722" xr:uid="{4ED8961D-6890-48E8-890A-AB9A0758B086}"/>
    <cellStyle name="Input 14 6" xfId="5220" xr:uid="{11A6C699-905B-40F7-807D-F0CD40F46F7F}"/>
    <cellStyle name="Input 14 6 2" xfId="11691" xr:uid="{2BF97E2C-4A32-4092-9693-3738B10641D2}"/>
    <cellStyle name="Input 14 7" xfId="6190" xr:uid="{C0FEECDB-560E-4696-92F7-AD2AE865B99B}"/>
    <cellStyle name="Input 14 7 2" xfId="12661" xr:uid="{9FAB03E7-7D71-49A4-8F27-D8BD895764B8}"/>
    <cellStyle name="Input 14 8" xfId="6168" xr:uid="{239FB3EA-CC53-493A-933A-16DB4894A3BC}"/>
    <cellStyle name="Input 14 8 2" xfId="12639" xr:uid="{503347E2-EF29-4267-8059-12E99E4AA64E}"/>
    <cellStyle name="Input 14 9" xfId="6143" xr:uid="{89C41324-0C5C-4D7F-8287-FB1D1A83682F}"/>
    <cellStyle name="Input 14 9 2" xfId="12614" xr:uid="{6F5ACCEC-1A2C-49E1-983F-72076702FEFE}"/>
    <cellStyle name="Input 15" xfId="1358" xr:uid="{00000000-0005-0000-0000-00004E050000}"/>
    <cellStyle name="Input 15 10" xfId="6721" xr:uid="{E67B85B2-F8C1-493D-9099-F6BB50C8910E}"/>
    <cellStyle name="Input 15 10 2" xfId="13192" xr:uid="{34B447FE-220D-4F05-901E-71BE30B794C9}"/>
    <cellStyle name="Input 15 11" xfId="6695" xr:uid="{D3841487-7D41-4C59-BAD6-74DF6778AE09}"/>
    <cellStyle name="Input 15 11 2" xfId="13166" xr:uid="{4DEE68B3-9F7B-45B3-9E51-7FC20FEF5183}"/>
    <cellStyle name="Input 15 12" xfId="7609" xr:uid="{8B63144B-D9B1-451A-B261-25190BAB47A7}"/>
    <cellStyle name="Input 15 12 2" xfId="14080" xr:uid="{7A8E3D2C-59CF-4EF3-8C50-D938C64A2B5F}"/>
    <cellStyle name="Input 15 13" xfId="7670" xr:uid="{BBF333B2-2668-4BCC-BF3D-EFE9D1E7D9F8}"/>
    <cellStyle name="Input 15 13 2" xfId="14141" xr:uid="{8FD5A67D-1AC6-4EF0-A078-4D0A5D9F0B36}"/>
    <cellStyle name="Input 15 14" xfId="7620" xr:uid="{E39CECC8-83B7-4F46-A48B-756BD32ED14C}"/>
    <cellStyle name="Input 15 14 2" xfId="14091" xr:uid="{F37DB3AB-17B2-403E-A2BA-4130FA411DD4}"/>
    <cellStyle name="Input 15 15" xfId="7660" xr:uid="{EBD3CF07-2E46-4EF0-B076-EC8937DB21AA}"/>
    <cellStyle name="Input 15 15 2" xfId="14131" xr:uid="{DCE34D82-688B-4A1A-A457-E615CED14E91}"/>
    <cellStyle name="Input 15 16" xfId="7631" xr:uid="{1649EEC8-4F84-48BC-A49B-E09EF9726D37}"/>
    <cellStyle name="Input 15 16 2" xfId="14102" xr:uid="{709B933D-E8A0-42B2-902B-E68E8B79367A}"/>
    <cellStyle name="Input 15 17" xfId="8838" xr:uid="{255D2E35-FDF2-42D3-B0B3-358C70990076}"/>
    <cellStyle name="Input 15 18" xfId="8864" xr:uid="{49E05495-E698-43E1-990D-FA357E3A4F8E}"/>
    <cellStyle name="Input 15 19" xfId="9249" xr:uid="{EA23570D-815E-4D6C-AA79-F9F01E6856DA}"/>
    <cellStyle name="Input 15 2" xfId="1359" xr:uid="{00000000-0005-0000-0000-00004F050000}"/>
    <cellStyle name="Input 15 2 2" xfId="4715" xr:uid="{BBF0293D-447B-48C2-8021-A50BA45EFC01}"/>
    <cellStyle name="Input 15 2 2 2" xfId="11195" xr:uid="{9355CF7F-991A-49C2-B271-3AC7EF290EF3}"/>
    <cellStyle name="Input 15 2 3" xfId="8865" xr:uid="{1724D2FF-96D0-4FF2-B70D-3C320C751B9A}"/>
    <cellStyle name="Input 15 2 4" xfId="10266" xr:uid="{7FC59D73-4683-4A02-BF98-FD9E5A987D4F}"/>
    <cellStyle name="Input 15 20" xfId="8921" xr:uid="{8FC3A20C-3A91-4B9A-ACC3-F7198FD7315E}"/>
    <cellStyle name="Input 15 21" xfId="8810" xr:uid="{934CB37B-1A20-4C96-B927-01B196E3D150}"/>
    <cellStyle name="Input 15 22" xfId="8909" xr:uid="{624BC560-D9D3-48D8-B1BA-8072C13524C7}"/>
    <cellStyle name="Input 15 23" xfId="15037" xr:uid="{69F913AE-0075-4E2C-8ED4-F476ADD4FF4A}"/>
    <cellStyle name="Input 15 24" xfId="15520" xr:uid="{45A5EF27-0AB2-42BF-BF1C-D4099DE128F9}"/>
    <cellStyle name="Input 15 25" xfId="15545" xr:uid="{F99A5AD3-8C1E-448E-ADCD-6D19B227091C}"/>
    <cellStyle name="Input 15 3" xfId="4714" xr:uid="{37C3C00F-2CF3-477B-BBC4-FDB70756BF94}"/>
    <cellStyle name="Input 15 3 2" xfId="11194" xr:uid="{637C6ECE-ED1C-4AF5-A05C-EF9B6956519C}"/>
    <cellStyle name="Input 15 4" xfId="5293" xr:uid="{2E38FA1D-7A2C-404C-ADF5-D90C147888B6}"/>
    <cellStyle name="Input 15 4 2" xfId="11764" xr:uid="{2A9DC018-A0D0-4980-A767-5A3CAACC2C15}"/>
    <cellStyle name="Input 15 5" xfId="5252" xr:uid="{5E23EAEE-8238-455E-A2F7-FF4D9B45A80E}"/>
    <cellStyle name="Input 15 5 2" xfId="11723" xr:uid="{C7FF8E4F-C9F0-43DE-ADF4-4DCC40CFB461}"/>
    <cellStyle name="Input 15 6" xfId="5219" xr:uid="{BCF83194-9A04-42CC-BA48-3F498F4D99C2}"/>
    <cellStyle name="Input 15 6 2" xfId="11690" xr:uid="{760C4C1E-DFE2-4D83-B0E8-53F44C79DEA3}"/>
    <cellStyle name="Input 15 7" xfId="6191" xr:uid="{610FDFD9-E5B8-4772-9DE0-9135DCD7B252}"/>
    <cellStyle name="Input 15 7 2" xfId="12662" xr:uid="{E05FF542-DD36-4756-A181-A58B77926478}"/>
    <cellStyle name="Input 15 8" xfId="6169" xr:uid="{BE7123B4-33B1-4FBF-AD0C-0F3E41AA8C70}"/>
    <cellStyle name="Input 15 8 2" xfId="12640" xr:uid="{ED552EFA-FCB9-4563-9643-F383CA0CB2C5}"/>
    <cellStyle name="Input 15 9" xfId="6144" xr:uid="{8D35B019-ECD4-4A21-A073-2C8636794EE8}"/>
    <cellStyle name="Input 15 9 2" xfId="12615" xr:uid="{5391296C-11DC-4CE6-9EF2-54220AD70CBD}"/>
    <cellStyle name="Input 16" xfId="1360" xr:uid="{00000000-0005-0000-0000-000050050000}"/>
    <cellStyle name="Input 16 10" xfId="6722" xr:uid="{7ACB23A7-6080-4FF8-8B8A-B85CDD13D686}"/>
    <cellStyle name="Input 16 10 2" xfId="13193" xr:uid="{3DF92022-F45A-46FA-91A7-350FB5A082BA}"/>
    <cellStyle name="Input 16 11" xfId="6696" xr:uid="{84DE8A8E-00C7-46DC-B18F-CE479E9B55FF}"/>
    <cellStyle name="Input 16 11 2" xfId="13167" xr:uid="{D1182304-E1A4-42B6-B922-2216E131617D}"/>
    <cellStyle name="Input 16 12" xfId="7608" xr:uid="{A172EB6A-6BB1-49A4-8C04-031F875AE460}"/>
    <cellStyle name="Input 16 12 2" xfId="14079" xr:uid="{3C9134F2-EEEC-4F74-B9BF-57C7C22EAAAB}"/>
    <cellStyle name="Input 16 13" xfId="7671" xr:uid="{163497C2-019A-404A-8DD0-FDB93EF4B8FA}"/>
    <cellStyle name="Input 16 13 2" xfId="14142" xr:uid="{8D4E6281-99B8-405E-94E2-220386E46EE1}"/>
    <cellStyle name="Input 16 14" xfId="7619" xr:uid="{A2A8875E-AAFC-4936-B16E-3ADF5462CF6E}"/>
    <cellStyle name="Input 16 14 2" xfId="14090" xr:uid="{3B105101-70BE-4315-9843-238FB127D3CA}"/>
    <cellStyle name="Input 16 15" xfId="7661" xr:uid="{81C01D0D-2305-4D36-A10C-045A3BA953C8}"/>
    <cellStyle name="Input 16 15 2" xfId="14132" xr:uid="{C7057582-A8CD-406D-B91D-A49F49D96B64}"/>
    <cellStyle name="Input 16 16" xfId="7630" xr:uid="{C9CF5E05-820C-4BF1-A025-C09B0DB06CD3}"/>
    <cellStyle name="Input 16 16 2" xfId="14101" xr:uid="{87373DA8-B7D3-46EE-BBB3-03272421564B}"/>
    <cellStyle name="Input 16 17" xfId="8839" xr:uid="{33CE0CAF-7369-40B3-ABC2-32DBD68CF04F}"/>
    <cellStyle name="Input 16 18" xfId="8866" xr:uid="{BE750786-1D9B-45A9-BC0B-CE3E2ED1AF2E}"/>
    <cellStyle name="Input 16 19" xfId="8801" xr:uid="{4F25D448-B777-4DFC-8439-EDCF092A4CD6}"/>
    <cellStyle name="Input 16 2" xfId="1361" xr:uid="{00000000-0005-0000-0000-000051050000}"/>
    <cellStyle name="Input 16 2 2" xfId="4717" xr:uid="{C8DFB223-0E3A-49F2-A03A-1519777652B5}"/>
    <cellStyle name="Input 16 2 2 2" xfId="11197" xr:uid="{006E385F-9ED9-4B1F-B47B-DC4BE779BD59}"/>
    <cellStyle name="Input 16 2 3" xfId="8867" xr:uid="{97DF9781-8075-456E-B992-F99090251C6D}"/>
    <cellStyle name="Input 16 2 4" xfId="10267" xr:uid="{DDE43A51-A32F-4A45-AEB3-B3F9B6F10925}"/>
    <cellStyle name="Input 16 20" xfId="9222" xr:uid="{BD930B6D-F6B8-4786-A45B-E5BBED5AED94}"/>
    <cellStyle name="Input 16 21" xfId="8809" xr:uid="{0B5AD346-B8E4-4EB2-8F25-14537FBBBC0B}"/>
    <cellStyle name="Input 16 22" xfId="8910" xr:uid="{E4FC4159-F1ED-4B6C-8ADC-256E2D70A325}"/>
    <cellStyle name="Input 16 23" xfId="15038" xr:uid="{DCC68614-728E-4DFF-8C0C-C26368E4AD5B}"/>
    <cellStyle name="Input 16 24" xfId="15519" xr:uid="{DB793C3D-8ADF-4B38-BE0A-F4B1F853C33C}"/>
    <cellStyle name="Input 16 25" xfId="15546" xr:uid="{BADE37C5-DC9B-4B41-B1DD-4CEC9E791C86}"/>
    <cellStyle name="Input 16 3" xfId="4716" xr:uid="{B3CBC2CF-104C-4DCB-814C-9FC0332E93C5}"/>
    <cellStyle name="Input 16 3 2" xfId="11196" xr:uid="{589CCFC4-0068-4DE1-81B9-8D9C421F7AE1}"/>
    <cellStyle name="Input 16 4" xfId="5294" xr:uid="{6CA8A9C7-D3F3-47CE-A27B-B225EE63B48A}"/>
    <cellStyle name="Input 16 4 2" xfId="11765" xr:uid="{AFA7C88B-00FB-4EC4-B71E-0148A603287D}"/>
    <cellStyle name="Input 16 5" xfId="5253" xr:uid="{1FE4D0DD-4146-46DE-B778-A664D0436B49}"/>
    <cellStyle name="Input 16 5 2" xfId="11724" xr:uid="{30B55A31-AB85-4D9C-86FF-06B4EEB0CB8B}"/>
    <cellStyle name="Input 16 6" xfId="5218" xr:uid="{515F38C2-E606-44DE-9171-18A43F638091}"/>
    <cellStyle name="Input 16 6 2" xfId="11689" xr:uid="{2F7A843D-F765-489F-89B9-1C70D75E9755}"/>
    <cellStyle name="Input 16 7" xfId="6192" xr:uid="{EA3D2305-2EEA-40C0-9520-B25DC4AC5A9F}"/>
    <cellStyle name="Input 16 7 2" xfId="12663" xr:uid="{183B2F5A-2EB3-42F5-9B25-D7DDE3516060}"/>
    <cellStyle name="Input 16 8" xfId="6445" xr:uid="{404FEE38-C85B-49FF-BDB9-C5201A5B96DA}"/>
    <cellStyle name="Input 16 8 2" xfId="12916" xr:uid="{08B87D4F-631D-464B-BE8D-309739503501}"/>
    <cellStyle name="Input 16 9" xfId="6145" xr:uid="{6240C061-7880-480A-AFBB-193424F9B826}"/>
    <cellStyle name="Input 16 9 2" xfId="12616" xr:uid="{0DDDB474-6AAD-4910-99EB-65DACB13DC38}"/>
    <cellStyle name="Input 17" xfId="1362" xr:uid="{00000000-0005-0000-0000-000052050000}"/>
    <cellStyle name="Input 17 10" xfId="6723" xr:uid="{52E0239E-B741-4CB5-844B-CEA7C3139E39}"/>
    <cellStyle name="Input 17 10 2" xfId="13194" xr:uid="{A070037F-AE9F-44E5-A5CE-07BE24B30827}"/>
    <cellStyle name="Input 17 11" xfId="6697" xr:uid="{E14196C3-CF13-4B4D-B384-053E853C5FD0}"/>
    <cellStyle name="Input 17 11 2" xfId="13168" xr:uid="{F1A63966-829F-4D9E-99D7-E46CB249A923}"/>
    <cellStyle name="Input 17 12" xfId="7607" xr:uid="{7CF3600F-8DB9-40CB-B0CC-D793519E3444}"/>
    <cellStyle name="Input 17 12 2" xfId="14078" xr:uid="{165EAF4A-0DF7-40E0-A709-EB952CCA7288}"/>
    <cellStyle name="Input 17 13" xfId="7672" xr:uid="{D19A2250-4106-4FDA-90B5-9A5A7B58BC84}"/>
    <cellStyle name="Input 17 13 2" xfId="14143" xr:uid="{36F202B6-D9CE-42D5-95D3-7537A6BDAEEE}"/>
    <cellStyle name="Input 17 14" xfId="7618" xr:uid="{F37F218D-210C-4CD2-A121-A3C315558C27}"/>
    <cellStyle name="Input 17 14 2" xfId="14089" xr:uid="{B5C73A51-619C-4AF6-8374-01056C87F697}"/>
    <cellStyle name="Input 17 15" xfId="7662" xr:uid="{099CB313-465E-4018-A4EA-FF7B46BBB178}"/>
    <cellStyle name="Input 17 15 2" xfId="14133" xr:uid="{72ED1C51-BFB1-4553-B479-1B9C0407CB9D}"/>
    <cellStyle name="Input 17 16" xfId="7629" xr:uid="{153246D5-075F-4DCB-BB7E-54C659C91D2A}"/>
    <cellStyle name="Input 17 16 2" xfId="14100" xr:uid="{C47B4C5B-7613-4634-A6D8-11FDB6AF1D37}"/>
    <cellStyle name="Input 17 17" xfId="8840" xr:uid="{EF6BD644-A1C7-414E-AE9F-3C7C71CD3E87}"/>
    <cellStyle name="Input 17 18" xfId="9152" xr:uid="{18265501-6EAE-4EF3-A81D-88DA94CEC44A}"/>
    <cellStyle name="Input 17 19" xfId="8533" xr:uid="{6F833B23-0264-4A3D-8FEA-3AA61E7450C1}"/>
    <cellStyle name="Input 17 2" xfId="1363" xr:uid="{00000000-0005-0000-0000-000053050000}"/>
    <cellStyle name="Input 17 2 2" xfId="4719" xr:uid="{A51AADBD-D734-45B3-A501-95C1E87634F3}"/>
    <cellStyle name="Input 17 2 2 2" xfId="11199" xr:uid="{3612214B-EF6E-4A5E-8C1A-CF4F331C0F88}"/>
    <cellStyle name="Input 17 2 3" xfId="8868" xr:uid="{42F3590C-1442-4237-816C-BA7AAFB4FAE8}"/>
    <cellStyle name="Input 17 2 4" xfId="10268" xr:uid="{0F3B1874-0268-4262-90D8-F51C18381E9F}"/>
    <cellStyle name="Input 17 20" xfId="8922" xr:uid="{872E0CEF-D041-430E-81B6-69DE3F1EC942}"/>
    <cellStyle name="Input 17 21" xfId="8808" xr:uid="{6EF7F42C-4718-48BE-872B-A61AC42E6C27}"/>
    <cellStyle name="Input 17 22" xfId="9231" xr:uid="{8F8D278E-81E1-4161-8B80-DFF05A8D39C5}"/>
    <cellStyle name="Input 17 23" xfId="15039" xr:uid="{11F7D454-7CD7-4D89-AA5D-04AB85A41815}"/>
    <cellStyle name="Input 17 24" xfId="15518" xr:uid="{25A56B91-FA01-4897-8740-66EE6BFEC4E3}"/>
    <cellStyle name="Input 17 25" xfId="15547" xr:uid="{46C1A5D9-71CD-450A-9C78-A196100AE980}"/>
    <cellStyle name="Input 17 3" xfId="4718" xr:uid="{28B962E1-BA46-49A9-8CF2-BC995BA87E9C}"/>
    <cellStyle name="Input 17 3 2" xfId="11198" xr:uid="{1B4BCBD4-3E86-47C8-9153-9082F0D0DB5A}"/>
    <cellStyle name="Input 17 4" xfId="5295" xr:uid="{2DABC4C4-C85B-4EA1-9352-62A1EBC0D899}"/>
    <cellStyle name="Input 17 4 2" xfId="11766" xr:uid="{A0765AC3-4070-40C6-ABF0-83A3178818EA}"/>
    <cellStyle name="Input 17 5" xfId="5254" xr:uid="{BA986D86-BEDC-4209-86A5-14B2F75809A8}"/>
    <cellStyle name="Input 17 5 2" xfId="11725" xr:uid="{AFC136D1-2573-4BC4-969F-025D26EDCF47}"/>
    <cellStyle name="Input 17 6" xfId="5217" xr:uid="{4EDF57D3-70FA-41AD-BECD-DF0CA6BE3169}"/>
    <cellStyle name="Input 17 6 2" xfId="11688" xr:uid="{698D710E-1169-4E46-876D-1B46D74C797B}"/>
    <cellStyle name="Input 17 7" xfId="6193" xr:uid="{ADA4639D-6B7B-464D-8572-930884A90FA8}"/>
    <cellStyle name="Input 17 7 2" xfId="12664" xr:uid="{4EFEE55C-30FA-461B-82A7-072EE97908FD}"/>
    <cellStyle name="Input 17 8" xfId="6170" xr:uid="{67483FFC-1EF7-472D-9D1F-606553B13DAA}"/>
    <cellStyle name="Input 17 8 2" xfId="12641" xr:uid="{1C6F7F59-DF6E-4C38-8414-7357A9F78870}"/>
    <cellStyle name="Input 17 9" xfId="6146" xr:uid="{D7475788-2EE7-41B2-B5C9-A5DFF2772262}"/>
    <cellStyle name="Input 17 9 2" xfId="12617" xr:uid="{82E330F5-52D3-48E0-B54E-24862D7BE45A}"/>
    <cellStyle name="Input 18" xfId="1364" xr:uid="{00000000-0005-0000-0000-000054050000}"/>
    <cellStyle name="Input 18 10" xfId="6724" xr:uid="{14A2D66E-5984-44A6-96CE-DE8F5D3E8B9D}"/>
    <cellStyle name="Input 18 10 2" xfId="13195" xr:uid="{B61C0807-A41B-404C-A2EA-79AAFD0C108B}"/>
    <cellStyle name="Input 18 11" xfId="6698" xr:uid="{4604DE4E-9FDE-4384-AC63-0B75FDA0BEC6}"/>
    <cellStyle name="Input 18 11 2" xfId="13169" xr:uid="{7A914633-B554-4E25-BABD-D5C7EB432FCC}"/>
    <cellStyle name="Input 18 12" xfId="7606" xr:uid="{14FC392D-F897-4792-B9FA-1FE81E611D98}"/>
    <cellStyle name="Input 18 12 2" xfId="14077" xr:uid="{D58EBBC0-E077-4F3F-9624-3CE2A1F926CA}"/>
    <cellStyle name="Input 18 13" xfId="7673" xr:uid="{BD7C79E3-08D1-4E6B-827B-41A6A53117CF}"/>
    <cellStyle name="Input 18 13 2" xfId="14144" xr:uid="{2F927963-75F2-460B-B4AE-591D72604D4D}"/>
    <cellStyle name="Input 18 14" xfId="7617" xr:uid="{CE53878E-BC58-44B4-88C7-31FCC4E8DC01}"/>
    <cellStyle name="Input 18 14 2" xfId="14088" xr:uid="{4C297983-BA55-4A38-B07B-78197BA4338C}"/>
    <cellStyle name="Input 18 15" xfId="7663" xr:uid="{FEE97EAF-A523-4223-9880-6C39928D6D0F}"/>
    <cellStyle name="Input 18 15 2" xfId="14134" xr:uid="{68434AAD-B08B-471E-A353-DFE29EE22561}"/>
    <cellStyle name="Input 18 16" xfId="7628" xr:uid="{EAF0BC35-2587-4184-B65D-851857CEAE41}"/>
    <cellStyle name="Input 18 16 2" xfId="14099" xr:uid="{32603D45-44C3-4677-8645-35D503BB0D7E}"/>
    <cellStyle name="Input 18 17" xfId="8841" xr:uid="{30C56001-A646-421E-9E91-7A0438D80A83}"/>
    <cellStyle name="Input 18 18" xfId="8869" xr:uid="{766B715E-ED3C-454B-BCA6-628330C09939}"/>
    <cellStyle name="Input 18 19" xfId="8800" xr:uid="{2B15EFC2-9931-4ECE-ADEE-8EB44F3E58B9}"/>
    <cellStyle name="Input 18 2" xfId="1365" xr:uid="{00000000-0005-0000-0000-000055050000}"/>
    <cellStyle name="Input 18 2 2" xfId="4721" xr:uid="{E2EBEAEE-46FF-4997-AC07-F8421282EA61}"/>
    <cellStyle name="Input 18 2 2 2" xfId="11201" xr:uid="{DAFE6611-08B5-4944-B9DB-FEF29A24A92A}"/>
    <cellStyle name="Input 18 2 3" xfId="8535" xr:uid="{8550034D-BAAD-4D6F-A024-2AEE641A3729}"/>
    <cellStyle name="Input 18 2 4" xfId="10269" xr:uid="{8CE40F09-254A-4F39-BE81-D530D4039C1E}"/>
    <cellStyle name="Input 18 20" xfId="8923" xr:uid="{BFE573E9-D403-4730-BE3E-FD618D030C43}"/>
    <cellStyle name="Input 18 21" xfId="8807" xr:uid="{6B993ED4-86CE-4E58-AC1B-78BF81B556A6}"/>
    <cellStyle name="Input 18 22" xfId="9230" xr:uid="{640C072E-9DE9-4B95-A2F7-3C6846A4074B}"/>
    <cellStyle name="Input 18 23" xfId="15040" xr:uid="{EF37091D-8A3C-40F1-8168-44D46D9A7341}"/>
    <cellStyle name="Input 18 24" xfId="15517" xr:uid="{9F5C808A-B254-4D50-9F4E-838D0CB6EC76}"/>
    <cellStyle name="Input 18 25" xfId="15548" xr:uid="{0F51ABDA-48AB-4FCC-B267-AEECC483137D}"/>
    <cellStyle name="Input 18 3" xfId="4720" xr:uid="{67E5781D-98F1-4B78-AA04-D93323C1BABC}"/>
    <cellStyle name="Input 18 3 2" xfId="11200" xr:uid="{B70B946B-AB13-4750-95B7-77F5AE9A2E24}"/>
    <cellStyle name="Input 18 4" xfId="5296" xr:uid="{A4B27E24-24C4-4881-8DCB-07FB7583BFEE}"/>
    <cellStyle name="Input 18 4 2" xfId="11767" xr:uid="{BDA85285-097C-4CC3-A6C6-204BA9DEB51C}"/>
    <cellStyle name="Input 18 5" xfId="5255" xr:uid="{7A829F08-53C2-4A41-A48A-9C2EA184A1A8}"/>
    <cellStyle name="Input 18 5 2" xfId="11726" xr:uid="{17DA8043-FB4D-4872-8808-F889557B20AE}"/>
    <cellStyle name="Input 18 6" xfId="5216" xr:uid="{C2A9979D-2575-42FC-833E-2C8908855A68}"/>
    <cellStyle name="Input 18 6 2" xfId="11687" xr:uid="{3BFCD0D1-0170-43C0-9BAE-EE297C67A76E}"/>
    <cellStyle name="Input 18 7" xfId="6194" xr:uid="{D85BA9DE-8FD3-4821-9615-06858C3D1C79}"/>
    <cellStyle name="Input 18 7 2" xfId="12665" xr:uid="{58F30CA8-9A9E-4053-969B-E055F2DAD367}"/>
    <cellStyle name="Input 18 8" xfId="6171" xr:uid="{8D0E0AA3-5C3A-4041-AEEC-2B239315C77C}"/>
    <cellStyle name="Input 18 8 2" xfId="12642" xr:uid="{4B1FCDC9-3993-4C95-9F1E-FF577787B5A2}"/>
    <cellStyle name="Input 18 9" xfId="6147" xr:uid="{BC600BAB-E23C-4A1F-B03B-E4B1CCD34F36}"/>
    <cellStyle name="Input 18 9 2" xfId="12618" xr:uid="{1F347EA2-1E24-458A-B156-79A790062505}"/>
    <cellStyle name="Input 19" xfId="1366" xr:uid="{00000000-0005-0000-0000-000056050000}"/>
    <cellStyle name="Input 19 10" xfId="6725" xr:uid="{774872D2-5EB7-4FF9-8806-723B98E5F98A}"/>
    <cellStyle name="Input 19 10 2" xfId="13196" xr:uid="{1F037873-1A00-4D3D-BBEC-041B18AB038B}"/>
    <cellStyle name="Input 19 11" xfId="6699" xr:uid="{33BA47E3-4D34-4790-99E8-3AC44A6C2DD3}"/>
    <cellStyle name="Input 19 11 2" xfId="13170" xr:uid="{420502AA-09A7-4487-B657-7B699F400E5A}"/>
    <cellStyle name="Input 19 12" xfId="7605" xr:uid="{44278FD8-E1B6-4C6A-978C-1A9828895AFF}"/>
    <cellStyle name="Input 19 12 2" xfId="14076" xr:uid="{771F0C4C-B6EC-48EB-8487-D5F4F395CEEA}"/>
    <cellStyle name="Input 19 13" xfId="7674" xr:uid="{73D37D4A-EAE5-4F56-A701-72C99C2A2099}"/>
    <cellStyle name="Input 19 13 2" xfId="14145" xr:uid="{01CDBB29-7C0E-4A55-84E8-2EA9204F6AEF}"/>
    <cellStyle name="Input 19 14" xfId="7616" xr:uid="{23C36266-3CB2-436B-8D7A-D7C71557A5E0}"/>
    <cellStyle name="Input 19 14 2" xfId="14087" xr:uid="{71284F17-2AB5-47A8-A57F-7DD9B5A4A7F2}"/>
    <cellStyle name="Input 19 15" xfId="7664" xr:uid="{E74AA76D-A233-4E8E-9300-3BCE76EB7AB8}"/>
    <cellStyle name="Input 19 15 2" xfId="14135" xr:uid="{96FA05F7-30AF-45F4-AD6E-BF29A3B04F25}"/>
    <cellStyle name="Input 19 16" xfId="7627" xr:uid="{98D00443-D355-420E-8CE4-74410D1368DA}"/>
    <cellStyle name="Input 19 16 2" xfId="14098" xr:uid="{02BBDB6D-28A8-48DA-857F-91836EB10A48}"/>
    <cellStyle name="Input 19 17" xfId="8842" xr:uid="{B771A3B0-D9B2-4F6B-8DEC-CACF9DA57DC8}"/>
    <cellStyle name="Input 19 18" xfId="8870" xr:uid="{7E3735A1-5418-4895-BFB4-C11B717A907D}"/>
    <cellStyle name="Input 19 19" xfId="8799" xr:uid="{74159C03-9CCF-4C17-9A1F-BC004B5DEB4D}"/>
    <cellStyle name="Input 19 2" xfId="1367" xr:uid="{00000000-0005-0000-0000-000057050000}"/>
    <cellStyle name="Input 19 2 2" xfId="4723" xr:uid="{21D7C99B-B463-494E-B13A-0FECFD532112}"/>
    <cellStyle name="Input 19 2 2 2" xfId="11203" xr:uid="{D318F3A9-A121-4BB5-929D-B31817C739EA}"/>
    <cellStyle name="Input 19 2 3" xfId="8871" xr:uid="{98DDEA94-A4A1-4AEE-B3FF-AE5647A43157}"/>
    <cellStyle name="Input 19 2 4" xfId="10270" xr:uid="{9A9EFC48-44BE-4AE3-9AD8-540EE9AECA6F}"/>
    <cellStyle name="Input 19 20" xfId="8924" xr:uid="{596B7D2E-D2FE-4D81-913F-461E33C49742}"/>
    <cellStyle name="Input 19 21" xfId="8806" xr:uid="{5EEE8D13-39EC-4869-86EA-C368C3DAB178}"/>
    <cellStyle name="Input 19 22" xfId="9223" xr:uid="{EC042BF8-5690-4A8E-B49A-31B367454DFD}"/>
    <cellStyle name="Input 19 23" xfId="15041" xr:uid="{984696A5-72F1-456D-8506-310C165D2146}"/>
    <cellStyle name="Input 19 24" xfId="15516" xr:uid="{C595DFEB-EE0A-497B-8DD8-7DF6EA518156}"/>
    <cellStyle name="Input 19 25" xfId="15549" xr:uid="{B36D5460-2076-48F8-BAA1-C9BF64955499}"/>
    <cellStyle name="Input 19 3" xfId="4722" xr:uid="{41BA2F8D-ECC3-47B6-81E9-D283DE597E63}"/>
    <cellStyle name="Input 19 3 2" xfId="11202" xr:uid="{B9F27FF1-EBEA-4881-A606-C6D398111B6D}"/>
    <cellStyle name="Input 19 4" xfId="5297" xr:uid="{D9E02C19-9720-4DBF-B626-8D3F6B0D32A4}"/>
    <cellStyle name="Input 19 4 2" xfId="11768" xr:uid="{EC935BC8-4CA9-4672-975B-C28420DEC395}"/>
    <cellStyle name="Input 19 5" xfId="5256" xr:uid="{C7DA706B-6FE0-4816-B030-143533DB8795}"/>
    <cellStyle name="Input 19 5 2" xfId="11727" xr:uid="{C99C0869-8CE5-4016-994F-71EDC455391E}"/>
    <cellStyle name="Input 19 6" xfId="5215" xr:uid="{148C904A-EF8A-465C-8D2E-588EC33E7321}"/>
    <cellStyle name="Input 19 6 2" xfId="11686" xr:uid="{BEEF2C05-2D3B-4FF1-A134-71764D7E6DB1}"/>
    <cellStyle name="Input 19 7" xfId="6195" xr:uid="{4F773DF8-279F-41C7-94EA-50CBC82A7315}"/>
    <cellStyle name="Input 19 7 2" xfId="12666" xr:uid="{F2EABCD2-A7CF-40F0-B633-EFB7E0B7A6B7}"/>
    <cellStyle name="Input 19 8" xfId="6172" xr:uid="{6287DF93-BFC9-4398-BCD6-6D8AD938560B}"/>
    <cellStyle name="Input 19 8 2" xfId="12643" xr:uid="{72ECBBF0-E177-4DDF-9211-2F7754877573}"/>
    <cellStyle name="Input 19 9" xfId="6148" xr:uid="{CC6A5C8F-3D21-4EDA-A7E7-DB6D064E28AC}"/>
    <cellStyle name="Input 19 9 2" xfId="12619" xr:uid="{2F487C57-54EB-44DF-85EE-3ED3BE39ECD5}"/>
    <cellStyle name="Input 2" xfId="1368" xr:uid="{00000000-0005-0000-0000-000058050000}"/>
    <cellStyle name="Input 2 10" xfId="6173" xr:uid="{04072248-8663-48D9-BE3C-9980BB43205C}"/>
    <cellStyle name="Input 2 10 2" xfId="12644" xr:uid="{9466724D-4D28-44A3-8F09-237E270D3D72}"/>
    <cellStyle name="Input 2 11" xfId="6149" xr:uid="{5FCA75CA-461D-41C2-A5FE-84F61EC72612}"/>
    <cellStyle name="Input 2 11 2" xfId="12620" xr:uid="{1CD5F495-4BA0-4429-8094-EDE111B3CEEE}"/>
    <cellStyle name="Input 2 12" xfId="6726" xr:uid="{5D5A22A5-6987-4AD4-9342-E3766FEA6755}"/>
    <cellStyle name="Input 2 12 2" xfId="13197" xr:uid="{85EED5B1-9F7B-4E4C-BA3C-962BDD795C92}"/>
    <cellStyle name="Input 2 13" xfId="6700" xr:uid="{E7F0E10A-F367-4FD3-B75D-3D523BBF98F5}"/>
    <cellStyle name="Input 2 13 2" xfId="13171" xr:uid="{9C97E6CA-15F4-4347-AC8E-B85457B3102F}"/>
    <cellStyle name="Input 2 14" xfId="7604" xr:uid="{250B2788-29A2-4BF0-AD9C-F35BB242B78B}"/>
    <cellStyle name="Input 2 14 2" xfId="14075" xr:uid="{84B1AAEC-BA8A-41FE-A42B-146B27D26898}"/>
    <cellStyle name="Input 2 15" xfId="7331" xr:uid="{B79FBF31-D28F-4AE2-9900-7A136708763C}"/>
    <cellStyle name="Input 2 15 2" xfId="13802" xr:uid="{B5BFFAFA-0725-4B49-A97D-5299A67AA897}"/>
    <cellStyle name="Input 2 16" xfId="7615" xr:uid="{A651A7E5-3CDF-4554-AEE2-74CBC871CDB6}"/>
    <cellStyle name="Input 2 16 2" xfId="14086" xr:uid="{1CA08FC5-1BC6-49DC-AD27-DA4CCB9220A0}"/>
    <cellStyle name="Input 2 17" xfId="7665" xr:uid="{91E1DA04-D35B-4BA3-A639-80BF17CF1ECB}"/>
    <cellStyle name="Input 2 17 2" xfId="14136" xr:uid="{22C1EF81-11F6-4CE9-A784-2DEEA7591A07}"/>
    <cellStyle name="Input 2 18" xfId="7626" xr:uid="{51C483AB-3B32-41F4-804D-4A2F9BCC8BCE}"/>
    <cellStyle name="Input 2 18 2" xfId="14097" xr:uid="{9366A05A-E5C4-4927-8B6D-1C5DE198A1FF}"/>
    <cellStyle name="Input 2 19" xfId="8843" xr:uid="{1A843A9B-9D74-441E-B007-A91585F4FC9B}"/>
    <cellStyle name="Input 2 2" xfId="1369" xr:uid="{00000000-0005-0000-0000-000059050000}"/>
    <cellStyle name="Input 2 2 10" xfId="6727" xr:uid="{A06C40E4-7F69-4B85-B2CA-F8E2A59ADBC8}"/>
    <cellStyle name="Input 2 2 10 2" xfId="13198" xr:uid="{4B8CA797-7A0C-4DAC-8168-0408460565CB}"/>
    <cellStyle name="Input 2 2 11" xfId="6701" xr:uid="{93B296B8-3C78-4A1E-8CF7-1194DCE289AD}"/>
    <cellStyle name="Input 2 2 11 2" xfId="13172" xr:uid="{F8EB9357-8192-4D50-83F2-21A424BCFEB0}"/>
    <cellStyle name="Input 2 2 12" xfId="7603" xr:uid="{30A3C74E-D03A-477B-BE34-58F9A4F10328}"/>
    <cellStyle name="Input 2 2 12 2" xfId="14074" xr:uid="{888E0205-5C3C-441C-9F88-D1B46F584696}"/>
    <cellStyle name="Input 2 2 13" xfId="7675" xr:uid="{8547A138-8A00-40E7-9F57-62816D969045}"/>
    <cellStyle name="Input 2 2 13 2" xfId="14146" xr:uid="{5BCE25C7-197B-474F-A336-2308C97167FE}"/>
    <cellStyle name="Input 2 2 14" xfId="7590" xr:uid="{50E1A7EA-3F2B-459F-808E-770A3DDD9FDE}"/>
    <cellStyle name="Input 2 2 14 2" xfId="14061" xr:uid="{3B2599EC-A0D7-4862-87A3-56A1A1F11FD9}"/>
    <cellStyle name="Input 2 2 15" xfId="7687" xr:uid="{66A518C2-3B73-432A-A137-D4A39A3C01A3}"/>
    <cellStyle name="Input 2 2 15 2" xfId="14158" xr:uid="{3854BF2A-8889-4EF5-9325-31A1AF3C6764}"/>
    <cellStyle name="Input 2 2 16" xfId="7578" xr:uid="{F46CBFC1-A8E0-4AE3-8E40-FEB9C0733966}"/>
    <cellStyle name="Input 2 2 16 2" xfId="14049" xr:uid="{D73B7E09-ACF5-464F-9276-78BC71CFA523}"/>
    <cellStyle name="Input 2 2 17" xfId="8844" xr:uid="{9CFAFC40-2A95-40E2-A79E-ECB6E7928D58}"/>
    <cellStyle name="Input 2 2 18" xfId="8873" xr:uid="{7C1AD7C4-B768-47E4-BE54-7FD8A983EE8C}"/>
    <cellStyle name="Input 2 2 19" xfId="8797" xr:uid="{34F73B20-3B33-4332-BD97-F10F3190C293}"/>
    <cellStyle name="Input 2 2 2" xfId="1370" xr:uid="{00000000-0005-0000-0000-00005A050000}"/>
    <cellStyle name="Input 2 2 2 2" xfId="4726" xr:uid="{292C62EE-0802-4B02-B69A-AB8AE15C0881}"/>
    <cellStyle name="Input 2 2 2 2 2" xfId="11206" xr:uid="{B67769C5-E6D1-48B7-8D68-01A26B825491}"/>
    <cellStyle name="Input 2 2 2 3" xfId="8874" xr:uid="{9778992C-88C1-4792-9F59-5B0E83BA202A}"/>
    <cellStyle name="Input 2 2 2 4" xfId="10271" xr:uid="{ADA63DD0-804D-464E-A643-C600B0427238}"/>
    <cellStyle name="Input 2 2 20" xfId="8926" xr:uid="{213CE057-9FCD-45FC-B316-F22358BE12C4}"/>
    <cellStyle name="Input 2 2 21" xfId="8784" xr:uid="{59CC3A3C-89AA-4447-B0AD-49202662B8E2}"/>
    <cellStyle name="Input 2 2 22" xfId="8912" xr:uid="{6220DBDC-D2A6-453C-8C5A-97329757BC48}"/>
    <cellStyle name="Input 2 2 23" xfId="15244" xr:uid="{FD51F62D-A421-4D52-B298-A162BF6E6449}"/>
    <cellStyle name="Input 2 2 24" xfId="15514" xr:uid="{5D8656AE-E4EF-4D7B-8233-0748720425F6}"/>
    <cellStyle name="Input 2 2 25" xfId="15551" xr:uid="{7E6BADFC-F4C6-40E4-8E86-EDFC9A2D7DA2}"/>
    <cellStyle name="Input 2 2 3" xfId="4725" xr:uid="{984947AB-EE04-4D3F-B44B-3B90A1C0891B}"/>
    <cellStyle name="Input 2 2 3 2" xfId="11205" xr:uid="{6C6ADA27-CA72-4933-AF06-1AD09607B02D}"/>
    <cellStyle name="Input 2 2 4" xfId="5299" xr:uid="{6F9FA344-AF4A-45E6-AF2A-17C053FBA3DD}"/>
    <cellStyle name="Input 2 2 4 2" xfId="11770" xr:uid="{C3E58533-5753-4B84-A616-5CDD709BA71A}"/>
    <cellStyle name="Input 2 2 5" xfId="5258" xr:uid="{D9BE8089-51A0-4B2D-94DA-6221054C2E6A}"/>
    <cellStyle name="Input 2 2 5 2" xfId="11729" xr:uid="{1284CDFA-A5ED-4679-A102-EB412FD6A225}"/>
    <cellStyle name="Input 2 2 6" xfId="5213" xr:uid="{B79EBD23-2DC7-4517-B3F5-1F34AA958EAC}"/>
    <cellStyle name="Input 2 2 6 2" xfId="11684" xr:uid="{841C02D4-713F-49ED-A265-B8A36278A59E}"/>
    <cellStyle name="Input 2 2 7" xfId="6197" xr:uid="{ECA345C6-4FBA-4B07-B88C-F55BB6A3118C}"/>
    <cellStyle name="Input 2 2 7 2" xfId="12668" xr:uid="{F45A538D-81FF-4923-9EE8-9C485260F6AE}"/>
    <cellStyle name="Input 2 2 8" xfId="6174" xr:uid="{39A7DF42-CC4C-4EB3-80A6-59B9988DF506}"/>
    <cellStyle name="Input 2 2 8 2" xfId="12645" xr:uid="{A71C0571-FA0C-41E8-8D66-2382C3F280D5}"/>
    <cellStyle name="Input 2 2 9" xfId="6150" xr:uid="{1905646A-CC17-4B48-95A5-DC2AE05F3567}"/>
    <cellStyle name="Input 2 2 9 2" xfId="12621" xr:uid="{AE647C8C-DE88-4B3C-9EED-E9391D74418B}"/>
    <cellStyle name="Input 2 20" xfId="8872" xr:uid="{6B7E757A-9671-4876-9EAC-4C9163FFD2CC}"/>
    <cellStyle name="Input 2 21" xfId="8798" xr:uid="{4D8D51DA-56D7-4F91-8422-609EE3B2233A}"/>
    <cellStyle name="Input 2 22" xfId="8925" xr:uid="{BBB63215-2A99-46EB-AB9D-44C6551BAB59}"/>
    <cellStyle name="Input 2 23" xfId="8805" xr:uid="{3E935797-ED33-4EDF-92E5-D41674B37948}"/>
    <cellStyle name="Input 2 24" xfId="8911" xr:uid="{7A265DC0-7BD5-40D4-9345-DF57ABBE0257}"/>
    <cellStyle name="Input 2 25" xfId="15042" xr:uid="{7CABE3D4-181F-4951-8D5D-9CF1AE427FD0}"/>
    <cellStyle name="Input 2 26" xfId="15515" xr:uid="{6152970D-EE95-4D1C-A283-71809E21952C}"/>
    <cellStyle name="Input 2 27" xfId="15550" xr:uid="{16DDA622-06F0-4934-A5BD-2EA1E91BA0E8}"/>
    <cellStyle name="Input 2 3" xfId="1371" xr:uid="{00000000-0005-0000-0000-00005B050000}"/>
    <cellStyle name="Input 2 3 10" xfId="6728" xr:uid="{44EDB4A0-7191-4A9A-9DF3-E7641472CEFE}"/>
    <cellStyle name="Input 2 3 10 2" xfId="13199" xr:uid="{6168E23A-9804-4ABF-821F-175ABDE4A956}"/>
    <cellStyle name="Input 2 3 11" xfId="6702" xr:uid="{E5D6DC2C-406C-4CAC-9CBD-2DC235A6DE05}"/>
    <cellStyle name="Input 2 3 11 2" xfId="13173" xr:uid="{4D2F791B-A850-403D-B58B-43E27BEDEAEB}"/>
    <cellStyle name="Input 2 3 12" xfId="7602" xr:uid="{B63F63FF-09FA-4F46-B99F-3CF4ABD6C844}"/>
    <cellStyle name="Input 2 3 12 2" xfId="14073" xr:uid="{751C5CD5-3EE3-4136-98CC-4EA09E7DD57D}"/>
    <cellStyle name="Input 2 3 13" xfId="7676" xr:uid="{BDC25F26-DCA2-48BC-9766-7140CE964498}"/>
    <cellStyle name="Input 2 3 13 2" xfId="14147" xr:uid="{E2625306-93FC-432B-9E34-25A00018C87C}"/>
    <cellStyle name="Input 2 3 14" xfId="7589" xr:uid="{43661FC6-5717-4FCD-ABD1-C3415A55205D}"/>
    <cellStyle name="Input 2 3 14 2" xfId="14060" xr:uid="{36E5B55D-D2A2-45BB-AE92-159E66A7B8F6}"/>
    <cellStyle name="Input 2 3 15" xfId="7794" xr:uid="{0BC9E565-0198-4006-9019-33B64E5FE538}"/>
    <cellStyle name="Input 2 3 15 2" xfId="14265" xr:uid="{647B7E06-C1CE-42F7-A6F5-1488D4028BF4}"/>
    <cellStyle name="Input 2 3 16" xfId="7823" xr:uid="{5CA7FE48-1EA1-43AD-B933-FE1BF0A56617}"/>
    <cellStyle name="Input 2 3 16 2" xfId="14294" xr:uid="{C6BA3021-49C6-42D4-A07C-FA05C584B57A}"/>
    <cellStyle name="Input 2 3 17" xfId="8845" xr:uid="{6F6839C7-8032-419F-B59D-DBC4D160B92F}"/>
    <cellStyle name="Input 2 3 18" xfId="8875" xr:uid="{45197AA9-3C1D-4327-85FA-E08903A669C1}"/>
    <cellStyle name="Input 2 3 19" xfId="8796" xr:uid="{C3E308EE-DD76-4A4A-B2DD-A85AA5257A99}"/>
    <cellStyle name="Input 2 3 2" xfId="1372" xr:uid="{00000000-0005-0000-0000-00005C050000}"/>
    <cellStyle name="Input 2 3 2 2" xfId="4728" xr:uid="{597D578D-0289-45BC-AC03-8D9126E94484}"/>
    <cellStyle name="Input 2 3 2 2 2" xfId="11208" xr:uid="{E6FB61E2-2472-4D9B-8F99-BAD9C95B99DE}"/>
    <cellStyle name="Input 2 3 2 3" xfId="8876" xr:uid="{5B71F1CF-E11A-4728-9005-13A0A5242154}"/>
    <cellStyle name="Input 2 3 2 4" xfId="10272" xr:uid="{18986B8C-E415-42F1-BAC5-93734D3BAC69}"/>
    <cellStyle name="Input 2 3 20" xfId="8927" xr:uid="{B84611ED-044A-4F04-98EE-EABD3DA80038}"/>
    <cellStyle name="Input 2 3 21" xfId="8783" xr:uid="{86E7DCCD-3EA5-443F-8272-0507258E1EAD}"/>
    <cellStyle name="Input 2 3 22" xfId="9229" xr:uid="{BC457B91-904D-43F0-AEC9-A3C4E25C905E}"/>
    <cellStyle name="Input 2 3 23" xfId="15043" xr:uid="{3A63F6A5-7FA4-4419-AC21-C48AE229E277}"/>
    <cellStyle name="Input 2 3 24" xfId="15513" xr:uid="{D042C6D6-D379-4E71-9F56-03719DE07A6D}"/>
    <cellStyle name="Input 2 3 25" xfId="15552" xr:uid="{B46F5010-2E5C-4C43-9EBF-8759691DF791}"/>
    <cellStyle name="Input 2 3 3" xfId="4727" xr:uid="{9FB4877A-54C3-4C03-8716-D0BFFAC4C50D}"/>
    <cellStyle name="Input 2 3 3 2" xfId="11207" xr:uid="{849EF69E-02EC-443C-8F2E-362973C1284B}"/>
    <cellStyle name="Input 2 3 4" xfId="5300" xr:uid="{ACBB86B9-A49C-41EB-8922-19F4305D431F}"/>
    <cellStyle name="Input 2 3 4 2" xfId="11771" xr:uid="{BE0DFB22-1338-4F26-92E6-771F3E21D647}"/>
    <cellStyle name="Input 2 3 5" xfId="5259" xr:uid="{C47C304A-0480-4299-A2D7-B9F00B5208B4}"/>
    <cellStyle name="Input 2 3 5 2" xfId="11730" xr:uid="{5D414576-6829-4028-9FF4-ED7247D334C1}"/>
    <cellStyle name="Input 2 3 6" xfId="5693" xr:uid="{4BA4D8B1-8CB7-4AA3-81FD-CAEA81E10573}"/>
    <cellStyle name="Input 2 3 6 2" xfId="12164" xr:uid="{FF55917A-1AE9-4979-B897-F70D7FCC0C7D}"/>
    <cellStyle name="Input 2 3 7" xfId="6198" xr:uid="{A99AEF9D-272B-40E9-8B7B-352D94147B44}"/>
    <cellStyle name="Input 2 3 7 2" xfId="12669" xr:uid="{376F6DCC-CE06-4424-9DAD-CDA00B0EC902}"/>
    <cellStyle name="Input 2 3 8" xfId="6175" xr:uid="{3FAF63A5-EA94-43D9-9DC2-9F7524BF3E68}"/>
    <cellStyle name="Input 2 3 8 2" xfId="12646" xr:uid="{146189FE-66FB-479C-ABF8-6AF40AE585B5}"/>
    <cellStyle name="Input 2 3 9" xfId="6151" xr:uid="{18C929D9-AF20-43FF-953E-7E3AE3891A57}"/>
    <cellStyle name="Input 2 3 9 2" xfId="12622" xr:uid="{D60C4975-D182-4F2A-A793-9FAFDB1D4DBA}"/>
    <cellStyle name="Input 2 4" xfId="1373" xr:uid="{00000000-0005-0000-0000-00005D050000}"/>
    <cellStyle name="Input 2 4 2" xfId="4729" xr:uid="{DA3CF047-1AA5-49D1-88F6-548DCEEE764B}"/>
    <cellStyle name="Input 2 4 2 2" xfId="11209" xr:uid="{86C3F565-B726-4D47-9893-23FCC2913E46}"/>
    <cellStyle name="Input 2 4 3" xfId="8877" xr:uid="{09F2A4EA-F101-4143-BAB6-FAB72A958B18}"/>
    <cellStyle name="Input 2 4 4" xfId="10273" xr:uid="{C9E35B98-B970-4186-B5ED-F276125A798F}"/>
    <cellStyle name="Input 2 5" xfId="4724" xr:uid="{D3F51514-483E-4ED4-861D-B467FB088B1A}"/>
    <cellStyle name="Input 2 5 2" xfId="11204" xr:uid="{E02E2841-56BC-47AC-974A-C58812CBD1CA}"/>
    <cellStyle name="Input 2 6" xfId="5298" xr:uid="{EAE985DE-D922-47C1-BBAE-3EA0CB2D60E1}"/>
    <cellStyle name="Input 2 6 2" xfId="11769" xr:uid="{48D692DA-FD44-4560-A8B5-A9285BCB8811}"/>
    <cellStyle name="Input 2 7" xfId="5257" xr:uid="{41602B36-19D0-45D3-AB58-669969258FF7}"/>
    <cellStyle name="Input 2 7 2" xfId="11728" xr:uid="{A4C808AC-BCAB-4D62-BDC6-4C8B3AEF44C3}"/>
    <cellStyle name="Input 2 8" xfId="5214" xr:uid="{504F3FC0-3372-44A5-B1BF-46763FEE52C5}"/>
    <cellStyle name="Input 2 8 2" xfId="11685" xr:uid="{070CF1E2-83A2-4AFC-8EBE-BC1BF63760D9}"/>
    <cellStyle name="Input 2 9" xfId="6196" xr:uid="{3AF8A84E-5D43-4A52-8348-8FD28667EF20}"/>
    <cellStyle name="Input 2 9 2" xfId="12667" xr:uid="{D297303D-8DB4-4B3B-BFCF-18FCA898FA6E}"/>
    <cellStyle name="Input 20" xfId="1374" xr:uid="{00000000-0005-0000-0000-00005E050000}"/>
    <cellStyle name="Input 20 10" xfId="6729" xr:uid="{EC811222-B38A-4462-8183-BD0C6A8FF34F}"/>
    <cellStyle name="Input 20 10 2" xfId="13200" xr:uid="{3F86C06F-4AAA-49BF-9065-F5F341B78E48}"/>
    <cellStyle name="Input 20 11" xfId="6703" xr:uid="{C503A760-8DF7-4310-996F-641A5343D98A}"/>
    <cellStyle name="Input 20 11 2" xfId="13174" xr:uid="{6471A6FF-F77B-4513-8311-77ADB1599880}"/>
    <cellStyle name="Input 20 12" xfId="7601" xr:uid="{5283B489-274E-4345-B2E0-66F8F4DEA4C9}"/>
    <cellStyle name="Input 20 12 2" xfId="14072" xr:uid="{21AF7BEE-CBED-4DAF-8061-0C2E2916F228}"/>
    <cellStyle name="Input 20 13" xfId="7677" xr:uid="{383A301F-65D5-4050-B7F2-E76BC751C4C6}"/>
    <cellStyle name="Input 20 13 2" xfId="14148" xr:uid="{6DEC1B82-DF71-496F-8CC2-255B1C9E6CC2}"/>
    <cellStyle name="Input 20 14" xfId="7588" xr:uid="{F1CF1274-D1CB-466B-B4CF-644653ABABEF}"/>
    <cellStyle name="Input 20 14 2" xfId="14059" xr:uid="{7494585F-5848-4BF9-9280-489E3FA3EC89}"/>
    <cellStyle name="Input 20 15" xfId="7340" xr:uid="{7B5F804B-7516-4769-A54C-EE7A484ECCB7}"/>
    <cellStyle name="Input 20 15 2" xfId="13811" xr:uid="{80A98699-7E91-425B-95AC-DEE93326242C}"/>
    <cellStyle name="Input 20 16" xfId="7577" xr:uid="{F32FE2B2-B69B-4BB8-9873-C2BCEC293F39}"/>
    <cellStyle name="Input 20 16 2" xfId="14048" xr:uid="{3782059A-906C-4DB1-9292-82AF63210D6B}"/>
    <cellStyle name="Input 20 17" xfId="8846" xr:uid="{3BEA5A2C-8BEA-47F0-8979-278C8D12ED75}"/>
    <cellStyle name="Input 20 18" xfId="8878" xr:uid="{971DAAEA-CB4B-4B15-A73D-A39BB086CAA0}"/>
    <cellStyle name="Input 20 19" xfId="8795" xr:uid="{25A2EFEC-290F-4D6F-A0B6-045ED34A41CE}"/>
    <cellStyle name="Input 20 2" xfId="1375" xr:uid="{00000000-0005-0000-0000-00005F050000}"/>
    <cellStyle name="Input 20 2 2" xfId="4731" xr:uid="{93D49BD4-6A20-4EC6-82A2-4EE3203034FB}"/>
    <cellStyle name="Input 20 2 2 2" xfId="11211" xr:uid="{D3C89D0E-EBEC-432A-B0E9-B3DA95D22EC6}"/>
    <cellStyle name="Input 20 2 3" xfId="8879" xr:uid="{2084A4D4-0428-4F33-B736-D3A3487E129D}"/>
    <cellStyle name="Input 20 2 4" xfId="10274" xr:uid="{6E50D8B5-7874-40D4-AC7E-BABE7AD7D2A2}"/>
    <cellStyle name="Input 20 20" xfId="8928" xr:uid="{A0840516-D195-49F2-A442-F8DEA76C09CF}"/>
    <cellStyle name="Input 20 21" xfId="8782" xr:uid="{3EAEE78E-CEE9-4628-8FA4-CAB162EE99A9}"/>
    <cellStyle name="Input 20 22" xfId="10216" xr:uid="{97B2E57B-9B2F-440E-A9DF-F2618606A4AE}"/>
    <cellStyle name="Input 20 23" xfId="15004" xr:uid="{34146C13-9860-41AC-B8E5-36B80A5D953A}"/>
    <cellStyle name="Input 20 24" xfId="15512" xr:uid="{C3D77A0D-C1E9-47FB-A2A1-763AA5D5F3FD}"/>
    <cellStyle name="Input 20 25" xfId="15553" xr:uid="{41FDB95E-130A-4690-B399-C2AA649CB83D}"/>
    <cellStyle name="Input 20 3" xfId="4730" xr:uid="{8AF688C6-7CC5-4445-AFAE-659A4BAB6342}"/>
    <cellStyle name="Input 20 3 2" xfId="11210" xr:uid="{90AC380B-694F-4253-A0EC-9FD4D4034DC6}"/>
    <cellStyle name="Input 20 4" xfId="5301" xr:uid="{ADC79944-BCC1-4804-8D51-357573BE06C1}"/>
    <cellStyle name="Input 20 4 2" xfId="11772" xr:uid="{772F15BC-1B83-4413-A00C-169BAEB7E0D6}"/>
    <cellStyle name="Input 20 5" xfId="5260" xr:uid="{F14C726A-8B05-4CC4-BFEA-5837366FCF59}"/>
    <cellStyle name="Input 20 5 2" xfId="11731" xr:uid="{63419832-85DC-4F20-9613-6C3DF55AD67D}"/>
    <cellStyle name="Input 20 6" xfId="5163" xr:uid="{78F033D9-334D-4BB3-8AF0-91741DAD82D8}"/>
    <cellStyle name="Input 20 6 2" xfId="11634" xr:uid="{006B8E24-E1F1-42E5-986B-33C7DFD63CD3}"/>
    <cellStyle name="Input 20 7" xfId="6199" xr:uid="{91723FE7-B4FC-4262-BD26-B35980E9CB27}"/>
    <cellStyle name="Input 20 7 2" xfId="12670" xr:uid="{8657D88F-5906-40DB-809C-273F7EE3368D}"/>
    <cellStyle name="Input 20 8" xfId="6176" xr:uid="{A74A2BDA-778A-47E3-A082-CC60785229A7}"/>
    <cellStyle name="Input 20 8 2" xfId="12647" xr:uid="{F2441E4F-B92A-4BAE-9E78-7904A6E72AA1}"/>
    <cellStyle name="Input 20 9" xfId="6152" xr:uid="{58F34B54-D778-49B0-A620-B29386207688}"/>
    <cellStyle name="Input 20 9 2" xfId="12623" xr:uid="{05CA7316-A28A-40D0-A7E7-5BC37E4A75BD}"/>
    <cellStyle name="Input 21" xfId="1376" xr:uid="{00000000-0005-0000-0000-000060050000}"/>
    <cellStyle name="Input 21 10" xfId="7088" xr:uid="{8257D7A9-3ED3-49C1-A051-84B36E2A8CEE}"/>
    <cellStyle name="Input 21 10 2" xfId="13559" xr:uid="{05D229D2-8AB5-4DB9-AEF3-F473364ED565}"/>
    <cellStyle name="Input 21 11" xfId="7060" xr:uid="{9FFE4D4A-1EEB-4B40-AB24-10A147ABD77C}"/>
    <cellStyle name="Input 21 11 2" xfId="13531" xr:uid="{9CBA7637-B070-4268-9A09-510790260493}"/>
    <cellStyle name="Input 21 12" xfId="7600" xr:uid="{69B20823-C22C-4107-A6EE-0B41C76D50CF}"/>
    <cellStyle name="Input 21 12 2" xfId="14071" xr:uid="{BFBC7266-399C-4739-A9B7-4DDE9421AB70}"/>
    <cellStyle name="Input 21 13" xfId="7678" xr:uid="{6891739A-7366-4060-AF4A-9268E8CC3642}"/>
    <cellStyle name="Input 21 13 2" xfId="14149" xr:uid="{FC444C60-DD2A-4EA6-BF23-1717470EBD45}"/>
    <cellStyle name="Input 21 14" xfId="7587" xr:uid="{55C3A0FA-F4A6-4574-B07F-0BD586C987E7}"/>
    <cellStyle name="Input 21 14 2" xfId="14058" xr:uid="{221BCBBE-9411-44A8-BA12-9B18562526E3}"/>
    <cellStyle name="Input 21 15" xfId="7341" xr:uid="{64E2969B-8720-4AD3-A557-E93E204CBB55}"/>
    <cellStyle name="Input 21 15 2" xfId="13812" xr:uid="{B83C835D-6A4C-4E3A-94A5-310AE0E7FD36}"/>
    <cellStyle name="Input 21 16" xfId="7576" xr:uid="{503FD6B4-2733-491D-A5F1-620449FCEEBB}"/>
    <cellStyle name="Input 21 16 2" xfId="14047" xr:uid="{72136D0C-D005-4DFA-B389-BBCE3A40480E}"/>
    <cellStyle name="Input 21 17" xfId="9178" xr:uid="{258BBC42-F42F-4CF7-B76F-DEAE11ADDDF8}"/>
    <cellStyle name="Input 21 18" xfId="9232" xr:uid="{3DA8FC75-9000-4F0D-B794-31BF24B0C465}"/>
    <cellStyle name="Input 21 19" xfId="8794" xr:uid="{4D3883FA-5DAF-4D20-9096-593E1809F49F}"/>
    <cellStyle name="Input 21 2" xfId="1377" xr:uid="{00000000-0005-0000-0000-000061050000}"/>
    <cellStyle name="Input 21 2 2" xfId="4733" xr:uid="{F5DCA64B-4F3F-41A6-B69C-0D0F3F116E87}"/>
    <cellStyle name="Input 21 2 2 2" xfId="11213" xr:uid="{819D6925-7989-4B84-BC96-EA509318363F}"/>
    <cellStyle name="Input 21 2 3" xfId="8880" xr:uid="{022B9070-7238-499E-9916-F841760019B5}"/>
    <cellStyle name="Input 21 2 4" xfId="10275" xr:uid="{9C1BF702-7211-4C09-BFA3-6A807ACE49EF}"/>
    <cellStyle name="Input 21 20" xfId="8929" xr:uid="{6FC7C2B8-81B2-44A8-9891-8EAC3324C1C3}"/>
    <cellStyle name="Input 21 21" xfId="8781" xr:uid="{89A63BE3-246B-41B9-B7EC-16F3B835FFD6}"/>
    <cellStyle name="Input 21 22" xfId="8913" xr:uid="{80CCEE28-3BC0-4D85-8B18-61266E5C37D9}"/>
    <cellStyle name="Input 21 23" xfId="15044" xr:uid="{DB9ADC23-0914-4830-AE0B-49D57AE06C9F}"/>
    <cellStyle name="Input 21 24" xfId="15511" xr:uid="{611FE9D4-5589-4252-9240-D04F8D401801}"/>
    <cellStyle name="Input 21 25" xfId="15554" xr:uid="{FDBBAF05-2DE2-44F5-9DB4-069909E1FC80}"/>
    <cellStyle name="Input 21 3" xfId="4732" xr:uid="{A1AB35D0-865C-49BC-B775-25B909A04BD4}"/>
    <cellStyle name="Input 21 3 2" xfId="11212" xr:uid="{64B6E27D-85E9-488E-A851-28723B1639E4}"/>
    <cellStyle name="Input 21 4" xfId="5664" xr:uid="{A7835611-10DA-46B5-B624-097165349DDB}"/>
    <cellStyle name="Input 21 4 2" xfId="12135" xr:uid="{5CC60E61-8D93-4B71-8EE9-2759CD446B19}"/>
    <cellStyle name="Input 21 5" xfId="5636" xr:uid="{EF936FC3-A234-4F4F-9CD5-78EA65FEA5BA}"/>
    <cellStyle name="Input 21 5 2" xfId="12107" xr:uid="{8284F498-A66B-4A44-A820-D2B77404E364}"/>
    <cellStyle name="Input 21 6" xfId="5212" xr:uid="{A1038556-83CD-4620-A910-F1B721037563}"/>
    <cellStyle name="Input 21 6 2" xfId="11683" xr:uid="{61F2163D-70E6-4D7D-BDBC-0DBD2BD31FE5}"/>
    <cellStyle name="Input 21 7" xfId="5903" xr:uid="{3C25ED63-E3D7-493F-BA37-FE383235C2A5}"/>
    <cellStyle name="Input 21 7 2" xfId="12374" xr:uid="{5059F1B5-71D5-420C-BFFC-21E93336BCCF}"/>
    <cellStyle name="Input 21 8" xfId="6605" xr:uid="{290E4A41-12AF-4052-B43B-CEDE553BDE82}"/>
    <cellStyle name="Input 21 8 2" xfId="13076" xr:uid="{82FB2075-6BB1-461E-99FD-D6F627CFB94D}"/>
    <cellStyle name="Input 21 9" xfId="6578" xr:uid="{17BA2355-8B29-4475-89C3-57DC046F5245}"/>
    <cellStyle name="Input 21 9 2" xfId="13049" xr:uid="{F49E1770-7172-40C4-8CF2-45661AE3ADE1}"/>
    <cellStyle name="Input 22" xfId="4701" xr:uid="{A5A052CD-27A9-4B58-A1F3-D421CB9D6F80}"/>
    <cellStyle name="Input 22 2" xfId="11181" xr:uid="{B7651CC0-9326-48F3-860E-32EAEB8DBEB5}"/>
    <cellStyle name="Input 23" xfId="4394" xr:uid="{87AE9D9D-D69F-4989-98E0-A3E7D0DFD93A}"/>
    <cellStyle name="Input 23 2" xfId="10900" xr:uid="{0985AD4D-1DD3-42BA-B4B8-C9A670150446}"/>
    <cellStyle name="Input 24" xfId="4459" xr:uid="{2AB1264B-A4D7-4250-94F4-451D46BBA75E}"/>
    <cellStyle name="Input 24 2" xfId="10944" xr:uid="{B7C89D22-A572-4313-9FB9-97E4D6C147A5}"/>
    <cellStyle name="Input 25" xfId="5166" xr:uid="{3C6D7282-4659-4B9E-88FB-2C7DF5D8D1AB}"/>
    <cellStyle name="Input 25 2" xfId="11637" xr:uid="{6792F545-5C13-4816-87AC-D84F2FB50DD1}"/>
    <cellStyle name="Input 26" xfId="5668" xr:uid="{B924B476-4938-48EB-BA05-6D153B3DDD4D}"/>
    <cellStyle name="Input 26 2" xfId="12139" xr:uid="{ACAAF6CC-7E41-4B6E-9DAE-7ABCC4223C51}"/>
    <cellStyle name="Input 27" xfId="5691" xr:uid="{B644C922-784B-4F73-A074-D97BA52672C5}"/>
    <cellStyle name="Input 27 2" xfId="12162" xr:uid="{7AF7564F-F2C7-465F-AE00-39438AAB9908}"/>
    <cellStyle name="Input 28" xfId="5639" xr:uid="{9CCA94B3-635C-4D9B-98F7-12B19AF402D6}"/>
    <cellStyle name="Input 28 2" xfId="12110" xr:uid="{789A2299-E9F4-44DE-A8B8-87E88A0E191B}"/>
    <cellStyle name="Input 29" xfId="5730" xr:uid="{A0C809D9-27E7-4D62-83F1-6FC90BD053FF}"/>
    <cellStyle name="Input 29 2" xfId="12201" xr:uid="{4E6268D2-BBB9-4396-9CF1-576BC139964C}"/>
    <cellStyle name="Input 3" xfId="1378" xr:uid="{00000000-0005-0000-0000-000062050000}"/>
    <cellStyle name="Input 3 10" xfId="6153" xr:uid="{A444CB26-8729-4BAC-A684-913D8F68AEE3}"/>
    <cellStyle name="Input 3 10 2" xfId="12624" xr:uid="{09B43347-5ED9-4B42-9474-EF6C5F8594CC}"/>
    <cellStyle name="Input 3 11" xfId="6730" xr:uid="{11EBEF8A-42FE-4AAE-B7E7-D0D1929C02B1}"/>
    <cellStyle name="Input 3 11 2" xfId="13201" xr:uid="{4DC39110-C0ED-4647-A430-CE3A098DAA08}"/>
    <cellStyle name="Input 3 12" xfId="6704" xr:uid="{D0B4D70F-7DC2-42DB-8FD7-6966E0CF3178}"/>
    <cellStyle name="Input 3 12 2" xfId="13175" xr:uid="{A6712D6E-9752-49EA-8177-BA28A0BE23CF}"/>
    <cellStyle name="Input 3 13" xfId="7599" xr:uid="{71D01B33-AC80-4FCF-8371-873DDD277EC4}"/>
    <cellStyle name="Input 3 13 2" xfId="14070" xr:uid="{25915799-8E56-4271-8099-7759C3226D1C}"/>
    <cellStyle name="Input 3 14" xfId="7679" xr:uid="{8D51153E-62A3-4179-8635-D66208283831}"/>
    <cellStyle name="Input 3 14 2" xfId="14150" xr:uid="{9DEE1AD2-8B88-42D0-B9F0-4CD8EB6AA932}"/>
    <cellStyle name="Input 3 15" xfId="7586" xr:uid="{F974AA8A-1D1E-4D06-B106-6AA69916D975}"/>
    <cellStyle name="Input 3 15 2" xfId="14057" xr:uid="{0EE2E47E-90E7-4379-B229-8FDC6284DE93}"/>
    <cellStyle name="Input 3 16" xfId="7688" xr:uid="{F180EB81-DA66-47F3-B6D2-A8E72452319D}"/>
    <cellStyle name="Input 3 16 2" xfId="14159" xr:uid="{4CAC1ACC-AB25-481D-8287-2EFF185D1A72}"/>
    <cellStyle name="Input 3 17" xfId="7799" xr:uid="{3DDA252A-C417-429F-A8FB-90B92A26AC8B}"/>
    <cellStyle name="Input 3 17 2" xfId="14270" xr:uid="{87A01F34-80A7-4AF5-B249-33087D630791}"/>
    <cellStyle name="Input 3 18" xfId="8847" xr:uid="{FA8C19A5-9F8F-4351-9CDD-CBBD98519289}"/>
    <cellStyle name="Input 3 19" xfId="8881" xr:uid="{448DBD79-3BD4-46E7-91EF-97EA233A8077}"/>
    <cellStyle name="Input 3 2" xfId="1379" xr:uid="{00000000-0005-0000-0000-000063050000}"/>
    <cellStyle name="Input 3 2 10" xfId="6731" xr:uid="{527BC316-47CA-4573-901B-938DAB5A5F02}"/>
    <cellStyle name="Input 3 2 10 2" xfId="13202" xr:uid="{1F7359CA-CAAA-418E-8FF6-0B43530B443A}"/>
    <cellStyle name="Input 3 2 11" xfId="6705" xr:uid="{F59A1ABD-8165-4C73-895A-56F2DF816BB5}"/>
    <cellStyle name="Input 3 2 11 2" xfId="13176" xr:uid="{AD2B4554-ED96-4D6C-A608-E1359DA3F455}"/>
    <cellStyle name="Input 3 2 12" xfId="7598" xr:uid="{14708658-7844-41B7-BAE1-9F73F5972DF1}"/>
    <cellStyle name="Input 3 2 12 2" xfId="14069" xr:uid="{3478BFAE-E5F4-4657-AD4D-D8BFE75293A9}"/>
    <cellStyle name="Input 3 2 13" xfId="7339" xr:uid="{3915A32C-3C1A-4016-8396-F86C97DE899F}"/>
    <cellStyle name="Input 3 2 13 2" xfId="13810" xr:uid="{18E07F94-3966-49FA-A647-2EBAE1F92D0A}"/>
    <cellStyle name="Input 3 2 14" xfId="7792" xr:uid="{3843AB8D-1B1D-40EC-95B4-B5665FEBBF0A}"/>
    <cellStyle name="Input 3 2 14 2" xfId="14263" xr:uid="{D42D7A50-A812-440F-A6B3-E5D44A34BC33}"/>
    <cellStyle name="Input 3 2 15" xfId="7821" xr:uid="{7BBB7750-DB58-42BF-96B2-B3523114AE49}"/>
    <cellStyle name="Input 3 2 15 2" xfId="14292" xr:uid="{A15ED995-D8ED-4F3B-B476-C419455D7BAD}"/>
    <cellStyle name="Input 3 2 16" xfId="8002" xr:uid="{948B00FE-B2F0-44C4-B8B1-397185B615E8}"/>
    <cellStyle name="Input 3 2 16 2" xfId="14473" xr:uid="{36BA8669-5128-43CF-BC05-D6A4E2F309CD}"/>
    <cellStyle name="Input 3 2 17" xfId="8848" xr:uid="{9DA0ABDA-8E0B-450D-BACB-165759C5FEF8}"/>
    <cellStyle name="Input 3 2 18" xfId="8882" xr:uid="{20783969-BC25-4AF7-9E33-F8B70A5A4E5F}"/>
    <cellStyle name="Input 3 2 19" xfId="8792" xr:uid="{C00BC822-41C0-410E-BD0C-29E2A4C83E8E}"/>
    <cellStyle name="Input 3 2 2" xfId="1380" xr:uid="{00000000-0005-0000-0000-000064050000}"/>
    <cellStyle name="Input 3 2 2 2" xfId="4736" xr:uid="{9FBBECAB-3D68-4884-9CD9-7A810CB226C2}"/>
    <cellStyle name="Input 3 2 2 2 2" xfId="11216" xr:uid="{287521B6-8865-4B5D-894B-04F584365831}"/>
    <cellStyle name="Input 3 2 2 3" xfId="8883" xr:uid="{200692CE-ED38-4201-8991-46AC01A82B0E}"/>
    <cellStyle name="Input 3 2 2 4" xfId="10276" xr:uid="{95136634-9CE2-44E9-869C-1A3093A46C00}"/>
    <cellStyle name="Input 3 2 20" xfId="8931" xr:uid="{2E76C60A-A72E-4EED-9B74-FEC130E59910}"/>
    <cellStyle name="Input 3 2 21" xfId="9711" xr:uid="{9B6C28B7-7458-46A1-8992-9FC905F60426}"/>
    <cellStyle name="Input 3 2 22" xfId="8915" xr:uid="{A39C9E36-5672-49E2-B741-7CA5A761AF6E}"/>
    <cellStyle name="Input 3 2 23" xfId="15046" xr:uid="{542920B1-FAA7-417A-8457-86F91F0F396B}"/>
    <cellStyle name="Input 3 2 24" xfId="15509" xr:uid="{9B734BE9-F3E2-46F9-9DF5-F4A60A53E61B}"/>
    <cellStyle name="Input 3 2 25" xfId="15556" xr:uid="{33360D7E-DD3B-46F0-8AE9-3D89E5279BB4}"/>
    <cellStyle name="Input 3 2 3" xfId="4735" xr:uid="{A85BF8D9-ECF3-4962-BD47-E5F1409210CB}"/>
    <cellStyle name="Input 3 2 3 2" xfId="11215" xr:uid="{CD12E494-D2CB-48F9-A09E-D91A0EF8E301}"/>
    <cellStyle name="Input 3 2 4" xfId="5303" xr:uid="{60925A8F-59F6-43A1-8341-86675D86D0FC}"/>
    <cellStyle name="Input 3 2 4 2" xfId="11774" xr:uid="{41DF249B-231F-4717-9F5B-1B2CDFD9F216}"/>
    <cellStyle name="Input 3 2 5" xfId="5185" xr:uid="{46DBFBBC-3046-429A-89CC-16CC8AC545AE}"/>
    <cellStyle name="Input 3 2 5 2" xfId="11656" xr:uid="{83CFECE6-C39A-4D8D-9855-E236096B58DB}"/>
    <cellStyle name="Input 3 2 6" xfId="5210" xr:uid="{2D8F87E9-2D74-4821-97FD-257C4AD2B03D}"/>
    <cellStyle name="Input 3 2 6 2" xfId="11681" xr:uid="{82FA2261-C4F7-4629-AD4D-0ECD5C82B585}"/>
    <cellStyle name="Input 3 2 7" xfId="6200" xr:uid="{79A5FA2E-9077-4026-BA20-87C86E6121C2}"/>
    <cellStyle name="Input 3 2 7 2" xfId="12671" xr:uid="{AC4A863D-9586-4B05-9BE7-AAF3995BE0B7}"/>
    <cellStyle name="Input 3 2 8" xfId="6178" xr:uid="{87EC7137-959C-402D-AAE9-8817DF0A59A2}"/>
    <cellStyle name="Input 3 2 8 2" xfId="12649" xr:uid="{AA600911-7511-4EFC-A5A3-4B1090D30097}"/>
    <cellStyle name="Input 3 2 9" xfId="6154" xr:uid="{3006FFBD-4F47-41B4-962B-0C3471B6F91C}"/>
    <cellStyle name="Input 3 2 9 2" xfId="12625" xr:uid="{46B2E609-F9E8-47FA-A419-A0F2988F8331}"/>
    <cellStyle name="Input 3 20" xfId="8793" xr:uid="{0FC9146F-6352-4EBD-AD1C-022BB78B48B0}"/>
    <cellStyle name="Input 3 21" xfId="8930" xr:uid="{8BC3EA56-AC5E-4B48-822A-7D219F084223}"/>
    <cellStyle name="Input 3 22" xfId="8780" xr:uid="{376A0D86-24FD-4ED9-91CA-035AE0FE41E7}"/>
    <cellStyle name="Input 3 23" xfId="8914" xr:uid="{9B439DC8-D84F-4A1A-9556-697A8BC2C6E1}"/>
    <cellStyle name="Input 3 24" xfId="15045" xr:uid="{FA09B341-5852-425D-8749-ED69CFC68AE6}"/>
    <cellStyle name="Input 3 25" xfId="15510" xr:uid="{99E2F278-D124-42A7-91AA-B88B39AC13B6}"/>
    <cellStyle name="Input 3 26" xfId="15555" xr:uid="{56D91AEB-2ABD-47AD-8C80-10112810E7E7}"/>
    <cellStyle name="Input 3 3" xfId="1381" xr:uid="{00000000-0005-0000-0000-000065050000}"/>
    <cellStyle name="Input 3 3 2" xfId="4737" xr:uid="{38624B54-7850-49F8-B7AD-D43537724AAA}"/>
    <cellStyle name="Input 3 3 2 2" xfId="11217" xr:uid="{D6C108B5-5183-4EF8-9F75-4006CD6865F0}"/>
    <cellStyle name="Input 3 3 3" xfId="9137" xr:uid="{D2910B09-FA94-4A89-A89A-EB150BB16A3D}"/>
    <cellStyle name="Input 3 3 4" xfId="10277" xr:uid="{C5D8DFD3-AE52-4309-B6B6-6DECA88A67B9}"/>
    <cellStyle name="Input 3 4" xfId="4734" xr:uid="{DE0B8C97-EECF-4ABA-A34C-B96BCBBD6158}"/>
    <cellStyle name="Input 3 4 2" xfId="11214" xr:uid="{40EB8E01-A484-4691-BF53-67349D6B4F58}"/>
    <cellStyle name="Input 3 5" xfId="5302" xr:uid="{EA419FFC-9546-4FC6-AFCD-D91B6583BC4E}"/>
    <cellStyle name="Input 3 5 2" xfId="11773" xr:uid="{01ECF129-F438-4444-827C-ABA5B5CE781B}"/>
    <cellStyle name="Input 3 6" xfId="5261" xr:uid="{CFB27549-9792-4BC4-9F3B-3D60D6F0976D}"/>
    <cellStyle name="Input 3 6 2" xfId="11732" xr:uid="{DDDDA7B9-14B4-47D6-86A3-9F51F4C758AE}"/>
    <cellStyle name="Input 3 7" xfId="5211" xr:uid="{AE7E9CF7-0B60-41FF-B411-6C22E1DA18FA}"/>
    <cellStyle name="Input 3 7 2" xfId="11682" xr:uid="{17EF1C1D-5437-405F-B0E5-D0C9093076BC}"/>
    <cellStyle name="Input 3 8" xfId="5904" xr:uid="{ABFCB277-D57D-4CD8-AD63-ACE5814437BA}"/>
    <cellStyle name="Input 3 8 2" xfId="12375" xr:uid="{5FDB1FB9-32FA-4F35-8EF3-CDEFE9783A77}"/>
    <cellStyle name="Input 3 9" xfId="6177" xr:uid="{7A46C80D-F8E4-43DA-8284-67B1CFCEA37B}"/>
    <cellStyle name="Input 3 9 2" xfId="12648" xr:uid="{829DCAF5-2D67-4407-B634-0B775185FC4F}"/>
    <cellStyle name="Input 30" xfId="5452" xr:uid="{9BE85927-DEA1-4DA1-A820-B20845DBF532}"/>
    <cellStyle name="Input 30 2" xfId="11923" xr:uid="{399803B6-AFD7-426D-AA79-A38F70F09D65}"/>
    <cellStyle name="Input 31" xfId="5890" xr:uid="{AE31D277-797D-46EA-A942-9510FB9FCDE0}"/>
    <cellStyle name="Input 31 2" xfId="12361" xr:uid="{C8B5D3E9-CFEA-4FA2-B0A8-A10C48EB1E5A}"/>
    <cellStyle name="Input 32" xfId="5902" xr:uid="{C3ADA1E9-DD7C-443A-AF03-C561F029C2DB}"/>
    <cellStyle name="Input 32 2" xfId="12373" xr:uid="{C9206CB1-E2D0-4745-A5D7-018ECC6AF2B9}"/>
    <cellStyle name="Input 33" xfId="6448" xr:uid="{38478BAF-BDED-4D10-9649-9DDFD28B9103}"/>
    <cellStyle name="Input 33 2" xfId="12919" xr:uid="{A13DC7B8-CCBD-4AB0-9998-09B887CDB833}"/>
    <cellStyle name="Input 34" xfId="6487" xr:uid="{7EB4B566-475A-4AFD-AE80-AA368F54BD6F}"/>
    <cellStyle name="Input 34 2" xfId="12958" xr:uid="{E6999DDE-B0C8-4647-9B7E-95988E6F6022}"/>
    <cellStyle name="Input 35" xfId="6608" xr:uid="{8A92466B-C632-4F25-88F2-3778B9E15E51}"/>
    <cellStyle name="Input 35 2" xfId="13079" xr:uid="{AAB4B395-05C7-488E-9F90-AA869840C2FD}"/>
    <cellStyle name="Input 36" xfId="6616" xr:uid="{420359EC-A397-4960-8E9F-CFC60C5A112E}"/>
    <cellStyle name="Input 36 2" xfId="13087" xr:uid="{9DF4A9A9-4729-4CE2-B285-F83B61FED6DD}"/>
    <cellStyle name="Input 37" xfId="6581" xr:uid="{38EF867F-BB00-4363-A25C-06B24568877D}"/>
    <cellStyle name="Input 37 2" xfId="13052" xr:uid="{97A9C857-9D52-4406-803B-756799E7459C}"/>
    <cellStyle name="Input 38" xfId="6623" xr:uid="{86BBFF48-AF6B-4891-BB4E-EFF12CA1EAD3}"/>
    <cellStyle name="Input 38 2" xfId="13094" xr:uid="{80CD130D-98BB-4077-9652-840F7A2EBC1C}"/>
    <cellStyle name="Input 39" xfId="6629" xr:uid="{07D347D7-494D-4751-BBF4-73A1249FC6F9}"/>
    <cellStyle name="Input 39 2" xfId="13100" xr:uid="{21AB4F22-FBED-451B-980E-F6935907CBA1}"/>
    <cellStyle name="Input 4" xfId="1382" xr:uid="{00000000-0005-0000-0000-000066050000}"/>
    <cellStyle name="Input 4 10" xfId="6155" xr:uid="{6823DDAD-6218-435B-9654-DE902A086022}"/>
    <cellStyle name="Input 4 10 2" xfId="12626" xr:uid="{C116B416-BD96-442E-9B4D-E83908109E4D}"/>
    <cellStyle name="Input 4 11" xfId="6732" xr:uid="{6AF1E036-3896-44BF-A912-CA58E4ADF365}"/>
    <cellStyle name="Input 4 11 2" xfId="13203" xr:uid="{C783F928-4EBC-420D-83A0-DF5A6DED2C8F}"/>
    <cellStyle name="Input 4 12" xfId="6651" xr:uid="{453A128A-A10A-45FD-87A3-CB53721EBC84}"/>
    <cellStyle name="Input 4 12 2" xfId="13122" xr:uid="{5B8FDCFD-584D-4F9A-B7E0-E440E01100BE}"/>
    <cellStyle name="Input 4 13" xfId="7597" xr:uid="{4F3CBCAB-AD13-4F82-89D3-F31682436A8D}"/>
    <cellStyle name="Input 4 13 2" xfId="14068" xr:uid="{8C8A17E9-D29A-48B2-96F2-691067573FB6}"/>
    <cellStyle name="Input 4 14" xfId="7680" xr:uid="{D5CBC7DD-7BBA-4F63-808A-7F6E7C31379F}"/>
    <cellStyle name="Input 4 14 2" xfId="14151" xr:uid="{67083114-9464-4C50-A88E-4B3C987A0F68}"/>
    <cellStyle name="Input 4 15" xfId="7585" xr:uid="{931FC8EF-6D49-404D-BD10-2540C5403EA3}"/>
    <cellStyle name="Input 4 15 2" xfId="14056" xr:uid="{2031EE8F-5577-473A-99B6-FC5B99B355F0}"/>
    <cellStyle name="Input 4 16" xfId="7689" xr:uid="{F1D5E301-686C-47A0-AF2D-16B462D52610}"/>
    <cellStyle name="Input 4 16 2" xfId="14160" xr:uid="{6D5CE391-3049-4B17-A4A2-B9EA360BB692}"/>
    <cellStyle name="Input 4 17" xfId="7575" xr:uid="{8C033DF5-98ED-41D7-A3FA-FE3D6DED6F23}"/>
    <cellStyle name="Input 4 17 2" xfId="14046" xr:uid="{A8FA34E9-4D28-4855-AE68-2EF1F7BCD81E}"/>
    <cellStyle name="Input 4 18" xfId="8534" xr:uid="{A1ED451C-7022-4C20-912B-C0A38387B6C0}"/>
    <cellStyle name="Input 4 19" xfId="8884" xr:uid="{6B95FE3B-1E82-48B7-8945-8332122B5521}"/>
    <cellStyle name="Input 4 2" xfId="1383" xr:uid="{00000000-0005-0000-0000-000067050000}"/>
    <cellStyle name="Input 4 2 10" xfId="6628" xr:uid="{6050D561-F576-4FD8-B749-98275887374E}"/>
    <cellStyle name="Input 4 2 10 2" xfId="13099" xr:uid="{83A55C4C-1BB8-44B4-9C56-0C05275C7E53}"/>
    <cellStyle name="Input 4 2 11" xfId="6706" xr:uid="{ADF85E71-313A-4A29-9F9C-30A9A60191DD}"/>
    <cellStyle name="Input 4 2 11 2" xfId="13177" xr:uid="{48CF850F-979D-433C-9C63-EF23E1197C5F}"/>
    <cellStyle name="Input 4 2 12" xfId="7596" xr:uid="{155F2839-5770-4043-8779-726917B44825}"/>
    <cellStyle name="Input 4 2 12 2" xfId="14067" xr:uid="{A0CF1C65-4938-465D-AF01-8525A0476B31}"/>
    <cellStyle name="Input 4 2 13" xfId="7681" xr:uid="{4609DEA8-19C3-4758-97C1-B5FC34A1BB86}"/>
    <cellStyle name="Input 4 2 13 2" xfId="14152" xr:uid="{E518AF4C-1302-4ED4-99D5-649BB7F27BAD}"/>
    <cellStyle name="Input 4 2 14" xfId="7584" xr:uid="{9162DEF6-E229-47C2-AA3B-59E7C0CEF416}"/>
    <cellStyle name="Input 4 2 14 2" xfId="14055" xr:uid="{37B8BF89-7DA7-4253-A776-779C57874406}"/>
    <cellStyle name="Input 4 2 15" xfId="7690" xr:uid="{78C5F54B-48BF-4AA0-9058-27AB927806BA}"/>
    <cellStyle name="Input 4 2 15 2" xfId="14161" xr:uid="{30489CFD-1B67-4740-B229-A9F35E2F82F9}"/>
    <cellStyle name="Input 4 2 16" xfId="7574" xr:uid="{6DC3BB49-8D44-4AFF-8FCD-6E550B9C2086}"/>
    <cellStyle name="Input 4 2 16 2" xfId="14045" xr:uid="{32AE12C1-1B59-45D6-9D16-2DE0B7E4540E}"/>
    <cellStyle name="Input 4 2 17" xfId="8849" xr:uid="{A0F1B58E-0A7C-49B8-BA22-0D7A2ECB273B}"/>
    <cellStyle name="Input 4 2 18" xfId="8885" xr:uid="{1A22D3E4-106C-4ED8-AECA-F766D95BE34F}"/>
    <cellStyle name="Input 4 2 19" xfId="8790" xr:uid="{39B2BC03-12BF-4F13-9C2D-199914BC3C73}"/>
    <cellStyle name="Input 4 2 2" xfId="1384" xr:uid="{00000000-0005-0000-0000-000068050000}"/>
    <cellStyle name="Input 4 2 2 2" xfId="4740" xr:uid="{8AC8F0DF-FF29-4F94-AAC7-EFC0D3BFBA70}"/>
    <cellStyle name="Input 4 2 2 2 2" xfId="11220" xr:uid="{91C22747-2D59-4767-9503-E8AF0C272D49}"/>
    <cellStyle name="Input 4 2 2 3" xfId="8886" xr:uid="{87688775-CD9A-4FBF-A8FB-C50F9F576DDB}"/>
    <cellStyle name="Input 4 2 2 4" xfId="10278" xr:uid="{BE7D329B-4C2D-4A4F-A0E2-DC632CF35333}"/>
    <cellStyle name="Input 4 2 20" xfId="8932" xr:uid="{E288F4E3-6180-4E07-83F2-98D30588DE77}"/>
    <cellStyle name="Input 4 2 21" xfId="8778" xr:uid="{6EE95503-CBFA-41FB-808A-E53B7BF4BCA1}"/>
    <cellStyle name="Input 4 2 22" xfId="8937" xr:uid="{A2EFC037-FA1A-4FAA-9739-3CC92FB5B961}"/>
    <cellStyle name="Input 4 2 23" xfId="15048" xr:uid="{AD4554AC-9DD4-43A6-939C-A7BBD18E7C9F}"/>
    <cellStyle name="Input 4 2 24" xfId="15507" xr:uid="{A48FB604-4BA2-4B7B-9AC5-CA50079530AE}"/>
    <cellStyle name="Input 4 2 25" xfId="15558" xr:uid="{E0E0DEF3-AE6C-4099-B99C-36E104C24AA9}"/>
    <cellStyle name="Input 4 2 3" xfId="4739" xr:uid="{3CA9129D-4B9B-4488-851A-A4856E03AB88}"/>
    <cellStyle name="Input 4 2 3 2" xfId="11219" xr:uid="{EFD6DBBB-FB1C-4EF2-8052-9F35293FB616}"/>
    <cellStyle name="Input 4 2 4" xfId="5304" xr:uid="{ECD5532E-0737-4FFC-ABFB-E779A432B8D6}"/>
    <cellStyle name="Input 4 2 4 2" xfId="11775" xr:uid="{F281E7EF-F4B8-4FD3-98C6-19F718C62DA4}"/>
    <cellStyle name="Input 4 2 5" xfId="5263" xr:uid="{A4FA5C51-FA18-4D0A-B595-0D32279869A4}"/>
    <cellStyle name="Input 4 2 5 2" xfId="11734" xr:uid="{2643728D-22C9-449C-A7FA-949A8632B8E6}"/>
    <cellStyle name="Input 4 2 6" xfId="5208" xr:uid="{D4EA4A34-2796-40FA-9300-42EDE7CC0D11}"/>
    <cellStyle name="Input 4 2 6 2" xfId="11679" xr:uid="{1ED1D4A3-E4A7-4D20-8B76-2EEC8838185A}"/>
    <cellStyle name="Input 4 2 7" xfId="6202" xr:uid="{A67176F2-367F-4012-B3D2-9B041A67FFBA}"/>
    <cellStyle name="Input 4 2 7 2" xfId="12673" xr:uid="{9536230E-0657-4FD7-806C-E39450898FF5}"/>
    <cellStyle name="Input 4 2 8" xfId="6180" xr:uid="{219B615A-0519-4F62-885E-A21F7A72F002}"/>
    <cellStyle name="Input 4 2 8 2" xfId="12651" xr:uid="{DA1C01E6-4FE7-4664-86B3-44239A1FBDA9}"/>
    <cellStyle name="Input 4 2 9" xfId="6156" xr:uid="{291E0A93-94CB-41DE-8DAA-73851526535F}"/>
    <cellStyle name="Input 4 2 9 2" xfId="12627" xr:uid="{A616F349-44F3-4264-820D-1B6B657521D6}"/>
    <cellStyle name="Input 4 20" xfId="8791" xr:uid="{133FFD39-5C6B-4399-A91C-12E42587E41C}"/>
    <cellStyle name="Input 4 21" xfId="9170" xr:uid="{A403C353-8A5C-41BA-8B6B-349A4CBEE8D6}"/>
    <cellStyle name="Input 4 22" xfId="8779" xr:uid="{859694D9-D64D-4993-8FBF-442DA39ED982}"/>
    <cellStyle name="Input 4 23" xfId="9169" xr:uid="{7412ADA2-919C-4728-AFAD-98E3F7905C93}"/>
    <cellStyle name="Input 4 24" xfId="15047" xr:uid="{E1DC8D3D-4F96-4611-B1E0-63222417E4C2}"/>
    <cellStyle name="Input 4 25" xfId="15508" xr:uid="{6C0049E5-9D94-4491-A949-06E37FE8595D}"/>
    <cellStyle name="Input 4 26" xfId="15557" xr:uid="{DED349B3-ED52-4D36-9C62-0DBF6033BF93}"/>
    <cellStyle name="Input 4 3" xfId="1385" xr:uid="{00000000-0005-0000-0000-000069050000}"/>
    <cellStyle name="Input 4 3 2" xfId="4741" xr:uid="{A4DD0878-1012-4D8B-965A-1530414166F7}"/>
    <cellStyle name="Input 4 3 2 2" xfId="11221" xr:uid="{2BC7FC20-91A5-4A2F-80B5-8EA53E7991B8}"/>
    <cellStyle name="Input 4 3 3" xfId="8536" xr:uid="{251CB509-1E86-4B4F-BAB7-20ABA370D00E}"/>
    <cellStyle name="Input 4 3 4" xfId="10279" xr:uid="{1A9E74DF-3DF1-4CF1-977B-A603CB26999C}"/>
    <cellStyle name="Input 4 4" xfId="4738" xr:uid="{FB98EF04-C977-46AF-B0B8-649AB4128EFA}"/>
    <cellStyle name="Input 4 4 2" xfId="11218" xr:uid="{17208929-16DA-409E-AB8B-A18B6E48EA5E}"/>
    <cellStyle name="Input 4 5" xfId="5165" xr:uid="{E7B299EC-3A0C-4D07-BCC9-E9F4CBDCF046}"/>
    <cellStyle name="Input 4 5 2" xfId="11636" xr:uid="{416AE411-4122-464F-B24A-3D0E5164FD18}"/>
    <cellStyle name="Input 4 6" xfId="5262" xr:uid="{5BE5791E-DAD8-4095-ACDA-1276F9F263B9}"/>
    <cellStyle name="Input 4 6 2" xfId="11733" xr:uid="{D243801C-ADB2-4AE6-A1F7-A9206601A1F3}"/>
    <cellStyle name="Input 4 7" xfId="5209" xr:uid="{95742141-4B79-4383-A7EA-BE1767EA0EFC}"/>
    <cellStyle name="Input 4 7 2" xfId="11680" xr:uid="{597B110C-3DC8-4759-A6AF-507B0A2DC26B}"/>
    <cellStyle name="Input 4 8" xfId="6201" xr:uid="{BFB9F299-1AA8-4F0D-ADAB-5E02F0B60049}"/>
    <cellStyle name="Input 4 8 2" xfId="12672" xr:uid="{88E90A72-DA46-4F75-A5C2-8C234AAA466F}"/>
    <cellStyle name="Input 4 9" xfId="6179" xr:uid="{222A1176-DD18-421A-9E11-50E7B8F0984B}"/>
    <cellStyle name="Input 4 9 2" xfId="12650" xr:uid="{D6898BA5-E07C-4A39-BF93-2BD9ABA01C41}"/>
    <cellStyle name="Input 40" xfId="7091" xr:uid="{A482D444-C695-470B-9E6C-F3E7AF628E1C}"/>
    <cellStyle name="Input 40 2" xfId="13562" xr:uid="{3FA94BD9-97C2-4CD3-96AB-ECB8774E8E95}"/>
    <cellStyle name="Input 41" xfId="7114" xr:uid="{32F81123-F179-4F40-B076-D48E05ACF56E}"/>
    <cellStyle name="Input 41 2" xfId="13585" xr:uid="{D04DFF02-1013-4A3A-A96B-6C9CD76F4F0D}"/>
    <cellStyle name="Input 42" xfId="7063" xr:uid="{32AB9188-A4D8-4712-9CDF-CFF6BA3C0E40}"/>
    <cellStyle name="Input 42 2" xfId="13534" xr:uid="{1E7E9DE5-561D-4CAB-A959-D4EF652B1675}"/>
    <cellStyle name="Input 43" xfId="7152" xr:uid="{5058DB05-47C1-4A6C-8A59-F3BDDC245338}"/>
    <cellStyle name="Input 43 2" xfId="13623" xr:uid="{FDD747C7-D6E2-4037-A583-CE8BDB584746}"/>
    <cellStyle name="Input 44" xfId="6879" xr:uid="{2A7415A7-7288-4544-9E5C-0B59DB5A9EB7}"/>
    <cellStyle name="Input 44 2" xfId="13350" xr:uid="{E29A95EC-9EEF-4CB9-961E-87ABFDD49B20}"/>
    <cellStyle name="Input 45" xfId="7295" xr:uid="{5BBF4B8F-C8DB-4728-BB38-3503BB0FFF92}"/>
    <cellStyle name="Input 45 2" xfId="13766" xr:uid="{8DB342C6-AD99-42D1-BA9D-9AD3D38F6DEB}"/>
    <cellStyle name="Input 46" xfId="7328" xr:uid="{0D38BAF3-D545-45D3-AC9C-038D3790EF4F}"/>
    <cellStyle name="Input 46 2" xfId="13799" xr:uid="{C1FF1DAD-3A47-4DD2-8E7E-0AB12A6BCBC1}"/>
    <cellStyle name="Input 47" xfId="7793" xr:uid="{0FC799C9-D1A9-46F8-88F0-F85C2051C19A}"/>
    <cellStyle name="Input 47 2" xfId="14264" xr:uid="{69B36352-1340-476F-8EE2-EE4D1CC5C185}"/>
    <cellStyle name="Input 48" xfId="7822" xr:uid="{171B954B-A20E-41DC-AD61-C9F434A771B5}"/>
    <cellStyle name="Input 48 2" xfId="14293" xr:uid="{1A9CE328-5D65-4017-A915-3EBCA16DA2E7}"/>
    <cellStyle name="Input 49" xfId="8003" xr:uid="{1417894F-11D7-4F42-9876-A813CD7A3701}"/>
    <cellStyle name="Input 49 2" xfId="14474" xr:uid="{09CE426D-5B22-491F-B32B-B69D8A6FA24F}"/>
    <cellStyle name="Input 5" xfId="1386" xr:uid="{00000000-0005-0000-0000-00006A050000}"/>
    <cellStyle name="Input 5 10" xfId="6733" xr:uid="{56F522A7-ED5C-47F6-B9C7-FDA8479C250A}"/>
    <cellStyle name="Input 5 10 2" xfId="13204" xr:uid="{23CA0BAC-85CE-4B04-A4E3-F0E56388AF74}"/>
    <cellStyle name="Input 5 11" xfId="6707" xr:uid="{79F22A28-102C-4083-A707-E49313EE3F3A}"/>
    <cellStyle name="Input 5 11 2" xfId="13178" xr:uid="{0BBCEA35-7AC1-4F87-A605-29949213CD18}"/>
    <cellStyle name="Input 5 12" xfId="7595" xr:uid="{454EFAFE-1A46-4360-81F9-2B5990495AAF}"/>
    <cellStyle name="Input 5 12 2" xfId="14066" xr:uid="{03DFF141-58CA-4496-B3AC-669B709682F2}"/>
    <cellStyle name="Input 5 13" xfId="7682" xr:uid="{A3D8479D-00C3-4041-B9CF-F3184297BA92}"/>
    <cellStyle name="Input 5 13 2" xfId="14153" xr:uid="{F82EBDD4-DEB1-4B41-9800-A796BC205A5F}"/>
    <cellStyle name="Input 5 14" xfId="7583" xr:uid="{F73DC4E6-5EB2-429D-AD7E-9164563E2DE5}"/>
    <cellStyle name="Input 5 14 2" xfId="14054" xr:uid="{D5A6DA32-B0C2-4066-837B-DE5791907EC7}"/>
    <cellStyle name="Input 5 15" xfId="7347" xr:uid="{0402E72B-D198-48F0-BD5F-CBABBE16A86D}"/>
    <cellStyle name="Input 5 15 2" xfId="13818" xr:uid="{7BE09ECF-0EFD-4431-A455-05DB1FFACCED}"/>
    <cellStyle name="Input 5 16" xfId="7573" xr:uid="{1BC91A22-AC33-4496-9C45-8CC59A506E77}"/>
    <cellStyle name="Input 5 16 2" xfId="14044" xr:uid="{B45D558D-1B54-47E4-BB2D-80292E9FCA0D}"/>
    <cellStyle name="Input 5 17" xfId="8850" xr:uid="{9EC14073-A1E2-4A2B-8A50-EDF1BD93B42C}"/>
    <cellStyle name="Input 5 18" xfId="8887" xr:uid="{61A27870-B06A-488C-B1E3-8CEFB07300A1}"/>
    <cellStyle name="Input 5 19" xfId="8789" xr:uid="{1D7CAEF0-4D70-4E14-9FC7-34D4934B117A}"/>
    <cellStyle name="Input 5 2" xfId="1387" xr:uid="{00000000-0005-0000-0000-00006B050000}"/>
    <cellStyle name="Input 5 2 2" xfId="4743" xr:uid="{6DBFD788-F286-4664-8876-9F49687788FC}"/>
    <cellStyle name="Input 5 2 2 2" xfId="11223" xr:uid="{65ADEF05-D17E-493B-A937-408276EBA683}"/>
    <cellStyle name="Input 5 2 3" xfId="8888" xr:uid="{11169D15-7C87-4DFF-94E0-94BEAC853602}"/>
    <cellStyle name="Input 5 2 4" xfId="10280" xr:uid="{15C9ACF6-26DC-4D85-ADD4-99E23A65D489}"/>
    <cellStyle name="Input 5 20" xfId="8933" xr:uid="{B6BD5B01-1BD9-428B-8C54-440BC9EA838C}"/>
    <cellStyle name="Input 5 21" xfId="8777" xr:uid="{E700AE09-4C43-44FF-99E7-CBD9AAD2B11A}"/>
    <cellStyle name="Input 5 22" xfId="8938" xr:uid="{7BB60568-D685-4A4C-B2B1-0AF75F9A095A}"/>
    <cellStyle name="Input 5 23" xfId="15049" xr:uid="{B21C7876-AF1D-4B98-8428-4ACAADA94838}"/>
    <cellStyle name="Input 5 24" xfId="15506" xr:uid="{E886B655-3618-4E88-83C1-2DC47698AE0D}"/>
    <cellStyle name="Input 5 25" xfId="15559" xr:uid="{87F7C472-9FC5-4DFB-AC1B-D7CD5FA6933B}"/>
    <cellStyle name="Input 5 3" xfId="4742" xr:uid="{7FF3A1A3-53F1-4138-BC6F-8290502BE8CD}"/>
    <cellStyle name="Input 5 3 2" xfId="11222" xr:uid="{3D2DBE98-3EA4-4CF5-BACD-C3B8DF1EA55E}"/>
    <cellStyle name="Input 5 4" xfId="5305" xr:uid="{35DD3B07-3C34-40EF-81FD-B77A16F7FD96}"/>
    <cellStyle name="Input 5 4 2" xfId="11776" xr:uid="{A279D4BB-B3E4-45E9-BCE4-AE564A5A4F7A}"/>
    <cellStyle name="Input 5 5" xfId="5676" xr:uid="{5687A162-AF84-4097-8B6F-DDE06E50124E}"/>
    <cellStyle name="Input 5 5 2" xfId="12147" xr:uid="{6D2BB8C8-0677-47A7-B7B5-01CD7BB0AD04}"/>
    <cellStyle name="Input 5 6" xfId="5207" xr:uid="{C1E8F80D-AE80-4B87-BA80-189D2ADAF8D7}"/>
    <cellStyle name="Input 5 6 2" xfId="11678" xr:uid="{7C86AA95-29B7-4765-977B-3C9FA7DE57EB}"/>
    <cellStyle name="Input 5 7" xfId="6203" xr:uid="{8528B8C5-A4A9-489E-82B1-28050EF8F4AD}"/>
    <cellStyle name="Input 5 7 2" xfId="12674" xr:uid="{6C970638-C6D6-407B-8491-72609C7D3A54}"/>
    <cellStyle name="Input 5 8" xfId="6181" xr:uid="{DA7DD01F-06D3-41D0-96B9-08D761220351}"/>
    <cellStyle name="Input 5 8 2" xfId="12652" xr:uid="{153D352C-5536-4A0A-873F-8F137E2C68AF}"/>
    <cellStyle name="Input 5 9" xfId="6157" xr:uid="{A20F4D10-E153-4F48-9219-76DDE38D2D25}"/>
    <cellStyle name="Input 5 9 2" xfId="12628" xr:uid="{3C7867BC-B8EE-470C-895E-3C04A8A79267}"/>
    <cellStyle name="Input 50" xfId="8180" xr:uid="{611ABB68-4E89-431B-BC43-3071D798490B}"/>
    <cellStyle name="Input 50 2" xfId="14651" xr:uid="{99E3BCDE-AAAA-41B7-A23A-ECAD06C2E358}"/>
    <cellStyle name="Input 51" xfId="8344" xr:uid="{3BA3C241-AB5F-4FA6-80F5-36497F66F78F}"/>
    <cellStyle name="Input 51 2" xfId="14815" xr:uid="{884B7F0C-9296-4A43-996C-4B82CCC7F506}"/>
    <cellStyle name="Input 52" xfId="8503" xr:uid="{B6C8E2A2-274D-41B7-961A-ED481AC51DB2}"/>
    <cellStyle name="Input 52 2" xfId="14974" xr:uid="{7530DB88-48F0-432A-812F-E24295602A8A}"/>
    <cellStyle name="Input 53" xfId="8521" xr:uid="{0CC1EF75-6626-4D86-AF84-AAF5D3B92872}"/>
    <cellStyle name="Input 53 2" xfId="14992" xr:uid="{A2C4A5F8-023E-490D-A7D4-A73C945FDB22}"/>
    <cellStyle name="Input 54" xfId="8537" xr:uid="{538C7D4C-98CF-4AEC-9F96-7A3F6BD6A907}"/>
    <cellStyle name="Input 55" xfId="9234" xr:uid="{926234C5-4AB1-4C31-AD1F-7186F30AD283}"/>
    <cellStyle name="Input 56" xfId="9151" xr:uid="{44917121-11EA-42D8-A2D6-2870E8F22D09}"/>
    <cellStyle name="Input 57" xfId="8832" xr:uid="{25C0AE42-BC1B-47A2-B778-B5BB2CCC407F}"/>
    <cellStyle name="Input 58" xfId="9712" xr:uid="{57057CC2-2F74-4AA0-A69E-CF616DC4227A}"/>
    <cellStyle name="Input 59" xfId="9259" xr:uid="{6ABB502E-A0F2-46B7-A98F-9CEC4229F494}"/>
    <cellStyle name="Input 6" xfId="1388" xr:uid="{00000000-0005-0000-0000-00006C050000}"/>
    <cellStyle name="Input 6 10" xfId="6734" xr:uid="{C64E8753-1634-436D-866D-CED1BAF3668D}"/>
    <cellStyle name="Input 6 10 2" xfId="13205" xr:uid="{B59ED504-DD78-46CC-92C4-A8B29FA7B4CC}"/>
    <cellStyle name="Input 6 11" xfId="7100" xr:uid="{AFEC5C71-6707-4715-8CD9-67933A04DD0D}"/>
    <cellStyle name="Input 6 11 2" xfId="13571" xr:uid="{62D722A2-1614-444D-9C03-4C182BBAD6A8}"/>
    <cellStyle name="Input 6 12" xfId="7594" xr:uid="{5A0C9464-9E62-444A-B91D-4710C448C13F}"/>
    <cellStyle name="Input 6 12 2" xfId="14065" xr:uid="{B8B75B1E-565F-4A7C-AD0A-290462AACEFA}"/>
    <cellStyle name="Input 6 13" xfId="7683" xr:uid="{4A570759-4AAB-4953-8DCC-14B3F2F1C52D}"/>
    <cellStyle name="Input 6 13 2" xfId="14154" xr:uid="{ED7AB6C9-D871-4A39-84ED-A841AB74ABF0}"/>
    <cellStyle name="Input 6 14" xfId="7582" xr:uid="{4B3B1C70-CBC2-4DED-A4D0-D311C9C265BB}"/>
    <cellStyle name="Input 6 14 2" xfId="14053" xr:uid="{AAA166D0-F82B-4722-AA67-316D5557DECA}"/>
    <cellStyle name="Input 6 15" xfId="7691" xr:uid="{EDF263AF-CA9C-488A-B6E1-66123F64EC0A}"/>
    <cellStyle name="Input 6 15 2" xfId="14162" xr:uid="{17C6DB0D-EDAA-4106-8AAB-71297D2B12DC}"/>
    <cellStyle name="Input 6 16" xfId="7572" xr:uid="{223BADCC-47AF-4D83-B9C1-4DE216629064}"/>
    <cellStyle name="Input 6 16 2" xfId="14043" xr:uid="{D94B8D9C-BEF0-4ED6-A41E-FC6F9F7F0D4F}"/>
    <cellStyle name="Input 6 17" xfId="8851" xr:uid="{9E88CD7E-3718-4D46-BC70-9A1B0994A6C0}"/>
    <cellStyle name="Input 6 18" xfId="8889" xr:uid="{CB2E798F-DD9F-4C42-9569-8DDC05957DBE}"/>
    <cellStyle name="Input 6 19" xfId="8788" xr:uid="{06AC0624-94DE-406E-BA4E-4F41F9E9B9EE}"/>
    <cellStyle name="Input 6 2" xfId="1389" xr:uid="{00000000-0005-0000-0000-00006D050000}"/>
    <cellStyle name="Input 6 2 2" xfId="4745" xr:uid="{DABA48DF-8014-4785-A4CE-2B015BC7A6AA}"/>
    <cellStyle name="Input 6 2 2 2" xfId="11225" xr:uid="{291C790B-39B9-40CC-B3B6-BA375412BA6B}"/>
    <cellStyle name="Input 6 2 3" xfId="8890" xr:uid="{6C8324E6-F90E-4B15-8A6B-9AA7F2E932F6}"/>
    <cellStyle name="Input 6 2 4" xfId="10281" xr:uid="{4AEC34ED-8843-4E23-BAA2-2580E2227DE4}"/>
    <cellStyle name="Input 6 20" xfId="8934" xr:uid="{EB26BB85-2BDF-4AE2-B8CA-F74FA350343D}"/>
    <cellStyle name="Input 6 21" xfId="8776" xr:uid="{7371F30E-C6C3-4545-A581-EF64113CCE98}"/>
    <cellStyle name="Input 6 22" xfId="8939" xr:uid="{F463F44D-5631-493E-98A5-180BF28A0AD0}"/>
    <cellStyle name="Input 6 23" xfId="15050" xr:uid="{2E076DDD-C249-43EF-98DA-C1DDC91161F1}"/>
    <cellStyle name="Input 6 24" xfId="15505" xr:uid="{03EA8310-1448-45E4-8BEA-920523C75F03}"/>
    <cellStyle name="Input 6 25" xfId="15560" xr:uid="{829CF304-2E42-4687-98E8-B1675A6805D2}"/>
    <cellStyle name="Input 6 3" xfId="4744" xr:uid="{A36E895E-BA7B-48DD-9C30-729678992086}"/>
    <cellStyle name="Input 6 3 2" xfId="11224" xr:uid="{4A9C4835-5697-49EE-BA8A-864077653431}"/>
    <cellStyle name="Input 6 4" xfId="5306" xr:uid="{19355E99-C144-4741-8318-21DF321B1058}"/>
    <cellStyle name="Input 6 4 2" xfId="11777" xr:uid="{127627ED-3E3A-4EF6-A639-E5CCBB260B14}"/>
    <cellStyle name="Input 6 5" xfId="5264" xr:uid="{EF7B0246-2FD4-4D78-9E06-630AB98BAFB3}"/>
    <cellStyle name="Input 6 5 2" xfId="11735" xr:uid="{5E0AFD52-15EA-448E-8780-3330D526F918}"/>
    <cellStyle name="Input 6 6" xfId="5206" xr:uid="{7FDDC9F4-7D8D-4BC9-A102-22A6898E42DC}"/>
    <cellStyle name="Input 6 6 2" xfId="11677" xr:uid="{039A587A-F29E-4162-A26B-41EA9D2FD9D7}"/>
    <cellStyle name="Input 6 7" xfId="6204" xr:uid="{3CD97982-B8CE-4073-8C9C-E14C586987A3}"/>
    <cellStyle name="Input 6 7 2" xfId="12675" xr:uid="{7A198742-9A13-4C5F-B832-EA07E5C45D6E}"/>
    <cellStyle name="Input 6 8" xfId="6182" xr:uid="{7B505FF1-BA49-4BCB-9151-6966419C5C84}"/>
    <cellStyle name="Input 6 8 2" xfId="12653" xr:uid="{8A0E8576-FAB9-46C0-9512-265A8F7A1DFE}"/>
    <cellStyle name="Input 6 9" xfId="5901" xr:uid="{513EABBB-E274-4882-AFF7-FD4A25CD9C23}"/>
    <cellStyle name="Input 6 9 2" xfId="12372" xr:uid="{501AFB24-30B2-43A2-A746-7ADF7138E115}"/>
    <cellStyle name="Input 60" xfId="9918" xr:uid="{7DEE81E1-1F42-4273-82AA-59B08B8E98D2}"/>
    <cellStyle name="Input 61" xfId="10087" xr:uid="{501CD0A1-9FBD-433D-B3B5-91F354AF4693}"/>
    <cellStyle name="Input 62" xfId="10218" xr:uid="{94BCA302-4BA3-4CFA-AC3F-43AD4A25EC67}"/>
    <cellStyle name="Input 63" xfId="8722" xr:uid="{921E519A-ABC5-4245-AF50-59311C26FBC2}"/>
    <cellStyle name="Input 64" xfId="10259" xr:uid="{63506DAA-CDE8-4301-911A-DDA1574F85A0}"/>
    <cellStyle name="Input 65" xfId="10252" xr:uid="{88FFE72D-26F7-4093-B5B9-C8D03894A4E8}"/>
    <cellStyle name="Input 66" xfId="15002" xr:uid="{0FA2D6FD-C088-4CAE-9704-C3A5964E7745}"/>
    <cellStyle name="Input 67" xfId="14995" xr:uid="{6B70DAD8-A106-469B-9566-D9EF77B55547}"/>
    <cellStyle name="Input 68" xfId="15001" xr:uid="{94187318-B3E3-4426-9EC8-5F657A41BD4A}"/>
    <cellStyle name="Input 69" xfId="10895" xr:uid="{D3B0D5E7-3953-4139-968E-1CD1A23A3799}"/>
    <cellStyle name="Input 7" xfId="1390" xr:uid="{00000000-0005-0000-0000-00006E050000}"/>
    <cellStyle name="Input 7 10" xfId="6735" xr:uid="{BF298FCB-93B7-4A5C-B718-F2F06ECE9AE2}"/>
    <cellStyle name="Input 7 10 2" xfId="13206" xr:uid="{A13EC904-BDC5-471C-A13E-336E057D648C}"/>
    <cellStyle name="Input 7 11" xfId="6708" xr:uid="{C1AC590E-8739-4157-BD7B-AA9D01E6EAB9}"/>
    <cellStyle name="Input 7 11 2" xfId="13179" xr:uid="{BE8D0690-E37C-4E35-BFEA-A763A3EC0EA3}"/>
    <cellStyle name="Input 7 12" xfId="7593" xr:uid="{674AA613-83B0-4C36-AFA4-74A1391885EA}"/>
    <cellStyle name="Input 7 12 2" xfId="14064" xr:uid="{51639485-8DCC-490A-8C22-75DF0147512E}"/>
    <cellStyle name="Input 7 13" xfId="7684" xr:uid="{AD3FA982-45AF-411A-81D9-E228660E2CCB}"/>
    <cellStyle name="Input 7 13 2" xfId="14155" xr:uid="{606A2E34-0B61-41DD-91D4-DEA6838326F2}"/>
    <cellStyle name="Input 7 14" xfId="7581" xr:uid="{5E63E528-FBF5-4CE4-92CF-BD5C6791371A}"/>
    <cellStyle name="Input 7 14 2" xfId="14052" xr:uid="{1BC38C71-E0DB-4479-8F90-5FD01E3F527C}"/>
    <cellStyle name="Input 7 15" xfId="7692" xr:uid="{7C0C57CD-723E-4E98-9D0B-58F29B490716}"/>
    <cellStyle name="Input 7 15 2" xfId="14163" xr:uid="{B8E903A6-E04B-43A9-ABA6-D9203AFB2197}"/>
    <cellStyle name="Input 7 16" xfId="7571" xr:uid="{E942BA34-6900-4F81-86F5-9BE3534D5258}"/>
    <cellStyle name="Input 7 16 2" xfId="14042" xr:uid="{749703A3-26AB-412E-961A-E5D26FB01DAB}"/>
    <cellStyle name="Input 7 17" xfId="8852" xr:uid="{992B3231-2043-4788-8F15-D476ACD7B98D}"/>
    <cellStyle name="Input 7 18" xfId="8891" xr:uid="{99D4B59A-2A2D-428A-9012-C5C1EE60A27D}"/>
    <cellStyle name="Input 7 19" xfId="8787" xr:uid="{82790DF8-A510-444B-90F5-9F81E1F142DC}"/>
    <cellStyle name="Input 7 2" xfId="1391" xr:uid="{00000000-0005-0000-0000-00006F050000}"/>
    <cellStyle name="Input 7 2 2" xfId="4747" xr:uid="{3817A57E-029A-4B6F-B3E6-D66F050F0208}"/>
    <cellStyle name="Input 7 2 2 2" xfId="11227" xr:uid="{44C039B8-1198-4B28-BA84-7C829250E6F3}"/>
    <cellStyle name="Input 7 2 3" xfId="8892" xr:uid="{966B756B-4C76-49DB-A287-4236E4CABCD5}"/>
    <cellStyle name="Input 7 2 4" xfId="10282" xr:uid="{74743C22-392A-4BF7-8F05-DDED0BE560AD}"/>
    <cellStyle name="Input 7 20" xfId="9713" xr:uid="{9143FD5C-14E1-4480-A7DE-90BB5C21087A}"/>
    <cellStyle name="Input 7 21" xfId="9190" xr:uid="{D9B57D61-F209-49DB-AFB1-ACF6E50309B3}"/>
    <cellStyle name="Input 7 22" xfId="8940" xr:uid="{4F0BB0D2-088A-40DD-A9CD-D9C7FBAABE55}"/>
    <cellStyle name="Input 7 23" xfId="15051" xr:uid="{99640983-DE50-4F27-A5DB-FA81EFA939E0}"/>
    <cellStyle name="Input 7 24" xfId="15504" xr:uid="{B764F03D-BB22-485A-BCF7-0CC8189D2EF5}"/>
    <cellStyle name="Input 7 25" xfId="15561" xr:uid="{2579ACCA-DD9E-4E61-9B91-439600055400}"/>
    <cellStyle name="Input 7 3" xfId="4746" xr:uid="{124867DC-3A43-4FD3-8EC9-0060EC1AAB17}"/>
    <cellStyle name="Input 7 3 2" xfId="11226" xr:uid="{CB32AEF8-84CF-41C4-B82A-5A5DDFEDB114}"/>
    <cellStyle name="Input 7 4" xfId="5307" xr:uid="{52CC10E1-C6CD-40F8-AE1A-382255062E6B}"/>
    <cellStyle name="Input 7 4 2" xfId="11778" xr:uid="{2369E893-D6E9-4A54-BE38-C8C2848D7968}"/>
    <cellStyle name="Input 7 5" xfId="5265" xr:uid="{56361CDF-1884-4746-AD8E-77ABF5A78906}"/>
    <cellStyle name="Input 7 5 2" xfId="11736" xr:uid="{99134A90-2D5A-46A3-BECC-B2A6916E6DA7}"/>
    <cellStyle name="Input 7 6" xfId="5205" xr:uid="{A3A1282D-B63D-4213-BB74-8FA684CDD2FE}"/>
    <cellStyle name="Input 7 6 2" xfId="11676" xr:uid="{66F789AA-5B50-4F5F-BF97-9F41E368600E}"/>
    <cellStyle name="Input 7 7" xfId="6205" xr:uid="{495A990E-093F-4149-B5E1-40D94EAA5391}"/>
    <cellStyle name="Input 7 7 2" xfId="12676" xr:uid="{B976E672-96A8-4EA8-888C-79950BE1FCC3}"/>
    <cellStyle name="Input 7 8" xfId="6183" xr:uid="{29DF767E-3066-44B5-8197-03371C41B5DA}"/>
    <cellStyle name="Input 7 8 2" xfId="12654" xr:uid="{C46CC171-497C-4F7A-A27D-5569B7C619E3}"/>
    <cellStyle name="Input 7 9" xfId="6158" xr:uid="{2BA9F21B-EF7E-41E7-AB2C-0F9EF54E7962}"/>
    <cellStyle name="Input 7 9 2" xfId="12629" xr:uid="{349A0E97-B282-4CFD-8B36-CDCC8A45B565}"/>
    <cellStyle name="Input 70" xfId="15246" xr:uid="{7B6A56B8-C4E1-4900-BE36-090504A70F40}"/>
    <cellStyle name="Input 71" xfId="15009" xr:uid="{AB3E0856-49B9-4D6B-A3BC-EF648B58F0C9}"/>
    <cellStyle name="Input 72" xfId="15224" xr:uid="{B5FAE979-FFD3-4910-AFF4-C1409713BDD4}"/>
    <cellStyle name="Input 73" xfId="15614" xr:uid="{028657F5-60AC-4DEC-B4B9-5AB2DE8F6E0E}"/>
    <cellStyle name="Input 74" xfId="15621" xr:uid="{915B6E53-3875-4E95-ABEE-D645D6141A5A}"/>
    <cellStyle name="Input 75" xfId="15788" xr:uid="{889D4B28-094D-4D84-A5DA-BDF40A4025EB}"/>
    <cellStyle name="Input 8" xfId="1392" xr:uid="{00000000-0005-0000-0000-000070050000}"/>
    <cellStyle name="Input 8 10" xfId="6736" xr:uid="{75D2B1F7-E9D4-452E-82E8-E8472EF19384}"/>
    <cellStyle name="Input 8 10 2" xfId="13207" xr:uid="{86569957-FCC6-447A-8F27-F6F94032D730}"/>
    <cellStyle name="Input 8 11" xfId="6709" xr:uid="{27F400FC-4770-4DF9-BC62-D8F3EC6AC966}"/>
    <cellStyle name="Input 8 11 2" xfId="13180" xr:uid="{D94651B2-0169-45D9-B89A-F04CDB2CA8CC}"/>
    <cellStyle name="Input 8 12" xfId="7592" xr:uid="{0AB2190E-05C0-474D-B094-40FF02539BC8}"/>
    <cellStyle name="Input 8 12 2" xfId="14063" xr:uid="{EA972C85-016F-468D-A26A-F0468635FB6D}"/>
    <cellStyle name="Input 8 13" xfId="7685" xr:uid="{E16383A1-C323-45B7-9ADB-B465124C321A}"/>
    <cellStyle name="Input 8 13 2" xfId="14156" xr:uid="{135AE918-43D6-4C68-8E0D-00CB6FA32A69}"/>
    <cellStyle name="Input 8 14" xfId="7580" xr:uid="{CDC3B65D-6927-46DF-8790-F3DBAFA2C299}"/>
    <cellStyle name="Input 8 14 2" xfId="14051" xr:uid="{B51E4ADA-9D85-40B2-B7AD-0CDE81A7804B}"/>
    <cellStyle name="Input 8 15" xfId="7693" xr:uid="{860F8AAC-BF6A-4131-A1B3-B59E42881940}"/>
    <cellStyle name="Input 8 15 2" xfId="14164" xr:uid="{9F566B4B-3776-4FFC-922C-A51B348BFE1D}"/>
    <cellStyle name="Input 8 16" xfId="7570" xr:uid="{95BF2074-F7BD-4D9C-B2E2-D72F9CC0ED4D}"/>
    <cellStyle name="Input 8 16 2" xfId="14041" xr:uid="{DBB19C98-E6E0-4D86-B170-D65B32A1072D}"/>
    <cellStyle name="Input 8 17" xfId="8853" xr:uid="{41CB9428-47AA-44F6-A477-5D36E09D0767}"/>
    <cellStyle name="Input 8 18" xfId="8893" xr:uid="{006BBBEA-496C-47FE-AD7B-5BA1A75D148B}"/>
    <cellStyle name="Input 8 19" xfId="8786" xr:uid="{F9979F4E-CC1F-4CC5-A117-BDD73D334349}"/>
    <cellStyle name="Input 8 2" xfId="1393" xr:uid="{00000000-0005-0000-0000-000071050000}"/>
    <cellStyle name="Input 8 2 2" xfId="4749" xr:uid="{40ABCBB2-0818-4EE4-BA97-F82A1F891135}"/>
    <cellStyle name="Input 8 2 2 2" xfId="11229" xr:uid="{96AE6ED4-94C5-4E01-8CD9-049D77CD11B2}"/>
    <cellStyle name="Input 8 2 3" xfId="8894" xr:uid="{76505C86-C9CF-41AA-8391-B07656B87F0A}"/>
    <cellStyle name="Input 8 2 4" xfId="10283" xr:uid="{38B68A92-0EEF-416D-A0DF-59B9A99FB822}"/>
    <cellStyle name="Input 8 20" xfId="8935" xr:uid="{FE9CF461-507F-4C1E-90C2-8522BA8DD5B7}"/>
    <cellStyle name="Input 8 21" xfId="8775" xr:uid="{19673745-D0FB-436F-B9BF-050B2DA8867F}"/>
    <cellStyle name="Input 8 22" xfId="8941" xr:uid="{91D8DB91-6E6C-4343-A33D-1302E9AA23D1}"/>
    <cellStyle name="Input 8 23" xfId="15052" xr:uid="{DA36E9EE-5287-4AFB-9A3E-11C309A86187}"/>
    <cellStyle name="Input 8 24" xfId="15503" xr:uid="{E27DE995-58A3-4865-A058-44B08B5BF3FC}"/>
    <cellStyle name="Input 8 25" xfId="15562" xr:uid="{5E9BD8E5-E140-4829-B697-B7D8F63AB711}"/>
    <cellStyle name="Input 8 3" xfId="4748" xr:uid="{DE6086C1-D425-435A-B1E7-C10F765498C2}"/>
    <cellStyle name="Input 8 3 2" xfId="11228" xr:uid="{E394D5CE-6F19-4B9C-AE49-14316574E915}"/>
    <cellStyle name="Input 8 4" xfId="5308" xr:uid="{6FE4BC6A-FA5D-49B6-B023-473486A31E4C}"/>
    <cellStyle name="Input 8 4 2" xfId="11779" xr:uid="{9970061E-7E20-40CC-868B-76A78BCCBFE8}"/>
    <cellStyle name="Input 8 5" xfId="5266" xr:uid="{15B691CB-F7B7-4A67-B4B2-6CC44F802905}"/>
    <cellStyle name="Input 8 5 2" xfId="11737" xr:uid="{3921247D-93A3-48AD-98B3-10D7A86C5645}"/>
    <cellStyle name="Input 8 6" xfId="5204" xr:uid="{EEB79D07-F612-48FB-AE83-19AB98959101}"/>
    <cellStyle name="Input 8 6 2" xfId="11675" xr:uid="{EFEA12DB-DE88-44BF-A25D-70EEC88BE0E7}"/>
    <cellStyle name="Input 8 7" xfId="6206" xr:uid="{EA134C3D-360A-4A4F-A02B-3A7CD6D9060C}"/>
    <cellStyle name="Input 8 7 2" xfId="12677" xr:uid="{17FC35EC-41AD-4CCE-8C60-5E3A790DB16E}"/>
    <cellStyle name="Input 8 8" xfId="6184" xr:uid="{ACA2247D-C38F-4A4F-BD06-FC656540B215}"/>
    <cellStyle name="Input 8 8 2" xfId="12655" xr:uid="{A263D86A-53E4-49D3-9B5A-B2878826725B}"/>
    <cellStyle name="Input 8 9" xfId="6159" xr:uid="{70AC689A-0E2B-481F-A7EB-26F0497F9165}"/>
    <cellStyle name="Input 8 9 2" xfId="12630" xr:uid="{0DA73B8C-3963-4DDA-AF24-34D45662EE39}"/>
    <cellStyle name="Input 9" xfId="1394" xr:uid="{00000000-0005-0000-0000-000072050000}"/>
    <cellStyle name="Input 9 10" xfId="6737" xr:uid="{63FAA2AD-8ADF-47C2-A8A3-5D91CA1C7682}"/>
    <cellStyle name="Input 9 10 2" xfId="13208" xr:uid="{A9A0170E-AE5F-4403-ACDC-0B50887F1D77}"/>
    <cellStyle name="Input 9 11" xfId="6710" xr:uid="{C8FB9D38-2386-4731-8155-28BF868F3EEE}"/>
    <cellStyle name="Input 9 11 2" xfId="13181" xr:uid="{608D1546-9076-44D3-A502-3F290C7B1AAC}"/>
    <cellStyle name="Input 9 12" xfId="7591" xr:uid="{78307646-A6D3-443F-AF49-E78A7145E6AD}"/>
    <cellStyle name="Input 9 12 2" xfId="14062" xr:uid="{05DD1943-D151-4C1E-9AE2-78368B1BFCB6}"/>
    <cellStyle name="Input 9 13" xfId="7686" xr:uid="{3E04EF59-BE5D-434D-8485-40A4B9CDC1F8}"/>
    <cellStyle name="Input 9 13 2" xfId="14157" xr:uid="{54C97598-0621-4998-9F1C-7819D4146B86}"/>
    <cellStyle name="Input 9 14" xfId="7579" xr:uid="{B1539CAE-0F75-4186-ADA3-0438D5AAF8F6}"/>
    <cellStyle name="Input 9 14 2" xfId="14050" xr:uid="{5234E5B0-5DF0-4936-93A8-70276FA4D333}"/>
    <cellStyle name="Input 9 15" xfId="7694" xr:uid="{571453C6-7F7D-41A6-A0D8-A11CA63D952A}"/>
    <cellStyle name="Input 9 15 2" xfId="14165" xr:uid="{E3E6BC33-8DED-4AE9-8EEE-D5C96F3AF9A5}"/>
    <cellStyle name="Input 9 16" xfId="7569" xr:uid="{0D1738FF-FEF8-4DB4-810C-5F49A8B56549}"/>
    <cellStyle name="Input 9 16 2" xfId="14040" xr:uid="{3EFB22C5-4F3B-4B93-9D79-402BB18F4BD5}"/>
    <cellStyle name="Input 9 17" xfId="8854" xr:uid="{70DED527-61AD-4FFF-AF55-265ECFFE10E8}"/>
    <cellStyle name="Input 9 18" xfId="8895" xr:uid="{B95247D1-A814-4752-AEF8-6B0D33B6910D}"/>
    <cellStyle name="Input 9 19" xfId="8785" xr:uid="{B97A1436-A6B4-465F-8670-0F616AA2CE2C}"/>
    <cellStyle name="Input 9 2" xfId="1395" xr:uid="{00000000-0005-0000-0000-000073050000}"/>
    <cellStyle name="Input 9 2 2" xfId="4751" xr:uid="{E207EDF7-8B7A-4C37-9371-DA2C0BA6692E}"/>
    <cellStyle name="Input 9 2 2 2" xfId="11231" xr:uid="{2F61F7E0-13C8-47A2-81D1-9990C200F17E}"/>
    <cellStyle name="Input 9 2 3" xfId="8896" xr:uid="{3FE75A04-A2B5-4CAC-9CA8-A751FDF7E17F}"/>
    <cellStyle name="Input 9 2 4" xfId="10284" xr:uid="{0D27418E-D8E4-416F-8172-28C348005DCF}"/>
    <cellStyle name="Input 9 20" xfId="8936" xr:uid="{69453DF1-9F37-4284-B627-000771E74E37}"/>
    <cellStyle name="Input 9 21" xfId="8774" xr:uid="{98655C39-C817-480D-A497-9F056B05CA67}"/>
    <cellStyle name="Input 9 22" xfId="9258" xr:uid="{00B63C93-F621-405E-B347-589D9AFEF51C}"/>
    <cellStyle name="Input 9 23" xfId="15053" xr:uid="{C5CEF6AB-5F33-4E2A-98A6-3794656D69A6}"/>
    <cellStyle name="Input 9 24" xfId="15502" xr:uid="{C733F8DA-2960-4E08-A49D-1E7E74B37A74}"/>
    <cellStyle name="Input 9 25" xfId="15563" xr:uid="{E28562F5-2491-4B38-A9DA-C7D428B3E9A7}"/>
    <cellStyle name="Input 9 3" xfId="4750" xr:uid="{E7DD3DF0-3F9F-4DA9-89A4-87AEF00A6E36}"/>
    <cellStyle name="Input 9 3 2" xfId="11230" xr:uid="{75A4E002-DE98-4412-A783-0C9320794051}"/>
    <cellStyle name="Input 9 4" xfId="5309" xr:uid="{8EAEB9BF-7EEA-4B62-B50C-AE8C0729AD51}"/>
    <cellStyle name="Input 9 4 2" xfId="11780" xr:uid="{2FFFC99A-CA7F-4582-AC18-278C48942622}"/>
    <cellStyle name="Input 9 5" xfId="5267" xr:uid="{00FCE8A7-6147-422D-B542-E49FD84D3C14}"/>
    <cellStyle name="Input 9 5 2" xfId="11738" xr:uid="{E24EE023-436E-4A98-ACDB-2C0CE5AE228E}"/>
    <cellStyle name="Input 9 6" xfId="5203" xr:uid="{19340792-6D42-475A-B5AA-0C45EEFA9E92}"/>
    <cellStyle name="Input 9 6 2" xfId="11674" xr:uid="{C6E44086-8C56-4212-8CF4-50472DFE0F77}"/>
    <cellStyle name="Input 9 7" xfId="6207" xr:uid="{844308A4-7F80-446C-A3DF-15C55603F26F}"/>
    <cellStyle name="Input 9 7 2" xfId="12678" xr:uid="{CA6271AB-C995-417B-AA3D-8EE92A48E3AB}"/>
    <cellStyle name="Input 9 8" xfId="6185" xr:uid="{51017AF2-1997-41DB-8DB1-0B8EB85D92BF}"/>
    <cellStyle name="Input 9 8 2" xfId="12656" xr:uid="{8123C20E-6F03-4919-A3D5-46C962DCEB3E}"/>
    <cellStyle name="Input 9 9" xfId="6160" xr:uid="{59593897-2797-44C3-B8A1-FCE9A5B34804}"/>
    <cellStyle name="Input 9 9 2" xfId="12631" xr:uid="{13C72638-FA4C-4F4F-BA7F-9A6AB216E940}"/>
    <cellStyle name="Link Currency (0)" xfId="1396" xr:uid="{00000000-0005-0000-0000-000074050000}"/>
    <cellStyle name="Link Currency (0) 2" xfId="1397" xr:uid="{00000000-0005-0000-0000-000075050000}"/>
    <cellStyle name="Link Currency (2)" xfId="1398" xr:uid="{00000000-0005-0000-0000-000076050000}"/>
    <cellStyle name="Link Currency (2) 2" xfId="1399" xr:uid="{00000000-0005-0000-0000-000077050000}"/>
    <cellStyle name="Link Units (0)" xfId="1400" xr:uid="{00000000-0005-0000-0000-000078050000}"/>
    <cellStyle name="Link Units (0) 2" xfId="1401" xr:uid="{00000000-0005-0000-0000-000079050000}"/>
    <cellStyle name="Link Units (1)" xfId="1402" xr:uid="{00000000-0005-0000-0000-00007A050000}"/>
    <cellStyle name="Link Units (1) 2" xfId="1403" xr:uid="{00000000-0005-0000-0000-00007B050000}"/>
    <cellStyle name="Link Units (2)" xfId="1404" xr:uid="{00000000-0005-0000-0000-00007C050000}"/>
    <cellStyle name="Link Units (2) 2" xfId="1405" xr:uid="{00000000-0005-0000-0000-00007D050000}"/>
    <cellStyle name="Linked Cell" xfId="1406" builtinId="24" customBuiltin="1"/>
    <cellStyle name="Linked Cell 10" xfId="1407" xr:uid="{00000000-0005-0000-0000-00007F050000}"/>
    <cellStyle name="Linked Cell 11" xfId="1408" xr:uid="{00000000-0005-0000-0000-000080050000}"/>
    <cellStyle name="Linked Cell 12" xfId="1409" xr:uid="{00000000-0005-0000-0000-000081050000}"/>
    <cellStyle name="Linked Cell 13" xfId="1410" xr:uid="{00000000-0005-0000-0000-000082050000}"/>
    <cellStyle name="Linked Cell 14" xfId="1411" xr:uid="{00000000-0005-0000-0000-000083050000}"/>
    <cellStyle name="Linked Cell 15" xfId="1412" xr:uid="{00000000-0005-0000-0000-000084050000}"/>
    <cellStyle name="Linked Cell 16" xfId="1413" xr:uid="{00000000-0005-0000-0000-000085050000}"/>
    <cellStyle name="Linked Cell 2" xfId="1414" xr:uid="{00000000-0005-0000-0000-000086050000}"/>
    <cellStyle name="Linked Cell 2 2" xfId="1415" xr:uid="{00000000-0005-0000-0000-000087050000}"/>
    <cellStyle name="Linked Cell 2 3" xfId="1416" xr:uid="{00000000-0005-0000-0000-000088050000}"/>
    <cellStyle name="Linked Cell 3" xfId="1417" xr:uid="{00000000-0005-0000-0000-000089050000}"/>
    <cellStyle name="Linked Cell 3 2" xfId="1418" xr:uid="{00000000-0005-0000-0000-00008A050000}"/>
    <cellStyle name="Linked Cell 4" xfId="1419" xr:uid="{00000000-0005-0000-0000-00008B050000}"/>
    <cellStyle name="Linked Cell 4 2" xfId="1420" xr:uid="{00000000-0005-0000-0000-00008C050000}"/>
    <cellStyle name="Linked Cell 5" xfId="1421" xr:uid="{00000000-0005-0000-0000-00008D050000}"/>
    <cellStyle name="Linked Cell 5 2" xfId="1422" xr:uid="{00000000-0005-0000-0000-00008E050000}"/>
    <cellStyle name="Linked Cell 6" xfId="1423" xr:uid="{00000000-0005-0000-0000-00008F050000}"/>
    <cellStyle name="Linked Cell 7" xfId="1424" xr:uid="{00000000-0005-0000-0000-000090050000}"/>
    <cellStyle name="Linked Cell 8" xfId="1425" xr:uid="{00000000-0005-0000-0000-000091050000}"/>
    <cellStyle name="Linked Cell 9" xfId="1426" xr:uid="{00000000-0005-0000-0000-000092050000}"/>
    <cellStyle name="Milliers [0]_Modèle" xfId="1427" xr:uid="{00000000-0005-0000-0000-000093050000}"/>
    <cellStyle name="Neutral" xfId="1428" builtinId="28" customBuiltin="1"/>
    <cellStyle name="Neutral 10" xfId="1429" xr:uid="{00000000-0005-0000-0000-000095050000}"/>
    <cellStyle name="Neutral 11" xfId="1430" xr:uid="{00000000-0005-0000-0000-000096050000}"/>
    <cellStyle name="Neutral 12" xfId="1431" xr:uid="{00000000-0005-0000-0000-000097050000}"/>
    <cellStyle name="Neutral 13" xfId="1432" xr:uid="{00000000-0005-0000-0000-000098050000}"/>
    <cellStyle name="Neutral 14" xfId="1433" xr:uid="{00000000-0005-0000-0000-000099050000}"/>
    <cellStyle name="Neutral 15" xfId="1434" xr:uid="{00000000-0005-0000-0000-00009A050000}"/>
    <cellStyle name="Neutral 16" xfId="1435" xr:uid="{00000000-0005-0000-0000-00009B050000}"/>
    <cellStyle name="Neutral 2" xfId="1436" xr:uid="{00000000-0005-0000-0000-00009C050000}"/>
    <cellStyle name="Neutral 2 2" xfId="1437" xr:uid="{00000000-0005-0000-0000-00009D050000}"/>
    <cellStyle name="Neutral 2 3" xfId="1438" xr:uid="{00000000-0005-0000-0000-00009E050000}"/>
    <cellStyle name="Neutral 3" xfId="1439" xr:uid="{00000000-0005-0000-0000-00009F050000}"/>
    <cellStyle name="Neutral 4" xfId="1440" xr:uid="{00000000-0005-0000-0000-0000A0050000}"/>
    <cellStyle name="Neutral 5" xfId="1441" xr:uid="{00000000-0005-0000-0000-0000A1050000}"/>
    <cellStyle name="Neutral 6" xfId="1442" xr:uid="{00000000-0005-0000-0000-0000A2050000}"/>
    <cellStyle name="Neutral 7" xfId="1443" xr:uid="{00000000-0005-0000-0000-0000A3050000}"/>
    <cellStyle name="Neutral 8" xfId="1444" xr:uid="{00000000-0005-0000-0000-0000A4050000}"/>
    <cellStyle name="Neutral 9" xfId="1445" xr:uid="{00000000-0005-0000-0000-0000A5050000}"/>
    <cellStyle name="no dec" xfId="1446" xr:uid="{00000000-0005-0000-0000-0000A6050000}"/>
    <cellStyle name="Normal" xfId="0" builtinId="0"/>
    <cellStyle name="Normal - Style1" xfId="1447" xr:uid="{00000000-0005-0000-0000-0000A8050000}"/>
    <cellStyle name="Normal - Style1 10" xfId="2677" xr:uid="{F029CB1F-C1D1-4633-941A-5059545B73B8}"/>
    <cellStyle name="Normal - Style1 187" xfId="9757" xr:uid="{ED71E6C9-AE04-4CB5-AF14-08305F868CE1}"/>
    <cellStyle name="Normal - Style1 2" xfId="1448" xr:uid="{00000000-0005-0000-0000-0000A9050000}"/>
    <cellStyle name="Normal - Style1 2 2" xfId="1449" xr:uid="{00000000-0005-0000-0000-0000AA050000}"/>
    <cellStyle name="Normal - Style1 2 2 2" xfId="1450" xr:uid="{00000000-0005-0000-0000-0000AB050000}"/>
    <cellStyle name="Normal - Style1 2 3" xfId="1451" xr:uid="{00000000-0005-0000-0000-0000AC050000}"/>
    <cellStyle name="Normal - Style1 2 4" xfId="1452" xr:uid="{00000000-0005-0000-0000-0000AD050000}"/>
    <cellStyle name="Normal - Style1 3" xfId="1453" xr:uid="{00000000-0005-0000-0000-0000AE050000}"/>
    <cellStyle name="Normal - Style1 3 2" xfId="1454" xr:uid="{00000000-0005-0000-0000-0000AF050000}"/>
    <cellStyle name="Normal - Style1 4" xfId="1455" xr:uid="{00000000-0005-0000-0000-0000B0050000}"/>
    <cellStyle name="Normal - Style1 4 2" xfId="1456" xr:uid="{00000000-0005-0000-0000-0000B1050000}"/>
    <cellStyle name="Normal - Style1 5" xfId="1457" xr:uid="{00000000-0005-0000-0000-0000B2050000}"/>
    <cellStyle name="Normal - Style1 5 2" xfId="1458" xr:uid="{00000000-0005-0000-0000-0000B3050000}"/>
    <cellStyle name="Normal - Style1 6" xfId="1459" xr:uid="{00000000-0005-0000-0000-0000B4050000}"/>
    <cellStyle name="Normal - Style1_4_Pembangunan JTM Baru Penyulang CPU 5" xfId="1460" xr:uid="{00000000-0005-0000-0000-0000B5050000}"/>
    <cellStyle name="Normal - Style2" xfId="1461" xr:uid="{00000000-0005-0000-0000-0000B6050000}"/>
    <cellStyle name="Normal - Style3" xfId="1462" xr:uid="{00000000-0005-0000-0000-0000B7050000}"/>
    <cellStyle name="Normal - Style6" xfId="1463" xr:uid="{00000000-0005-0000-0000-0000B8050000}"/>
    <cellStyle name="Normal 10" xfId="1464" xr:uid="{00000000-0005-0000-0000-0000B9050000}"/>
    <cellStyle name="Normal 10 2" xfId="1465" xr:uid="{00000000-0005-0000-0000-0000BA050000}"/>
    <cellStyle name="Normal 10 2 2" xfId="1466" xr:uid="{00000000-0005-0000-0000-0000BB050000}"/>
    <cellStyle name="Normal 10 2 2 2" xfId="1467" xr:uid="{00000000-0005-0000-0000-0000BC050000}"/>
    <cellStyle name="Normal 10 3" xfId="1468" xr:uid="{00000000-0005-0000-0000-0000BD050000}"/>
    <cellStyle name="Normal 10_4_Pembangunan JTM Baru Penyulang CPU 5" xfId="1469" xr:uid="{00000000-0005-0000-0000-0000BE050000}"/>
    <cellStyle name="Normal 100" xfId="1470" xr:uid="{00000000-0005-0000-0000-0000BF050000}"/>
    <cellStyle name="Normal 100 2" xfId="1471" xr:uid="{00000000-0005-0000-0000-0000C0050000}"/>
    <cellStyle name="Normal 101" xfId="1472" xr:uid="{00000000-0005-0000-0000-0000C1050000}"/>
    <cellStyle name="Normal 101 2" xfId="1473" xr:uid="{00000000-0005-0000-0000-0000C2050000}"/>
    <cellStyle name="Normal 101 2 2" xfId="1474" xr:uid="{00000000-0005-0000-0000-0000C3050000}"/>
    <cellStyle name="Normal 101_FORMAT SKK luncuran" xfId="1475" xr:uid="{00000000-0005-0000-0000-0000C4050000}"/>
    <cellStyle name="Normal 102" xfId="1476" xr:uid="{00000000-0005-0000-0000-0000C5050000}"/>
    <cellStyle name="Normal 103" xfId="1477" xr:uid="{00000000-0005-0000-0000-0000C6050000}"/>
    <cellStyle name="Normal 104" xfId="1478" xr:uid="{00000000-0005-0000-0000-0000C7050000}"/>
    <cellStyle name="Normal 105" xfId="1479" xr:uid="{00000000-0005-0000-0000-0000C8050000}"/>
    <cellStyle name="Normal 106" xfId="1480" xr:uid="{00000000-0005-0000-0000-0000C9050000}"/>
    <cellStyle name="Normal 107" xfId="1481" xr:uid="{00000000-0005-0000-0000-0000CA050000}"/>
    <cellStyle name="Normal 108" xfId="1482" xr:uid="{00000000-0005-0000-0000-0000CB050000}"/>
    <cellStyle name="Normal 109" xfId="1483" xr:uid="{00000000-0005-0000-0000-0000CC050000}"/>
    <cellStyle name="Normal 11" xfId="1484" xr:uid="{00000000-0005-0000-0000-0000CD050000}"/>
    <cellStyle name="Normal 11 2" xfId="1485" xr:uid="{00000000-0005-0000-0000-0000CE050000}"/>
    <cellStyle name="Normal 11 2 2" xfId="1486" xr:uid="{00000000-0005-0000-0000-0000CF050000}"/>
    <cellStyle name="Normal 11 3" xfId="1487" xr:uid="{00000000-0005-0000-0000-0000D0050000}"/>
    <cellStyle name="Normal 11 3 2" xfId="1488" xr:uid="{00000000-0005-0000-0000-0000D1050000}"/>
    <cellStyle name="Normal 11 4" xfId="1489" xr:uid="{00000000-0005-0000-0000-0000D2050000}"/>
    <cellStyle name="Normal 11 4 2" xfId="1490" xr:uid="{00000000-0005-0000-0000-0000D3050000}"/>
    <cellStyle name="Normal 11 5" xfId="1491" xr:uid="{00000000-0005-0000-0000-0000D4050000}"/>
    <cellStyle name="Normal 11 5 2" xfId="1492" xr:uid="{00000000-0005-0000-0000-0000D5050000}"/>
    <cellStyle name="Normal 11 6" xfId="1493" xr:uid="{00000000-0005-0000-0000-0000D6050000}"/>
    <cellStyle name="Normal 11 6 2" xfId="1494" xr:uid="{00000000-0005-0000-0000-0000D7050000}"/>
    <cellStyle name="Normal 11_Book3" xfId="1495" xr:uid="{00000000-0005-0000-0000-0000D8050000}"/>
    <cellStyle name="Normal 110" xfId="1496" xr:uid="{00000000-0005-0000-0000-0000D9050000}"/>
    <cellStyle name="Normal 111" xfId="1497" xr:uid="{00000000-0005-0000-0000-0000DA050000}"/>
    <cellStyle name="Normal 112" xfId="1498" xr:uid="{00000000-0005-0000-0000-0000DB050000}"/>
    <cellStyle name="Normal 113" xfId="1499" xr:uid="{00000000-0005-0000-0000-0000DC050000}"/>
    <cellStyle name="Normal 114" xfId="1500" xr:uid="{00000000-0005-0000-0000-0000DD050000}"/>
    <cellStyle name="Normal 115" xfId="1501" xr:uid="{00000000-0005-0000-0000-0000DE050000}"/>
    <cellStyle name="Normal 116" xfId="1502" xr:uid="{00000000-0005-0000-0000-0000DF050000}"/>
    <cellStyle name="Normal 117" xfId="1503" xr:uid="{00000000-0005-0000-0000-0000E0050000}"/>
    <cellStyle name="Normal 117 2" xfId="1504" xr:uid="{00000000-0005-0000-0000-0000E1050000}"/>
    <cellStyle name="Normal 117 2 2" xfId="1505" xr:uid="{00000000-0005-0000-0000-0000E2050000}"/>
    <cellStyle name="Normal 118" xfId="1506" xr:uid="{00000000-0005-0000-0000-0000E3050000}"/>
    <cellStyle name="Normal 119" xfId="1507" xr:uid="{00000000-0005-0000-0000-0000E4050000}"/>
    <cellStyle name="Normal 12" xfId="1508" xr:uid="{00000000-0005-0000-0000-0000E5050000}"/>
    <cellStyle name="Normal 12 2" xfId="1509" xr:uid="{00000000-0005-0000-0000-0000E6050000}"/>
    <cellStyle name="Normal 12 2 2" xfId="1510" xr:uid="{00000000-0005-0000-0000-0000E7050000}"/>
    <cellStyle name="Normal 12 3" xfId="2669" xr:uid="{6C90AA7A-9F0A-4A8C-AAFB-2CD0D97AC862}"/>
    <cellStyle name="Normal 12_Book3" xfId="1511" xr:uid="{00000000-0005-0000-0000-0000E8050000}"/>
    <cellStyle name="Normal 120" xfId="1512" xr:uid="{00000000-0005-0000-0000-0000E9050000}"/>
    <cellStyle name="Normal 121" xfId="1513" xr:uid="{00000000-0005-0000-0000-0000EA050000}"/>
    <cellStyle name="Normal 122" xfId="1514" xr:uid="{00000000-0005-0000-0000-0000EB050000}"/>
    <cellStyle name="Normal 123" xfId="1515" xr:uid="{00000000-0005-0000-0000-0000EC050000}"/>
    <cellStyle name="Normal 124" xfId="1516" xr:uid="{00000000-0005-0000-0000-0000ED050000}"/>
    <cellStyle name="Normal 125" xfId="1517" xr:uid="{00000000-0005-0000-0000-0000EE050000}"/>
    <cellStyle name="Normal 126" xfId="1518" xr:uid="{00000000-0005-0000-0000-0000EF050000}"/>
    <cellStyle name="Normal 126 2" xfId="1519" xr:uid="{00000000-0005-0000-0000-0000F0050000}"/>
    <cellStyle name="Normal 126 2 2" xfId="4753" xr:uid="{DA0ED57A-3181-4CD6-A9F8-7E95A77A2E10}"/>
    <cellStyle name="Normal 126 2 2 2" xfId="11233" xr:uid="{1DB4014B-A9C7-49D2-BFDA-2E9FAC6BFA89}"/>
    <cellStyle name="Normal 126 2 3" xfId="8903" xr:uid="{063A958C-C556-47FA-BA87-EF032B466CA9}"/>
    <cellStyle name="Normal 126 2 4" xfId="10286" xr:uid="{265AE40E-BE2F-490E-9E09-907163FAC621}"/>
    <cellStyle name="Normal 126 2 5" xfId="3435" xr:uid="{ED6EA44D-19B4-4569-8F26-9B0BD6F606DB}"/>
    <cellStyle name="Normal 126 3" xfId="4752" xr:uid="{E87F0BEC-1EFB-4710-AE7C-C1ACE899FBAB}"/>
    <cellStyle name="Normal 126 3 2" xfId="11232" xr:uid="{709EFAAC-8A86-43D1-9347-7B9A8DC6486D}"/>
    <cellStyle name="Normal 126 4" xfId="8902" xr:uid="{C458A3F8-8ED9-40C8-B10A-33892450E980}"/>
    <cellStyle name="Normal 126 5" xfId="10285" xr:uid="{6872168C-AF2F-4DF2-AE08-2F60E90C9520}"/>
    <cellStyle name="Normal 126 6" xfId="3434" xr:uid="{18053DA4-CA6D-445D-B425-2B3AB621B500}"/>
    <cellStyle name="Normal 127" xfId="1520" xr:uid="{00000000-0005-0000-0000-0000F1050000}"/>
    <cellStyle name="Normal 128" xfId="1521" xr:uid="{00000000-0005-0000-0000-0000F2050000}"/>
    <cellStyle name="Normal 129" xfId="1522" xr:uid="{00000000-0005-0000-0000-0000F3050000}"/>
    <cellStyle name="Normal 13" xfId="1523" xr:uid="{00000000-0005-0000-0000-0000F4050000}"/>
    <cellStyle name="Normal 13 2" xfId="1524" xr:uid="{00000000-0005-0000-0000-0000F5050000}"/>
    <cellStyle name="Normal 13 2 2" xfId="1525" xr:uid="{00000000-0005-0000-0000-0000F6050000}"/>
    <cellStyle name="Normal 13 3" xfId="1526" xr:uid="{00000000-0005-0000-0000-0000F7050000}"/>
    <cellStyle name="Normal 13 3 2" xfId="1527" xr:uid="{00000000-0005-0000-0000-0000F8050000}"/>
    <cellStyle name="Normal 13 4" xfId="1528" xr:uid="{00000000-0005-0000-0000-0000F9050000}"/>
    <cellStyle name="Normal 13_Book3" xfId="1529" xr:uid="{00000000-0005-0000-0000-0000FA050000}"/>
    <cellStyle name="Normal 130" xfId="1530" xr:uid="{00000000-0005-0000-0000-0000FB050000}"/>
    <cellStyle name="Normal 131" xfId="1531" xr:uid="{00000000-0005-0000-0000-0000FC050000}"/>
    <cellStyle name="Normal 132" xfId="1532" xr:uid="{00000000-0005-0000-0000-0000FD050000}"/>
    <cellStyle name="Normal 133" xfId="1533" xr:uid="{00000000-0005-0000-0000-0000FE050000}"/>
    <cellStyle name="Normal 134" xfId="1534" xr:uid="{00000000-0005-0000-0000-0000FF050000}"/>
    <cellStyle name="Normal 134 2" xfId="1535" xr:uid="{00000000-0005-0000-0000-000000060000}"/>
    <cellStyle name="Normal 134 2 2" xfId="4755" xr:uid="{618ACA13-034A-484E-815D-C93841E7BC0B}"/>
    <cellStyle name="Normal 134 2 2 2" xfId="11235" xr:uid="{2C809071-DA8E-4F53-85C9-9E545229240C}"/>
    <cellStyle name="Normal 134 2 3" xfId="8904" xr:uid="{598952A0-0DC1-40A3-947E-68CC230176F8}"/>
    <cellStyle name="Normal 134 2 4" xfId="10288" xr:uid="{A5AB3D07-1145-4A13-B7FB-A02A4698EC72}"/>
    <cellStyle name="Normal 134 2 5" xfId="3437" xr:uid="{4EE5BD46-1260-447A-9364-A9E71998A6D0}"/>
    <cellStyle name="Normal 134 3" xfId="4754" xr:uid="{6852DF23-E926-4812-8360-0F3107403376}"/>
    <cellStyle name="Normal 134 3 2" xfId="11234" xr:uid="{84A38662-349F-42D7-80A4-AFCAD848DED0}"/>
    <cellStyle name="Normal 134 4" xfId="8551" xr:uid="{DC5DB4F4-2CB8-4FE2-9C7C-BFACDA1B3A09}"/>
    <cellStyle name="Normal 134 5" xfId="10287" xr:uid="{9FACB547-00D9-4B41-85A5-090DCEEF5DAE}"/>
    <cellStyle name="Normal 134 6" xfId="3436" xr:uid="{3B8D5AF9-A5AC-49AA-9857-BD339D9B23B5}"/>
    <cellStyle name="Normal 135" xfId="1536" xr:uid="{00000000-0005-0000-0000-000001060000}"/>
    <cellStyle name="Normal 135 2" xfId="4756" xr:uid="{769C2F9D-81B6-4E16-9242-27CD666C962A}"/>
    <cellStyle name="Normal 135 2 2" xfId="11236" xr:uid="{2C4F74F0-83F5-404F-8FF0-D6777DA51862}"/>
    <cellStyle name="Normal 135 3" xfId="9225" xr:uid="{5AAF930B-5D84-45A8-B578-2E7DB0D2E18E}"/>
    <cellStyle name="Normal 135 4" xfId="10289" xr:uid="{14D56ACA-85B7-4B08-862F-9A7CF7C30BF7}"/>
    <cellStyle name="Normal 135 5" xfId="3438" xr:uid="{DD4C4BBC-AF0E-4ED0-B8D2-F09AC2D1269B}"/>
    <cellStyle name="Normal 136" xfId="1537" xr:uid="{00000000-0005-0000-0000-000002060000}"/>
    <cellStyle name="Normal 136 2" xfId="4757" xr:uid="{584AA7D6-4BDE-43B4-8F33-34538EBA046D}"/>
    <cellStyle name="Normal 136 2 2" xfId="11237" xr:uid="{80AE69FB-9395-490B-9583-8746F3490920}"/>
    <cellStyle name="Normal 136 3" xfId="9191" xr:uid="{60715CCE-E4A5-41C9-91FB-8B098B5C64E2}"/>
    <cellStyle name="Normal 136 4" xfId="10290" xr:uid="{95BFB7E8-73ED-4A20-BEAA-60620A0198ED}"/>
    <cellStyle name="Normal 136 5" xfId="3439" xr:uid="{55B403AD-A9AC-4A3D-92BA-382A21D6CA8B}"/>
    <cellStyle name="Normal 137" xfId="1538" xr:uid="{00000000-0005-0000-0000-000003060000}"/>
    <cellStyle name="Normal 137 2" xfId="1539" xr:uid="{00000000-0005-0000-0000-000004060000}"/>
    <cellStyle name="Normal 137 2 2" xfId="2673" xr:uid="{2A177A76-A4CC-461F-B8B7-39E8B501F9A7}"/>
    <cellStyle name="Normal 137 2 2 2" xfId="10496" xr:uid="{5190C180-3974-4CB6-B98B-AB5EA09D90D9}"/>
    <cellStyle name="Normal 137 2 2 3" xfId="3677" xr:uid="{0AEF47A4-585B-4C00-9E72-3790B0190BB8}"/>
    <cellStyle name="Normal 137 2 3" xfId="4759" xr:uid="{D3436AF8-DEEE-4053-9BB8-984B2343AB2B}"/>
    <cellStyle name="Normal 137 2 3 2" xfId="11239" xr:uid="{A2D35843-86B2-41F6-9A4D-8E45B7E5A02B}"/>
    <cellStyle name="Normal 137 2 4" xfId="9153" xr:uid="{E6E75199-B0A0-447D-9574-11B2B0672510}"/>
    <cellStyle name="Normal 137 2 5" xfId="10292" xr:uid="{3CDCABD8-5AAE-464E-B4FB-34F0682509AE}"/>
    <cellStyle name="Normal 137 2 6" xfId="3441" xr:uid="{B861327A-22B9-4CDC-9C9C-8D111DD50461}"/>
    <cellStyle name="Normal 137 3" xfId="2670" xr:uid="{DE2FAB10-EC26-4C42-9A25-5D9F87A07F8A}"/>
    <cellStyle name="Normal 137 3 2" xfId="10494" xr:uid="{4FFCF5D6-2954-453A-9C6A-66442BFC9002}"/>
    <cellStyle name="Normal 137 3 3" xfId="3675" xr:uid="{7F467AEE-16C8-4C24-A0D6-C2C3AEC6306D}"/>
    <cellStyle name="Normal 137 4" xfId="4758" xr:uid="{53D610AD-F75E-4C99-AC48-517E28781F89}"/>
    <cellStyle name="Normal 137 4 2" xfId="11238" xr:uid="{92CF9238-309D-4F3C-88C5-5406980B0507}"/>
    <cellStyle name="Normal 137 5" xfId="9189" xr:uid="{BD04784C-DB1A-405E-856D-890749927181}"/>
    <cellStyle name="Normal 137 6" xfId="10291" xr:uid="{BAFADA9F-FFBB-4B9B-985F-C0F5D308A2BF}"/>
    <cellStyle name="Normal 137 7" xfId="3440" xr:uid="{4F257891-83FF-4C6D-BD1B-C7A0BFA8AB59}"/>
    <cellStyle name="Normal 138" xfId="9756" xr:uid="{C8BCEFCE-4B51-4CD6-8B01-81B04BBD5B5B}"/>
    <cellStyle name="Normal 139" xfId="9281" xr:uid="{E67C434A-3C34-44A3-B129-64185D2ECAC7}"/>
    <cellStyle name="Normal 14" xfId="1540" xr:uid="{00000000-0005-0000-0000-000005060000}"/>
    <cellStyle name="Normal 14 2" xfId="1541" xr:uid="{00000000-0005-0000-0000-000006060000}"/>
    <cellStyle name="Normal 14 2 2" xfId="1542" xr:uid="{00000000-0005-0000-0000-000007060000}"/>
    <cellStyle name="Normal 14 2 2 2" xfId="1543" xr:uid="{00000000-0005-0000-0000-000008060000}"/>
    <cellStyle name="Normal 14 2 2 2 2" xfId="1544" xr:uid="{00000000-0005-0000-0000-000009060000}"/>
    <cellStyle name="Normal 14 2 2 2 2 2" xfId="1545" xr:uid="{00000000-0005-0000-0000-00000A060000}"/>
    <cellStyle name="Normal 14 2 2 2 2 2 2" xfId="1546" xr:uid="{00000000-0005-0000-0000-00000B060000}"/>
    <cellStyle name="Normal 14 2 2 2 2 2 2 2" xfId="1547" xr:uid="{00000000-0005-0000-0000-00000C060000}"/>
    <cellStyle name="Normal 14 2 2 2 2 2_4_Pembangunan JTM Baru Penyulang CPU 5" xfId="1548" xr:uid="{00000000-0005-0000-0000-00000D060000}"/>
    <cellStyle name="Normal 14 2 2 2 2 3" xfId="1549" xr:uid="{00000000-0005-0000-0000-00000E060000}"/>
    <cellStyle name="Normal 14 2 2 2 3" xfId="1550" xr:uid="{00000000-0005-0000-0000-00000F060000}"/>
    <cellStyle name="Normal 14 2 2 2 3 2" xfId="1551" xr:uid="{00000000-0005-0000-0000-000010060000}"/>
    <cellStyle name="Normal 14 2 2 2_4_Pembangunan JTM Baru Penyulang CPU 5" xfId="1552" xr:uid="{00000000-0005-0000-0000-000011060000}"/>
    <cellStyle name="Normal 14 2 2 3" xfId="1553" xr:uid="{00000000-0005-0000-0000-000012060000}"/>
    <cellStyle name="Normal 14 2 2 3 2" xfId="1554" xr:uid="{00000000-0005-0000-0000-000013060000}"/>
    <cellStyle name="Normal 14 2 2 3 2 2" xfId="1555" xr:uid="{00000000-0005-0000-0000-000014060000}"/>
    <cellStyle name="Normal 14 2 2 3_4_Pembangunan JTM Baru Penyulang CPU 5" xfId="1556" xr:uid="{00000000-0005-0000-0000-000015060000}"/>
    <cellStyle name="Normal 14 2 2 4" xfId="1557" xr:uid="{00000000-0005-0000-0000-000016060000}"/>
    <cellStyle name="Normal 14 2 3" xfId="1558" xr:uid="{00000000-0005-0000-0000-000017060000}"/>
    <cellStyle name="Normal 14 2 3 2" xfId="1559" xr:uid="{00000000-0005-0000-0000-000018060000}"/>
    <cellStyle name="Normal 14 2 3 2 2" xfId="1560" xr:uid="{00000000-0005-0000-0000-000019060000}"/>
    <cellStyle name="Normal 14 2 3 2 2 2" xfId="1561" xr:uid="{00000000-0005-0000-0000-00001A060000}"/>
    <cellStyle name="Normal 14 2 3 2_4_Pembangunan JTM Baru Penyulang CPU 5" xfId="1562" xr:uid="{00000000-0005-0000-0000-00001B060000}"/>
    <cellStyle name="Normal 14 2 3 3" xfId="1563" xr:uid="{00000000-0005-0000-0000-00001C060000}"/>
    <cellStyle name="Normal 14 2 4" xfId="1564" xr:uid="{00000000-0005-0000-0000-00001D060000}"/>
    <cellStyle name="Normal 14 2 4 2" xfId="1565" xr:uid="{00000000-0005-0000-0000-00001E060000}"/>
    <cellStyle name="Normal 14 3" xfId="1566" xr:uid="{00000000-0005-0000-0000-00001F060000}"/>
    <cellStyle name="Normal 14 4" xfId="1567" xr:uid="{00000000-0005-0000-0000-000020060000}"/>
    <cellStyle name="Normal 14 5" xfId="1568" xr:uid="{00000000-0005-0000-0000-000021060000}"/>
    <cellStyle name="Normal 140" xfId="9941" xr:uid="{F5ECDC2D-62CB-48CF-AF9D-9F9363E4A2C0}"/>
    <cellStyle name="Normal 141" xfId="10106" xr:uid="{48CE724E-F8A4-4EE7-BD32-C484A789E612}"/>
    <cellStyle name="Normal 142" xfId="10231" xr:uid="{5A3A1183-A1A8-49CE-AD5A-FECAE0F94521}"/>
    <cellStyle name="Normal 143" xfId="10082" xr:uid="{2A1EA9A7-5D58-433E-8AAA-BECCCB5C9BCE}"/>
    <cellStyle name="Normal 144" xfId="15252" xr:uid="{49A99227-2D7B-41E7-83AC-6B5BA67E78BD}"/>
    <cellStyle name="Normal 145" xfId="15242" xr:uid="{AFB67905-3F2B-4374-A1EB-09946B776931}"/>
    <cellStyle name="Normal 15" xfId="1569" xr:uid="{00000000-0005-0000-0000-000022060000}"/>
    <cellStyle name="Normal 15 2" xfId="1570" xr:uid="{00000000-0005-0000-0000-000023060000}"/>
    <cellStyle name="Normal 16" xfId="1571" xr:uid="{00000000-0005-0000-0000-000024060000}"/>
    <cellStyle name="Normal 16 2" xfId="1572" xr:uid="{00000000-0005-0000-0000-000025060000}"/>
    <cellStyle name="Normal 16 2 2" xfId="4229" xr:uid="{DD581D4E-AFB0-4303-BB29-9921C354DCBA}"/>
    <cellStyle name="Normal 16 2 3" xfId="3442" xr:uid="{3CE81587-0BB3-44DD-8E82-A319D5C1B497}"/>
    <cellStyle name="Normal 16 3" xfId="1573" xr:uid="{00000000-0005-0000-0000-000026060000}"/>
    <cellStyle name="Normal 16 3 2" xfId="1574" xr:uid="{00000000-0005-0000-0000-000027060000}"/>
    <cellStyle name="Normal 16 3 2 2" xfId="4231" xr:uid="{B0234BA7-3709-4C50-9D38-6D7F05CDB458}"/>
    <cellStyle name="Normal 16 3 2 3" xfId="3444" xr:uid="{09A115AC-B622-4DE9-B48D-6F9DC555353A}"/>
    <cellStyle name="Normal 16 3 3" xfId="4230" xr:uid="{E1A57A5C-B3CD-47FA-8982-FA1C01AC98F6}"/>
    <cellStyle name="Normal 16 3 4" xfId="3443" xr:uid="{5E04D944-8985-4CAC-A07D-399ABD8CC545}"/>
    <cellStyle name="Normal 16 4" xfId="1575" xr:uid="{00000000-0005-0000-0000-000028060000}"/>
    <cellStyle name="Normal 16 4 2" xfId="1576" xr:uid="{00000000-0005-0000-0000-000029060000}"/>
    <cellStyle name="Normal 16 5" xfId="1577" xr:uid="{00000000-0005-0000-0000-00002A060000}"/>
    <cellStyle name="Normal 16_4_Pembangunan JTM Baru Penyulang CPU 5" xfId="1578" xr:uid="{00000000-0005-0000-0000-00002B060000}"/>
    <cellStyle name="Normal 17" xfId="1579" xr:uid="{00000000-0005-0000-0000-00002C060000}"/>
    <cellStyle name="Normal 17 2" xfId="1580" xr:uid="{00000000-0005-0000-0000-00002D060000}"/>
    <cellStyle name="Normal 17 3" xfId="1581" xr:uid="{00000000-0005-0000-0000-00002E060000}"/>
    <cellStyle name="Normal 17 3 2" xfId="1582" xr:uid="{00000000-0005-0000-0000-00002F060000}"/>
    <cellStyle name="Normal 17 4" xfId="1583" xr:uid="{00000000-0005-0000-0000-000030060000}"/>
    <cellStyle name="Normal 17 4 2" xfId="1584" xr:uid="{00000000-0005-0000-0000-000031060000}"/>
    <cellStyle name="Normal 17 5" xfId="1585" xr:uid="{00000000-0005-0000-0000-000032060000}"/>
    <cellStyle name="Normal 17 5 2" xfId="1586" xr:uid="{00000000-0005-0000-0000-000033060000}"/>
    <cellStyle name="Normal 17 6" xfId="1587" xr:uid="{00000000-0005-0000-0000-000034060000}"/>
    <cellStyle name="Normal 17 7" xfId="1588" xr:uid="{00000000-0005-0000-0000-000035060000}"/>
    <cellStyle name="Normal 17_B2-Ds. Pakis Putih" xfId="1589" xr:uid="{00000000-0005-0000-0000-000036060000}"/>
    <cellStyle name="Normal 18" xfId="1590" xr:uid="{00000000-0005-0000-0000-000037060000}"/>
    <cellStyle name="Normal 18 2" xfId="1591" xr:uid="{00000000-0005-0000-0000-000038060000}"/>
    <cellStyle name="Normal 18 2 2" xfId="1592" xr:uid="{00000000-0005-0000-0000-000039060000}"/>
    <cellStyle name="Normal 18 3" xfId="1593" xr:uid="{00000000-0005-0000-0000-00003A060000}"/>
    <cellStyle name="Normal 18 3 2" xfId="1594" xr:uid="{00000000-0005-0000-0000-00003B060000}"/>
    <cellStyle name="Normal 18 4" xfId="1595" xr:uid="{00000000-0005-0000-0000-00003C060000}"/>
    <cellStyle name="Normal 18 5" xfId="4232" xr:uid="{7047DFCC-54C1-4614-8D07-2B6DDF10511D}"/>
    <cellStyle name="Normal 18 6" xfId="3445" xr:uid="{67DA7BD8-56D9-4CE1-ACF6-AB3175595E8E}"/>
    <cellStyle name="Normal 18_4_Pembangunan JTM Baru Penyulang CPU 5" xfId="1596" xr:uid="{00000000-0005-0000-0000-00003D060000}"/>
    <cellStyle name="Normal 19" xfId="1597" xr:uid="{00000000-0005-0000-0000-00003E060000}"/>
    <cellStyle name="Normal 19 2" xfId="4233" xr:uid="{0106D6C6-717C-4CB5-BECF-F57357F5CEEF}"/>
    <cellStyle name="Normal 19 3" xfId="3446" xr:uid="{C2BF270D-0176-465A-A590-892222A9ED6E}"/>
    <cellStyle name="Normal 2" xfId="1598" xr:uid="{00000000-0005-0000-0000-00003F060000}"/>
    <cellStyle name="Normal 2 10" xfId="1599" xr:uid="{00000000-0005-0000-0000-000040060000}"/>
    <cellStyle name="Normal 2 10 2" xfId="1600" xr:uid="{00000000-0005-0000-0000-000041060000}"/>
    <cellStyle name="Normal 2 10 2 2" xfId="1601" xr:uid="{00000000-0005-0000-0000-000042060000}"/>
    <cellStyle name="Normal 2 10 3" xfId="5159" xr:uid="{5742083A-C789-48F1-BF37-C31A2244B408}"/>
    <cellStyle name="Normal 2 100" xfId="1602" xr:uid="{00000000-0005-0000-0000-000043060000}"/>
    <cellStyle name="Normal 2 100 2" xfId="1603" xr:uid="{00000000-0005-0000-0000-000044060000}"/>
    <cellStyle name="Normal 2 101" xfId="1604" xr:uid="{00000000-0005-0000-0000-000045060000}"/>
    <cellStyle name="Normal 2 101 2" xfId="1605" xr:uid="{00000000-0005-0000-0000-000046060000}"/>
    <cellStyle name="Normal 2 102" xfId="1606" xr:uid="{00000000-0005-0000-0000-000047060000}"/>
    <cellStyle name="Normal 2 102 2" xfId="1607" xr:uid="{00000000-0005-0000-0000-000048060000}"/>
    <cellStyle name="Normal 2 103" xfId="1608" xr:uid="{00000000-0005-0000-0000-000049060000}"/>
    <cellStyle name="Normal 2 103 2" xfId="1609" xr:uid="{00000000-0005-0000-0000-00004A060000}"/>
    <cellStyle name="Normal 2 104" xfId="1610" xr:uid="{00000000-0005-0000-0000-00004B060000}"/>
    <cellStyle name="Normal 2 105" xfId="1611" xr:uid="{00000000-0005-0000-0000-00004C060000}"/>
    <cellStyle name="Normal 2 106" xfId="1612" xr:uid="{00000000-0005-0000-0000-00004D060000}"/>
    <cellStyle name="Normal 2 106 2" xfId="4234" xr:uid="{BDF292B2-0C2F-46AC-9E4D-0B388636D072}"/>
    <cellStyle name="Normal 2 106 3" xfId="3447" xr:uid="{7C64DADC-7EE5-4EFF-B340-F23200CBCEAE}"/>
    <cellStyle name="Normal 2 107" xfId="1613" xr:uid="{00000000-0005-0000-0000-00004E060000}"/>
    <cellStyle name="Normal 2 108" xfId="1614" xr:uid="{00000000-0005-0000-0000-00004F060000}"/>
    <cellStyle name="Normal 2 108 2" xfId="1615" xr:uid="{00000000-0005-0000-0000-000050060000}"/>
    <cellStyle name="Normal 2 11" xfId="1616" xr:uid="{00000000-0005-0000-0000-000051060000}"/>
    <cellStyle name="Normal 2 11 2" xfId="1617" xr:uid="{00000000-0005-0000-0000-000052060000}"/>
    <cellStyle name="Normal 2 11 2 2" xfId="4236" xr:uid="{28F8A3C0-3FC0-491B-9D8C-8D6DD008F3EA}"/>
    <cellStyle name="Normal 2 11 2 3" xfId="3449" xr:uid="{519E30ED-7598-415C-9A0B-1E24EAE5E77A}"/>
    <cellStyle name="Normal 2 11 3" xfId="1618" xr:uid="{00000000-0005-0000-0000-000053060000}"/>
    <cellStyle name="Normal 2 11 3 2" xfId="4237" xr:uid="{3743A6A7-D27E-4AED-9BC2-B2B2EA2D7335}"/>
    <cellStyle name="Normal 2 11 3 3" xfId="3450" xr:uid="{7686223B-334A-48AB-BB68-5EB15B346CA5}"/>
    <cellStyle name="Normal 2 11 4" xfId="1619" xr:uid="{00000000-0005-0000-0000-000054060000}"/>
    <cellStyle name="Normal 2 11 4 2" xfId="4238" xr:uid="{56E8D722-DF8E-497D-A150-8952C166E315}"/>
    <cellStyle name="Normal 2 11 4 3" xfId="3451" xr:uid="{44B8AB3A-490F-4234-AF09-D5AE48BC00FD}"/>
    <cellStyle name="Normal 2 11 5" xfId="4235" xr:uid="{FA301A5A-A47D-4F19-99C6-859488BA2B89}"/>
    <cellStyle name="Normal 2 11 6" xfId="3448" xr:uid="{E6A66CE9-DC6C-4C37-A1C2-EB807D7EBBF9}"/>
    <cellStyle name="Normal 2 12" xfId="1620" xr:uid="{00000000-0005-0000-0000-000055060000}"/>
    <cellStyle name="Normal 2 12 2" xfId="1621" xr:uid="{00000000-0005-0000-0000-000056060000}"/>
    <cellStyle name="Normal 2 12 2 2" xfId="4240" xr:uid="{B882432A-759E-48D2-BB44-F1B77E6C3115}"/>
    <cellStyle name="Normal 2 12 2 3" xfId="3453" xr:uid="{94E1614E-1EC5-4B52-AE14-92D0C49B11A9}"/>
    <cellStyle name="Normal 2 12 3" xfId="4239" xr:uid="{8F8F5EF2-364D-4413-BFE4-6A89CB31C5F8}"/>
    <cellStyle name="Normal 2 12 4" xfId="3452" xr:uid="{8340C7AB-9F8A-408A-9481-4CE87A49ECED}"/>
    <cellStyle name="Normal 2 12_SR DERET_ASLI" xfId="1622" xr:uid="{00000000-0005-0000-0000-000057060000}"/>
    <cellStyle name="Normal 2 13" xfId="1623" xr:uid="{00000000-0005-0000-0000-000058060000}"/>
    <cellStyle name="Normal 2 13 2" xfId="4241" xr:uid="{B4CAEE9C-F1C2-4CB5-A331-0F4005DAE513}"/>
    <cellStyle name="Normal 2 13 3" xfId="3454" xr:uid="{5519DBC0-82E0-4B0E-9F4E-BF656CCD67BC}"/>
    <cellStyle name="Normal 2 14" xfId="1624" xr:uid="{00000000-0005-0000-0000-000059060000}"/>
    <cellStyle name="Normal 2 15" xfId="1625" xr:uid="{00000000-0005-0000-0000-00005A060000}"/>
    <cellStyle name="Normal 2 15 2" xfId="4242" xr:uid="{17797297-2FC2-4438-9065-1BF84A1622C4}"/>
    <cellStyle name="Normal 2 15 3" xfId="3455" xr:uid="{51E8B565-1805-4888-9E72-3AD8299EA4CD}"/>
    <cellStyle name="Normal 2 16" xfId="1626" xr:uid="{00000000-0005-0000-0000-00005B060000}"/>
    <cellStyle name="Normal 2 16 2" xfId="1627" xr:uid="{00000000-0005-0000-0000-00005C060000}"/>
    <cellStyle name="Normal 2 17" xfId="1628" xr:uid="{00000000-0005-0000-0000-00005D060000}"/>
    <cellStyle name="Normal 2 17 2" xfId="1629" xr:uid="{00000000-0005-0000-0000-00005E060000}"/>
    <cellStyle name="Normal 2 18" xfId="1630" xr:uid="{00000000-0005-0000-0000-00005F060000}"/>
    <cellStyle name="Normal 2 18 2" xfId="1631" xr:uid="{00000000-0005-0000-0000-000060060000}"/>
    <cellStyle name="Normal 2 19" xfId="1632" xr:uid="{00000000-0005-0000-0000-000061060000}"/>
    <cellStyle name="Normal 2 19 2" xfId="1633" xr:uid="{00000000-0005-0000-0000-000062060000}"/>
    <cellStyle name="Normal 2 2" xfId="1634" xr:uid="{00000000-0005-0000-0000-000063060000}"/>
    <cellStyle name="Normal 2 2 10" xfId="1635" xr:uid="{00000000-0005-0000-0000-000064060000}"/>
    <cellStyle name="Normal 2 2 10 2" xfId="4243" xr:uid="{47C96FAB-BFF3-4040-9ECA-A52C5C4FAD28}"/>
    <cellStyle name="Normal 2 2 10 3" xfId="3456" xr:uid="{07AD24C3-9243-42C3-BDB7-6F8FD12492CD}"/>
    <cellStyle name="Normal 2 2 11" xfId="1636" xr:uid="{00000000-0005-0000-0000-000065060000}"/>
    <cellStyle name="Normal 2 2 11 2" xfId="4244" xr:uid="{EE306D4A-7646-4C4A-A06E-D7925348176C}"/>
    <cellStyle name="Normal 2 2 11 3" xfId="3457" xr:uid="{6B014C11-610E-44C0-8862-E9933B462625}"/>
    <cellStyle name="Normal 2 2 12" xfId="1637" xr:uid="{00000000-0005-0000-0000-000066060000}"/>
    <cellStyle name="Normal 2 2 12 2" xfId="4245" xr:uid="{9A465DE9-D70E-4C19-8A89-F8395A7C9DBF}"/>
    <cellStyle name="Normal 2 2 12 3" xfId="3458" xr:uid="{ACE879F2-7AB9-40CE-B5DF-86C507E3D750}"/>
    <cellStyle name="Normal 2 2 13" xfId="1638" xr:uid="{00000000-0005-0000-0000-000067060000}"/>
    <cellStyle name="Normal 2 2 13 2" xfId="4246" xr:uid="{413FECBE-69AC-4925-864C-12B7C7C8C1B2}"/>
    <cellStyle name="Normal 2 2 13 3" xfId="3459" xr:uid="{B910228C-E57C-43C7-A442-6FC9F1476089}"/>
    <cellStyle name="Normal 2 2 14" xfId="1639" xr:uid="{00000000-0005-0000-0000-000068060000}"/>
    <cellStyle name="Normal 2 2 14 2" xfId="4247" xr:uid="{CCB216BA-A650-4BE5-8693-7D5F8659471A}"/>
    <cellStyle name="Normal 2 2 14 3" xfId="3460" xr:uid="{62099D50-7233-46D8-9BFE-46EB4B742321}"/>
    <cellStyle name="Normal 2 2 15" xfId="1640" xr:uid="{00000000-0005-0000-0000-000069060000}"/>
    <cellStyle name="Normal 2 2 15 2" xfId="4248" xr:uid="{62CBF9E6-10CA-4BD6-BEEC-FC5C0D22E526}"/>
    <cellStyle name="Normal 2 2 15 3" xfId="3461" xr:uid="{15EE3CFB-23AF-4672-B03A-49AC54916D43}"/>
    <cellStyle name="Normal 2 2 16" xfId="1641" xr:uid="{00000000-0005-0000-0000-00006A060000}"/>
    <cellStyle name="Normal 2 2 16 2" xfId="4249" xr:uid="{5A66022A-FC40-4C39-A6D7-63AA094E14E1}"/>
    <cellStyle name="Normal 2 2 16 3" xfId="3462" xr:uid="{FAD0032A-504E-445D-B806-1FEDB17913F9}"/>
    <cellStyle name="Normal 2 2 17" xfId="1642" xr:uid="{00000000-0005-0000-0000-00006B060000}"/>
    <cellStyle name="Normal 2 2 17 2" xfId="1643" xr:uid="{00000000-0005-0000-0000-00006C060000}"/>
    <cellStyle name="Normal 2 2 18" xfId="1644" xr:uid="{00000000-0005-0000-0000-00006D060000}"/>
    <cellStyle name="Normal 2 2 19" xfId="1645" xr:uid="{00000000-0005-0000-0000-00006E060000}"/>
    <cellStyle name="Normal 2 2 2" xfId="1646" xr:uid="{00000000-0005-0000-0000-00006F060000}"/>
    <cellStyle name="Normal 2 2 2 2" xfId="1647" xr:uid="{00000000-0005-0000-0000-000070060000}"/>
    <cellStyle name="Normal 2 2 2 2 2" xfId="1648" xr:uid="{00000000-0005-0000-0000-000071060000}"/>
    <cellStyle name="Normal 2 2 2 2 2 2" xfId="1649" xr:uid="{00000000-0005-0000-0000-000072060000}"/>
    <cellStyle name="Normal 2 2 2 2 3" xfId="1650" xr:uid="{00000000-0005-0000-0000-000073060000}"/>
    <cellStyle name="Normal 2 2 2 2 3 2" xfId="1651" xr:uid="{00000000-0005-0000-0000-000074060000}"/>
    <cellStyle name="Normal 2 2 2 2 3 3" xfId="1652" xr:uid="{00000000-0005-0000-0000-000075060000}"/>
    <cellStyle name="Normal 2 2 2 2 3 3 2" xfId="1653" xr:uid="{00000000-0005-0000-0000-000076060000}"/>
    <cellStyle name="Normal 2 2 2 2 4" xfId="1654" xr:uid="{00000000-0005-0000-0000-000077060000}"/>
    <cellStyle name="Normal 2 2 2 3" xfId="1655" xr:uid="{00000000-0005-0000-0000-000078060000}"/>
    <cellStyle name="Normal 2 2 2 4" xfId="1656" xr:uid="{00000000-0005-0000-0000-000079060000}"/>
    <cellStyle name="Normal 2 2 2 5" xfId="1657" xr:uid="{00000000-0005-0000-0000-00007A060000}"/>
    <cellStyle name="Normal 2 2 2_4_Pembangunan JTM Baru Penyulang CPU 5" xfId="1658" xr:uid="{00000000-0005-0000-0000-00007B060000}"/>
    <cellStyle name="Normal 2 2 3" xfId="1659" xr:uid="{00000000-0005-0000-0000-00007C060000}"/>
    <cellStyle name="Normal 2 2 3 2" xfId="1660" xr:uid="{00000000-0005-0000-0000-00007D060000}"/>
    <cellStyle name="Normal 2 2 3 2 2" xfId="1661" xr:uid="{00000000-0005-0000-0000-00007E060000}"/>
    <cellStyle name="Normal 2 2 3 2 2 2" xfId="1662" xr:uid="{00000000-0005-0000-0000-00007F060000}"/>
    <cellStyle name="Normal 2 2 3 2 2 3" xfId="1663" xr:uid="{00000000-0005-0000-0000-000080060000}"/>
    <cellStyle name="Normal 2 2 3 2 2 4" xfId="1664" xr:uid="{00000000-0005-0000-0000-000081060000}"/>
    <cellStyle name="Normal 2 2 3 2 2 5" xfId="1665" xr:uid="{00000000-0005-0000-0000-000082060000}"/>
    <cellStyle name="Normal 2 2 3 2 2 6" xfId="1666" xr:uid="{00000000-0005-0000-0000-000083060000}"/>
    <cellStyle name="Normal 2 2 3 2 2 7" xfId="1667" xr:uid="{00000000-0005-0000-0000-000084060000}"/>
    <cellStyle name="Normal 2 2 3 2 2 8" xfId="1668" xr:uid="{00000000-0005-0000-0000-000085060000}"/>
    <cellStyle name="Normal 2 2 3 2 2_Book2" xfId="1669" xr:uid="{00000000-0005-0000-0000-000086060000}"/>
    <cellStyle name="Normal 2 2 3 2 3" xfId="1670" xr:uid="{00000000-0005-0000-0000-000087060000}"/>
    <cellStyle name="Normal 2 2 3 2 3 2" xfId="1671" xr:uid="{00000000-0005-0000-0000-000088060000}"/>
    <cellStyle name="Normal 2 2 3 3" xfId="1672" xr:uid="{00000000-0005-0000-0000-000089060000}"/>
    <cellStyle name="Normal 2 2 4" xfId="1673" xr:uid="{00000000-0005-0000-0000-00008A060000}"/>
    <cellStyle name="Normal 2 2 4 2" xfId="4250" xr:uid="{52E9645A-6A59-4663-AE08-4E56AF2DDD64}"/>
    <cellStyle name="Normal 2 2 4 3" xfId="3463" xr:uid="{0CA226DD-66CC-4B9B-B367-BF844A297930}"/>
    <cellStyle name="Normal 2 2 5" xfId="1674" xr:uid="{00000000-0005-0000-0000-00008B060000}"/>
    <cellStyle name="Normal 2 2 5 2" xfId="4251" xr:uid="{192CA8A5-9893-4C31-8FCC-BA93944ABBF7}"/>
    <cellStyle name="Normal 2 2 5 3" xfId="3464" xr:uid="{19E847A9-4B63-4D8F-9AFC-5317C9728C21}"/>
    <cellStyle name="Normal 2 2 6" xfId="1675" xr:uid="{00000000-0005-0000-0000-00008C060000}"/>
    <cellStyle name="Normal 2 2 6 2" xfId="4252" xr:uid="{1D986BF0-F58E-4A1D-BF0D-EF4BA139E0F3}"/>
    <cellStyle name="Normal 2 2 6 3" xfId="3465" xr:uid="{DE7166B0-BD79-45E6-B1B5-35966D00AFC3}"/>
    <cellStyle name="Normal 2 2 7" xfId="1676" xr:uid="{00000000-0005-0000-0000-00008D060000}"/>
    <cellStyle name="Normal 2 2 7 2" xfId="4253" xr:uid="{184F2AB9-2AE5-4DAB-A65F-401D38675E6D}"/>
    <cellStyle name="Normal 2 2 7 3" xfId="3466" xr:uid="{0318CCF1-53C0-4A62-BA1E-1DAEF5DEB644}"/>
    <cellStyle name="Normal 2 2 8" xfId="1677" xr:uid="{00000000-0005-0000-0000-00008E060000}"/>
    <cellStyle name="Normal 2 2 8 2" xfId="4254" xr:uid="{EC1D672D-11EE-40A1-A8BA-795EF5B33BB4}"/>
    <cellStyle name="Normal 2 2 8 3" xfId="3467" xr:uid="{B904C8FB-1795-43E3-A554-45A0FF518987}"/>
    <cellStyle name="Normal 2 2 9" xfId="1678" xr:uid="{00000000-0005-0000-0000-00008F060000}"/>
    <cellStyle name="Normal 2 2 9 2" xfId="4255" xr:uid="{C6ED49F8-F7A3-4D7B-96BD-CE994737A2EF}"/>
    <cellStyle name="Normal 2 2 9 3" xfId="3468" xr:uid="{CF1BEAF1-F941-478F-835F-F039A078C995}"/>
    <cellStyle name="Normal 2 2_1.2.2.1 SLM Pembangunan FEEDER BARU MDI 9 dan 10 2052011" xfId="1679" xr:uid="{00000000-0005-0000-0000-000090060000}"/>
    <cellStyle name="Normal 2 20" xfId="1680" xr:uid="{00000000-0005-0000-0000-000091060000}"/>
    <cellStyle name="Normal 2 20 2" xfId="1681" xr:uid="{00000000-0005-0000-0000-000092060000}"/>
    <cellStyle name="Normal 2 21" xfId="1682" xr:uid="{00000000-0005-0000-0000-000093060000}"/>
    <cellStyle name="Normal 2 21 2" xfId="1683" xr:uid="{00000000-0005-0000-0000-000094060000}"/>
    <cellStyle name="Normal 2 22" xfId="1684" xr:uid="{00000000-0005-0000-0000-000095060000}"/>
    <cellStyle name="Normal 2 22 2" xfId="1685" xr:uid="{00000000-0005-0000-0000-000096060000}"/>
    <cellStyle name="Normal 2 23" xfId="1686" xr:uid="{00000000-0005-0000-0000-000097060000}"/>
    <cellStyle name="Normal 2 23 2" xfId="1687" xr:uid="{00000000-0005-0000-0000-000098060000}"/>
    <cellStyle name="Normal 2 24" xfId="1688" xr:uid="{00000000-0005-0000-0000-000099060000}"/>
    <cellStyle name="Normal 2 25" xfId="1689" xr:uid="{00000000-0005-0000-0000-00009A060000}"/>
    <cellStyle name="Normal 2 25 2" xfId="1690" xr:uid="{00000000-0005-0000-0000-00009B060000}"/>
    <cellStyle name="Normal 2 26" xfId="1691" xr:uid="{00000000-0005-0000-0000-00009C060000}"/>
    <cellStyle name="Normal 2 26 2" xfId="1692" xr:uid="{00000000-0005-0000-0000-00009D060000}"/>
    <cellStyle name="Normal 2 27" xfId="1693" xr:uid="{00000000-0005-0000-0000-00009E060000}"/>
    <cellStyle name="Normal 2 27 2" xfId="1694" xr:uid="{00000000-0005-0000-0000-00009F060000}"/>
    <cellStyle name="Normal 2 28" xfId="1695" xr:uid="{00000000-0005-0000-0000-0000A0060000}"/>
    <cellStyle name="Normal 2 28 2" xfId="1696" xr:uid="{00000000-0005-0000-0000-0000A1060000}"/>
    <cellStyle name="Normal 2 29" xfId="1697" xr:uid="{00000000-0005-0000-0000-0000A2060000}"/>
    <cellStyle name="Normal 2 29 2" xfId="1698" xr:uid="{00000000-0005-0000-0000-0000A3060000}"/>
    <cellStyle name="Normal 2 3" xfId="1699" xr:uid="{00000000-0005-0000-0000-0000A4060000}"/>
    <cellStyle name="Normal 2 3 2" xfId="1700" xr:uid="{00000000-0005-0000-0000-0000A5060000}"/>
    <cellStyle name="Normal 2 3 2 2" xfId="1701" xr:uid="{00000000-0005-0000-0000-0000A6060000}"/>
    <cellStyle name="Normal 2 3 2 3" xfId="1702" xr:uid="{00000000-0005-0000-0000-0000A7060000}"/>
    <cellStyle name="Normal 2 3 3" xfId="1703" xr:uid="{00000000-0005-0000-0000-0000A8060000}"/>
    <cellStyle name="Normal 2 3 3 2" xfId="1704" xr:uid="{00000000-0005-0000-0000-0000A9060000}"/>
    <cellStyle name="Normal 2 3 4" xfId="1705" xr:uid="{00000000-0005-0000-0000-0000AA060000}"/>
    <cellStyle name="Normal 2 3 5" xfId="1706" xr:uid="{00000000-0005-0000-0000-0000AB060000}"/>
    <cellStyle name="Normal 2 3_1001 -Batur Jaya I.3-555KVA" xfId="1707" xr:uid="{00000000-0005-0000-0000-0000AC060000}"/>
    <cellStyle name="Normal 2 30" xfId="1708" xr:uid="{00000000-0005-0000-0000-0000AD060000}"/>
    <cellStyle name="Normal 2 30 2" xfId="1709" xr:uid="{00000000-0005-0000-0000-0000AE060000}"/>
    <cellStyle name="Normal 2 31" xfId="1710" xr:uid="{00000000-0005-0000-0000-0000AF060000}"/>
    <cellStyle name="Normal 2 31 2" xfId="1711" xr:uid="{00000000-0005-0000-0000-0000B0060000}"/>
    <cellStyle name="Normal 2 32" xfId="1712" xr:uid="{00000000-0005-0000-0000-0000B1060000}"/>
    <cellStyle name="Normal 2 32 2" xfId="1713" xr:uid="{00000000-0005-0000-0000-0000B2060000}"/>
    <cellStyle name="Normal 2 33" xfId="1714" xr:uid="{00000000-0005-0000-0000-0000B3060000}"/>
    <cellStyle name="Normal 2 33 2" xfId="1715" xr:uid="{00000000-0005-0000-0000-0000B4060000}"/>
    <cellStyle name="Normal 2 34" xfId="1716" xr:uid="{00000000-0005-0000-0000-0000B5060000}"/>
    <cellStyle name="Normal 2 34 2" xfId="1717" xr:uid="{00000000-0005-0000-0000-0000B6060000}"/>
    <cellStyle name="Normal 2 35" xfId="1718" xr:uid="{00000000-0005-0000-0000-0000B7060000}"/>
    <cellStyle name="Normal 2 35 2" xfId="1719" xr:uid="{00000000-0005-0000-0000-0000B8060000}"/>
    <cellStyle name="Normal 2 36" xfId="1720" xr:uid="{00000000-0005-0000-0000-0000B9060000}"/>
    <cellStyle name="Normal 2 36 2" xfId="1721" xr:uid="{00000000-0005-0000-0000-0000BA060000}"/>
    <cellStyle name="Normal 2 37" xfId="1722" xr:uid="{00000000-0005-0000-0000-0000BB060000}"/>
    <cellStyle name="Normal 2 37 2" xfId="1723" xr:uid="{00000000-0005-0000-0000-0000BC060000}"/>
    <cellStyle name="Normal 2 38" xfId="1724" xr:uid="{00000000-0005-0000-0000-0000BD060000}"/>
    <cellStyle name="Normal 2 39" xfId="1725" xr:uid="{00000000-0005-0000-0000-0000BE060000}"/>
    <cellStyle name="Normal 2 4" xfId="1726" xr:uid="{00000000-0005-0000-0000-0000BF060000}"/>
    <cellStyle name="Normal 2 4 2" xfId="1727" xr:uid="{00000000-0005-0000-0000-0000C0060000}"/>
    <cellStyle name="Normal 2 4 2 2" xfId="1728" xr:uid="{00000000-0005-0000-0000-0000C1060000}"/>
    <cellStyle name="Normal 2 4 3" xfId="1729" xr:uid="{00000000-0005-0000-0000-0000C2060000}"/>
    <cellStyle name="Normal 2 4 3 2" xfId="1730" xr:uid="{00000000-0005-0000-0000-0000C3060000}"/>
    <cellStyle name="Normal 2 4 4" xfId="1731" xr:uid="{00000000-0005-0000-0000-0000C4060000}"/>
    <cellStyle name="Normal 2 40" xfId="1732" xr:uid="{00000000-0005-0000-0000-0000C5060000}"/>
    <cellStyle name="Normal 2 41" xfId="1733" xr:uid="{00000000-0005-0000-0000-0000C6060000}"/>
    <cellStyle name="Normal 2 41 2" xfId="1734" xr:uid="{00000000-0005-0000-0000-0000C7060000}"/>
    <cellStyle name="Normal 2 42" xfId="1735" xr:uid="{00000000-0005-0000-0000-0000C8060000}"/>
    <cellStyle name="Normal 2 42 2" xfId="1736" xr:uid="{00000000-0005-0000-0000-0000C9060000}"/>
    <cellStyle name="Normal 2 43" xfId="1737" xr:uid="{00000000-0005-0000-0000-0000CA060000}"/>
    <cellStyle name="Normal 2 43 2" xfId="1738" xr:uid="{00000000-0005-0000-0000-0000CB060000}"/>
    <cellStyle name="Normal 2 44" xfId="1739" xr:uid="{00000000-0005-0000-0000-0000CC060000}"/>
    <cellStyle name="Normal 2 44 2" xfId="1740" xr:uid="{00000000-0005-0000-0000-0000CD060000}"/>
    <cellStyle name="Normal 2 45" xfId="1741" xr:uid="{00000000-0005-0000-0000-0000CE060000}"/>
    <cellStyle name="Normal 2 45 2" xfId="1742" xr:uid="{00000000-0005-0000-0000-0000CF060000}"/>
    <cellStyle name="Normal 2 46" xfId="1743" xr:uid="{00000000-0005-0000-0000-0000D0060000}"/>
    <cellStyle name="Normal 2 46 2" xfId="1744" xr:uid="{00000000-0005-0000-0000-0000D1060000}"/>
    <cellStyle name="Normal 2 47" xfId="1745" xr:uid="{00000000-0005-0000-0000-0000D2060000}"/>
    <cellStyle name="Normal 2 47 2" xfId="1746" xr:uid="{00000000-0005-0000-0000-0000D3060000}"/>
    <cellStyle name="Normal 2 48" xfId="1747" xr:uid="{00000000-0005-0000-0000-0000D4060000}"/>
    <cellStyle name="Normal 2 48 2" xfId="1748" xr:uid="{00000000-0005-0000-0000-0000D5060000}"/>
    <cellStyle name="Normal 2 49" xfId="1749" xr:uid="{00000000-0005-0000-0000-0000D6060000}"/>
    <cellStyle name="Normal 2 49 2" xfId="1750" xr:uid="{00000000-0005-0000-0000-0000D7060000}"/>
    <cellStyle name="Normal 2 5" xfId="1751" xr:uid="{00000000-0005-0000-0000-0000D8060000}"/>
    <cellStyle name="Normal 2 5 10" xfId="7343" xr:uid="{6681AD55-8272-4FB4-91D1-41362B4134F1}"/>
    <cellStyle name="Normal 2 5 10 2" xfId="13814" xr:uid="{FE32A718-1DEB-48DF-8B17-49BF7CA8D030}"/>
    <cellStyle name="Normal 2 5 11" xfId="8548" xr:uid="{478D0E60-D22E-4FB4-B4E2-9B855807EDBF}"/>
    <cellStyle name="Normal 2 5 12" xfId="10293" xr:uid="{96045BDF-BE73-429F-8EE8-5F840B698B41}"/>
    <cellStyle name="Normal 2 5 13" xfId="15008" xr:uid="{EF93EB99-B571-4BDA-BD26-6AC75AE9C60B}"/>
    <cellStyle name="Normal 2 5 14" xfId="3469" xr:uid="{464C5092-F1E4-462F-BE57-7250C9E7E293}"/>
    <cellStyle name="Normal 2 5 15" xfId="15274" xr:uid="{7CA43DF5-FA87-474A-8C0C-7270E7F46A3D}"/>
    <cellStyle name="Normal 2 5 2" xfId="1752" xr:uid="{00000000-0005-0000-0000-0000D9060000}"/>
    <cellStyle name="Normal 2 5 2 2" xfId="1753" xr:uid="{00000000-0005-0000-0000-0000DA060000}"/>
    <cellStyle name="Normal 2 5 2 2 2" xfId="4763" xr:uid="{259C92B6-4723-4DD4-8AE6-1B84249F2476}"/>
    <cellStyle name="Normal 2 5 2 2 2 2" xfId="11243" xr:uid="{612E3ABC-0881-49CA-9EAC-77248FC5F2C5}"/>
    <cellStyle name="Normal 2 5 2 2 3" xfId="8969" xr:uid="{66293857-8BD0-40EB-BF49-7ABF1F530CB8}"/>
    <cellStyle name="Normal 2 5 2 2 4" xfId="10295" xr:uid="{32D40BB4-56D6-4392-B43F-27EEA51D5712}"/>
    <cellStyle name="Normal 2 5 2 2 5" xfId="3471" xr:uid="{E63422B8-ECD0-4BC1-B81F-B192BEACB86A}"/>
    <cellStyle name="Normal 2 5 2 3" xfId="4762" xr:uid="{937C5451-A585-4254-86F8-2580D8701407}"/>
    <cellStyle name="Normal 2 5 2 3 2" xfId="11242" xr:uid="{C8D1CF06-0E51-48AB-BFD7-2A95608CDE65}"/>
    <cellStyle name="Normal 2 5 2 4" xfId="8968" xr:uid="{20DE753E-F209-471D-AB49-2D4EA84FB81A}"/>
    <cellStyle name="Normal 2 5 2 5" xfId="10294" xr:uid="{23C45BFE-8B23-4819-8A4F-D66C4E21CE96}"/>
    <cellStyle name="Normal 2 5 2 6" xfId="3470" xr:uid="{7E0288E0-010F-467B-9AF1-36007D865ACF}"/>
    <cellStyle name="Normal 2 5 3" xfId="1754" xr:uid="{00000000-0005-0000-0000-0000DB060000}"/>
    <cellStyle name="Normal 2 5 3 2" xfId="4764" xr:uid="{3CE1EFBE-9C0B-4568-ACF9-BC19151ADA8E}"/>
    <cellStyle name="Normal 2 5 3 2 2" xfId="11244" xr:uid="{06A8815F-7160-4497-B74B-7F80E3EF0B0D}"/>
    <cellStyle name="Normal 2 5 3 3" xfId="8538" xr:uid="{F05A99A1-A420-40A0-93D5-998C505C4A40}"/>
    <cellStyle name="Normal 2 5 3 4" xfId="10296" xr:uid="{DCAAABCF-7384-49A4-8A81-5591BD1FA2DA}"/>
    <cellStyle name="Normal 2 5 3 5" xfId="3472" xr:uid="{2320A279-A118-4D46-9222-F8827B1748F6}"/>
    <cellStyle name="Normal 2 5 4" xfId="3696" xr:uid="{7A86499D-77E0-4337-A43E-996C500CF796}"/>
    <cellStyle name="Normal 2 5 4 2" xfId="10503" xr:uid="{A28A0868-C93D-45AC-9B05-5F8A9A8FE67C}"/>
    <cellStyle name="Normal 2 5 5" xfId="4761" xr:uid="{2D4A3725-A890-4AAD-8676-6F343CABFE0D}"/>
    <cellStyle name="Normal 2 5 5 2" xfId="11241" xr:uid="{A69B20A7-B67B-4420-9289-93F67F3E18D0}"/>
    <cellStyle name="Normal 2 5 6" xfId="5181" xr:uid="{81ED9C58-773D-40FD-981C-1CDE7D3E5647}"/>
    <cellStyle name="Normal 2 5 6 2" xfId="11652" xr:uid="{FCAD775D-28DD-4758-83E0-4BEE3D5ADA4C}"/>
    <cellStyle name="Normal 2 5 7" xfId="5892" xr:uid="{CCEF8F82-3B3C-4452-9C6C-BF7A8233B1B3}"/>
    <cellStyle name="Normal 2 5 7 2" xfId="12363" xr:uid="{8856AAB8-26D6-4B26-BB34-6E55D3EE3CE0}"/>
    <cellStyle name="Normal 2 5 8" xfId="5913" xr:uid="{F5D26649-568E-4C42-A6F9-9F033B0382C4}"/>
    <cellStyle name="Normal 2 5 8 2" xfId="12384" xr:uid="{614A1ED6-ABFA-42E5-BFC8-298DC8F49FA0}"/>
    <cellStyle name="Normal 2 5 9" xfId="6647" xr:uid="{802B11A4-6F5D-42DE-A5BE-2B5A4C0B8E3C}"/>
    <cellStyle name="Normal 2 5 9 2" xfId="13118" xr:uid="{2E06D753-2E77-4EAA-A398-DF8740F3103A}"/>
    <cellStyle name="Normal 2 50" xfId="1755" xr:uid="{00000000-0005-0000-0000-0000DC060000}"/>
    <cellStyle name="Normal 2 50 2" xfId="1756" xr:uid="{00000000-0005-0000-0000-0000DD060000}"/>
    <cellStyle name="Normal 2 51" xfId="1757" xr:uid="{00000000-0005-0000-0000-0000DE060000}"/>
    <cellStyle name="Normal 2 51 2" xfId="1758" xr:uid="{00000000-0005-0000-0000-0000DF060000}"/>
    <cellStyle name="Normal 2 52" xfId="1759" xr:uid="{00000000-0005-0000-0000-0000E0060000}"/>
    <cellStyle name="Normal 2 52 2" xfId="1760" xr:uid="{00000000-0005-0000-0000-0000E1060000}"/>
    <cellStyle name="Normal 2 53" xfId="1761" xr:uid="{00000000-0005-0000-0000-0000E2060000}"/>
    <cellStyle name="Normal 2 53 2" xfId="1762" xr:uid="{00000000-0005-0000-0000-0000E3060000}"/>
    <cellStyle name="Normal 2 54" xfId="1763" xr:uid="{00000000-0005-0000-0000-0000E4060000}"/>
    <cellStyle name="Normal 2 54 2" xfId="1764" xr:uid="{00000000-0005-0000-0000-0000E5060000}"/>
    <cellStyle name="Normal 2 55" xfId="1765" xr:uid="{00000000-0005-0000-0000-0000E6060000}"/>
    <cellStyle name="Normal 2 55 2" xfId="1766" xr:uid="{00000000-0005-0000-0000-0000E7060000}"/>
    <cellStyle name="Normal 2 56" xfId="1767" xr:uid="{00000000-0005-0000-0000-0000E8060000}"/>
    <cellStyle name="Normal 2 56 2" xfId="1768" xr:uid="{00000000-0005-0000-0000-0000E9060000}"/>
    <cellStyle name="Normal 2 57" xfId="1769" xr:uid="{00000000-0005-0000-0000-0000EA060000}"/>
    <cellStyle name="Normal 2 57 2" xfId="1770" xr:uid="{00000000-0005-0000-0000-0000EB060000}"/>
    <cellStyle name="Normal 2 58" xfId="1771" xr:uid="{00000000-0005-0000-0000-0000EC060000}"/>
    <cellStyle name="Normal 2 58 2" xfId="1772" xr:uid="{00000000-0005-0000-0000-0000ED060000}"/>
    <cellStyle name="Normal 2 59" xfId="1773" xr:uid="{00000000-0005-0000-0000-0000EE060000}"/>
    <cellStyle name="Normal 2 59 2" xfId="1774" xr:uid="{00000000-0005-0000-0000-0000EF060000}"/>
    <cellStyle name="Normal 2 6" xfId="1775" xr:uid="{00000000-0005-0000-0000-0000F0060000}"/>
    <cellStyle name="Normal 2 6 2" xfId="1776" xr:uid="{00000000-0005-0000-0000-0000F1060000}"/>
    <cellStyle name="Normal 2 6 3" xfId="4256" xr:uid="{324138D1-E7EF-4F63-92B2-BB7608648045}"/>
    <cellStyle name="Normal 2 6 4" xfId="3473" xr:uid="{2D712FD5-F11B-4232-A754-AA01DEF1D54E}"/>
    <cellStyle name="Normal 2 60" xfId="1777" xr:uid="{00000000-0005-0000-0000-0000F2060000}"/>
    <cellStyle name="Normal 2 60 2" xfId="1778" xr:uid="{00000000-0005-0000-0000-0000F3060000}"/>
    <cellStyle name="Normal 2 61" xfId="1779" xr:uid="{00000000-0005-0000-0000-0000F4060000}"/>
    <cellStyle name="Normal 2 61 2" xfId="1780" xr:uid="{00000000-0005-0000-0000-0000F5060000}"/>
    <cellStyle name="Normal 2 62" xfId="1781" xr:uid="{00000000-0005-0000-0000-0000F6060000}"/>
    <cellStyle name="Normal 2 62 2" xfId="1782" xr:uid="{00000000-0005-0000-0000-0000F7060000}"/>
    <cellStyle name="Normal 2 63" xfId="1783" xr:uid="{00000000-0005-0000-0000-0000F8060000}"/>
    <cellStyle name="Normal 2 63 2" xfId="1784" xr:uid="{00000000-0005-0000-0000-0000F9060000}"/>
    <cellStyle name="Normal 2 64" xfId="1785" xr:uid="{00000000-0005-0000-0000-0000FA060000}"/>
    <cellStyle name="Normal 2 64 2" xfId="1786" xr:uid="{00000000-0005-0000-0000-0000FB060000}"/>
    <cellStyle name="Normal 2 65" xfId="1787" xr:uid="{00000000-0005-0000-0000-0000FC060000}"/>
    <cellStyle name="Normal 2 65 2" xfId="1788" xr:uid="{00000000-0005-0000-0000-0000FD060000}"/>
    <cellStyle name="Normal 2 66" xfId="1789" xr:uid="{00000000-0005-0000-0000-0000FE060000}"/>
    <cellStyle name="Normal 2 66 2" xfId="1790" xr:uid="{00000000-0005-0000-0000-0000FF060000}"/>
    <cellStyle name="Normal 2 67" xfId="1791" xr:uid="{00000000-0005-0000-0000-000000070000}"/>
    <cellStyle name="Normal 2 67 2" xfId="1792" xr:uid="{00000000-0005-0000-0000-000001070000}"/>
    <cellStyle name="Normal 2 68" xfId="1793" xr:uid="{00000000-0005-0000-0000-000002070000}"/>
    <cellStyle name="Normal 2 68 2" xfId="1794" xr:uid="{00000000-0005-0000-0000-000003070000}"/>
    <cellStyle name="Normal 2 69" xfId="1795" xr:uid="{00000000-0005-0000-0000-000004070000}"/>
    <cellStyle name="Normal 2 69 2" xfId="1796" xr:uid="{00000000-0005-0000-0000-000005070000}"/>
    <cellStyle name="Normal 2 7" xfId="1797" xr:uid="{00000000-0005-0000-0000-000006070000}"/>
    <cellStyle name="Normal 2 7 2" xfId="4257" xr:uid="{52390FA9-88BF-4A2C-BD2B-3D1D0E19D1FD}"/>
    <cellStyle name="Normal 2 7 3" xfId="3474" xr:uid="{EBE376CB-D65F-4CD2-A345-46B0DC4C1826}"/>
    <cellStyle name="Normal 2 70" xfId="1798" xr:uid="{00000000-0005-0000-0000-000007070000}"/>
    <cellStyle name="Normal 2 70 2" xfId="1799" xr:uid="{00000000-0005-0000-0000-000008070000}"/>
    <cellStyle name="Normal 2 71" xfId="1800" xr:uid="{00000000-0005-0000-0000-000009070000}"/>
    <cellStyle name="Normal 2 71 2" xfId="1801" xr:uid="{00000000-0005-0000-0000-00000A070000}"/>
    <cellStyle name="Normal 2 72" xfId="1802" xr:uid="{00000000-0005-0000-0000-00000B070000}"/>
    <cellStyle name="Normal 2 72 2" xfId="1803" xr:uid="{00000000-0005-0000-0000-00000C070000}"/>
    <cellStyle name="Normal 2 73" xfId="1804" xr:uid="{00000000-0005-0000-0000-00000D070000}"/>
    <cellStyle name="Normal 2 73 2" xfId="1805" xr:uid="{00000000-0005-0000-0000-00000E070000}"/>
    <cellStyle name="Normal 2 74" xfId="1806" xr:uid="{00000000-0005-0000-0000-00000F070000}"/>
    <cellStyle name="Normal 2 74 2" xfId="1807" xr:uid="{00000000-0005-0000-0000-000010070000}"/>
    <cellStyle name="Normal 2 75" xfId="1808" xr:uid="{00000000-0005-0000-0000-000011070000}"/>
    <cellStyle name="Normal 2 75 2" xfId="1809" xr:uid="{00000000-0005-0000-0000-000012070000}"/>
    <cellStyle name="Normal 2 76" xfId="1810" xr:uid="{00000000-0005-0000-0000-000013070000}"/>
    <cellStyle name="Normal 2 76 2" xfId="1811" xr:uid="{00000000-0005-0000-0000-000014070000}"/>
    <cellStyle name="Normal 2 77" xfId="1812" xr:uid="{00000000-0005-0000-0000-000015070000}"/>
    <cellStyle name="Normal 2 77 2" xfId="1813" xr:uid="{00000000-0005-0000-0000-000016070000}"/>
    <cellStyle name="Normal 2 78" xfId="1814" xr:uid="{00000000-0005-0000-0000-000017070000}"/>
    <cellStyle name="Normal 2 78 2" xfId="1815" xr:uid="{00000000-0005-0000-0000-000018070000}"/>
    <cellStyle name="Normal 2 79" xfId="1816" xr:uid="{00000000-0005-0000-0000-000019070000}"/>
    <cellStyle name="Normal 2 79 2" xfId="1817" xr:uid="{00000000-0005-0000-0000-00001A070000}"/>
    <cellStyle name="Normal 2 8" xfId="1818" xr:uid="{00000000-0005-0000-0000-00001B070000}"/>
    <cellStyle name="Normal 2 8 10" xfId="4258" xr:uid="{883E2DD9-D89D-41BF-A909-C07D336B25B5}"/>
    <cellStyle name="Normal 2 8 11" xfId="3475" xr:uid="{3B9C1B6F-5B0A-4F2C-AF60-47849D19C042}"/>
    <cellStyle name="Normal 2 8 2" xfId="1819" xr:uid="{00000000-0005-0000-0000-00001C070000}"/>
    <cellStyle name="Normal 2 8 3" xfId="1820" xr:uid="{00000000-0005-0000-0000-00001D070000}"/>
    <cellStyle name="Normal 2 8 4" xfId="1821" xr:uid="{00000000-0005-0000-0000-00001E070000}"/>
    <cellStyle name="Normal 2 8 5" xfId="1822" xr:uid="{00000000-0005-0000-0000-00001F070000}"/>
    <cellStyle name="Normal 2 8 6" xfId="1823" xr:uid="{00000000-0005-0000-0000-000020070000}"/>
    <cellStyle name="Normal 2 8 7" xfId="1824" xr:uid="{00000000-0005-0000-0000-000021070000}"/>
    <cellStyle name="Normal 2 8 8" xfId="1825" xr:uid="{00000000-0005-0000-0000-000022070000}"/>
    <cellStyle name="Normal 2 8 9" xfId="1826" xr:uid="{00000000-0005-0000-0000-000023070000}"/>
    <cellStyle name="Normal 2 8_lap ALL" xfId="1827" xr:uid="{00000000-0005-0000-0000-000024070000}"/>
    <cellStyle name="Normal 2 80" xfId="1828" xr:uid="{00000000-0005-0000-0000-000025070000}"/>
    <cellStyle name="Normal 2 80 2" xfId="1829" xr:uid="{00000000-0005-0000-0000-000026070000}"/>
    <cellStyle name="Normal 2 81" xfId="1830" xr:uid="{00000000-0005-0000-0000-000027070000}"/>
    <cellStyle name="Normal 2 81 2" xfId="1831" xr:uid="{00000000-0005-0000-0000-000028070000}"/>
    <cellStyle name="Normal 2 82" xfId="1832" xr:uid="{00000000-0005-0000-0000-000029070000}"/>
    <cellStyle name="Normal 2 82 2" xfId="1833" xr:uid="{00000000-0005-0000-0000-00002A070000}"/>
    <cellStyle name="Normal 2 83" xfId="1834" xr:uid="{00000000-0005-0000-0000-00002B070000}"/>
    <cellStyle name="Normal 2 83 2" xfId="1835" xr:uid="{00000000-0005-0000-0000-00002C070000}"/>
    <cellStyle name="Normal 2 84" xfId="1836" xr:uid="{00000000-0005-0000-0000-00002D070000}"/>
    <cellStyle name="Normal 2 84 2" xfId="1837" xr:uid="{00000000-0005-0000-0000-00002E070000}"/>
    <cellStyle name="Normal 2 85" xfId="1838" xr:uid="{00000000-0005-0000-0000-00002F070000}"/>
    <cellStyle name="Normal 2 85 2" xfId="1839" xr:uid="{00000000-0005-0000-0000-000030070000}"/>
    <cellStyle name="Normal 2 86" xfId="1840" xr:uid="{00000000-0005-0000-0000-000031070000}"/>
    <cellStyle name="Normal 2 86 2" xfId="1841" xr:uid="{00000000-0005-0000-0000-000032070000}"/>
    <cellStyle name="Normal 2 87" xfId="1842" xr:uid="{00000000-0005-0000-0000-000033070000}"/>
    <cellStyle name="Normal 2 87 2" xfId="1843" xr:uid="{00000000-0005-0000-0000-000034070000}"/>
    <cellStyle name="Normal 2 88" xfId="1844" xr:uid="{00000000-0005-0000-0000-000035070000}"/>
    <cellStyle name="Normal 2 88 2" xfId="1845" xr:uid="{00000000-0005-0000-0000-000036070000}"/>
    <cellStyle name="Normal 2 89" xfId="1846" xr:uid="{00000000-0005-0000-0000-000037070000}"/>
    <cellStyle name="Normal 2 89 2" xfId="1847" xr:uid="{00000000-0005-0000-0000-000038070000}"/>
    <cellStyle name="Normal 2 9" xfId="1848" xr:uid="{00000000-0005-0000-0000-000039070000}"/>
    <cellStyle name="Normal 2 9 2" xfId="4259" xr:uid="{A3B0952D-490C-49DE-B741-B969E9086016}"/>
    <cellStyle name="Normal 2 9 3" xfId="3476" xr:uid="{1A08D7F7-BC77-41E1-8D29-BCB8C5646732}"/>
    <cellStyle name="Normal 2 90" xfId="1849" xr:uid="{00000000-0005-0000-0000-00003A070000}"/>
    <cellStyle name="Normal 2 90 2" xfId="1850" xr:uid="{00000000-0005-0000-0000-00003B070000}"/>
    <cellStyle name="Normal 2 91" xfId="1851" xr:uid="{00000000-0005-0000-0000-00003C070000}"/>
    <cellStyle name="Normal 2 91 2" xfId="1852" xr:uid="{00000000-0005-0000-0000-00003D070000}"/>
    <cellStyle name="Normal 2 92" xfId="1853" xr:uid="{00000000-0005-0000-0000-00003E070000}"/>
    <cellStyle name="Normal 2 92 2" xfId="1854" xr:uid="{00000000-0005-0000-0000-00003F070000}"/>
    <cellStyle name="Normal 2 93" xfId="1855" xr:uid="{00000000-0005-0000-0000-000040070000}"/>
    <cellStyle name="Normal 2 93 2" xfId="1856" xr:uid="{00000000-0005-0000-0000-000041070000}"/>
    <cellStyle name="Normal 2 94" xfId="1857" xr:uid="{00000000-0005-0000-0000-000042070000}"/>
    <cellStyle name="Normal 2 94 2" xfId="1858" xr:uid="{00000000-0005-0000-0000-000043070000}"/>
    <cellStyle name="Normal 2 95" xfId="1859" xr:uid="{00000000-0005-0000-0000-000044070000}"/>
    <cellStyle name="Normal 2 95 2" xfId="1860" xr:uid="{00000000-0005-0000-0000-000045070000}"/>
    <cellStyle name="Normal 2 96" xfId="1861" xr:uid="{00000000-0005-0000-0000-000046070000}"/>
    <cellStyle name="Normal 2 96 2" xfId="1862" xr:uid="{00000000-0005-0000-0000-000047070000}"/>
    <cellStyle name="Normal 2 97" xfId="1863" xr:uid="{00000000-0005-0000-0000-000048070000}"/>
    <cellStyle name="Normal 2 97 2" xfId="1864" xr:uid="{00000000-0005-0000-0000-000049070000}"/>
    <cellStyle name="Normal 2 98" xfId="1865" xr:uid="{00000000-0005-0000-0000-00004A070000}"/>
    <cellStyle name="Normal 2 98 2" xfId="1866" xr:uid="{00000000-0005-0000-0000-00004B070000}"/>
    <cellStyle name="Normal 2 99" xfId="1867" xr:uid="{00000000-0005-0000-0000-00004C070000}"/>
    <cellStyle name="Normal 2 99 2" xfId="1868" xr:uid="{00000000-0005-0000-0000-00004D070000}"/>
    <cellStyle name="Normal 2_(PRK 111601-111604) 20130401 Joint AAU - GJN 4 - BNL 5 - KTN 7" xfId="1869" xr:uid="{00000000-0005-0000-0000-00004E070000}"/>
    <cellStyle name="Normal 20" xfId="1870" xr:uid="{00000000-0005-0000-0000-00004F070000}"/>
    <cellStyle name="Normal 20 2" xfId="1871" xr:uid="{00000000-0005-0000-0000-000050070000}"/>
    <cellStyle name="Normal 20 2 2" xfId="1872" xr:uid="{00000000-0005-0000-0000-000051070000}"/>
    <cellStyle name="Normal 20 2 3" xfId="1873" xr:uid="{00000000-0005-0000-0000-000052070000}"/>
    <cellStyle name="Normal 20 2 4" xfId="1874" xr:uid="{00000000-0005-0000-0000-000053070000}"/>
    <cellStyle name="Normal 20 3" xfId="1875" xr:uid="{00000000-0005-0000-0000-000054070000}"/>
    <cellStyle name="Normal 20 3 2" xfId="1876" xr:uid="{00000000-0005-0000-0000-000055070000}"/>
    <cellStyle name="Normal 20 4" xfId="1877" xr:uid="{00000000-0005-0000-0000-000056070000}"/>
    <cellStyle name="Normal 20 5" xfId="1878" xr:uid="{00000000-0005-0000-0000-000057070000}"/>
    <cellStyle name="Normal 20 6" xfId="1879" xr:uid="{00000000-0005-0000-0000-000058070000}"/>
    <cellStyle name="Normal 20 7" xfId="4260" xr:uid="{DFEFBC66-B782-458F-A068-76C731C6C602}"/>
    <cellStyle name="Normal 20 8" xfId="3477" xr:uid="{FFD855D9-57D1-42D9-9102-EB620159CC09}"/>
    <cellStyle name="Normal 20_RAB_LOK_SPK_Tw_II_2010-2" xfId="1880" xr:uid="{00000000-0005-0000-0000-000059070000}"/>
    <cellStyle name="Normal 21" xfId="1881" xr:uid="{00000000-0005-0000-0000-00005A070000}"/>
    <cellStyle name="Normal 21 2" xfId="1882" xr:uid="{00000000-0005-0000-0000-00005B070000}"/>
    <cellStyle name="Normal 21 2 2" xfId="1883" xr:uid="{00000000-0005-0000-0000-00005C070000}"/>
    <cellStyle name="Normal 21 3" xfId="4261" xr:uid="{00A36EAD-0EDA-4BF1-B457-B2CBE0AB2064}"/>
    <cellStyle name="Normal 21 4" xfId="3478" xr:uid="{3D3977CF-88F9-440E-A03D-4D935CD67F0F}"/>
    <cellStyle name="Normal 21_DATA DINGO &amp; IMG _OK" xfId="1884" xr:uid="{00000000-0005-0000-0000-00005D070000}"/>
    <cellStyle name="Normal 22" xfId="1885" xr:uid="{00000000-0005-0000-0000-00005E070000}"/>
    <cellStyle name="Normal 22 2" xfId="4262" xr:uid="{11D2AF1E-3A83-4F6F-BAEB-CEC945C0CC70}"/>
    <cellStyle name="Normal 22 3" xfId="3479" xr:uid="{8BA03C15-955C-4411-8C2D-768BA8347CF0}"/>
    <cellStyle name="Normal 23" xfId="1886" xr:uid="{00000000-0005-0000-0000-00005F070000}"/>
    <cellStyle name="Normal 23 2" xfId="4263" xr:uid="{77B997F2-9595-49DB-A0E7-CA381C83AC0B}"/>
    <cellStyle name="Normal 23 3" xfId="3480" xr:uid="{2AED3F88-187E-41AF-8069-7F8C30E098DD}"/>
    <cellStyle name="Normal 24" xfId="1887" xr:uid="{00000000-0005-0000-0000-000060070000}"/>
    <cellStyle name="Normal 24 2" xfId="1888" xr:uid="{00000000-0005-0000-0000-000061070000}"/>
    <cellStyle name="Normal 24 2 2" xfId="1889" xr:uid="{00000000-0005-0000-0000-000062070000}"/>
    <cellStyle name="Normal 25" xfId="1890" xr:uid="{00000000-0005-0000-0000-000063070000}"/>
    <cellStyle name="Normal 25 2" xfId="1891" xr:uid="{00000000-0005-0000-0000-000064070000}"/>
    <cellStyle name="Normal 26" xfId="1892" xr:uid="{00000000-0005-0000-0000-000065070000}"/>
    <cellStyle name="Normal 27" xfId="1893" xr:uid="{00000000-0005-0000-0000-000066070000}"/>
    <cellStyle name="Normal 27 2" xfId="1894" xr:uid="{00000000-0005-0000-0000-000067070000}"/>
    <cellStyle name="Normal 27 2 2" xfId="1895" xr:uid="{00000000-0005-0000-0000-000068070000}"/>
    <cellStyle name="Normal 27 3" xfId="1896" xr:uid="{00000000-0005-0000-0000-000069070000}"/>
    <cellStyle name="Normal 28" xfId="1897" xr:uid="{00000000-0005-0000-0000-00006A070000}"/>
    <cellStyle name="Normal 28 2" xfId="1898" xr:uid="{00000000-0005-0000-0000-00006B070000}"/>
    <cellStyle name="Normal 28 2 2" xfId="1899" xr:uid="{00000000-0005-0000-0000-00006C070000}"/>
    <cellStyle name="Normal 28_Book2" xfId="1900" xr:uid="{00000000-0005-0000-0000-00006D070000}"/>
    <cellStyle name="Normal 29" xfId="1901" xr:uid="{00000000-0005-0000-0000-00006E070000}"/>
    <cellStyle name="Normal 3" xfId="1902" xr:uid="{00000000-0005-0000-0000-00006F070000}"/>
    <cellStyle name="Normal 3 2" xfId="1903" xr:uid="{00000000-0005-0000-0000-000070070000}"/>
    <cellStyle name="Normal 3 2 2" xfId="1904" xr:uid="{00000000-0005-0000-0000-000071070000}"/>
    <cellStyle name="Normal 3 2 2 2" xfId="1905" xr:uid="{00000000-0005-0000-0000-000072070000}"/>
    <cellStyle name="Normal 3 2_4_Pembangunan JTM Baru Penyulang CPU 5" xfId="1906" xr:uid="{00000000-0005-0000-0000-000073070000}"/>
    <cellStyle name="Normal 3 3" xfId="1907" xr:uid="{00000000-0005-0000-0000-000074070000}"/>
    <cellStyle name="Normal 3 3 2" xfId="1908" xr:uid="{00000000-0005-0000-0000-000075070000}"/>
    <cellStyle name="Normal 3 4" xfId="1909" xr:uid="{00000000-0005-0000-0000-000076070000}"/>
    <cellStyle name="Normal 3 4 2" xfId="1910" xr:uid="{00000000-0005-0000-0000-000077070000}"/>
    <cellStyle name="Normal 3 4 3" xfId="1911" xr:uid="{00000000-0005-0000-0000-000078070000}"/>
    <cellStyle name="Normal 3 48" xfId="1912" xr:uid="{00000000-0005-0000-0000-000079070000}"/>
    <cellStyle name="Normal 3 5" xfId="1913" xr:uid="{00000000-0005-0000-0000-00007A070000}"/>
    <cellStyle name="Normal 3 5 2" xfId="1914" xr:uid="{00000000-0005-0000-0000-00007B070000}"/>
    <cellStyle name="Normal 3 6" xfId="1915" xr:uid="{00000000-0005-0000-0000-00007C070000}"/>
    <cellStyle name="Normal 3 7" xfId="1916" xr:uid="{00000000-0005-0000-0000-00007D070000}"/>
    <cellStyle name="Normal 3 8" xfId="1917" xr:uid="{00000000-0005-0000-0000-00007E070000}"/>
    <cellStyle name="Normal 3_1.2.1 SLM Pembangunan FEEDER BARU MDI 9 dan 10 2052011" xfId="1918" xr:uid="{00000000-0005-0000-0000-00007F070000}"/>
    <cellStyle name="Normal 30" xfId="1919" xr:uid="{00000000-0005-0000-0000-000080070000}"/>
    <cellStyle name="Normal 30 2" xfId="1920" xr:uid="{00000000-0005-0000-0000-000081070000}"/>
    <cellStyle name="Normal 31" xfId="1921" xr:uid="{00000000-0005-0000-0000-000082070000}"/>
    <cellStyle name="Normal 31 2" xfId="1922" xr:uid="{00000000-0005-0000-0000-000083070000}"/>
    <cellStyle name="Normal 32" xfId="1923" xr:uid="{00000000-0005-0000-0000-000084070000}"/>
    <cellStyle name="Normal 32 2" xfId="1924" xr:uid="{00000000-0005-0000-0000-000085070000}"/>
    <cellStyle name="Normal 33" xfId="1925" xr:uid="{00000000-0005-0000-0000-000086070000}"/>
    <cellStyle name="Normal 34" xfId="1926" xr:uid="{00000000-0005-0000-0000-000087070000}"/>
    <cellStyle name="Normal 35" xfId="1927" xr:uid="{00000000-0005-0000-0000-000088070000}"/>
    <cellStyle name="Normal 35 2" xfId="1928" xr:uid="{00000000-0005-0000-0000-000089070000}"/>
    <cellStyle name="Normal 36" xfId="1929" xr:uid="{00000000-0005-0000-0000-00008A070000}"/>
    <cellStyle name="Normal 36 2" xfId="1930" xr:uid="{00000000-0005-0000-0000-00008B070000}"/>
    <cellStyle name="Normal 37" xfId="1931" xr:uid="{00000000-0005-0000-0000-00008C070000}"/>
    <cellStyle name="Normal 37 2" xfId="1932" xr:uid="{00000000-0005-0000-0000-00008D070000}"/>
    <cellStyle name="Normal 38" xfId="1933" xr:uid="{00000000-0005-0000-0000-00008E070000}"/>
    <cellStyle name="Normal 38 2" xfId="1934" xr:uid="{00000000-0005-0000-0000-00008F070000}"/>
    <cellStyle name="Normal 39" xfId="1935" xr:uid="{00000000-0005-0000-0000-000090070000}"/>
    <cellStyle name="Normal 39 2" xfId="1936" xr:uid="{00000000-0005-0000-0000-000091070000}"/>
    <cellStyle name="Normal 4" xfId="1937" xr:uid="{00000000-0005-0000-0000-000092070000}"/>
    <cellStyle name="Normal 4 10" xfId="6640" xr:uid="{62338B78-E87F-4AA7-84A6-95935591EE8A}"/>
    <cellStyle name="Normal 4 10 2" xfId="13111" xr:uid="{D10ABD11-31F3-4D7F-960D-CC147E7CB890}"/>
    <cellStyle name="Normal 4 11" xfId="7337" xr:uid="{166C9977-0C5E-4737-9D2D-16572B4E82BD}"/>
    <cellStyle name="Normal 4 11 2" xfId="13808" xr:uid="{6FD77A8D-FEE9-4120-A9DB-212A7ADF1CB4}"/>
    <cellStyle name="Normal 4 12" xfId="8542" xr:uid="{192F110A-52D5-4F77-BD0B-96CF2A96EBB8}"/>
    <cellStyle name="Normal 4 13" xfId="10298" xr:uid="{601E7344-3C5C-462E-A238-A475D5AFBB0D}"/>
    <cellStyle name="Normal 4 14" xfId="15007" xr:uid="{7836CE1F-42B4-4314-90F2-E58832A10601}"/>
    <cellStyle name="Normal 4 15" xfId="3481" xr:uid="{A43A2E53-6945-44AC-9000-09CA6C88B5C3}"/>
    <cellStyle name="Normal 4 16" xfId="15273" xr:uid="{3E57514D-9628-4B51-A589-D8CA3C8199DF}"/>
    <cellStyle name="Normal 4 2" xfId="1938" xr:uid="{00000000-0005-0000-0000-000093070000}"/>
    <cellStyle name="Normal 4 2 2" xfId="1939" xr:uid="{00000000-0005-0000-0000-000094070000}"/>
    <cellStyle name="Normal 4 3" xfId="1940" xr:uid="{00000000-0005-0000-0000-000095070000}"/>
    <cellStyle name="Normal 4 4" xfId="1941" xr:uid="{00000000-0005-0000-0000-000096070000}"/>
    <cellStyle name="Normal 4 4 2" xfId="4766" xr:uid="{43BA5B91-5B0C-4FE7-865C-2E94B457CE3E}"/>
    <cellStyle name="Normal 4 4 2 2" xfId="11246" xr:uid="{AF2BBFD6-38ED-4489-A87A-6F1F20AE25BC}"/>
    <cellStyle name="Normal 4 4 3" xfId="9283" xr:uid="{20616225-0850-41E1-8CEC-7D67A7947415}"/>
    <cellStyle name="Normal 4 4 4" xfId="10299" xr:uid="{CA1CF9B9-CAD2-4D78-8DFF-DA748FC23D30}"/>
    <cellStyle name="Normal 4 4 5" xfId="3482" xr:uid="{D5A2E013-5C83-446F-ACDF-856EE4BEEAA2}"/>
    <cellStyle name="Normal 4 5" xfId="3694" xr:uid="{D2737E2E-573E-478E-A2EC-4EF99D9E5BE0}"/>
    <cellStyle name="Normal 4 5 2" xfId="10501" xr:uid="{908B8C6B-33AF-4195-BD77-1D382FAB182F}"/>
    <cellStyle name="Normal 4 6" xfId="4765" xr:uid="{E6EB5504-5E65-47D3-A8A5-88A726A9781B}"/>
    <cellStyle name="Normal 4 6 2" xfId="11245" xr:uid="{6282A01F-6526-4D63-BEB7-97AB891F2050}"/>
    <cellStyle name="Normal 4 7" xfId="5175" xr:uid="{2B190001-0AB4-4A81-8CED-F112AB8E1EEE}"/>
    <cellStyle name="Normal 4 7 2" xfId="11646" xr:uid="{96169284-355D-4B40-9F04-8A25DAB36DA6}"/>
    <cellStyle name="Normal 4 8" xfId="5891" xr:uid="{1A82CD82-4311-45C4-AE82-F8CFD538E84E}"/>
    <cellStyle name="Normal 4 8 2" xfId="12362" xr:uid="{0A1C1A78-EE00-4F90-BE25-F00FA5E3E10A}"/>
    <cellStyle name="Normal 4 9" xfId="5911" xr:uid="{3B6E7721-315A-4D5A-9078-B87B2E94442C}"/>
    <cellStyle name="Normal 4 9 2" xfId="12382" xr:uid="{2FECFCD5-4C22-4918-B730-379CD633DC56}"/>
    <cellStyle name="Normal 4_4_Pembangunan JTM Baru Penyulang CPU 5" xfId="1942" xr:uid="{00000000-0005-0000-0000-000097070000}"/>
    <cellStyle name="Normal 40" xfId="1943" xr:uid="{00000000-0005-0000-0000-000098070000}"/>
    <cellStyle name="Normal 40 2" xfId="1944" xr:uid="{00000000-0005-0000-0000-000099070000}"/>
    <cellStyle name="Normal 41" xfId="1945" xr:uid="{00000000-0005-0000-0000-00009A070000}"/>
    <cellStyle name="Normal 41 2" xfId="1946" xr:uid="{00000000-0005-0000-0000-00009B070000}"/>
    <cellStyle name="Normal 42" xfId="1947" xr:uid="{00000000-0005-0000-0000-00009C070000}"/>
    <cellStyle name="Normal 42 2" xfId="1948" xr:uid="{00000000-0005-0000-0000-00009D070000}"/>
    <cellStyle name="Normal 43" xfId="1949" xr:uid="{00000000-0005-0000-0000-00009E070000}"/>
    <cellStyle name="Normal 44" xfId="1950" xr:uid="{00000000-0005-0000-0000-00009F070000}"/>
    <cellStyle name="Normal 44 2" xfId="1951" xr:uid="{00000000-0005-0000-0000-0000A0070000}"/>
    <cellStyle name="Normal 45" xfId="1952" xr:uid="{00000000-0005-0000-0000-0000A1070000}"/>
    <cellStyle name="Normal 45 2" xfId="1953" xr:uid="{00000000-0005-0000-0000-0000A2070000}"/>
    <cellStyle name="Normal 46" xfId="1954" xr:uid="{00000000-0005-0000-0000-0000A3070000}"/>
    <cellStyle name="Normal 46 2" xfId="1955" xr:uid="{00000000-0005-0000-0000-0000A4070000}"/>
    <cellStyle name="Normal 47" xfId="1956" xr:uid="{00000000-0005-0000-0000-0000A5070000}"/>
    <cellStyle name="Normal 47 2" xfId="1957" xr:uid="{00000000-0005-0000-0000-0000A6070000}"/>
    <cellStyle name="Normal 48" xfId="1958" xr:uid="{00000000-0005-0000-0000-0000A7070000}"/>
    <cellStyle name="Normal 48 2" xfId="1959" xr:uid="{00000000-0005-0000-0000-0000A8070000}"/>
    <cellStyle name="Normal 49" xfId="1960" xr:uid="{00000000-0005-0000-0000-0000A9070000}"/>
    <cellStyle name="Normal 49 2" xfId="1961" xr:uid="{00000000-0005-0000-0000-0000AA070000}"/>
    <cellStyle name="Normal 5" xfId="1962" xr:uid="{00000000-0005-0000-0000-0000AB070000}"/>
    <cellStyle name="Normal 5 2" xfId="1963" xr:uid="{00000000-0005-0000-0000-0000AC070000}"/>
    <cellStyle name="Normal 5 2 2" xfId="1964" xr:uid="{00000000-0005-0000-0000-0000AD070000}"/>
    <cellStyle name="Normal 5 3" xfId="1965" xr:uid="{00000000-0005-0000-0000-0000AE070000}"/>
    <cellStyle name="Normal 5 4" xfId="1966" xr:uid="{00000000-0005-0000-0000-0000AF070000}"/>
    <cellStyle name="Normal 5 5" xfId="1967" xr:uid="{00000000-0005-0000-0000-0000B0070000}"/>
    <cellStyle name="Normal 5 6" xfId="1968" xr:uid="{00000000-0005-0000-0000-0000B1070000}"/>
    <cellStyle name="Normal 5 7" xfId="1969" xr:uid="{00000000-0005-0000-0000-0000B2070000}"/>
    <cellStyle name="Normal 5 8" xfId="1970" xr:uid="{00000000-0005-0000-0000-0000B3070000}"/>
    <cellStyle name="Normal 5 9" xfId="1971" xr:uid="{00000000-0005-0000-0000-0000B4070000}"/>
    <cellStyle name="Normal 5_1.2.2.1 SLM Pembangunan FEEDER BARU MDI 9 dan 10 2052011" xfId="1972" xr:uid="{00000000-0005-0000-0000-0000B5070000}"/>
    <cellStyle name="Normal 50" xfId="1973" xr:uid="{00000000-0005-0000-0000-0000B6070000}"/>
    <cellStyle name="Normal 50 2" xfId="1974" xr:uid="{00000000-0005-0000-0000-0000B7070000}"/>
    <cellStyle name="Normal 51" xfId="1975" xr:uid="{00000000-0005-0000-0000-0000B8070000}"/>
    <cellStyle name="Normal 52" xfId="1976" xr:uid="{00000000-0005-0000-0000-0000B9070000}"/>
    <cellStyle name="Normal 52 2" xfId="1977" xr:uid="{00000000-0005-0000-0000-0000BA070000}"/>
    <cellStyle name="Normal 53" xfId="1978" xr:uid="{00000000-0005-0000-0000-0000BB070000}"/>
    <cellStyle name="Normal 53 2" xfId="1979" xr:uid="{00000000-0005-0000-0000-0000BC070000}"/>
    <cellStyle name="Normal 54" xfId="1980" xr:uid="{00000000-0005-0000-0000-0000BD070000}"/>
    <cellStyle name="Normal 54 2" xfId="1981" xr:uid="{00000000-0005-0000-0000-0000BE070000}"/>
    <cellStyle name="Normal 55" xfId="1982" xr:uid="{00000000-0005-0000-0000-0000BF070000}"/>
    <cellStyle name="Normal 56" xfId="1983" xr:uid="{00000000-0005-0000-0000-0000C0070000}"/>
    <cellStyle name="Normal 56 2" xfId="1984" xr:uid="{00000000-0005-0000-0000-0000C1070000}"/>
    <cellStyle name="Normal 57" xfId="1985" xr:uid="{00000000-0005-0000-0000-0000C2070000}"/>
    <cellStyle name="Normal 58" xfId="1986" xr:uid="{00000000-0005-0000-0000-0000C3070000}"/>
    <cellStyle name="Normal 59" xfId="1987" xr:uid="{00000000-0005-0000-0000-0000C4070000}"/>
    <cellStyle name="Normal 6" xfId="1988" xr:uid="{00000000-0005-0000-0000-0000C5070000}"/>
    <cellStyle name="Normal 6 2" xfId="1989" xr:uid="{00000000-0005-0000-0000-0000C6070000}"/>
    <cellStyle name="Normal 6 2 2" xfId="1990" xr:uid="{00000000-0005-0000-0000-0000C7070000}"/>
    <cellStyle name="Normal 6 3" xfId="1991" xr:uid="{00000000-0005-0000-0000-0000C8070000}"/>
    <cellStyle name="Normal 6 3 2" xfId="1992" xr:uid="{00000000-0005-0000-0000-0000C9070000}"/>
    <cellStyle name="Normal 6 4" xfId="1993" xr:uid="{00000000-0005-0000-0000-0000CA070000}"/>
    <cellStyle name="Normal 6_1.2.2.1 SLM Pembangunan FEEDER BARU MDI 9 dan 10 2052011" xfId="1994" xr:uid="{00000000-0005-0000-0000-0000CB070000}"/>
    <cellStyle name="Normal 60" xfId="1995" xr:uid="{00000000-0005-0000-0000-0000CC070000}"/>
    <cellStyle name="Normal 61" xfId="1996" xr:uid="{00000000-0005-0000-0000-0000CD070000}"/>
    <cellStyle name="Normal 62" xfId="1997" xr:uid="{00000000-0005-0000-0000-0000CE070000}"/>
    <cellStyle name="Normal 63" xfId="1998" xr:uid="{00000000-0005-0000-0000-0000CF070000}"/>
    <cellStyle name="Normal 64" xfId="1999" xr:uid="{00000000-0005-0000-0000-0000D0070000}"/>
    <cellStyle name="Normal 65" xfId="2000" xr:uid="{00000000-0005-0000-0000-0000D1070000}"/>
    <cellStyle name="Normal 66" xfId="2001" xr:uid="{00000000-0005-0000-0000-0000D2070000}"/>
    <cellStyle name="Normal 67" xfId="2002" xr:uid="{00000000-0005-0000-0000-0000D3070000}"/>
    <cellStyle name="Normal 68" xfId="2003" xr:uid="{00000000-0005-0000-0000-0000D4070000}"/>
    <cellStyle name="Normal 69" xfId="2004" xr:uid="{00000000-0005-0000-0000-0000D5070000}"/>
    <cellStyle name="Normal 7" xfId="2005" xr:uid="{00000000-0005-0000-0000-0000D6070000}"/>
    <cellStyle name="Normal 7 2" xfId="2006" xr:uid="{00000000-0005-0000-0000-0000D7070000}"/>
    <cellStyle name="Normal 7 2 2" xfId="2007" xr:uid="{00000000-0005-0000-0000-0000D8070000}"/>
    <cellStyle name="Normal 7 3" xfId="2008" xr:uid="{00000000-0005-0000-0000-0000D9070000}"/>
    <cellStyle name="Normal 7 4" xfId="2009" xr:uid="{00000000-0005-0000-0000-0000DA070000}"/>
    <cellStyle name="Normal 7 5" xfId="2010" xr:uid="{00000000-0005-0000-0000-0000DB070000}"/>
    <cellStyle name="Normal 7_1.2.2.1 SLM Pembangunan FEEDER BARU MDI 9 dan 10 2052011" xfId="2011" xr:uid="{00000000-0005-0000-0000-0000DC070000}"/>
    <cellStyle name="Normal 70" xfId="2012" xr:uid="{00000000-0005-0000-0000-0000DD070000}"/>
    <cellStyle name="Normal 71" xfId="2013" xr:uid="{00000000-0005-0000-0000-0000DE070000}"/>
    <cellStyle name="Normal 72" xfId="2014" xr:uid="{00000000-0005-0000-0000-0000DF070000}"/>
    <cellStyle name="Normal 73" xfId="2015" xr:uid="{00000000-0005-0000-0000-0000E0070000}"/>
    <cellStyle name="Normal 74" xfId="2016" xr:uid="{00000000-0005-0000-0000-0000E1070000}"/>
    <cellStyle name="Normal 75" xfId="2017" xr:uid="{00000000-0005-0000-0000-0000E2070000}"/>
    <cellStyle name="Normal 76" xfId="2018" xr:uid="{00000000-0005-0000-0000-0000E3070000}"/>
    <cellStyle name="Normal 77" xfId="2019" xr:uid="{00000000-0005-0000-0000-0000E4070000}"/>
    <cellStyle name="Normal 78" xfId="2020" xr:uid="{00000000-0005-0000-0000-0000E5070000}"/>
    <cellStyle name="Normal 79" xfId="2021" xr:uid="{00000000-0005-0000-0000-0000E6070000}"/>
    <cellStyle name="Normal 8" xfId="2022" xr:uid="{00000000-0005-0000-0000-0000E7070000}"/>
    <cellStyle name="Normal 8 10" xfId="7741" xr:uid="{691E4CEF-E700-46B5-A26E-1D56A7F2F27E}"/>
    <cellStyle name="Normal 8 10 2" xfId="14212" xr:uid="{CE690A33-5939-4EA0-B64F-629ECB65F565}"/>
    <cellStyle name="Normal 8 11" xfId="9019" xr:uid="{94A89430-BBCD-4487-A9C4-338F4F24F816}"/>
    <cellStyle name="Normal 8 12" xfId="10300" xr:uid="{715EF073-870A-4858-95C5-5B0C8661FB86}"/>
    <cellStyle name="Normal 8 13" xfId="15054" xr:uid="{33D20845-622E-4788-9FFA-6CDAB4BB306E}"/>
    <cellStyle name="Normal 8 14" xfId="3484" xr:uid="{9B5F24CE-AB16-48CA-9948-165940C0DB1C}"/>
    <cellStyle name="Normal 8 15" xfId="15581" xr:uid="{A9922BCA-F67E-4F2C-85BF-6E162A2A91AE}"/>
    <cellStyle name="Normal 8 2" xfId="2023" xr:uid="{00000000-0005-0000-0000-0000E8070000}"/>
    <cellStyle name="Normal 8 2 2" xfId="4265" xr:uid="{37674B2E-7C39-499B-9510-70576B5BBA5E}"/>
    <cellStyle name="Normal 8 2 3" xfId="3485" xr:uid="{7DB9D231-A1D9-4B85-AE19-ED66095A7D5F}"/>
    <cellStyle name="Normal 8 3" xfId="2024" xr:uid="{00000000-0005-0000-0000-0000E9070000}"/>
    <cellStyle name="Normal 8 3 2" xfId="4768" xr:uid="{1BAD56DC-27E4-4A26-BC32-55BC23611B8E}"/>
    <cellStyle name="Normal 8 3 2 2" xfId="11248" xr:uid="{D77D33C4-6173-4FA4-8554-D62C465D7484}"/>
    <cellStyle name="Normal 8 3 3" xfId="9288" xr:uid="{2FEE439E-00A6-4DF2-8E49-FB5201EFF15C}"/>
    <cellStyle name="Normal 8 3 4" xfId="10301" xr:uid="{1B529200-7AC6-497D-A5C5-487D1AB3285D}"/>
    <cellStyle name="Normal 8 3 5" xfId="3486" xr:uid="{0AC60F36-81A3-447E-92FF-85B39E744F28}"/>
    <cellStyle name="Normal 8 4" xfId="4264" xr:uid="{33E3B38D-B95E-44B9-AED4-799612C4820A}"/>
    <cellStyle name="Normal 8 4 2" xfId="10830" xr:uid="{24E27134-A93B-4B9C-B560-627E33B86D08}"/>
    <cellStyle name="Normal 8 5" xfId="4767" xr:uid="{FB5B2F9E-E455-4485-9BEA-D81FDB6CF3E1}"/>
    <cellStyle name="Normal 8 5 2" xfId="11247" xr:uid="{D5EAEA80-44DE-4A41-81AF-34FA432115CB}"/>
    <cellStyle name="Normal 8 6" xfId="5517" xr:uid="{18DCAC28-A9DE-49E6-927A-19DCC8FDCF56}"/>
    <cellStyle name="Normal 8 6 2" xfId="11988" xr:uid="{F68E88B2-30F7-4C89-9410-4D5E330CDD4D}"/>
    <cellStyle name="Normal 8 7" xfId="5894" xr:uid="{681F1CD5-94C2-4E97-8A15-759AD6B6C36B}"/>
    <cellStyle name="Normal 8 7 2" xfId="12365" xr:uid="{E8581458-2C04-4D45-897B-2A5111D317FB}"/>
    <cellStyle name="Normal 8 8" xfId="6288" xr:uid="{580E1B70-028A-43D9-B4A7-936041634399}"/>
    <cellStyle name="Normal 8 8 2" xfId="12759" xr:uid="{4C620D5E-742E-447D-8C1D-55E15B7DC7A8}"/>
    <cellStyle name="Normal 8 9" xfId="6942" xr:uid="{49B7EEB7-5BCC-415D-BE66-19E0166FBAF7}"/>
    <cellStyle name="Normal 8 9 2" xfId="13413" xr:uid="{281ADF6E-24F9-49D7-89F3-005930F09185}"/>
    <cellStyle name="Normal 8_(PRK 111601-111604) 20130401 Joint AAU - GJN 4 - BNL 5 - KTN 7" xfId="2025" xr:uid="{00000000-0005-0000-0000-0000EA070000}"/>
    <cellStyle name="Normal 80" xfId="2026" xr:uid="{00000000-0005-0000-0000-0000EB070000}"/>
    <cellStyle name="Normal 81" xfId="2027" xr:uid="{00000000-0005-0000-0000-0000EC070000}"/>
    <cellStyle name="Normal 82" xfId="2028" xr:uid="{00000000-0005-0000-0000-0000ED070000}"/>
    <cellStyle name="Normal 83" xfId="2029" xr:uid="{00000000-0005-0000-0000-0000EE070000}"/>
    <cellStyle name="Normal 84" xfId="2030" xr:uid="{00000000-0005-0000-0000-0000EF070000}"/>
    <cellStyle name="Normal 85" xfId="2031" xr:uid="{00000000-0005-0000-0000-0000F0070000}"/>
    <cellStyle name="Normal 86" xfId="2032" xr:uid="{00000000-0005-0000-0000-0000F1070000}"/>
    <cellStyle name="Normal 86 2" xfId="2033" xr:uid="{00000000-0005-0000-0000-0000F2070000}"/>
    <cellStyle name="Normal 87" xfId="2034" xr:uid="{00000000-0005-0000-0000-0000F3070000}"/>
    <cellStyle name="Normal 87 2" xfId="2035" xr:uid="{00000000-0005-0000-0000-0000F4070000}"/>
    <cellStyle name="Normal 87 2 2" xfId="2036" xr:uid="{00000000-0005-0000-0000-0000F5070000}"/>
    <cellStyle name="Normal 87 3" xfId="2037" xr:uid="{00000000-0005-0000-0000-0000F6070000}"/>
    <cellStyle name="Normal 88" xfId="2038" xr:uid="{00000000-0005-0000-0000-0000F7070000}"/>
    <cellStyle name="Normal 88 2" xfId="2039" xr:uid="{00000000-0005-0000-0000-0000F8070000}"/>
    <cellStyle name="Normal 89" xfId="2040" xr:uid="{00000000-0005-0000-0000-0000F9070000}"/>
    <cellStyle name="Normal 89 2" xfId="2041" xr:uid="{00000000-0005-0000-0000-0000FA070000}"/>
    <cellStyle name="Normal 9" xfId="2042" xr:uid="{00000000-0005-0000-0000-0000FB070000}"/>
    <cellStyle name="Normal 9 10" xfId="4769" xr:uid="{2ECD2542-4F52-4D23-A6EC-6ED7146D5083}"/>
    <cellStyle name="Normal 9 10 2" xfId="11249" xr:uid="{4AB75FB4-7241-4A3A-AA06-8875889CCCAB}"/>
    <cellStyle name="Normal 9 11" xfId="5528" xr:uid="{26D991BF-6556-44B8-89FD-6D7E23D76A07}"/>
    <cellStyle name="Normal 9 11 2" xfId="11999" xr:uid="{7406A939-390C-4589-B467-3D4768A3E3D2}"/>
    <cellStyle name="Normal 9 12" xfId="5895" xr:uid="{BF32AD79-C4DB-4649-AF6F-F4570FD96EE6}"/>
    <cellStyle name="Normal 9 12 2" xfId="12366" xr:uid="{D923D733-2F00-49B4-A4A3-627639A8C32B}"/>
    <cellStyle name="Normal 9 13" xfId="6300" xr:uid="{803E3BF3-AF44-453D-86B7-21F1EA8142B9}"/>
    <cellStyle name="Normal 9 13 2" xfId="12771" xr:uid="{281EB82E-A2CD-4EAE-88A5-E4716E90C015}"/>
    <cellStyle name="Normal 9 14" xfId="6953" xr:uid="{B385DD6D-D4F0-4200-8238-EAFD2B33EEE7}"/>
    <cellStyle name="Normal 9 14 2" xfId="13424" xr:uid="{17A13F0E-8F6A-4FAC-A673-CFA136831BC2}"/>
    <cellStyle name="Normal 9 15" xfId="7742" xr:uid="{0033B313-6214-4091-A640-9BFE0C3278E9}"/>
    <cellStyle name="Normal 9 15 2" xfId="14213" xr:uid="{C5B8772B-59FB-4D5A-B19B-F8F9E2E09622}"/>
    <cellStyle name="Normal 9 16" xfId="9030" xr:uid="{BEAB8361-33E7-4D3A-9A84-EB0C208458F0}"/>
    <cellStyle name="Normal 9 17" xfId="10302" xr:uid="{DB47BCC1-12CA-4ADC-A6C5-9D8A8240388A}"/>
    <cellStyle name="Normal 9 18" xfId="15062" xr:uid="{29AF0B20-4F1F-410D-94CC-F3FA350BCF71}"/>
    <cellStyle name="Normal 9 19" xfId="3487" xr:uid="{ED1EE410-B2A4-41C5-AB6E-5779374DC592}"/>
    <cellStyle name="Normal 9 2" xfId="2043" xr:uid="{00000000-0005-0000-0000-0000FC070000}"/>
    <cellStyle name="Normal 9 2 2" xfId="2044" xr:uid="{00000000-0005-0000-0000-0000FD070000}"/>
    <cellStyle name="Normal 9 2 2 2" xfId="2045" xr:uid="{00000000-0005-0000-0000-0000FE070000}"/>
    <cellStyle name="Normal 9 2 2 2 2" xfId="4269" xr:uid="{62F74F20-8ADE-4373-A58B-6511E1E3C6EC}"/>
    <cellStyle name="Normal 9 2 2 2 3" xfId="3490" xr:uid="{B1EE2D44-A3BB-4304-B32D-425F7443FD59}"/>
    <cellStyle name="Normal 9 2 2 3" xfId="2046" xr:uid="{00000000-0005-0000-0000-0000FF070000}"/>
    <cellStyle name="Normal 9 2 2 3 2" xfId="4270" xr:uid="{02B0022C-1CF3-4DDB-8D46-0E9638104AB7}"/>
    <cellStyle name="Normal 9 2 2 3 3" xfId="3491" xr:uid="{1A1B711E-659D-4502-AA0D-E251202ACE5D}"/>
    <cellStyle name="Normal 9 2 2 4" xfId="2047" xr:uid="{00000000-0005-0000-0000-000000080000}"/>
    <cellStyle name="Normal 9 2 2 4 2" xfId="4271" xr:uid="{C6A91D9B-DFEC-4FE9-BD65-807D0408D1C4}"/>
    <cellStyle name="Normal 9 2 2 4 3" xfId="3492" xr:uid="{D83A102D-899F-4C9E-BC8A-6A07993638C2}"/>
    <cellStyle name="Normal 9 2 2 5" xfId="4268" xr:uid="{A943F59E-2050-4A5D-813C-1ACCD6D4E03E}"/>
    <cellStyle name="Normal 9 2 2 6" xfId="3489" xr:uid="{C33B6D70-C17C-4D41-A696-EE01A81DADAF}"/>
    <cellStyle name="Normal 9 2 3" xfId="2048" xr:uid="{00000000-0005-0000-0000-000001080000}"/>
    <cellStyle name="Normal 9 2 3 2" xfId="2049" xr:uid="{00000000-0005-0000-0000-000002080000}"/>
    <cellStyle name="Normal 9 2 3 2 2" xfId="2050" xr:uid="{00000000-0005-0000-0000-000003080000}"/>
    <cellStyle name="Normal 9 2 3 2 2 2" xfId="2051" xr:uid="{00000000-0005-0000-0000-000004080000}"/>
    <cellStyle name="Normal 9 2 3 2 2 2 2" xfId="4275" xr:uid="{E8AF6260-3E7B-4B20-8E75-CDA0D209FD72}"/>
    <cellStyle name="Normal 9 2 3 2 2 2 3" xfId="3496" xr:uid="{E440121A-7038-4723-B3A4-6590A0E39B13}"/>
    <cellStyle name="Normal 9 2 3 2 2 3" xfId="2052" xr:uid="{00000000-0005-0000-0000-000005080000}"/>
    <cellStyle name="Normal 9 2 3 2 2 3 2" xfId="4276" xr:uid="{0202F844-0FB5-4E9C-8CFF-FA73586B3AB3}"/>
    <cellStyle name="Normal 9 2 3 2 2 3 3" xfId="3497" xr:uid="{3D918362-2797-4C4E-AA07-27D024FDCB40}"/>
    <cellStyle name="Normal 9 2 3 2 2 4" xfId="2053" xr:uid="{00000000-0005-0000-0000-000006080000}"/>
    <cellStyle name="Normal 9 2 3 2 2 4 2" xfId="4277" xr:uid="{D1F97BC1-C9A8-4786-B5D2-7773320F7EE5}"/>
    <cellStyle name="Normal 9 2 3 2 2 4 3" xfId="3498" xr:uid="{21155375-B15A-477A-AB67-BBEA1702E023}"/>
    <cellStyle name="Normal 9 2 3 2 2 5" xfId="2054" xr:uid="{00000000-0005-0000-0000-000007080000}"/>
    <cellStyle name="Normal 9 2 3 2 2 5 2" xfId="4278" xr:uid="{6FD9BACF-7DD6-4AB4-A35E-66C3F32BE39A}"/>
    <cellStyle name="Normal 9 2 3 2 2 5 3" xfId="3499" xr:uid="{03439331-705E-45A3-85CB-AABA3E2E758E}"/>
    <cellStyle name="Normal 9 2 3 2 2 6" xfId="4274" xr:uid="{785A9B43-0B37-4010-B21C-E4E89F173E65}"/>
    <cellStyle name="Normal 9 2 3 2 2 7" xfId="3495" xr:uid="{634DF498-7098-4002-B9FB-2015D36AEFB9}"/>
    <cellStyle name="Normal 9 2 3 2 3" xfId="2055" xr:uid="{00000000-0005-0000-0000-000008080000}"/>
    <cellStyle name="Normal 9 2 3 2 3 2" xfId="2056" xr:uid="{00000000-0005-0000-0000-000009080000}"/>
    <cellStyle name="Normal 9 2 3 2 3 2 2" xfId="4280" xr:uid="{E437E21C-E637-484B-8AFE-096B1A1C714C}"/>
    <cellStyle name="Normal 9 2 3 2 3 2 3" xfId="3501" xr:uid="{BB6B9EDD-0F34-4728-A8BA-7FCEC5B2DFB2}"/>
    <cellStyle name="Normal 9 2 3 2 3 3" xfId="2057" xr:uid="{00000000-0005-0000-0000-00000A080000}"/>
    <cellStyle name="Normal 9 2 3 2 3 3 2" xfId="4281" xr:uid="{3A691944-0CD0-4427-BBBC-3CA2DF129454}"/>
    <cellStyle name="Normal 9 2 3 2 3 3 3" xfId="3502" xr:uid="{4FA278CC-A9E2-412E-BF54-C98B5E517CC6}"/>
    <cellStyle name="Normal 9 2 3 2 3 4" xfId="2058" xr:uid="{00000000-0005-0000-0000-00000B080000}"/>
    <cellStyle name="Normal 9 2 3 2 3 4 2" xfId="4282" xr:uid="{51408A21-9402-4EBB-AD4F-0650C20E0294}"/>
    <cellStyle name="Normal 9 2 3 2 3 4 3" xfId="3503" xr:uid="{83A6087B-6ED4-45C1-894C-F2082CB952CE}"/>
    <cellStyle name="Normal 9 2 3 2 3 5" xfId="4279" xr:uid="{D2B21AC5-2E62-4782-B4AE-EC8C65B138F0}"/>
    <cellStyle name="Normal 9 2 3 2 3 6" xfId="3500" xr:uid="{B82F656E-B61D-4558-B62E-9E7A99A68467}"/>
    <cellStyle name="Normal 9 2 3 2 4" xfId="2059" xr:uid="{00000000-0005-0000-0000-00000C080000}"/>
    <cellStyle name="Normal 9 2 3 2 4 2" xfId="4283" xr:uid="{5C694D55-C514-44CC-B1F1-E27B5C88E2D5}"/>
    <cellStyle name="Normal 9 2 3 2 4 3" xfId="3504" xr:uid="{1D7906CB-305C-4AD5-B947-92C793FECF43}"/>
    <cellStyle name="Normal 9 2 3 2 5" xfId="2060" xr:uid="{00000000-0005-0000-0000-00000D080000}"/>
    <cellStyle name="Normal 9 2 3 2 5 2" xfId="4284" xr:uid="{4B643A8E-6976-4F67-921F-0C504F8BE479}"/>
    <cellStyle name="Normal 9 2 3 2 5 3" xfId="3505" xr:uid="{5B10C2B4-3DB8-428B-A492-6F77B0707CCC}"/>
    <cellStyle name="Normal 9 2 3 2 6" xfId="2061" xr:uid="{00000000-0005-0000-0000-00000E080000}"/>
    <cellStyle name="Normal 9 2 3 2 6 2" xfId="4285" xr:uid="{338FD4DE-0F15-46B3-9D54-2716CD96A975}"/>
    <cellStyle name="Normal 9 2 3 2 6 3" xfId="3506" xr:uid="{743A804A-FFCA-4EB6-A227-D79AF604E0C9}"/>
    <cellStyle name="Normal 9 2 3 2 7" xfId="4273" xr:uid="{61835F6F-E4D7-4A55-9AEE-9AB90BCD3257}"/>
    <cellStyle name="Normal 9 2 3 2 8" xfId="3494" xr:uid="{2F103449-6D8A-48CD-8CDF-284DB21B6961}"/>
    <cellStyle name="Normal 9 2 3 2_PETA POHON LITA TRW I 2010" xfId="2062" xr:uid="{00000000-0005-0000-0000-00000F080000}"/>
    <cellStyle name="Normal 9 2 3 3" xfId="2063" xr:uid="{00000000-0005-0000-0000-000010080000}"/>
    <cellStyle name="Normal 9 2 3 3 2" xfId="4286" xr:uid="{DA0E62DD-1359-42C9-BB96-EF2467450E63}"/>
    <cellStyle name="Normal 9 2 3 3 3" xfId="3507" xr:uid="{319DE922-935B-4029-8849-A00640D0F2FF}"/>
    <cellStyle name="Normal 9 2 3 4" xfId="2064" xr:uid="{00000000-0005-0000-0000-000011080000}"/>
    <cellStyle name="Normal 9 2 3 4 2" xfId="4287" xr:uid="{76E51BF4-8CC6-45D8-80E9-0D2190F1A2AB}"/>
    <cellStyle name="Normal 9 2 3 4 3" xfId="3508" xr:uid="{86D9390A-A039-43FC-A668-A73AE96FE427}"/>
    <cellStyle name="Normal 9 2 3 5" xfId="2065" xr:uid="{00000000-0005-0000-0000-000012080000}"/>
    <cellStyle name="Normal 9 2 3 5 2" xfId="4288" xr:uid="{038712F2-B187-4078-9F47-C4A32511BDD5}"/>
    <cellStyle name="Normal 9 2 3 5 3" xfId="3509" xr:uid="{6731212D-B237-4493-8F96-95BA1279B70D}"/>
    <cellStyle name="Normal 9 2 3 6" xfId="4272" xr:uid="{2FE8F159-6F06-4539-BD5B-6CB0AC6D16FD}"/>
    <cellStyle name="Normal 9 2 3 7" xfId="3493" xr:uid="{BFCB8862-9186-4906-B4A7-43EE7DF5B41A}"/>
    <cellStyle name="Normal 9 2 3_FORMAT PETA&amp;LOKASI RABAS2 JUNI 2010" xfId="2066" xr:uid="{00000000-0005-0000-0000-000013080000}"/>
    <cellStyle name="Normal 9 2 4" xfId="2067" xr:uid="{00000000-0005-0000-0000-000014080000}"/>
    <cellStyle name="Normal 9 2 4 2" xfId="4289" xr:uid="{99862485-9B0E-40DE-B2CE-469366307ADC}"/>
    <cellStyle name="Normal 9 2 4 3" xfId="3510" xr:uid="{CAB1F16B-11D7-4B7F-B531-D9E67BEFDBE5}"/>
    <cellStyle name="Normal 9 2 5" xfId="2068" xr:uid="{00000000-0005-0000-0000-000015080000}"/>
    <cellStyle name="Normal 9 2 5 2" xfId="4290" xr:uid="{3F256740-2A3A-49BB-B028-040832B0348C}"/>
    <cellStyle name="Normal 9 2 5 3" xfId="3511" xr:uid="{1F86C4BF-BF28-42C8-9DFE-7DC7AE4C7362}"/>
    <cellStyle name="Normal 9 2 6" xfId="2069" xr:uid="{00000000-0005-0000-0000-000016080000}"/>
    <cellStyle name="Normal 9 2 6 2" xfId="4291" xr:uid="{767792FC-02D0-4D92-AF9A-33FB8ABFCFED}"/>
    <cellStyle name="Normal 9 2 6 3" xfId="3512" xr:uid="{9A4BA391-E502-4C1E-8226-7F7D7D0E9C57}"/>
    <cellStyle name="Normal 9 2 7" xfId="4267" xr:uid="{1CDAF42C-7995-4951-AAAD-9AD107AEE4E4}"/>
    <cellStyle name="Normal 9 2 8" xfId="3488" xr:uid="{6310EB26-EB40-49AB-B5CC-6DBD5AED8538}"/>
    <cellStyle name="Normal 9 2_ENTRI RABAS-RABAS TRW IV_LT_qq" xfId="2070" xr:uid="{00000000-0005-0000-0000-000017080000}"/>
    <cellStyle name="Normal 9 20" xfId="15582" xr:uid="{16EDB604-4617-4455-ACFF-10F5D24DD3B8}"/>
    <cellStyle name="Normal 9 21" xfId="15464" xr:uid="{0E1FFFC7-E073-4272-BE4C-16B7185580AC}"/>
    <cellStyle name="Normal 9 22" xfId="15616" xr:uid="{9554B1F7-CD90-4212-9C1E-46895920D56D}"/>
    <cellStyle name="Normal 9 23" xfId="15640" xr:uid="{EA15CA4C-7C8A-45AA-A926-740E09795F21}"/>
    <cellStyle name="Normal 9 3" xfId="2071" xr:uid="{00000000-0005-0000-0000-000018080000}"/>
    <cellStyle name="Normal 9 3 2" xfId="4292" xr:uid="{FB791446-ECC8-47D4-AFB7-3CF32250F9AA}"/>
    <cellStyle name="Normal 9 3 3" xfId="3513" xr:uid="{C69276B7-0F47-49EE-81AB-5667873B88EB}"/>
    <cellStyle name="Normal 9 4" xfId="2072" xr:uid="{00000000-0005-0000-0000-000019080000}"/>
    <cellStyle name="Normal 9 4 2" xfId="4293" xr:uid="{74CB4E1E-F7E2-454B-8F43-1A84359711E3}"/>
    <cellStyle name="Normal 9 4 3" xfId="3514" xr:uid="{BC8E4D79-7A12-40F6-A08E-B5C1E3EFF2FD}"/>
    <cellStyle name="Normal 9 5" xfId="2073" xr:uid="{00000000-0005-0000-0000-00001A080000}"/>
    <cellStyle name="Normal 9 5 2" xfId="4294" xr:uid="{EDA11186-CCCD-4A28-B31D-2752859506D6}"/>
    <cellStyle name="Normal 9 5 3" xfId="3515" xr:uid="{1A389DE6-E232-4865-82C2-D92424B65AB6}"/>
    <cellStyle name="Normal 9 6" xfId="2074" xr:uid="{00000000-0005-0000-0000-00001B080000}"/>
    <cellStyle name="Normal 9 6 2" xfId="2075" xr:uid="{00000000-0005-0000-0000-00001C080000}"/>
    <cellStyle name="Normal 9 7" xfId="2076" xr:uid="{00000000-0005-0000-0000-00001D080000}"/>
    <cellStyle name="Normal 9 7 2" xfId="4771" xr:uid="{37C908BF-492A-4006-B0DF-19A774415981}"/>
    <cellStyle name="Normal 9 7 2 2" xfId="11250" xr:uid="{101FF623-13C6-495D-88F9-5054EEE59FC3}"/>
    <cellStyle name="Normal 9 7 3" xfId="9323" xr:uid="{A532C6F0-9F5D-4BC0-9C1A-6B6A58AEEC22}"/>
    <cellStyle name="Normal 9 7 4" xfId="10303" xr:uid="{68321161-DB3E-4265-B646-4D96E0B23D1E}"/>
    <cellStyle name="Normal 9 7 5" xfId="3516" xr:uid="{52484152-97C1-4D3D-BC09-8AF7D5DD33C7}"/>
    <cellStyle name="Normal 9 8" xfId="4266" xr:uid="{282C4C3B-BB04-466A-A47E-7450DD0C072B}"/>
    <cellStyle name="Normal 9 8 2" xfId="10831" xr:uid="{6615D830-4565-4D80-B9F0-207F19680B48}"/>
    <cellStyle name="Normal 9 9" xfId="4393" xr:uid="{5EA79F1B-91AB-4129-9142-98693AC6E3AA}"/>
    <cellStyle name="Normal 9 9 2" xfId="10899" xr:uid="{36566C44-F5DA-4A57-B6E6-F61D4E60BCF8}"/>
    <cellStyle name="Normal 9_4_Pembangunan JTM Baru Penyulang CPU 5" xfId="2077" xr:uid="{00000000-0005-0000-0000-00001E080000}"/>
    <cellStyle name="Normal 90" xfId="2078" xr:uid="{00000000-0005-0000-0000-00001F080000}"/>
    <cellStyle name="Normal 90 2" xfId="2079" xr:uid="{00000000-0005-0000-0000-000020080000}"/>
    <cellStyle name="Normal 91" xfId="2080" xr:uid="{00000000-0005-0000-0000-000021080000}"/>
    <cellStyle name="Normal 91 2" xfId="2081" xr:uid="{00000000-0005-0000-0000-000022080000}"/>
    <cellStyle name="Normal 92" xfId="2082" xr:uid="{00000000-0005-0000-0000-000023080000}"/>
    <cellStyle name="Normal 93" xfId="2083" xr:uid="{00000000-0005-0000-0000-000024080000}"/>
    <cellStyle name="Normal 94" xfId="2084" xr:uid="{00000000-0005-0000-0000-000025080000}"/>
    <cellStyle name="Normal 94 2" xfId="2085" xr:uid="{00000000-0005-0000-0000-000026080000}"/>
    <cellStyle name="Normal 95" xfId="2086" xr:uid="{00000000-0005-0000-0000-000027080000}"/>
    <cellStyle name="Normal 96" xfId="2087" xr:uid="{00000000-0005-0000-0000-000028080000}"/>
    <cellStyle name="Normal 97" xfId="2088" xr:uid="{00000000-0005-0000-0000-000029080000}"/>
    <cellStyle name="Normal 98" xfId="2089" xr:uid="{00000000-0005-0000-0000-00002A080000}"/>
    <cellStyle name="Normal 99" xfId="2090" xr:uid="{00000000-0005-0000-0000-00002B080000}"/>
    <cellStyle name="Note" xfId="2091" builtinId="10" customBuiltin="1"/>
    <cellStyle name="Note 10" xfId="2092" xr:uid="{00000000-0005-0000-0000-00002D080000}"/>
    <cellStyle name="Note 10 10" xfId="6208" xr:uid="{9942BCFD-FDFD-4B35-82FB-26837994FAB1}"/>
    <cellStyle name="Note 10 10 2" xfId="12679" xr:uid="{99E851EA-C0E6-4603-B3A0-B656272345F0}"/>
    <cellStyle name="Note 10 11" xfId="6894" xr:uid="{873E9274-A830-4AC7-ACEB-6C0730E2955D}"/>
    <cellStyle name="Note 10 11 2" xfId="13365" xr:uid="{B13C2871-2A70-492F-B895-E84C0141860A}"/>
    <cellStyle name="Note 10 12" xfId="6738" xr:uid="{B60810FE-3206-4790-9B81-C4904F2F1790}"/>
    <cellStyle name="Note 10 12 2" xfId="13209" xr:uid="{55465322-988F-4EDB-A9AB-EA3F78CB344A}"/>
    <cellStyle name="Note 10 13" xfId="7119" xr:uid="{AF99FB6E-A462-4449-B0AF-526E3ED5CCE4}"/>
    <cellStyle name="Note 10 13 2" xfId="13590" xr:uid="{08ABD004-0682-4168-9E79-F9128F5B1A80}"/>
    <cellStyle name="Note 10 14" xfId="7506" xr:uid="{AB585EC8-E635-4D4E-A788-05FB9658F831}"/>
    <cellStyle name="Note 10 14 2" xfId="13977" xr:uid="{5E51006A-FAA0-4353-9F74-33BB7B114BEB}"/>
    <cellStyle name="Note 10 15" xfId="7758" xr:uid="{65FDE42F-A8E3-41CD-8D76-063A4E2CF147}"/>
    <cellStyle name="Note 10 15 2" xfId="14229" xr:uid="{CAB65FBB-801A-4C54-BDC5-EFAF2DBBD007}"/>
    <cellStyle name="Note 10 16" xfId="7522" xr:uid="{4A1DAD75-29C3-406D-9105-2156F93D8EAA}"/>
    <cellStyle name="Note 10 16 2" xfId="13993" xr:uid="{098827BD-2749-4CA7-B163-5E755FEB1398}"/>
    <cellStyle name="Note 10 17" xfId="7743" xr:uid="{5335E71C-13AF-4AA1-96E0-AFD5A8BA2501}"/>
    <cellStyle name="Note 10 17 2" xfId="14214" xr:uid="{4ED51F2D-C3AC-47FC-A2B4-2984164A469C}"/>
    <cellStyle name="Note 10 18" xfId="7537" xr:uid="{DFE02C10-878A-4BA5-8D9A-DF9DAC9616B6}"/>
    <cellStyle name="Note 10 18 2" xfId="14008" xr:uid="{1799A7BB-1B0D-4B6C-BEB0-3EF453A61D59}"/>
    <cellStyle name="Note 10 19" xfId="8970" xr:uid="{50A4CEEC-52A6-4FAC-8F10-AEB2A306EB82}"/>
    <cellStyle name="Note 10 2" xfId="2093" xr:uid="{00000000-0005-0000-0000-00002E080000}"/>
    <cellStyle name="Note 10 2 10" xfId="6895" xr:uid="{DCEA7A05-4F3D-452D-ABBC-D4BD811A65EF}"/>
    <cellStyle name="Note 10 2 10 2" xfId="13366" xr:uid="{FF4B77DB-DD2F-42EC-9F4A-484C74668AE1}"/>
    <cellStyle name="Note 10 2 11" xfId="6739" xr:uid="{618BA54C-6370-4F7B-973C-595CBB2ABE42}"/>
    <cellStyle name="Note 10 2 11 2" xfId="13210" xr:uid="{48AA8470-3206-48ED-B0C7-4135E1B575BE}"/>
    <cellStyle name="Note 10 2 12" xfId="7120" xr:uid="{CEBA78AD-E280-4698-9AF9-02775250CFA5}"/>
    <cellStyle name="Note 10 2 12 2" xfId="13591" xr:uid="{0B4C985C-570B-45EB-8C22-717B9AE2CBD1}"/>
    <cellStyle name="Note 10 2 13" xfId="7505" xr:uid="{6714913D-4436-48E7-B1BE-08D4D124095C}"/>
    <cellStyle name="Note 10 2 13 2" xfId="13976" xr:uid="{6E7D2AF2-CB14-450B-85B7-BE185BC87C4A}"/>
    <cellStyle name="Note 10 2 14" xfId="7759" xr:uid="{BCE8F05A-11FF-40DD-AF36-3E32A39F9984}"/>
    <cellStyle name="Note 10 2 14 2" xfId="14230" xr:uid="{4B56B5F7-9096-4B44-9CF8-DE22DF2DD276}"/>
    <cellStyle name="Note 10 2 15" xfId="7521" xr:uid="{BC2F263F-4873-4419-B356-FA958B47D47F}"/>
    <cellStyle name="Note 10 2 15 2" xfId="13992" xr:uid="{49A2C9C0-F798-4481-BF29-3EA77E71E17C}"/>
    <cellStyle name="Note 10 2 16" xfId="7744" xr:uid="{32832B91-B38A-495F-886F-3A46D68B8BCC}"/>
    <cellStyle name="Note 10 2 16 2" xfId="14215" xr:uid="{109BC6ED-4692-4458-82EA-9D02F8B6940B}"/>
    <cellStyle name="Note 10 2 17" xfId="7536" xr:uid="{67CE34C6-35F1-4D34-A126-F024FCF463B6}"/>
    <cellStyle name="Note 10 2 17 2" xfId="14007" xr:uid="{FD458380-E3E4-4387-967B-A92C30AC3320}"/>
    <cellStyle name="Note 10 2 18" xfId="8971" xr:uid="{FE9EBBEC-30FC-4D1D-AB06-1D726B96CDE7}"/>
    <cellStyle name="Note 10 2 19" xfId="9335" xr:uid="{CB7A1A2C-907B-4DB5-8224-20B58A409F92}"/>
    <cellStyle name="Note 10 2 2" xfId="2094" xr:uid="{00000000-0005-0000-0000-00002F080000}"/>
    <cellStyle name="Note 10 2 2 2" xfId="4775" xr:uid="{C58A6F9D-EF9A-4070-A786-2280904C2239}"/>
    <cellStyle name="Note 10 2 2 2 2" xfId="11254" xr:uid="{63F6EA59-263E-40A5-8957-E7FE31242145}"/>
    <cellStyle name="Note 10 2 2 3" xfId="9336" xr:uid="{231BF353-CE29-4195-987E-105A8F961C5A}"/>
    <cellStyle name="Note 10 2 2 4" xfId="10304" xr:uid="{0AF3CD3A-2CD7-439D-9CA9-0BE3070F7F05}"/>
    <cellStyle name="Note 10 2 20" xfId="8710" xr:uid="{3018DD3F-695C-4BEE-B1DC-584701E48297}"/>
    <cellStyle name="Note 10 2 21" xfId="9332" xr:uid="{63CE3295-1695-4C20-9979-B6171A1179DD}"/>
    <cellStyle name="Note 10 2 22" xfId="9237" xr:uid="{568D0029-461C-4605-A210-407A5CA370FA}"/>
    <cellStyle name="Note 10 2 23" xfId="9285" xr:uid="{14459C2E-6EBD-4577-BBCC-672BED3CA3C1}"/>
    <cellStyle name="Note 10 2 24" xfId="15055" xr:uid="{8B42AEFF-EFFD-4EBD-9AC7-5726ECFE1DD3}"/>
    <cellStyle name="Note 10 2 25" xfId="15449" xr:uid="{66F53BA8-756A-492F-8837-843F187EF55A}"/>
    <cellStyle name="Note 10 2 26" xfId="15584" xr:uid="{12846F50-B9B3-43F4-8194-697E165E4B6F}"/>
    <cellStyle name="Note 10 2 27" xfId="15462" xr:uid="{4FC1718B-4871-4EDD-BC4F-D72E2205E7B9}"/>
    <cellStyle name="Note 10 2 3" xfId="4774" xr:uid="{9BB6BC62-BD7C-41E3-AE4C-4BF59EA1B6F8}"/>
    <cellStyle name="Note 10 2 3 2" xfId="11253" xr:uid="{E24E5D8C-FDB2-4A0B-BEB2-52F1E587CF27}"/>
    <cellStyle name="Note 10 2 4" xfId="5469" xr:uid="{3A203B16-EF60-48C4-B890-9D59873592C2}"/>
    <cellStyle name="Note 10 2 4 2" xfId="11940" xr:uid="{B0F8A508-F844-46EC-BE37-D8A5460FFCAD}"/>
    <cellStyle name="Note 10 2 5" xfId="5311" xr:uid="{EA0B6911-A048-42B9-ACEC-C64D5A8B8AA1}"/>
    <cellStyle name="Note 10 2 5 2" xfId="11782" xr:uid="{17FD975D-883C-4F6D-9C0C-3A1532998B10}"/>
    <cellStyle name="Note 10 2 6" xfId="5698" xr:uid="{6FC9FB15-053D-482E-8B0F-91E1EEACCF30}"/>
    <cellStyle name="Note 10 2 6 2" xfId="12169" xr:uid="{6A393F44-2654-47A6-86DC-5FE49DCA137C}"/>
    <cellStyle name="Note 10 2 7" xfId="6086" xr:uid="{9D0B5FC9-A844-4F3E-8822-DFE84E73C11D}"/>
    <cellStyle name="Note 10 2 7 2" xfId="12557" xr:uid="{743A47FF-8324-4EB6-A805-9CE4CE1BDAAA}"/>
    <cellStyle name="Note 10 2 8" xfId="6354" xr:uid="{BFD6BC01-BE5B-4668-AAFC-FFA332B686B5}"/>
    <cellStyle name="Note 10 2 8 2" xfId="12825" xr:uid="{7C6B0B48-57F2-46A8-9E0F-61C0933A3D47}"/>
    <cellStyle name="Note 10 2 9" xfId="6209" xr:uid="{F739ED3D-D90E-4EC3-B7CA-B807EF082A3D}"/>
    <cellStyle name="Note 10 2 9 2" xfId="12680" xr:uid="{9C39E4A9-3212-4B0E-ABAF-2F5619697217}"/>
    <cellStyle name="Note 10 20" xfId="9334" xr:uid="{9A6EA236-3F66-4D17-9E6F-6198196BF8B6}"/>
    <cellStyle name="Note 10 21" xfId="8711" xr:uid="{1FF80188-CD81-4FE4-AC9E-C6ED202E29C5}"/>
    <cellStyle name="Note 10 22" xfId="9331" xr:uid="{A081860D-4550-41B4-91A4-CA0D378724F5}"/>
    <cellStyle name="Note 10 23" xfId="9250" xr:uid="{609B5B0F-0F2F-40F1-B49E-937A65D47BCE}"/>
    <cellStyle name="Note 10 24" xfId="9284" xr:uid="{7D05AAA8-7702-49FF-AB55-6194FFFBAA49}"/>
    <cellStyle name="Note 10 25" xfId="15248" xr:uid="{8BF7ED2B-FB1B-40A1-B195-56A2E9E6436F}"/>
    <cellStyle name="Note 10 26" xfId="15450" xr:uid="{FCC02F7B-C17F-4F86-8AE0-1AC3CD984B69}"/>
    <cellStyle name="Note 10 27" xfId="15583" xr:uid="{BEC7D01E-1B59-45B8-837A-1058CF3C6883}"/>
    <cellStyle name="Note 10 28" xfId="15463" xr:uid="{D3D6E555-65BB-40E0-8A15-404335CDA73B}"/>
    <cellStyle name="Note 10 3" xfId="2095" xr:uid="{00000000-0005-0000-0000-000030080000}"/>
    <cellStyle name="Note 10 3 2" xfId="4776" xr:uid="{2657D7B4-F985-497A-8483-6A995C1F1F92}"/>
    <cellStyle name="Note 10 3 2 2" xfId="11255" xr:uid="{50D1D276-04E6-4859-8D18-07D24DB67FB7}"/>
    <cellStyle name="Note 10 3 3" xfId="9337" xr:uid="{0100129F-E584-43DE-87EC-F77FE2142862}"/>
    <cellStyle name="Note 10 3 4" xfId="10305" xr:uid="{57F3340A-2FEA-4CEA-A43C-EBD13B6F60BE}"/>
    <cellStyle name="Note 10 4" xfId="4773" xr:uid="{5B85D8DF-6381-4F87-ACA8-148751C8025B}"/>
    <cellStyle name="Note 10 4 2" xfId="11252" xr:uid="{DD01C703-380B-478B-80A7-55F28FFB6B21}"/>
    <cellStyle name="Note 10 5" xfId="5468" xr:uid="{07C04FE2-C2ED-4607-BFC1-D962918273D1}"/>
    <cellStyle name="Note 10 5 2" xfId="11939" xr:uid="{7F30C977-129E-419C-9048-4F89FE0A2F8F}"/>
    <cellStyle name="Note 10 6" xfId="5310" xr:uid="{1B8EF43E-ED0B-48EB-91DE-76A26B930785}"/>
    <cellStyle name="Note 10 6 2" xfId="11781" xr:uid="{7AD9DE58-77DA-4331-82B0-CF3ACD356F87}"/>
    <cellStyle name="Note 10 7" xfId="5697" xr:uid="{E9F23F37-3106-417C-8449-F9FB16EDAE66}"/>
    <cellStyle name="Note 10 7 2" xfId="12168" xr:uid="{6EBB0212-30AA-4337-94B1-B765BFA12DB1}"/>
    <cellStyle name="Note 10 8" xfId="6087" xr:uid="{62B791A1-5A30-4F65-8A61-8B191D595BF5}"/>
    <cellStyle name="Note 10 8 2" xfId="12558" xr:uid="{C2535038-7F38-4688-94C9-F2484FC84C30}"/>
    <cellStyle name="Note 10 9" xfId="6353" xr:uid="{C52E2624-72D3-4092-A1E7-208F3A6B747A}"/>
    <cellStyle name="Note 10 9 2" xfId="12824" xr:uid="{5B68AEC1-2E7B-4C66-B6D4-4A668A88A5C5}"/>
    <cellStyle name="Note 10_TRAFO" xfId="2096" xr:uid="{00000000-0005-0000-0000-000031080000}"/>
    <cellStyle name="Note 100" xfId="15245" xr:uid="{4CDAA956-1B43-4920-B6B9-97E2B906C0CC}"/>
    <cellStyle name="Note 101" xfId="15613" xr:uid="{B07E9BA5-CC0A-4B69-94D9-BF37E55EC497}"/>
    <cellStyle name="Note 102" xfId="15276" xr:uid="{9F5DECA5-60E8-4812-9435-74A1A9974321}"/>
    <cellStyle name="Note 103" xfId="15786" xr:uid="{F10CDA86-5FB7-483A-BC0C-405C7C858AF6}"/>
    <cellStyle name="Note 11" xfId="2097" xr:uid="{00000000-0005-0000-0000-000032080000}"/>
    <cellStyle name="Note 11 10" xfId="6582" xr:uid="{E65BA178-0410-4457-ACFD-1EA4C6CD201A}"/>
    <cellStyle name="Note 11 10 2" xfId="13053" xr:uid="{7A1D4077-D834-4D74-9AAC-F85C3070B9CF}"/>
    <cellStyle name="Note 11 11" xfId="7094" xr:uid="{0F065E89-3FFC-4FB1-A5C6-314747BD6F1E}"/>
    <cellStyle name="Note 11 11 2" xfId="13565" xr:uid="{ED80CE49-7294-484E-B526-1BECADB33CAA}"/>
    <cellStyle name="Note 11 12" xfId="7064" xr:uid="{DD50B753-4522-4796-A82B-1C36B3544C5F}"/>
    <cellStyle name="Note 11 12 2" xfId="13535" xr:uid="{B55E9069-3A8B-46A8-99C0-7DAE90B46EFC}"/>
    <cellStyle name="Note 11 13" xfId="7121" xr:uid="{E2C63B47-21BD-4A6F-9D1B-95683DB72ED2}"/>
    <cellStyle name="Note 11 13 2" xfId="13592" xr:uid="{F6730024-61B8-4315-89F1-0A20243625EB}"/>
    <cellStyle name="Note 11 14" xfId="7504" xr:uid="{36E09FD8-6FC4-47BD-A3F6-599901BA9790}"/>
    <cellStyle name="Note 11 14 2" xfId="13975" xr:uid="{30C340A3-8075-47C9-A356-E85373BA8598}"/>
    <cellStyle name="Note 11 15" xfId="7760" xr:uid="{BAEC9556-D535-4801-8BD9-49EBF78EDE54}"/>
    <cellStyle name="Note 11 15 2" xfId="14231" xr:uid="{AEF0924F-5852-41EC-8B72-8A3B7C8D9E55}"/>
    <cellStyle name="Note 11 16" xfId="7520" xr:uid="{B556893B-9A25-4933-B5A8-A4EA38454087}"/>
    <cellStyle name="Note 11 16 2" xfId="13991" xr:uid="{76D9E95F-BC26-47D9-8866-856DE663A9FB}"/>
    <cellStyle name="Note 11 17" xfId="7745" xr:uid="{2D9DAF4B-7AC7-42A6-9484-B797A96F947A}"/>
    <cellStyle name="Note 11 17 2" xfId="14216" xr:uid="{760612E2-BD3C-4720-998E-9C6429F1C73A}"/>
    <cellStyle name="Note 11 18" xfId="7535" xr:uid="{3C282F56-2B23-432C-B40C-EB0E44CEEA66}"/>
    <cellStyle name="Note 11 18 2" xfId="14006" xr:uid="{85516AF3-FB17-45C9-BA69-9AB474D7CA43}"/>
    <cellStyle name="Note 11 19" xfId="9184" xr:uid="{0129C318-FDDF-4669-8FFD-5CF896A589B8}"/>
    <cellStyle name="Note 11 2" xfId="2098" xr:uid="{00000000-0005-0000-0000-000033080000}"/>
    <cellStyle name="Note 11 2 10" xfId="6896" xr:uid="{D580D5AE-06F1-4ABB-93E7-83F19D492EC4}"/>
    <cellStyle name="Note 11 2 10 2" xfId="13367" xr:uid="{E22F62BE-07B6-4332-9943-C8CD2B7D4436}"/>
    <cellStyle name="Note 11 2 11" xfId="6740" xr:uid="{4F98B973-18C4-45CE-84E8-851408436AF2}"/>
    <cellStyle name="Note 11 2 11 2" xfId="13211" xr:uid="{BCA77B43-2B27-48AA-85FA-0E489159BBF4}"/>
    <cellStyle name="Note 11 2 12" xfId="7122" xr:uid="{45D0F3B4-F27C-4879-8438-A89D7B065F89}"/>
    <cellStyle name="Note 11 2 12 2" xfId="13593" xr:uid="{61929D73-85A2-49A1-AAAF-A4E76D19FB90}"/>
    <cellStyle name="Note 11 2 13" xfId="7503" xr:uid="{FA53EEC2-69F0-4E69-AB3E-14C88958E126}"/>
    <cellStyle name="Note 11 2 13 2" xfId="13974" xr:uid="{0B15C5E4-13D5-4A76-9263-2E8E8F8A4F6D}"/>
    <cellStyle name="Note 11 2 14" xfId="7761" xr:uid="{ECA5B522-E3C6-4694-A8E7-A751653A8CF7}"/>
    <cellStyle name="Note 11 2 14 2" xfId="14232" xr:uid="{126877F9-BA42-48D1-AA6E-C36FBB65D76D}"/>
    <cellStyle name="Note 11 2 15" xfId="7519" xr:uid="{35674990-932D-49AF-8168-B81B74CAD2AA}"/>
    <cellStyle name="Note 11 2 15 2" xfId="13990" xr:uid="{8C6F0632-F682-4429-B523-9E1E99D588F7}"/>
    <cellStyle name="Note 11 2 16" xfId="7746" xr:uid="{DF170D2D-D906-4576-8529-C97507A4A7AD}"/>
    <cellStyle name="Note 11 2 16 2" xfId="14217" xr:uid="{89944F05-DF8D-4D46-AEF6-F6C5E9B8D4CB}"/>
    <cellStyle name="Note 11 2 17" xfId="7534" xr:uid="{119039FA-CC2B-4BD6-8236-86B79E4548D6}"/>
    <cellStyle name="Note 11 2 17 2" xfId="14005" xr:uid="{7DD87E6C-F55D-488E-9042-110EB8DCEDCD}"/>
    <cellStyle name="Note 11 2 18" xfId="8972" xr:uid="{41CE2C3E-5C29-423F-9B4D-C71CADD58D88}"/>
    <cellStyle name="Note 11 2 19" xfId="9339" xr:uid="{5C2322F8-864E-4B69-92F1-C45836F5C542}"/>
    <cellStyle name="Note 11 2 2" xfId="2099" xr:uid="{00000000-0005-0000-0000-000034080000}"/>
    <cellStyle name="Note 11 2 2 2" xfId="4779" xr:uid="{EBFBEF02-AC9B-4885-AA4F-5967D60F567D}"/>
    <cellStyle name="Note 11 2 2 2 2" xfId="11258" xr:uid="{082ED554-5388-43F9-9116-B40A597E5206}"/>
    <cellStyle name="Note 11 2 2 3" xfId="9340" xr:uid="{49047A12-8A81-4FC1-BC1C-C0660C5D53A4}"/>
    <cellStyle name="Note 11 2 2 4" xfId="10306" xr:uid="{BB6055BD-BD3F-4633-AEE6-0B43C8618082}"/>
    <cellStyle name="Note 11 2 20" xfId="8708" xr:uid="{C8A7EB7D-D1BB-47D1-AEA4-4F6CB49DA9C0}"/>
    <cellStyle name="Note 11 2 21" xfId="9681" xr:uid="{00037D5F-51BC-4C1E-9DCB-63BD7BEC97F0}"/>
    <cellStyle name="Note 11 2 22" xfId="8719" xr:uid="{BDDE6350-5CE0-4FE2-A4A8-828DD6E24FC4}"/>
    <cellStyle name="Note 11 2 23" xfId="9287" xr:uid="{F1C81887-F38B-4300-AD5E-FAA589492D02}"/>
    <cellStyle name="Note 11 2 24" xfId="15057" xr:uid="{39DBB952-0E4D-428A-A095-C0848C961169}"/>
    <cellStyle name="Note 11 2 25" xfId="15447" xr:uid="{2FD4D6BC-BAFE-400F-8C39-634A7697A7CA}"/>
    <cellStyle name="Note 11 2 26" xfId="15586" xr:uid="{F59E0512-02C9-4152-BD4A-4853EFD5C250}"/>
    <cellStyle name="Note 11 2 27" xfId="15461" xr:uid="{14BF0DCC-3A67-40C1-9CA4-A3DAD645522B}"/>
    <cellStyle name="Note 11 2 3" xfId="4778" xr:uid="{AE3C0576-F3A5-4E44-83F0-DBC878FC4366}"/>
    <cellStyle name="Note 11 2 3 2" xfId="11257" xr:uid="{0C06ACE4-0878-4C81-957C-13EB512EAF2F}"/>
    <cellStyle name="Note 11 2 4" xfId="5470" xr:uid="{B40CB401-D3B8-4D7E-89C1-4EA9F4855B4A}"/>
    <cellStyle name="Note 11 2 4 2" xfId="11941" xr:uid="{02EF3B00-F1D4-469A-94DD-1DE5E271B754}"/>
    <cellStyle name="Note 11 2 5" xfId="5312" xr:uid="{5A22D6B9-BE22-4C1B-9DBE-A3ED1ADBB8F3}"/>
    <cellStyle name="Note 11 2 5 2" xfId="11783" xr:uid="{D63A6B93-1C2F-4266-A32F-0D9DD49A37FB}"/>
    <cellStyle name="Note 11 2 6" xfId="5700" xr:uid="{D15FE292-AD61-4AF9-A1F5-96D377C728AB}"/>
    <cellStyle name="Note 11 2 6 2" xfId="12171" xr:uid="{C74D532A-C279-4396-99A4-3A693C9A119B}"/>
    <cellStyle name="Note 11 2 7" xfId="6084" xr:uid="{37416209-D81D-483F-A97D-3DD954B1B78F}"/>
    <cellStyle name="Note 11 2 7 2" xfId="12555" xr:uid="{1E842D05-4967-48FE-9327-A28C09EE3EE1}"/>
    <cellStyle name="Note 11 2 8" xfId="6355" xr:uid="{18E253FB-5CBD-45BA-BE9F-9AF004B4E695}"/>
    <cellStyle name="Note 11 2 8 2" xfId="12826" xr:uid="{CDDB61FC-8102-4716-A38F-5904274D1AAF}"/>
    <cellStyle name="Note 11 2 9" xfId="6210" xr:uid="{37DE5127-0A8A-46E1-AFCF-FF7E424AE008}"/>
    <cellStyle name="Note 11 2 9 2" xfId="12681" xr:uid="{5D0A627F-4344-4D4E-B53A-86D2A2E57188}"/>
    <cellStyle name="Note 11 20" xfId="9338" xr:uid="{B0F6C08C-419A-4803-AA75-EDE51360CF9A}"/>
    <cellStyle name="Note 11 21" xfId="8709" xr:uid="{76D610E8-8C4C-4756-993E-BB682CFD0156}"/>
    <cellStyle name="Note 11 22" xfId="9680" xr:uid="{0C3FFAA5-5ADA-4A7C-A453-4ED428611F57}"/>
    <cellStyle name="Note 11 23" xfId="8720" xr:uid="{E2E732A7-E946-47CF-B6A5-3B2C1F4B878D}"/>
    <cellStyle name="Note 11 24" xfId="9286" xr:uid="{432712AE-6DA6-41F1-ADA1-7E5570504962}"/>
    <cellStyle name="Note 11 25" xfId="15056" xr:uid="{FF4FE3F4-2F13-4FB9-91EE-D71A2403712A}"/>
    <cellStyle name="Note 11 26" xfId="15448" xr:uid="{8E70FA34-3925-4831-AAB7-074668885703}"/>
    <cellStyle name="Note 11 27" xfId="15585" xr:uid="{B4475EE7-65C1-47A9-9609-77A3D805D3FB}"/>
    <cellStyle name="Note 11 28" xfId="15269" xr:uid="{96EF018E-CBE1-4D95-A092-A4DF7E3F95D5}"/>
    <cellStyle name="Note 11 3" xfId="2100" xr:uid="{00000000-0005-0000-0000-000035080000}"/>
    <cellStyle name="Note 11 3 2" xfId="4780" xr:uid="{E90254E8-1E70-4415-9EE4-7E68593D4370}"/>
    <cellStyle name="Note 11 3 2 2" xfId="11259" xr:uid="{ADE652D5-C474-43A3-BDAB-BF3F3C605D9C}"/>
    <cellStyle name="Note 11 3 3" xfId="9341" xr:uid="{7E979E5F-942E-49F1-B0D6-644A7920C1A9}"/>
    <cellStyle name="Note 11 3 4" xfId="10307" xr:uid="{585CFF9F-C6FD-43BD-86AC-8090FE79A7C8}"/>
    <cellStyle name="Note 11 4" xfId="4777" xr:uid="{AEDBB7A7-8931-404D-BC9D-69E109E1FB74}"/>
    <cellStyle name="Note 11 4 2" xfId="11256" xr:uid="{E7953B04-D8EA-416A-A643-49340CD11098}"/>
    <cellStyle name="Note 11 5" xfId="5671" xr:uid="{8B765321-6110-44AE-8E20-81ABE2C943AB}"/>
    <cellStyle name="Note 11 5 2" xfId="12142" xr:uid="{BE0F774F-F60C-49C4-AFB9-1F412FDC1082}"/>
    <cellStyle name="Note 11 6" xfId="5640" xr:uid="{13DF0AB6-546A-4729-87A6-D9651EF4AECC}"/>
    <cellStyle name="Note 11 6 2" xfId="12111" xr:uid="{2CED7D37-1348-44A2-B82D-57F412DFE8E9}"/>
    <cellStyle name="Note 11 7" xfId="5699" xr:uid="{10CA314B-BEDA-453A-9D8F-89F78427BC50}"/>
    <cellStyle name="Note 11 7 2" xfId="12170" xr:uid="{E5ED5466-1E69-4690-AACF-51E96B8ADE0C}"/>
    <cellStyle name="Note 11 8" xfId="6085" xr:uid="{E1CBBBD2-138A-4CBD-B3EB-B179A887E905}"/>
    <cellStyle name="Note 11 8 2" xfId="12556" xr:uid="{594D78FC-F866-431F-A067-4F2ADBAF49EA}"/>
    <cellStyle name="Note 11 9" xfId="6611" xr:uid="{3D2642D2-28E5-40E7-8E60-B3D2B9F411CF}"/>
    <cellStyle name="Note 11 9 2" xfId="13082" xr:uid="{6A93CFA0-FC28-44EC-A166-628A1BEB7EB3}"/>
    <cellStyle name="Note 11_TRAFO" xfId="2101" xr:uid="{00000000-0005-0000-0000-000036080000}"/>
    <cellStyle name="Note 12" xfId="2102" xr:uid="{00000000-0005-0000-0000-000037080000}"/>
    <cellStyle name="Note 12 10" xfId="6211" xr:uid="{C74F9A1C-4B4A-4B58-B5A1-3E9013A0152F}"/>
    <cellStyle name="Note 12 10 2" xfId="12682" xr:uid="{595B1BFE-3339-4CC7-A3D8-603E0DFF4354}"/>
    <cellStyle name="Note 12 11" xfId="6636" xr:uid="{BBBE3FD4-B96C-4DFF-A6FB-E782E9CC7B09}"/>
    <cellStyle name="Note 12 11 2" xfId="13107" xr:uid="{E23BEDBF-D25F-4938-B548-6C0337D932E5}"/>
    <cellStyle name="Note 12 12" xfId="6741" xr:uid="{EE2FB931-E0BC-41DB-A48E-14DE5876F89A}"/>
    <cellStyle name="Note 12 12 2" xfId="13212" xr:uid="{ADCEBA78-046F-4275-BBF6-848BCCD08CE2}"/>
    <cellStyle name="Note 12 13" xfId="7123" xr:uid="{0E0E4DBB-FBBE-49A2-99F9-92F5384DBEB5}"/>
    <cellStyle name="Note 12 13 2" xfId="13594" xr:uid="{7FB56578-DC2D-4EF0-9A76-C7B622853FB5}"/>
    <cellStyle name="Note 12 14" xfId="7502" xr:uid="{6D28AF6E-28D6-4E17-966D-99B0D5EEDCBE}"/>
    <cellStyle name="Note 12 14 2" xfId="13973" xr:uid="{8F2CC1F0-B415-4619-A5D6-B41EC1FD9A7C}"/>
    <cellStyle name="Note 12 15" xfId="7762" xr:uid="{0ED19D9C-8AF0-4209-AE32-793E3F9C73A5}"/>
    <cellStyle name="Note 12 15 2" xfId="14233" xr:uid="{DB295DC8-AD5D-4958-BE56-37D224CC925C}"/>
    <cellStyle name="Note 12 16" xfId="7518" xr:uid="{DC51DB05-92EB-4622-8CEC-C77CBEC61B10}"/>
    <cellStyle name="Note 12 16 2" xfId="13989" xr:uid="{82E5D948-D34B-4C3A-B2DE-C9431B0930BE}"/>
    <cellStyle name="Note 12 17" xfId="7747" xr:uid="{621DCB30-9299-40CA-88C3-EBBDE4A6C682}"/>
    <cellStyle name="Note 12 17 2" xfId="14218" xr:uid="{00CCE0DD-2EBD-429C-AAB7-E11018D7346A}"/>
    <cellStyle name="Note 12 18" xfId="7533" xr:uid="{D20E4410-3E24-4DCA-947F-488CAD44A2E9}"/>
    <cellStyle name="Note 12 18 2" xfId="14004" xr:uid="{7447837A-B1D8-459D-95A1-11E2C56D5AD3}"/>
    <cellStyle name="Note 12 19" xfId="8973" xr:uid="{D50EBE1E-4233-44F9-BE86-35930F3D0A4F}"/>
    <cellStyle name="Note 12 2" xfId="2103" xr:uid="{00000000-0005-0000-0000-000038080000}"/>
    <cellStyle name="Note 12 2 10" xfId="6897" xr:uid="{2EC3FAB2-5C30-4FF2-860A-68D01D28327C}"/>
    <cellStyle name="Note 12 2 10 2" xfId="13368" xr:uid="{BBB1394B-2926-401B-BCE6-9E40FE87E105}"/>
    <cellStyle name="Note 12 2 11" xfId="6742" xr:uid="{0A28F169-63BB-4354-9931-DAC9D8E98CE5}"/>
    <cellStyle name="Note 12 2 11 2" xfId="13213" xr:uid="{CEAC35E5-59FB-4CA3-BA06-D60C32A4C4A0}"/>
    <cellStyle name="Note 12 2 12" xfId="7124" xr:uid="{55BC5853-0D6A-4537-B559-58B94A62B7E4}"/>
    <cellStyle name="Note 12 2 12 2" xfId="13595" xr:uid="{A86B352F-36F7-441A-BE71-7FE8561170D7}"/>
    <cellStyle name="Note 12 2 13" xfId="7501" xr:uid="{E9DC4448-C3AD-4D82-8A11-04BE7802D44B}"/>
    <cellStyle name="Note 12 2 13 2" xfId="13972" xr:uid="{0B82F2C6-05E5-4548-84AB-98250A7FF8B5}"/>
    <cellStyle name="Note 12 2 14" xfId="7763" xr:uid="{F5D7DE8C-2CB0-4A3C-80B7-4B5BB8EBCD29}"/>
    <cellStyle name="Note 12 2 14 2" xfId="14234" xr:uid="{E20D1D50-F0AC-4AF7-AE5C-0C1E8BA98929}"/>
    <cellStyle name="Note 12 2 15" xfId="7517" xr:uid="{97D2C3F6-D1D9-4460-80E0-DD2B23FD336A}"/>
    <cellStyle name="Note 12 2 15 2" xfId="13988" xr:uid="{226C4785-0485-43CD-9A40-5ABD4EBEEDA1}"/>
    <cellStyle name="Note 12 2 16" xfId="7748" xr:uid="{286D4A8A-5C2B-4288-961C-667C70811655}"/>
    <cellStyle name="Note 12 2 16 2" xfId="14219" xr:uid="{31877D7C-80F1-46BD-B259-D86DB69A0B06}"/>
    <cellStyle name="Note 12 2 17" xfId="7327" xr:uid="{E694E410-92D5-41DB-B0A7-0F4B31B3F740}"/>
    <cellStyle name="Note 12 2 17 2" xfId="13798" xr:uid="{3B399752-8604-47B4-9831-8632CF57C41A}"/>
    <cellStyle name="Note 12 2 18" xfId="8974" xr:uid="{CAB626B4-F283-4E04-B34F-92322255709F}"/>
    <cellStyle name="Note 12 2 19" xfId="9343" xr:uid="{327E35B2-815B-4F2A-B5CB-E4F88A189580}"/>
    <cellStyle name="Note 12 2 2" xfId="2104" xr:uid="{00000000-0005-0000-0000-000039080000}"/>
    <cellStyle name="Note 12 2 2 2" xfId="4783" xr:uid="{92872AFB-CEC4-49F5-A475-18AEDE62975C}"/>
    <cellStyle name="Note 12 2 2 2 2" xfId="11262" xr:uid="{DAB34C1C-FD4C-472B-8955-55B07BD250B3}"/>
    <cellStyle name="Note 12 2 2 3" xfId="9344" xr:uid="{C7E2D428-C61D-4DE2-B420-8CB2E2FA31E4}"/>
    <cellStyle name="Note 12 2 2 4" xfId="10308" xr:uid="{EF674E79-D848-4A72-AB13-CF2C6383A90C}"/>
    <cellStyle name="Note 12 2 20" xfId="8706" xr:uid="{84561B5F-9BED-4D7E-9A31-CBF570B99D76}"/>
    <cellStyle name="Note 12 2 21" xfId="9753" xr:uid="{F4C8E997-DAE5-4270-B725-66CA4B0C3569}"/>
    <cellStyle name="Note 12 2 22" xfId="8717" xr:uid="{0846D58A-DE72-4AFA-A0EB-FC5B0A906E2E}"/>
    <cellStyle name="Note 12 2 23" xfId="9750" xr:uid="{396F5AEB-7922-46F2-AF3B-950468FC1813}"/>
    <cellStyle name="Note 12 2 24" xfId="15059" xr:uid="{7F767609-1559-4AEA-A14A-B9C9B5924F58}"/>
    <cellStyle name="Note 12 2 25" xfId="15445" xr:uid="{395A7AEA-0206-47B6-A8E0-5412836F1F5C}"/>
    <cellStyle name="Note 12 2 26" xfId="15588" xr:uid="{80F5F606-B62E-48F0-97E4-55D8AFF66D42}"/>
    <cellStyle name="Note 12 2 27" xfId="15459" xr:uid="{214312A1-8880-4935-9228-17C6BC698271}"/>
    <cellStyle name="Note 12 2 3" xfId="4782" xr:uid="{8B44556A-63B3-4DF5-961B-C181973FF7FE}"/>
    <cellStyle name="Note 12 2 3 2" xfId="11261" xr:uid="{E3A7C2E1-ED42-4ED6-8E3E-55420D77F100}"/>
    <cellStyle name="Note 12 2 4" xfId="5472" xr:uid="{950D009B-07BC-435C-BC25-E83051FAC53B}"/>
    <cellStyle name="Note 12 2 4 2" xfId="11943" xr:uid="{AB929918-7361-4E64-B95F-E453BAF1B2E7}"/>
    <cellStyle name="Note 12 2 5" xfId="5314" xr:uid="{889CA4BA-FBB1-4379-921B-42E17A7A22FF}"/>
    <cellStyle name="Note 12 2 5 2" xfId="11785" xr:uid="{8F009AC3-D738-4871-9D00-DF157C0A5687}"/>
    <cellStyle name="Note 12 2 6" xfId="5702" xr:uid="{14D7605D-42FE-4E5F-9646-EAFCDBA90500}"/>
    <cellStyle name="Note 12 2 6 2" xfId="12173" xr:uid="{68BF1899-588F-422D-A5B7-3BEA3BCE8753}"/>
    <cellStyle name="Note 12 2 7" xfId="6082" xr:uid="{91950AC0-C446-4526-825F-71112B12FE22}"/>
    <cellStyle name="Note 12 2 7 2" xfId="12553" xr:uid="{A59E507F-1E97-4F1C-A33C-69AB0AC91831}"/>
    <cellStyle name="Note 12 2 8" xfId="6357" xr:uid="{574740F3-D194-48C1-9129-184CD0FBB90C}"/>
    <cellStyle name="Note 12 2 8 2" xfId="12828" xr:uid="{C9A0561A-C2C0-44E9-8CC2-2AF020593F30}"/>
    <cellStyle name="Note 12 2 9" xfId="6212" xr:uid="{D821EA7D-4E6E-41A6-BE84-3CA33E4CB774}"/>
    <cellStyle name="Note 12 2 9 2" xfId="12683" xr:uid="{88D1C489-02F9-4185-8EA5-249859EDF9FB}"/>
    <cellStyle name="Note 12 20" xfId="9342" xr:uid="{3483085B-3FBA-4D02-BCF7-99B05B6B9B8C}"/>
    <cellStyle name="Note 12 21" xfId="8707" xr:uid="{8AC5101C-F1CC-49C2-8A9D-C9CB45C48B00}"/>
    <cellStyle name="Note 12 22" xfId="9682" xr:uid="{8CC68222-C92B-4D50-A085-6768947E2CD5}"/>
    <cellStyle name="Note 12 23" xfId="8718" xr:uid="{C0D3FB4F-1D84-49ED-8E7A-7CB109B8B037}"/>
    <cellStyle name="Note 12 24" xfId="9289" xr:uid="{263C6A46-2A47-4267-8EAF-482826AE7DE6}"/>
    <cellStyle name="Note 12 25" xfId="15058" xr:uid="{1EDB79B5-DCE5-4720-AAAD-B618A7BF5B1E}"/>
    <cellStyle name="Note 12 26" xfId="15446" xr:uid="{1670332D-FA52-4FD1-89A8-853360822EC7}"/>
    <cellStyle name="Note 12 27" xfId="15587" xr:uid="{AC988A46-0C8C-4535-A7FD-692814DC18F5}"/>
    <cellStyle name="Note 12 28" xfId="15460" xr:uid="{F09E7A89-8A93-482D-BACC-5F29341F742E}"/>
    <cellStyle name="Note 12 3" xfId="2105" xr:uid="{00000000-0005-0000-0000-00003A080000}"/>
    <cellStyle name="Note 12 3 2" xfId="4784" xr:uid="{16D053E4-6FA3-4B82-ACBD-C81907024461}"/>
    <cellStyle name="Note 12 3 2 2" xfId="11263" xr:uid="{0BD6B4C4-EF62-458C-86E5-76F3920EF726}"/>
    <cellStyle name="Note 12 3 3" xfId="9345" xr:uid="{7E3DF463-2457-47DD-9546-73F166B5DD81}"/>
    <cellStyle name="Note 12 3 4" xfId="10309" xr:uid="{619A6254-44FC-4D14-A364-281021662948}"/>
    <cellStyle name="Note 12 4" xfId="4781" xr:uid="{D53324AB-1DB8-40DF-9F69-D15CBB6571BE}"/>
    <cellStyle name="Note 12 4 2" xfId="11260" xr:uid="{C4EF734E-6DA4-450C-A45D-2AC81469DAFD}"/>
    <cellStyle name="Note 12 5" xfId="5471" xr:uid="{DE6456C7-22A5-45B4-BD07-D7FDC046DE64}"/>
    <cellStyle name="Note 12 5 2" xfId="11942" xr:uid="{0A8D3FD0-09DA-429F-8835-69A1133EFAAC}"/>
    <cellStyle name="Note 12 6" xfId="5313" xr:uid="{A08416DF-50E7-453E-A12C-AE84C51CDCE0}"/>
    <cellStyle name="Note 12 6 2" xfId="11784" xr:uid="{2E6F577D-1671-4A4D-95AD-04BC86AD6F41}"/>
    <cellStyle name="Note 12 7" xfId="5701" xr:uid="{7A5500C1-5E82-45F9-93EB-6EC3BCFA1121}"/>
    <cellStyle name="Note 12 7 2" xfId="12172" xr:uid="{87490E1D-6750-413E-A238-600C0422E6E9}"/>
    <cellStyle name="Note 12 8" xfId="6083" xr:uid="{B5F9468B-96BE-4C7B-BF74-D6C38DB03711}"/>
    <cellStyle name="Note 12 8 2" xfId="12554" xr:uid="{1151CE52-6D90-4A75-9AB3-5EEED24CB95B}"/>
    <cellStyle name="Note 12 9" xfId="6356" xr:uid="{2E61E35E-A1F5-49C4-A3E5-CCC33210E5A2}"/>
    <cellStyle name="Note 12 9 2" xfId="12827" xr:uid="{C19DA0AE-E1BA-407C-A065-B903E430F897}"/>
    <cellStyle name="Note 12_TRAFO" xfId="2106" xr:uid="{00000000-0005-0000-0000-00003B080000}"/>
    <cellStyle name="Note 13" xfId="2107" xr:uid="{00000000-0005-0000-0000-00003C080000}"/>
    <cellStyle name="Note 13 10" xfId="6213" xr:uid="{79FBB74D-5652-4F80-9510-556AB8DC4EF1}"/>
    <cellStyle name="Note 13 10 2" xfId="12684" xr:uid="{08296866-BAC2-4158-AD37-C9B37DDFFC6D}"/>
    <cellStyle name="Note 13 11" xfId="6898" xr:uid="{795AE264-1B38-48DB-AAAC-4B9260EA6801}"/>
    <cellStyle name="Note 13 11 2" xfId="13369" xr:uid="{BC894ABE-9588-4C4C-BE08-F6C04FC3EE86}"/>
    <cellStyle name="Note 13 12" xfId="6743" xr:uid="{E01A8E79-0B1A-4881-A1AE-9575D90CA273}"/>
    <cellStyle name="Note 13 12 2" xfId="13214" xr:uid="{38B0F1DD-153D-4560-A937-9075D3088621}"/>
    <cellStyle name="Note 13 13" xfId="7059" xr:uid="{400C9106-27E3-4E8A-924D-9C9EEB9608F2}"/>
    <cellStyle name="Note 13 13 2" xfId="13530" xr:uid="{B02C16C1-76BA-4216-A884-2FF3B9DF103E}"/>
    <cellStyle name="Note 13 14" xfId="7500" xr:uid="{14523CE7-78A7-4602-B5E2-44AA8F087F27}"/>
    <cellStyle name="Note 13 14 2" xfId="13971" xr:uid="{73C07AAF-B584-48AC-9359-781A13444A80}"/>
    <cellStyle name="Note 13 15" xfId="7764" xr:uid="{23E7FC72-7627-4E17-94A8-E4895DDBFEE4}"/>
    <cellStyle name="Note 13 15 2" xfId="14235" xr:uid="{B441EAE7-25FF-40D6-919E-FBF690611157}"/>
    <cellStyle name="Note 13 16" xfId="7516" xr:uid="{E88DFFBB-7FFC-475E-ADFF-BDCE213355CA}"/>
    <cellStyle name="Note 13 16 2" xfId="13987" xr:uid="{9AD850F0-B2B4-4A79-9275-7CB52487BDFE}"/>
    <cellStyle name="Note 13 17" xfId="7749" xr:uid="{BDAC02A2-B8D0-4686-8AE4-2ACB9C62FAC1}"/>
    <cellStyle name="Note 13 17 2" xfId="14220" xr:uid="{BD79D6B0-E745-48F9-93CF-C56BA49D5AAE}"/>
    <cellStyle name="Note 13 18" xfId="7532" xr:uid="{7A6EEA90-315A-4F5C-979C-0642DEE5C9CD}"/>
    <cellStyle name="Note 13 18 2" xfId="14003" xr:uid="{BAA72DB5-4177-4A8F-B23C-0123A320E0D3}"/>
    <cellStyle name="Note 13 19" xfId="8975" xr:uid="{AB50082E-5348-47DF-8B8D-FEC460219791}"/>
    <cellStyle name="Note 13 2" xfId="2108" xr:uid="{00000000-0005-0000-0000-00003D080000}"/>
    <cellStyle name="Note 13 2 10" xfId="6899" xr:uid="{206C9CB7-8A88-42DA-A7AC-4266CB010A67}"/>
    <cellStyle name="Note 13 2 10 2" xfId="13370" xr:uid="{0577F8E2-B04F-433F-B47E-6FC544ACAC1B}"/>
    <cellStyle name="Note 13 2 11" xfId="6744" xr:uid="{ED93E699-BB04-4458-9F7B-A19D08632DDD}"/>
    <cellStyle name="Note 13 2 11 2" xfId="13215" xr:uid="{C3B2CFDE-23BB-43CB-BC9B-1032F824314E}"/>
    <cellStyle name="Note 13 2 12" xfId="7125" xr:uid="{C4FA0948-D3DD-4FD4-AA5E-73C76EC93B74}"/>
    <cellStyle name="Note 13 2 12 2" xfId="13596" xr:uid="{665B80B6-6B0D-41A4-B2FA-10A2774D8482}"/>
    <cellStyle name="Note 13 2 13" xfId="7499" xr:uid="{B7E5E170-9323-4765-A51F-EBB7970D7306}"/>
    <cellStyle name="Note 13 2 13 2" xfId="13970" xr:uid="{ED667427-4C44-4EA4-8062-E0B837D0B7CA}"/>
    <cellStyle name="Note 13 2 14" xfId="7344" xr:uid="{732D4033-0A3C-4D2F-AC31-72CB36CC0075}"/>
    <cellStyle name="Note 13 2 14 2" xfId="13815" xr:uid="{25892F18-54F4-4A42-A198-61E87B317969}"/>
    <cellStyle name="Note 13 2 15" xfId="7515" xr:uid="{7AD3E502-7F43-4F38-B226-7D80F1566096}"/>
    <cellStyle name="Note 13 2 15 2" xfId="13986" xr:uid="{F8A8D9AD-5137-4B79-8881-A422F0197B38}"/>
    <cellStyle name="Note 13 2 16" xfId="7750" xr:uid="{28F39504-E704-4FF3-8980-6EEAA6566C6B}"/>
    <cellStyle name="Note 13 2 16 2" xfId="14221" xr:uid="{C532F838-2504-48B5-8E8D-BABE909A9197}"/>
    <cellStyle name="Note 13 2 17" xfId="7531" xr:uid="{C0C14C8E-2412-4B5E-8A15-00D145BB0097}"/>
    <cellStyle name="Note 13 2 17 2" xfId="14002" xr:uid="{ED3C6575-E909-458A-BE6F-B1F736887A33}"/>
    <cellStyle name="Note 13 2 18" xfId="8976" xr:uid="{68A52CB8-2214-4FBC-8110-1E562A194A81}"/>
    <cellStyle name="Note 13 2 19" xfId="9347" xr:uid="{0A03D234-83AC-4E3A-BAEE-635AD163FACE}"/>
    <cellStyle name="Note 13 2 2" xfId="2109" xr:uid="{00000000-0005-0000-0000-00003E080000}"/>
    <cellStyle name="Note 13 2 2 2" xfId="4787" xr:uid="{58DAA8EA-8CF8-447B-BD14-B555A0D027B3}"/>
    <cellStyle name="Note 13 2 2 2 2" xfId="11266" xr:uid="{A8354F8A-1CB6-4C5C-ABF1-E3AAC83C42D4}"/>
    <cellStyle name="Note 13 2 2 3" xfId="9348" xr:uid="{E82E86EC-552D-417E-AA8A-D812AA10A93B}"/>
    <cellStyle name="Note 13 2 2 4" xfId="10310" xr:uid="{8E3EC7FB-C2FA-4AAA-8777-24C8806306E4}"/>
    <cellStyle name="Note 13 2 20" xfId="9147" xr:uid="{96187324-3C73-4110-8D35-36D6C2524697}"/>
    <cellStyle name="Note 13 2 21" xfId="9684" xr:uid="{1C0F3C31-6D4C-47D7-ACCD-FBF2A170E673}"/>
    <cellStyle name="Note 13 2 22" xfId="9278" xr:uid="{9E4182AB-19FB-4C92-AD9D-FC8942E91E48}"/>
    <cellStyle name="Note 13 2 23" xfId="9291" xr:uid="{B11A6974-2AFE-4CAF-8419-18C03932196C}"/>
    <cellStyle name="Note 13 2 24" xfId="15061" xr:uid="{EFB7CC5B-9324-44C4-9AF3-364F4A35E532}"/>
    <cellStyle name="Note 13 2 25" xfId="15443" xr:uid="{081242BA-FF07-4F94-90DC-1610420418FA}"/>
    <cellStyle name="Note 13 2 26" xfId="15617" xr:uid="{103B0AEE-AA8C-4468-88FF-82D9042B90C2}"/>
    <cellStyle name="Note 13 2 27" xfId="15641" xr:uid="{CA1F02B5-A94D-4BFF-A2C0-1D84D345F0BF}"/>
    <cellStyle name="Note 13 2 3" xfId="4786" xr:uid="{68571A05-88BD-4A7C-8A7F-B70B46C642B1}"/>
    <cellStyle name="Note 13 2 3 2" xfId="11265" xr:uid="{A8D05E0F-26CC-40C9-B252-5DF034E78BE1}"/>
    <cellStyle name="Note 13 2 4" xfId="5474" xr:uid="{607543B8-BC0F-4061-A5B5-C2C0E136D4B9}"/>
    <cellStyle name="Note 13 2 4 2" xfId="11945" xr:uid="{39CFED19-2A5A-4718-91E6-6C84BC5DE6D7}"/>
    <cellStyle name="Note 13 2 5" xfId="5316" xr:uid="{47F23A69-7DC2-41F0-8AAE-0F9389F5F126}"/>
    <cellStyle name="Note 13 2 5 2" xfId="11787" xr:uid="{6190D9D1-3DF6-4872-BA08-71D91DE19FA8}"/>
    <cellStyle name="Note 13 2 6" xfId="5703" xr:uid="{7644547F-B505-4937-BD5C-33DE8B92F697}"/>
    <cellStyle name="Note 13 2 6 2" xfId="12174" xr:uid="{60DF281D-7597-4ED2-9CAA-F85EEEA839E6}"/>
    <cellStyle name="Note 13 2 7" xfId="6080" xr:uid="{990FA711-AC88-4AC1-9013-2C0D67916446}"/>
    <cellStyle name="Note 13 2 7 2" xfId="12551" xr:uid="{8621541A-421C-4DDC-96EA-8FDE45F53F38}"/>
    <cellStyle name="Note 13 2 8" xfId="6359" xr:uid="{ACDB1505-5A9C-4E55-88BB-A32E40E0A321}"/>
    <cellStyle name="Note 13 2 8 2" xfId="12830" xr:uid="{1951AB7A-81B5-4C4B-9CBE-652731168DC1}"/>
    <cellStyle name="Note 13 2 9" xfId="6214" xr:uid="{E997393D-0FF9-41E4-832B-10B6627D6339}"/>
    <cellStyle name="Note 13 2 9 2" xfId="12685" xr:uid="{E105E1AF-1D3B-4067-AD9C-1E227C63D7E4}"/>
    <cellStyle name="Note 13 20" xfId="9346" xr:uid="{1A685762-7ABD-42FE-8A1E-322450D6F68C}"/>
    <cellStyle name="Note 13 21" xfId="9148" xr:uid="{BDED7CC0-30D8-4789-AAAD-BE8F2C535450}"/>
    <cellStyle name="Note 13 22" xfId="9683" xr:uid="{6FAD4D57-1BEB-4004-89AE-A79EFB6E4DBC}"/>
    <cellStyle name="Note 13 23" xfId="8716" xr:uid="{BAEA3585-EBA7-4775-A741-D343880A53B1}"/>
    <cellStyle name="Note 13 24" xfId="9290" xr:uid="{F089E1D0-BDA3-4B8C-A1CB-62C57F4B87AC}"/>
    <cellStyle name="Note 13 25" xfId="15060" xr:uid="{1F8D6C7B-CCF2-4BA3-B81D-53CBD180FF6D}"/>
    <cellStyle name="Note 13 26" xfId="15444" xr:uid="{E8319DAA-1734-442D-AC01-8074E67D2422}"/>
    <cellStyle name="Note 13 27" xfId="15589" xr:uid="{8C95990E-4711-4797-8BCF-AD7A7CAE3052}"/>
    <cellStyle name="Note 13 28" xfId="15458" xr:uid="{3F9B1587-BF06-4EE9-85B3-5C21CEDF59DE}"/>
    <cellStyle name="Note 13 3" xfId="2110" xr:uid="{00000000-0005-0000-0000-00003F080000}"/>
    <cellStyle name="Note 13 3 2" xfId="4788" xr:uid="{5AA9DACE-52A1-474D-85D5-3DB64C64A4A9}"/>
    <cellStyle name="Note 13 3 2 2" xfId="11267" xr:uid="{E99B570F-E99E-4E14-B7B5-7998A0E52E5D}"/>
    <cellStyle name="Note 13 3 3" xfId="9349" xr:uid="{DCF60776-ACCC-4340-8ABC-0E913104B7F1}"/>
    <cellStyle name="Note 13 3 4" xfId="10311" xr:uid="{C062A1A2-0F67-47EE-B705-6D8E6165D385}"/>
    <cellStyle name="Note 13 4" xfId="4785" xr:uid="{575063EE-890C-47F4-B89A-BF71A8F41F60}"/>
    <cellStyle name="Note 13 4 2" xfId="11264" xr:uid="{2787EFA9-3E5C-459B-AF2C-682D4BF5B59F}"/>
    <cellStyle name="Note 13 5" xfId="5473" xr:uid="{09E87F5E-9855-4B18-9E5E-189F03CC90F4}"/>
    <cellStyle name="Note 13 5 2" xfId="11944" xr:uid="{168D775F-0CA3-41FB-990F-71950833FE4B}"/>
    <cellStyle name="Note 13 6" xfId="5315" xr:uid="{80319E4B-6B29-49E3-BC03-745F9C13AE5C}"/>
    <cellStyle name="Note 13 6 2" xfId="11786" xr:uid="{F6C780FF-33B4-417E-8B36-36FB941735D2}"/>
    <cellStyle name="Note 13 7" xfId="5635" xr:uid="{88DBC3A0-B467-41A0-8954-ADDAC158098D}"/>
    <cellStyle name="Note 13 7 2" xfId="12106" xr:uid="{CBFE0FAD-56CE-4A3A-BF00-02DCE5CB6C82}"/>
    <cellStyle name="Note 13 8" xfId="6081" xr:uid="{73F5D78A-5C64-42FF-B608-2800B790B371}"/>
    <cellStyle name="Note 13 8 2" xfId="12552" xr:uid="{BCEB527F-CDFE-444B-8EDE-3B96E892C9B0}"/>
    <cellStyle name="Note 13 9" xfId="6358" xr:uid="{24221779-2D6D-40BF-94F3-2839A0C953FB}"/>
    <cellStyle name="Note 13 9 2" xfId="12829" xr:uid="{F2D2C79E-7EEE-4727-8178-15A795E029F3}"/>
    <cellStyle name="Note 13_TRAFO" xfId="2111" xr:uid="{00000000-0005-0000-0000-000040080000}"/>
    <cellStyle name="Note 14" xfId="2112" xr:uid="{00000000-0005-0000-0000-000041080000}"/>
    <cellStyle name="Note 14 10" xfId="6471" xr:uid="{8B5B7572-0F67-42CE-94BB-AF4F6BB653E8}"/>
    <cellStyle name="Note 14 10 2" xfId="12942" xr:uid="{9E9CF388-94D0-47A7-AFBB-82D72916DAAB}"/>
    <cellStyle name="Note 14 11" xfId="6900" xr:uid="{CB6B1390-AE85-4B6F-99BE-C3D9B171ABBB}"/>
    <cellStyle name="Note 14 11 2" xfId="13371" xr:uid="{176062F1-B2C8-4BEF-A3C0-AB5BE340320E}"/>
    <cellStyle name="Note 14 12" xfId="7113" xr:uid="{3BB6DC47-B093-43D1-A90E-1377BEB9BFC1}"/>
    <cellStyle name="Note 14 12 2" xfId="13584" xr:uid="{43A2FF97-C063-4FA2-8898-0373C53CDA2F}"/>
    <cellStyle name="Note 14 13" xfId="7126" xr:uid="{68AA3911-2CD0-46CE-978C-1CA17C1444F7}"/>
    <cellStyle name="Note 14 13 2" xfId="13597" xr:uid="{8A7ECC8F-5E83-457D-BDBF-242E7801DCA0}"/>
    <cellStyle name="Note 14 14" xfId="7498" xr:uid="{E49FFF96-7CF2-43C7-B19E-91D23C1FF474}"/>
    <cellStyle name="Note 14 14 2" xfId="13969" xr:uid="{99E72CCC-B65A-46A8-B19F-2D4363F57993}"/>
    <cellStyle name="Note 14 15" xfId="7765" xr:uid="{3DC19863-8157-4CFF-8BCB-BF9B57FD24C9}"/>
    <cellStyle name="Note 14 15 2" xfId="14236" xr:uid="{14175F29-B9DA-4AA9-B30F-D72EF2CD9574}"/>
    <cellStyle name="Note 14 16" xfId="7514" xr:uid="{8503D922-DE53-4691-A8C3-808710DBA3BA}"/>
    <cellStyle name="Note 14 16 2" xfId="13985" xr:uid="{40187895-899D-4C2F-9306-F7A2E8B58AD1}"/>
    <cellStyle name="Note 14 17" xfId="7751" xr:uid="{9AC7F115-2AEE-487F-9151-A90EE0EC5546}"/>
    <cellStyle name="Note 14 17 2" xfId="14222" xr:uid="{6B731954-E8FB-4E13-9950-298B96C27C90}"/>
    <cellStyle name="Note 14 18" xfId="7530" xr:uid="{67149B7A-A38C-4120-8BDC-A544F8DD0232}"/>
    <cellStyle name="Note 14 18 2" xfId="14001" xr:uid="{1226BBF3-2032-47AA-9A2E-095E03FFBB7F}"/>
    <cellStyle name="Note 14 19" xfId="8977" xr:uid="{417BFE5E-5307-4434-A0DD-E9C50DFBAB81}"/>
    <cellStyle name="Note 14 2" xfId="2113" xr:uid="{00000000-0005-0000-0000-000042080000}"/>
    <cellStyle name="Note 14 2 10" xfId="6901" xr:uid="{B6CA099A-C201-4BF5-B983-280D244E05AD}"/>
    <cellStyle name="Note 14 2 10 2" xfId="13372" xr:uid="{34E8510F-6E65-4776-B0F7-981424F02B78}"/>
    <cellStyle name="Note 14 2 11" xfId="6745" xr:uid="{3EEF46DD-E8F2-47FD-BC87-C809781DEFF4}"/>
    <cellStyle name="Note 14 2 11 2" xfId="13216" xr:uid="{C37FE569-B561-4ADE-B903-ED79817DF893}"/>
    <cellStyle name="Note 14 2 12" xfId="7127" xr:uid="{3857DF04-609D-4E24-9139-6C34F7B6B0C6}"/>
    <cellStyle name="Note 14 2 12 2" xfId="13598" xr:uid="{7430262E-D133-4667-9FB6-33A66D97E13D}"/>
    <cellStyle name="Note 14 2 13" xfId="7497" xr:uid="{7807DF3F-078A-475F-8611-4E3B90D28B51}"/>
    <cellStyle name="Note 14 2 13 2" xfId="13968" xr:uid="{FC7ACFAD-FBF8-4E15-9604-AAC8BA3A1BAA}"/>
    <cellStyle name="Note 14 2 14" xfId="7766" xr:uid="{A4E96D76-0C84-4AC3-87E8-0D812A564301}"/>
    <cellStyle name="Note 14 2 14 2" xfId="14237" xr:uid="{9D482619-4990-4088-9B57-812644F7FB78}"/>
    <cellStyle name="Note 14 2 15" xfId="7513" xr:uid="{3CAD6D5B-E90D-4E25-9A1B-B0C635651299}"/>
    <cellStyle name="Note 14 2 15 2" xfId="13984" xr:uid="{5A0112D3-1333-42D2-A3E4-D05A06EC5104}"/>
    <cellStyle name="Note 14 2 16" xfId="7335" xr:uid="{21CA0D04-F896-49B6-B98F-5A91AB295A34}"/>
    <cellStyle name="Note 14 2 16 2" xfId="13806" xr:uid="{73CCBF5B-CD10-4625-B5F2-4D1AA8A99C14}"/>
    <cellStyle name="Note 14 2 17" xfId="7529" xr:uid="{94E88437-E0BB-4FFF-A735-2EA4105BF75B}"/>
    <cellStyle name="Note 14 2 17 2" xfId="14000" xr:uid="{D61C026C-465A-4C14-A82C-DAC521C85BD0}"/>
    <cellStyle name="Note 14 2 18" xfId="8978" xr:uid="{9DB11BBF-FEDB-4E1C-B0F0-49C8B30EDB70}"/>
    <cellStyle name="Note 14 2 19" xfId="9351" xr:uid="{01A1CEB3-5A50-4A63-981B-FD89DCFEB144}"/>
    <cellStyle name="Note 14 2 2" xfId="2114" xr:uid="{00000000-0005-0000-0000-000043080000}"/>
    <cellStyle name="Note 14 2 2 2" xfId="4791" xr:uid="{A47DDF3B-11A7-4F6C-A90A-E634CBF7DA96}"/>
    <cellStyle name="Note 14 2 2 2 2" xfId="11270" xr:uid="{05426C61-15F6-42B6-B82A-92316565FFE5}"/>
    <cellStyle name="Note 14 2 2 3" xfId="9352" xr:uid="{3DFA5642-0B2B-4863-A05A-324AB4DDE66F}"/>
    <cellStyle name="Note 14 2 2 4" xfId="10312" xr:uid="{E4F836D8-DE0A-4525-A3DA-A3456B17143D}"/>
    <cellStyle name="Note 14 2 20" xfId="8704" xr:uid="{B8E60658-8A40-4D42-9B48-C74B7564AD72}"/>
    <cellStyle name="Note 14 2 21" xfId="9686" xr:uid="{FC131B8A-F66D-48C3-8244-64BA306D1FD1}"/>
    <cellStyle name="Note 14 2 22" xfId="9149" xr:uid="{625F45E8-CF60-48B6-95E9-310DE2331F67}"/>
    <cellStyle name="Note 14 2 23" xfId="9293" xr:uid="{02749D4B-8BE4-43AE-BB13-4F3D64F1CC36}"/>
    <cellStyle name="Note 14 2 24" xfId="15064" xr:uid="{5C02A566-B0E5-464E-8ACA-1C2DA6FDBE91}"/>
    <cellStyle name="Note 14 2 25" xfId="15441" xr:uid="{CEFF8FBE-01A4-4178-A2B3-B737E112B764}"/>
    <cellStyle name="Note 14 2 26" xfId="15591" xr:uid="{E6596893-6A61-4432-8B6B-2EA3D45DB84C}"/>
    <cellStyle name="Note 14 2 27" xfId="15456" xr:uid="{039D541B-B0A3-4417-9103-12BE74C3E857}"/>
    <cellStyle name="Note 14 2 3" xfId="4790" xr:uid="{D4521058-B0B4-41E8-B826-4D411D7A0B5B}"/>
    <cellStyle name="Note 14 2 3 2" xfId="11269" xr:uid="{C6E4AB41-19FC-43A2-B485-FC03316F4FE9}"/>
    <cellStyle name="Note 14 2 4" xfId="5476" xr:uid="{D2AD1408-D04C-4B68-9A37-7215CDFB1A57}"/>
    <cellStyle name="Note 14 2 4 2" xfId="11947" xr:uid="{3E4AC09D-ACF1-4439-B5D3-4FE508A7A172}"/>
    <cellStyle name="Note 14 2 5" xfId="5317" xr:uid="{6FE1B59D-13BC-4DD8-ACBF-02B406E45815}"/>
    <cellStyle name="Note 14 2 5 2" xfId="11788" xr:uid="{E2F5AFDB-BF99-4F3A-BDE6-97423C658671}"/>
    <cellStyle name="Note 14 2 6" xfId="5705" xr:uid="{FB0D2D07-94FD-414E-A3E5-F9EAE6C2F347}"/>
    <cellStyle name="Note 14 2 6 2" xfId="12176" xr:uid="{66B4D18C-71F3-418E-BB6D-1FCAB7457A34}"/>
    <cellStyle name="Note 14 2 7" xfId="6078" xr:uid="{8CFEB599-72CB-4BA0-AFF5-DA20E07F833B}"/>
    <cellStyle name="Note 14 2 7 2" xfId="12549" xr:uid="{697D6AD5-95E9-4613-8BC2-75392D3AF01E}"/>
    <cellStyle name="Note 14 2 8" xfId="6361" xr:uid="{B9168238-E536-400F-B0AB-EE9E47B4673F}"/>
    <cellStyle name="Note 14 2 8 2" xfId="12832" xr:uid="{F7CFAE10-9537-488F-9623-CA3FD3084F08}"/>
    <cellStyle name="Note 14 2 9" xfId="6486" xr:uid="{F4D9A3DF-9AC9-4AED-943C-F75A6598A2E7}"/>
    <cellStyle name="Note 14 2 9 2" xfId="12957" xr:uid="{72B29A21-6AF9-45CD-A466-7C81FFC7082F}"/>
    <cellStyle name="Note 14 20" xfId="9350" xr:uid="{19ADE1BC-5C93-43B7-A617-EF8CB58C9227}"/>
    <cellStyle name="Note 14 21" xfId="8705" xr:uid="{0B10A372-675C-4C5F-8596-B700C49A76F7}"/>
    <cellStyle name="Note 14 22" xfId="9685" xr:uid="{4FC149A8-3AFE-4D1E-B9DB-5E98FB1636CA}"/>
    <cellStyle name="Note 14 23" xfId="8715" xr:uid="{9DC97448-AAA2-4873-B7DE-13CDE39A92B6}"/>
    <cellStyle name="Note 14 24" xfId="9292" xr:uid="{2CD3AA52-64F8-403D-8BB9-96C60E486916}"/>
    <cellStyle name="Note 14 25" xfId="15063" xr:uid="{9A0783FB-46E4-4071-B52B-97D0E255BDB5}"/>
    <cellStyle name="Note 14 26" xfId="15442" xr:uid="{9AD85F61-7811-4D41-A471-7AF186E6438C}"/>
    <cellStyle name="Note 14 27" xfId="15590" xr:uid="{1DA14AAA-952D-4614-9CD0-11A199BDDEF5}"/>
    <cellStyle name="Note 14 28" xfId="15457" xr:uid="{FB8EA28D-CFA8-40E0-BCE1-ECC6F51D176F}"/>
    <cellStyle name="Note 14 3" xfId="2115" xr:uid="{00000000-0005-0000-0000-000044080000}"/>
    <cellStyle name="Note 14 3 2" xfId="4792" xr:uid="{1F09DD83-321F-4298-97A7-F0740A4C8185}"/>
    <cellStyle name="Note 14 3 2 2" xfId="11271" xr:uid="{8EE062A6-6606-40FF-9E23-0D7F3115380F}"/>
    <cellStyle name="Note 14 3 3" xfId="9353" xr:uid="{EADB3A01-E255-4417-8F1B-6B90B5A5C93F}"/>
    <cellStyle name="Note 14 3 4" xfId="10313" xr:uid="{27FC0CF8-5236-40FD-93F3-AD84570FB4CC}"/>
    <cellStyle name="Note 14 4" xfId="4789" xr:uid="{914E8C69-6C56-400F-AE2B-191DDC682016}"/>
    <cellStyle name="Note 14 4 2" xfId="11268" xr:uid="{2DFE2BE2-C385-4B70-A3A1-048DCDE28277}"/>
    <cellStyle name="Note 14 5" xfId="5475" xr:uid="{4C4A090E-86CA-4721-A6F0-AFF6B26B616B}"/>
    <cellStyle name="Note 14 5 2" xfId="11946" xr:uid="{7B52EF50-248A-4F93-8A8B-7E447A5521BF}"/>
    <cellStyle name="Note 14 6" xfId="5690" xr:uid="{E980DAE7-AA5C-4989-BF75-88592DF29BE2}"/>
    <cellStyle name="Note 14 6 2" xfId="12161" xr:uid="{3EB28917-9340-4F57-BA6B-03CFB660B035}"/>
    <cellStyle name="Note 14 7" xfId="5704" xr:uid="{35426438-63DC-4AF1-904E-ADA5D3315A0B}"/>
    <cellStyle name="Note 14 7 2" xfId="12175" xr:uid="{81320556-3D6F-4684-AD3F-18CEB8F96A7E}"/>
    <cellStyle name="Note 14 8" xfId="6079" xr:uid="{3F5E7E91-0AB3-4B7C-9F11-835B547978F4}"/>
    <cellStyle name="Note 14 8 2" xfId="12550" xr:uid="{411189CD-FC86-44BF-9AB3-62DA9CF7B5F5}"/>
    <cellStyle name="Note 14 9" xfId="6360" xr:uid="{82A15E5D-3462-480C-9D1B-B5535600C129}"/>
    <cellStyle name="Note 14 9 2" xfId="12831" xr:uid="{816D4A59-3607-4BCB-BBCC-8B3A9DC42089}"/>
    <cellStyle name="Note 14_TRAFO" xfId="2116" xr:uid="{00000000-0005-0000-0000-000045080000}"/>
    <cellStyle name="Note 15" xfId="2117" xr:uid="{00000000-0005-0000-0000-000046080000}"/>
    <cellStyle name="Note 15 10" xfId="6449" xr:uid="{B9CE4D0F-8977-4CB7-A594-278FE7B7B3C9}"/>
    <cellStyle name="Note 15 10 2" xfId="12920" xr:uid="{6CC49F40-FA56-4843-A724-7F88DE07BB14}"/>
    <cellStyle name="Note 15 11" xfId="6902" xr:uid="{EA592C83-C213-4C78-87B9-03284DE62973}"/>
    <cellStyle name="Note 15 11 2" xfId="13373" xr:uid="{DDD863C6-8EFA-4BAA-8AEB-EF87ED7A2E3A}"/>
    <cellStyle name="Note 15 12" xfId="6625" xr:uid="{FE8878DC-1D39-4A08-A5D9-300BB47AA65B}"/>
    <cellStyle name="Note 15 12 2" xfId="13096" xr:uid="{2163855B-9CAE-4D33-AE10-0EAEF128C3BC}"/>
    <cellStyle name="Note 15 13" xfId="7128" xr:uid="{742953E4-E984-4C79-AC45-0F55A5C9909C}"/>
    <cellStyle name="Note 15 13 2" xfId="13599" xr:uid="{B57AF2DB-A3BC-4730-8E7A-D959D5D5AA67}"/>
    <cellStyle name="Note 15 14" xfId="7496" xr:uid="{2FCFFE88-A68F-4706-B5EA-A05E97E501FC}"/>
    <cellStyle name="Note 15 14 2" xfId="13967" xr:uid="{C0F79563-0C74-496F-B102-7A7F29CD3A36}"/>
    <cellStyle name="Note 15 15" xfId="7767" xr:uid="{C8465942-99D4-4902-9859-A76B05359053}"/>
    <cellStyle name="Note 15 15 2" xfId="14238" xr:uid="{A858A3B5-AED2-45D0-962A-6D06C73D2383}"/>
    <cellStyle name="Note 15 16" xfId="7512" xr:uid="{05CDD23E-77D7-457E-B43C-4C326E80F6D5}"/>
    <cellStyle name="Note 15 16 2" xfId="13983" xr:uid="{3986348D-C49E-4E21-A9CD-2BE76D09AB17}"/>
    <cellStyle name="Note 15 17" xfId="7752" xr:uid="{4BAFE5E3-2BFE-43C4-8D0E-566C22B1D534}"/>
    <cellStyle name="Note 15 17 2" xfId="14223" xr:uid="{610B0136-9D10-47C1-A23C-854826343C31}"/>
    <cellStyle name="Note 15 18" xfId="7528" xr:uid="{94F877BE-D7DC-429C-8A9E-E9A8E0DE418D}"/>
    <cellStyle name="Note 15 18 2" xfId="13999" xr:uid="{8A88189C-C17D-40E4-B623-53AD2F6AEB02}"/>
    <cellStyle name="Note 15 19" xfId="8979" xr:uid="{E576E76E-DA50-4439-B76B-8761A07A0F30}"/>
    <cellStyle name="Note 15 2" xfId="2118" xr:uid="{00000000-0005-0000-0000-000047080000}"/>
    <cellStyle name="Note 15 2 10" xfId="6903" xr:uid="{02617CF8-FE7F-440F-BDB4-072A1D7B331D}"/>
    <cellStyle name="Note 15 2 10 2" xfId="13374" xr:uid="{1089C61C-E304-4464-9D04-E5D62EA6B926}"/>
    <cellStyle name="Note 15 2 11" xfId="6746" xr:uid="{9E318E9C-D494-4989-956D-88675E02000D}"/>
    <cellStyle name="Note 15 2 11 2" xfId="13217" xr:uid="{62273F09-6CD7-4355-A724-9A25D09046E6}"/>
    <cellStyle name="Note 15 2 12" xfId="7129" xr:uid="{F6EF7BDB-282B-4B9B-B152-92AB76D9A1F7}"/>
    <cellStyle name="Note 15 2 12 2" xfId="13600" xr:uid="{33FF726A-D1D4-41C1-9041-E653BA4176CC}"/>
    <cellStyle name="Note 15 2 13" xfId="7495" xr:uid="{C4F4224A-206D-4397-B985-B9CCB2B9D3A8}"/>
    <cellStyle name="Note 15 2 13 2" xfId="13966" xr:uid="{7450849E-CE40-4307-9C7A-3E67F12A6E4A}"/>
    <cellStyle name="Note 15 2 14" xfId="7768" xr:uid="{4782FE0B-B464-44A2-BE1C-5620473125B9}"/>
    <cellStyle name="Note 15 2 14 2" xfId="14239" xr:uid="{7625BB85-9813-43D7-A524-3F4EC5835375}"/>
    <cellStyle name="Note 15 2 15" xfId="7511" xr:uid="{CCC4D595-A26E-48C1-B1F3-032D1ABC5804}"/>
    <cellStyle name="Note 15 2 15 2" xfId="13982" xr:uid="{7487740D-4446-4941-A1AE-0F97D724E541}"/>
    <cellStyle name="Note 15 2 16" xfId="7753" xr:uid="{F68CCE36-B2C0-4502-939F-5FD4AF17547A}"/>
    <cellStyle name="Note 15 2 16 2" xfId="14224" xr:uid="{E9F8A337-7944-474A-9355-8214D086EB73}"/>
    <cellStyle name="Note 15 2 17" xfId="7527" xr:uid="{F84E409D-C10F-4303-A40B-322C30753608}"/>
    <cellStyle name="Note 15 2 17 2" xfId="13998" xr:uid="{2A85172A-2D52-4A37-B608-71B30325D33A}"/>
    <cellStyle name="Note 15 2 18" xfId="8980" xr:uid="{CD7B245D-BF31-4FC8-AAA5-5ED6B395E244}"/>
    <cellStyle name="Note 15 2 19" xfId="9355" xr:uid="{D2487DD2-BA6E-4AB7-A348-1EDEE9765958}"/>
    <cellStyle name="Note 15 2 2" xfId="2119" xr:uid="{00000000-0005-0000-0000-000048080000}"/>
    <cellStyle name="Note 15 2 2 2" xfId="4795" xr:uid="{C1BE3C53-A4B7-448E-9C5F-DB2D9FD11431}"/>
    <cellStyle name="Note 15 2 2 2 2" xfId="11274" xr:uid="{398E1391-5B6A-40B3-849D-979683E4874F}"/>
    <cellStyle name="Note 15 2 2 3" xfId="9356" xr:uid="{F6DFCC93-A19D-4A16-8AF0-82E440CB04FE}"/>
    <cellStyle name="Note 15 2 2 4" xfId="10314" xr:uid="{952D8CA4-F1EA-4545-9F2E-4AA6D4226185}"/>
    <cellStyle name="Note 15 2 20" xfId="8702" xr:uid="{D597E970-40C5-462A-B647-758B35DFCE5C}"/>
    <cellStyle name="Note 15 2 21" xfId="9688" xr:uid="{31415724-CD49-4202-86BA-67B97F259128}"/>
    <cellStyle name="Note 15 2 22" xfId="8713" xr:uid="{6224AFD6-86E5-42C7-AE5A-6E516C362D19}"/>
    <cellStyle name="Note 15 2 23" xfId="9295" xr:uid="{F963C6F4-CBCB-4DAD-9A80-060A00A4395E}"/>
    <cellStyle name="Note 15 2 24" xfId="15066" xr:uid="{2CA057EF-76EF-421E-ABA4-6EF8E129C178}"/>
    <cellStyle name="Note 15 2 25" xfId="15267" xr:uid="{7E899FB6-6171-40B7-9588-4F626820B306}"/>
    <cellStyle name="Note 15 2 26" xfId="15593" xr:uid="{339DEBF3-3B24-4CC3-AA27-94C4A45329AD}"/>
    <cellStyle name="Note 15 2 27" xfId="15454" xr:uid="{90E827B6-6CCA-46FF-AD34-E34AA6C3EBE5}"/>
    <cellStyle name="Note 15 2 3" xfId="4794" xr:uid="{1C9BA347-C78C-4591-8F19-02E4C0DC8DDE}"/>
    <cellStyle name="Note 15 2 3 2" xfId="11273" xr:uid="{EFE94E43-0902-4BCA-9946-4C682370669F}"/>
    <cellStyle name="Note 15 2 4" xfId="5478" xr:uid="{E15BE2D1-8EDD-4E51-928D-AD268A1D5FDE}"/>
    <cellStyle name="Note 15 2 4 2" xfId="11949" xr:uid="{4FA7040F-C58B-4144-820E-E26DCF5B902F}"/>
    <cellStyle name="Note 15 2 5" xfId="5184" xr:uid="{C3672E51-14D2-4931-9B28-BC9F72D6BBA7}"/>
    <cellStyle name="Note 15 2 5 2" xfId="11655" xr:uid="{4B4C90AD-45DB-4C55-BF72-EE43F39B8DD8}"/>
    <cellStyle name="Note 15 2 6" xfId="5707" xr:uid="{D5960DF6-19B2-4DAE-AD21-C2BFDECF6C5B}"/>
    <cellStyle name="Note 15 2 6 2" xfId="12178" xr:uid="{BDB4F6C7-0E1F-445C-A017-7693A18FC951}"/>
    <cellStyle name="Note 15 2 7" xfId="6077" xr:uid="{CB1224C1-7C79-4008-8DE4-C7266C2ACDFE}"/>
    <cellStyle name="Note 15 2 7 2" xfId="12548" xr:uid="{D91614FF-ECF7-4BC5-9B9B-33D37C9EEE16}"/>
    <cellStyle name="Note 15 2 8" xfId="6455" xr:uid="{9C61333E-AFFF-421F-8F64-5B18061236FC}"/>
    <cellStyle name="Note 15 2 8 2" xfId="12926" xr:uid="{E025BCBC-A03E-4AC4-A84C-2AE44BAAF7CB}"/>
    <cellStyle name="Note 15 2 9" xfId="6215" xr:uid="{0FBBFA3A-7ADD-4D6C-97C1-101A108F18FF}"/>
    <cellStyle name="Note 15 2 9 2" xfId="12686" xr:uid="{F24EA9F5-143F-46A7-A921-4857B5FA0B60}"/>
    <cellStyle name="Note 15 20" xfId="9354" xr:uid="{0F5EB5DB-1331-4DFA-8E52-96276E16388A}"/>
    <cellStyle name="Note 15 21" xfId="8703" xr:uid="{20624A41-BB0F-4916-9151-FA279D8F2947}"/>
    <cellStyle name="Note 15 22" xfId="9687" xr:uid="{6297AED1-0F02-4618-B69F-B498CC25925D}"/>
    <cellStyle name="Note 15 23" xfId="8714" xr:uid="{05AD66C0-9B19-4C18-A694-029CA8442E63}"/>
    <cellStyle name="Note 15 24" xfId="9294" xr:uid="{251CAA34-3704-496A-94DB-C0DBF24D7D85}"/>
    <cellStyle name="Note 15 25" xfId="15065" xr:uid="{7C629CD3-CAEB-4F73-AB2F-F55EFBD31356}"/>
    <cellStyle name="Note 15 26" xfId="15440" xr:uid="{F7559242-E608-42B8-BF59-F46857ED5CFB}"/>
    <cellStyle name="Note 15 27" xfId="15592" xr:uid="{8BD87016-E694-485F-A58F-1940BE4BDFA9}"/>
    <cellStyle name="Note 15 28" xfId="15455" xr:uid="{2DF499E9-EAB4-4C36-A940-0515E903B91D}"/>
    <cellStyle name="Note 15 3" xfId="2120" xr:uid="{00000000-0005-0000-0000-000049080000}"/>
    <cellStyle name="Note 15 3 2" xfId="4796" xr:uid="{8F347FF6-4638-4782-ACD4-D826D6D4C6F6}"/>
    <cellStyle name="Note 15 3 2 2" xfId="11275" xr:uid="{3651EEA6-68CF-4C45-8C37-608A01608E36}"/>
    <cellStyle name="Note 15 3 3" xfId="9357" xr:uid="{870B5959-82EF-416A-B8BF-385E82EE6018}"/>
    <cellStyle name="Note 15 3 4" xfId="10315" xr:uid="{87456469-97E3-4BFE-A6BB-99A7474DF5E8}"/>
    <cellStyle name="Note 15 4" xfId="4793" xr:uid="{C0A054D1-A467-4437-ACF8-73E46B674DB7}"/>
    <cellStyle name="Note 15 4 2" xfId="11272" xr:uid="{251D7796-3B8D-484B-88FE-1AA745909703}"/>
    <cellStyle name="Note 15 5" xfId="5477" xr:uid="{4DE40F4A-52B9-4CF3-B38D-8B751A7E9AF7}"/>
    <cellStyle name="Note 15 5 2" xfId="11948" xr:uid="{1C511132-869D-4EEA-B3C4-E197C7755B4F}"/>
    <cellStyle name="Note 15 6" xfId="5318" xr:uid="{0DE44CE4-A4CF-4294-A213-01DA9D9939C4}"/>
    <cellStyle name="Note 15 6 2" xfId="11789" xr:uid="{707B5531-67B0-433D-80C3-262DD8413EA0}"/>
    <cellStyle name="Note 15 7" xfId="5706" xr:uid="{E1660019-CBE9-4C92-B2BE-D0542C909E98}"/>
    <cellStyle name="Note 15 7 2" xfId="12177" xr:uid="{D866367A-D112-45F5-A563-A420B4D8D2EE}"/>
    <cellStyle name="Note 15 8" xfId="5897" xr:uid="{52238C90-7A78-4285-8A01-B2C673810378}"/>
    <cellStyle name="Note 15 8 2" xfId="12368" xr:uid="{9C78CC94-17A7-41D4-A404-92F99C711B54}"/>
    <cellStyle name="Note 15 9" xfId="6362" xr:uid="{BAC1122C-6097-40F3-A248-B769192AA424}"/>
    <cellStyle name="Note 15 9 2" xfId="12833" xr:uid="{44895B5B-E51E-4D72-9BA0-F83A88AC8631}"/>
    <cellStyle name="Note 15_TRAFO" xfId="2121" xr:uid="{00000000-0005-0000-0000-00004A080000}"/>
    <cellStyle name="Note 16" xfId="2122" xr:uid="{00000000-0005-0000-0000-00004B080000}"/>
    <cellStyle name="Note 16 10" xfId="6363" xr:uid="{E1EAB8A0-CA6F-4EF6-9791-8BFA9C40B0DC}"/>
    <cellStyle name="Note 16 10 2" xfId="12834" xr:uid="{D05208EB-CCF2-4820-8A63-BE661D43E259}"/>
    <cellStyle name="Note 16 11" xfId="6463" xr:uid="{5C8307BE-363C-495A-8532-2E3B915EE512}"/>
    <cellStyle name="Note 16 11 2" xfId="12934" xr:uid="{D780B2AB-3EC7-40B2-9BC9-69B125B8F0C1}"/>
    <cellStyle name="Note 16 12" xfId="6904" xr:uid="{5CF5D779-2C8C-4728-8422-690C2405CFD2}"/>
    <cellStyle name="Note 16 12 2" xfId="13375" xr:uid="{5AA8FF8B-E85B-4203-B291-DF890005CDA8}"/>
    <cellStyle name="Note 16 13" xfId="7105" xr:uid="{7244759B-8CAF-473D-B83C-72F1A068279C}"/>
    <cellStyle name="Note 16 13 2" xfId="13576" xr:uid="{3986BD4E-C21D-4871-811A-9B10B2BAAF39}"/>
    <cellStyle name="Note 16 14" xfId="7130" xr:uid="{23212912-9EF4-4F10-8666-04CA11BF9397}"/>
    <cellStyle name="Note 16 14 2" xfId="13601" xr:uid="{C8C27D65-9F29-4E1B-A7C8-5A165039A3E8}"/>
    <cellStyle name="Note 16 15" xfId="7494" xr:uid="{9AACC772-4B71-4C39-85B2-D46B9721B0B0}"/>
    <cellStyle name="Note 16 15 2" xfId="13965" xr:uid="{595AAB7E-8D7A-4B16-921F-8ECD442C8FF0}"/>
    <cellStyle name="Note 16 16" xfId="7769" xr:uid="{0C39AD9B-0C1F-4F0A-A608-647CB3A7008E}"/>
    <cellStyle name="Note 16 16 2" xfId="14240" xr:uid="{48FCBB32-98C8-4F51-A898-B26334786A16}"/>
    <cellStyle name="Note 16 17" xfId="7510" xr:uid="{3C422F98-05A5-487D-962B-C3C99E113058}"/>
    <cellStyle name="Note 16 17 2" xfId="13981" xr:uid="{A0996C17-BFF3-4A1B-8FE6-7C4DD77D1A2C}"/>
    <cellStyle name="Note 16 18" xfId="7797" xr:uid="{72695EA6-B496-4761-A4B7-5D4209EE5C8C}"/>
    <cellStyle name="Note 16 18 2" xfId="14268" xr:uid="{FA38B7B9-AE57-4CDD-89CD-7F9B52B2621D}"/>
    <cellStyle name="Note 16 19" xfId="7842" xr:uid="{2BFAF851-B5A2-4DF7-90C0-9CE83954E1B8}"/>
    <cellStyle name="Note 16 19 2" xfId="14313" xr:uid="{7B4238F7-D0A1-4101-8C5C-9BE682E24E1C}"/>
    <cellStyle name="Note 16 2" xfId="2123" xr:uid="{00000000-0005-0000-0000-00004C080000}"/>
    <cellStyle name="Note 16 2 10" xfId="6905" xr:uid="{F7FBB872-5377-49B6-B602-741E9F285910}"/>
    <cellStyle name="Note 16 2 10 2" xfId="13376" xr:uid="{F3A2ED35-DDF2-432F-804F-4BEDCE71E8CA}"/>
    <cellStyle name="Note 16 2 11" xfId="6747" xr:uid="{8DDBC746-1643-45B6-89D9-DDC84D91728D}"/>
    <cellStyle name="Note 16 2 11 2" xfId="13218" xr:uid="{8C8A4D30-8575-498F-9BDD-3D981C49ABD7}"/>
    <cellStyle name="Note 16 2 12" xfId="7131" xr:uid="{34AB8383-AEC3-41F3-BF42-1CBE1657FCF1}"/>
    <cellStyle name="Note 16 2 12 2" xfId="13602" xr:uid="{ED70BACA-DB0F-4134-8969-F0759626A335}"/>
    <cellStyle name="Note 16 2 13" xfId="7493" xr:uid="{06634DC9-8EFD-4634-A9D8-CF7E3686A25B}"/>
    <cellStyle name="Note 16 2 13 2" xfId="13964" xr:uid="{3CBA375C-3471-4E15-AD7B-11114F15BC8C}"/>
    <cellStyle name="Note 16 2 14" xfId="7770" xr:uid="{E14B3BA9-E434-4E4C-B6A0-FBBBDE0D1B07}"/>
    <cellStyle name="Note 16 2 14 2" xfId="14241" xr:uid="{FB7B1599-349A-497A-88F7-6D5A7229A87D}"/>
    <cellStyle name="Note 16 2 15" xfId="7509" xr:uid="{A62493A3-5293-45DB-A02E-545EECBEA2F5}"/>
    <cellStyle name="Note 16 2 15 2" xfId="13980" xr:uid="{16206BFD-B69A-4771-864D-90EE9FBEBD96}"/>
    <cellStyle name="Note 16 2 16" xfId="7754" xr:uid="{A6D897E3-884E-4040-85EE-81E0D4EA5090}"/>
    <cellStyle name="Note 16 2 16 2" xfId="14225" xr:uid="{E2D3C3FE-07BA-4025-9084-403C076A1D86}"/>
    <cellStyle name="Note 16 2 17" xfId="7526" xr:uid="{5147741F-26F2-4DD5-B163-196396334D40}"/>
    <cellStyle name="Note 16 2 17 2" xfId="13997" xr:uid="{FEE12A89-6373-42AA-A0BE-A58DFD87CB2D}"/>
    <cellStyle name="Note 16 2 18" xfId="8539" xr:uid="{6A28FD8F-0FAE-46C0-9622-9C6655AFC3B7}"/>
    <cellStyle name="Note 16 2 19" xfId="9359" xr:uid="{D49E7A0B-5A43-447E-B230-1DD859EDDFBD}"/>
    <cellStyle name="Note 16 2 2" xfId="2124" xr:uid="{00000000-0005-0000-0000-00004D080000}"/>
    <cellStyle name="Note 16 2 2 2" xfId="4799" xr:uid="{F85995F6-E54C-4317-9EBC-1B8A39F6A8A8}"/>
    <cellStyle name="Note 16 2 2 2 2" xfId="11278" xr:uid="{D50F1C15-EB0E-4736-AF2F-1FEC4AEB6A77}"/>
    <cellStyle name="Note 16 2 2 3" xfId="9360" xr:uid="{B1D0E96B-F4F4-44DA-8B2F-E6DC18DADBA8}"/>
    <cellStyle name="Note 16 2 2 4" xfId="10316" xr:uid="{B2C2EFF2-4F4C-49F5-B8B0-A57067BF2B71}"/>
    <cellStyle name="Note 16 2 20" xfId="8700" xr:uid="{05D7AAE3-ED29-4EB4-8E2A-C93AE0097E2B}"/>
    <cellStyle name="Note 16 2 21" xfId="9690" xr:uid="{F08E51DD-67CA-410B-9A3B-2BB9AEB5408D}"/>
    <cellStyle name="Note 16 2 22" xfId="9141" xr:uid="{57F7D8A0-E1C3-4895-A102-11F1EB1D0C8E}"/>
    <cellStyle name="Note 16 2 23" xfId="9297" xr:uid="{B46BABD8-D4D3-4B51-811B-21777F72D899}"/>
    <cellStyle name="Note 16 2 24" xfId="15067" xr:uid="{A992B980-9286-4BBB-A933-254E69CBAD47}"/>
    <cellStyle name="Note 16 2 25" xfId="15438" xr:uid="{4BCE53BC-CD42-427E-A66F-D5D24FB35949}"/>
    <cellStyle name="Note 16 2 26" xfId="15595" xr:uid="{A95A8688-0B15-4386-BD03-97108D3085A3}"/>
    <cellStyle name="Note 16 2 27" xfId="15452" xr:uid="{48E39D0A-918C-4DB8-ADEF-A775BDA87E9A}"/>
    <cellStyle name="Note 16 2 3" xfId="4798" xr:uid="{FCDFE078-7C1C-4196-B84D-5F0B814EB9E9}"/>
    <cellStyle name="Note 16 2 3 2" xfId="11277" xr:uid="{85192427-D195-4890-90A7-9F6BD9575DBD}"/>
    <cellStyle name="Note 16 2 4" xfId="5172" xr:uid="{E6956D41-AA26-4584-898C-4E514139D953}"/>
    <cellStyle name="Note 16 2 4 2" xfId="11643" xr:uid="{D8A0FC96-5183-4593-8D97-F7E7F7B5355F}"/>
    <cellStyle name="Note 16 2 5" xfId="5677" xr:uid="{7A3C3A01-FB53-4B7F-A4DA-272C019C959E}"/>
    <cellStyle name="Note 16 2 5 2" xfId="12148" xr:uid="{2C223A6F-D185-4F2F-88D4-D576B15D3C70}"/>
    <cellStyle name="Note 16 2 6" xfId="5709" xr:uid="{8E9C56E1-40BF-4185-8869-DCAF83FE7D5B}"/>
    <cellStyle name="Note 16 2 6 2" xfId="12180" xr:uid="{F8448626-666C-43E0-BF0F-56D455D673F9}"/>
    <cellStyle name="Note 16 2 7" xfId="6075" xr:uid="{901F1261-6BD2-4AFD-A1DE-93F5F274254F}"/>
    <cellStyle name="Note 16 2 7 2" xfId="12546" xr:uid="{FD4A3A9D-0543-4C0C-8712-42BC7C7E37FF}"/>
    <cellStyle name="Note 16 2 8" xfId="6364" xr:uid="{6183138E-8729-4AFF-9E7C-C9C6387FC488}"/>
    <cellStyle name="Note 16 2 8 2" xfId="12835" xr:uid="{C9245D84-B168-4556-8EAA-91686F2C5262}"/>
    <cellStyle name="Note 16 2 9" xfId="6216" xr:uid="{1C55C80B-9D3A-4BCE-B87D-47B6599B2048}"/>
    <cellStyle name="Note 16 2 9 2" xfId="12687" xr:uid="{761490F8-E338-4388-953E-E3418E016BC8}"/>
    <cellStyle name="Note 16 20" xfId="8981" xr:uid="{959F2211-0CB7-4B40-8710-7F6ACC994EEA}"/>
    <cellStyle name="Note 16 21" xfId="9358" xr:uid="{45364FFB-F697-433F-96B0-B01797C59ED4}"/>
    <cellStyle name="Note 16 22" xfId="8701" xr:uid="{AEF7D523-8E76-496A-925F-43A6A0E8F25C}"/>
    <cellStyle name="Note 16 23" xfId="9689" xr:uid="{9A1F8692-66BC-4526-84BD-137A71F1354D}"/>
    <cellStyle name="Note 16 24" xfId="8712" xr:uid="{A13DB5E4-AA68-4FBD-AD6F-5602BFDC4783}"/>
    <cellStyle name="Note 16 25" xfId="9296" xr:uid="{9AFEFCD8-F647-45E7-B14D-D6C7880D77D6}"/>
    <cellStyle name="Note 16 26" xfId="15249" xr:uid="{F720517E-4D89-4B4B-955E-65FE2237C679}"/>
    <cellStyle name="Note 16 27" xfId="3517" xr:uid="{7445C6D7-FEB1-4DF3-B08D-1FC1763F83D9}"/>
    <cellStyle name="Note 16 28" xfId="15439" xr:uid="{5BE84D39-3940-4AFF-9FDA-D1543BA6982F}"/>
    <cellStyle name="Note 16 29" xfId="15594" xr:uid="{D37F9C7B-549B-4532-9040-E8FDE47C7688}"/>
    <cellStyle name="Note 16 3" xfId="2125" xr:uid="{00000000-0005-0000-0000-00004E080000}"/>
    <cellStyle name="Note 16 3 2" xfId="4800" xr:uid="{7F1ECA2B-63FE-4087-9482-AB000AF811AE}"/>
    <cellStyle name="Note 16 3 2 2" xfId="11279" xr:uid="{AADE24AA-168E-4C94-ADDA-A7DE2731DD75}"/>
    <cellStyle name="Note 16 3 3" xfId="9361" xr:uid="{47A54A11-5C54-4C99-8D12-D754574A2A52}"/>
    <cellStyle name="Note 16 3 4" xfId="10317" xr:uid="{39361F7F-A43A-4E87-BC48-9212E35F7523}"/>
    <cellStyle name="Note 16 3 5" xfId="3518" xr:uid="{B6C45013-2896-41EC-A1C4-847381E37646}"/>
    <cellStyle name="Note 16 30" xfId="15453" xr:uid="{E6D8A8D0-2520-43E8-A88B-5156C1A128A8}"/>
    <cellStyle name="Note 16 4" xfId="4295" xr:uid="{063F03EA-83F3-42CD-91CE-FB32791FACDE}"/>
    <cellStyle name="Note 16 4 2" xfId="10832" xr:uid="{64FCC0BB-7C24-4DC8-A308-7D43FC664FEC}"/>
    <cellStyle name="Note 16 5" xfId="4797" xr:uid="{E768BC79-50F9-41E7-924E-613671929FE3}"/>
    <cellStyle name="Note 16 5 2" xfId="11276" xr:uid="{1DA62BC5-A4BF-4E45-AD4A-8D444A802E24}"/>
    <cellStyle name="Note 16 6" xfId="5479" xr:uid="{9EBA2AC5-CBCE-4AD5-A2C4-2F6789ED7A63}"/>
    <cellStyle name="Note 16 6 2" xfId="11950" xr:uid="{D4041944-3C48-4A35-9980-333BBB610FD6}"/>
    <cellStyle name="Note 16 7" xfId="5682" xr:uid="{936762D0-F2C9-464F-8387-23900E1ECFE7}"/>
    <cellStyle name="Note 16 7 2" xfId="12153" xr:uid="{9994F879-A038-4774-B70A-A0A06DD370A4}"/>
    <cellStyle name="Note 16 8" xfId="5708" xr:uid="{1E84634C-3F09-4BBA-87AF-4AF745D475C5}"/>
    <cellStyle name="Note 16 8 2" xfId="12179" xr:uid="{EA6DF039-100B-46AF-9E61-F21991B2890C}"/>
    <cellStyle name="Note 16 9" xfId="6076" xr:uid="{ED670DE2-4AF3-48A4-8038-3C68F0423B09}"/>
    <cellStyle name="Note 16 9 2" xfId="12547" xr:uid="{17C85F34-9B5D-4C1B-B7A4-79BCBF46F8AC}"/>
    <cellStyle name="Note 16_TRAFO" xfId="2126" xr:uid="{00000000-0005-0000-0000-00004F080000}"/>
    <cellStyle name="Note 17" xfId="2127" xr:uid="{00000000-0005-0000-0000-000050080000}"/>
    <cellStyle name="Note 17 10" xfId="6612" xr:uid="{D6B85E73-68D8-4A8D-8EA4-C16E85A41BD7}"/>
    <cellStyle name="Note 17 10 2" xfId="13083" xr:uid="{8B4DA4CB-D870-4158-8B87-E79F03230AF0}"/>
    <cellStyle name="Note 17 11" xfId="6583" xr:uid="{1E2AEA47-2937-420F-AF44-94258846AC08}"/>
    <cellStyle name="Note 17 11 2" xfId="13054" xr:uid="{3A6611FA-1605-446D-8C71-C80AD2E635BC}"/>
    <cellStyle name="Note 17 12" xfId="7095" xr:uid="{8E979289-8D1A-43FB-B56B-218F0525EB7B}"/>
    <cellStyle name="Note 17 12 2" xfId="13566" xr:uid="{B06F9C90-DADD-41E9-8F04-074AD2C1AD58}"/>
    <cellStyle name="Note 17 13" xfId="7065" xr:uid="{EC40909F-74AA-47B4-A2BC-1FD5C5549A32}"/>
    <cellStyle name="Note 17 13 2" xfId="13536" xr:uid="{63E478E5-E731-4DDA-B38B-0A3D822DEC94}"/>
    <cellStyle name="Note 17 14" xfId="7132" xr:uid="{C41930F7-DEA6-4B10-9E78-4F547BFD2A8A}"/>
    <cellStyle name="Note 17 14 2" xfId="13603" xr:uid="{4C401A52-15A6-4591-8CC0-275D3B1EC498}"/>
    <cellStyle name="Note 17 15" xfId="7492" xr:uid="{CD4C5F55-B53B-4754-8B5F-A899A8264E52}"/>
    <cellStyle name="Note 17 15 2" xfId="13963" xr:uid="{4F8B4002-282B-4FDA-8240-D08E4BDC60A2}"/>
    <cellStyle name="Note 17 16" xfId="7771" xr:uid="{26FD3C5C-4EE8-4C0D-B6ED-47E979CE4D92}"/>
    <cellStyle name="Note 17 16 2" xfId="14242" xr:uid="{842029D3-12E3-48EF-B6AC-FD3C24818ED3}"/>
    <cellStyle name="Note 17 17" xfId="7326" xr:uid="{F5CD9175-D493-463C-ABD4-651F1767F44B}"/>
    <cellStyle name="Note 17 17 2" xfId="13797" xr:uid="{213B1F32-A4E7-4CC2-AA0C-E92F2E4ECC6E}"/>
    <cellStyle name="Note 17 18" xfId="7755" xr:uid="{9E77839C-FF8B-45C2-905A-8746EA236304}"/>
    <cellStyle name="Note 17 18 2" xfId="14226" xr:uid="{3FB39B81-FE57-4C46-A9A5-618A0F7DF335}"/>
    <cellStyle name="Note 17 19" xfId="7525" xr:uid="{D1377C94-4AC0-4CF0-BEE6-465AF740D73C}"/>
    <cellStyle name="Note 17 19 2" xfId="13996" xr:uid="{007FD306-B8F4-43DA-B843-8E2A2F067619}"/>
    <cellStyle name="Note 17 2" xfId="2128" xr:uid="{00000000-0005-0000-0000-000051080000}"/>
    <cellStyle name="Note 17 2 10" xfId="6906" xr:uid="{EDE4E882-17F0-4E00-B45C-C9714A8221DB}"/>
    <cellStyle name="Note 17 2 10 2" xfId="13377" xr:uid="{E01B0FCE-80DE-4CEB-ABE8-E05578B79E18}"/>
    <cellStyle name="Note 17 2 11" xfId="7098" xr:uid="{501E31E4-01D5-4BB5-902F-EBC940EB59A4}"/>
    <cellStyle name="Note 17 2 11 2" xfId="13569" xr:uid="{2FF1E842-4D14-4100-993E-3BC4E92EC95F}"/>
    <cellStyle name="Note 17 2 12" xfId="7133" xr:uid="{FC395E5F-A734-48EA-9EC0-4D84A36146B9}"/>
    <cellStyle name="Note 17 2 12 2" xfId="13604" xr:uid="{AFC9FAEE-FDDD-4FC1-88EE-B5397B106A46}"/>
    <cellStyle name="Note 17 2 13" xfId="7491" xr:uid="{A6F1D200-3D63-45D2-AEAE-49B325CAADB3}"/>
    <cellStyle name="Note 17 2 13 2" xfId="13962" xr:uid="{C4079915-6E9E-45D1-BDFF-15B5BBD2CDB0}"/>
    <cellStyle name="Note 17 2 14" xfId="7772" xr:uid="{EFFAE821-8F43-4E4A-8AB4-A665FA9586FC}"/>
    <cellStyle name="Note 17 2 14 2" xfId="14243" xr:uid="{0AB76EED-92ED-4733-B4A0-378A5F73D8B4}"/>
    <cellStyle name="Note 17 2 15" xfId="7508" xr:uid="{724D7A0A-0DD7-4BC5-A133-0BDB08EF0792}"/>
    <cellStyle name="Note 17 2 15 2" xfId="13979" xr:uid="{01687318-4416-40F1-8D3F-EE68AB34E34B}"/>
    <cellStyle name="Note 17 2 16" xfId="7756" xr:uid="{8AE76864-6A51-486F-A084-5F18643CEC63}"/>
    <cellStyle name="Note 17 2 16 2" xfId="14227" xr:uid="{D61F9F63-3A01-41C4-8349-8522CFBFFAC0}"/>
    <cellStyle name="Note 17 2 17" xfId="7524" xr:uid="{CE31DDD0-0072-43DD-ACC8-4B9DD7362508}"/>
    <cellStyle name="Note 17 2 17 2" xfId="13995" xr:uid="{31E71485-5C02-4CC8-A6C7-B327B9AE6861}"/>
    <cellStyle name="Note 17 2 18" xfId="8982" xr:uid="{96293235-084B-4552-9E46-4442B86D4D10}"/>
    <cellStyle name="Note 17 2 19" xfId="9363" xr:uid="{2C73EFDF-7F38-429F-B212-3F849EB7955D}"/>
    <cellStyle name="Note 17 2 2" xfId="2129" xr:uid="{00000000-0005-0000-0000-000052080000}"/>
    <cellStyle name="Note 17 2 2 2" xfId="4803" xr:uid="{B8B6DC3A-594B-425A-87CA-024AFA73857C}"/>
    <cellStyle name="Note 17 2 2 2 2" xfId="11282" xr:uid="{A68D3B95-83E0-49B1-A198-FBA42C82E013}"/>
    <cellStyle name="Note 17 2 2 3" xfId="9364" xr:uid="{5772BF82-379F-424B-90C1-8759E728AD0D}"/>
    <cellStyle name="Note 17 2 2 4" xfId="10318" xr:uid="{2997DF4B-840E-469A-8580-75E1C6A93E13}"/>
    <cellStyle name="Note 17 2 20" xfId="8699" xr:uid="{A944EC23-FCB2-4282-BBCC-A54364FE8B56}"/>
    <cellStyle name="Note 17 2 21" xfId="9692" xr:uid="{DB1E7B7C-9053-4542-8125-9EE3B3F788F2}"/>
    <cellStyle name="Note 17 2 22" xfId="9180" xr:uid="{D7E24F68-C07C-4E48-A578-82C694706169}"/>
    <cellStyle name="Note 17 2 23" xfId="9299" xr:uid="{0ADBCF5A-0016-4C87-9770-A47F05356890}"/>
    <cellStyle name="Note 17 2 24" xfId="15069" xr:uid="{ECB1F211-93FE-4283-A506-27F469B64806}"/>
    <cellStyle name="Note 17 2 25" xfId="15436" xr:uid="{B6BD6FD3-D47C-4B4B-B801-C3E91EC1D878}"/>
    <cellStyle name="Note 17 2 26" xfId="15597" xr:uid="{499806F3-DE66-4E1C-99F4-5F1B6C4A214D}"/>
    <cellStyle name="Note 17 2 27" xfId="15268" xr:uid="{BDD2CAF0-FEB9-4C57-9247-17A177D6BE51}"/>
    <cellStyle name="Note 17 2 3" xfId="4802" xr:uid="{E32458D9-3630-48E3-A859-CEA9788D4E04}"/>
    <cellStyle name="Note 17 2 3 2" xfId="11281" xr:uid="{C3FC08FB-6CC3-4D00-BDD7-4817D59B1D4C}"/>
    <cellStyle name="Note 17 2 4" xfId="5480" xr:uid="{6F4FA5F5-D53B-4C33-ADE2-A7796410C36E}"/>
    <cellStyle name="Note 17 2 4 2" xfId="11951" xr:uid="{59E05DDA-D6DA-42FD-97E3-AA15A5B9C6DD}"/>
    <cellStyle name="Note 17 2 5" xfId="5319" xr:uid="{35AC011C-EA99-4CC9-8804-E24E2286F6AF}"/>
    <cellStyle name="Note 17 2 5 2" xfId="11790" xr:uid="{C33CCCB9-4A92-4F46-B604-F7E3BA878C2A}"/>
    <cellStyle name="Note 17 2 6" xfId="5711" xr:uid="{8315577D-8E15-49D6-849E-36EA2E96F548}"/>
    <cellStyle name="Note 17 2 6 2" xfId="12182" xr:uid="{0FC454CA-A3EC-4D89-A311-2C70A0E0F4DE}"/>
    <cellStyle name="Note 17 2 7" xfId="6073" xr:uid="{EAF7A7C6-673B-4057-8117-35F5DEB95CB7}"/>
    <cellStyle name="Note 17 2 7 2" xfId="12544" xr:uid="{81A59992-4E05-4F26-ACC8-012A516A4EDB}"/>
    <cellStyle name="Note 17 2 8" xfId="6365" xr:uid="{7E7ACB36-7CE5-4CC4-BC97-051E804F2BE6}"/>
    <cellStyle name="Note 17 2 8 2" xfId="12836" xr:uid="{68E26A03-4CFD-4AA2-AC51-9FDB77E74EBF}"/>
    <cellStyle name="Note 17 2 9" xfId="6217" xr:uid="{BBBB06E9-E5B2-49FC-9C65-31956D1E81C2}"/>
    <cellStyle name="Note 17 2 9 2" xfId="12688" xr:uid="{50DA1B0D-3ED3-4736-83D1-418B673EC42C}"/>
    <cellStyle name="Note 17 20" xfId="9185" xr:uid="{78B6F574-68DE-429F-95CD-189F94C0D23D}"/>
    <cellStyle name="Note 17 21" xfId="9362" xr:uid="{B35DCE5A-1965-4D11-947A-F8B5C9E28539}"/>
    <cellStyle name="Note 17 22" xfId="8530" xr:uid="{7BAE1E09-6C8A-4C44-BB1C-C439A54DA68E}"/>
    <cellStyle name="Note 17 23" xfId="9691" xr:uid="{73678745-8CE3-4361-ACFE-69D897CD692A}"/>
    <cellStyle name="Note 17 24" xfId="8531" xr:uid="{44A5014F-5AFF-41A4-A2BA-CC2E8E7CD71D}"/>
    <cellStyle name="Note 17 25" xfId="9298" xr:uid="{AF8D2FE7-3CFE-4447-98FD-F3EC3B897422}"/>
    <cellStyle name="Note 17 26" xfId="15068" xr:uid="{F6C8E972-5A66-4293-A123-1D009B101D03}"/>
    <cellStyle name="Note 17 27" xfId="3519" xr:uid="{42E0514F-F860-4404-96C3-A9B9FBD00CEA}"/>
    <cellStyle name="Note 17 28" xfId="15437" xr:uid="{7E1F35E6-A706-406C-AFC2-6B4F07F565F4}"/>
    <cellStyle name="Note 17 29" xfId="15596" xr:uid="{9812E873-74FC-43A0-926B-82C4F56D2CFD}"/>
    <cellStyle name="Note 17 3" xfId="2130" xr:uid="{00000000-0005-0000-0000-000053080000}"/>
    <cellStyle name="Note 17 3 2" xfId="4804" xr:uid="{8690CA4E-86AB-4A7A-8A8B-CF4D8977B318}"/>
    <cellStyle name="Note 17 3 2 2" xfId="11283" xr:uid="{B918566D-B9A0-43A3-BD07-27664AF51090}"/>
    <cellStyle name="Note 17 3 3" xfId="9365" xr:uid="{3F126BAD-EB2D-4A1C-9E62-F54CEB53706A}"/>
    <cellStyle name="Note 17 3 4" xfId="10319" xr:uid="{E0DA87D8-BAED-4875-A64A-34CCDC9066A8}"/>
    <cellStyle name="Note 17 3 5" xfId="3520" xr:uid="{4168D91D-2495-494F-834D-74E599BD660A}"/>
    <cellStyle name="Note 17 30" xfId="15451" xr:uid="{E7185BCF-C396-4E26-AED8-5EF1459F3286}"/>
    <cellStyle name="Note 17 4" xfId="4296" xr:uid="{DD5C4E32-4718-4A98-B8B3-75DBF64B5BD4}"/>
    <cellStyle name="Note 17 4 2" xfId="10833" xr:uid="{CD04A985-D80F-4BD8-9D78-BA7B47305623}"/>
    <cellStyle name="Note 17 5" xfId="4801" xr:uid="{FFC7CF63-775A-4895-9BA6-7FEC4EED6AC5}"/>
    <cellStyle name="Note 17 5 2" xfId="11280" xr:uid="{1DB0BEF3-C995-4F83-9CA4-93AC350D298E}"/>
    <cellStyle name="Note 17 6" xfId="5672" xr:uid="{2B84468F-F2FB-4DAD-AC78-383A5BE3E90E}"/>
    <cellStyle name="Note 17 6 2" xfId="12143" xr:uid="{BA813BDB-80DD-4FC1-9707-87CFAE4F59EF}"/>
    <cellStyle name="Note 17 7" xfId="5641" xr:uid="{7AC675A1-E6FD-4C71-B03F-07F513CEFACE}"/>
    <cellStyle name="Note 17 7 2" xfId="12112" xr:uid="{830B5AF1-E771-428F-877F-12E2C38D7B2D}"/>
    <cellStyle name="Note 17 8" xfId="5710" xr:uid="{FBE21057-2B3C-4B79-8F1C-F309951C2439}"/>
    <cellStyle name="Note 17 8 2" xfId="12181" xr:uid="{274130A9-D9B8-47AD-85E2-8AF30EF8E39C}"/>
    <cellStyle name="Note 17 9" xfId="6074" xr:uid="{D09FDE99-CA49-4BB5-9C57-07D03FC8773C}"/>
    <cellStyle name="Note 17 9 2" xfId="12545" xr:uid="{E69DF719-9B73-4AAA-B61A-B881E1D239E8}"/>
    <cellStyle name="Note 17_TRAFO" xfId="2131" xr:uid="{00000000-0005-0000-0000-000054080000}"/>
    <cellStyle name="Note 18" xfId="2132" xr:uid="{00000000-0005-0000-0000-000055080000}"/>
    <cellStyle name="Note 18 10" xfId="6366" xr:uid="{C87EEA76-D20E-49E6-8B2E-812D57B9559F}"/>
    <cellStyle name="Note 18 10 2" xfId="12837" xr:uid="{B7630DF4-962D-46FE-98E1-B232FEBEEA5E}"/>
    <cellStyle name="Note 18 11" xfId="6218" xr:uid="{9B1CA11A-5BAB-4A39-8A6B-945F9D3F554A}"/>
    <cellStyle name="Note 18 11 2" xfId="12689" xr:uid="{E829130A-0801-48B9-A2A0-9F3D8A59D1E6}"/>
    <cellStyle name="Note 18 12" xfId="6907" xr:uid="{C1231FF6-769A-4F6E-86E8-842327A78174}"/>
    <cellStyle name="Note 18 12 2" xfId="13378" xr:uid="{16E178C3-FE9C-4445-8F7E-F113C39CD394}"/>
    <cellStyle name="Note 18 13" xfId="6748" xr:uid="{08E4C4BA-DA1E-44FB-B678-91AB586113C6}"/>
    <cellStyle name="Note 18 13 2" xfId="13219" xr:uid="{73FB1570-CF9D-4973-8DFF-727BFCB86EED}"/>
    <cellStyle name="Note 18 14" xfId="7134" xr:uid="{0327A3F5-B1A3-4604-A79B-15E13E0C07ED}"/>
    <cellStyle name="Note 18 14 2" xfId="13605" xr:uid="{81FC028F-EFB1-4EEA-8518-DD6D005FB7E8}"/>
    <cellStyle name="Note 18 15" xfId="7490" xr:uid="{3F3871B7-71FB-47DB-8435-B1D0F2522E01}"/>
    <cellStyle name="Note 18 15 2" xfId="13961" xr:uid="{375A4BE7-1EE1-4DD6-BBC9-54748E62AC9B}"/>
    <cellStyle name="Note 18 16" xfId="7773" xr:uid="{9C548F94-7AC7-44F2-9FEC-BC94E142707E}"/>
    <cellStyle name="Note 18 16 2" xfId="14244" xr:uid="{2A5453E3-5451-4654-BE1E-2D4F706BDDB8}"/>
    <cellStyle name="Note 18 17" xfId="7507" xr:uid="{24B1BBFD-B087-436F-A536-78272CFB5C50}"/>
    <cellStyle name="Note 18 17 2" xfId="13978" xr:uid="{525279A7-AA65-4D80-B682-1193E5C52B3F}"/>
    <cellStyle name="Note 18 18" xfId="7757" xr:uid="{4FA36372-C570-43A0-AD12-7369EC8279B0}"/>
    <cellStyle name="Note 18 18 2" xfId="14228" xr:uid="{D3E97FB5-0262-44F8-ADD8-3D98E5603DE2}"/>
    <cellStyle name="Note 18 19" xfId="7523" xr:uid="{D8FD1AAA-ECEC-4394-B596-B5FEDF9591C7}"/>
    <cellStyle name="Note 18 19 2" xfId="13994" xr:uid="{D8F7512E-7BDD-484B-8217-6AEBB0B76123}"/>
    <cellStyle name="Note 18 2" xfId="2133" xr:uid="{00000000-0005-0000-0000-000056080000}"/>
    <cellStyle name="Note 18 2 10" xfId="6908" xr:uid="{1464E0FB-5B01-4484-A50F-FCD85B7198EE}"/>
    <cellStyle name="Note 18 2 10 2" xfId="13379" xr:uid="{3F888258-80D0-4246-A700-A88DECC0471C}"/>
    <cellStyle name="Note 18 2 11" xfId="6749" xr:uid="{C3D3611A-8215-4D94-B7D5-4B14E8B23FFD}"/>
    <cellStyle name="Note 18 2 11 2" xfId="13220" xr:uid="{0D166C04-9887-4004-A915-1A108781CF49}"/>
    <cellStyle name="Note 18 2 12" xfId="7135" xr:uid="{AD8F9471-AB52-4858-A4E9-8872CC7E164E}"/>
    <cellStyle name="Note 18 2 12 2" xfId="13606" xr:uid="{E1698817-1084-4ABE-A8AF-36B8409632E3}"/>
    <cellStyle name="Note 18 2 13" xfId="7489" xr:uid="{94F9DEE3-5BE8-41D5-9CF6-2F6DB4FD84E0}"/>
    <cellStyle name="Note 18 2 13 2" xfId="13960" xr:uid="{B6AB71BF-27A0-4860-9C7C-38898443CA40}"/>
    <cellStyle name="Note 18 2 14" xfId="7774" xr:uid="{ADE52856-7AF2-4034-AECE-E47C3E305886}"/>
    <cellStyle name="Note 18 2 14 2" xfId="14245" xr:uid="{BF220AC4-CD71-4BC7-B9A6-C40AF0107B83}"/>
    <cellStyle name="Note 18 2 15" xfId="7844" xr:uid="{32898529-F591-4213-9789-063FE810E951}"/>
    <cellStyle name="Note 18 2 15 2" xfId="14315" xr:uid="{39F1DB5B-CC5B-403D-80AC-08E1E936D2C4}"/>
    <cellStyle name="Note 18 2 16" xfId="8023" xr:uid="{3869AFA1-BD5C-4ADB-8024-9B36E28F6BF7}"/>
    <cellStyle name="Note 18 2 16 2" xfId="14494" xr:uid="{44FC01B2-D744-4E02-8E73-027CE5A91A66}"/>
    <cellStyle name="Note 18 2 17" xfId="8200" xr:uid="{AACB37EC-7FAB-497F-ADF1-DCCBE76252F5}"/>
    <cellStyle name="Note 18 2 17 2" xfId="14671" xr:uid="{52749582-2103-4C19-8F4C-33D259ED5D17}"/>
    <cellStyle name="Note 18 2 18" xfId="8984" xr:uid="{AECC238E-22EB-4404-8EFC-5B4AACFB5327}"/>
    <cellStyle name="Note 18 2 19" xfId="9367" xr:uid="{F7C18BE2-C214-455A-8E7C-97933A3DC9B0}"/>
    <cellStyle name="Note 18 2 2" xfId="2134" xr:uid="{00000000-0005-0000-0000-000057080000}"/>
    <cellStyle name="Note 18 2 2 2" xfId="4807" xr:uid="{21412C6C-9FD2-4AB3-BEF5-140B6392BD7E}"/>
    <cellStyle name="Note 18 2 2 2 2" xfId="11286" xr:uid="{E9114771-933D-487B-B363-E6F541F97C79}"/>
    <cellStyle name="Note 18 2 2 3" xfId="9368" xr:uid="{86E6F453-EA17-4053-BD53-3E06FEA1188E}"/>
    <cellStyle name="Note 18 2 2 4" xfId="10320" xr:uid="{FA4C01F2-F98E-4160-9E03-E557429F6FB9}"/>
    <cellStyle name="Note 18 2 20" xfId="8698" xr:uid="{548BD401-AC18-4D48-B41F-5F87A9EFBBDF}"/>
    <cellStyle name="Note 18 2 21" xfId="9754" xr:uid="{76FD430B-275F-4FDB-874F-CBBD6A14FEC6}"/>
    <cellStyle name="Note 18 2 22" xfId="9210" xr:uid="{1BBCEAFA-3602-4E5D-AB47-CDC64E4D47B8}"/>
    <cellStyle name="Note 18 2 23" xfId="9301" xr:uid="{8308B24C-EED3-44C1-AE12-15018B4AF94D}"/>
    <cellStyle name="Note 18 2 24" xfId="15071" xr:uid="{C90FCA7C-59C2-4F9D-9AED-8D6DA187D51A}"/>
    <cellStyle name="Note 18 2 25" xfId="15434" xr:uid="{2FD247B0-0B82-498F-B193-067C751A2AF2}"/>
    <cellStyle name="Note 18 2 26" xfId="15599" xr:uid="{013B0899-3227-42AA-8695-CF6AAE9FF111}"/>
    <cellStyle name="Note 18 2 27" xfId="15291" xr:uid="{917358E0-D619-4F50-9B1E-C2C7B6918851}"/>
    <cellStyle name="Note 18 2 3" xfId="4806" xr:uid="{AD9557F0-65F4-4BBC-876A-9FA0922BB075}"/>
    <cellStyle name="Note 18 2 3 2" xfId="11285" xr:uid="{711D3E60-9021-4A8B-9303-163F56C98E22}"/>
    <cellStyle name="Note 18 2 4" xfId="5482" xr:uid="{B1DA5CCA-3848-4FB5-9A5B-D37B1D5FAEAE}"/>
    <cellStyle name="Note 18 2 4 2" xfId="11953" xr:uid="{92C80FAF-032C-478E-B601-F7CEE6B41E2D}"/>
    <cellStyle name="Note 18 2 5" xfId="5321" xr:uid="{E3C80740-71BC-4399-A9CE-AE94F4ADA827}"/>
    <cellStyle name="Note 18 2 5 2" xfId="11792" xr:uid="{2492785C-216B-40FB-9E8F-637EDB12C5AF}"/>
    <cellStyle name="Note 18 2 6" xfId="5713" xr:uid="{B38D0892-FB60-4103-8F48-3376BBBBFF96}"/>
    <cellStyle name="Note 18 2 6 2" xfId="12184" xr:uid="{41FF782C-305E-43D5-A993-5213DA9E24DC}"/>
    <cellStyle name="Note 18 2 7" xfId="6071" xr:uid="{367A5325-A30F-4B5E-BF25-0E986D560D8F}"/>
    <cellStyle name="Note 18 2 7 2" xfId="12542" xr:uid="{FFDC8E66-A563-4B67-BB51-72DC5FDA355A}"/>
    <cellStyle name="Note 18 2 8" xfId="6367" xr:uid="{5FF8C863-E173-43BB-9BDA-127F028FF1CA}"/>
    <cellStyle name="Note 18 2 8 2" xfId="12838" xr:uid="{784BE43D-D27C-4256-946B-CC99EEE65DFA}"/>
    <cellStyle name="Note 18 2 9" xfId="6473" xr:uid="{560FD985-EFB5-4332-8423-C371A12CA898}"/>
    <cellStyle name="Note 18 2 9 2" xfId="12944" xr:uid="{7EDC04A6-D89E-4F97-8B4E-265DF5CEC23E}"/>
    <cellStyle name="Note 18 20" xfId="8983" xr:uid="{EB6ADB14-F4F7-44C5-AD4A-3FDBE532083C}"/>
    <cellStyle name="Note 18 21" xfId="9366" xr:uid="{6C61AE70-29ED-4A14-BE13-013D99862100}"/>
    <cellStyle name="Note 18 22" xfId="9140" xr:uid="{F9EF5AD9-BAFD-43F6-BD11-3834DD2DC699}"/>
    <cellStyle name="Note 18 23" xfId="9693" xr:uid="{0D0E7B7B-E858-45F7-A3D3-24BBC8732DB0}"/>
    <cellStyle name="Note 18 24" xfId="9282" xr:uid="{5A6C9B7F-3622-428E-AC4B-4EBEF4E5688B}"/>
    <cellStyle name="Note 18 25" xfId="9300" xr:uid="{78DDA102-25EF-4C0B-8B28-4A2473B7DF73}"/>
    <cellStyle name="Note 18 26" xfId="15070" xr:uid="{97B25EE8-7BDC-4F08-87AE-CFC01CB9AA10}"/>
    <cellStyle name="Note 18 27" xfId="3521" xr:uid="{6E4219AC-F2E8-4F82-8CD8-D9C2EDA412DB}"/>
    <cellStyle name="Note 18 28" xfId="15435" xr:uid="{656E7894-9B5C-4F5C-975A-0F6B7BBD667A}"/>
    <cellStyle name="Note 18 29" xfId="15598" xr:uid="{E8C28E02-20D1-498D-BAAD-8FCD5771D6B3}"/>
    <cellStyle name="Note 18 3" xfId="2135" xr:uid="{00000000-0005-0000-0000-000058080000}"/>
    <cellStyle name="Note 18 3 2" xfId="4808" xr:uid="{9BECB807-B034-492B-99D0-13350334696C}"/>
    <cellStyle name="Note 18 3 2 2" xfId="11287" xr:uid="{D09AF2EB-7E83-4E39-BBC3-9C0BE158ABF9}"/>
    <cellStyle name="Note 18 3 3" xfId="9369" xr:uid="{0BAC6EFA-3B70-44D3-BDEA-95FD7DC1DCE7}"/>
    <cellStyle name="Note 18 3 4" xfId="10321" xr:uid="{6D539C75-99C4-48DB-B3A0-27855F0F9A30}"/>
    <cellStyle name="Note 18 3 5" xfId="3522" xr:uid="{9551D2C8-C7A2-4405-9C39-17FB8FDDC177}"/>
    <cellStyle name="Note 18 30" xfId="15644" xr:uid="{3AF2A9E1-89F3-4B81-8947-18570B5102F5}"/>
    <cellStyle name="Note 18 4" xfId="4297" xr:uid="{333D6AA2-9471-472F-9289-E8D0597518AF}"/>
    <cellStyle name="Note 18 4 2" xfId="10834" xr:uid="{6FDF5464-881F-4E62-A2B3-F617AAAC5E4B}"/>
    <cellStyle name="Note 18 5" xfId="4805" xr:uid="{47F17ADB-C25E-48BC-ABE6-4CE8C4F14665}"/>
    <cellStyle name="Note 18 5 2" xfId="11284" xr:uid="{BF9E9483-1152-4CA3-A563-45F65093D06E}"/>
    <cellStyle name="Note 18 6" xfId="5481" xr:uid="{37051D35-5263-4871-86A6-A653D9363090}"/>
    <cellStyle name="Note 18 6 2" xfId="11952" xr:uid="{EAF879B0-F9A1-4DBF-8202-301F5AB31221}"/>
    <cellStyle name="Note 18 7" xfId="5320" xr:uid="{3795174D-D768-45BA-8E38-50DA3D2FA944}"/>
    <cellStyle name="Note 18 7 2" xfId="11791" xr:uid="{6164306B-D93F-4AAC-B144-32D7C3125CCE}"/>
    <cellStyle name="Note 18 8" xfId="5712" xr:uid="{0EFFBF11-798D-41F2-BABD-FB5362EA24CF}"/>
    <cellStyle name="Note 18 8 2" xfId="12183" xr:uid="{1E8FC49E-97DF-4D0C-8428-3E1ED3DDA35B}"/>
    <cellStyle name="Note 18 9" xfId="6072" xr:uid="{DD317604-987E-4E58-A2FA-9F7FEB47BBF4}"/>
    <cellStyle name="Note 18 9 2" xfId="12543" xr:uid="{430D2DBE-1996-46B2-8B99-C7F86D961F10}"/>
    <cellStyle name="Note 18_TRAFO" xfId="2136" xr:uid="{00000000-0005-0000-0000-000059080000}"/>
    <cellStyle name="Note 19" xfId="2137" xr:uid="{00000000-0005-0000-0000-00005A080000}"/>
    <cellStyle name="Note 19 10" xfId="6368" xr:uid="{CE6A05C0-AF9A-4775-8E2B-9F43BE5A6A01}"/>
    <cellStyle name="Note 19 10 2" xfId="12839" xr:uid="{3B9179F9-3490-4214-8502-7038E7DF14E0}"/>
    <cellStyle name="Note 19 11" xfId="6219" xr:uid="{35DFCC6C-7F1A-472B-ABED-89017C98E4BF}"/>
    <cellStyle name="Note 19 11 2" xfId="12690" xr:uid="{B0CD7854-5A05-4CD7-A3E2-4B22CCE9287B}"/>
    <cellStyle name="Note 19 12" xfId="6909" xr:uid="{B3B73645-0D84-4276-A67D-6E1B6D17B201}"/>
    <cellStyle name="Note 19 12 2" xfId="13380" xr:uid="{479C4BD8-D990-4F83-9E87-44752E6887C4}"/>
    <cellStyle name="Note 19 13" xfId="6750" xr:uid="{49B291D0-AE78-4089-AC82-823F6C03FFB1}"/>
    <cellStyle name="Note 19 13 2" xfId="13221" xr:uid="{1644949F-F943-44AC-9E6D-7471AC9D8374}"/>
    <cellStyle name="Note 19 14" xfId="7136" xr:uid="{2A4D08AF-170F-48FD-9E0C-E19C4B380046}"/>
    <cellStyle name="Note 19 14 2" xfId="13607" xr:uid="{88459718-6DBC-4291-8C82-053F703FE0C7}"/>
    <cellStyle name="Note 19 15" xfId="7488" xr:uid="{7E24634C-868F-446F-AE93-138153C8F44B}"/>
    <cellStyle name="Note 19 15 2" xfId="13959" xr:uid="{5322FC86-B0B3-45AE-908C-D431A16689A0}"/>
    <cellStyle name="Note 19 16" xfId="7775" xr:uid="{D68E373F-80AB-44E6-9F30-A91ED505A5D4}"/>
    <cellStyle name="Note 19 16 2" xfId="14246" xr:uid="{DFCEBF34-32B9-4FB2-B880-3183C6195C1C}"/>
    <cellStyle name="Note 19 17" xfId="7803" xr:uid="{84B92CED-008A-4BC5-8281-44DB0CEC418C}"/>
    <cellStyle name="Note 19 17 2" xfId="14274" xr:uid="{118A31C0-8904-4841-9B57-347AC57C7863}"/>
    <cellStyle name="Note 19 18" xfId="7984" xr:uid="{C2727DAC-D1C7-4BF2-89F3-178D571FB4A5}"/>
    <cellStyle name="Note 19 18 2" xfId="14455" xr:uid="{74D18FC5-DA1C-4BBA-BE41-8BE7FFA03378}"/>
    <cellStyle name="Note 19 19" xfId="8163" xr:uid="{FA53DF8F-7A76-4C8A-BDE3-05F04F679B35}"/>
    <cellStyle name="Note 19 19 2" xfId="14634" xr:uid="{E20EC808-A3D2-451D-A15F-DB0A1CFF0CAD}"/>
    <cellStyle name="Note 19 2" xfId="2138" xr:uid="{00000000-0005-0000-0000-00005B080000}"/>
    <cellStyle name="Note 19 2 10" xfId="6910" xr:uid="{E667076C-7F09-4D61-9D18-F2FE295A536B}"/>
    <cellStyle name="Note 19 2 10 2" xfId="13381" xr:uid="{252C4164-E29C-4B37-A9EF-692DA1C67DC5}"/>
    <cellStyle name="Note 19 2 11" xfId="7104" xr:uid="{EB151010-B09C-4D53-8CA7-AF042C569FA6}"/>
    <cellStyle name="Note 19 2 11 2" xfId="13575" xr:uid="{9AB2588C-15A3-485F-9514-EAC6A703E610}"/>
    <cellStyle name="Note 19 2 12" xfId="7137" xr:uid="{E3F9C7BC-BEBC-41B3-A304-698D51C38F83}"/>
    <cellStyle name="Note 19 2 12 2" xfId="13608" xr:uid="{0826B58A-F9EF-4DCC-91C7-7E59E69E8A84}"/>
    <cellStyle name="Note 19 2 13" xfId="7487" xr:uid="{BD2E4D6E-A398-4C5A-BA7C-8C80B60C024F}"/>
    <cellStyle name="Note 19 2 13 2" xfId="13958" xr:uid="{4E52D26F-0929-4EE9-8CE8-88D455EC57C8}"/>
    <cellStyle name="Note 19 2 14" xfId="7776" xr:uid="{F243AFE5-BAD7-4338-A979-9B9524F83C8A}"/>
    <cellStyle name="Note 19 2 14 2" xfId="14247" xr:uid="{29D01104-3978-4C6F-997D-6AA05E8050C1}"/>
    <cellStyle name="Note 19 2 15" xfId="7804" xr:uid="{450659B7-ACFB-4BBB-A9AF-461ED5D3961F}"/>
    <cellStyle name="Note 19 2 15 2" xfId="14275" xr:uid="{28E75E69-25BE-4AC0-A74D-4D86EF19E36F}"/>
    <cellStyle name="Note 19 2 16" xfId="7985" xr:uid="{A95E9C9D-AC4F-42B8-ABAE-09527DDE6E2F}"/>
    <cellStyle name="Note 19 2 16 2" xfId="14456" xr:uid="{F8423030-9FB8-4D8D-B5AC-50246813CEC6}"/>
    <cellStyle name="Note 19 2 17" xfId="8164" xr:uid="{411D814B-7C58-475A-A606-CA2DAB4E2545}"/>
    <cellStyle name="Note 19 2 17 2" xfId="14635" xr:uid="{F4CD93D6-4BF2-4618-BAD3-0383AFBAB154}"/>
    <cellStyle name="Note 19 2 18" xfId="8986" xr:uid="{F16D49C0-9942-4838-B396-4B61900CFDD1}"/>
    <cellStyle name="Note 19 2 19" xfId="9371" xr:uid="{D1F92D82-6F18-4FF4-8EE2-A56142DE2A46}"/>
    <cellStyle name="Note 19 2 2" xfId="2139" xr:uid="{00000000-0005-0000-0000-00005C080000}"/>
    <cellStyle name="Note 19 2 2 2" xfId="4811" xr:uid="{05720018-01E3-4298-81C4-37FEF4B55D6F}"/>
    <cellStyle name="Note 19 2 2 2 2" xfId="11290" xr:uid="{303744D1-9C94-4118-8690-8C124A1689A6}"/>
    <cellStyle name="Note 19 2 2 3" xfId="9372" xr:uid="{CF4E3FBB-1C31-4701-87E0-4FBEA43B26DA}"/>
    <cellStyle name="Note 19 2 2 4" xfId="10322" xr:uid="{F0E52358-80AB-438F-8D77-9EF523061ADE}"/>
    <cellStyle name="Note 19 2 20" xfId="8696" xr:uid="{3A4907FE-A3E3-44B3-ABF7-E4DB227A0365}"/>
    <cellStyle name="Note 19 2 21" xfId="9695" xr:uid="{A6D10D98-A3C8-426F-AC33-E54E06DBCC8E}"/>
    <cellStyle name="Note 19 2 22" xfId="9279" xr:uid="{E07C57F7-CCA3-4D2A-B23C-1D8983222096}"/>
    <cellStyle name="Note 19 2 23" xfId="9751" xr:uid="{3A97BDCF-32B0-4371-949D-988BA31985F9}"/>
    <cellStyle name="Note 19 2 24" xfId="15073" xr:uid="{FCF285FD-AE0A-4D9F-83D6-2F34FBCE4CFE}"/>
    <cellStyle name="Note 19 2 25" xfId="15432" xr:uid="{717E5AC9-1624-47F1-A812-AADDE09E3037}"/>
    <cellStyle name="Note 19 2 26" xfId="15618" xr:uid="{66DE3B11-7EBA-48B0-A64D-051FEFF4519E}"/>
    <cellStyle name="Note 19 2 27" xfId="15642" xr:uid="{C08DCDBE-704F-4832-87EC-8B6AA9551418}"/>
    <cellStyle name="Note 19 2 3" xfId="4810" xr:uid="{28ED06A5-1D91-4C68-B16B-AB5CDD09E4F7}"/>
    <cellStyle name="Note 19 2 3 2" xfId="11289" xr:uid="{19AD1D9D-6AFD-4A0F-A98E-562A2C1297A7}"/>
    <cellStyle name="Note 19 2 4" xfId="5484" xr:uid="{5A5AB585-4D2A-4F04-AB08-127CC9CB067F}"/>
    <cellStyle name="Note 19 2 4 2" xfId="11955" xr:uid="{ACB6C294-D1A7-45BC-9DFD-3B2BA52AC8EB}"/>
    <cellStyle name="Note 19 2 5" xfId="5681" xr:uid="{9AAACCAE-34E0-4C36-B113-687FDB7B96E6}"/>
    <cellStyle name="Note 19 2 5 2" xfId="12152" xr:uid="{64605C74-1BCC-4C7A-BDE6-7CF2060E96A4}"/>
    <cellStyle name="Note 19 2 6" xfId="5715" xr:uid="{15B7E4A4-E538-431F-8488-E176B24E079E}"/>
    <cellStyle name="Note 19 2 6 2" xfId="12186" xr:uid="{BB4B584E-AC04-44E3-9D61-56C90DAFC499}"/>
    <cellStyle name="Note 19 2 7" xfId="6069" xr:uid="{8EB316CD-95D9-4B57-BE7A-9AE6428FBDBE}"/>
    <cellStyle name="Note 19 2 7 2" xfId="12540" xr:uid="{9079B90D-5429-4753-B6B7-0D3E8ADADDA4}"/>
    <cellStyle name="Note 19 2 8" xfId="6369" xr:uid="{53041F90-C956-4B20-BF2A-15EC0A2A6AF6}"/>
    <cellStyle name="Note 19 2 8 2" xfId="12840" xr:uid="{706A9E96-F70F-42F6-9B82-D56341D89A70}"/>
    <cellStyle name="Note 19 2 9" xfId="5896" xr:uid="{9590E9F9-1D06-49B7-8D5A-F00BABCD07C7}"/>
    <cellStyle name="Note 19 2 9 2" xfId="12367" xr:uid="{43B8C668-3F1B-44A7-825C-5990C5006551}"/>
    <cellStyle name="Note 19 20" xfId="8985" xr:uid="{2CC9C244-8929-4592-9271-C421ACB07E90}"/>
    <cellStyle name="Note 19 21" xfId="9370" xr:uid="{C7AE770B-C866-4CC7-B8D2-916F0DDFC0D5}"/>
    <cellStyle name="Note 19 22" xfId="8697" xr:uid="{720C78F1-DBDB-4F58-9E27-F3ACECF5FCEE}"/>
    <cellStyle name="Note 19 23" xfId="9694" xr:uid="{EE93B3F5-2F50-48D8-9FCC-02270677231D}"/>
    <cellStyle name="Note 19 24" xfId="9211" xr:uid="{E9468083-9BB7-4CA5-809D-F1F1849712E0}"/>
    <cellStyle name="Note 19 25" xfId="9937" xr:uid="{75E02254-7ACA-4105-BAFF-A4CBBDA744A2}"/>
    <cellStyle name="Note 19 26" xfId="15072" xr:uid="{20EB4AD9-2643-4F36-86EB-560D46173CB2}"/>
    <cellStyle name="Note 19 27" xfId="3523" xr:uid="{9B8C0451-555C-4AB7-9484-74B8CED59EFC}"/>
    <cellStyle name="Note 19 28" xfId="15433" xr:uid="{532AA974-B0C1-4640-9FB1-47A5E89AAED2}"/>
    <cellStyle name="Note 19 29" xfId="15600" xr:uid="{F8C65D2A-264C-4222-81CD-BE79FF99DE6A}"/>
    <cellStyle name="Note 19 3" xfId="2140" xr:uid="{00000000-0005-0000-0000-00005D080000}"/>
    <cellStyle name="Note 19 3 2" xfId="4812" xr:uid="{FED05C69-07AE-4E47-B431-64BD1EAAED0C}"/>
    <cellStyle name="Note 19 3 2 2" xfId="11291" xr:uid="{3A48E4D9-A87A-4F11-AF1E-AFF9E43B1337}"/>
    <cellStyle name="Note 19 3 3" xfId="9373" xr:uid="{26775D53-5A4D-4305-9008-49778F2094BD}"/>
    <cellStyle name="Note 19 3 4" xfId="10323" xr:uid="{C4387896-5827-4AB1-9272-671E0A755D2B}"/>
    <cellStyle name="Note 19 3 5" xfId="3524" xr:uid="{534F7BC9-EE25-4E1C-BC6C-BFFAF18E8BCC}"/>
    <cellStyle name="Note 19 30" xfId="15290" xr:uid="{EE073C67-4025-47BA-B3FD-5254B94861B2}"/>
    <cellStyle name="Note 19 4" xfId="4298" xr:uid="{6B013829-17B4-42C6-9AE2-269DD3154FD4}"/>
    <cellStyle name="Note 19 4 2" xfId="10835" xr:uid="{D3BCFEE2-4748-4641-8500-FA202F58F372}"/>
    <cellStyle name="Note 19 5" xfId="4809" xr:uid="{63F3DCAF-B644-4516-A5F2-F8CB4021E863}"/>
    <cellStyle name="Note 19 5 2" xfId="11288" xr:uid="{1C201BF3-8797-49E8-8601-A4CC9ED1FBA8}"/>
    <cellStyle name="Note 19 6" xfId="5483" xr:uid="{536739D2-FD07-4A41-AD76-4EE21611A4FE}"/>
    <cellStyle name="Note 19 6 2" xfId="11954" xr:uid="{D71B3F44-0A3E-4A97-A500-261857F74F66}"/>
    <cellStyle name="Note 19 7" xfId="5322" xr:uid="{84BC0DCD-2863-4C32-BD91-435C614526A4}"/>
    <cellStyle name="Note 19 7 2" xfId="11793" xr:uid="{DB541EF6-A50F-4D65-B93C-B153AEF9245D}"/>
    <cellStyle name="Note 19 8" xfId="5714" xr:uid="{D9EF6736-3215-48BF-A1F7-37428DCC7803}"/>
    <cellStyle name="Note 19 8 2" xfId="12185" xr:uid="{D63C1414-5C69-4C07-A6AE-FAF69E3B29A0}"/>
    <cellStyle name="Note 19 9" xfId="6070" xr:uid="{5DD3E138-BDD6-45D4-86A4-B662E6BF9075}"/>
    <cellStyle name="Note 19 9 2" xfId="12541" xr:uid="{7548027D-A402-403E-B15E-D6EB5F308B3B}"/>
    <cellStyle name="Note 19_TRAFO" xfId="2141" xr:uid="{00000000-0005-0000-0000-00005E080000}"/>
    <cellStyle name="Note 2" xfId="2142" xr:uid="{00000000-0005-0000-0000-00005F080000}"/>
    <cellStyle name="Note 2 10" xfId="6370" xr:uid="{20E35647-1FD5-4515-BF4A-F265227A92BF}"/>
    <cellStyle name="Note 2 10 2" xfId="12841" xr:uid="{F1BDB8C4-8C1F-4FF7-9B5A-84306EE5161F}"/>
    <cellStyle name="Note 2 11" xfId="6220" xr:uid="{C10A3E3C-0423-464E-95FA-04C328F9FA5A}"/>
    <cellStyle name="Note 2 11 2" xfId="12691" xr:uid="{0BFF17F9-C1BB-4E5B-93CF-57C76122FB83}"/>
    <cellStyle name="Note 2 12" xfId="6911" xr:uid="{52E4AE10-911A-4A93-A7AE-8A9297678AF9}"/>
    <cellStyle name="Note 2 12 2" xfId="13382" xr:uid="{65ACAA4C-5A76-47A5-AE38-7F9B01E5A5AA}"/>
    <cellStyle name="Note 2 13" xfId="6751" xr:uid="{102C9E59-0F27-4735-AE4A-B2833FC0E24E}"/>
    <cellStyle name="Note 2 13 2" xfId="13222" xr:uid="{71732162-9037-4883-9DFE-35423DF7A3AB}"/>
    <cellStyle name="Note 2 14" xfId="7138" xr:uid="{FE276C1D-87B3-4D71-A6C1-25FE0EC6AD85}"/>
    <cellStyle name="Note 2 14 2" xfId="13609" xr:uid="{43D79AD0-F6B1-4CC4-97E4-44D71455E427}"/>
    <cellStyle name="Note 2 15" xfId="7486" xr:uid="{7D0DD494-D499-445A-93ED-8639D73176FA}"/>
    <cellStyle name="Note 2 15 2" xfId="13957" xr:uid="{59D94901-493D-482E-95AC-CFE28110B9FB}"/>
    <cellStyle name="Note 2 16" xfId="7777" xr:uid="{A08898C5-CDFE-4B18-8719-F0520BA9C91B}"/>
    <cellStyle name="Note 2 16 2" xfId="14248" xr:uid="{2B6694EA-1416-4767-8B33-0B3B2A6EF3E1}"/>
    <cellStyle name="Note 2 17" xfId="7788" xr:uid="{2CEE8178-A185-4EFE-9879-1318A52F3FA6}"/>
    <cellStyle name="Note 2 17 2" xfId="14259" xr:uid="{FB7A3F4E-C23B-47D8-BFEC-5C5C6FC411AD}"/>
    <cellStyle name="Note 2 18" xfId="7816" xr:uid="{2AD87157-EEE8-4858-8255-D562297B83EC}"/>
    <cellStyle name="Note 2 18 2" xfId="14287" xr:uid="{5F2BC301-956C-4267-BC69-12B7AB5A108F}"/>
    <cellStyle name="Note 2 19" xfId="7997" xr:uid="{5B640706-8AF6-4D93-B919-729434065382}"/>
    <cellStyle name="Note 2 19 2" xfId="14468" xr:uid="{75D1A7F7-A12F-4987-A61C-52B0E7B175CB}"/>
    <cellStyle name="Note 2 2" xfId="2143" xr:uid="{00000000-0005-0000-0000-000060080000}"/>
    <cellStyle name="Note 2 2 10" xfId="6637" xr:uid="{D576A28F-9EA5-4290-9643-3A1707B58237}"/>
    <cellStyle name="Note 2 2 10 2" xfId="13108" xr:uid="{505AF5FD-C892-4EDD-97F8-68518C7895E1}"/>
    <cellStyle name="Note 2 2 11" xfId="6752" xr:uid="{8EA16B45-DAC6-4C21-AB04-DCBF2540E409}"/>
    <cellStyle name="Note 2 2 11 2" xfId="13223" xr:uid="{EC6BA3DA-0579-49EF-9425-383AEC568D52}"/>
    <cellStyle name="Note 2 2 12" xfId="7139" xr:uid="{AD856453-4549-43A7-9BBB-960D1EC8A0C9}"/>
    <cellStyle name="Note 2 2 12 2" xfId="13610" xr:uid="{EFC0CD91-6F6E-45D9-BDB1-82142D5E4254}"/>
    <cellStyle name="Note 2 2 13" xfId="7485" xr:uid="{F4295A0E-CB98-4349-A04A-980DEA67B224}"/>
    <cellStyle name="Note 2 2 13 2" xfId="13956" xr:uid="{B563291A-1027-4230-A231-0B8297614A06}"/>
    <cellStyle name="Note 2 2 14" xfId="7778" xr:uid="{D6162E6E-04B6-4A44-89CA-36918D54E31A}"/>
    <cellStyle name="Note 2 2 14 2" xfId="14249" xr:uid="{DAC23740-25DE-443B-B727-8CE7AB6E8045}"/>
    <cellStyle name="Note 2 2 15" xfId="7805" xr:uid="{F9E94D49-6C47-4952-9DD0-2E40AF7BE133}"/>
    <cellStyle name="Note 2 2 15 2" xfId="14276" xr:uid="{7A2023E9-CDD7-4713-BF1A-004EB2BAE94A}"/>
    <cellStyle name="Note 2 2 16" xfId="7986" xr:uid="{332CF49A-3C97-4B08-9A50-439FFE453E91}"/>
    <cellStyle name="Note 2 2 16 2" xfId="14457" xr:uid="{32D4DB62-96C1-4A5C-90BF-4FAA469520D5}"/>
    <cellStyle name="Note 2 2 17" xfId="8165" xr:uid="{170C2A80-087F-4AAE-BC11-D3FA62D99635}"/>
    <cellStyle name="Note 2 2 17 2" xfId="14636" xr:uid="{D802DE9A-D36C-4834-A752-96D148BF2AF5}"/>
    <cellStyle name="Note 2 2 18" xfId="8541" xr:uid="{B630B45D-88AF-42C6-8A11-9C58FDF67433}"/>
    <cellStyle name="Note 2 2 19" xfId="9375" xr:uid="{0611707E-3A14-43B6-B4C9-27D8D18832D0}"/>
    <cellStyle name="Note 2 2 2" xfId="2144" xr:uid="{00000000-0005-0000-0000-000061080000}"/>
    <cellStyle name="Note 2 2 2 2" xfId="4815" xr:uid="{0463EDB2-F13D-4F0B-A501-45137E7E370A}"/>
    <cellStyle name="Note 2 2 2 2 2" xfId="11294" xr:uid="{43A34FBC-F9DD-4CC4-BD50-1A440417DC76}"/>
    <cellStyle name="Note 2 2 2 3" xfId="9376" xr:uid="{BF54DFD3-4CB0-4F39-9A66-CE103B66087F}"/>
    <cellStyle name="Note 2 2 2 4" xfId="10324" xr:uid="{8998A43E-11BF-42C3-B55E-16031A2BE373}"/>
    <cellStyle name="Note 2 2 20" xfId="8694" xr:uid="{BF889AA7-7870-4D66-A374-256FF52AFBF3}"/>
    <cellStyle name="Note 2 2 21" xfId="9697" xr:uid="{EA75257F-2F2A-4590-815C-00CA0720FFD4}"/>
    <cellStyle name="Note 2 2 22" xfId="9213" xr:uid="{BDB7FE8B-AA4F-4424-97B6-269B35B36E93}"/>
    <cellStyle name="Note 2 2 23" xfId="9303" xr:uid="{51D7FA0A-2938-4CE8-B6C7-AC929CA5C515}"/>
    <cellStyle name="Note 2 2 24" xfId="15075" xr:uid="{F68CA37F-E4F2-4012-B022-C1C3FFAFD9FB}"/>
    <cellStyle name="Note 2 2 25" xfId="15430" xr:uid="{C4699562-C29D-4051-870B-55BB5B3FAF76}"/>
    <cellStyle name="Note 2 2 26" xfId="15602" xr:uid="{DAF8FE9F-F4AD-4072-BEAB-69F45FA6C8AF}"/>
    <cellStyle name="Note 2 2 27" xfId="15288" xr:uid="{A2CD08C4-7658-4C8C-9AC5-133810F0557E}"/>
    <cellStyle name="Note 2 2 3" xfId="4814" xr:uid="{A616B1CA-3CBC-4B2B-A7E6-ACC5986969C3}"/>
    <cellStyle name="Note 2 2 3 2" xfId="11293" xr:uid="{05F58182-D755-45A1-9BE0-6FCC8C90DDB0}"/>
    <cellStyle name="Note 2 2 4" xfId="5174" xr:uid="{4427DDA3-7A59-44B6-8940-55C9F44551C9}"/>
    <cellStyle name="Note 2 2 4 2" xfId="11645" xr:uid="{E110F725-93CB-4435-8BBB-9003D91C1988}"/>
    <cellStyle name="Note 2 2 5" xfId="5324" xr:uid="{EF2A83B2-677D-4CA4-B959-0EDA19374A3D}"/>
    <cellStyle name="Note 2 2 5 2" xfId="11795" xr:uid="{D057720F-60D2-4D4B-9898-B4E40DC760CB}"/>
    <cellStyle name="Note 2 2 6" xfId="5717" xr:uid="{1DD7202D-6A44-4AC1-9DDE-F0F79603F6F8}"/>
    <cellStyle name="Note 2 2 6 2" xfId="12188" xr:uid="{5882B7EA-8D19-486F-B431-38580BE8DD0C}"/>
    <cellStyle name="Note 2 2 7" xfId="6067" xr:uid="{C1BB2B3E-3D89-45DF-BEF3-34397D062F2A}"/>
    <cellStyle name="Note 2 2 7 2" xfId="12538" xr:uid="{73A55F04-9DC6-43FE-A9B7-E2114534ED66}"/>
    <cellStyle name="Note 2 2 8" xfId="6371" xr:uid="{25ABA6D8-A52D-4F3B-9F52-500956CD5650}"/>
    <cellStyle name="Note 2 2 8 2" xfId="12842" xr:uid="{1E36EED1-A94D-4616-93CB-D53F7D74DBAF}"/>
    <cellStyle name="Note 2 2 9" xfId="6221" xr:uid="{B5249AA1-DA1B-4E71-B70C-5208D0051CE9}"/>
    <cellStyle name="Note 2 2 9 2" xfId="12692" xr:uid="{807AA80F-C0B9-4B59-818D-C5A7C457862C}"/>
    <cellStyle name="Note 2 20" xfId="8540" xr:uid="{A1B3A094-B0FF-4DA9-9BCC-B34FB89BAFB2}"/>
    <cellStyle name="Note 2 21" xfId="9374" xr:uid="{9E16CC1D-DC88-4267-9479-7CDCAA194639}"/>
    <cellStyle name="Note 2 22" xfId="8695" xr:uid="{B888B5A9-BC43-4B13-82B6-3E8DB8E1129A}"/>
    <cellStyle name="Note 2 23" xfId="9696" xr:uid="{DE8EFE96-E556-4956-B946-324913A4E200}"/>
    <cellStyle name="Note 2 24" xfId="9212" xr:uid="{8CB2C3D2-F832-4D14-B3DF-82C14A4E9C45}"/>
    <cellStyle name="Note 2 25" xfId="9302" xr:uid="{DAEF770B-C53F-475B-B3AA-C7F1E1B21911}"/>
    <cellStyle name="Note 2 26" xfId="15074" xr:uid="{8CFD8F69-02F5-49FD-AEA4-BF800D7A0226}"/>
    <cellStyle name="Note 2 27" xfId="15431" xr:uid="{D75B642F-4A75-49D3-B2E8-10A208585222}"/>
    <cellStyle name="Note 2 28" xfId="15601" xr:uid="{C0134217-AFA0-4F1A-B855-E8A4584ED7B2}"/>
    <cellStyle name="Note 2 29" xfId="15289" xr:uid="{38E984A4-0523-4FE8-93CC-DFF638DF9876}"/>
    <cellStyle name="Note 2 3" xfId="2145" xr:uid="{00000000-0005-0000-0000-000062080000}"/>
    <cellStyle name="Note 2 3 10" xfId="6638" xr:uid="{9BEB50EE-8481-46EF-A14B-789D77010B96}"/>
    <cellStyle name="Note 2 3 10 2" xfId="13109" xr:uid="{5D76972B-A9A5-46ED-85B2-F34BB65BBC14}"/>
    <cellStyle name="Note 2 3 11" xfId="6753" xr:uid="{6F37F6D9-EC37-4C36-B478-FB260B10332D}"/>
    <cellStyle name="Note 2 3 11 2" xfId="13224" xr:uid="{97E97FAC-4419-4D54-87EA-27E97659068A}"/>
    <cellStyle name="Note 2 3 12" xfId="7140" xr:uid="{102E345E-59D1-476B-BAC0-5BC9AF59D8BE}"/>
    <cellStyle name="Note 2 3 12 2" xfId="13611" xr:uid="{05410891-4BA3-4CFA-A861-BCF3539A12FC}"/>
    <cellStyle name="Note 2 3 13" xfId="7325" xr:uid="{B281822F-12E3-4256-8F34-3FE5BD1150AF}"/>
    <cellStyle name="Note 2 3 13 2" xfId="13796" xr:uid="{879F48EC-3E6E-44C0-BF9E-C1569FE12E2E}"/>
    <cellStyle name="Note 2 3 14" xfId="7779" xr:uid="{15E52489-D58D-45EF-BF8B-DE65AAACCCA7}"/>
    <cellStyle name="Note 2 3 14 2" xfId="14250" xr:uid="{49E3D76D-925A-4B04-A098-191DB35B9518}"/>
    <cellStyle name="Note 2 3 15" xfId="7806" xr:uid="{1CE6F8F1-9B63-4BE9-B108-6A7E2333D8D5}"/>
    <cellStyle name="Note 2 3 15 2" xfId="14277" xr:uid="{E166BD43-CE61-488E-B711-CCCE29FC8AF4}"/>
    <cellStyle name="Note 2 3 16" xfId="7987" xr:uid="{F4DB6E52-49F1-4F66-BB8D-5063F4F4B42B}"/>
    <cellStyle name="Note 2 3 16 2" xfId="14458" xr:uid="{81195B82-A1E9-4894-A749-197B5F61E458}"/>
    <cellStyle name="Note 2 3 17" xfId="8166" xr:uid="{38C9AB37-04D5-4793-A35C-C28D364DA2B5}"/>
    <cellStyle name="Note 2 3 17 2" xfId="14637" xr:uid="{302993A8-71B2-48D6-81DE-76D89249FF4D}"/>
    <cellStyle name="Note 2 3 18" xfId="8987" xr:uid="{2BE605B9-3D23-42EA-9E98-C3E75BD72C6F}"/>
    <cellStyle name="Note 2 3 19" xfId="9377" xr:uid="{09F9B443-65A8-4D4F-89D2-7F0DB5FA34E8}"/>
    <cellStyle name="Note 2 3 2" xfId="2146" xr:uid="{00000000-0005-0000-0000-000063080000}"/>
    <cellStyle name="Note 2 3 2 2" xfId="4817" xr:uid="{6E5F8F2E-A05F-4D39-9BE9-AFB1C4CF72B2}"/>
    <cellStyle name="Note 2 3 2 2 2" xfId="11296" xr:uid="{EC32E7B3-A841-4336-8043-F93F274BFA63}"/>
    <cellStyle name="Note 2 3 2 3" xfId="9378" xr:uid="{009848D9-16AB-4AC6-8F27-800ADEF825F8}"/>
    <cellStyle name="Note 2 3 2 4" xfId="10325" xr:uid="{5B0E95C4-7E7D-45CC-BC2E-2762FFC08D27}"/>
    <cellStyle name="Note 2 3 20" xfId="8693" xr:uid="{35F0189A-41B0-457C-BA01-6AEE98DCA6BE}"/>
    <cellStyle name="Note 2 3 21" xfId="9698" xr:uid="{2B4DC43B-67A8-4625-9D23-AF151E63BED3}"/>
    <cellStyle name="Note 2 3 22" xfId="9214" xr:uid="{35B6A3B1-8047-405A-AD5A-E070F9474286}"/>
    <cellStyle name="Note 2 3 23" xfId="9304" xr:uid="{4F044FAE-AFA2-4680-925E-BA771B176A20}"/>
    <cellStyle name="Note 2 3 24" xfId="15076" xr:uid="{F673DF20-89C7-4620-8C19-5F835648B94C}"/>
    <cellStyle name="Note 2 3 25" xfId="15429" xr:uid="{158936C3-8FE0-4427-8026-D5C7EBB310AA}"/>
    <cellStyle name="Note 2 3 26" xfId="15603" xr:uid="{4E41A53B-3FA7-4774-9878-5ABF65AF4F64}"/>
    <cellStyle name="Note 2 3 27" xfId="15287" xr:uid="{0D0ECEC0-2683-44A4-8D6C-460EDCE1C328}"/>
    <cellStyle name="Note 2 3 3" xfId="4816" xr:uid="{4F82428D-35DD-4EA4-8E88-CA5FF47D369F}"/>
    <cellStyle name="Note 2 3 3 2" xfId="11295" xr:uid="{9DF6C296-97CD-49A3-8D16-7B2F506C5CE7}"/>
    <cellStyle name="Note 2 3 4" xfId="5485" xr:uid="{0FB8547B-85AF-4BAC-A331-2D24927CA23D}"/>
    <cellStyle name="Note 2 3 4 2" xfId="11956" xr:uid="{7BE3C912-AB46-4A9E-8B78-09FE8A441B6E}"/>
    <cellStyle name="Note 2 3 5" xfId="5325" xr:uid="{9AC2E806-7222-4139-8521-7D5EAB788196}"/>
    <cellStyle name="Note 2 3 5 2" xfId="11796" xr:uid="{20B5B380-51E6-46F9-BDB3-4FA4E0EC28D6}"/>
    <cellStyle name="Note 2 3 6" xfId="5718" xr:uid="{7DA48314-B7FB-4940-9F44-1AD698C9531B}"/>
    <cellStyle name="Note 2 3 6 2" xfId="12189" xr:uid="{9FC56479-4AF0-4475-AB95-622E50DC98F8}"/>
    <cellStyle name="Note 2 3 7" xfId="6066" xr:uid="{7E58E068-DFF6-4939-8D23-5E9928F18E74}"/>
    <cellStyle name="Note 2 3 7 2" xfId="12537" xr:uid="{13F1F0D9-8A54-4EDB-8DCB-9880BE037319}"/>
    <cellStyle name="Note 2 3 8" xfId="6372" xr:uid="{4872B4D9-C8DE-46F7-B61C-CD4EE2B5B710}"/>
    <cellStyle name="Note 2 3 8 2" xfId="12843" xr:uid="{281BB7C0-2FCF-419B-8A79-33ED061739C8}"/>
    <cellStyle name="Note 2 3 9" xfId="6222" xr:uid="{413FB226-CBB2-40CA-9B58-19846DB953DA}"/>
    <cellStyle name="Note 2 3 9 2" xfId="12693" xr:uid="{BC3FD84D-F87F-4EC5-B0D2-74B56F84282B}"/>
    <cellStyle name="Note 2 4" xfId="2147" xr:uid="{00000000-0005-0000-0000-000064080000}"/>
    <cellStyle name="Note 2 4 2" xfId="4818" xr:uid="{BB964242-2B07-4C83-8AB4-8B65FBA879E0}"/>
    <cellStyle name="Note 2 4 2 2" xfId="11297" xr:uid="{7818C726-C16F-462B-9137-F41FFB898A59}"/>
    <cellStyle name="Note 2 4 3" xfId="9379" xr:uid="{5F67B5E8-2A53-4E11-A504-B909A5D9DF6E}"/>
    <cellStyle name="Note 2 4 4" xfId="10326" xr:uid="{B7727E94-66F1-4C3A-97A5-6892D6738271}"/>
    <cellStyle name="Note 2 5" xfId="4813" xr:uid="{23BBB57A-510E-4A87-A112-EDC4AAD26390}"/>
    <cellStyle name="Note 2 5 2" xfId="11292" xr:uid="{930A8BB7-5142-4AF2-95E8-29523C308688}"/>
    <cellStyle name="Note 2 6" xfId="5173" xr:uid="{DEBAB50A-8F6C-466A-8F22-91052CB0F19D}"/>
    <cellStyle name="Note 2 6 2" xfId="11644" xr:uid="{DBEEB81B-34A8-44B2-BCE2-07C7C0A96E31}"/>
    <cellStyle name="Note 2 7" xfId="5323" xr:uid="{E6C8D130-D4B1-4B6E-A231-B4D518FFC4F3}"/>
    <cellStyle name="Note 2 7 2" xfId="11794" xr:uid="{07160D0A-F8AB-4404-BDED-3AF073F42588}"/>
    <cellStyle name="Note 2 8" xfId="5716" xr:uid="{FB179AA5-DFE0-4248-A31C-791808E56EF3}"/>
    <cellStyle name="Note 2 8 2" xfId="12187" xr:uid="{F9195FE7-6587-4D1A-BD2A-1F291F807702}"/>
    <cellStyle name="Note 2 9" xfId="6068" xr:uid="{B65A9C0D-EC9E-4244-9FBD-5CC2F1A89AFE}"/>
    <cellStyle name="Note 2 9 2" xfId="12539" xr:uid="{66D3B5AD-D0E5-48FD-9021-2F93286224B0}"/>
    <cellStyle name="Note 2_TRAFO" xfId="2148" xr:uid="{00000000-0005-0000-0000-000065080000}"/>
    <cellStyle name="Note 20" xfId="2149" xr:uid="{00000000-0005-0000-0000-000066080000}"/>
    <cellStyle name="Note 20 10" xfId="6373" xr:uid="{5759C509-8621-421B-AABD-9F5584F4511C}"/>
    <cellStyle name="Note 20 10 2" xfId="12844" xr:uid="{4648014F-213E-4A21-A49B-6B4AA959090D}"/>
    <cellStyle name="Note 20 11" xfId="6223" xr:uid="{F67210FF-D1F2-4B94-AC54-5FE16721508C}"/>
    <cellStyle name="Note 20 11 2" xfId="12694" xr:uid="{B75BF577-B364-4C4C-9309-C1BE9DB6AA36}"/>
    <cellStyle name="Note 20 12" xfId="6912" xr:uid="{FF490B09-CDF8-4501-A9C8-3D9178CD2E03}"/>
    <cellStyle name="Note 20 12 2" xfId="13383" xr:uid="{393C7DE0-4E97-473D-BBEB-C306530E074A}"/>
    <cellStyle name="Note 20 13" xfId="6754" xr:uid="{E2E44DE0-25DD-447D-B478-7330CCAC649D}"/>
    <cellStyle name="Note 20 13 2" xfId="13225" xr:uid="{6267054F-AD5E-41AE-8ADA-6D8434FDFC4E}"/>
    <cellStyle name="Note 20 14" xfId="7141" xr:uid="{569AB08F-D190-4B81-B4D6-34304A175DC6}"/>
    <cellStyle name="Note 20 14 2" xfId="13612" xr:uid="{31723793-47D9-4462-98D0-20E86B7D013C}"/>
    <cellStyle name="Note 20 15" xfId="7484" xr:uid="{ED2CCACF-899E-4FA0-8E7B-C7C6BCDE23DB}"/>
    <cellStyle name="Note 20 15 2" xfId="13955" xr:uid="{D49F9FFB-6021-4E5A-AC1B-DBE9977A0B70}"/>
    <cellStyle name="Note 20 16" xfId="7780" xr:uid="{093F1B0E-8B2A-411A-A0FA-A1F11E7A2A45}"/>
    <cellStyle name="Note 20 16 2" xfId="14251" xr:uid="{4A0D59C6-171B-480C-9EEB-DE6256C49DC7}"/>
    <cellStyle name="Note 20 17" xfId="7807" xr:uid="{7EF2C694-27E1-457B-82F0-69E430A86D84}"/>
    <cellStyle name="Note 20 17 2" xfId="14278" xr:uid="{BF01FB3B-C48F-47A5-872C-A61CA1E63426}"/>
    <cellStyle name="Note 20 18" xfId="7988" xr:uid="{EA1C56BF-B06C-4061-B978-6B8B5EA4D8B0}"/>
    <cellStyle name="Note 20 18 2" xfId="14459" xr:uid="{BE5F444A-BB1F-4F28-9E86-BFD93D1142DE}"/>
    <cellStyle name="Note 20 19" xfId="8167" xr:uid="{856DF251-AB47-4D59-84B9-B17DC57266B7}"/>
    <cellStyle name="Note 20 19 2" xfId="14638" xr:uid="{08C12140-6E95-4EB6-992A-93246A795305}"/>
    <cellStyle name="Note 20 2" xfId="2150" xr:uid="{00000000-0005-0000-0000-000067080000}"/>
    <cellStyle name="Note 20 2 10" xfId="6913" xr:uid="{CFCE6F36-69EC-4C4A-BAFD-148B8065CB8D}"/>
    <cellStyle name="Note 20 2 10 2" xfId="13384" xr:uid="{A9720637-2F22-44AD-A194-E7BFE059362D}"/>
    <cellStyle name="Note 20 2 11" xfId="6755" xr:uid="{4C1C22E2-FD30-4978-9E81-805801DCD1BF}"/>
    <cellStyle name="Note 20 2 11 2" xfId="13226" xr:uid="{E46AF3BC-6317-4CE8-ACE3-E6A8914AD607}"/>
    <cellStyle name="Note 20 2 12" xfId="7142" xr:uid="{5E0039BF-456A-4BF0-B4AF-71462B577DE8}"/>
    <cellStyle name="Note 20 2 12 2" xfId="13613" xr:uid="{39005A31-D589-44FC-B195-A55C0E7CB411}"/>
    <cellStyle name="Note 20 2 13" xfId="7483" xr:uid="{CC38E25D-389D-4FE6-90DA-3371ABA36736}"/>
    <cellStyle name="Note 20 2 13 2" xfId="13954" xr:uid="{EB45910E-3DF6-4457-804E-BFAB01FD76DE}"/>
    <cellStyle name="Note 20 2 14" xfId="7781" xr:uid="{B48CE1FC-98BE-491F-92B4-DEED730173D7}"/>
    <cellStyle name="Note 20 2 14 2" xfId="14252" xr:uid="{3BC68DFD-E858-476B-AEE3-469335EC65BC}"/>
    <cellStyle name="Note 20 2 15" xfId="7808" xr:uid="{DC4845B1-6A98-4888-99B1-4EE68C0ECDCF}"/>
    <cellStyle name="Note 20 2 15 2" xfId="14279" xr:uid="{B434D916-6DA5-453E-9738-4B7F84A941F1}"/>
    <cellStyle name="Note 20 2 16" xfId="7989" xr:uid="{9177FDA1-954A-46B3-B5D6-4111E6C07A10}"/>
    <cellStyle name="Note 20 2 16 2" xfId="14460" xr:uid="{35B317FC-364D-4BE9-A1DC-52D0B36977FD}"/>
    <cellStyle name="Note 20 2 17" xfId="8168" xr:uid="{A45360A4-7A1C-4AC5-B382-6C00CA10D2F2}"/>
    <cellStyle name="Note 20 2 17 2" xfId="14639" xr:uid="{1D742955-19D8-45D5-A705-8DBBBA0D8505}"/>
    <cellStyle name="Note 20 2 18" xfId="8549" xr:uid="{33D8FD9F-F929-4C7C-88BC-02A7A6AED00A}"/>
    <cellStyle name="Note 20 2 19" xfId="9381" xr:uid="{3D18BF3F-A63A-4454-8475-B612AFDD6C27}"/>
    <cellStyle name="Note 20 2 2" xfId="2151" xr:uid="{00000000-0005-0000-0000-000068080000}"/>
    <cellStyle name="Note 20 2 2 2" xfId="4821" xr:uid="{3DE7C8CE-1694-4942-ACFA-E34E74D57D1C}"/>
    <cellStyle name="Note 20 2 2 2 2" xfId="11300" xr:uid="{E5C41046-6C48-4BB1-84CD-228376F3BD98}"/>
    <cellStyle name="Note 20 2 2 3" xfId="9382" xr:uid="{5278C0BB-1287-4442-BA69-4C100B414F41}"/>
    <cellStyle name="Note 20 2 2 4" xfId="10327" xr:uid="{E8740CA4-7738-45CB-83B1-CEDDAEA37435}"/>
    <cellStyle name="Note 20 2 20" xfId="8691" xr:uid="{DCC15F5A-C8D1-409D-A429-570461EA7ECE}"/>
    <cellStyle name="Note 20 2 21" xfId="9700" xr:uid="{E2DF471D-180F-4B19-9753-3EDF84239693}"/>
    <cellStyle name="Note 20 2 22" xfId="9216" xr:uid="{2CBD0135-4C63-42C6-B3FC-BFAA49D4DDC5}"/>
    <cellStyle name="Note 20 2 23" xfId="9306" xr:uid="{4CFF9CD1-C67C-4F8B-835F-60C2F9D2B101}"/>
    <cellStyle name="Note 20 2 24" xfId="15078" xr:uid="{F737E64B-BE7C-4D25-8D88-109B86612093}"/>
    <cellStyle name="Note 20 2 25" xfId="15428" xr:uid="{0EAE72D8-8448-41CD-AC8C-63ACB6F64D31}"/>
    <cellStyle name="Note 20 2 26" xfId="15620" xr:uid="{B7FE34CC-50BD-4616-B954-D96DB2D28FB1}"/>
    <cellStyle name="Note 20 2 27" xfId="15285" xr:uid="{08E8BBCA-BCC0-48B3-AEB3-1670B392F342}"/>
    <cellStyle name="Note 20 2 3" xfId="4820" xr:uid="{5B875D06-F7BE-4BB1-9C07-1A866D370043}"/>
    <cellStyle name="Note 20 2 3 2" xfId="11299" xr:uid="{6711F6B2-8899-41E9-8086-F0CE73E4B0B0}"/>
    <cellStyle name="Note 20 2 4" xfId="5182" xr:uid="{AF8E8149-FF82-4347-9F1F-4208846BD179}"/>
    <cellStyle name="Note 20 2 4 2" xfId="11653" xr:uid="{39850932-FBC6-4E07-AD9E-EF2FCB6B3AD7}"/>
    <cellStyle name="Note 20 2 5" xfId="5327" xr:uid="{FADEA03B-6891-47B4-8DD2-54DB67460334}"/>
    <cellStyle name="Note 20 2 5 2" xfId="11798" xr:uid="{88A1D511-15BD-493B-8B74-72683DB936C5}"/>
    <cellStyle name="Note 20 2 6" xfId="5720" xr:uid="{604A423C-5209-41F5-824A-60400AA408DD}"/>
    <cellStyle name="Note 20 2 6 2" xfId="12191" xr:uid="{ABD2B6D3-2D7C-45FF-9B14-894BDF011CE4}"/>
    <cellStyle name="Note 20 2 7" xfId="6064" xr:uid="{752CA81E-ACD9-47A9-A76B-062EC57B71C3}"/>
    <cellStyle name="Note 20 2 7 2" xfId="12535" xr:uid="{EF2A58FE-E00C-4EFA-AFFF-7947E3CAB30D}"/>
    <cellStyle name="Note 20 2 8" xfId="6456" xr:uid="{C845E7CE-1FDD-440F-B258-BE202BEB4D36}"/>
    <cellStyle name="Note 20 2 8 2" xfId="12927" xr:uid="{3C9CFEFE-5A9A-4BA2-9135-197AA2C0D152}"/>
    <cellStyle name="Note 20 2 9" xfId="6224" xr:uid="{F91EB74A-9CC2-4953-8E1B-3636CB1EACA6}"/>
    <cellStyle name="Note 20 2 9 2" xfId="12695" xr:uid="{F90E336F-5A37-468D-9C89-6B9481D42BC6}"/>
    <cellStyle name="Note 20 20" xfId="8988" xr:uid="{3CE8F229-9F1F-4078-9A99-FED7F4FA9B0F}"/>
    <cellStyle name="Note 20 21" xfId="9380" xr:uid="{A60146C0-EBA0-4CC0-95B0-658E54DCCA7C}"/>
    <cellStyle name="Note 20 22" xfId="8692" xr:uid="{A3B1477F-EA9A-443F-88A2-8CCA1547C8CB}"/>
    <cellStyle name="Note 20 23" xfId="9699" xr:uid="{982EADBD-F464-431C-98E5-F68AEF99EE23}"/>
    <cellStyle name="Note 20 24" xfId="9215" xr:uid="{B43257AA-3742-4B4E-AD2A-2A10003F8F80}"/>
    <cellStyle name="Note 20 25" xfId="9305" xr:uid="{00CD8422-33EC-40F8-BA52-1295D5D19E32}"/>
    <cellStyle name="Note 20 26" xfId="15077" xr:uid="{CA42E217-0499-408E-881D-C3E3D073658C}"/>
    <cellStyle name="Note 20 27" xfId="3525" xr:uid="{4EDFD172-2786-456A-872A-2C9C4CB026ED}"/>
    <cellStyle name="Note 20 28" xfId="15266" xr:uid="{EF060108-F096-4FDC-9D82-2CF3DCD311BE}"/>
    <cellStyle name="Note 20 29" xfId="15604" xr:uid="{07263051-F6E1-4483-81CA-F280180AA868}"/>
    <cellStyle name="Note 20 3" xfId="2152" xr:uid="{00000000-0005-0000-0000-000069080000}"/>
    <cellStyle name="Note 20 3 2" xfId="4822" xr:uid="{E010ECD6-C216-4135-A291-E3650CDB123F}"/>
    <cellStyle name="Note 20 3 2 2" xfId="11301" xr:uid="{C3D28DB0-4D2F-4C3C-AA93-1AF3B9C8B076}"/>
    <cellStyle name="Note 20 3 3" xfId="9383" xr:uid="{4500A2F0-8AF2-48CF-A76A-FF777DE9329A}"/>
    <cellStyle name="Note 20 3 4" xfId="10328" xr:uid="{3971CC3B-AB52-429A-8BDA-19DC180290B7}"/>
    <cellStyle name="Note 20 3 5" xfId="3526" xr:uid="{50572D3A-67A7-41C4-9001-D90F520B0781}"/>
    <cellStyle name="Note 20 30" xfId="15286" xr:uid="{8AFA894A-D76E-4699-956A-80DAB728E336}"/>
    <cellStyle name="Note 20 4" xfId="4299" xr:uid="{C7F7249D-94A7-4E72-9115-F2E2FA9D5E38}"/>
    <cellStyle name="Note 20 4 2" xfId="10836" xr:uid="{E6B56541-E46D-4016-AE5A-FE73B9B95352}"/>
    <cellStyle name="Note 20 5" xfId="4819" xr:uid="{2815645E-F547-4230-8CB3-D07B48B9852B}"/>
    <cellStyle name="Note 20 5 2" xfId="11298" xr:uid="{7992C1C5-52A7-41A2-A1A7-3E4E8A64223A}"/>
    <cellStyle name="Note 20 6" xfId="5486" xr:uid="{6E8001AD-7885-4113-B451-5929BBD5405A}"/>
    <cellStyle name="Note 20 6 2" xfId="11957" xr:uid="{43307871-415B-450D-ABB0-3DD186318E33}"/>
    <cellStyle name="Note 20 7" xfId="5326" xr:uid="{1874D5ED-1907-45BB-9360-F88F1A767165}"/>
    <cellStyle name="Note 20 7 2" xfId="11797" xr:uid="{6076919D-50C4-4BB8-88A1-36EC9AB3FCED}"/>
    <cellStyle name="Note 20 8" xfId="5719" xr:uid="{18E04647-0B74-4ED5-8AA0-F1864504C04D}"/>
    <cellStyle name="Note 20 8 2" xfId="12190" xr:uid="{5CF1C033-21C0-49B7-83EE-5C5106D0554E}"/>
    <cellStyle name="Note 20 9" xfId="6065" xr:uid="{AD39D28C-0987-47E3-83D1-88E966074128}"/>
    <cellStyle name="Note 20 9 2" xfId="12536" xr:uid="{5E4A385B-9C61-4420-B0E8-B1C36207B98C}"/>
    <cellStyle name="Note 20_TRAFO" xfId="2153" xr:uid="{00000000-0005-0000-0000-00006A080000}"/>
    <cellStyle name="Note 21" xfId="2154" xr:uid="{00000000-0005-0000-0000-00006B080000}"/>
    <cellStyle name="Note 21 10" xfId="6374" xr:uid="{14AD260D-FF13-487D-A82D-79A4565BACD5}"/>
    <cellStyle name="Note 21 10 2" xfId="12845" xr:uid="{8409D0BA-6B51-4EB2-BBD8-2953D45CE511}"/>
    <cellStyle name="Note 21 11" xfId="6485" xr:uid="{ED34AA45-EE7B-4DB9-A5DA-6465755673E2}"/>
    <cellStyle name="Note 21 11 2" xfId="12956" xr:uid="{A28BE89B-93DD-47A9-83AB-E694EC39A58E}"/>
    <cellStyle name="Note 21 12" xfId="6648" xr:uid="{BDC02F7B-B15B-4D15-9898-8A4C39E2599A}"/>
    <cellStyle name="Note 21 12 2" xfId="13119" xr:uid="{8B9A7005-5253-4D03-9434-9CE9E033E675}"/>
    <cellStyle name="Note 21 13" xfId="6756" xr:uid="{45C6F54C-1660-4BD5-B0B4-BA8F1C3EEDF3}"/>
    <cellStyle name="Note 21 13 2" xfId="13227" xr:uid="{2BDFB01D-D98A-47C7-B816-886CE64080B5}"/>
    <cellStyle name="Note 21 14" xfId="7143" xr:uid="{B8A3B15D-414F-406C-A1A5-DD8A67CF52B5}"/>
    <cellStyle name="Note 21 14 2" xfId="13614" xr:uid="{B972B957-8905-4FD5-90EB-304B262526D0}"/>
    <cellStyle name="Note 21 15" xfId="7482" xr:uid="{DB708A21-52EC-4777-B530-83705B27796A}"/>
    <cellStyle name="Note 21 15 2" xfId="13953" xr:uid="{153F25AF-296C-4013-898B-8697F956A83D}"/>
    <cellStyle name="Note 21 16" xfId="7800" xr:uid="{879100B6-688B-4D76-9C2F-C0F21B4673A0}"/>
    <cellStyle name="Note 21 16 2" xfId="14271" xr:uid="{F5076A03-4FA6-4940-B9B9-94DD06B57C47}"/>
    <cellStyle name="Note 21 17" xfId="7809" xr:uid="{187D5EE9-9AA7-48A5-BE19-271944773ABF}"/>
    <cellStyle name="Note 21 17 2" xfId="14280" xr:uid="{464CBDB5-4CD7-413A-B178-B19641569865}"/>
    <cellStyle name="Note 21 18" xfId="7990" xr:uid="{D396DE95-B42D-48D7-86D3-E978EC232DBA}"/>
    <cellStyle name="Note 21 18 2" xfId="14461" xr:uid="{6206AB8F-2CA9-443D-BE5B-BF42D55568AA}"/>
    <cellStyle name="Note 21 19" xfId="8169" xr:uid="{AC305A6E-804A-409E-9501-8B6BA3F7750A}"/>
    <cellStyle name="Note 21 19 2" xfId="14640" xr:uid="{2B5A03D1-C5A3-4949-AF70-4B00A9C86E37}"/>
    <cellStyle name="Note 21 2" xfId="2155" xr:uid="{00000000-0005-0000-0000-00006C080000}"/>
    <cellStyle name="Note 21 2 10" xfId="6914" xr:uid="{DBA38358-B1CB-4C0C-8F00-C95C14C22FBA}"/>
    <cellStyle name="Note 21 2 10 2" xfId="13385" xr:uid="{31FD6A4B-5E79-449F-93FA-DE3344F2875E}"/>
    <cellStyle name="Note 21 2 11" xfId="6757" xr:uid="{D817859A-62A8-42DC-88A0-CF2675E80155}"/>
    <cellStyle name="Note 21 2 11 2" xfId="13228" xr:uid="{B3F8E629-0859-4846-A4B3-4F27DEDAA8C4}"/>
    <cellStyle name="Note 21 2 12" xfId="7144" xr:uid="{5A1ABD98-1CF7-41F2-BB6C-B013154CE38B}"/>
    <cellStyle name="Note 21 2 12 2" xfId="13615" xr:uid="{4DB63DC5-DCE4-4E0B-B39E-12E4B0099FBB}"/>
    <cellStyle name="Note 21 2 13" xfId="7481" xr:uid="{4BC0B1C0-CED1-4E4B-B63E-03B95D3428C5}"/>
    <cellStyle name="Note 21 2 13 2" xfId="13952" xr:uid="{D2AD2FA4-24A2-4B35-A5CA-9D6EAF4137C4}"/>
    <cellStyle name="Note 21 2 14" xfId="7782" xr:uid="{D54E8B0C-3E01-44DF-B469-0CC6ED66CB13}"/>
    <cellStyle name="Note 21 2 14 2" xfId="14253" xr:uid="{2C6DF20E-5DFC-4B77-AFEC-6BDD717C0198}"/>
    <cellStyle name="Note 21 2 15" xfId="7810" xr:uid="{FC78FDD9-A534-47CD-86C9-9FEC5ABB1811}"/>
    <cellStyle name="Note 21 2 15 2" xfId="14281" xr:uid="{61FB107A-EF4A-463D-8E48-5E49229CA657}"/>
    <cellStyle name="Note 21 2 16" xfId="7991" xr:uid="{35A7FE01-2D96-40A3-BD6E-9B3D0DA96F40}"/>
    <cellStyle name="Note 21 2 16 2" xfId="14462" xr:uid="{95A262AA-5D22-4302-B6FF-3FDE9BFAF6A5}"/>
    <cellStyle name="Note 21 2 17" xfId="8170" xr:uid="{8345837B-5664-4447-B378-50A3C7160694}"/>
    <cellStyle name="Note 21 2 17 2" xfId="14641" xr:uid="{8F18CF34-BFB7-461E-87D7-1473A7672824}"/>
    <cellStyle name="Note 21 2 18" xfId="8990" xr:uid="{533FF218-2EDF-4673-9245-A07F90B3801E}"/>
    <cellStyle name="Note 21 2 19" xfId="9385" xr:uid="{F88EBFA1-7FA8-47F6-98D4-20623DAB8BC0}"/>
    <cellStyle name="Note 21 2 2" xfId="2156" xr:uid="{00000000-0005-0000-0000-00006D080000}"/>
    <cellStyle name="Note 21 2 2 2" xfId="4825" xr:uid="{43CADD54-FE7C-4162-B25F-F998CCE9F13C}"/>
    <cellStyle name="Note 21 2 2 2 2" xfId="11304" xr:uid="{8F3D775B-630A-476B-B6F6-B9B52E53BA88}"/>
    <cellStyle name="Note 21 2 2 3" xfId="9386" xr:uid="{BB1C8506-8AE3-4DD7-9E8A-1423C004646B}"/>
    <cellStyle name="Note 21 2 2 4" xfId="10329" xr:uid="{3F39D67B-3A56-43D6-8F0E-1632851F1CDB}"/>
    <cellStyle name="Note 21 2 20" xfId="8689" xr:uid="{4439AF42-29E3-4192-9826-13CF9443E867}"/>
    <cellStyle name="Note 21 2 21" xfId="9702" xr:uid="{3BC2FFDA-34DC-44C4-A635-E3D4974EAEF8}"/>
    <cellStyle name="Note 21 2 22" xfId="9218" xr:uid="{1F5176B9-A436-4723-A7FD-978F885BD7C9}"/>
    <cellStyle name="Note 21 2 23" xfId="10219" xr:uid="{65EE4FEC-64F1-4BDE-997E-06414BF2DA40}"/>
    <cellStyle name="Note 21 2 24" xfId="15080" xr:uid="{E40A248B-B0F7-4386-982A-28F3A93B6916}"/>
    <cellStyle name="Note 21 2 25" xfId="15426" xr:uid="{5F549C7D-BCD7-4BA1-AA95-E54618684273}"/>
    <cellStyle name="Note 21 2 26" xfId="15606" xr:uid="{1E0DD012-9956-4ADE-AE1E-2790847599FB}"/>
    <cellStyle name="Note 21 2 27" xfId="15283" xr:uid="{46EB8E11-812F-41BE-B207-5CBBE67804F7}"/>
    <cellStyle name="Note 21 2 3" xfId="4824" xr:uid="{D89476D0-253D-41B9-A330-6E5102933549}"/>
    <cellStyle name="Note 21 2 3 2" xfId="11303" xr:uid="{1E8DD76F-A9A9-4348-99D0-224AD90DE96F}"/>
    <cellStyle name="Note 21 2 4" xfId="5488" xr:uid="{7A69A1EA-D09A-4C30-94D9-9F1962FC9D41}"/>
    <cellStyle name="Note 21 2 4 2" xfId="11959" xr:uid="{CE5FCF1F-4488-4B41-B652-9A4FD76D30D8}"/>
    <cellStyle name="Note 21 2 5" xfId="5329" xr:uid="{5B09EA06-935E-4115-B274-3B76EF7F1858}"/>
    <cellStyle name="Note 21 2 5 2" xfId="11800" xr:uid="{BDD09B8E-29B6-46A9-8512-D39A32D3AF02}"/>
    <cellStyle name="Note 21 2 6" xfId="5722" xr:uid="{3C8EC1BD-B7EF-47BF-A1AC-E88C4FBAF61C}"/>
    <cellStyle name="Note 21 2 6 2" xfId="12193" xr:uid="{B0D907F2-9D8C-4E7C-AA01-359A0BEC9F62}"/>
    <cellStyle name="Note 21 2 7" xfId="6062" xr:uid="{AA6842AD-8005-4A8A-B079-783811F60892}"/>
    <cellStyle name="Note 21 2 7 2" xfId="12533" xr:uid="{39F3F431-526B-4926-85D1-9D51BC34BBDC}"/>
    <cellStyle name="Note 21 2 8" xfId="6375" xr:uid="{45BF58F3-815F-4DBF-9617-37BBD8E889A0}"/>
    <cellStyle name="Note 21 2 8 2" xfId="12846" xr:uid="{A6EBD47E-4032-4B32-8E1C-E27F6872D52A}"/>
    <cellStyle name="Note 21 2 9" xfId="6225" xr:uid="{84D84710-1282-4492-BEF8-4DDD80379E7F}"/>
    <cellStyle name="Note 21 2 9 2" xfId="12696" xr:uid="{F3F97E3D-D7C4-4BC9-87ED-4670BE086724}"/>
    <cellStyle name="Note 21 20" xfId="8989" xr:uid="{CD8B6B13-8CEC-479B-BA19-5DFA4F709A22}"/>
    <cellStyle name="Note 21 21" xfId="9384" xr:uid="{02EA914D-13AD-48A4-B047-163CCD1524AF}"/>
    <cellStyle name="Note 21 22" xfId="8690" xr:uid="{B8A41B75-951A-4A78-9F4B-F223D3F7B0FB}"/>
    <cellStyle name="Note 21 23" xfId="9701" xr:uid="{5A79A294-6881-4F7F-859F-F6F01FC09281}"/>
    <cellStyle name="Note 21 24" xfId="9217" xr:uid="{EBF168F9-3A8F-42E8-B088-DF08FDD77169}"/>
    <cellStyle name="Note 21 25" xfId="9307" xr:uid="{D782C8CE-BCC4-4FC3-B9B9-D7BFCAB8FF4F}"/>
    <cellStyle name="Note 21 26" xfId="15079" xr:uid="{06F7401E-874E-43E7-A0D0-9F834F3444B6}"/>
    <cellStyle name="Note 21 27" xfId="3527" xr:uid="{4C176660-6728-4D05-A5CC-1413E086AFAB}"/>
    <cellStyle name="Note 21 28" xfId="15427" xr:uid="{F583CACD-B366-460C-84B9-740131D4412A}"/>
    <cellStyle name="Note 21 29" xfId="15605" xr:uid="{F7F241A2-F67B-4E23-B9E1-7E615811AC83}"/>
    <cellStyle name="Note 21 3" xfId="2157" xr:uid="{00000000-0005-0000-0000-00006E080000}"/>
    <cellStyle name="Note 21 3 2" xfId="4826" xr:uid="{F7CEC988-6485-45EA-A3E7-C0FC2DC1ED97}"/>
    <cellStyle name="Note 21 3 2 2" xfId="11305" xr:uid="{A87696AB-B80C-4171-9E46-F30D0115FB95}"/>
    <cellStyle name="Note 21 3 3" xfId="9387" xr:uid="{1829CAFF-9BE6-441C-B8F0-A4585D8AA03D}"/>
    <cellStyle name="Note 21 3 4" xfId="10330" xr:uid="{EB71C8B3-6EA4-466F-84BD-7476CB747E0A}"/>
    <cellStyle name="Note 21 3 5" xfId="3528" xr:uid="{34B4031D-6284-4EC1-92E0-7632F41A78A9}"/>
    <cellStyle name="Note 21 30" xfId="15284" xr:uid="{2B83E09C-E3C9-4730-AB21-DD4A45518270}"/>
    <cellStyle name="Note 21 4" xfId="4300" xr:uid="{23268C2A-4A70-4ADB-B31A-59918A9F719F}"/>
    <cellStyle name="Note 21 4 2" xfId="10837" xr:uid="{B64D8D65-616D-4240-9C6B-585E8501A402}"/>
    <cellStyle name="Note 21 5" xfId="4823" xr:uid="{883AF90E-1399-4212-8B43-35836500A606}"/>
    <cellStyle name="Note 21 5 2" xfId="11302" xr:uid="{6D9EFFFB-7E1D-4D6B-A05E-54500E9C562B}"/>
    <cellStyle name="Note 21 6" xfId="5487" xr:uid="{4D1F6FD3-AD75-4573-9787-EC1C1ED02053}"/>
    <cellStyle name="Note 21 6 2" xfId="11958" xr:uid="{02DAE9C8-085C-4B21-B4D8-CB01E9B51F99}"/>
    <cellStyle name="Note 21 7" xfId="5328" xr:uid="{F48D9C05-985B-466D-9191-DAB36CD7CC01}"/>
    <cellStyle name="Note 21 7 2" xfId="11799" xr:uid="{9D8D18B8-ACA3-4912-91A6-CDA669C8EB00}"/>
    <cellStyle name="Note 21 8" xfId="5721" xr:uid="{2A553D76-C89F-47E0-93C6-24DB95C3E739}"/>
    <cellStyle name="Note 21 8 2" xfId="12192" xr:uid="{5755C9FC-CAB9-4E8D-A290-EFE3BD86ECFF}"/>
    <cellStyle name="Note 21 9" xfId="6063" xr:uid="{B4917A53-ABD8-4CEB-ADD9-E12A33171FB4}"/>
    <cellStyle name="Note 21 9 2" xfId="12534" xr:uid="{55266149-E4EB-4929-8841-CCD3167D0B93}"/>
    <cellStyle name="Note 21_TRAFO" xfId="2158" xr:uid="{00000000-0005-0000-0000-00006F080000}"/>
    <cellStyle name="Note 22" xfId="2159" xr:uid="{00000000-0005-0000-0000-000070080000}"/>
    <cellStyle name="Note 22 10" xfId="6376" xr:uid="{85ADF385-03FD-4807-ACB2-D0D7ACACB364}"/>
    <cellStyle name="Note 22 10 2" xfId="12847" xr:uid="{54874A3E-055F-403D-9CEF-493D0B3C6A90}"/>
    <cellStyle name="Note 22 11" xfId="6226" xr:uid="{4BBA00A7-55C7-4C9F-97C4-B4A685D7892E}"/>
    <cellStyle name="Note 22 11 2" xfId="12697" xr:uid="{32038444-916B-4CF2-9E48-DA7712475696}"/>
    <cellStyle name="Note 22 12" xfId="6915" xr:uid="{E2BF9AB1-09E7-4DB4-9213-345DB41F54AD}"/>
    <cellStyle name="Note 22 12 2" xfId="13386" xr:uid="{E9D3224E-7DAD-46CC-8D9B-81FCAAAC1F40}"/>
    <cellStyle name="Note 22 13" xfId="6758" xr:uid="{13E1B3E1-2023-4780-AA70-368FD12697FD}"/>
    <cellStyle name="Note 22 13 2" xfId="13229" xr:uid="{AF8FF8CC-EBCB-4792-835A-CA01D8128669}"/>
    <cellStyle name="Note 22 14" xfId="7145" xr:uid="{69E22078-CCE3-4CF9-AC98-08B6E9BD90CC}"/>
    <cellStyle name="Note 22 14 2" xfId="13616" xr:uid="{10415B9D-95A7-4A57-A78F-9F80E23D0C81}"/>
    <cellStyle name="Note 22 15" xfId="7480" xr:uid="{EA021742-EE3A-4CDE-B88C-80F8D82D2812}"/>
    <cellStyle name="Note 22 15 2" xfId="13951" xr:uid="{8D31F7C7-8CC9-416D-A920-A9234E3E7DD7}"/>
    <cellStyle name="Note 22 16" xfId="7783" xr:uid="{595D3EE4-79ED-4857-A6D7-24AA3A21018D}"/>
    <cellStyle name="Note 22 16 2" xfId="14254" xr:uid="{2A198D71-1F32-44AB-9581-C73C3AFE4DBC}"/>
    <cellStyle name="Note 22 17" xfId="7811" xr:uid="{7F33D86C-567D-44A6-B552-162680BA8D3A}"/>
    <cellStyle name="Note 22 17 2" xfId="14282" xr:uid="{6C676BE5-BED4-4787-8768-D55D9EE7F4DD}"/>
    <cellStyle name="Note 22 18" xfId="7992" xr:uid="{8955440F-659A-4E08-9FAB-9BBD9733D815}"/>
    <cellStyle name="Note 22 18 2" xfId="14463" xr:uid="{F072F625-84F8-4AD0-9EA4-95035FAB6149}"/>
    <cellStyle name="Note 22 19" xfId="8171" xr:uid="{6DB63159-2B3E-4CE7-94BB-86573A539250}"/>
    <cellStyle name="Note 22 19 2" xfId="14642" xr:uid="{90E2BDBC-2F3F-419B-9351-9E18260C68F6}"/>
    <cellStyle name="Note 22 2" xfId="2160" xr:uid="{00000000-0005-0000-0000-000071080000}"/>
    <cellStyle name="Note 22 2 10" xfId="6916" xr:uid="{D3EA6E39-91E0-4496-B064-295D6BE7F6C3}"/>
    <cellStyle name="Note 22 2 10 2" xfId="13387" xr:uid="{E343640D-85D6-4247-8D05-28B2D6931C39}"/>
    <cellStyle name="Note 22 2 11" xfId="7118" xr:uid="{CEE5FB66-584B-4C99-882E-8E83C6CFA594}"/>
    <cellStyle name="Note 22 2 11 2" xfId="13589" xr:uid="{5BB6E7CA-2BB5-409B-99EA-2567F6536C82}"/>
    <cellStyle name="Note 22 2 12" xfId="7146" xr:uid="{50FFFBE3-E990-4E4B-A03D-F7F972E449FB}"/>
    <cellStyle name="Note 22 2 12 2" xfId="13617" xr:uid="{C5DE294C-80BA-4745-B606-6CA5413228DE}"/>
    <cellStyle name="Note 22 2 13" xfId="7479" xr:uid="{9A5271C4-0B62-450D-8586-DDB2D1BD2CE0}"/>
    <cellStyle name="Note 22 2 13 2" xfId="13950" xr:uid="{597FBFB9-7387-4534-B2B9-FA991EB692CD}"/>
    <cellStyle name="Note 22 2 14" xfId="7784" xr:uid="{AD59A393-9454-45E1-843C-01628216BE02}"/>
    <cellStyle name="Note 22 2 14 2" xfId="14255" xr:uid="{BE520906-120A-4332-8DED-F1B85A942F47}"/>
    <cellStyle name="Note 22 2 15" xfId="7812" xr:uid="{75C0B48A-BFDB-427B-8E78-9D382A45658C}"/>
    <cellStyle name="Note 22 2 15 2" xfId="14283" xr:uid="{31F8CFDC-BD49-4D88-B50A-636B0B36E046}"/>
    <cellStyle name="Note 22 2 16" xfId="7993" xr:uid="{ECA27CA6-F250-407A-813A-6A62A4EACF36}"/>
    <cellStyle name="Note 22 2 16 2" xfId="14464" xr:uid="{5E22D4A0-1E17-4E05-A549-3064B5CFF309}"/>
    <cellStyle name="Note 22 2 17" xfId="8172" xr:uid="{09026B45-A73C-421B-B62E-E69279D00379}"/>
    <cellStyle name="Note 22 2 17 2" xfId="14643" xr:uid="{1F18A9E1-3A25-44D2-BCF7-1FC2A43901DE}"/>
    <cellStyle name="Note 22 2 18" xfId="8992" xr:uid="{B6796722-DE6B-4612-8CCD-BE7242BEE8D1}"/>
    <cellStyle name="Note 22 2 19" xfId="9389" xr:uid="{B6F025AD-85C0-4FF8-BDAB-9913ED3DD0EB}"/>
    <cellStyle name="Note 22 2 2" xfId="2161" xr:uid="{00000000-0005-0000-0000-000072080000}"/>
    <cellStyle name="Note 22 2 2 2" xfId="4829" xr:uid="{A2AE8618-A494-491E-A746-C70AC3F140EE}"/>
    <cellStyle name="Note 22 2 2 2 2" xfId="11308" xr:uid="{298F4ED2-2847-4CCB-AFAC-F2A13C93E08E}"/>
    <cellStyle name="Note 22 2 2 3" xfId="9390" xr:uid="{E82732BD-4600-423B-844C-EEE40B2046EE}"/>
    <cellStyle name="Note 22 2 2 4" xfId="10331" xr:uid="{7AB12AD8-ADE4-484A-A163-82B8C29B5000}"/>
    <cellStyle name="Note 22 2 20" xfId="8529" xr:uid="{588E4F31-1B94-4D03-9DFD-C19F96F73786}"/>
    <cellStyle name="Note 22 2 21" xfId="9704" xr:uid="{4AA5248B-8527-4E1F-A3B0-9E79C685AE13}"/>
    <cellStyle name="Note 22 2 22" xfId="9220" xr:uid="{C150F7C0-470C-4D39-AE29-A9AC6278DD83}"/>
    <cellStyle name="Note 22 2 23" xfId="9309" xr:uid="{0E18D368-B716-4908-A78C-9D40BDEE0B77}"/>
    <cellStyle name="Note 22 2 24" xfId="15082" xr:uid="{A567BEE0-235D-44D1-9839-1AA63EC5BD8D}"/>
    <cellStyle name="Note 22 2 25" xfId="15424" xr:uid="{5D5E65A4-656E-4955-B789-B75C89BDD3DB}"/>
    <cellStyle name="Note 22 2 26" xfId="15608" xr:uid="{B323E1A4-7875-446F-98C8-BD683E2B5369}"/>
    <cellStyle name="Note 22 2 27" xfId="15281" xr:uid="{2171D785-3D21-401D-B12D-B65358B5F86D}"/>
    <cellStyle name="Note 22 2 3" xfId="4828" xr:uid="{5F255758-4049-4D2A-A081-909C0286F8F1}"/>
    <cellStyle name="Note 22 2 3 2" xfId="11307" xr:uid="{B3EC72F3-17AA-45E4-8AD8-3ED97AB2973F}"/>
    <cellStyle name="Note 22 2 4" xfId="5490" xr:uid="{151A0E6D-4B0A-4133-B16B-0A73AADA809E}"/>
    <cellStyle name="Note 22 2 4 2" xfId="11961" xr:uid="{38D5D0DE-9777-44F0-885C-761EEE6FF0B9}"/>
    <cellStyle name="Note 22 2 5" xfId="5696" xr:uid="{F836EA0E-2AAC-4789-A722-5C72F040CA1F}"/>
    <cellStyle name="Note 22 2 5 2" xfId="12167" xr:uid="{E9E1C424-F2E1-4A8F-8A3B-B9F40F3F3EF6}"/>
    <cellStyle name="Note 22 2 6" xfId="5724" xr:uid="{15EE3955-559D-4825-A536-9B55123230FA}"/>
    <cellStyle name="Note 22 2 6 2" xfId="12195" xr:uid="{4AB28EA3-04D9-4DDB-98FB-044E8BF6FB0B}"/>
    <cellStyle name="Note 22 2 7" xfId="6060" xr:uid="{D1BEE482-298F-406A-BE8B-00589D9B3E59}"/>
    <cellStyle name="Note 22 2 7 2" xfId="12531" xr:uid="{20F7EED6-1ED5-4E2A-9840-42BE33505B99}"/>
    <cellStyle name="Note 22 2 8" xfId="6377" xr:uid="{6D1FAEA2-3CD2-4052-BE74-F5E9198F05A1}"/>
    <cellStyle name="Note 22 2 8 2" xfId="12848" xr:uid="{AD381099-B677-4B6F-A487-B9A86EC7AC8A}"/>
    <cellStyle name="Note 22 2 9" xfId="6620" xr:uid="{42BE5445-EEEE-498A-A830-9931D249FB5A}"/>
    <cellStyle name="Note 22 2 9 2" xfId="13091" xr:uid="{87679C2E-0300-43A9-902E-00476381CE90}"/>
    <cellStyle name="Note 22 20" xfId="8991" xr:uid="{0E42D835-4800-4D66-AC97-DF9CB37F3A49}"/>
    <cellStyle name="Note 22 21" xfId="9388" xr:uid="{5F2E541C-945B-4951-AEB1-2E427D067557}"/>
    <cellStyle name="Note 22 22" xfId="8688" xr:uid="{26AF427B-18D3-40FA-B6E7-059CDF702BC2}"/>
    <cellStyle name="Note 22 23" xfId="9703" xr:uid="{032440D6-C69D-46C5-8C4E-1AFBA34E3A5A}"/>
    <cellStyle name="Note 22 24" xfId="9219" xr:uid="{A5D8257D-89FA-48A7-96AB-79951FA6732D}"/>
    <cellStyle name="Note 22 25" xfId="9308" xr:uid="{F4B5882C-F7D8-4EA1-A20A-5D18A1F72DB0}"/>
    <cellStyle name="Note 22 26" xfId="15081" xr:uid="{0B77CB9E-6260-4072-A666-B945585E3BCD}"/>
    <cellStyle name="Note 22 27" xfId="3529" xr:uid="{AC72FAB9-062A-45D2-9061-191815495CF9}"/>
    <cellStyle name="Note 22 28" xfId="15425" xr:uid="{DBBEFBF8-E926-4D58-BEE2-FCF9CF9474BA}"/>
    <cellStyle name="Note 22 29" xfId="15607" xr:uid="{44A8CB29-04C8-4248-B554-3383832BA532}"/>
    <cellStyle name="Note 22 3" xfId="2162" xr:uid="{00000000-0005-0000-0000-000073080000}"/>
    <cellStyle name="Note 22 3 2" xfId="4830" xr:uid="{EF9FA7F3-3A21-4090-89D5-CD6EDB1DF1FD}"/>
    <cellStyle name="Note 22 3 2 2" xfId="11309" xr:uid="{EC1F1B3F-3C2B-4D17-B146-35ACA460DD93}"/>
    <cellStyle name="Note 22 3 3" xfId="9391" xr:uid="{74E9B103-F655-4737-897F-813ADAC9E27F}"/>
    <cellStyle name="Note 22 3 4" xfId="10332" xr:uid="{775AAB9C-6419-4DB3-974C-F493CCD5B3DE}"/>
    <cellStyle name="Note 22 3 5" xfId="3530" xr:uid="{884977FC-3EAA-4142-BF7D-9DDFB20E71A6}"/>
    <cellStyle name="Note 22 30" xfId="15282" xr:uid="{027C70A7-97AF-43A8-978F-6E2D7B5F08AB}"/>
    <cellStyle name="Note 22 4" xfId="4301" xr:uid="{074F23DD-3C43-4B74-A6EE-51D47366426E}"/>
    <cellStyle name="Note 22 4 2" xfId="10838" xr:uid="{C697F5E6-7F67-4178-8327-FDFE068FDCB7}"/>
    <cellStyle name="Note 22 5" xfId="4827" xr:uid="{1A012C9F-86ED-4AD9-806F-FD34719DB2C3}"/>
    <cellStyle name="Note 22 5 2" xfId="11306" xr:uid="{C735D474-11AE-4155-9F62-91EE75C98DAE}"/>
    <cellStyle name="Note 22 6" xfId="5489" xr:uid="{AD108399-CCF7-4677-90CB-ADE15CACE941}"/>
    <cellStyle name="Note 22 6 2" xfId="11960" xr:uid="{C6EF55D5-6A33-4CC6-9F44-D6EB07737182}"/>
    <cellStyle name="Note 22 7" xfId="5330" xr:uid="{FF8DBFA4-2287-4A8C-9CD9-2FEB6B3C492C}"/>
    <cellStyle name="Note 22 7 2" xfId="11801" xr:uid="{26720346-D506-4FE7-9185-BE3DA244864F}"/>
    <cellStyle name="Note 22 8" xfId="5723" xr:uid="{D8C3D966-1D49-4F6F-9AAB-814B1F8A451D}"/>
    <cellStyle name="Note 22 8 2" xfId="12194" xr:uid="{6B00C375-28AA-4C65-8CD4-618E4C2E3291}"/>
    <cellStyle name="Note 22 9" xfId="6061" xr:uid="{48D89D88-0A5D-4D7E-85E0-1F253E78A321}"/>
    <cellStyle name="Note 22 9 2" xfId="12532" xr:uid="{289A51CC-54BF-4452-B6D9-886F4CEFD54C}"/>
    <cellStyle name="Note 22_TRAFO" xfId="2163" xr:uid="{00000000-0005-0000-0000-000074080000}"/>
    <cellStyle name="Note 23" xfId="2164" xr:uid="{00000000-0005-0000-0000-000075080000}"/>
    <cellStyle name="Note 23 10" xfId="6378" xr:uid="{ED27379B-6915-4196-96FB-8A964BDBC144}"/>
    <cellStyle name="Note 23 10 2" xfId="12849" xr:uid="{ABF9A69F-8AC6-4A82-905E-BF09FA854E32}"/>
    <cellStyle name="Note 23 11" xfId="6227" xr:uid="{CC1972BD-9AC2-4F8B-BD97-611DD68FCC6F}"/>
    <cellStyle name="Note 23 11 2" xfId="12698" xr:uid="{FD4CCE7A-0587-4D18-9C84-C3378577E6B6}"/>
    <cellStyle name="Note 23 12" xfId="6917" xr:uid="{569B2C2F-6CDA-457D-89CC-E65D98E48312}"/>
    <cellStyle name="Note 23 12 2" xfId="13388" xr:uid="{999CD694-E61F-474C-A3E4-16E58A76DDF4}"/>
    <cellStyle name="Note 23 13" xfId="6759" xr:uid="{A718C1E7-35C1-4B4E-BA17-C125B81EC6D1}"/>
    <cellStyle name="Note 23 13 2" xfId="13230" xr:uid="{5E4E07D1-30C9-4417-81B9-913D613F2501}"/>
    <cellStyle name="Note 23 14" xfId="7147" xr:uid="{1A60FD0E-1306-4EE1-92DF-F8CBB1B94395}"/>
    <cellStyle name="Note 23 14 2" xfId="13618" xr:uid="{FFE4DA5D-E135-474B-AFA2-21266D30C0B1}"/>
    <cellStyle name="Note 23 15" xfId="7478" xr:uid="{6DC307DF-5D47-4B42-A148-82B8C0C18019}"/>
    <cellStyle name="Note 23 15 2" xfId="13949" xr:uid="{46BEEAF7-1F09-41D1-B997-9F9EDFC8494E}"/>
    <cellStyle name="Note 23 16" xfId="7785" xr:uid="{0D7C5852-BC46-4390-ABA1-81D4DDD89E5C}"/>
    <cellStyle name="Note 23 16 2" xfId="14256" xr:uid="{1358C16F-6100-4DA2-9B8C-9234C40F3FA1}"/>
    <cellStyle name="Note 23 17" xfId="7813" xr:uid="{2198866E-ABCE-4DAF-9613-49F771539818}"/>
    <cellStyle name="Note 23 17 2" xfId="14284" xr:uid="{F275DD44-A9D5-478A-9E37-7FA1F1EBD65B}"/>
    <cellStyle name="Note 23 18" xfId="7994" xr:uid="{13D9BC17-4FBE-477C-AF67-7E971303270E}"/>
    <cellStyle name="Note 23 18 2" xfId="14465" xr:uid="{42E31833-4B2C-472D-974A-59D463835C66}"/>
    <cellStyle name="Note 23 19" xfId="8173" xr:uid="{F6CFAB6F-0CA7-4115-9087-69F064365222}"/>
    <cellStyle name="Note 23 19 2" xfId="14644" xr:uid="{2382B803-8A92-482C-B902-C6C6AB632240}"/>
    <cellStyle name="Note 23 2" xfId="2165" xr:uid="{00000000-0005-0000-0000-000076080000}"/>
    <cellStyle name="Note 23 2 10" xfId="6918" xr:uid="{20CFBFD6-D6D4-4659-80D2-669DE3E4CD41}"/>
    <cellStyle name="Note 23 2 10 2" xfId="13389" xr:uid="{FD6BC67F-D07F-42C9-BAC9-0A8ECE5D4122}"/>
    <cellStyle name="Note 23 2 11" xfId="6760" xr:uid="{2674C1E3-2BB2-4DB7-A058-54A95CCBA68B}"/>
    <cellStyle name="Note 23 2 11 2" xfId="13231" xr:uid="{B6904021-9E04-4B6D-BAFD-E864454837FD}"/>
    <cellStyle name="Note 23 2 12" xfId="7148" xr:uid="{0A0A8DFE-24E5-4C98-AA9C-EB573DAD964E}"/>
    <cellStyle name="Note 23 2 12 2" xfId="13619" xr:uid="{CE430B19-73F3-4CC4-818A-7A61D502C113}"/>
    <cellStyle name="Note 23 2 13" xfId="7477" xr:uid="{70F39F7A-2480-4A00-AB22-CBF6B182FC11}"/>
    <cellStyle name="Note 23 2 13 2" xfId="13948" xr:uid="{190DA63A-CDA3-4093-9180-5EA89FEA2C61}"/>
    <cellStyle name="Note 23 2 14" xfId="7786" xr:uid="{8AA954EF-81B0-4E64-BA32-79119FEE82DD}"/>
    <cellStyle name="Note 23 2 14 2" xfId="14257" xr:uid="{1A02E4E8-B986-45FA-8CC1-2F081653EEBF}"/>
    <cellStyle name="Note 23 2 15" xfId="7814" xr:uid="{2D340E23-8F5A-4FE8-9693-DF40F906C4C2}"/>
    <cellStyle name="Note 23 2 15 2" xfId="14285" xr:uid="{53286CE1-9994-4761-BDB4-6F9A1CEB94D9}"/>
    <cellStyle name="Note 23 2 16" xfId="7995" xr:uid="{90388A5D-A246-44CF-AA7A-47F54D8C80B9}"/>
    <cellStyle name="Note 23 2 16 2" xfId="14466" xr:uid="{7F77C723-988B-446A-9194-F08119CD22BA}"/>
    <cellStyle name="Note 23 2 17" xfId="8174" xr:uid="{64175C34-9C06-4BCA-8C4B-2C4565507249}"/>
    <cellStyle name="Note 23 2 17 2" xfId="14645" xr:uid="{1D4411EC-0924-46AB-80FB-E42D8B018FC0}"/>
    <cellStyle name="Note 23 2 18" xfId="8994" xr:uid="{1D1B1DEF-374B-420A-B5AC-9BACDF5077C4}"/>
    <cellStyle name="Note 23 2 19" xfId="9393" xr:uid="{6F8C4E5A-2CC4-462B-A6EE-0E0BCBE9FD78}"/>
    <cellStyle name="Note 23 2 2" xfId="2166" xr:uid="{00000000-0005-0000-0000-000077080000}"/>
    <cellStyle name="Note 23 2 2 2" xfId="4833" xr:uid="{D8B69E45-DDBE-4A36-ADD9-309428812E8D}"/>
    <cellStyle name="Note 23 2 2 2 2" xfId="11312" xr:uid="{AC23E3C9-963B-4915-AF83-3F92C88AD511}"/>
    <cellStyle name="Note 23 2 2 3" xfId="9394" xr:uid="{840EA738-7097-4547-B145-5639FDB1E6BA}"/>
    <cellStyle name="Note 23 2 2 4" xfId="10333" xr:uid="{3C762E6E-5545-48FA-A639-193CAA251B7D}"/>
    <cellStyle name="Note 23 2 20" xfId="8686" xr:uid="{3BF1C315-991F-41D2-98F9-2E3A8D4E0993}"/>
    <cellStyle name="Note 23 2 21" xfId="9705" xr:uid="{24EB7FF1-90C5-4F79-81EB-1DFBEB89E5D2}"/>
    <cellStyle name="Note 23 2 22" xfId="9221" xr:uid="{B2BA7FB7-37D1-4123-AB9D-BCC9711EC21C}"/>
    <cellStyle name="Note 23 2 23" xfId="9311" xr:uid="{EAB3B7B9-1608-4489-BA98-CE915BF635BB}"/>
    <cellStyle name="Note 23 2 24" xfId="15084" xr:uid="{2980A7C1-BE9C-4765-93BE-326C1B164457}"/>
    <cellStyle name="Note 23 2 25" xfId="15422" xr:uid="{304C946D-8764-4E70-A7E7-E3D8DC341570}"/>
    <cellStyle name="Note 23 2 26" xfId="15610" xr:uid="{9C1D5A39-D61F-4730-97DE-C1821B874AE4}"/>
    <cellStyle name="Note 23 2 27" xfId="15279" xr:uid="{D1BF096F-2021-4302-B3A2-6031412B1CC4}"/>
    <cellStyle name="Note 23 2 3" xfId="4832" xr:uid="{BDCA763B-B3A1-48FA-9D1F-EBF9D727769E}"/>
    <cellStyle name="Note 23 2 3 2" xfId="11311" xr:uid="{7CAB80C2-E672-47B9-8EF1-2706F6E0F26F}"/>
    <cellStyle name="Note 23 2 4" xfId="5492" xr:uid="{0C4CCA68-AB99-44A8-957C-E6CD03EBD45B}"/>
    <cellStyle name="Note 23 2 4 2" xfId="11963" xr:uid="{6DA87D52-3762-475F-AFBD-41D199BD663C}"/>
    <cellStyle name="Note 23 2 5" xfId="5332" xr:uid="{6014BDFC-7C56-47E3-B55D-B127CC08DE84}"/>
    <cellStyle name="Note 23 2 5 2" xfId="11803" xr:uid="{96589F86-7C1C-402D-87B5-F1260898A3E6}"/>
    <cellStyle name="Note 23 2 6" xfId="5726" xr:uid="{3012352F-EE9C-486D-83AF-7E17DC1941B6}"/>
    <cellStyle name="Note 23 2 6 2" xfId="12197" xr:uid="{5489443E-4652-4D85-96E4-2B7346696B61}"/>
    <cellStyle name="Note 23 2 7" xfId="6058" xr:uid="{A90FF4C2-FC04-4ED0-A872-55055E209A84}"/>
    <cellStyle name="Note 23 2 7 2" xfId="12529" xr:uid="{684D1352-E167-48F0-B9CE-AA70FA69D172}"/>
    <cellStyle name="Note 23 2 8" xfId="6379" xr:uid="{AA5F06D4-D621-4B37-93D3-AD95A95E9B17}"/>
    <cellStyle name="Note 23 2 8 2" xfId="12850" xr:uid="{4CEC1166-4394-4805-99B5-6D0E06E9F15F}"/>
    <cellStyle name="Note 23 2 9" xfId="6228" xr:uid="{36561500-F2E6-467F-88D6-B599BCF457C3}"/>
    <cellStyle name="Note 23 2 9 2" xfId="12699" xr:uid="{F668E1B6-E419-4C8F-8A1E-E229FF344D03}"/>
    <cellStyle name="Note 23 20" xfId="8993" xr:uid="{8DE49534-48E0-4FB6-901D-49E9F379E488}"/>
    <cellStyle name="Note 23 21" xfId="9392" xr:uid="{D76C0A71-886E-4C88-AC7B-8C3B48B379E2}"/>
    <cellStyle name="Note 23 22" xfId="8687" xr:uid="{442F0D8E-5945-45A5-8933-AB891D708265}"/>
    <cellStyle name="Note 23 23" xfId="9755" xr:uid="{443C4A71-30AD-4D55-921F-4FEA87709ADA}"/>
    <cellStyle name="Note 23 24" xfId="9248" xr:uid="{E0352A0D-2AD3-407F-9BA4-5E2CC3AC1E64}"/>
    <cellStyle name="Note 23 25" xfId="9310" xr:uid="{25ADFF75-2CA5-4FCE-940D-02735340443E}"/>
    <cellStyle name="Note 23 26" xfId="15083" xr:uid="{16544E55-6449-4CCF-AE73-689F43414798}"/>
    <cellStyle name="Note 23 27" xfId="3531" xr:uid="{24E17281-DA37-45CD-AF78-1939F9D2D8E3}"/>
    <cellStyle name="Note 23 28" xfId="15423" xr:uid="{2C140442-BF59-4105-9579-B6A03CAB29A9}"/>
    <cellStyle name="Note 23 29" xfId="15609" xr:uid="{D594620F-5D4A-4A24-BB23-40C2E2ECA2EA}"/>
    <cellStyle name="Note 23 3" xfId="2167" xr:uid="{00000000-0005-0000-0000-000078080000}"/>
    <cellStyle name="Note 23 3 2" xfId="4834" xr:uid="{51C9F745-1103-431F-96D8-42CFDE14312B}"/>
    <cellStyle name="Note 23 3 2 2" xfId="11313" xr:uid="{BF40AA0F-3791-47AD-ACB7-530C64F6CAC7}"/>
    <cellStyle name="Note 23 3 3" xfId="9395" xr:uid="{C0C9345A-47DE-4072-B3D6-1A3E79D94277}"/>
    <cellStyle name="Note 23 3 4" xfId="10334" xr:uid="{F690AC49-74CB-4D4F-A4CA-07DE1E97A716}"/>
    <cellStyle name="Note 23 3 5" xfId="3532" xr:uid="{F43E7080-A8FB-4EA2-833B-C24DCAE036CD}"/>
    <cellStyle name="Note 23 30" xfId="15280" xr:uid="{72298B2B-C0BE-44BE-8E87-0B96E5C22F83}"/>
    <cellStyle name="Note 23 4" xfId="4302" xr:uid="{541A1BC7-1908-4766-8E8F-1930426298DF}"/>
    <cellStyle name="Note 23 4 2" xfId="10839" xr:uid="{6CFE01F6-25A6-40C3-9D3A-F2CE87CF8537}"/>
    <cellStyle name="Note 23 5" xfId="4831" xr:uid="{6A321882-21EC-4341-B524-A409199FB4D2}"/>
    <cellStyle name="Note 23 5 2" xfId="11310" xr:uid="{D1B15FFE-8442-4C55-A610-A20DD9BFDACA}"/>
    <cellStyle name="Note 23 6" xfId="5491" xr:uid="{6C089491-1433-4AAC-8631-B656E440CDE3}"/>
    <cellStyle name="Note 23 6 2" xfId="11962" xr:uid="{C0DC9398-B7A4-4219-AA9E-00F23A4286E8}"/>
    <cellStyle name="Note 23 7" xfId="5331" xr:uid="{EAAFEC30-4B56-4E82-A37B-7FDFFE4F6C45}"/>
    <cellStyle name="Note 23 7 2" xfId="11802" xr:uid="{7320AB60-F624-4D67-81C4-0A108E1C6071}"/>
    <cellStyle name="Note 23 8" xfId="5725" xr:uid="{B04CDA63-951B-44A4-A6C5-9808716F692D}"/>
    <cellStyle name="Note 23 8 2" xfId="12196" xr:uid="{64643D5A-4BC5-42FA-ACEE-5B18E1D04FD2}"/>
    <cellStyle name="Note 23 9" xfId="6059" xr:uid="{5357FF7B-891E-4F76-B9A9-3828B8466E83}"/>
    <cellStyle name="Note 23 9 2" xfId="12530" xr:uid="{9A306FE4-1CCE-49DB-BCC8-82EE02730FE5}"/>
    <cellStyle name="Note 23_TRAFO" xfId="2168" xr:uid="{00000000-0005-0000-0000-000079080000}"/>
    <cellStyle name="Note 24" xfId="2169" xr:uid="{00000000-0005-0000-0000-00007A080000}"/>
    <cellStyle name="Note 24 10" xfId="6380" xr:uid="{253DF4DB-128D-4BEF-8C23-284B465E0DC4}"/>
    <cellStyle name="Note 24 10 2" xfId="12851" xr:uid="{9EABE8D8-FBE9-421B-9992-F6769BF6D818}"/>
    <cellStyle name="Note 24 11" xfId="6619" xr:uid="{C253319A-64F4-4638-9594-D4B6C8A08A23}"/>
    <cellStyle name="Note 24 11 2" xfId="13090" xr:uid="{7FBFA964-5002-4BA6-9A5D-46061DCD2672}"/>
    <cellStyle name="Note 24 12" xfId="6919" xr:uid="{CF60A138-8846-4D55-A1E8-0D4D34F18548}"/>
    <cellStyle name="Note 24 12 2" xfId="13390" xr:uid="{42686B81-C4AD-42D3-88A7-F6ACD3ADED70}"/>
    <cellStyle name="Note 24 13" xfId="7117" xr:uid="{EEE964C3-237D-4E3D-9AA2-201FE6E84785}"/>
    <cellStyle name="Note 24 13 2" xfId="13588" xr:uid="{83EE3B60-3B48-4321-A6AE-4014255A56FB}"/>
    <cellStyle name="Note 24 14" xfId="7149" xr:uid="{4B666D09-DECB-468A-928C-BC98F24A8DC4}"/>
    <cellStyle name="Note 24 14 2" xfId="13620" xr:uid="{BF0082A9-0D57-4F27-A65A-FB3756A9AE54}"/>
    <cellStyle name="Note 24 15" xfId="7476" xr:uid="{AAA3153D-019D-43A9-857B-B389AFC50278}"/>
    <cellStyle name="Note 24 15 2" xfId="13947" xr:uid="{9731AF9B-AEBD-4F4D-888D-E4F1A5F21B89}"/>
    <cellStyle name="Note 24 16" xfId="7787" xr:uid="{E4E18C40-0A0C-4291-A18E-1E32D5108101}"/>
    <cellStyle name="Note 24 16 2" xfId="14258" xr:uid="{81609925-4BC1-4641-80CF-E1152B7C34B2}"/>
    <cellStyle name="Note 24 17" xfId="7815" xr:uid="{0657C12C-5E52-4EE4-A5E5-7D0204F1D7CF}"/>
    <cellStyle name="Note 24 17 2" xfId="14286" xr:uid="{88878C2B-DDE9-4034-A14D-798D4E9604C2}"/>
    <cellStyle name="Note 24 18" xfId="7996" xr:uid="{48A23E70-6ED9-405A-B9DC-FF619762CA7D}"/>
    <cellStyle name="Note 24 18 2" xfId="14467" xr:uid="{E3EED0B9-FC73-4953-A1C0-0EABA7AD52D3}"/>
    <cellStyle name="Note 24 19" xfId="8175" xr:uid="{E135D05A-6FCA-4D05-B921-B103E8C48A19}"/>
    <cellStyle name="Note 24 19 2" xfId="14646" xr:uid="{2FE9F31D-FF81-41DF-8CDD-A8186824A0B6}"/>
    <cellStyle name="Note 24 2" xfId="2170" xr:uid="{00000000-0005-0000-0000-00007B080000}"/>
    <cellStyle name="Note 24 2 10" xfId="6920" xr:uid="{1398FCE4-2E39-4FC1-8260-392D078AE6F4}"/>
    <cellStyle name="Note 24 2 10 2" xfId="13391" xr:uid="{20A6D990-FEFA-4AB8-AA80-9C9C237E07A4}"/>
    <cellStyle name="Note 24 2 11" xfId="6761" xr:uid="{597157AB-86F9-466F-BCCA-47A9B2649519}"/>
    <cellStyle name="Note 24 2 11 2" xfId="13232" xr:uid="{2EC49266-28D6-4334-A6BD-E9E78F92F5D3}"/>
    <cellStyle name="Note 24 2 12" xfId="7154" xr:uid="{11B74274-788D-44B8-87E4-99853A24D45F}"/>
    <cellStyle name="Note 24 2 12 2" xfId="13625" xr:uid="{69ABD00A-453F-49AD-8355-ADAA0A15D9E2}"/>
    <cellStyle name="Note 24 2 13" xfId="7475" xr:uid="{DDF85429-0C21-42CB-B96C-B6D51EABE42B}"/>
    <cellStyle name="Note 24 2 13 2" xfId="13946" xr:uid="{2BBB7BDD-15C1-42D5-B615-9A74146B5A5A}"/>
    <cellStyle name="Note 24 2 14" xfId="7798" xr:uid="{9D671FD0-AF66-4CA9-85BA-CC12E03CF6E1}"/>
    <cellStyle name="Note 24 2 14 2" xfId="14269" xr:uid="{0C704209-A143-40A8-8EF0-98377BE55F67}"/>
    <cellStyle name="Note 24 2 15" xfId="7843" xr:uid="{B3E554FB-6F68-4B4E-9CD0-D225FF4089DE}"/>
    <cellStyle name="Note 24 2 15 2" xfId="14314" xr:uid="{CE9DC324-E475-4F8E-8F20-CBD1F1DDDDEE}"/>
    <cellStyle name="Note 24 2 16" xfId="8022" xr:uid="{D3599567-E4D5-4A0E-BCE2-856763354D00}"/>
    <cellStyle name="Note 24 2 16 2" xfId="14493" xr:uid="{ACA48F28-7206-4489-8E2B-6F4F7A03D45F}"/>
    <cellStyle name="Note 24 2 17" xfId="8199" xr:uid="{7D38E9CA-8AD3-464E-B846-BA476CA4F785}"/>
    <cellStyle name="Note 24 2 17 2" xfId="14670" xr:uid="{ACE33224-73DC-4E1E-99DE-A3D39489D624}"/>
    <cellStyle name="Note 24 2 18" xfId="8996" xr:uid="{091574F8-FCA8-48A0-B2AE-C44DD7714EFE}"/>
    <cellStyle name="Note 24 2 19" xfId="9397" xr:uid="{9A4FC6F5-77E8-4BDF-869A-52295EE898EC}"/>
    <cellStyle name="Note 24 2 2" xfId="2171" xr:uid="{00000000-0005-0000-0000-00007C080000}"/>
    <cellStyle name="Note 24 2 2 2" xfId="4837" xr:uid="{7F1FC52C-2164-481A-8CCF-7A0DE3250AA9}"/>
    <cellStyle name="Note 24 2 2 2 2" xfId="11316" xr:uid="{F8B39A88-F8D5-4EAF-A2C6-6CB094A0D1BB}"/>
    <cellStyle name="Note 24 2 2 3" xfId="9398" xr:uid="{D8B000F0-1693-41D5-98D2-EA847D8AD7B0}"/>
    <cellStyle name="Note 24 2 2 4" xfId="10335" xr:uid="{76933296-296B-496D-8596-08CFBDBFEAF8}"/>
    <cellStyle name="Note 24 2 20" xfId="8684" xr:uid="{DFD75515-C6B2-416A-9D52-9104AA2E5603}"/>
    <cellStyle name="Note 24 2 21" xfId="9759" xr:uid="{FCC5D028-12A1-45FD-9177-E4619A9AC4FB}"/>
    <cellStyle name="Note 24 2 22" xfId="9252" xr:uid="{9178716A-827C-45EF-8AAB-E7F8F329CB46}"/>
    <cellStyle name="Note 24 2 23" xfId="9312" xr:uid="{21B0A811-40C9-42CD-AB62-CCA22AC78C36}"/>
    <cellStyle name="Note 24 2 24" xfId="15086" xr:uid="{2D2E2BA3-793B-4DB5-9320-4AA4ED5BC6DF}"/>
    <cellStyle name="Note 24 2 25" xfId="15420" xr:uid="{0FB2E589-C51B-4AAA-94B0-6C1F12A51A47}"/>
    <cellStyle name="Note 24 2 26" xfId="15611" xr:uid="{6C2DE3EC-847C-4FDD-B814-96C224055A75}"/>
    <cellStyle name="Note 24 2 27" xfId="15254" xr:uid="{A5361D70-3938-446E-99D3-75C36965DD86}"/>
    <cellStyle name="Note 24 2 3" xfId="4836" xr:uid="{4D288791-CE45-421A-9AFE-4630AEBEF2D2}"/>
    <cellStyle name="Note 24 2 3 2" xfId="11315" xr:uid="{E0394A3B-E0F0-495D-9CDF-3FF0BC5A978E}"/>
    <cellStyle name="Note 24 2 4" xfId="5494" xr:uid="{E2062B1D-D774-4551-A0BD-70D6BE5975B4}"/>
    <cellStyle name="Note 24 2 4 2" xfId="11965" xr:uid="{B7AFADCD-97F6-49A3-8E7A-806E20FE5458}"/>
    <cellStyle name="Note 24 2 5" xfId="5333" xr:uid="{10B426D5-4B66-4688-A8BF-0AA075C12394}"/>
    <cellStyle name="Note 24 2 5 2" xfId="11804" xr:uid="{95DB2FA5-A60E-4665-83CE-590B1EA0A53C}"/>
    <cellStyle name="Note 24 2 6" xfId="5732" xr:uid="{1DAC08C7-E2BE-4A7C-B83D-096D8147EF41}"/>
    <cellStyle name="Note 24 2 6 2" xfId="12203" xr:uid="{E1FCD254-4571-4721-BECD-9E0DAD03B50D}"/>
    <cellStyle name="Note 24 2 7" xfId="6056" xr:uid="{0F585BCD-135C-441C-8C6B-71E4E89175A4}"/>
    <cellStyle name="Note 24 2 7 2" xfId="12527" xr:uid="{A8D2B765-A22B-4D65-8782-A853E3B61C62}"/>
    <cellStyle name="Note 24 2 8" xfId="6381" xr:uid="{15DEE43D-AF83-4F53-BE10-1EC5F3D40AE9}"/>
    <cellStyle name="Note 24 2 8 2" xfId="12852" xr:uid="{39E4620A-7F55-4915-A6FB-77A62BF094D1}"/>
    <cellStyle name="Note 24 2 9" xfId="6229" xr:uid="{0276A700-5B4D-4895-98AA-11D85FCDB378}"/>
    <cellStyle name="Note 24 2 9 2" xfId="12700" xr:uid="{3CD005E5-C279-47C0-B5CE-EAA97A99E24E}"/>
    <cellStyle name="Note 24 20" xfId="8995" xr:uid="{3010F31F-35BC-465F-B5E7-53D1F6FC37AF}"/>
    <cellStyle name="Note 24 21" xfId="9396" xr:uid="{976B9E99-F9CC-4861-9CDA-FF7FD1A661E6}"/>
    <cellStyle name="Note 24 22" xfId="8685" xr:uid="{E0A97913-4784-493A-A05B-DDD5BBE0BA9C}"/>
    <cellStyle name="Note 24 23" xfId="9758" xr:uid="{B7A14E0A-E678-4AA8-9AB1-637AF2091F7A}"/>
    <cellStyle name="Note 24 24" xfId="9280" xr:uid="{3657C272-1401-4475-9098-9BAB0C203079}"/>
    <cellStyle name="Note 24 25" xfId="9938" xr:uid="{45E7AC20-FC51-4FD2-8ED5-014AAE63D998}"/>
    <cellStyle name="Note 24 26" xfId="15085" xr:uid="{9625779C-20DD-40A0-8D9A-06165E1CA6BF}"/>
    <cellStyle name="Note 24 27" xfId="3533" xr:uid="{485B47C9-DCAA-4DEA-A064-75DD5160C785}"/>
    <cellStyle name="Note 24 28" xfId="15421" xr:uid="{20A9CBAC-CB34-4CB4-8510-2B59567B0DEF}"/>
    <cellStyle name="Note 24 29" xfId="15619" xr:uid="{0EF1B44F-BA55-4221-AA34-5640B5131A77}"/>
    <cellStyle name="Note 24 3" xfId="2172" xr:uid="{00000000-0005-0000-0000-00007D080000}"/>
    <cellStyle name="Note 24 3 2" xfId="4838" xr:uid="{682A3AE5-4EE2-4CFE-9D6D-184F09F5218C}"/>
    <cellStyle name="Note 24 3 2 2" xfId="11317" xr:uid="{67E7251F-C0EB-49AB-B62F-90EC9DCFB14B}"/>
    <cellStyle name="Note 24 3 3" xfId="9399" xr:uid="{48178DDC-88C1-4BC3-8FF6-00FDEE3C3B6D}"/>
    <cellStyle name="Note 24 3 4" xfId="10336" xr:uid="{FB356CC9-051B-4C82-B093-FE3F2FA7F4E4}"/>
    <cellStyle name="Note 24 3 5" xfId="3534" xr:uid="{20BB2EA3-7486-4D7A-8826-47D7E85792CE}"/>
    <cellStyle name="Note 24 30" xfId="15643" xr:uid="{B15F9D02-95EC-4EEF-B669-648BF41D766F}"/>
    <cellStyle name="Note 24 4" xfId="4303" xr:uid="{D873023D-7870-4DFA-A8A0-CD92177048CE}"/>
    <cellStyle name="Note 24 4 2" xfId="10840" xr:uid="{3832D8D2-A46B-416B-88FC-B81592809D08}"/>
    <cellStyle name="Note 24 5" xfId="4835" xr:uid="{606F4AE1-650B-4FBE-B12D-87FA70DAC863}"/>
    <cellStyle name="Note 24 5 2" xfId="11314" xr:uid="{D0C8C647-F742-4844-B0F9-52E83A06A15B}"/>
    <cellStyle name="Note 24 6" xfId="5493" xr:uid="{6D7389AC-3AF6-4697-8DF2-8700D3E30867}"/>
    <cellStyle name="Note 24 6 2" xfId="11964" xr:uid="{DC3E4329-1D9C-432F-9C9B-28B4CD3589BF}"/>
    <cellStyle name="Note 24 7" xfId="5695" xr:uid="{9C1C0832-A319-4C4C-9A34-9FB441E736ED}"/>
    <cellStyle name="Note 24 7 2" xfId="12166" xr:uid="{6DF8ACFC-2B88-4BE6-88B1-78D0C80A4536}"/>
    <cellStyle name="Note 24 8" xfId="5727" xr:uid="{F363EF54-AC40-4496-BA1F-608C3400190B}"/>
    <cellStyle name="Note 24 8 2" xfId="12198" xr:uid="{42CAFEA3-A1CD-419F-94B6-CF1F2A2D2BF7}"/>
    <cellStyle name="Note 24 9" xfId="6057" xr:uid="{F51905D6-A9BB-4267-909F-5EC15867C206}"/>
    <cellStyle name="Note 24 9 2" xfId="12528" xr:uid="{82F31EEC-0628-4BA3-AAC1-3A728EEAA854}"/>
    <cellStyle name="Note 24_TRAFO" xfId="2173" xr:uid="{00000000-0005-0000-0000-00007E080000}"/>
    <cellStyle name="Note 25" xfId="2174" xr:uid="{00000000-0005-0000-0000-00007F080000}"/>
    <cellStyle name="Note 25 10" xfId="6382" xr:uid="{F889F997-8105-4BC4-A38C-7C8DD456D626}"/>
    <cellStyle name="Note 25 10 2" xfId="12853" xr:uid="{868E797E-CCB9-4451-B708-17BFAAF4CB8F}"/>
    <cellStyle name="Note 25 11" xfId="6603" xr:uid="{A0B1E9FD-8A58-4156-9985-FB3D1912D56D}"/>
    <cellStyle name="Note 25 11 2" xfId="13074" xr:uid="{2DE73E9D-F246-4F12-8FD7-0611B58E675C}"/>
    <cellStyle name="Note 25 12" xfId="6921" xr:uid="{73F59FA0-572B-493B-9F78-ED30529DAD16}"/>
    <cellStyle name="Note 25 12 2" xfId="13392" xr:uid="{AAD956CF-FDD0-4B27-ADA8-F1905279FDE0}"/>
    <cellStyle name="Note 25 13" xfId="7085" xr:uid="{158E3FB6-60D2-4F30-9EBC-3B1CE2B54903}"/>
    <cellStyle name="Note 25 13 2" xfId="13556" xr:uid="{06682FCC-CACF-49EC-B8DC-75C693BF2ADF}"/>
    <cellStyle name="Note 25 14" xfId="7155" xr:uid="{F15411A1-F16C-45BB-BA0C-18C227555C48}"/>
    <cellStyle name="Note 25 14 2" xfId="13626" xr:uid="{D7725C58-96CF-4F7C-9D1D-AF19959EA223}"/>
    <cellStyle name="Note 25 15" xfId="7474" xr:uid="{9F107A76-4FCA-44E4-88C1-AD1D41DF2F79}"/>
    <cellStyle name="Note 25 15 2" xfId="13945" xr:uid="{0B469359-CD2F-4423-9B92-78921D45ED08}"/>
    <cellStyle name="Note 25 16" xfId="7845" xr:uid="{F36D5C0A-413A-4DAD-9C85-88260D803882}"/>
    <cellStyle name="Note 25 16 2" xfId="14316" xr:uid="{24EB5916-D34B-476A-A5D2-363258F8B878}"/>
    <cellStyle name="Note 25 17" xfId="8024" xr:uid="{6F5F0F6B-084B-4633-91C8-C87678BFC20A}"/>
    <cellStyle name="Note 25 17 2" xfId="14495" xr:uid="{9F6F1170-E2AB-49EA-BA4D-F81592DE4409}"/>
    <cellStyle name="Note 25 18" xfId="8201" xr:uid="{CD495B2A-62C8-4E3A-8BE1-4BEE07339F54}"/>
    <cellStyle name="Note 25 18 2" xfId="14672" xr:uid="{5E8641CD-FD0B-4E32-B72B-7D97FA92F1A7}"/>
    <cellStyle name="Note 25 19" xfId="8363" xr:uid="{24233144-3533-456F-B9F0-84596C5F05DA}"/>
    <cellStyle name="Note 25 19 2" xfId="14834" xr:uid="{E5C1FA69-1E43-4F95-86B0-5A047FBF1848}"/>
    <cellStyle name="Note 25 2" xfId="2175" xr:uid="{00000000-0005-0000-0000-000080080000}"/>
    <cellStyle name="Note 25 2 10" xfId="6922" xr:uid="{BB383B20-B253-4E4D-82A5-4305ED7A3DDF}"/>
    <cellStyle name="Note 25 2 10 2" xfId="13393" xr:uid="{58BDD53B-8779-42FF-8CC6-0B5AA4BCEBDC}"/>
    <cellStyle name="Note 25 2 11" xfId="6762" xr:uid="{F7F59EBE-3E54-470D-8C9D-11AAEC9E976D}"/>
    <cellStyle name="Note 25 2 11 2" xfId="13233" xr:uid="{368E8B80-7A6C-42B0-822F-A165584762E1}"/>
    <cellStyle name="Note 25 2 12" xfId="7156" xr:uid="{54833E5D-2515-44E1-AD3C-19778B775FF6}"/>
    <cellStyle name="Note 25 2 12 2" xfId="13627" xr:uid="{728D2BCE-53B7-4853-98C4-64403339088D}"/>
    <cellStyle name="Note 25 2 13" xfId="7324" xr:uid="{C1DC91AC-76F4-4B9C-99C3-37463E555D56}"/>
    <cellStyle name="Note 25 2 13 2" xfId="13795" xr:uid="{4F438B3B-3F00-4D25-A286-931AA0A9C101}"/>
    <cellStyle name="Note 25 2 14" xfId="7846" xr:uid="{70B8AFA8-6C49-478D-BD38-B802C02AF894}"/>
    <cellStyle name="Note 25 2 14 2" xfId="14317" xr:uid="{01DF8FBD-6B45-4EDE-95C5-7EC98B412E71}"/>
    <cellStyle name="Note 25 2 15" xfId="8025" xr:uid="{7A0FFBB9-BB46-469A-A60E-8B656DBC4725}"/>
    <cellStyle name="Note 25 2 15 2" xfId="14496" xr:uid="{195E1A8C-5D07-4BE9-B9B8-7C272AD57F44}"/>
    <cellStyle name="Note 25 2 16" xfId="8202" xr:uid="{451D623D-FD9B-4A51-824E-700A166396C9}"/>
    <cellStyle name="Note 25 2 16 2" xfId="14673" xr:uid="{8C6662EC-ED54-4153-91F2-4E93F80EF568}"/>
    <cellStyle name="Note 25 2 17" xfId="8364" xr:uid="{1B43B1B7-1830-4315-B1D5-A407865CF59A}"/>
    <cellStyle name="Note 25 2 17 2" xfId="14835" xr:uid="{9BD6FE6A-AB77-48DF-BD36-7D742F521BBC}"/>
    <cellStyle name="Note 25 2 18" xfId="8998" xr:uid="{07208ACF-75FE-4F63-90FB-F6B8217B88C7}"/>
    <cellStyle name="Note 25 2 19" xfId="9401" xr:uid="{5FCB8F3B-DA71-4D6C-8DB9-EFA449EAD857}"/>
    <cellStyle name="Note 25 2 2" xfId="2176" xr:uid="{00000000-0005-0000-0000-000081080000}"/>
    <cellStyle name="Note 25 2 2 2" xfId="4841" xr:uid="{A0F4F990-A902-401B-AFE1-F2AB6D8B41AA}"/>
    <cellStyle name="Note 25 2 2 2 2" xfId="11320" xr:uid="{51D6A134-1BFB-486E-9149-7A2C13AFDFCC}"/>
    <cellStyle name="Note 25 2 2 3" xfId="9402" xr:uid="{85A2EEE5-A7B0-4697-9655-3DD1E48B10F4}"/>
    <cellStyle name="Note 25 2 2 4" xfId="10337" xr:uid="{B589446E-D7B5-465D-A945-FC3D317FA342}"/>
    <cellStyle name="Note 25 2 20" xfId="8682" xr:uid="{F9FAD860-5AFD-43E4-815B-D8DDA623CADA}"/>
    <cellStyle name="Note 25 2 21" xfId="9761" xr:uid="{706620FA-DE24-49E4-8C90-3D61CA65801E}"/>
    <cellStyle name="Note 25 2 22" xfId="9944" xr:uid="{3EB526AA-0296-4215-92DE-7D833849D5D3}"/>
    <cellStyle name="Note 25 2 23" xfId="9314" xr:uid="{587E7B6F-7209-4B10-801C-29C5E6770BFC}"/>
    <cellStyle name="Note 25 2 24" xfId="15088" xr:uid="{FD7C24E7-1798-482B-8CC1-8B09ED68E2BC}"/>
    <cellStyle name="Note 25 2 25" xfId="15418" xr:uid="{39DB3CD7-6B77-4C21-9604-1C0EFC2BC167}"/>
    <cellStyle name="Note 25 2 26" xfId="15646" xr:uid="{72FC1954-8DFF-4F15-A76D-A0EC114A6D4D}"/>
    <cellStyle name="Note 25 2 27" xfId="15807" xr:uid="{E1B7E61A-237C-4BEF-8C5E-CD7D81EDCD81}"/>
    <cellStyle name="Note 25 2 3" xfId="4840" xr:uid="{6198A517-E174-4BE0-83C6-AC75C5FF63A1}"/>
    <cellStyle name="Note 25 2 3 2" xfId="11319" xr:uid="{9FF57A4D-E91A-4C71-8D38-B926A706348F}"/>
    <cellStyle name="Note 25 2 4" xfId="5496" xr:uid="{6A960B4B-E80F-4051-A322-71A368D13F7F}"/>
    <cellStyle name="Note 25 2 4 2" xfId="11967" xr:uid="{F043023A-C5CB-47E7-A712-EEF539F5E192}"/>
    <cellStyle name="Note 25 2 5" xfId="5334" xr:uid="{313EE9E2-6E0F-4961-AE69-B17B8F111315}"/>
    <cellStyle name="Note 25 2 5 2" xfId="11805" xr:uid="{B0A85579-5A68-4DB4-BBBC-AE753AB6CF9D}"/>
    <cellStyle name="Note 25 2 6" xfId="5734" xr:uid="{17AAE30E-7411-41DF-9644-368537A79617}"/>
    <cellStyle name="Note 25 2 6 2" xfId="12205" xr:uid="{027A7D2D-B525-4774-9F1D-E7E4B93CA10C}"/>
    <cellStyle name="Note 25 2 7" xfId="6054" xr:uid="{E33DAA29-3D9B-46D0-B80D-E08C10DF907F}"/>
    <cellStyle name="Note 25 2 7 2" xfId="12525" xr:uid="{EB653B93-AAC3-4CA0-B8B4-E250B627AA11}"/>
    <cellStyle name="Note 25 2 8" xfId="6383" xr:uid="{04EBC3A5-9655-407C-9B44-698955482638}"/>
    <cellStyle name="Note 25 2 8 2" xfId="12854" xr:uid="{FF5FB4C0-5D0F-4FB2-A195-AC9FA9D495F2}"/>
    <cellStyle name="Note 25 2 9" xfId="6230" xr:uid="{91DFEF3B-7248-41FA-8AB8-ED40103F5902}"/>
    <cellStyle name="Note 25 2 9 2" xfId="12701" xr:uid="{BC03FF38-92FB-4325-B21C-F05C4DFDFB64}"/>
    <cellStyle name="Note 25 20" xfId="8997" xr:uid="{114708CD-A4DA-4B83-9861-9203CADC2B8C}"/>
    <cellStyle name="Note 25 21" xfId="9400" xr:uid="{16693325-29D5-4D68-B4BC-1B8BE4815AB4}"/>
    <cellStyle name="Note 25 22" xfId="8683" xr:uid="{4D9AE0D6-23C9-4444-B825-13A8B19116AD}"/>
    <cellStyle name="Note 25 23" xfId="9760" xr:uid="{63ED673C-75FF-41CB-80B5-21A9F9140ECB}"/>
    <cellStyle name="Note 25 24" xfId="9943" xr:uid="{124E3DA9-54B8-4586-AE87-62253279BF37}"/>
    <cellStyle name="Note 25 25" xfId="9313" xr:uid="{5180C3C9-030D-43EC-8B24-3751E7F6F327}"/>
    <cellStyle name="Note 25 26" xfId="15087" xr:uid="{24BBC56E-9E1F-48F6-89AA-AF285AA1C2DD}"/>
    <cellStyle name="Note 25 27" xfId="3535" xr:uid="{A83B41C6-F45C-4A21-B2BA-B864EE4C8F97}"/>
    <cellStyle name="Note 25 28" xfId="15419" xr:uid="{B26511C3-F527-48B5-B512-AE45A4130B18}"/>
    <cellStyle name="Note 25 29" xfId="15645" xr:uid="{10B83D99-CB4A-4638-B4B3-35D70706CA6B}"/>
    <cellStyle name="Note 25 3" xfId="2177" xr:uid="{00000000-0005-0000-0000-000082080000}"/>
    <cellStyle name="Note 25 3 2" xfId="4842" xr:uid="{3E08962E-DBF3-4B6D-86B4-D5FCD84B077A}"/>
    <cellStyle name="Note 25 3 2 2" xfId="11321" xr:uid="{2FE97224-BBDC-4BF0-9FE4-F8212811F3BB}"/>
    <cellStyle name="Note 25 3 3" xfId="9403" xr:uid="{7FADD9B5-C725-4A38-9581-D0BF83D66D33}"/>
    <cellStyle name="Note 25 3 4" xfId="10338" xr:uid="{4DE065E6-2CC6-471C-A957-BC970E41DAEA}"/>
    <cellStyle name="Note 25 3 5" xfId="3536" xr:uid="{F1F19B94-60F2-45CE-BE5D-09C4A4AC72F2}"/>
    <cellStyle name="Note 25 30" xfId="15806" xr:uid="{10981F24-A12C-4A29-9743-26225E5BF913}"/>
    <cellStyle name="Note 25 4" xfId="4304" xr:uid="{238B71BD-25BA-491D-8AFF-D77F460CF2F9}"/>
    <cellStyle name="Note 25 4 2" xfId="10841" xr:uid="{8BE2D3BA-416D-4157-A6D8-253BD9E16A26}"/>
    <cellStyle name="Note 25 5" xfId="4839" xr:uid="{BA9A6587-F170-494E-A847-D71503C37A2D}"/>
    <cellStyle name="Note 25 5 2" xfId="11318" xr:uid="{3C0D444E-3D6E-4CF8-940F-A8956FA1B0AA}"/>
    <cellStyle name="Note 25 6" xfId="5495" xr:uid="{7913338A-0547-4C69-A8D5-7557FCDBD96D}"/>
    <cellStyle name="Note 25 6 2" xfId="11966" xr:uid="{7015C935-B86D-4285-91A4-9BDD72B6E672}"/>
    <cellStyle name="Note 25 7" xfId="5662" xr:uid="{FF5C2CA8-F215-467A-8DCF-3ECD7786E219}"/>
    <cellStyle name="Note 25 7 2" xfId="12133" xr:uid="{A2F8458A-2701-41CF-BAD4-4101117E6043}"/>
    <cellStyle name="Note 25 8" xfId="5733" xr:uid="{0149CF1A-BF18-4DEE-AA65-DE9476B30875}"/>
    <cellStyle name="Note 25 8 2" xfId="12204" xr:uid="{B99F1CCE-3EAA-4104-BB30-BB7B8F7D72BB}"/>
    <cellStyle name="Note 25 9" xfId="6055" xr:uid="{7A1890CE-FF16-4F0C-BDA8-C8B19A708299}"/>
    <cellStyle name="Note 25 9 2" xfId="12526" xr:uid="{A1B9034C-3FE3-4B73-8F64-A70622175AF1}"/>
    <cellStyle name="Note 25_TRAFO" xfId="2178" xr:uid="{00000000-0005-0000-0000-000083080000}"/>
    <cellStyle name="Note 26" xfId="2179" xr:uid="{00000000-0005-0000-0000-000084080000}"/>
    <cellStyle name="Note 26 10" xfId="6384" xr:uid="{5F9B6A40-E36E-4368-A01A-60103090D80A}"/>
    <cellStyle name="Note 26 10 2" xfId="12855" xr:uid="{BEA4CF25-C7E9-4A46-B711-09D9C4B9BF42}"/>
    <cellStyle name="Note 26 11" xfId="6231" xr:uid="{A1E7ABA3-C85A-4AA8-AB7C-3FD4A770F91F}"/>
    <cellStyle name="Note 26 11 2" xfId="12702" xr:uid="{90E5762E-AA29-478D-85B9-E292A60031A1}"/>
    <cellStyle name="Note 26 12" xfId="6923" xr:uid="{3A134BEC-931C-4563-9156-E0F544CC4676}"/>
    <cellStyle name="Note 26 12 2" xfId="13394" xr:uid="{C72FC5D8-759D-44F8-8830-B0042FEF56F6}"/>
    <cellStyle name="Note 26 13" xfId="6763" xr:uid="{0FF4D388-106D-407D-8879-B0EDD8B9334A}"/>
    <cellStyle name="Note 26 13 2" xfId="13234" xr:uid="{EC0EEF87-33E5-4B58-BC06-8A6EF5429517}"/>
    <cellStyle name="Note 26 14" xfId="7157" xr:uid="{E370A8D9-BBEE-43DE-A960-9A87A916DAD5}"/>
    <cellStyle name="Note 26 14 2" xfId="13628" xr:uid="{90D2EEBA-05F5-4932-8376-39FC0947EBD2}"/>
    <cellStyle name="Note 26 15" xfId="7473" xr:uid="{76B35E4E-293B-4749-9371-A7EB7392AEA7}"/>
    <cellStyle name="Note 26 15 2" xfId="13944" xr:uid="{900DA80D-B843-4527-AD72-C6A90CEFE8A7}"/>
    <cellStyle name="Note 26 16" xfId="7847" xr:uid="{1A3AD191-8C30-49BD-AA74-EC41C78B72FF}"/>
    <cellStyle name="Note 26 16 2" xfId="14318" xr:uid="{DA62C593-8CC9-4B45-B99B-407684B392C0}"/>
    <cellStyle name="Note 26 17" xfId="8026" xr:uid="{5E171529-443C-489C-A427-2782FD432158}"/>
    <cellStyle name="Note 26 17 2" xfId="14497" xr:uid="{FBF1D7EF-1F20-4749-86D6-FE7F274EE986}"/>
    <cellStyle name="Note 26 18" xfId="8203" xr:uid="{17219632-0DAE-4C2A-B475-72320B348664}"/>
    <cellStyle name="Note 26 18 2" xfId="14674" xr:uid="{EA76393A-E924-4415-9944-FAD7B89AD4D1}"/>
    <cellStyle name="Note 26 19" xfId="8365" xr:uid="{587C4AA2-2E9A-433E-87BE-DCB30F715B96}"/>
    <cellStyle name="Note 26 19 2" xfId="14836" xr:uid="{E5B82290-C105-4A15-964A-1C28C0B696E9}"/>
    <cellStyle name="Note 26 2" xfId="2180" xr:uid="{00000000-0005-0000-0000-000085080000}"/>
    <cellStyle name="Note 26 2 10" xfId="6924" xr:uid="{C89EEFDB-9A9E-49FB-B3BA-52999279C259}"/>
    <cellStyle name="Note 26 2 10 2" xfId="13395" xr:uid="{D0A70262-E6B9-4EB0-8CDB-A8B651C1C983}"/>
    <cellStyle name="Note 26 2 11" xfId="6764" xr:uid="{4B4FF319-0D72-4F34-809C-9C713FE6C072}"/>
    <cellStyle name="Note 26 2 11 2" xfId="13235" xr:uid="{0688E8F9-AD5C-47E9-8FD6-3FAFB6AD35D9}"/>
    <cellStyle name="Note 26 2 12" xfId="7158" xr:uid="{C0814688-876E-48AB-ACF4-42C6F8022C8D}"/>
    <cellStyle name="Note 26 2 12 2" xfId="13629" xr:uid="{617EA8E5-3DED-43E4-83ED-D66846657C23}"/>
    <cellStyle name="Note 26 2 13" xfId="7472" xr:uid="{BC3DAFE2-CE46-41DC-9BFE-CB04EBFB538D}"/>
    <cellStyle name="Note 26 2 13 2" xfId="13943" xr:uid="{BF5D7336-ABD1-4F69-A23E-EB086D5F47F3}"/>
    <cellStyle name="Note 26 2 14" xfId="7848" xr:uid="{2247E82B-5101-4533-8AD6-5C35D7D5C7BF}"/>
    <cellStyle name="Note 26 2 14 2" xfId="14319" xr:uid="{A183B9AF-F991-4586-80EF-3687447BE41C}"/>
    <cellStyle name="Note 26 2 15" xfId="8027" xr:uid="{E4786F94-16BC-48DC-B19F-1ACB9FA9D5FB}"/>
    <cellStyle name="Note 26 2 15 2" xfId="14498" xr:uid="{B9CB271D-4538-4E45-8461-D55BB38B5533}"/>
    <cellStyle name="Note 26 2 16" xfId="8204" xr:uid="{C96E5E61-BA0F-4937-8C30-892B3790708A}"/>
    <cellStyle name="Note 26 2 16 2" xfId="14675" xr:uid="{043FD14A-477A-4C27-B78F-857122CE46A4}"/>
    <cellStyle name="Note 26 2 17" xfId="8366" xr:uid="{C3C9B370-488A-431C-8A7B-76C3123FA800}"/>
    <cellStyle name="Note 26 2 17 2" xfId="14837" xr:uid="{8AD35110-047F-494A-B49E-9FD305E43AE4}"/>
    <cellStyle name="Note 26 2 18" xfId="9000" xr:uid="{A6BFDF88-B125-4F96-9033-341FA7DBDC0F}"/>
    <cellStyle name="Note 26 2 19" xfId="9405" xr:uid="{2663E98C-B330-48C7-8B89-67CBBC0E41D1}"/>
    <cellStyle name="Note 26 2 2" xfId="2181" xr:uid="{00000000-0005-0000-0000-000086080000}"/>
    <cellStyle name="Note 26 2 2 2" xfId="4845" xr:uid="{4D131D1F-E0B1-4D1A-B72B-F1AFC23F6F67}"/>
    <cellStyle name="Note 26 2 2 2 2" xfId="11324" xr:uid="{965BF824-1422-47FB-B370-C2875403AFFF}"/>
    <cellStyle name="Note 26 2 2 3" xfId="9406" xr:uid="{467C542B-E74A-45F2-9341-FC46B0DAA9E8}"/>
    <cellStyle name="Note 26 2 2 4" xfId="10339" xr:uid="{B46103B5-E216-455C-899F-3123737A929F}"/>
    <cellStyle name="Note 26 2 20" xfId="8680" xr:uid="{9D40F613-87A8-4915-AE09-D062B869F9A5}"/>
    <cellStyle name="Note 26 2 21" xfId="9763" xr:uid="{194A89A7-14CD-4C2A-B664-15CA7B13788D}"/>
    <cellStyle name="Note 26 2 22" xfId="9946" xr:uid="{4EF7DFC4-00B0-4F50-8465-4DCCB6CAD8EF}"/>
    <cellStyle name="Note 26 2 23" xfId="9316" xr:uid="{CE5CA046-7734-403C-8F7E-17E9D4C31F45}"/>
    <cellStyle name="Note 26 2 24" xfId="15090" xr:uid="{CFBBBF00-5461-4E06-85CA-6F4BB9D3F109}"/>
    <cellStyle name="Note 26 2 25" xfId="15417" xr:uid="{93E7E28B-DB63-429C-A93F-B2F86D2149A1}"/>
    <cellStyle name="Note 26 2 26" xfId="15648" xr:uid="{593C17CA-F1A5-4511-BB88-E6511D1CB450}"/>
    <cellStyle name="Note 26 2 27" xfId="15809" xr:uid="{F40DF672-B881-4A6B-A6D6-822917083ABF}"/>
    <cellStyle name="Note 26 2 3" xfId="4844" xr:uid="{27FA4887-81C8-4235-BE54-E9636838F56A}"/>
    <cellStyle name="Note 26 2 3 2" xfId="11323" xr:uid="{6192E443-F2BD-4481-8AFE-D4FDBDB14289}"/>
    <cellStyle name="Note 26 2 4" xfId="5498" xr:uid="{38C5A0B0-C7A9-483D-A65F-2A41D77C67E8}"/>
    <cellStyle name="Note 26 2 4 2" xfId="11969" xr:uid="{00B86ADE-9B32-49AD-B37D-EC0B855B3C9C}"/>
    <cellStyle name="Note 26 2 5" xfId="5336" xr:uid="{422DD5AA-9194-4C4B-BBC4-99FB1B50A919}"/>
    <cellStyle name="Note 26 2 5 2" xfId="11807" xr:uid="{A65FE8B4-77B3-409D-8A44-BFD1CBFF661E}"/>
    <cellStyle name="Note 26 2 6" xfId="5736" xr:uid="{4FC8D65B-11AB-47B1-A74B-F1B96EE6EA68}"/>
    <cellStyle name="Note 26 2 6 2" xfId="12207" xr:uid="{20B28E64-3C88-4A69-98CE-BFA8717F5034}"/>
    <cellStyle name="Note 26 2 7" xfId="6052" xr:uid="{90135927-80B1-4D5B-A4F4-8CCFFB9D7D7A}"/>
    <cellStyle name="Note 26 2 7 2" xfId="12523" xr:uid="{D39C36C1-5697-4AE9-90CA-412E534059ED}"/>
    <cellStyle name="Note 26 2 8" xfId="6385" xr:uid="{8B8061CF-02BD-47F0-ACD0-D1DAA83AF583}"/>
    <cellStyle name="Note 26 2 8 2" xfId="12856" xr:uid="{3F108118-117E-4B0C-8701-D34C6C1E336E}"/>
    <cellStyle name="Note 26 2 9" xfId="6232" xr:uid="{35019B23-4885-4B4E-A637-F678AA844F01}"/>
    <cellStyle name="Note 26 2 9 2" xfId="12703" xr:uid="{9D81C421-9A6E-45DD-BAF5-FAAEFAC834CA}"/>
    <cellStyle name="Note 26 20" xfId="8999" xr:uid="{268D8E86-1792-452C-BE6B-57CEC7AEE9AE}"/>
    <cellStyle name="Note 26 21" xfId="9404" xr:uid="{06AEB49C-DDF1-44E7-A68F-20E6A2984FD5}"/>
    <cellStyle name="Note 26 22" xfId="8681" xr:uid="{6115BCEB-0EC8-4176-9AED-D4A43475EEE3}"/>
    <cellStyle name="Note 26 23" xfId="9762" xr:uid="{39AA24F9-63E7-4401-9EC1-1EAD0315131B}"/>
    <cellStyle name="Note 26 24" xfId="9945" xr:uid="{9C9908B1-093C-4DCE-889C-F2CD3D67AF43}"/>
    <cellStyle name="Note 26 25" xfId="9315" xr:uid="{710BBB8A-41C2-4651-8B12-9D748D7C0B1C}"/>
    <cellStyle name="Note 26 26" xfId="15089" xr:uid="{2FB75D0D-C750-4337-AC0E-7CD34B8E6A02}"/>
    <cellStyle name="Note 26 27" xfId="3537" xr:uid="{C7D7A82C-7323-41C6-BD03-2CE170DF3AC0}"/>
    <cellStyle name="Note 26 28" xfId="15265" xr:uid="{BB989B13-CFD8-42EF-85CF-7ECC95A4FCC2}"/>
    <cellStyle name="Note 26 29" xfId="15647" xr:uid="{4B2E0E65-F165-4711-9018-F4F48063DAF4}"/>
    <cellStyle name="Note 26 3" xfId="2182" xr:uid="{00000000-0005-0000-0000-000087080000}"/>
    <cellStyle name="Note 26 3 2" xfId="4846" xr:uid="{3174A6C0-CAA6-4244-988B-13237706D4E1}"/>
    <cellStyle name="Note 26 3 2 2" xfId="11325" xr:uid="{7CC7EBC5-18E4-497F-805A-6B41AD448A1B}"/>
    <cellStyle name="Note 26 3 3" xfId="9407" xr:uid="{19C717A6-1A89-4D43-8BBB-469C9A32B6CE}"/>
    <cellStyle name="Note 26 3 4" xfId="10340" xr:uid="{A1A801E6-29B4-48FB-8AB4-ECC0420AB297}"/>
    <cellStyle name="Note 26 3 5" xfId="3538" xr:uid="{9F6F8C6D-2799-4EC9-B447-AF4B588CC958}"/>
    <cellStyle name="Note 26 30" xfId="15808" xr:uid="{B736805A-D353-4558-90EF-A52595AF6342}"/>
    <cellStyle name="Note 26 4" xfId="4305" xr:uid="{218CA0E2-6BBA-498B-9058-88348E3AA717}"/>
    <cellStyle name="Note 26 4 2" xfId="10842" xr:uid="{7ECDEF71-9B89-4D92-9A7C-2F9BEF5F1AB0}"/>
    <cellStyle name="Note 26 5" xfId="4843" xr:uid="{EF59C569-46BD-4278-8232-3AC807BB76E9}"/>
    <cellStyle name="Note 26 5 2" xfId="11322" xr:uid="{A0CC10D2-D627-4BAF-AF50-2C47776EFCBD}"/>
    <cellStyle name="Note 26 6" xfId="5497" xr:uid="{7B3839E6-0F75-4450-BF78-147ED0CE4940}"/>
    <cellStyle name="Note 26 6 2" xfId="11968" xr:uid="{B64EE7A5-D75F-47B4-BCC1-AFC3DB0C8126}"/>
    <cellStyle name="Note 26 7" xfId="5335" xr:uid="{07B10A12-3333-44C7-9D8B-A646E60EF0A2}"/>
    <cellStyle name="Note 26 7 2" xfId="11806" xr:uid="{1AE33B2B-FE60-488E-8939-3B49623F3595}"/>
    <cellStyle name="Note 26 8" xfId="5735" xr:uid="{0987C649-1B74-40FE-8B2C-2794CA6D8585}"/>
    <cellStyle name="Note 26 8 2" xfId="12206" xr:uid="{99BC19E7-7AEF-429D-876C-845DF02F1D9C}"/>
    <cellStyle name="Note 26 9" xfId="6053" xr:uid="{18D7CF7A-A448-4282-8338-FB7566EFB055}"/>
    <cellStyle name="Note 26 9 2" xfId="12524" xr:uid="{F8EF1F35-B918-45D6-B73F-07B80D9BC61C}"/>
    <cellStyle name="Note 26_TRAFO" xfId="2183" xr:uid="{00000000-0005-0000-0000-000088080000}"/>
    <cellStyle name="Note 27" xfId="2184" xr:uid="{00000000-0005-0000-0000-000089080000}"/>
    <cellStyle name="Note 27 10" xfId="6615" xr:uid="{4FB6A894-D228-4058-84D4-7E41CF2E7333}"/>
    <cellStyle name="Note 27 10 2" xfId="13086" xr:uid="{61154321-D257-410A-9E42-13BCC334E79A}"/>
    <cellStyle name="Note 27 11" xfId="6233" xr:uid="{FBB13CA5-F2D9-420B-91EA-E5E9BF7B2FF3}"/>
    <cellStyle name="Note 27 11 2" xfId="12704" xr:uid="{7C693D62-4164-443C-98A4-FECE5ECC5B47}"/>
    <cellStyle name="Note 27 12" xfId="6649" xr:uid="{FFC0875C-E723-48CB-956A-A774DED89897}"/>
    <cellStyle name="Note 27 12 2" xfId="13120" xr:uid="{0EA6BF27-6D69-40DF-871A-774C4998D0B6}"/>
    <cellStyle name="Note 27 13" xfId="6765" xr:uid="{335CD781-633D-464A-9E0E-BD65338C2F74}"/>
    <cellStyle name="Note 27 13 2" xfId="13236" xr:uid="{282F8ADD-9EBA-4176-9AC4-CFB68AB1AAB1}"/>
    <cellStyle name="Note 27 14" xfId="7159" xr:uid="{D2F09E49-5909-44BB-8EC3-84DEDB9259D5}"/>
    <cellStyle name="Note 27 14 2" xfId="13630" xr:uid="{83B4C780-D3F6-4320-A225-408FB3F1F017}"/>
    <cellStyle name="Note 27 15" xfId="7471" xr:uid="{9980444D-EA70-453D-984E-AD34C3D259FE}"/>
    <cellStyle name="Note 27 15 2" xfId="13942" xr:uid="{E11AC265-2C18-4F65-96F5-52460ED3C19E}"/>
    <cellStyle name="Note 27 16" xfId="7849" xr:uid="{AB56C127-069E-4044-8B35-93D0ACB2A538}"/>
    <cellStyle name="Note 27 16 2" xfId="14320" xr:uid="{C1542600-B556-4A94-A582-94185B526173}"/>
    <cellStyle name="Note 27 17" xfId="8028" xr:uid="{00C156DA-3EB6-4DD5-9415-9730C83933C6}"/>
    <cellStyle name="Note 27 17 2" xfId="14499" xr:uid="{B8856D74-55CF-4C6E-BDF0-9DDC0FD7ABCC}"/>
    <cellStyle name="Note 27 18" xfId="8205" xr:uid="{2F9DB3B8-97D3-4A4D-895F-A207754C1C1E}"/>
    <cellStyle name="Note 27 18 2" xfId="14676" xr:uid="{B13A9EB4-A205-4AB1-A277-3F9125831720}"/>
    <cellStyle name="Note 27 19" xfId="8367" xr:uid="{94A29A19-4029-4F4F-97AF-70B0C59931E8}"/>
    <cellStyle name="Note 27 19 2" xfId="14838" xr:uid="{31534E29-7593-4453-A49B-A8808E969616}"/>
    <cellStyle name="Note 27 2" xfId="2185" xr:uid="{00000000-0005-0000-0000-00008A080000}"/>
    <cellStyle name="Note 27 2 10" xfId="6925" xr:uid="{2D9B51D9-16A2-42D9-BBF7-250C322C5858}"/>
    <cellStyle name="Note 27 2 10 2" xfId="13396" xr:uid="{D3838243-EC7D-4300-BB72-B082D4E65C7C}"/>
    <cellStyle name="Note 27 2 11" xfId="6766" xr:uid="{2BB73EA6-4BF6-4303-80DE-67A55B665857}"/>
    <cellStyle name="Note 27 2 11 2" xfId="13237" xr:uid="{00404689-1028-4841-8832-8E1E0D5F57BC}"/>
    <cellStyle name="Note 27 2 12" xfId="7160" xr:uid="{5ADB7CC2-8F64-4C79-AF10-7A82FF6E4D56}"/>
    <cellStyle name="Note 27 2 12 2" xfId="13631" xr:uid="{63DDAB57-DBC4-4EC8-88F0-FC9EAD3BFCA8}"/>
    <cellStyle name="Note 27 2 13" xfId="7470" xr:uid="{06190744-B690-49D6-B252-D702CBC33735}"/>
    <cellStyle name="Note 27 2 13 2" xfId="13941" xr:uid="{7AAF8948-3479-436C-8992-2C5B4A11BF48}"/>
    <cellStyle name="Note 27 2 14" xfId="7850" xr:uid="{0D8A9ECA-C6C5-4A22-A04E-DC0B984892E6}"/>
    <cellStyle name="Note 27 2 14 2" xfId="14321" xr:uid="{4EFCEB79-3C44-46F8-9545-8B1C7DF4FFD6}"/>
    <cellStyle name="Note 27 2 15" xfId="8029" xr:uid="{F74B9582-F0DB-4CA2-84EA-FED0F8A6534F}"/>
    <cellStyle name="Note 27 2 15 2" xfId="14500" xr:uid="{AE75C770-F49D-45B1-9F55-C5F6764AC75C}"/>
    <cellStyle name="Note 27 2 16" xfId="8206" xr:uid="{1DFACA96-B7D7-4E6B-A86C-48509381B039}"/>
    <cellStyle name="Note 27 2 16 2" xfId="14677" xr:uid="{1FAADFC9-0934-4067-B5F6-97FDA784F9C5}"/>
    <cellStyle name="Note 27 2 17" xfId="8368" xr:uid="{51AE4436-87C7-4F5E-AEB3-01BD10308BB6}"/>
    <cellStyle name="Note 27 2 17 2" xfId="14839" xr:uid="{A8EB8EDD-9C36-4339-AFF2-56EE24E7C7B4}"/>
    <cellStyle name="Note 27 2 18" xfId="9002" xr:uid="{42E9BF14-7541-4726-89A8-094A4A13BAAA}"/>
    <cellStyle name="Note 27 2 19" xfId="9409" xr:uid="{C6D3B2E9-DF76-4926-8D6A-0384E7D910D3}"/>
    <cellStyle name="Note 27 2 2" xfId="2186" xr:uid="{00000000-0005-0000-0000-00008B080000}"/>
    <cellStyle name="Note 27 2 2 2" xfId="4849" xr:uid="{C818F98F-A711-4040-85C8-CEB71F7B6284}"/>
    <cellStyle name="Note 27 2 2 2 2" xfId="11328" xr:uid="{D8C1D2B7-E18F-4166-BA8D-20925844A039}"/>
    <cellStyle name="Note 27 2 2 3" xfId="9410" xr:uid="{9862AEC6-03B7-4CE5-A87D-4D6A96DE05E1}"/>
    <cellStyle name="Note 27 2 2 4" xfId="10341" xr:uid="{41B35859-A745-41AB-9DF2-7038A32FF864}"/>
    <cellStyle name="Note 27 2 20" xfId="8678" xr:uid="{6D5DA795-021E-44FB-98AC-7D1DC639129C}"/>
    <cellStyle name="Note 27 2 21" xfId="9765" xr:uid="{808B4D9C-185A-43AC-BF77-467839C3A9C5}"/>
    <cellStyle name="Note 27 2 22" xfId="9948" xr:uid="{5ECDD83D-9E19-4FAB-AA43-80A762504AEF}"/>
    <cellStyle name="Note 27 2 23" xfId="10220" xr:uid="{4F168637-5991-40BE-9AE4-618E29CADBAC}"/>
    <cellStyle name="Note 27 2 24" xfId="15091" xr:uid="{F59830E1-E135-4BED-8807-F26E919B1119}"/>
    <cellStyle name="Note 27 2 25" xfId="15415" xr:uid="{C0FDB1A5-5383-4055-A902-37861B21465E}"/>
    <cellStyle name="Note 27 2 26" xfId="15650" xr:uid="{25A45380-E5B7-4A50-9E3C-9EE6BE8BC271}"/>
    <cellStyle name="Note 27 2 27" xfId="15811" xr:uid="{48F2806F-3B00-4173-97AA-DD76724E1DA1}"/>
    <cellStyle name="Note 27 2 3" xfId="4848" xr:uid="{539C4D4D-1015-4E0B-9E40-46BDC1266484}"/>
    <cellStyle name="Note 27 2 3 2" xfId="11327" xr:uid="{8869EC01-444A-4F43-8B83-824532E95EBA}"/>
    <cellStyle name="Note 27 2 4" xfId="5500" xr:uid="{C7B756B0-F731-4D20-B9B1-C9D048A21395}"/>
    <cellStyle name="Note 27 2 4 2" xfId="11971" xr:uid="{1A0C90EA-4CF9-438A-A950-0A7534334CDD}"/>
    <cellStyle name="Note 27 2 5" xfId="5338" xr:uid="{D9F00A7F-009B-4B89-8617-03EEED942BE0}"/>
    <cellStyle name="Note 27 2 5 2" xfId="11809" xr:uid="{DF2DE1C1-F94B-4190-A1C6-8DE2D2D24A02}"/>
    <cellStyle name="Note 27 2 6" xfId="5738" xr:uid="{F2F441C8-6C68-4031-90A6-08C89E6265EB}"/>
    <cellStyle name="Note 27 2 6 2" xfId="12209" xr:uid="{A374352E-2C52-476F-8638-2D11B526BAD6}"/>
    <cellStyle name="Note 27 2 7" xfId="6050" xr:uid="{F6061BBB-361D-491B-9E99-B35E6747F81C}"/>
    <cellStyle name="Note 27 2 7 2" xfId="12521" xr:uid="{2CD0749B-29E1-4DE9-B06B-9A08122B5776}"/>
    <cellStyle name="Note 27 2 8" xfId="6479" xr:uid="{6CFB1205-FB83-46B7-96C7-81D1FD05BAC2}"/>
    <cellStyle name="Note 27 2 8 2" xfId="12950" xr:uid="{CC8AEF89-0755-48CA-B5BB-0D57A7B6D6F6}"/>
    <cellStyle name="Note 27 2 9" xfId="6478" xr:uid="{D08AA97B-1F94-4737-BBF7-C250ADE6783E}"/>
    <cellStyle name="Note 27 2 9 2" xfId="12949" xr:uid="{D3F92A4A-8CE6-4CC8-A5D8-45A69A71E572}"/>
    <cellStyle name="Note 27 20" xfId="9001" xr:uid="{9A294043-82EC-4A29-93BB-F56F7FA3934F}"/>
    <cellStyle name="Note 27 21" xfId="9408" xr:uid="{A6714A59-2148-4B3E-AECF-008A95149471}"/>
    <cellStyle name="Note 27 22" xfId="8679" xr:uid="{B42FFD10-79BA-41DE-B243-E29ECFADBFBE}"/>
    <cellStyle name="Note 27 23" xfId="9764" xr:uid="{BFCCCA30-6ADC-4025-B5A2-3375AAF25E7F}"/>
    <cellStyle name="Note 27 24" xfId="9947" xr:uid="{0ADE301E-C5AE-479F-8A71-073921980C6D}"/>
    <cellStyle name="Note 27 25" xfId="10085" xr:uid="{D25A2517-251B-4E17-8FD9-7ECA1F6E5BE1}"/>
    <cellStyle name="Note 27 26" xfId="15005" xr:uid="{A56030D1-4CCF-4241-9BC4-287E34AE083E}"/>
    <cellStyle name="Note 27 27" xfId="3539" xr:uid="{B8A513BB-F0DC-41D0-BF32-A3330E567E39}"/>
    <cellStyle name="Note 27 28" xfId="15416" xr:uid="{FE647958-B66A-4077-BA40-7DCEDC789E3B}"/>
    <cellStyle name="Note 27 29" xfId="15649" xr:uid="{8F73459B-C498-49B3-8102-90A0933278C6}"/>
    <cellStyle name="Note 27 3" xfId="2187" xr:uid="{00000000-0005-0000-0000-00008C080000}"/>
    <cellStyle name="Note 27 3 2" xfId="4850" xr:uid="{E639C596-4FAF-4B7B-B549-D72656D5B0F5}"/>
    <cellStyle name="Note 27 3 2 2" xfId="11329" xr:uid="{3AA4323C-0253-43FB-96FC-F944480BD9F8}"/>
    <cellStyle name="Note 27 3 3" xfId="9411" xr:uid="{B0EBC62D-EE6D-43BA-8D7A-6BED91A95CAD}"/>
    <cellStyle name="Note 27 3 4" xfId="10342" xr:uid="{5562ABA4-4D4A-49EF-9F07-DB5C960B3706}"/>
    <cellStyle name="Note 27 3 5" xfId="3540" xr:uid="{F518332A-FAF0-4C32-B2C5-5A68BE5422C6}"/>
    <cellStyle name="Note 27 30" xfId="15810" xr:uid="{8C4380C6-5182-40B4-8E8E-019704AE7647}"/>
    <cellStyle name="Note 27 4" xfId="4306" xr:uid="{C9A571DA-DD15-4FFE-8AA8-E0FC9962621D}"/>
    <cellStyle name="Note 27 4 2" xfId="10843" xr:uid="{95D47A24-083B-4C25-A2A2-C416664BB24E}"/>
    <cellStyle name="Note 27 5" xfId="4847" xr:uid="{1ECC4D6E-62A6-4D89-A8F1-226A9120C3CF}"/>
    <cellStyle name="Note 27 5 2" xfId="11326" xr:uid="{0CEAACED-3C19-4329-B97D-5AF2130B75A0}"/>
    <cellStyle name="Note 27 6" xfId="5499" xr:uid="{FB6D977B-BE45-45B8-BB7C-F99BF383099F}"/>
    <cellStyle name="Note 27 6 2" xfId="11970" xr:uid="{11511B9B-91DA-40BD-A902-1C27E9DE4B62}"/>
    <cellStyle name="Note 27 7" xfId="5337" xr:uid="{D19ED106-A7E8-4338-81DD-71C1EF5F2E82}"/>
    <cellStyle name="Note 27 7 2" xfId="11808" xr:uid="{36C81891-4560-431B-BB5E-17EF0DCB3333}"/>
    <cellStyle name="Note 27 8" xfId="5737" xr:uid="{74A46022-9CCE-42E6-8537-10E132E95B4E}"/>
    <cellStyle name="Note 27 8 2" xfId="12208" xr:uid="{4D78429F-032A-4CFC-8C8F-177BBE7E842B}"/>
    <cellStyle name="Note 27 9" xfId="6051" xr:uid="{840D3947-5E51-43B9-B210-660FEB0CD07D}"/>
    <cellStyle name="Note 27 9 2" xfId="12522" xr:uid="{554542CE-FC48-431C-8D90-3C6A551A1932}"/>
    <cellStyle name="Note 27_TRAFO" xfId="2188" xr:uid="{00000000-0005-0000-0000-00008D080000}"/>
    <cellStyle name="Note 28" xfId="2189" xr:uid="{00000000-0005-0000-0000-00008E080000}"/>
    <cellStyle name="Note 28 10" xfId="6386" xr:uid="{B1DEFCFC-5F08-4D02-9AB1-1711898E69EE}"/>
    <cellStyle name="Note 28 10 2" xfId="12857" xr:uid="{32C96DC5-E779-4F5C-BB25-81B217D340BE}"/>
    <cellStyle name="Note 28 11" xfId="6477" xr:uid="{95879926-65B8-4750-9FD2-7C78185E5375}"/>
    <cellStyle name="Note 28 11 2" xfId="12948" xr:uid="{EDF834F2-17BF-49A1-95C4-1914D747A228}"/>
    <cellStyle name="Note 28 12" xfId="6926" xr:uid="{1F30DAAD-8650-4F03-BC1B-00E28DFF7909}"/>
    <cellStyle name="Note 28 12 2" xfId="13397" xr:uid="{8390D7D6-C6F0-4D6A-8900-ABBBA0A5D5F9}"/>
    <cellStyle name="Note 28 13" xfId="6767" xr:uid="{2C923D51-5344-4D2D-A390-CF25EE38ACCC}"/>
    <cellStyle name="Note 28 13 2" xfId="13238" xr:uid="{94EB2774-D43A-429D-81D4-948C693217BA}"/>
    <cellStyle name="Note 28 14" xfId="7161" xr:uid="{492F3C57-9DE0-4BAE-BE8D-5E4638DD6DCE}"/>
    <cellStyle name="Note 28 14 2" xfId="13632" xr:uid="{75FDE898-CCE2-4766-B1A0-4FFC6884FD3A}"/>
    <cellStyle name="Note 28 15" xfId="7469" xr:uid="{D58D66B0-FC48-4A7D-AF12-9CFC8D46EAC2}"/>
    <cellStyle name="Note 28 15 2" xfId="13940" xr:uid="{87103946-64AD-49E1-8408-47CEE03F473F}"/>
    <cellStyle name="Note 28 16" xfId="7851" xr:uid="{8FE076B6-4AE0-420F-BD10-531CFF5FF41B}"/>
    <cellStyle name="Note 28 16 2" xfId="14322" xr:uid="{1C964C29-1B2D-442C-BCFD-3B2CB49F9330}"/>
    <cellStyle name="Note 28 17" xfId="8030" xr:uid="{DA97F9CE-82F1-4C0A-A423-943A70A9557F}"/>
    <cellStyle name="Note 28 17 2" xfId="14501" xr:uid="{EE2B4299-EB18-46C5-B268-B158D1D9764A}"/>
    <cellStyle name="Note 28 18" xfId="8207" xr:uid="{5FFD9633-C5E5-4A08-8F86-93B1B2CC17E5}"/>
    <cellStyle name="Note 28 18 2" xfId="14678" xr:uid="{758E04B6-9812-4591-BBDE-7B20E9ECF550}"/>
    <cellStyle name="Note 28 19" xfId="8369" xr:uid="{C6BEE7DD-A781-4FD6-9BBE-81B765A4E853}"/>
    <cellStyle name="Note 28 19 2" xfId="14840" xr:uid="{3704F5EB-354C-4DF7-9CBC-0869986417F6}"/>
    <cellStyle name="Note 28 2" xfId="2190" xr:uid="{00000000-0005-0000-0000-00008F080000}"/>
    <cellStyle name="Note 28 2 10" xfId="6927" xr:uid="{222D6911-7815-4BC1-86FD-1FD8F5C3DB05}"/>
    <cellStyle name="Note 28 2 10 2" xfId="13398" xr:uid="{94BA1BF3-2771-44B6-9996-D7D836B0092B}"/>
    <cellStyle name="Note 28 2 11" xfId="6768" xr:uid="{4EA53BA2-6234-4B10-B04E-F17E41827399}"/>
    <cellStyle name="Note 28 2 11 2" xfId="13239" xr:uid="{CF5002C8-2284-4C10-8E8E-160C9A7083B9}"/>
    <cellStyle name="Note 28 2 12" xfId="7162" xr:uid="{8BE9CB04-A46D-4A04-B931-E437E32949BC}"/>
    <cellStyle name="Note 28 2 12 2" xfId="13633" xr:uid="{B4044A3D-2916-41F2-B802-127396B3E768}"/>
    <cellStyle name="Note 28 2 13" xfId="7468" xr:uid="{2E8FB04D-0D7E-4D1F-8975-BF5112D25397}"/>
    <cellStyle name="Note 28 2 13 2" xfId="13939" xr:uid="{518726BD-9009-4A10-A451-76A06226D08E}"/>
    <cellStyle name="Note 28 2 14" xfId="7852" xr:uid="{CF1A15C6-D965-4057-9F45-BAF1B671862B}"/>
    <cellStyle name="Note 28 2 14 2" xfId="14323" xr:uid="{B4582F08-D759-4959-9170-E4892160DD6D}"/>
    <cellStyle name="Note 28 2 15" xfId="8031" xr:uid="{BD70AC38-17F5-48AF-8C1B-3B846065E62F}"/>
    <cellStyle name="Note 28 2 15 2" xfId="14502" xr:uid="{066F14AD-1B56-4E95-9C0F-261087FA61F8}"/>
    <cellStyle name="Note 28 2 16" xfId="8208" xr:uid="{116D7F4B-7680-4D4A-8F75-288B31BD3024}"/>
    <cellStyle name="Note 28 2 16 2" xfId="14679" xr:uid="{CCE55257-1B8A-402E-A613-EE6AAD9EFC53}"/>
    <cellStyle name="Note 28 2 17" xfId="8370" xr:uid="{320C787B-2D54-42D0-A23D-9C2C0AC35F25}"/>
    <cellStyle name="Note 28 2 17 2" xfId="14841" xr:uid="{12E7ED7A-CD15-466E-9901-110F7001E180}"/>
    <cellStyle name="Note 28 2 18" xfId="9004" xr:uid="{C1EF70ED-EDC1-46D0-8B5B-985D8D566D1B}"/>
    <cellStyle name="Note 28 2 19" xfId="9413" xr:uid="{E8D4C972-F1F7-4A8A-8C92-E45ADB10FF26}"/>
    <cellStyle name="Note 28 2 2" xfId="2191" xr:uid="{00000000-0005-0000-0000-000090080000}"/>
    <cellStyle name="Note 28 2 2 2" xfId="4853" xr:uid="{691D2899-617D-4418-973A-28B7D806C3D5}"/>
    <cellStyle name="Note 28 2 2 2 2" xfId="11332" xr:uid="{2E0823DE-BB54-417F-8221-4B2F326D1B0C}"/>
    <cellStyle name="Note 28 2 2 3" xfId="9414" xr:uid="{85FA0DF6-80AF-4815-B355-7D0643364CF0}"/>
    <cellStyle name="Note 28 2 2 4" xfId="10343" xr:uid="{CDD81666-4099-48BE-8CAE-A7BBE5914936}"/>
    <cellStyle name="Note 28 2 20" xfId="8676" xr:uid="{CF5CFCBA-AE11-4E7D-B7F4-B48B71C776DB}"/>
    <cellStyle name="Note 28 2 21" xfId="9767" xr:uid="{B35A4CFB-B577-4471-8703-111C5DD2854B}"/>
    <cellStyle name="Note 28 2 22" xfId="9950" xr:uid="{AFE2664B-B26F-49B4-9859-854D67980A82}"/>
    <cellStyle name="Note 28 2 23" xfId="9318" xr:uid="{DAD1860D-0A8A-46F7-BCF0-A6A3AE94BA2B}"/>
    <cellStyle name="Note 28 2 24" xfId="15093" xr:uid="{EF67D085-A470-4F2C-A4C9-283392DA8EBD}"/>
    <cellStyle name="Note 28 2 25" xfId="15413" xr:uid="{EAF3BE21-AEC6-4D61-81E1-743E23DB5405}"/>
    <cellStyle name="Note 28 2 26" xfId="15652" xr:uid="{81318877-4573-4378-9EB1-5B802E00DB43}"/>
    <cellStyle name="Note 28 2 27" xfId="15813" xr:uid="{0E888D82-2A0C-45DF-9F58-3CB3EEE1D3B2}"/>
    <cellStyle name="Note 28 2 3" xfId="4852" xr:uid="{4A059C59-4D7B-478C-8213-3AF6FDFF060E}"/>
    <cellStyle name="Note 28 2 3 2" xfId="11331" xr:uid="{9E331652-F672-4AFA-B6F9-2D727A3D0A78}"/>
    <cellStyle name="Note 28 2 4" xfId="5502" xr:uid="{FA7E9EEE-40BF-4989-88E4-517776FC44CB}"/>
    <cellStyle name="Note 28 2 4 2" xfId="11973" xr:uid="{D1E56273-D70A-4A69-A1AB-5A8A1B7E3A4C}"/>
    <cellStyle name="Note 28 2 5" xfId="5340" xr:uid="{DB77BE9B-435B-4F4B-AE23-FD12E2B2DB2E}"/>
    <cellStyle name="Note 28 2 5 2" xfId="11811" xr:uid="{C7BB1D9B-2AD7-4F24-871B-284C0932F988}"/>
    <cellStyle name="Note 28 2 6" xfId="5740" xr:uid="{9177DA22-00D6-4A38-93F5-E1C25D963715}"/>
    <cellStyle name="Note 28 2 6 2" xfId="12211" xr:uid="{BFEC8012-11DC-4923-88C2-314801E9BA5F}"/>
    <cellStyle name="Note 28 2 7" xfId="6048" xr:uid="{BA0C8D74-2BBC-4282-8A99-BD1F47B5DF55}"/>
    <cellStyle name="Note 28 2 7 2" xfId="12519" xr:uid="{1414C804-6620-4680-BF5A-ECE695EFDA8E}"/>
    <cellStyle name="Note 28 2 8" xfId="6387" xr:uid="{F7FEC086-2BCF-44E0-B7D0-3812A0A41A06}"/>
    <cellStyle name="Note 28 2 8 2" xfId="12858" xr:uid="{B818F4A0-A7F7-4932-B97E-031AB91D0855}"/>
    <cellStyle name="Note 28 2 9" xfId="6234" xr:uid="{5A913510-A85A-412F-8786-2EBA4A44F193}"/>
    <cellStyle name="Note 28 2 9 2" xfId="12705" xr:uid="{2B602EA7-D178-4137-BE7E-1E7C45F553C4}"/>
    <cellStyle name="Note 28 20" xfId="9003" xr:uid="{9D5DBDBC-A45A-4784-AFD6-8C738994D8A2}"/>
    <cellStyle name="Note 28 21" xfId="9412" xr:uid="{8AD38FC0-56ED-4690-BBFB-1D9A6587E0D9}"/>
    <cellStyle name="Note 28 22" xfId="8677" xr:uid="{135A127D-7D3F-4891-B75B-9F1B6BDB53DF}"/>
    <cellStyle name="Note 28 23" xfId="9766" xr:uid="{8F41E887-74A0-413D-A11E-BF9B905B259D}"/>
    <cellStyle name="Note 28 24" xfId="9949" xr:uid="{2FD8AEE9-EF04-4121-9642-B814AC5C07A7}"/>
    <cellStyle name="Note 28 25" xfId="9317" xr:uid="{4ED08354-AC28-43DE-A979-DF2950B8E795}"/>
    <cellStyle name="Note 28 26" xfId="15092" xr:uid="{3252FFD6-7303-4E67-A7BD-EAB74E5829F5}"/>
    <cellStyle name="Note 28 27" xfId="3541" xr:uid="{6E1954CA-9950-4D13-813C-8EC0171610E2}"/>
    <cellStyle name="Note 28 28" xfId="15414" xr:uid="{43EF819A-1726-473E-B691-D0EEBA9E5007}"/>
    <cellStyle name="Note 28 29" xfId="15651" xr:uid="{FE919EC7-812A-4755-8A4D-D1FE3863897D}"/>
    <cellStyle name="Note 28 3" xfId="2192" xr:uid="{00000000-0005-0000-0000-000091080000}"/>
    <cellStyle name="Note 28 3 2" xfId="4854" xr:uid="{B232509E-B2CC-4C00-9F6B-53117309D7E2}"/>
    <cellStyle name="Note 28 3 2 2" xfId="11333" xr:uid="{8FF56E8A-50D0-49D4-970F-E19B6CC2FCFC}"/>
    <cellStyle name="Note 28 3 3" xfId="9415" xr:uid="{A453769D-620F-4710-993A-8B438399A379}"/>
    <cellStyle name="Note 28 3 4" xfId="10344" xr:uid="{6811EB8A-96E3-43CE-94BA-F4CF6CD8FA3A}"/>
    <cellStyle name="Note 28 3 5" xfId="3542" xr:uid="{A5583DF7-758B-4164-89A1-906EADC085A5}"/>
    <cellStyle name="Note 28 30" xfId="15812" xr:uid="{E08D0C37-3A29-49E7-9D65-2A805C05CD84}"/>
    <cellStyle name="Note 28 4" xfId="4307" xr:uid="{B3B7BA9E-F421-468E-8194-7F72255E2880}"/>
    <cellStyle name="Note 28 4 2" xfId="10844" xr:uid="{0F902879-00D4-4139-8212-DB32C1E1F8E3}"/>
    <cellStyle name="Note 28 5" xfId="4851" xr:uid="{0BF87160-25F8-480F-8D20-AA655731FB4A}"/>
    <cellStyle name="Note 28 5 2" xfId="11330" xr:uid="{7988170F-4A43-4879-AD29-99FCC4E8B1FE}"/>
    <cellStyle name="Note 28 6" xfId="5501" xr:uid="{463E6A44-F2C6-48C9-A2A9-96C0041FFDE9}"/>
    <cellStyle name="Note 28 6 2" xfId="11972" xr:uid="{CD3E520A-A7E1-4E4E-9188-C29CC2D8501B}"/>
    <cellStyle name="Note 28 7" xfId="5339" xr:uid="{62053E88-BC25-44C0-8022-83612657D291}"/>
    <cellStyle name="Note 28 7 2" xfId="11810" xr:uid="{96696647-B0A2-4CBD-8A85-474CEADE1429}"/>
    <cellStyle name="Note 28 8" xfId="5739" xr:uid="{319DA01D-E4E0-4C46-8F89-8A87C318B58A}"/>
    <cellStyle name="Note 28 8 2" xfId="12210" xr:uid="{D91D1669-9D95-41D4-BBDE-B643C8CCB594}"/>
    <cellStyle name="Note 28 9" xfId="6049" xr:uid="{EAFCF8DA-C3A0-41F1-8FA8-9FBE112DA7D6}"/>
    <cellStyle name="Note 28 9 2" xfId="12520" xr:uid="{6002C56A-6910-49A2-BB75-6017F0768EFC}"/>
    <cellStyle name="Note 28_TRAFO" xfId="2193" xr:uid="{00000000-0005-0000-0000-000092080000}"/>
    <cellStyle name="Note 29" xfId="2194" xr:uid="{00000000-0005-0000-0000-000093080000}"/>
    <cellStyle name="Note 29 10" xfId="6388" xr:uid="{76DF7679-0CCC-4BED-9F29-341D6CFBE63B}"/>
    <cellStyle name="Note 29 10 2" xfId="12859" xr:uid="{F9BD0623-DEE9-499F-90F2-310B031DA754}"/>
    <cellStyle name="Note 29 11" xfId="6235" xr:uid="{5C38ECED-F29D-423F-A2F1-10B951B653CA}"/>
    <cellStyle name="Note 29 11 2" xfId="12706" xr:uid="{C5679898-2C9E-424C-8CE9-274486FF0157}"/>
    <cellStyle name="Note 29 12" xfId="6928" xr:uid="{CFF3C539-0DEF-4C99-9CCD-4A5DC3EA31E4}"/>
    <cellStyle name="Note 29 12 2" xfId="13399" xr:uid="{CE66959C-0EBD-4A4A-80CA-016708376109}"/>
    <cellStyle name="Note 29 13" xfId="6769" xr:uid="{3E4E569A-35E9-4802-9FC5-49EFC5410525}"/>
    <cellStyle name="Note 29 13 2" xfId="13240" xr:uid="{85441C19-4207-4E9C-886B-4AF74C6C15A9}"/>
    <cellStyle name="Note 29 14" xfId="7163" xr:uid="{D579DC6B-2C67-426D-AB26-4CAC0EC9DE13}"/>
    <cellStyle name="Note 29 14 2" xfId="13634" xr:uid="{A71AC239-7C3E-4C8E-9198-9C0CE6A38959}"/>
    <cellStyle name="Note 29 15" xfId="7467" xr:uid="{498F0B31-9D84-4CEA-9B80-A3699C2913B9}"/>
    <cellStyle name="Note 29 15 2" xfId="13938" xr:uid="{5A7D5B40-A5E0-4C5A-8EA3-58780B3D50F9}"/>
    <cellStyle name="Note 29 16" xfId="7853" xr:uid="{13C359C8-CF9E-4042-A9E3-8C853BC42522}"/>
    <cellStyle name="Note 29 16 2" xfId="14324" xr:uid="{6EB89B3F-8B49-4A4B-9DDE-45903D72DBD7}"/>
    <cellStyle name="Note 29 17" xfId="8032" xr:uid="{DD72C22A-A3C8-40DB-A43F-0C91B4F6EE49}"/>
    <cellStyle name="Note 29 17 2" xfId="14503" xr:uid="{25B9BCCD-620C-41FE-B5CD-6F35ABA6F285}"/>
    <cellStyle name="Note 29 18" xfId="8209" xr:uid="{FAC04660-554D-49F1-BBF2-B5E0159F2D97}"/>
    <cellStyle name="Note 29 18 2" xfId="14680" xr:uid="{7D561254-C4D2-4374-B1B6-7EFBC5C2FD4E}"/>
    <cellStyle name="Note 29 19" xfId="8371" xr:uid="{9E1C57BF-24F2-45CD-A31D-4A99575F4539}"/>
    <cellStyle name="Note 29 19 2" xfId="14842" xr:uid="{610DB7A2-E528-4022-BBF7-646AA2205412}"/>
    <cellStyle name="Note 29 2" xfId="2195" xr:uid="{00000000-0005-0000-0000-000094080000}"/>
    <cellStyle name="Note 29 2 10" xfId="6929" xr:uid="{B1BFA406-8A08-4E20-A92D-25DBA55C5883}"/>
    <cellStyle name="Note 29 2 10 2" xfId="13400" xr:uid="{90955C8A-9FD6-4BED-93BF-3EE67F30EF53}"/>
    <cellStyle name="Note 29 2 11" xfId="6770" xr:uid="{9A3E22EA-00D0-42EC-827B-F2347AD7199E}"/>
    <cellStyle name="Note 29 2 11 2" xfId="13241" xr:uid="{DCEED066-D46E-4EB6-8D1F-7ED9536E28D5}"/>
    <cellStyle name="Note 29 2 12" xfId="7164" xr:uid="{10ADDF5E-8C9E-4322-BC83-7C4AB0731135}"/>
    <cellStyle name="Note 29 2 12 2" xfId="13635" xr:uid="{38681EEB-0E85-4474-9186-3BDD69BE5CC8}"/>
    <cellStyle name="Note 29 2 13" xfId="7466" xr:uid="{8D1DA15C-5241-4114-B38C-C8072CA98CF5}"/>
    <cellStyle name="Note 29 2 13 2" xfId="13937" xr:uid="{8BCA2F40-E250-42CE-9509-9A25AD1AEB30}"/>
    <cellStyle name="Note 29 2 14" xfId="7854" xr:uid="{FC542FEA-2139-4B07-B8A6-6BBEF26500BD}"/>
    <cellStyle name="Note 29 2 14 2" xfId="14325" xr:uid="{8B45B8CA-F7BA-4D3C-94A5-D9F73BDF29A0}"/>
    <cellStyle name="Note 29 2 15" xfId="8033" xr:uid="{D4A696DE-A2FA-4437-BB5F-88C3A21665DD}"/>
    <cellStyle name="Note 29 2 15 2" xfId="14504" xr:uid="{7A04EE7C-B401-4248-A490-2771F22376C4}"/>
    <cellStyle name="Note 29 2 16" xfId="8210" xr:uid="{A4A384CE-0F5D-4B06-9AF4-BDA9CC224A5B}"/>
    <cellStyle name="Note 29 2 16 2" xfId="14681" xr:uid="{DACD7D5D-FCF1-49B7-B69D-703349B789C5}"/>
    <cellStyle name="Note 29 2 17" xfId="8372" xr:uid="{BCC11803-2B09-451E-8D6F-CA6D4CC39469}"/>
    <cellStyle name="Note 29 2 17 2" xfId="14843" xr:uid="{B557CF6A-721F-4236-826C-AB5CAF5B0609}"/>
    <cellStyle name="Note 29 2 18" xfId="9006" xr:uid="{A9ACBD24-5712-4B40-8A10-EAD894785C5F}"/>
    <cellStyle name="Note 29 2 19" xfId="9417" xr:uid="{CF6C20F7-5EA3-4DDD-BFE0-190B64BB8219}"/>
    <cellStyle name="Note 29 2 2" xfId="2196" xr:uid="{00000000-0005-0000-0000-000095080000}"/>
    <cellStyle name="Note 29 2 2 2" xfId="4857" xr:uid="{A98CEC48-3631-46EE-8910-A44BACAF2F74}"/>
    <cellStyle name="Note 29 2 2 2 2" xfId="11336" xr:uid="{851FCA39-F91F-432B-AE95-AB651B05C0F4}"/>
    <cellStyle name="Note 29 2 2 3" xfId="9418" xr:uid="{79DE9823-8D2A-407F-B8B1-50C58639B75E}"/>
    <cellStyle name="Note 29 2 2 4" xfId="10345" xr:uid="{DDA80AAD-6289-4EEB-86F8-4DB2983B71CB}"/>
    <cellStyle name="Note 29 2 20" xfId="8674" xr:uid="{16A229D2-91BC-43E8-999A-090AEB0B4637}"/>
    <cellStyle name="Note 29 2 21" xfId="9769" xr:uid="{D3C445B0-D768-48E4-82FE-FD73F35C7F36}"/>
    <cellStyle name="Note 29 2 22" xfId="9952" xr:uid="{07DD2C3F-D86C-4D63-A9B9-622CA4C642CC}"/>
    <cellStyle name="Note 29 2 23" xfId="9320" xr:uid="{88FBAD72-155E-4A66-AE17-03E4DB9CC84F}"/>
    <cellStyle name="Note 29 2 24" xfId="15095" xr:uid="{FFC5134E-A9C0-4739-AD5D-7E8533ACABF3}"/>
    <cellStyle name="Note 29 2 25" xfId="15411" xr:uid="{08578919-7CF3-4C23-9424-E4DE4F6E63DC}"/>
    <cellStyle name="Note 29 2 26" xfId="15654" xr:uid="{9E5596E3-EF72-4463-84B3-5AF19C8597BF}"/>
    <cellStyle name="Note 29 2 27" xfId="15815" xr:uid="{040BF950-BF98-4519-9162-04345D587BE1}"/>
    <cellStyle name="Note 29 2 3" xfId="4856" xr:uid="{F1FA331D-5047-4F22-84CD-A1CE43CFCD87}"/>
    <cellStyle name="Note 29 2 3 2" xfId="11335" xr:uid="{31BEB7B5-B871-4720-9E4D-F9ED5355BB4A}"/>
    <cellStyle name="Note 29 2 4" xfId="5504" xr:uid="{837E4C1B-7CCD-425C-AC20-D3128C464A05}"/>
    <cellStyle name="Note 29 2 4 2" xfId="11975" xr:uid="{F34DF88A-D4C7-47F6-9878-D053FEEAF45F}"/>
    <cellStyle name="Note 29 2 5" xfId="5342" xr:uid="{9C3E7C11-A96B-4716-8015-B551DAC20305}"/>
    <cellStyle name="Note 29 2 5 2" xfId="11813" xr:uid="{E6C3A7A3-66C2-4E75-BCBE-C71703F060B4}"/>
    <cellStyle name="Note 29 2 6" xfId="5742" xr:uid="{FD7D9FC2-EB4A-44EA-910F-D35556D59577}"/>
    <cellStyle name="Note 29 2 6 2" xfId="12213" xr:uid="{5F9E2159-8045-4F18-A009-633EB92B3063}"/>
    <cellStyle name="Note 29 2 7" xfId="6046" xr:uid="{8C493E3D-5099-49FD-813F-510EE91F0FD1}"/>
    <cellStyle name="Note 29 2 7 2" xfId="12517" xr:uid="{B40E083D-17A9-48AD-9747-1E6B93A64006}"/>
    <cellStyle name="Note 29 2 8" xfId="6389" xr:uid="{CE5837E8-9027-4CCF-B959-6626ED4072FD}"/>
    <cellStyle name="Note 29 2 8 2" xfId="12860" xr:uid="{5C75C321-A55D-46B0-A18E-71D19DF7B066}"/>
    <cellStyle name="Note 29 2 9" xfId="6472" xr:uid="{9C9922C0-8F19-472C-86F2-9E8372C47BF8}"/>
    <cellStyle name="Note 29 2 9 2" xfId="12943" xr:uid="{814124DC-2C9B-444B-96D3-B72985B65C07}"/>
    <cellStyle name="Note 29 20" xfId="9005" xr:uid="{D505DA94-B5FD-4335-BFF2-C668C7DAC36D}"/>
    <cellStyle name="Note 29 21" xfId="9416" xr:uid="{A19ED02B-1D1C-4596-9994-B23BA9855249}"/>
    <cellStyle name="Note 29 22" xfId="8675" xr:uid="{D2D3F03B-8FD1-42EE-BD82-827895EA8916}"/>
    <cellStyle name="Note 29 23" xfId="9768" xr:uid="{CED48A87-798F-4DB3-96C2-D76D9CF941D8}"/>
    <cellStyle name="Note 29 24" xfId="9951" xr:uid="{6222067B-C284-4C68-B492-1D52F158F1B7}"/>
    <cellStyle name="Note 29 25" xfId="9319" xr:uid="{D8CA5F60-C439-44E9-972E-1820BFD4C2F9}"/>
    <cellStyle name="Note 29 26" xfId="15094" xr:uid="{F7BFA3F3-E32E-43BB-B125-F2EB4E4765DE}"/>
    <cellStyle name="Note 29 27" xfId="3543" xr:uid="{D848651F-2E9E-4D68-9CD6-7D905BFF7B98}"/>
    <cellStyle name="Note 29 28" xfId="15412" xr:uid="{09E9C4D3-B506-4D02-84C1-83CBCEC37193}"/>
    <cellStyle name="Note 29 29" xfId="15653" xr:uid="{179CFD65-9213-4A58-9563-CBBEDE73F59C}"/>
    <cellStyle name="Note 29 3" xfId="2197" xr:uid="{00000000-0005-0000-0000-000096080000}"/>
    <cellStyle name="Note 29 3 2" xfId="4858" xr:uid="{C5949FC3-6FC8-4FBD-89D5-0557C748304C}"/>
    <cellStyle name="Note 29 3 2 2" xfId="11337" xr:uid="{566805C7-2B28-4B61-90FA-BA73F8A2401E}"/>
    <cellStyle name="Note 29 3 3" xfId="9419" xr:uid="{324D4F5C-E6CD-4C8F-B9D9-C3BDDB09CAF2}"/>
    <cellStyle name="Note 29 3 4" xfId="10346" xr:uid="{76927851-5BE9-4606-AF1E-8EFC972D31BC}"/>
    <cellStyle name="Note 29 3 5" xfId="3544" xr:uid="{775BF866-C237-4592-BB5C-84DB747252D4}"/>
    <cellStyle name="Note 29 30" xfId="15814" xr:uid="{E06EA2D0-8FE6-4AAD-8FFF-446A240BBB63}"/>
    <cellStyle name="Note 29 4" xfId="4308" xr:uid="{1CCD974F-B7EB-4EFC-8AAB-D355427331D5}"/>
    <cellStyle name="Note 29 4 2" xfId="10845" xr:uid="{888E6EAE-F335-4407-AA9F-5C56B750F94B}"/>
    <cellStyle name="Note 29 5" xfId="4855" xr:uid="{E89DDD1B-E630-4B26-81C8-2862AFCC2DCC}"/>
    <cellStyle name="Note 29 5 2" xfId="11334" xr:uid="{1F47515D-15A5-4D50-A901-FC848225BA39}"/>
    <cellStyle name="Note 29 6" xfId="5503" xr:uid="{04A2AD70-6D17-41D2-8D3B-BBE27FB48259}"/>
    <cellStyle name="Note 29 6 2" xfId="11974" xr:uid="{23A28E3F-CD59-4D0B-879C-A8E2DEDDAED4}"/>
    <cellStyle name="Note 29 7" xfId="5341" xr:uid="{CA244A41-EEA7-4940-B210-BCDA33639290}"/>
    <cellStyle name="Note 29 7 2" xfId="11812" xr:uid="{136781D9-446B-4D73-B749-2D0DF4AC7C2F}"/>
    <cellStyle name="Note 29 8" xfId="5741" xr:uid="{AE4DEFEA-BE65-440F-B188-8D8E99EB22BD}"/>
    <cellStyle name="Note 29 8 2" xfId="12212" xr:uid="{31EA5E8D-450E-4F33-A79D-6B48A09D6E68}"/>
    <cellStyle name="Note 29 9" xfId="6047" xr:uid="{650C4CE1-72EC-4487-9582-56FC3304AC2D}"/>
    <cellStyle name="Note 29 9 2" xfId="12518" xr:uid="{73AF2E2D-F783-4047-AFD9-E568591E3F60}"/>
    <cellStyle name="Note 29_TRAFO" xfId="2198" xr:uid="{00000000-0005-0000-0000-000097080000}"/>
    <cellStyle name="Note 3" xfId="2199" xr:uid="{00000000-0005-0000-0000-000098080000}"/>
    <cellStyle name="Note 3 10" xfId="6606" xr:uid="{23FE2FAE-EFE1-4C49-B0B5-2CD0F4F7006A}"/>
    <cellStyle name="Note 3 10 2" xfId="13077" xr:uid="{758CADA2-BF9A-4174-8859-A6982CB81C22}"/>
    <cellStyle name="Note 3 11" xfId="6930" xr:uid="{F90AFFFA-D56D-4240-AA24-3A5B1FD7F90F}"/>
    <cellStyle name="Note 3 11 2" xfId="13401" xr:uid="{E87135A8-6CE2-431A-BEF9-C1F25B65B611}"/>
    <cellStyle name="Note 3 12" xfId="7089" xr:uid="{13DA26EB-70AA-4F3F-84BE-E7376CBF6B80}"/>
    <cellStyle name="Note 3 12 2" xfId="13560" xr:uid="{D461C6FE-196F-4C7C-8FAD-2F87BFA451B3}"/>
    <cellStyle name="Note 3 13" xfId="7165" xr:uid="{1D7E5448-0422-4135-BF00-FB8304993A1A}"/>
    <cellStyle name="Note 3 13 2" xfId="13636" xr:uid="{D9EB8B7C-F4CC-4717-8807-802BEEE5A5F4}"/>
    <cellStyle name="Note 3 14" xfId="7465" xr:uid="{DC23E1B3-A7B3-4FCF-B105-FA908F987178}"/>
    <cellStyle name="Note 3 14 2" xfId="13936" xr:uid="{79FC74D4-CCBB-4A26-92A3-1B16DA0F54D8}"/>
    <cellStyle name="Note 3 15" xfId="7855" xr:uid="{4CD03ED2-2668-4978-B0E8-CAC11F89CD48}"/>
    <cellStyle name="Note 3 15 2" xfId="14326" xr:uid="{7C311731-D85D-4D42-95FD-2571D42D5059}"/>
    <cellStyle name="Note 3 16" xfId="8034" xr:uid="{8AA88640-4093-4C41-AD2A-CFD62F0251DD}"/>
    <cellStyle name="Note 3 16 2" xfId="14505" xr:uid="{F1AB0146-BFCB-4264-9AE2-0193B7CEB6BB}"/>
    <cellStyle name="Note 3 17" xfId="8211" xr:uid="{66FE3C95-543C-4499-AF7A-B9B3684EBB64}"/>
    <cellStyle name="Note 3 17 2" xfId="14682" xr:uid="{406C90E1-6686-4F9B-ADEB-9685034049AA}"/>
    <cellStyle name="Note 3 18" xfId="8373" xr:uid="{330FED4D-1C4F-4016-A7BA-2E54762757EF}"/>
    <cellStyle name="Note 3 18 2" xfId="14844" xr:uid="{1D3A1C61-D287-431A-9D1A-7B5D70627292}"/>
    <cellStyle name="Note 3 19" xfId="9007" xr:uid="{D9740783-335F-4A0E-B618-2164A6B37798}"/>
    <cellStyle name="Note 3 2" xfId="2200" xr:uid="{00000000-0005-0000-0000-000099080000}"/>
    <cellStyle name="Note 3 2 10" xfId="6931" xr:uid="{BDE4C6BD-DEE3-460D-81C6-CC0DD343F33A}"/>
    <cellStyle name="Note 3 2 10 2" xfId="13402" xr:uid="{BD507FBC-D6AB-474A-B529-4E87DA860C34}"/>
    <cellStyle name="Note 3 2 11" xfId="6771" xr:uid="{73D27DB4-1F52-4E6C-AB9F-5FCE41DF0839}"/>
    <cellStyle name="Note 3 2 11 2" xfId="13242" xr:uid="{19D3C7F4-20D4-4C61-940C-B061486F8E3E}"/>
    <cellStyle name="Note 3 2 12" xfId="7166" xr:uid="{115690E5-2085-4B29-87D8-CA89C251F7B6}"/>
    <cellStyle name="Note 3 2 12 2" xfId="13637" xr:uid="{EA4549FA-071A-4358-B215-3B4A0A3F73E5}"/>
    <cellStyle name="Note 3 2 13" xfId="7464" xr:uid="{1D2AF004-C94B-4DCB-BB6D-B81BC586C598}"/>
    <cellStyle name="Note 3 2 13 2" xfId="13935" xr:uid="{08FA4920-C1EF-4D03-9349-C5E9F46A14D9}"/>
    <cellStyle name="Note 3 2 14" xfId="7856" xr:uid="{34E85545-41E1-4075-B06A-EA097698445C}"/>
    <cellStyle name="Note 3 2 14 2" xfId="14327" xr:uid="{9A38A484-DB71-4B1F-ABE0-AFB352CBA910}"/>
    <cellStyle name="Note 3 2 15" xfId="8035" xr:uid="{E87F4B90-7313-4E8A-A890-9EA814225A8A}"/>
    <cellStyle name="Note 3 2 15 2" xfId="14506" xr:uid="{93BB614F-539A-49EE-A8F2-C3818CAFBB98}"/>
    <cellStyle name="Note 3 2 16" xfId="8212" xr:uid="{ABC176A6-3442-4EC0-9BEA-55728E20CFB2}"/>
    <cellStyle name="Note 3 2 16 2" xfId="14683" xr:uid="{14163862-F9ED-4619-87DE-7CD83EDE7FBC}"/>
    <cellStyle name="Note 3 2 17" xfId="8374" xr:uid="{5968809E-BAB8-4FE0-9F03-41CC085EE7EE}"/>
    <cellStyle name="Note 3 2 17 2" xfId="14845" xr:uid="{CC01BF58-CC4A-4568-AD8F-39E18A51D4D0}"/>
    <cellStyle name="Note 3 2 18" xfId="9008" xr:uid="{1E6CA731-E975-4D99-9320-685A5C778230}"/>
    <cellStyle name="Note 3 2 19" xfId="9421" xr:uid="{DB40A336-75EA-41B3-9DCD-395BDD7F19B6}"/>
    <cellStyle name="Note 3 2 2" xfId="2201" xr:uid="{00000000-0005-0000-0000-00009A080000}"/>
    <cellStyle name="Note 3 2 2 2" xfId="4861" xr:uid="{F47BADC3-325E-4300-A7AB-6CA57D5C6A39}"/>
    <cellStyle name="Note 3 2 2 2 2" xfId="11340" xr:uid="{30D90E98-3D1F-4C7B-B06D-975B84F85B30}"/>
    <cellStyle name="Note 3 2 2 3" xfId="9422" xr:uid="{001E17AD-C8DA-4A76-A7D2-FBAD8987EBE2}"/>
    <cellStyle name="Note 3 2 2 4" xfId="10347" xr:uid="{47C38BAF-FA04-4CCC-9226-C17C08AA16BD}"/>
    <cellStyle name="Note 3 2 20" xfId="8672" xr:uid="{F6E81FE5-84BE-4AF4-A141-44EAF17D5A4E}"/>
    <cellStyle name="Note 3 2 21" xfId="9771" xr:uid="{7669EFDD-9B5C-481E-A3B0-ECBFDE0DA0DC}"/>
    <cellStyle name="Note 3 2 22" xfId="9954" xr:uid="{042180DB-F5E2-462C-9762-98BB81A3CFFA}"/>
    <cellStyle name="Note 3 2 23" xfId="9322" xr:uid="{9A84034B-38DA-4D29-8351-B060F89F8087}"/>
    <cellStyle name="Note 3 2 24" xfId="15097" xr:uid="{765A8F65-DD6C-4D78-B21A-769A0EC0BFEA}"/>
    <cellStyle name="Note 3 2 25" xfId="15409" xr:uid="{E2DD7141-7717-410C-8F91-3E58BBFEC2F0}"/>
    <cellStyle name="Note 3 2 26" xfId="15656" xr:uid="{14679EC5-DC83-4AA4-8CCC-E0BEAED6FF2C}"/>
    <cellStyle name="Note 3 2 27" xfId="15817" xr:uid="{0AEB1BEB-F0BD-4CDF-95AE-649618A26393}"/>
    <cellStyle name="Note 3 2 3" xfId="4860" xr:uid="{50C4931A-5708-4238-8032-73CC505D47AB}"/>
    <cellStyle name="Note 3 2 3 2" xfId="11339" xr:uid="{E115CE5F-8B96-4C93-9034-834DF3303F51}"/>
    <cellStyle name="Note 3 2 4" xfId="5506" xr:uid="{9CBC44BE-507D-4531-9E2B-88E88213BD69}"/>
    <cellStyle name="Note 3 2 4 2" xfId="11977" xr:uid="{C120C012-6B57-438D-B9AF-EC109117A099}"/>
    <cellStyle name="Note 3 2 5" xfId="5343" xr:uid="{5C4AA7DD-30EF-468C-BFB3-F9DDBC0ECABF}"/>
    <cellStyle name="Note 3 2 5 2" xfId="11814" xr:uid="{866E0DC6-3771-40F4-9FE9-6E2C87486E02}"/>
    <cellStyle name="Note 3 2 6" xfId="5744" xr:uid="{7123E088-9326-4B1A-BB6A-DDA057DFADC6}"/>
    <cellStyle name="Note 3 2 6 2" xfId="12215" xr:uid="{85F00D07-1741-4B43-A5B9-7AB99AC63E87}"/>
    <cellStyle name="Note 3 2 7" xfId="6044" xr:uid="{F35627BC-DFE1-424D-90DC-A07EDA61BCF3}"/>
    <cellStyle name="Note 3 2 7 2" xfId="12515" xr:uid="{77E415DE-1B6A-4C5A-BB13-5B7855667443}"/>
    <cellStyle name="Note 3 2 8" xfId="6391" xr:uid="{0BDEFBB8-1F00-4046-9E3B-53B8C3A432F1}"/>
    <cellStyle name="Note 3 2 8 2" xfId="12862" xr:uid="{F0FC05B8-64F1-43F4-B6FE-2237F9C8CE86}"/>
    <cellStyle name="Note 3 2 9" xfId="6236" xr:uid="{5AB5E6CD-43BD-4A70-8DD2-585B5F76E316}"/>
    <cellStyle name="Note 3 2 9 2" xfId="12707" xr:uid="{7640DD82-B2DF-40C8-B760-B294363BDE8D}"/>
    <cellStyle name="Note 3 20" xfId="9420" xr:uid="{FF519E35-83D2-4146-A6D3-843A31024899}"/>
    <cellStyle name="Note 3 21" xfId="8673" xr:uid="{02C06160-8C37-4C9B-81B1-CFAF174F580A}"/>
    <cellStyle name="Note 3 22" xfId="9770" xr:uid="{21CD4B26-F9BF-44DF-BB98-C16D99EA4312}"/>
    <cellStyle name="Note 3 23" xfId="9953" xr:uid="{E7B3BA01-01FD-489D-80DB-D9370809A5BA}"/>
    <cellStyle name="Note 3 24" xfId="9321" xr:uid="{81533CB9-0673-4DA0-948B-A35EAAB387E6}"/>
    <cellStyle name="Note 3 25" xfId="15096" xr:uid="{27396456-04F5-495F-8028-553A4BE7DFCD}"/>
    <cellStyle name="Note 3 26" xfId="15410" xr:uid="{D23601C2-6C5C-4CA3-AD5F-6F8F1CD6B0A6}"/>
    <cellStyle name="Note 3 27" xfId="15655" xr:uid="{EE4D5D24-CF1B-484B-BFA5-2EB96073EC00}"/>
    <cellStyle name="Note 3 28" xfId="15816" xr:uid="{882B9314-D63F-4D54-A796-8E8374ED5CEF}"/>
    <cellStyle name="Note 3 3" xfId="2202" xr:uid="{00000000-0005-0000-0000-00009B080000}"/>
    <cellStyle name="Note 3 3 2" xfId="4862" xr:uid="{17025EFE-74C7-4154-B314-F9AC748F8F60}"/>
    <cellStyle name="Note 3 3 2 2" xfId="11341" xr:uid="{4B9B7CFF-9CE0-4B8C-AAAF-CC3A3DA3E3AE}"/>
    <cellStyle name="Note 3 3 3" xfId="9423" xr:uid="{D24B7B93-E330-4A2D-86D9-91C20501096A}"/>
    <cellStyle name="Note 3 3 4" xfId="10348" xr:uid="{77F37349-C519-406A-843C-6D34778E7421}"/>
    <cellStyle name="Note 3 4" xfId="4859" xr:uid="{1C5DB9BA-9FC8-45AB-AF77-2EFF7D89C8BE}"/>
    <cellStyle name="Note 3 4 2" xfId="11338" xr:uid="{DFF02FA6-3D39-4E92-B097-B77318E97872}"/>
    <cellStyle name="Note 3 5" xfId="5505" xr:uid="{8FFB9E29-C8C0-4C17-89E7-82228C487240}"/>
    <cellStyle name="Note 3 5 2" xfId="11976" xr:uid="{9BFB2923-C576-49AE-83C0-FC3EC86155FE}"/>
    <cellStyle name="Note 3 6" xfId="5665" xr:uid="{F49DCF72-BED2-46D3-8B55-E969546F285B}"/>
    <cellStyle name="Note 3 6 2" xfId="12136" xr:uid="{A0D5B554-20EE-474A-8ABA-D05A4D921591}"/>
    <cellStyle name="Note 3 7" xfId="5743" xr:uid="{5EC0B5BA-BB18-4BE3-B0E4-58813F3D97AA}"/>
    <cellStyle name="Note 3 7 2" xfId="12214" xr:uid="{BEDCECB3-A98E-4C00-B7FB-AA6AF188D76D}"/>
    <cellStyle name="Note 3 8" xfId="6045" xr:uid="{D40AEDE6-F12A-4888-A172-9E2C8516CF45}"/>
    <cellStyle name="Note 3 8 2" xfId="12516" xr:uid="{5582120C-6EB6-4C23-B3D0-AA619AC1AAEC}"/>
    <cellStyle name="Note 3 9" xfId="6390" xr:uid="{65500026-D9AD-45F3-B71D-970A6FBFDAA8}"/>
    <cellStyle name="Note 3 9 2" xfId="12861" xr:uid="{F28D4DD6-D747-43DE-9FED-AFAD0E45E4DC}"/>
    <cellStyle name="Note 3_TRAFO" xfId="2203" xr:uid="{00000000-0005-0000-0000-00009C080000}"/>
    <cellStyle name="Note 30" xfId="2204" xr:uid="{00000000-0005-0000-0000-00009D080000}"/>
    <cellStyle name="Note 30 10" xfId="6392" xr:uid="{A837D922-ECAF-47EC-8DE9-D8C76F0531F5}"/>
    <cellStyle name="Note 30 10 2" xfId="12863" xr:uid="{5FC56032-9268-49F5-AAB3-FE83482CA24A}"/>
    <cellStyle name="Note 30 11" xfId="6237" xr:uid="{AC629D49-3886-4B57-B1E9-C27A7F572FF8}"/>
    <cellStyle name="Note 30 11 2" xfId="12708" xr:uid="{43F62409-195A-4E53-9179-DC860314E052}"/>
    <cellStyle name="Note 30 12" xfId="6932" xr:uid="{E3BB579D-D440-4CA0-888E-BEB2402EB304}"/>
    <cellStyle name="Note 30 12 2" xfId="13403" xr:uid="{A1C29096-B13C-4925-BF68-3ABC3F06B8B1}"/>
    <cellStyle name="Note 30 13" xfId="6772" xr:uid="{F312AABA-F704-4A05-9765-6E5FE401AE94}"/>
    <cellStyle name="Note 30 13 2" xfId="13243" xr:uid="{66C0DEC2-7DAB-48A3-BE4D-01F2E819CFA8}"/>
    <cellStyle name="Note 30 14" xfId="7167" xr:uid="{3F7E864C-F1E4-4FBC-8DFA-F8B9B2D1F53C}"/>
    <cellStyle name="Note 30 14 2" xfId="13638" xr:uid="{054CBB7B-F3EC-40F0-900E-DBEA15A4DD08}"/>
    <cellStyle name="Note 30 15" xfId="7463" xr:uid="{B03155C6-2111-4A03-A4EA-42E3B8DE5152}"/>
    <cellStyle name="Note 30 15 2" xfId="13934" xr:uid="{6C802F2B-45B9-41AF-B8B5-DF956ABC11B4}"/>
    <cellStyle name="Note 30 16" xfId="7857" xr:uid="{6D96E563-A95E-4817-9AC2-FFFAF1B763D4}"/>
    <cellStyle name="Note 30 16 2" xfId="14328" xr:uid="{5F49C754-EB1B-4406-B27A-6A8A66AFBAA2}"/>
    <cellStyle name="Note 30 17" xfId="8036" xr:uid="{86636E1F-C860-4479-A7D5-962AF2C4E35E}"/>
    <cellStyle name="Note 30 17 2" xfId="14507" xr:uid="{888BC9F6-5E45-4933-9E1E-B838CE06B36B}"/>
    <cellStyle name="Note 30 18" xfId="8213" xr:uid="{E10B4AF3-20E7-4738-B960-57561195C799}"/>
    <cellStyle name="Note 30 18 2" xfId="14684" xr:uid="{0301832D-0A7E-4240-B694-B8E1D3F95C80}"/>
    <cellStyle name="Note 30 19" xfId="8375" xr:uid="{CDE65565-F2D2-4D5E-97E5-E0603A7D90C2}"/>
    <cellStyle name="Note 30 19 2" xfId="14846" xr:uid="{E8EF4FE7-E6AE-4BA4-A5C8-BE6E1F36EB20}"/>
    <cellStyle name="Note 30 2" xfId="2205" xr:uid="{00000000-0005-0000-0000-00009E080000}"/>
    <cellStyle name="Note 30 2 10" xfId="6933" xr:uid="{D4C8AFB6-2D52-42C3-9BAB-7FFD40D4B12E}"/>
    <cellStyle name="Note 30 2 10 2" xfId="13404" xr:uid="{B86C9951-BBEC-4D39-927D-8813121AD389}"/>
    <cellStyle name="Note 30 2 11" xfId="6773" xr:uid="{7D6B0953-DC88-4AB8-A3DC-9A156DAE88C8}"/>
    <cellStyle name="Note 30 2 11 2" xfId="13244" xr:uid="{0CDFE30D-EB77-4838-B4DC-632A1E3E7D59}"/>
    <cellStyle name="Note 30 2 12" xfId="7168" xr:uid="{30ACFC12-7DCC-4AC2-8287-27619E382E8E}"/>
    <cellStyle name="Note 30 2 12 2" xfId="13639" xr:uid="{0E4A79E9-479F-4471-A6FD-1FB8E489AD2A}"/>
    <cellStyle name="Note 30 2 13" xfId="7323" xr:uid="{C34DCDAF-BFE0-4ED9-AC22-2D0B15AB350C}"/>
    <cellStyle name="Note 30 2 13 2" xfId="13794" xr:uid="{05AD6631-EC6E-4664-BB6E-5134D29CE69B}"/>
    <cellStyle name="Note 30 2 14" xfId="7858" xr:uid="{90D0C40F-5B10-4E5A-ACA7-EECC032BCB8E}"/>
    <cellStyle name="Note 30 2 14 2" xfId="14329" xr:uid="{7D84D9DD-97E8-47A1-8624-350A806102EA}"/>
    <cellStyle name="Note 30 2 15" xfId="8037" xr:uid="{AB5A47BF-C33D-4B70-9691-F6F01B856A07}"/>
    <cellStyle name="Note 30 2 15 2" xfId="14508" xr:uid="{18AEA4E5-CC29-484B-B95E-0000FAF223B8}"/>
    <cellStyle name="Note 30 2 16" xfId="8214" xr:uid="{C868B6CC-8409-4DF3-91BB-79035836C56E}"/>
    <cellStyle name="Note 30 2 16 2" xfId="14685" xr:uid="{45095AD5-DF49-4F12-A8BE-D82D1591EE6B}"/>
    <cellStyle name="Note 30 2 17" xfId="8376" xr:uid="{09339D3E-5E8B-4BC2-87A7-929B6C4DDE97}"/>
    <cellStyle name="Note 30 2 17 2" xfId="14847" xr:uid="{7A01C3BE-1ECA-4A3C-A197-985527530AF4}"/>
    <cellStyle name="Note 30 2 18" xfId="9010" xr:uid="{C599B6CC-772E-4980-B210-774CD75C5277}"/>
    <cellStyle name="Note 30 2 19" xfId="9425" xr:uid="{F4651A97-DE4C-4E27-BBD4-52B012E2BA19}"/>
    <cellStyle name="Note 30 2 2" xfId="2206" xr:uid="{00000000-0005-0000-0000-00009F080000}"/>
    <cellStyle name="Note 30 2 2 2" xfId="4865" xr:uid="{36A2C6C0-DE3E-41B6-AA81-C9C7CACF4705}"/>
    <cellStyle name="Note 30 2 2 2 2" xfId="11344" xr:uid="{FB99867A-88CE-48CE-A7F5-9DE421CD2434}"/>
    <cellStyle name="Note 30 2 2 3" xfId="9426" xr:uid="{67276C91-DBA6-438E-8BE0-8E7808689657}"/>
    <cellStyle name="Note 30 2 2 4" xfId="10349" xr:uid="{F52FF55F-9030-4D63-B954-ED3F0A5325B2}"/>
    <cellStyle name="Note 30 2 20" xfId="8670" xr:uid="{4F63DC4E-C7B3-4E4C-91C2-12ADC09E18FC}"/>
    <cellStyle name="Note 30 2 21" xfId="9773" xr:uid="{4E3C4567-9426-431C-B912-2987B8B9FC6F}"/>
    <cellStyle name="Note 30 2 22" xfId="9956" xr:uid="{7E6C2B63-10C1-401D-8361-F8FDE0E26762}"/>
    <cellStyle name="Note 30 2 23" xfId="9324" xr:uid="{C39EB28B-6ABA-4AA0-8207-6A55E9D628AD}"/>
    <cellStyle name="Note 30 2 24" xfId="15099" xr:uid="{19D08F2A-249F-4E79-82C1-9E903C6E38E6}"/>
    <cellStyle name="Note 30 2 25" xfId="15407" xr:uid="{71C211B3-F72D-40BC-A2D4-C0E23420A2C6}"/>
    <cellStyle name="Note 30 2 26" xfId="15658" xr:uid="{881DD7CB-4BBA-4875-865B-0EA053B56ECC}"/>
    <cellStyle name="Note 30 2 27" xfId="15819" xr:uid="{F1A81CC7-29D7-4AA2-9956-1D1FE787A57C}"/>
    <cellStyle name="Note 30 2 3" xfId="4864" xr:uid="{12EB9DBC-462A-4DFF-B3EC-E4F2FC078DD5}"/>
    <cellStyle name="Note 30 2 3 2" xfId="11343" xr:uid="{6FBC36D8-BDC8-4646-B99C-3ECB5E68D342}"/>
    <cellStyle name="Note 30 2 4" xfId="5508" xr:uid="{2FFC4553-825E-47F5-97A2-F1CD3C8E45EF}"/>
    <cellStyle name="Note 30 2 4 2" xfId="11979" xr:uid="{E441EF21-3314-4B66-B720-A6D17509CCE9}"/>
    <cellStyle name="Note 30 2 5" xfId="5345" xr:uid="{B64E8A8B-3EA9-4572-B91B-22D9F800D35E}"/>
    <cellStyle name="Note 30 2 5 2" xfId="11816" xr:uid="{5C1F99FF-5D27-44EE-AB22-17313AA12D67}"/>
    <cellStyle name="Note 30 2 6" xfId="5746" xr:uid="{F967CC90-0679-4D2E-867D-41C85E8496A0}"/>
    <cellStyle name="Note 30 2 6 2" xfId="12217" xr:uid="{88104057-8A6F-4DD3-BC59-4B1587AF4567}"/>
    <cellStyle name="Note 30 2 7" xfId="6042" xr:uid="{8379F02D-40F7-439A-810C-24B531BFA63B}"/>
    <cellStyle name="Note 30 2 7 2" xfId="12513" xr:uid="{B56A5C5D-4347-4E1D-9DE3-F084A8B5F541}"/>
    <cellStyle name="Note 30 2 8" xfId="6393" xr:uid="{592FBAEC-8BF9-4343-AEC0-2350C11986E0}"/>
    <cellStyle name="Note 30 2 8 2" xfId="12864" xr:uid="{E359FDB3-BD89-41EE-8C3F-8306C87A1EE8}"/>
    <cellStyle name="Note 30 2 9" xfId="6238" xr:uid="{DC706242-A2D1-4CAF-A840-F8A0C21275D1}"/>
    <cellStyle name="Note 30 2 9 2" xfId="12709" xr:uid="{5F6385BD-4286-4AFE-BB7A-91B051D78E70}"/>
    <cellStyle name="Note 30 20" xfId="9009" xr:uid="{639973D2-B9EC-4B47-A61D-B70CA27EAC14}"/>
    <cellStyle name="Note 30 21" xfId="9424" xr:uid="{9337A956-E3C8-460C-8B57-7D0B102D93BA}"/>
    <cellStyle name="Note 30 22" xfId="8671" xr:uid="{60EEAA25-3E8E-43C1-A9E0-1402EC6B50CC}"/>
    <cellStyle name="Note 30 23" xfId="9772" xr:uid="{9DDF9335-8DC9-4183-83EA-FBB227DE85B2}"/>
    <cellStyle name="Note 30 24" xfId="9955" xr:uid="{F80F67FF-A1E4-4691-9346-5BFA14CD7407}"/>
    <cellStyle name="Note 30 25" xfId="9939" xr:uid="{D1FCF2E3-4751-48D9-A94E-4D4460577624}"/>
    <cellStyle name="Note 30 26" xfId="15098" xr:uid="{3CF4C099-E4A6-4D4E-8703-24669BB64CF3}"/>
    <cellStyle name="Note 30 27" xfId="3545" xr:uid="{1AC2C053-4766-4742-BE8F-B1C0F9505AAC}"/>
    <cellStyle name="Note 30 28" xfId="15408" xr:uid="{559B4A34-BAAD-4B86-90F7-B92C95EDB51B}"/>
    <cellStyle name="Note 30 29" xfId="15657" xr:uid="{F31C0A66-A7AD-43FC-B6EA-00E4A217B2B1}"/>
    <cellStyle name="Note 30 3" xfId="2207" xr:uid="{00000000-0005-0000-0000-0000A0080000}"/>
    <cellStyle name="Note 30 3 2" xfId="4866" xr:uid="{DB55D7DB-0B9B-4270-8B8E-842B1EDB9027}"/>
    <cellStyle name="Note 30 3 2 2" xfId="11345" xr:uid="{38F8D09D-BA86-4636-B807-A80B6223D8FF}"/>
    <cellStyle name="Note 30 3 3" xfId="9427" xr:uid="{9BBC8305-626C-41B0-A943-BADD387E72CD}"/>
    <cellStyle name="Note 30 3 4" xfId="10350" xr:uid="{6512009B-2F23-4DDC-A121-34DADD1DCD94}"/>
    <cellStyle name="Note 30 3 5" xfId="3546" xr:uid="{53E6A577-6BD9-4D13-8828-C3629921C539}"/>
    <cellStyle name="Note 30 30" xfId="15818" xr:uid="{03326DB2-CE6F-4D54-8007-CEE4EB7FA310}"/>
    <cellStyle name="Note 30 4" xfId="4309" xr:uid="{CF99AB5C-E359-4C85-9B7D-F23E241F1D1B}"/>
    <cellStyle name="Note 30 4 2" xfId="10846" xr:uid="{632A575D-EE34-4FFA-9C66-34F13F8FA719}"/>
    <cellStyle name="Note 30 5" xfId="4863" xr:uid="{79B953F4-105F-43B1-9DC3-2655806C4AF7}"/>
    <cellStyle name="Note 30 5 2" xfId="11342" xr:uid="{4E2667A8-568D-4E32-A585-C8E60F5CA24D}"/>
    <cellStyle name="Note 30 6" xfId="5507" xr:uid="{801EBE2A-A9EB-4A57-B7B2-0843D7FE0883}"/>
    <cellStyle name="Note 30 6 2" xfId="11978" xr:uid="{ECB85E15-B2E7-44B2-947E-10B738BFA40B}"/>
    <cellStyle name="Note 30 7" xfId="5344" xr:uid="{FFCCF2EC-BE0F-43F2-90CC-C661ECC3211C}"/>
    <cellStyle name="Note 30 7 2" xfId="11815" xr:uid="{861B86AD-E0C3-4B7A-BCC6-E9F9734BE58A}"/>
    <cellStyle name="Note 30 8" xfId="5745" xr:uid="{892EA2E3-93CC-446B-BD70-0AF9568E1A50}"/>
    <cellStyle name="Note 30 8 2" xfId="12216" xr:uid="{6CF499A4-D267-4BFB-A0A6-70DFA841F7CD}"/>
    <cellStyle name="Note 30 9" xfId="6043" xr:uid="{FAF90122-4306-4E99-A5DD-E28306E9B6B6}"/>
    <cellStyle name="Note 30 9 2" xfId="12514" xr:uid="{5840B7E9-F1E5-448C-A7EF-2904AC83BCFF}"/>
    <cellStyle name="Note 30_TRAFO" xfId="2208" xr:uid="{00000000-0005-0000-0000-0000A1080000}"/>
    <cellStyle name="Note 31" xfId="2209" xr:uid="{00000000-0005-0000-0000-0000A2080000}"/>
    <cellStyle name="Note 31 10" xfId="6394" xr:uid="{3098AB38-52FF-48E0-BFE9-CD622887E220}"/>
    <cellStyle name="Note 31 10 2" xfId="12865" xr:uid="{33283D5C-298D-4473-A707-D5D62736E7D2}"/>
    <cellStyle name="Note 31 11" xfId="6450" xr:uid="{FC39D061-E694-48BD-B69C-32497A208D63}"/>
    <cellStyle name="Note 31 11 2" xfId="12921" xr:uid="{9857146E-C416-4C27-B2DA-C17887438A9F}"/>
    <cellStyle name="Note 31 12" xfId="6934" xr:uid="{9F876476-0594-42EE-A7C1-7911CE1510C5}"/>
    <cellStyle name="Note 31 12 2" xfId="13405" xr:uid="{21F8D4B6-1F10-4DB2-A636-ED343832B335}"/>
    <cellStyle name="Note 31 13" xfId="6774" xr:uid="{34E46955-B17A-45C0-A4BA-4D2A1375CF43}"/>
    <cellStyle name="Note 31 13 2" xfId="13245" xr:uid="{514D5CED-0795-4F23-A9E3-8E3E4EE73BC9}"/>
    <cellStyle name="Note 31 14" xfId="7169" xr:uid="{DA450DD1-6B5A-48B5-A880-6A0F8E653AFE}"/>
    <cellStyle name="Note 31 14 2" xfId="13640" xr:uid="{826C34F5-EE1D-42FA-8C53-790B982E1E5D}"/>
    <cellStyle name="Note 31 15" xfId="7462" xr:uid="{F72DF471-7B31-406C-9FEB-53CEA5FB8845}"/>
    <cellStyle name="Note 31 15 2" xfId="13933" xr:uid="{0FD99F31-D134-4310-86D5-9C5ED8A53FC6}"/>
    <cellStyle name="Note 31 16" xfId="7859" xr:uid="{E90F85AD-FA48-434B-A664-B719F05E31D5}"/>
    <cellStyle name="Note 31 16 2" xfId="14330" xr:uid="{394B5F91-FBAC-4D2F-A7A3-7B6C4EB0D627}"/>
    <cellStyle name="Note 31 17" xfId="8038" xr:uid="{2205B5B8-ADAC-409B-8890-738686C56C5C}"/>
    <cellStyle name="Note 31 17 2" xfId="14509" xr:uid="{986B3F6B-628F-4F4A-9A89-203E4238B14F}"/>
    <cellStyle name="Note 31 18" xfId="8215" xr:uid="{D8639A51-5E61-47EF-8383-F4A1365F59E9}"/>
    <cellStyle name="Note 31 18 2" xfId="14686" xr:uid="{9B4C1DFC-01F8-4A86-BB81-29B0F6488A48}"/>
    <cellStyle name="Note 31 19" xfId="8377" xr:uid="{A9D588FD-2F67-4AB9-BDCE-50132CB38318}"/>
    <cellStyle name="Note 31 19 2" xfId="14848" xr:uid="{5B307BED-2E29-4624-8DEB-263A08A57FC9}"/>
    <cellStyle name="Note 31 2" xfId="2210" xr:uid="{00000000-0005-0000-0000-0000A3080000}"/>
    <cellStyle name="Note 31 2 10" xfId="6935" xr:uid="{73B9FEEA-DD25-45C9-96B8-E548C9C9D327}"/>
    <cellStyle name="Note 31 2 10 2" xfId="13406" xr:uid="{FF764226-F291-4836-ABF6-373F3E6114CE}"/>
    <cellStyle name="Note 31 2 11" xfId="6775" xr:uid="{CE26C9B5-B7A5-469A-AF50-8DE57522A141}"/>
    <cellStyle name="Note 31 2 11 2" xfId="13246" xr:uid="{FC6109E2-5952-4341-8E7E-4CEC281AF9F2}"/>
    <cellStyle name="Note 31 2 12" xfId="7170" xr:uid="{858FCCF9-F9CE-498A-84FB-F9D61C50FFCA}"/>
    <cellStyle name="Note 31 2 12 2" xfId="13641" xr:uid="{8F495A50-B292-46B1-BFB4-E42D70A06E04}"/>
    <cellStyle name="Note 31 2 13" xfId="7461" xr:uid="{3A4B21C2-A328-4350-A9D3-CB40DF4043D8}"/>
    <cellStyle name="Note 31 2 13 2" xfId="13932" xr:uid="{839E18B6-9333-4E06-89D8-F0E23DFD2D93}"/>
    <cellStyle name="Note 31 2 14" xfId="7860" xr:uid="{ACE6D33B-A718-41A8-9BE2-1B98C9ABA55B}"/>
    <cellStyle name="Note 31 2 14 2" xfId="14331" xr:uid="{EE03ACE2-3311-405A-A73F-FAA95FB7FD48}"/>
    <cellStyle name="Note 31 2 15" xfId="8039" xr:uid="{5497A8A5-21E0-4027-8ACA-AE00924E30D3}"/>
    <cellStyle name="Note 31 2 15 2" xfId="14510" xr:uid="{6AC6A718-5140-4447-A477-5D88CD4BA03D}"/>
    <cellStyle name="Note 31 2 16" xfId="8216" xr:uid="{DB640D2E-33EA-42B4-AF23-9B17EDDB2D3F}"/>
    <cellStyle name="Note 31 2 16 2" xfId="14687" xr:uid="{04F4935D-429E-456B-84A7-3CE060C59CFF}"/>
    <cellStyle name="Note 31 2 17" xfId="8378" xr:uid="{4F1CC71D-C038-44C8-8A82-B815E4F46D35}"/>
    <cellStyle name="Note 31 2 17 2" xfId="14849" xr:uid="{A83DA101-D733-4B93-BD7D-B662DB4A6832}"/>
    <cellStyle name="Note 31 2 18" xfId="9012" xr:uid="{77469D3B-99C8-445C-B898-A8EC031DBAE7}"/>
    <cellStyle name="Note 31 2 19" xfId="9429" xr:uid="{EE1CBD5A-F0DB-4366-A34B-A484513306D3}"/>
    <cellStyle name="Note 31 2 2" xfId="2211" xr:uid="{00000000-0005-0000-0000-0000A4080000}"/>
    <cellStyle name="Note 31 2 2 2" xfId="4869" xr:uid="{597E1041-175D-4316-AE11-7D726A0128B1}"/>
    <cellStyle name="Note 31 2 2 2 2" xfId="11348" xr:uid="{BC0C3848-5728-4160-B408-4CF7E92F8DA0}"/>
    <cellStyle name="Note 31 2 2 3" xfId="9430" xr:uid="{B96B73B7-0C11-4865-B8A3-DCBDB7B1DB41}"/>
    <cellStyle name="Note 31 2 2 4" xfId="10351" xr:uid="{07A3C88B-051F-449A-9785-29A9ABF9DF07}"/>
    <cellStyle name="Note 31 2 20" xfId="8668" xr:uid="{06E3C7D4-2769-4433-8365-978008319DA1}"/>
    <cellStyle name="Note 31 2 21" xfId="9775" xr:uid="{126D533E-7C40-4099-8CD8-463A8DD58A96}"/>
    <cellStyle name="Note 31 2 22" xfId="9958" xr:uid="{8D0AAA39-D9FA-4609-8B94-910D7C5ED770}"/>
    <cellStyle name="Note 31 2 23" xfId="9325" xr:uid="{A8D97501-C196-4336-B0E1-EAC6CCDE3D5A}"/>
    <cellStyle name="Note 31 2 24" xfId="15101" xr:uid="{FCDC1335-D856-4BFB-B2C3-DC5B60EC03BA}"/>
    <cellStyle name="Note 31 2 25" xfId="15406" xr:uid="{B3A62CEE-2E36-4E4C-8449-0298428F7DFD}"/>
    <cellStyle name="Note 31 2 26" xfId="15660" xr:uid="{F1E4767B-7B42-4F01-A660-09954D1D574B}"/>
    <cellStyle name="Note 31 2 27" xfId="15821" xr:uid="{CEED190B-8313-474B-ABF9-2221C73D5FE5}"/>
    <cellStyle name="Note 31 2 3" xfId="4868" xr:uid="{B5FBE52F-DAE9-48AF-9E22-10347AD68402}"/>
    <cellStyle name="Note 31 2 3 2" xfId="11347" xr:uid="{BA0A8D46-220A-478D-9DC1-85A7C1337C9B}"/>
    <cellStyle name="Note 31 2 4" xfId="5510" xr:uid="{0F78E2E5-E3EA-45FB-97BC-AD0FF7DFBCB0}"/>
    <cellStyle name="Note 31 2 4 2" xfId="11981" xr:uid="{349F79E5-1984-402A-91E5-FA0E9C2F2E58}"/>
    <cellStyle name="Note 31 2 5" xfId="5347" xr:uid="{37A8FCEC-1318-4D04-950A-21F2C0EABAB7}"/>
    <cellStyle name="Note 31 2 5 2" xfId="11818" xr:uid="{795FABD1-8B77-4984-8F3B-26299F0D4A89}"/>
    <cellStyle name="Note 31 2 6" xfId="5748" xr:uid="{A7DF681E-D1AA-45F3-82C3-2948EB3BF01F}"/>
    <cellStyle name="Note 31 2 6 2" xfId="12219" xr:uid="{64F09FFE-70DD-4607-9677-28EFE103C092}"/>
    <cellStyle name="Note 31 2 7" xfId="6040" xr:uid="{19A9A043-7F67-4A7C-8A75-BC807BCC5228}"/>
    <cellStyle name="Note 31 2 7 2" xfId="12511" xr:uid="{53EA3C48-9338-43C5-9B57-171CD4B73DE4}"/>
    <cellStyle name="Note 31 2 8" xfId="6395" xr:uid="{7C6D8785-4E0A-47F2-8A63-8B1AE82B85A3}"/>
    <cellStyle name="Note 31 2 8 2" xfId="12866" xr:uid="{4CBC6D53-BD13-4368-9BC7-321A70DCAB30}"/>
    <cellStyle name="Note 31 2 9" xfId="6239" xr:uid="{2A4970C0-2C41-4146-A4EE-76D4A2516494}"/>
    <cellStyle name="Note 31 2 9 2" xfId="12710" xr:uid="{918C233B-7C30-429A-B780-672D4B1ECDAA}"/>
    <cellStyle name="Note 31 20" xfId="9011" xr:uid="{AAECE6F9-0E35-47EE-AE49-6E689194100E}"/>
    <cellStyle name="Note 31 21" xfId="9428" xr:uid="{E0BEA18D-37F4-4E3B-865A-4DAA6540DC1D}"/>
    <cellStyle name="Note 31 22" xfId="8669" xr:uid="{377AB390-559C-4647-998F-F6AE39DB406B}"/>
    <cellStyle name="Note 31 23" xfId="9774" xr:uid="{0A190C51-F0AA-4564-8BC5-0110244B5FCC}"/>
    <cellStyle name="Note 31 24" xfId="9957" xr:uid="{CF1CB783-65E9-44B2-A057-588E1C2BAB4F}"/>
    <cellStyle name="Note 31 25" xfId="9752" xr:uid="{58A58545-3EF9-45B6-9F9E-653626B09C6A}"/>
    <cellStyle name="Note 31 26" xfId="15100" xr:uid="{46FD124A-8627-4098-AD4E-D9933472F301}"/>
    <cellStyle name="Note 31 27" xfId="3547" xr:uid="{F89986F3-DCEA-4FC3-85EB-84B3A29032E0}"/>
    <cellStyle name="Note 31 28" xfId="15264" xr:uid="{2848007B-867F-4691-8F2A-2A626310865F}"/>
    <cellStyle name="Note 31 29" xfId="15659" xr:uid="{58F46368-6851-43B0-A024-2E55713B18BF}"/>
    <cellStyle name="Note 31 3" xfId="2212" xr:uid="{00000000-0005-0000-0000-0000A5080000}"/>
    <cellStyle name="Note 31 3 2" xfId="4870" xr:uid="{018CD268-6C51-48D4-9E04-EB36F015D668}"/>
    <cellStyle name="Note 31 3 2 2" xfId="11349" xr:uid="{406EF50A-A29D-447F-82EB-B4ECCAEB7E37}"/>
    <cellStyle name="Note 31 3 3" xfId="9431" xr:uid="{B2EEB170-E081-4142-8C18-B1C456491B21}"/>
    <cellStyle name="Note 31 3 4" xfId="10352" xr:uid="{B54ADB4F-D37E-4121-845C-12F2FC2F51C6}"/>
    <cellStyle name="Note 31 3 5" xfId="3548" xr:uid="{4A6BE378-1A83-43F9-AA3C-6F2127950994}"/>
    <cellStyle name="Note 31 30" xfId="15820" xr:uid="{26172A74-0178-4CCF-AC42-E70CA110AA9D}"/>
    <cellStyle name="Note 31 4" xfId="4310" xr:uid="{7ABCD57C-6F35-4AE3-89E7-081A87D52FD5}"/>
    <cellStyle name="Note 31 4 2" xfId="10847" xr:uid="{E8B64F46-0513-4971-AB08-B9349D2B64C0}"/>
    <cellStyle name="Note 31 5" xfId="4867" xr:uid="{325469EF-0F9E-4636-87F8-7C22553061BB}"/>
    <cellStyle name="Note 31 5 2" xfId="11346" xr:uid="{FADFE2E8-66BD-4A5E-BDC5-2833FE3A125B}"/>
    <cellStyle name="Note 31 6" xfId="5509" xr:uid="{05C7942E-AB5C-4120-A111-7278CC0C5027}"/>
    <cellStyle name="Note 31 6 2" xfId="11980" xr:uid="{3C20B28D-3DCB-4320-A074-B5B7C0E997A0}"/>
    <cellStyle name="Note 31 7" xfId="5346" xr:uid="{8CFEC76B-82A7-42EF-9AD0-E9EBAD860F34}"/>
    <cellStyle name="Note 31 7 2" xfId="11817" xr:uid="{65834BEA-1F90-4F25-AD9A-A07BBF1A1287}"/>
    <cellStyle name="Note 31 8" xfId="5747" xr:uid="{619771C0-1FDB-455D-A865-2F3CB5186C46}"/>
    <cellStyle name="Note 31 8 2" xfId="12218" xr:uid="{E04DCE7A-66FD-4D5B-A1D5-EFF28B6D16DD}"/>
    <cellStyle name="Note 31 9" xfId="6041" xr:uid="{E734B1B1-98AF-49F6-AE49-8FE925C9BAD5}"/>
    <cellStyle name="Note 31 9 2" xfId="12512" xr:uid="{E2276C3A-5C82-483F-A380-1E0DB38E3EFD}"/>
    <cellStyle name="Note 31_TRAFO" xfId="2213" xr:uid="{00000000-0005-0000-0000-0000A6080000}"/>
    <cellStyle name="Note 32" xfId="2214" xr:uid="{00000000-0005-0000-0000-0000A7080000}"/>
    <cellStyle name="Note 32 10" xfId="6396" xr:uid="{4F8663CB-6225-497D-B454-A886C40364E8}"/>
    <cellStyle name="Note 32 10 2" xfId="12867" xr:uid="{729890C5-D670-4DB6-84F1-1AE36CF85CF0}"/>
    <cellStyle name="Note 32 11" xfId="6240" xr:uid="{5B49708A-A9C7-446C-BD6D-939155736608}"/>
    <cellStyle name="Note 32 11 2" xfId="12711" xr:uid="{CD33D9E9-3640-4649-88E8-FFFAAE67D51F}"/>
    <cellStyle name="Note 32 12" xfId="6936" xr:uid="{0C42940E-0B84-407C-915F-EB4DBCB7503C}"/>
    <cellStyle name="Note 32 12 2" xfId="13407" xr:uid="{665D10AB-2E64-4DCF-B20E-7A43A323CFF4}"/>
    <cellStyle name="Note 32 13" xfId="6776" xr:uid="{FD0C5C0D-E01A-4DC2-82E9-EB781049FF47}"/>
    <cellStyle name="Note 32 13 2" xfId="13247" xr:uid="{CED23CC5-A51F-46E1-94C4-2FF4FF069D25}"/>
    <cellStyle name="Note 32 14" xfId="7171" xr:uid="{EF276F65-CF5C-4927-A7B4-427C0354138E}"/>
    <cellStyle name="Note 32 14 2" xfId="13642" xr:uid="{2FDD55DF-6921-4E9C-8B7F-C55E4BDA6240}"/>
    <cellStyle name="Note 32 15" xfId="7460" xr:uid="{31523A01-14E8-48FE-AD4C-9C0BDD59278A}"/>
    <cellStyle name="Note 32 15 2" xfId="13931" xr:uid="{F762A822-46FA-4F76-9AEE-89945B316F4E}"/>
    <cellStyle name="Note 32 16" xfId="7861" xr:uid="{634CB602-93E8-4C53-A296-4AB9B39D6AAE}"/>
    <cellStyle name="Note 32 16 2" xfId="14332" xr:uid="{F7233ED0-A034-4570-83A7-457544916778}"/>
    <cellStyle name="Note 32 17" xfId="8040" xr:uid="{786A9926-4985-41E2-986A-C1B84F1FF31B}"/>
    <cellStyle name="Note 32 17 2" xfId="14511" xr:uid="{BC14D701-D881-4E7D-9101-250E8F426EFE}"/>
    <cellStyle name="Note 32 18" xfId="8217" xr:uid="{50149DA5-BDA7-43BB-B768-A2EC5046EBFD}"/>
    <cellStyle name="Note 32 18 2" xfId="14688" xr:uid="{6149A56D-8A39-4A75-ADD9-9ADCC7067142}"/>
    <cellStyle name="Note 32 19" xfId="8379" xr:uid="{E250B0A3-A511-4F50-ACBD-DFF05431F170}"/>
    <cellStyle name="Note 32 19 2" xfId="14850" xr:uid="{26222670-3A08-4393-BF62-92532312DCDF}"/>
    <cellStyle name="Note 32 2" xfId="2215" xr:uid="{00000000-0005-0000-0000-0000A8080000}"/>
    <cellStyle name="Note 32 2 10" xfId="6937" xr:uid="{E4C9F3CA-3A5C-4560-BB9A-0E0D45377E46}"/>
    <cellStyle name="Note 32 2 10 2" xfId="13408" xr:uid="{B6D039F5-70E3-4CCC-B5FC-1A63091E1FC0}"/>
    <cellStyle name="Note 32 2 11" xfId="6777" xr:uid="{C1AE69B3-6334-4345-9B2A-A5EE8D409AF6}"/>
    <cellStyle name="Note 32 2 11 2" xfId="13248" xr:uid="{5C7B064D-F48A-43FA-989B-6A6B77933B7D}"/>
    <cellStyle name="Note 32 2 12" xfId="7172" xr:uid="{61447263-CC39-4318-953F-7ED7799C6E8E}"/>
    <cellStyle name="Note 32 2 12 2" xfId="13643" xr:uid="{A5CAA70C-0933-4BCE-9A0A-22084B3AAF36}"/>
    <cellStyle name="Note 32 2 13" xfId="7459" xr:uid="{CCEB473B-F825-4908-B2C1-D9DC380FE298}"/>
    <cellStyle name="Note 32 2 13 2" xfId="13930" xr:uid="{F447E68F-EE6C-4E99-A849-A354F866F700}"/>
    <cellStyle name="Note 32 2 14" xfId="7862" xr:uid="{36ADF05B-64A1-4B03-8D9C-9266942045BA}"/>
    <cellStyle name="Note 32 2 14 2" xfId="14333" xr:uid="{67E9C93C-6376-4564-9F8B-0225A50CAC1E}"/>
    <cellStyle name="Note 32 2 15" xfId="8041" xr:uid="{9F9AE817-155C-4B01-8D6B-F888FA431D2A}"/>
    <cellStyle name="Note 32 2 15 2" xfId="14512" xr:uid="{05956705-9E89-42EC-A578-58B6749A1A07}"/>
    <cellStyle name="Note 32 2 16" xfId="8218" xr:uid="{ABC8E83E-1BB8-43B0-9796-CCC385008C74}"/>
    <cellStyle name="Note 32 2 16 2" xfId="14689" xr:uid="{AE012C40-1B95-4F8E-8B3F-45693055C3C4}"/>
    <cellStyle name="Note 32 2 17" xfId="8380" xr:uid="{3E5B3B25-7CC0-4309-AC63-E9E134B87C72}"/>
    <cellStyle name="Note 32 2 17 2" xfId="14851" xr:uid="{703840A8-C7D9-4D05-B9DE-8DD733BE6182}"/>
    <cellStyle name="Note 32 2 18" xfId="9014" xr:uid="{89AB35D3-3AE4-4A74-85C5-BC1479AA4955}"/>
    <cellStyle name="Note 32 2 19" xfId="9433" xr:uid="{51E3A998-B1A3-4AC8-8D45-B9BB1B64E392}"/>
    <cellStyle name="Note 32 2 2" xfId="2216" xr:uid="{00000000-0005-0000-0000-0000A9080000}"/>
    <cellStyle name="Note 32 2 2 2" xfId="4873" xr:uid="{74C7520C-8F37-4484-A354-AEBC3FCB2DCA}"/>
    <cellStyle name="Note 32 2 2 2 2" xfId="11352" xr:uid="{D051F735-7956-4714-A913-C3353344DEFA}"/>
    <cellStyle name="Note 32 2 2 3" xfId="9434" xr:uid="{6F4C1AC2-CC0E-4401-A727-FFE06C58A254}"/>
    <cellStyle name="Note 32 2 2 4" xfId="10353" xr:uid="{7D22693F-0313-43FA-B8CE-52D4D3B40CAC}"/>
    <cellStyle name="Note 32 2 20" xfId="8666" xr:uid="{4427F98B-FC38-4CEE-BFC3-A92253B7EA4E}"/>
    <cellStyle name="Note 32 2 21" xfId="9777" xr:uid="{9DA5BB21-0BAE-4C51-A57C-D488AB9EF51F}"/>
    <cellStyle name="Note 32 2 22" xfId="9960" xr:uid="{55FCBB12-3FE7-45E7-B21C-C419008E92C2}"/>
    <cellStyle name="Note 32 2 23" xfId="10084" xr:uid="{5A590AA3-2A2B-41C4-A0B3-58C32CC71D33}"/>
    <cellStyle name="Note 32 2 24" xfId="15103" xr:uid="{007F4622-8EF2-4BB6-B03C-D3CF8DDDB13A}"/>
    <cellStyle name="Note 32 2 25" xfId="15404" xr:uid="{5F9BC4C8-B59F-45DA-A2C3-2D3FD445A86E}"/>
    <cellStyle name="Note 32 2 26" xfId="15662" xr:uid="{A5289AD1-2ED8-4D52-A9C0-7DA22FAE99EB}"/>
    <cellStyle name="Note 32 2 27" xfId="15823" xr:uid="{30ACFD3E-49D0-4EE3-A4B6-26D5A0CC83A9}"/>
    <cellStyle name="Note 32 2 3" xfId="4872" xr:uid="{D4D31301-E907-45A4-8907-EA37B9FE55CA}"/>
    <cellStyle name="Note 32 2 3 2" xfId="11351" xr:uid="{E34D88B6-0E6B-4601-A5B1-BF5E57C17072}"/>
    <cellStyle name="Note 32 2 4" xfId="5512" xr:uid="{8C29DC9A-F68A-4B0C-8062-F9980DFBBF60}"/>
    <cellStyle name="Note 32 2 4 2" xfId="11983" xr:uid="{73A5EE44-DFB9-4B06-B7E9-C5DACC16629F}"/>
    <cellStyle name="Note 32 2 5" xfId="5349" xr:uid="{FF3B225D-BFBC-4F50-9C5A-269DEB71A8CE}"/>
    <cellStyle name="Note 32 2 5 2" xfId="11820" xr:uid="{1D7EFDF0-35CC-4C59-939E-EF40034ED2C6}"/>
    <cellStyle name="Note 32 2 6" xfId="5750" xr:uid="{28E9878E-9F32-467B-893B-3E5EC789E18B}"/>
    <cellStyle name="Note 32 2 6 2" xfId="12221" xr:uid="{CA9C1F6B-ABC4-4D86-AEDE-5C474AF19465}"/>
    <cellStyle name="Note 32 2 7" xfId="6038" xr:uid="{5F32BB1C-DAD5-4F9B-A439-69740BC07873}"/>
    <cellStyle name="Note 32 2 7 2" xfId="12509" xr:uid="{829E09E1-0A1D-4010-9E47-60AB4D4233C4}"/>
    <cellStyle name="Note 32 2 8" xfId="6397" xr:uid="{60F2379F-21F3-4CF0-8CF7-3FB490AFC292}"/>
    <cellStyle name="Note 32 2 8 2" xfId="12868" xr:uid="{35BE89AA-D8A3-4957-A12A-DC3464953E1C}"/>
    <cellStyle name="Note 32 2 9" xfId="6241" xr:uid="{69C3270F-6AB2-4C4A-9CD8-8FFC74EA3553}"/>
    <cellStyle name="Note 32 2 9 2" xfId="12712" xr:uid="{480BD416-99E3-4575-8057-FC35C906983F}"/>
    <cellStyle name="Note 32 20" xfId="9013" xr:uid="{C0C46F60-861B-4A86-96D2-F26755F6B38D}"/>
    <cellStyle name="Note 32 21" xfId="9432" xr:uid="{5EC1A771-FBC7-4CC7-86D2-A6CB12D48D46}"/>
    <cellStyle name="Note 32 22" xfId="8667" xr:uid="{471CFA3F-B702-4769-A2EE-A22B87F15A22}"/>
    <cellStyle name="Note 32 23" xfId="9776" xr:uid="{F75925AD-1478-4D34-9405-A67DD84FDE8F}"/>
    <cellStyle name="Note 32 24" xfId="9959" xr:uid="{D395D584-46F1-4A07-80E4-4CE0B453B039}"/>
    <cellStyle name="Note 32 25" xfId="9326" xr:uid="{6B57DB68-E971-484D-96E3-279D976A1EA2}"/>
    <cellStyle name="Note 32 26" xfId="15102" xr:uid="{D260C92C-97DF-434E-9AAC-FD3E9DD6DF19}"/>
    <cellStyle name="Note 32 27" xfId="3549" xr:uid="{D37F9518-C863-4111-A8C9-015AC75F3CD4}"/>
    <cellStyle name="Note 32 28" xfId="15405" xr:uid="{52ACFDCB-4517-43C9-BC7F-9465C147714E}"/>
    <cellStyle name="Note 32 29" xfId="15661" xr:uid="{132A72F3-CB65-4B4E-9B99-C821FF87E4B5}"/>
    <cellStyle name="Note 32 3" xfId="2217" xr:uid="{00000000-0005-0000-0000-0000AA080000}"/>
    <cellStyle name="Note 32 3 2" xfId="4874" xr:uid="{113886DC-B47E-42DE-A5EE-211E05E6DDC7}"/>
    <cellStyle name="Note 32 3 2 2" xfId="11353" xr:uid="{862AA46F-C247-41F9-8E52-3FE98B8C17D5}"/>
    <cellStyle name="Note 32 3 3" xfId="9435" xr:uid="{C897917A-DD52-4639-8F2E-DE49C977EF9A}"/>
    <cellStyle name="Note 32 3 4" xfId="10354" xr:uid="{F87ECD05-570E-4259-AE52-B3A260B69CCC}"/>
    <cellStyle name="Note 32 3 5" xfId="3550" xr:uid="{308A6329-65AF-466B-9895-C86C326D9B7A}"/>
    <cellStyle name="Note 32 30" xfId="15822" xr:uid="{68AEB126-0F9B-44EB-B30B-65FE3439C271}"/>
    <cellStyle name="Note 32 4" xfId="4311" xr:uid="{B5FC5010-D33B-499A-933D-F59371C7F489}"/>
    <cellStyle name="Note 32 4 2" xfId="10848" xr:uid="{DA2436CE-58A7-4A6F-A564-AD1B0CF297AD}"/>
    <cellStyle name="Note 32 5" xfId="4871" xr:uid="{06117A0E-0790-4A03-AB3E-C3CCD3FA6CD3}"/>
    <cellStyle name="Note 32 5 2" xfId="11350" xr:uid="{D7B11BC6-2C3A-43AE-8C1C-48CF490E9D26}"/>
    <cellStyle name="Note 32 6" xfId="5511" xr:uid="{AE59BFAE-CAA0-4AAE-A462-91E292D88941}"/>
    <cellStyle name="Note 32 6 2" xfId="11982" xr:uid="{0B77886C-2A87-4F2F-9C3E-08318CF8E325}"/>
    <cellStyle name="Note 32 7" xfId="5348" xr:uid="{DF29E4F5-EB82-4DB2-B2A7-0B8EC10055B0}"/>
    <cellStyle name="Note 32 7 2" xfId="11819" xr:uid="{359ADABD-75F0-4F4F-A736-4C568DFD1DD0}"/>
    <cellStyle name="Note 32 8" xfId="5749" xr:uid="{3E09B291-AB38-4BD7-A63C-6E1C5640FA55}"/>
    <cellStyle name="Note 32 8 2" xfId="12220" xr:uid="{41E6A0D2-7CC1-4B61-A4B6-4E99AAF01F04}"/>
    <cellStyle name="Note 32 9" xfId="6039" xr:uid="{F8EFF635-14A0-4DB8-AEF9-84D4C87856A0}"/>
    <cellStyle name="Note 32 9 2" xfId="12510" xr:uid="{BDFB9510-ABF4-4A1A-A7F9-DA3512306717}"/>
    <cellStyle name="Note 32_TRAFO" xfId="2218" xr:uid="{00000000-0005-0000-0000-0000AB080000}"/>
    <cellStyle name="Note 33" xfId="2219" xr:uid="{00000000-0005-0000-0000-0000AC080000}"/>
    <cellStyle name="Note 33 10" xfId="6457" xr:uid="{9A297AC8-64AA-45C7-B606-284EF42F739C}"/>
    <cellStyle name="Note 33 10 2" xfId="12928" xr:uid="{F455BC44-009E-4A34-B9FE-BD04466B2ED3}"/>
    <cellStyle name="Note 33 11" xfId="6242" xr:uid="{73361979-567C-4F00-9640-FE3A938A5245}"/>
    <cellStyle name="Note 33 11 2" xfId="12713" xr:uid="{6BE9854C-E30F-43A9-9E6A-3B774F72C25A}"/>
    <cellStyle name="Note 33 12" xfId="6938" xr:uid="{4C9BFAF7-88B4-43BF-B48A-71B3D1A3B24A}"/>
    <cellStyle name="Note 33 12 2" xfId="13409" xr:uid="{2378BB94-6FC2-445E-89D2-332B37766720}"/>
    <cellStyle name="Note 33 13" xfId="6778" xr:uid="{019E3273-0B67-4B63-A6C3-3FF62DE50BB4}"/>
    <cellStyle name="Note 33 13 2" xfId="13249" xr:uid="{34E09BB1-1B80-43BC-B976-2C4FFEC7635C}"/>
    <cellStyle name="Note 33 14" xfId="7173" xr:uid="{DB8CF4C8-189D-4092-8CD8-458F523F9954}"/>
    <cellStyle name="Note 33 14 2" xfId="13644" xr:uid="{CA285E5A-CED3-47AF-AA00-BC109D4EA4F1}"/>
    <cellStyle name="Note 33 15" xfId="7458" xr:uid="{FB09F3ED-372C-4410-A5A4-7A1D8EE1B358}"/>
    <cellStyle name="Note 33 15 2" xfId="13929" xr:uid="{A014ADA8-E228-4C18-B9BD-03D24B7D00A0}"/>
    <cellStyle name="Note 33 16" xfId="7863" xr:uid="{86701B8A-AE9B-4ECA-AEB7-0647EFE3D1A1}"/>
    <cellStyle name="Note 33 16 2" xfId="14334" xr:uid="{099D78EC-306B-4CC1-9487-21DF016C4C33}"/>
    <cellStyle name="Note 33 17" xfId="8042" xr:uid="{A7F5659D-4031-4FA0-B76E-33619D99E28C}"/>
    <cellStyle name="Note 33 17 2" xfId="14513" xr:uid="{1A3D145B-6C63-4238-AB8D-4855B29D5774}"/>
    <cellStyle name="Note 33 18" xfId="8219" xr:uid="{942897BA-AD15-4FAD-AC29-88A05BBA3354}"/>
    <cellStyle name="Note 33 18 2" xfId="14690" xr:uid="{2158A00B-33EB-47BA-AF7E-65EB00F43B9B}"/>
    <cellStyle name="Note 33 19" xfId="8381" xr:uid="{55D8A46B-2F98-43D1-9983-BFE5A34FDA30}"/>
    <cellStyle name="Note 33 19 2" xfId="14852" xr:uid="{59BFF6D1-D3B0-412F-8396-7F19A984B2D0}"/>
    <cellStyle name="Note 33 2" xfId="2220" xr:uid="{00000000-0005-0000-0000-0000AD080000}"/>
    <cellStyle name="Note 33 2 10" xfId="6939" xr:uid="{7495EE8C-DC3C-41A3-8DAA-0A7D34BF5B3A}"/>
    <cellStyle name="Note 33 2 10 2" xfId="13410" xr:uid="{727D1F96-E40D-44F7-BAB4-81CBE961C485}"/>
    <cellStyle name="Note 33 2 11" xfId="6779" xr:uid="{565AF8BF-E4D5-4ADE-91D8-D6E9D81474AF}"/>
    <cellStyle name="Note 33 2 11 2" xfId="13250" xr:uid="{DE0F1338-5A95-41A9-ADE3-71E4990C048E}"/>
    <cellStyle name="Note 33 2 12" xfId="7174" xr:uid="{666EB80D-87E3-4EC0-8740-FFB1D1E16033}"/>
    <cellStyle name="Note 33 2 12 2" xfId="13645" xr:uid="{4961A143-FF1F-45B4-BB06-7E3966E840DD}"/>
    <cellStyle name="Note 33 2 13" xfId="7457" xr:uid="{CA8667FB-D161-4559-AB54-EFB6BCC4008D}"/>
    <cellStyle name="Note 33 2 13 2" xfId="13928" xr:uid="{132A76A3-63A3-4526-B5FC-3120BDF20B23}"/>
    <cellStyle name="Note 33 2 14" xfId="7864" xr:uid="{227D6094-F0C9-4BA0-8CED-93707071AA92}"/>
    <cellStyle name="Note 33 2 14 2" xfId="14335" xr:uid="{BB532301-C66A-4145-BF26-A2D000989452}"/>
    <cellStyle name="Note 33 2 15" xfId="8043" xr:uid="{1B56D75D-DDEB-42BB-B35C-E6E21B4120D6}"/>
    <cellStyle name="Note 33 2 15 2" xfId="14514" xr:uid="{D002294A-7351-4C93-BA0F-B7D95A6D08B1}"/>
    <cellStyle name="Note 33 2 16" xfId="8220" xr:uid="{12E33A8C-BADF-4D17-8C6F-C5895C33EB81}"/>
    <cellStyle name="Note 33 2 16 2" xfId="14691" xr:uid="{DCF24EC9-B552-49B1-A17F-F7E1A4CB5AE8}"/>
    <cellStyle name="Note 33 2 17" xfId="8382" xr:uid="{8003A2F6-5209-4011-A90B-BB6BBD47BD1C}"/>
    <cellStyle name="Note 33 2 17 2" xfId="14853" xr:uid="{0342330B-CA43-4D59-9E38-C80803733262}"/>
    <cellStyle name="Note 33 2 18" xfId="9016" xr:uid="{078B7A88-272E-4224-B30B-C017D9D489BF}"/>
    <cellStyle name="Note 33 2 19" xfId="9437" xr:uid="{13064750-4BF9-49F2-ACB7-8AB5C7CBC99C}"/>
    <cellStyle name="Note 33 2 2" xfId="2221" xr:uid="{00000000-0005-0000-0000-0000AE080000}"/>
    <cellStyle name="Note 33 2 2 2" xfId="4877" xr:uid="{A35F05BE-EF5E-48A5-BCFA-77CB03560C1C}"/>
    <cellStyle name="Note 33 2 2 2 2" xfId="11356" xr:uid="{0BA765BE-3979-4BAC-876E-64D3E41E475A}"/>
    <cellStyle name="Note 33 2 2 3" xfId="9438" xr:uid="{7398D7EA-E3B0-4440-B5C0-9EC17BBD2AEB}"/>
    <cellStyle name="Note 33 2 2 4" xfId="10355" xr:uid="{E0BD82D6-69D4-4A7A-9E62-0DF0831E4F94}"/>
    <cellStyle name="Note 33 2 20" xfId="8664" xr:uid="{FBFB2BF8-6356-4DF3-94F7-021392F16D48}"/>
    <cellStyle name="Note 33 2 21" xfId="9779" xr:uid="{013DF0AA-EC86-435C-A246-AE003C913F30}"/>
    <cellStyle name="Note 33 2 22" xfId="9962" xr:uid="{9CE983CD-018A-46B2-9F94-52D8C6571EEA}"/>
    <cellStyle name="Note 33 2 23" xfId="9328" xr:uid="{F1E897D2-9C1A-4224-9B2A-5C8A8851BFA5}"/>
    <cellStyle name="Note 33 2 24" xfId="15105" xr:uid="{04A4A18D-1644-456D-AAB3-3817629B30CC}"/>
    <cellStyle name="Note 33 2 25" xfId="15402" xr:uid="{497E4EA5-3673-4B33-852F-0809856547A9}"/>
    <cellStyle name="Note 33 2 26" xfId="15664" xr:uid="{28CF9263-D4F3-4E95-ADDB-0E3C578DD2CC}"/>
    <cellStyle name="Note 33 2 27" xfId="15825" xr:uid="{480BD33F-90DC-40AA-A38C-16D88F2461EA}"/>
    <cellStyle name="Note 33 2 3" xfId="4876" xr:uid="{E0977E67-2324-4EBA-820E-4916E2DEF831}"/>
    <cellStyle name="Note 33 2 3 2" xfId="11355" xr:uid="{32F788AF-4CF9-44EA-AE46-5D805DD7A425}"/>
    <cellStyle name="Note 33 2 4" xfId="5514" xr:uid="{D8357C8C-AC68-4ABB-B121-D2992EA8C563}"/>
    <cellStyle name="Note 33 2 4 2" xfId="11985" xr:uid="{C5F7641C-E422-4068-B7E6-EB5803151E42}"/>
    <cellStyle name="Note 33 2 5" xfId="5351" xr:uid="{4868699D-18F9-47F3-B9D7-CC991FF45E69}"/>
    <cellStyle name="Note 33 2 5 2" xfId="11822" xr:uid="{C459500D-0C93-46B1-A540-0500B4E77CF4}"/>
    <cellStyle name="Note 33 2 6" xfId="5752" xr:uid="{6CB11E39-3ECB-49D7-B6DF-869CBA0D7818}"/>
    <cellStyle name="Note 33 2 6 2" xfId="12223" xr:uid="{E294510F-EFE7-4B53-8208-0E08E6F1114C}"/>
    <cellStyle name="Note 33 2 7" xfId="6036" xr:uid="{C0E32C48-A10E-4705-A608-7DF8AE6D4017}"/>
    <cellStyle name="Note 33 2 7 2" xfId="12507" xr:uid="{124C3DEC-65BF-4756-8CD4-157E519D3F83}"/>
    <cellStyle name="Note 33 2 8" xfId="6398" xr:uid="{9B462C19-CC71-45EF-9C3D-C3D6D0224EDE}"/>
    <cellStyle name="Note 33 2 8 2" xfId="12869" xr:uid="{1621D658-18D3-466B-9AED-4392C1CE020A}"/>
    <cellStyle name="Note 33 2 9" xfId="6243" xr:uid="{512DCED0-5377-48DC-B8C4-16CD94CB4BDB}"/>
    <cellStyle name="Note 33 2 9 2" xfId="12714" xr:uid="{C145772D-31A3-424D-9EA5-EB21FD283715}"/>
    <cellStyle name="Note 33 20" xfId="9015" xr:uid="{68832444-E35F-44DA-85BD-15E75E7917E1}"/>
    <cellStyle name="Note 33 21" xfId="9436" xr:uid="{3687AFEA-132C-4E08-B0DF-66766361007F}"/>
    <cellStyle name="Note 33 22" xfId="8665" xr:uid="{1403629A-FA0B-480C-A31D-1259471D703C}"/>
    <cellStyle name="Note 33 23" xfId="9778" xr:uid="{6F9CD334-3D8C-4915-B917-71E6CAC5C9C0}"/>
    <cellStyle name="Note 33 24" xfId="9961" xr:uid="{462ABE32-DED7-46EB-87C9-846359814A27}"/>
    <cellStyle name="Note 33 25" xfId="9327" xr:uid="{2B608D22-427E-4CB6-B686-857C0D41D68E}"/>
    <cellStyle name="Note 33 26" xfId="15104" xr:uid="{9B7E252B-00F1-4316-A4EB-8C0B16512BFE}"/>
    <cellStyle name="Note 33 27" xfId="3551" xr:uid="{92B71991-6F81-4825-9E9E-12B95DA2A786}"/>
    <cellStyle name="Note 33 28" xfId="15403" xr:uid="{9B2A8459-CC1D-46C2-9508-48F1F1B69C79}"/>
    <cellStyle name="Note 33 29" xfId="15663" xr:uid="{E0174269-FDC1-4134-91A6-BF9CB96A89E4}"/>
    <cellStyle name="Note 33 3" xfId="2222" xr:uid="{00000000-0005-0000-0000-0000AF080000}"/>
    <cellStyle name="Note 33 3 2" xfId="4878" xr:uid="{16A5F4D0-2284-43DE-874C-154CCC3AA85B}"/>
    <cellStyle name="Note 33 3 2 2" xfId="11357" xr:uid="{3C6D814F-5ADA-4504-BBDC-47D89551F34F}"/>
    <cellStyle name="Note 33 3 3" xfId="9439" xr:uid="{A473B209-CDE0-45A6-9653-BC1A3A58979B}"/>
    <cellStyle name="Note 33 3 4" xfId="10356" xr:uid="{3D4BCF3B-9717-4ABC-AAE8-BD9C64FD7506}"/>
    <cellStyle name="Note 33 3 5" xfId="3552" xr:uid="{3A0DA5EF-6C50-4BF7-8D1B-E73FF945F362}"/>
    <cellStyle name="Note 33 30" xfId="15824" xr:uid="{F2C592EF-841D-455F-89F5-8BEB022E1FEC}"/>
    <cellStyle name="Note 33 4" xfId="4312" xr:uid="{3ACEE4C9-6DA0-4EB0-B3C1-A18535C4A024}"/>
    <cellStyle name="Note 33 4 2" xfId="10849" xr:uid="{489576D0-6FFC-4B88-BE6F-258B0F7E458C}"/>
    <cellStyle name="Note 33 5" xfId="4875" xr:uid="{FE76347C-7C12-422E-84A6-0A4B831E1A6E}"/>
    <cellStyle name="Note 33 5 2" xfId="11354" xr:uid="{504891AB-7DC2-4403-9161-0535A7639477}"/>
    <cellStyle name="Note 33 6" xfId="5513" xr:uid="{15F53D7C-692E-4474-BB21-E324521805AD}"/>
    <cellStyle name="Note 33 6 2" xfId="11984" xr:uid="{53404A02-384C-4DF6-AD4F-0A5E74BECA1D}"/>
    <cellStyle name="Note 33 7" xfId="5350" xr:uid="{532E03E5-92E5-4AC4-AB1A-64991BE1116F}"/>
    <cellStyle name="Note 33 7 2" xfId="11821" xr:uid="{E2B9C3F3-A062-4E3B-B77D-9FE32993F7C9}"/>
    <cellStyle name="Note 33 8" xfId="5751" xr:uid="{CF3A2172-B65B-4579-887C-E365B5A7AE2D}"/>
    <cellStyle name="Note 33 8 2" xfId="12222" xr:uid="{76E9832D-8145-45FD-8368-EB558E4CA0CA}"/>
    <cellStyle name="Note 33 9" xfId="6037" xr:uid="{E33B038C-BDCA-4C97-940E-4B1D24D4ABB4}"/>
    <cellStyle name="Note 33 9 2" xfId="12508" xr:uid="{76DA2099-54C4-495E-AF9A-ED4657195806}"/>
    <cellStyle name="Note 33_TRAFO" xfId="2223" xr:uid="{00000000-0005-0000-0000-0000B0080000}"/>
    <cellStyle name="Note 34" xfId="2224" xr:uid="{00000000-0005-0000-0000-0000B1080000}"/>
    <cellStyle name="Note 34 10" xfId="6399" xr:uid="{E55EA38B-8E3F-4BFC-8CC8-F898FF0C3216}"/>
    <cellStyle name="Note 34 10 2" xfId="12870" xr:uid="{7120E7FD-BFD3-4C9C-8021-2AAF4BB80563}"/>
    <cellStyle name="Note 34 11" xfId="6244" xr:uid="{7427E274-E273-42D5-80A6-E3E98007F4BC}"/>
    <cellStyle name="Note 34 11 2" xfId="12715" xr:uid="{D4007B7F-2346-48B3-95C0-142B3C04B290}"/>
    <cellStyle name="Note 34 12" xfId="6940" xr:uid="{C5C5F01C-2216-4DD0-95D2-2DA783B4FC01}"/>
    <cellStyle name="Note 34 12 2" xfId="13411" xr:uid="{218E08F8-31F9-496A-8BB6-A45B931383E7}"/>
    <cellStyle name="Note 34 13" xfId="6780" xr:uid="{CB8D2310-635A-46DA-A58C-B7455AD9256D}"/>
    <cellStyle name="Note 34 13 2" xfId="13251" xr:uid="{304E46FB-2979-43AE-82DF-42B8411C6DF6}"/>
    <cellStyle name="Note 34 14" xfId="7175" xr:uid="{4B57893C-5FC0-4373-A7CF-46C9B1C460AC}"/>
    <cellStyle name="Note 34 14 2" xfId="13646" xr:uid="{F5F9BF1B-170C-411F-A0A2-3D09844362FF}"/>
    <cellStyle name="Note 34 15" xfId="7456" xr:uid="{9675A912-7DDB-444B-B9A3-1016A2EC0AD8}"/>
    <cellStyle name="Note 34 15 2" xfId="13927" xr:uid="{DE1370A5-111E-4FEF-AC16-4296293FC993}"/>
    <cellStyle name="Note 34 16" xfId="7865" xr:uid="{62D0641F-36CD-4D9E-949F-992B6FDE8372}"/>
    <cellStyle name="Note 34 16 2" xfId="14336" xr:uid="{7E9D43AA-425B-420C-BF7A-F0B22D8201E9}"/>
    <cellStyle name="Note 34 17" xfId="8044" xr:uid="{C971EF2E-DFA1-461D-891C-1A565E1C79F5}"/>
    <cellStyle name="Note 34 17 2" xfId="14515" xr:uid="{BA1588A7-7B66-4DFB-895B-CEFC6CDE46C6}"/>
    <cellStyle name="Note 34 18" xfId="8221" xr:uid="{13DF63DF-E375-4418-BADD-5DB153E111B4}"/>
    <cellStyle name="Note 34 18 2" xfId="14692" xr:uid="{27982D71-AFB7-408B-AED7-60184C4A2A13}"/>
    <cellStyle name="Note 34 19" xfId="8383" xr:uid="{515A2A63-0642-485B-AF80-4BF542A926E0}"/>
    <cellStyle name="Note 34 19 2" xfId="14854" xr:uid="{F7C7025A-D29D-4510-903B-28A3C2C2B0AD}"/>
    <cellStyle name="Note 34 2" xfId="2225" xr:uid="{00000000-0005-0000-0000-0000B2080000}"/>
    <cellStyle name="Note 34 2 10" xfId="6941" xr:uid="{5C6895CF-B63B-43DA-8FB7-71C63BD78844}"/>
    <cellStyle name="Note 34 2 10 2" xfId="13412" xr:uid="{40696F28-D585-4E06-A624-433749986C4B}"/>
    <cellStyle name="Note 34 2 11" xfId="6781" xr:uid="{F7441D9D-51F6-47B3-95A3-68302D227AB6}"/>
    <cellStyle name="Note 34 2 11 2" xfId="13252" xr:uid="{003447F9-66A9-44E8-8935-E11C00B12B44}"/>
    <cellStyle name="Note 34 2 12" xfId="7176" xr:uid="{5509C3E9-132B-4336-A378-98C99685C05D}"/>
    <cellStyle name="Note 34 2 12 2" xfId="13647" xr:uid="{7BC006B7-E79D-47C9-8F23-F2AAC77D890A}"/>
    <cellStyle name="Note 34 2 13" xfId="7455" xr:uid="{6AD2075B-1EAA-4B9A-8E93-F2B5A98216E9}"/>
    <cellStyle name="Note 34 2 13 2" xfId="13926" xr:uid="{9BE10C08-CD46-49F3-B767-145A5862FACB}"/>
    <cellStyle name="Note 34 2 14" xfId="7866" xr:uid="{4E5729B2-BFDD-490E-AFF0-777B7EBB6A78}"/>
    <cellStyle name="Note 34 2 14 2" xfId="14337" xr:uid="{7784A16E-2E01-474C-B4D6-D4F498EB1634}"/>
    <cellStyle name="Note 34 2 15" xfId="8045" xr:uid="{95D40E13-64CA-4479-9ED7-996662DF345C}"/>
    <cellStyle name="Note 34 2 15 2" xfId="14516" xr:uid="{CE0D3391-3C01-4979-B10F-C1062B915823}"/>
    <cellStyle name="Note 34 2 16" xfId="8222" xr:uid="{FDE80B25-A659-404C-9F7D-1DBC172F55D5}"/>
    <cellStyle name="Note 34 2 16 2" xfId="14693" xr:uid="{51BF1B7A-1DF3-4F24-8FAE-01ECAAC91E32}"/>
    <cellStyle name="Note 34 2 17" xfId="8384" xr:uid="{F18C929E-2956-407E-B4A2-A0CA1992BAF3}"/>
    <cellStyle name="Note 34 2 17 2" xfId="14855" xr:uid="{61903AD1-E4BB-4865-8FE3-50468100B690}"/>
    <cellStyle name="Note 34 2 18" xfId="9018" xr:uid="{A213633C-F54F-4F33-BCF7-2A56A83CF110}"/>
    <cellStyle name="Note 34 2 19" xfId="9441" xr:uid="{FE579A54-5859-4FF7-9581-C343AE519DCF}"/>
    <cellStyle name="Note 34 2 2" xfId="2226" xr:uid="{00000000-0005-0000-0000-0000B3080000}"/>
    <cellStyle name="Note 34 2 2 2" xfId="4881" xr:uid="{75C823DA-B271-4EA8-A844-9EA6947D2EA5}"/>
    <cellStyle name="Note 34 2 2 2 2" xfId="11360" xr:uid="{DE79F523-D8E2-4C3C-AD83-7D0E1B81795B}"/>
    <cellStyle name="Note 34 2 2 3" xfId="9442" xr:uid="{0EB6FF52-DD22-44ED-8CBA-89CE512F5159}"/>
    <cellStyle name="Note 34 2 2 4" xfId="10357" xr:uid="{CB5A9B6A-0FD6-486E-AB12-C5693E2E3063}"/>
    <cellStyle name="Note 34 2 20" xfId="8663" xr:uid="{8210C95B-CE10-42EB-A7A7-B2F46054D79A}"/>
    <cellStyle name="Note 34 2 21" xfId="9781" xr:uid="{78F6131A-5957-492B-9F7E-11BF498682F4}"/>
    <cellStyle name="Note 34 2 22" xfId="9964" xr:uid="{D2908228-4CC8-4FCD-A8DB-46F86C108A1E}"/>
    <cellStyle name="Note 34 2 23" xfId="9330" xr:uid="{281083A8-48B7-4F89-A6C5-E32A1CAA09C0}"/>
    <cellStyle name="Note 34 2 24" xfId="15107" xr:uid="{5578FE33-80FF-4626-B8F1-7F6D7E6F7626}"/>
    <cellStyle name="Note 34 2 25" xfId="15400" xr:uid="{56FBEAE4-E973-4C44-ABA6-4B994BE29655}"/>
    <cellStyle name="Note 34 2 26" xfId="15666" xr:uid="{AB568ED4-2BED-459D-B198-3C90F59E7F0B}"/>
    <cellStyle name="Note 34 2 27" xfId="15827" xr:uid="{ADF01F5D-5B75-428E-90C8-798260DC2D51}"/>
    <cellStyle name="Note 34 2 3" xfId="4880" xr:uid="{B8B41D88-3B07-4FC6-B1EC-49BB2AEA3EDD}"/>
    <cellStyle name="Note 34 2 3 2" xfId="11359" xr:uid="{CA9EAACB-3737-4C05-B3F3-655C5089C7FC}"/>
    <cellStyle name="Note 34 2 4" xfId="5516" xr:uid="{92C275E9-3D41-43DB-945F-1847118768F8}"/>
    <cellStyle name="Note 34 2 4 2" xfId="11987" xr:uid="{7DAED2BF-2007-40D1-870C-B55E4659FE51}"/>
    <cellStyle name="Note 34 2 5" xfId="5353" xr:uid="{091A7FFC-0A05-4CE3-B61D-C6440A99AAD3}"/>
    <cellStyle name="Note 34 2 5 2" xfId="11824" xr:uid="{97FBF0E5-34EC-4A8B-BAD0-AB5FD61C432F}"/>
    <cellStyle name="Note 34 2 6" xfId="5754" xr:uid="{46BEC457-4D20-4D2B-B505-3362936BC5D7}"/>
    <cellStyle name="Note 34 2 6 2" xfId="12225" xr:uid="{1CCABE5F-265F-4795-B80C-865BAB970844}"/>
    <cellStyle name="Note 34 2 7" xfId="6034" xr:uid="{3CE0EEB4-9419-4496-9547-F232EC2245FF}"/>
    <cellStyle name="Note 34 2 7 2" xfId="12505" xr:uid="{5BC8CB80-8A62-44F6-92B8-AB6E3532BDFD}"/>
    <cellStyle name="Note 34 2 8" xfId="6400" xr:uid="{648CB287-9FC0-4FD6-BA7B-9E15C5DA985B}"/>
    <cellStyle name="Note 34 2 8 2" xfId="12871" xr:uid="{76E8FF77-CE6D-4EB3-BEE2-62F07792F7F7}"/>
    <cellStyle name="Note 34 2 9" xfId="6245" xr:uid="{E0B1F340-FC79-47FC-B80B-6794137AE7E8}"/>
    <cellStyle name="Note 34 2 9 2" xfId="12716" xr:uid="{736745C6-5486-4AD8-9529-BF1F9FAB5D76}"/>
    <cellStyle name="Note 34 20" xfId="9017" xr:uid="{BF04BE25-B0A2-4FDE-8ECF-E681E2B50C7F}"/>
    <cellStyle name="Note 34 21" xfId="9440" xr:uid="{12CE072F-9E5D-4148-8805-82F668E330D5}"/>
    <cellStyle name="Note 34 22" xfId="8528" xr:uid="{935A7BEF-542D-4EB0-AC04-A5C96008C517}"/>
    <cellStyle name="Note 34 23" xfId="9780" xr:uid="{D2DC51DB-BE98-44D1-9B5D-B6EB0CC9EE46}"/>
    <cellStyle name="Note 34 24" xfId="9963" xr:uid="{931E3172-D3C7-497E-B60C-E20C2BFD513F}"/>
    <cellStyle name="Note 34 25" xfId="9329" xr:uid="{A14AF166-F24D-4421-AD39-4E0AE6847300}"/>
    <cellStyle name="Note 34 26" xfId="15106" xr:uid="{97404F69-096C-4DAF-8F0E-80B646056C4A}"/>
    <cellStyle name="Note 34 27" xfId="3553" xr:uid="{D243546D-2B8D-4C88-B54A-F984EF4A652B}"/>
    <cellStyle name="Note 34 28" xfId="15401" xr:uid="{0A98167B-F2C9-43DA-9960-8FA72D748B0C}"/>
    <cellStyle name="Note 34 29" xfId="15665" xr:uid="{CD95EB08-3499-4086-B0B7-9BD10B880036}"/>
    <cellStyle name="Note 34 3" xfId="2227" xr:uid="{00000000-0005-0000-0000-0000B4080000}"/>
    <cellStyle name="Note 34 3 2" xfId="4882" xr:uid="{7C901550-E53F-40FF-9E5B-3F088FA6CDE0}"/>
    <cellStyle name="Note 34 3 2 2" xfId="11361" xr:uid="{15189BC4-D15B-47E4-9AAE-FF27825486F9}"/>
    <cellStyle name="Note 34 3 3" xfId="9443" xr:uid="{C200CD34-8EF9-48E3-80B2-5C1C10680B7D}"/>
    <cellStyle name="Note 34 3 4" xfId="10358" xr:uid="{0911D8F7-004B-4294-B3B7-3492FA6D82FE}"/>
    <cellStyle name="Note 34 3 5" xfId="3554" xr:uid="{B7A0D0E9-0B5B-414B-9BE3-7412299C1980}"/>
    <cellStyle name="Note 34 30" xfId="15826" xr:uid="{F6FFB591-4A80-4307-BEFB-ECAEE1059719}"/>
    <cellStyle name="Note 34 4" xfId="4313" xr:uid="{FE442E20-E015-47F0-A166-249F9DAE4D47}"/>
    <cellStyle name="Note 34 4 2" xfId="10850" xr:uid="{99074B5B-59BD-4038-9AD4-B9F532318B0C}"/>
    <cellStyle name="Note 34 5" xfId="4879" xr:uid="{730DDDAD-E894-42AA-B6D3-1F8189E0DAE1}"/>
    <cellStyle name="Note 34 5 2" xfId="11358" xr:uid="{5BAAB3D9-E9D3-4D73-8AB7-C1881CCF5379}"/>
    <cellStyle name="Note 34 6" xfId="5515" xr:uid="{A99B9B2B-421D-46B3-BE65-BF24967ACB2D}"/>
    <cellStyle name="Note 34 6 2" xfId="11986" xr:uid="{1C2C3F81-C68E-4698-B4D0-FA940012BBC8}"/>
    <cellStyle name="Note 34 7" xfId="5352" xr:uid="{261BBB44-2A38-4E2F-B44E-0899138281C8}"/>
    <cellStyle name="Note 34 7 2" xfId="11823" xr:uid="{4324337A-ECAC-4268-8366-AD8A61A5E3BC}"/>
    <cellStyle name="Note 34 8" xfId="5753" xr:uid="{52988C23-49C4-475C-BF8C-3E8FAEC2040E}"/>
    <cellStyle name="Note 34 8 2" xfId="12224" xr:uid="{6E2D1E53-63C3-45BF-80BD-2DFC98441B98}"/>
    <cellStyle name="Note 34 9" xfId="6035" xr:uid="{27CFA173-6732-4061-A49F-F41BA9DEB030}"/>
    <cellStyle name="Note 34 9 2" xfId="12506" xr:uid="{3E31CB28-8AA9-406D-9DF3-0122C617D62E}"/>
    <cellStyle name="Note 34_TRAFO" xfId="2228" xr:uid="{00000000-0005-0000-0000-0000B5080000}"/>
    <cellStyle name="Note 35" xfId="2229" xr:uid="{00000000-0005-0000-0000-0000B6080000}"/>
    <cellStyle name="Note 35 10" xfId="6401" xr:uid="{E099820B-4D32-4E76-8103-3A3F36395C85}"/>
    <cellStyle name="Note 35 10 2" xfId="12872" xr:uid="{7DF4F217-27D3-4CAA-B9BB-929086F3FBBE}"/>
    <cellStyle name="Note 35 11" xfId="6246" xr:uid="{85BE8983-37FB-429C-9746-F46E2FD74F58}"/>
    <cellStyle name="Note 35 11 2" xfId="12717" xr:uid="{4827DBAF-9068-4974-944E-527A189B470D}"/>
    <cellStyle name="Note 35 12" xfId="6943" xr:uid="{60DBB876-CC28-4822-8C14-1605FC522B4E}"/>
    <cellStyle name="Note 35 12 2" xfId="13414" xr:uid="{194C82D5-AA1E-48C0-9BA8-7A3C11C2CB5C}"/>
    <cellStyle name="Note 35 13" xfId="6782" xr:uid="{AA90A36A-5FED-4D3D-9C5A-C701315F267E}"/>
    <cellStyle name="Note 35 13 2" xfId="13253" xr:uid="{C5BB6DE6-A769-4A46-B8F9-BED234936753}"/>
    <cellStyle name="Note 35 14" xfId="7177" xr:uid="{FBAB2768-C01F-49E1-8BC1-0CCFD3931A9E}"/>
    <cellStyle name="Note 35 14 2" xfId="13648" xr:uid="{BC81C6C2-7E48-4DEB-BAC5-4EC4B2AA16A8}"/>
    <cellStyle name="Note 35 15" xfId="7454" xr:uid="{77CC4389-7EC9-4ABA-BFA6-A10F7DFB9F31}"/>
    <cellStyle name="Note 35 15 2" xfId="13925" xr:uid="{35F9F92D-93DE-4171-809E-3DCC6A27592B}"/>
    <cellStyle name="Note 35 16" xfId="7867" xr:uid="{BCA34F41-8315-42B1-847C-B96CCC2BE26A}"/>
    <cellStyle name="Note 35 16 2" xfId="14338" xr:uid="{ACF2F4AF-31CD-448C-8444-8E2E243CDB01}"/>
    <cellStyle name="Note 35 17" xfId="8046" xr:uid="{9B8A288B-094F-404F-BEBE-EFE6C8226E45}"/>
    <cellStyle name="Note 35 17 2" xfId="14517" xr:uid="{FCF15D54-406A-4D5E-9E63-8256B7F6BE4F}"/>
    <cellStyle name="Note 35 18" xfId="8223" xr:uid="{AB5319E9-EB85-4031-B03E-0005252EB65A}"/>
    <cellStyle name="Note 35 18 2" xfId="14694" xr:uid="{89CEF2A8-C321-40FE-A97E-5EC215DB4904}"/>
    <cellStyle name="Note 35 19" xfId="8385" xr:uid="{CC750AD3-C914-47B4-AFEC-A80ECC51C62E}"/>
    <cellStyle name="Note 35 19 2" xfId="14856" xr:uid="{DE695897-4227-4282-BF75-FF45AC130DBB}"/>
    <cellStyle name="Note 35 2" xfId="2230" xr:uid="{00000000-0005-0000-0000-0000B7080000}"/>
    <cellStyle name="Note 35 2 10" xfId="6944" xr:uid="{79A911DE-2349-433F-AD16-26098CD844AA}"/>
    <cellStyle name="Note 35 2 10 2" xfId="13415" xr:uid="{C05A8127-B4A0-4839-AB6A-1004F8B1D9D5}"/>
    <cellStyle name="Note 35 2 11" xfId="6783" xr:uid="{22BA8110-AAED-4DF3-BD78-0AFB727022E4}"/>
    <cellStyle name="Note 35 2 11 2" xfId="13254" xr:uid="{F5148A4B-05BB-432B-8D39-6342DCDB1595}"/>
    <cellStyle name="Note 35 2 12" xfId="7178" xr:uid="{2847B993-02B1-4DFC-A0CA-C064782FA273}"/>
    <cellStyle name="Note 35 2 12 2" xfId="13649" xr:uid="{5EEBC665-A9C2-4273-BBD9-3B8A1CA5AB95}"/>
    <cellStyle name="Note 35 2 13" xfId="7453" xr:uid="{17E0C7BA-C2A7-4526-8CA0-21A16AB9C44A}"/>
    <cellStyle name="Note 35 2 13 2" xfId="13924" xr:uid="{B57BFE66-8CF9-4D31-AAF7-404926B6362C}"/>
    <cellStyle name="Note 35 2 14" xfId="7868" xr:uid="{A546DCD3-FF88-415C-A6B6-3E8BAAD5A263}"/>
    <cellStyle name="Note 35 2 14 2" xfId="14339" xr:uid="{9D31CA4C-F6D0-4FD3-B02A-D1A9DCC09530}"/>
    <cellStyle name="Note 35 2 15" xfId="8047" xr:uid="{4AE2F307-9B2E-49E9-8452-B6737D965307}"/>
    <cellStyle name="Note 35 2 15 2" xfId="14518" xr:uid="{1F8301A0-A19B-4069-9D32-00212F8DA0CB}"/>
    <cellStyle name="Note 35 2 16" xfId="8224" xr:uid="{B6C37C63-F912-415C-9BAC-F2C96F42A612}"/>
    <cellStyle name="Note 35 2 16 2" xfId="14695" xr:uid="{8A670A47-F1CF-486D-960F-ACF5D5C3B257}"/>
    <cellStyle name="Note 35 2 17" xfId="8386" xr:uid="{7154C7E2-11F8-4C97-9B9E-5BD42BA751C0}"/>
    <cellStyle name="Note 35 2 17 2" xfId="14857" xr:uid="{C3BE66D3-0F31-4C06-92A2-AAA5CA0D4644}"/>
    <cellStyle name="Note 35 2 18" xfId="9021" xr:uid="{2F4A6B1E-A87A-4CE1-B34F-50079292C1FF}"/>
    <cellStyle name="Note 35 2 19" xfId="9445" xr:uid="{EA157010-1595-4273-8FB6-8A22B2D4BB59}"/>
    <cellStyle name="Note 35 2 2" xfId="2231" xr:uid="{00000000-0005-0000-0000-0000B8080000}"/>
    <cellStyle name="Note 35 2 2 2" xfId="4885" xr:uid="{D741866B-CE51-4237-BEF3-FB3CA1255AFB}"/>
    <cellStyle name="Note 35 2 2 2 2" xfId="11364" xr:uid="{F35D2FD1-29DE-41A4-ACAE-338254CDAAF6}"/>
    <cellStyle name="Note 35 2 2 3" xfId="9446" xr:uid="{F2BE3434-FDF2-490B-A8EC-311F88A6E089}"/>
    <cellStyle name="Note 35 2 2 4" xfId="10359" xr:uid="{49965D88-DA03-4D4C-A20E-A5BB7E5322B5}"/>
    <cellStyle name="Note 35 2 20" xfId="8661" xr:uid="{5F2D69D1-8AE7-4FBB-91FB-D4D827394B57}"/>
    <cellStyle name="Note 35 2 21" xfId="9783" xr:uid="{C5640193-AA00-46AC-8A9D-B871191159FF}"/>
    <cellStyle name="Note 35 2 22" xfId="9966" xr:uid="{ED09FF56-C3A8-416F-9B65-344AA6345275}"/>
    <cellStyle name="Note 35 2 23" xfId="9899" xr:uid="{8D63F559-D22F-4E65-9B1D-F587CE9705A7}"/>
    <cellStyle name="Note 35 2 24" xfId="15109" xr:uid="{957DF28D-3BF6-4379-9C79-1990FA45B4F7}"/>
    <cellStyle name="Note 35 2 25" xfId="15398" xr:uid="{8E0456F3-D310-402F-8B09-CA9D6C6629D3}"/>
    <cellStyle name="Note 35 2 26" xfId="15668" xr:uid="{D889FD74-7483-4C30-B097-23FCD94511A7}"/>
    <cellStyle name="Note 35 2 27" xfId="15829" xr:uid="{4C9E9EB7-4A82-41A2-AE7E-685EF45DFCF6}"/>
    <cellStyle name="Note 35 2 3" xfId="4884" xr:uid="{73D572E7-6DC3-4C69-9658-934CF71DE3B9}"/>
    <cellStyle name="Note 35 2 3 2" xfId="11363" xr:uid="{B850378F-5337-4D3B-BBEF-C4CFD5AAD484}"/>
    <cellStyle name="Note 35 2 4" xfId="5519" xr:uid="{5321C85C-F07E-4306-84F7-70BE0B82CB28}"/>
    <cellStyle name="Note 35 2 4 2" xfId="11990" xr:uid="{F2DB43DB-C4D3-4B19-87A1-B6A6B7ACC893}"/>
    <cellStyle name="Note 35 2 5" xfId="5355" xr:uid="{990B3417-6109-4E55-97EB-BFEA4AD6E38F}"/>
    <cellStyle name="Note 35 2 5 2" xfId="11826" xr:uid="{28A3A254-CCEB-4419-ABFE-0C95C3FF39D7}"/>
    <cellStyle name="Note 35 2 6" xfId="5756" xr:uid="{61B7556A-5F2F-4661-A8D6-94650EDAFFDA}"/>
    <cellStyle name="Note 35 2 6 2" xfId="12227" xr:uid="{C68CFC96-5746-4D91-A59E-820E342CA655}"/>
    <cellStyle name="Note 35 2 7" xfId="6032" xr:uid="{A60781D3-D4B0-4843-875A-89330984AFBF}"/>
    <cellStyle name="Note 35 2 7 2" xfId="12503" xr:uid="{5DC3B303-5A89-4239-8132-A861343BB97B}"/>
    <cellStyle name="Note 35 2 8" xfId="6402" xr:uid="{0FE7E140-A782-4AB3-A6DD-412E2A376BCF}"/>
    <cellStyle name="Note 35 2 8 2" xfId="12873" xr:uid="{D2A6EBC9-4B3A-47EA-8277-296C42A9A065}"/>
    <cellStyle name="Note 35 2 9" xfId="6247" xr:uid="{BA85B6FE-38A8-4149-88E0-1F5A7A3BF26A}"/>
    <cellStyle name="Note 35 2 9 2" xfId="12718" xr:uid="{80DD0E1B-2AEE-46B3-ABE4-C7D0E285D08C}"/>
    <cellStyle name="Note 35 20" xfId="9020" xr:uid="{77DA91F6-4B5D-4FF4-9239-67236A516652}"/>
    <cellStyle name="Note 35 21" xfId="9444" xr:uid="{10300599-D0D0-4F06-B3BA-CC754E2E1C82}"/>
    <cellStyle name="Note 35 22" xfId="8662" xr:uid="{0F0B3E59-8522-4250-A030-7434577C68D4}"/>
    <cellStyle name="Note 35 23" xfId="9782" xr:uid="{18D848EB-D874-4470-948A-DEB9ADEFF24B}"/>
    <cellStyle name="Note 35 24" xfId="9965" xr:uid="{32206E3B-7DF1-45CE-99DB-991AE860C1C8}"/>
    <cellStyle name="Note 35 25" xfId="9942" xr:uid="{1D64C9FA-9446-414C-9335-5ABEEA8FA53B}"/>
    <cellStyle name="Note 35 26" xfId="15108" xr:uid="{26A0D4A5-B80D-40B2-8C13-746D5E9CF912}"/>
    <cellStyle name="Note 35 27" xfId="3555" xr:uid="{DF4B66F1-4A59-4E56-B646-977062BC25A0}"/>
    <cellStyle name="Note 35 28" xfId="15399" xr:uid="{DDFF5E17-9C64-4A61-88CC-88AB63C8E7BA}"/>
    <cellStyle name="Note 35 29" xfId="15667" xr:uid="{62263439-DA6B-4608-8DA4-9BC19592C5F5}"/>
    <cellStyle name="Note 35 3" xfId="2232" xr:uid="{00000000-0005-0000-0000-0000B9080000}"/>
    <cellStyle name="Note 35 3 2" xfId="4886" xr:uid="{12477C87-5B18-497E-BE8C-90D71DA143D1}"/>
    <cellStyle name="Note 35 3 2 2" xfId="11365" xr:uid="{FA136DF4-1FD5-4C7C-940E-2E41D33F082E}"/>
    <cellStyle name="Note 35 3 3" xfId="9447" xr:uid="{C2563508-4854-49A3-A167-DE39EE18355C}"/>
    <cellStyle name="Note 35 3 4" xfId="10360" xr:uid="{C30103F9-7FE1-4459-967E-006C257BF492}"/>
    <cellStyle name="Note 35 3 5" xfId="3556" xr:uid="{F9302351-B384-452D-AB8D-43FF1DA95A78}"/>
    <cellStyle name="Note 35 30" xfId="15828" xr:uid="{A89E6FE1-920C-492E-B11E-0F7285980BF8}"/>
    <cellStyle name="Note 35 4" xfId="4314" xr:uid="{A1F8C64E-AB60-4044-A8FF-A10C1D11DD4E}"/>
    <cellStyle name="Note 35 4 2" xfId="10851" xr:uid="{07A6F5AB-8AE9-4966-A438-5AC4DFB0E8D2}"/>
    <cellStyle name="Note 35 5" xfId="4883" xr:uid="{84401D7A-DBBA-4A5B-9DD2-AEE40DC32C4D}"/>
    <cellStyle name="Note 35 5 2" xfId="11362" xr:uid="{B0C88C7D-829B-4ABC-9F3B-EBC46F577BE2}"/>
    <cellStyle name="Note 35 6" xfId="5518" xr:uid="{C7B3293E-2D89-41B0-90FF-1495F7A5F5B1}"/>
    <cellStyle name="Note 35 6 2" xfId="11989" xr:uid="{2F301FE9-2ADD-4C90-8695-3F61A19D0509}"/>
    <cellStyle name="Note 35 7" xfId="5354" xr:uid="{35FA238D-D1DC-4854-9B69-7EAF1A86B2AC}"/>
    <cellStyle name="Note 35 7 2" xfId="11825" xr:uid="{B0788B24-DF8C-4AFE-A64C-5B890F189ED5}"/>
    <cellStyle name="Note 35 8" xfId="5755" xr:uid="{D4C5BF93-7CEB-46A5-916B-7B5357E677C8}"/>
    <cellStyle name="Note 35 8 2" xfId="12226" xr:uid="{FE6208C4-5783-40C4-82E3-E3299B630D26}"/>
    <cellStyle name="Note 35 9" xfId="6033" xr:uid="{1DC59D48-5D3D-474B-80A0-05FEC7D9B165}"/>
    <cellStyle name="Note 35 9 2" xfId="12504" xr:uid="{B08CC037-285A-4624-A3E7-3708BEA9F3CB}"/>
    <cellStyle name="Note 35_TRAFO" xfId="2233" xr:uid="{00000000-0005-0000-0000-0000BA080000}"/>
    <cellStyle name="Note 36" xfId="2234" xr:uid="{00000000-0005-0000-0000-0000BB080000}"/>
    <cellStyle name="Note 36 10" xfId="6403" xr:uid="{D9B013F2-6FB3-4DC1-9822-1C8B7ED70A10}"/>
    <cellStyle name="Note 36 10 2" xfId="12874" xr:uid="{A460C2E6-6BCB-4F06-991A-93D8485D8147}"/>
    <cellStyle name="Note 36 11" xfId="6470" xr:uid="{9A8779FD-F43A-48B5-87BF-53485492F793}"/>
    <cellStyle name="Note 36 11 2" xfId="12941" xr:uid="{6527449E-1A13-458C-B2F5-FC41CD18EE48}"/>
    <cellStyle name="Note 36 12" xfId="6945" xr:uid="{741C50BF-8AE2-40F3-A5F9-237421DD8CEF}"/>
    <cellStyle name="Note 36 12 2" xfId="13416" xr:uid="{376D6123-C350-4078-94CD-01B1E41A3FF0}"/>
    <cellStyle name="Note 36 13" xfId="7112" xr:uid="{F933AA8B-7F3C-46E2-BEF8-2B85079217B1}"/>
    <cellStyle name="Note 36 13 2" xfId="13583" xr:uid="{3C3CE741-A73D-44C9-B273-50ECD31005AB}"/>
    <cellStyle name="Note 36 14" xfId="7179" xr:uid="{B8E0E35F-6028-483F-ADA0-666DCCC35A24}"/>
    <cellStyle name="Note 36 14 2" xfId="13650" xr:uid="{5EE8902E-41D9-4B6E-B147-41A084890051}"/>
    <cellStyle name="Note 36 15" xfId="7452" xr:uid="{2F7D096A-EB11-4CA5-ACC0-1B9F8A205EF2}"/>
    <cellStyle name="Note 36 15 2" xfId="13923" xr:uid="{21022D3E-9E38-43B2-955B-081CF22C9947}"/>
    <cellStyle name="Note 36 16" xfId="7869" xr:uid="{B5C8D339-D5EA-4D78-BB69-CA27714D1C1C}"/>
    <cellStyle name="Note 36 16 2" xfId="14340" xr:uid="{E4C45BA5-FC54-4B66-8EE5-44E3B24AB915}"/>
    <cellStyle name="Note 36 17" xfId="8048" xr:uid="{C5A939AB-C12F-4948-AC79-70F85BC1039D}"/>
    <cellStyle name="Note 36 17 2" xfId="14519" xr:uid="{79AB4F48-CABC-44D0-B44C-DD161B7832BC}"/>
    <cellStyle name="Note 36 18" xfId="8225" xr:uid="{6C41D647-BE4C-4E21-973E-61CB96D47828}"/>
    <cellStyle name="Note 36 18 2" xfId="14696" xr:uid="{BD92D17D-7DEC-4D19-94F2-6E1CC447E06F}"/>
    <cellStyle name="Note 36 19" xfId="8387" xr:uid="{714C8495-011A-444C-B1A3-DAEF570791EB}"/>
    <cellStyle name="Note 36 19 2" xfId="14858" xr:uid="{0C027050-2DB8-4748-B2EB-9C61932B4383}"/>
    <cellStyle name="Note 36 2" xfId="2235" xr:uid="{00000000-0005-0000-0000-0000BC080000}"/>
    <cellStyle name="Note 36 2 10" xfId="6946" xr:uid="{58300623-9746-4514-AF78-9360719ABA4F}"/>
    <cellStyle name="Note 36 2 10 2" xfId="13417" xr:uid="{9388E0FA-C3FD-4496-936E-C33C70C1A5CC}"/>
    <cellStyle name="Note 36 2 11" xfId="7103" xr:uid="{C5A980BA-47D2-4021-B680-9D44FFC9B4DD}"/>
    <cellStyle name="Note 36 2 11 2" xfId="13574" xr:uid="{64BAF3A8-32BD-40B8-B666-63C4C4B29BD4}"/>
    <cellStyle name="Note 36 2 12" xfId="7180" xr:uid="{BFF90223-D17A-4D31-B49F-E6B22232C4EE}"/>
    <cellStyle name="Note 36 2 12 2" xfId="13651" xr:uid="{50633D37-34AE-4373-B260-8EF2879CE9C4}"/>
    <cellStyle name="Note 36 2 13" xfId="7322" xr:uid="{ACFF6EBE-5E11-457D-B05E-BA60E8077CE0}"/>
    <cellStyle name="Note 36 2 13 2" xfId="13793" xr:uid="{AA8FE651-1193-400B-B963-A0F5AF23FDEE}"/>
    <cellStyle name="Note 36 2 14" xfId="7870" xr:uid="{3BD35FFC-8D09-4055-89D6-DCB1962D1F86}"/>
    <cellStyle name="Note 36 2 14 2" xfId="14341" xr:uid="{A9AF5F64-909A-4985-80A0-234298310623}"/>
    <cellStyle name="Note 36 2 15" xfId="8049" xr:uid="{6DE0490E-6CC9-4E26-960F-5BE57DE15B03}"/>
    <cellStyle name="Note 36 2 15 2" xfId="14520" xr:uid="{73EBF553-4B82-4D06-B9B6-A8D2360CCCE4}"/>
    <cellStyle name="Note 36 2 16" xfId="8226" xr:uid="{6E8FC5DA-4D13-443D-8BA6-F316090249FE}"/>
    <cellStyle name="Note 36 2 16 2" xfId="14697" xr:uid="{0E073BBE-2758-42F7-AC42-98F9C862A22F}"/>
    <cellStyle name="Note 36 2 17" xfId="8388" xr:uid="{AE315B67-D300-42B6-9EDE-4D8A7D3EE708}"/>
    <cellStyle name="Note 36 2 17 2" xfId="14859" xr:uid="{D4BAA124-40AB-49F4-BC1C-1596CBC87BD3}"/>
    <cellStyle name="Note 36 2 18" xfId="9023" xr:uid="{C60AEB95-79F8-4AA5-939B-4D0375E9DEC3}"/>
    <cellStyle name="Note 36 2 19" xfId="9449" xr:uid="{CDCB08C6-02ED-4566-8A2C-A8393954FBC7}"/>
    <cellStyle name="Note 36 2 2" xfId="2236" xr:uid="{00000000-0005-0000-0000-0000BD080000}"/>
    <cellStyle name="Note 36 2 2 2" xfId="4889" xr:uid="{0914B015-8875-4512-943B-71BAD8E10EED}"/>
    <cellStyle name="Note 36 2 2 2 2" xfId="11368" xr:uid="{785BA4D3-DB79-4000-9449-57C77FA05933}"/>
    <cellStyle name="Note 36 2 2 3" xfId="9450" xr:uid="{7455D5B4-46C3-4D81-A59D-C048C74F20F7}"/>
    <cellStyle name="Note 36 2 2 4" xfId="10361" xr:uid="{8B4433EF-EA51-4EAF-AFC2-EA60642CC936}"/>
    <cellStyle name="Note 36 2 20" xfId="8659" xr:uid="{AD01A555-3EEB-4939-9598-BAFA3BC48AF0}"/>
    <cellStyle name="Note 36 2 21" xfId="9785" xr:uid="{B60F1B7F-02BD-4A82-8782-C2EF6242A354}"/>
    <cellStyle name="Note 36 2 22" xfId="9968" xr:uid="{633B4287-A2F5-4A99-8475-D69DAC337625}"/>
    <cellStyle name="Note 36 2 23" xfId="9940" xr:uid="{740395EA-437D-4422-A472-ACADAE2D8974}"/>
    <cellStyle name="Note 36 2 24" xfId="15111" xr:uid="{DD136A5B-135B-487E-9841-177817CCAE1B}"/>
    <cellStyle name="Note 36 2 25" xfId="15396" xr:uid="{48084B6C-CEF0-49F9-924D-70916F967964}"/>
    <cellStyle name="Note 36 2 26" xfId="15670" xr:uid="{935B5F88-27F3-4E23-9BB0-28C419F0B1FC}"/>
    <cellStyle name="Note 36 2 27" xfId="15831" xr:uid="{3F86DA33-CE23-48DD-B5E3-D25476B65D43}"/>
    <cellStyle name="Note 36 2 3" xfId="4888" xr:uid="{0CF10F71-ED40-4F43-8AB5-180A24C26C9C}"/>
    <cellStyle name="Note 36 2 3 2" xfId="11367" xr:uid="{696A8A07-0F22-4335-BC9D-A674E6F90605}"/>
    <cellStyle name="Note 36 2 4" xfId="5521" xr:uid="{E2211279-9A66-4ECC-A462-312036C4B82B}"/>
    <cellStyle name="Note 36 2 4 2" xfId="11992" xr:uid="{A8A4F61A-47EB-4317-8EF2-522BC70856A3}"/>
    <cellStyle name="Note 36 2 5" xfId="5680" xr:uid="{DEA2301F-BD50-48D6-9A41-20305D1EEA2C}"/>
    <cellStyle name="Note 36 2 5 2" xfId="12151" xr:uid="{A4973E89-7816-4B25-BEB1-8B04AF65DCF7}"/>
    <cellStyle name="Note 36 2 6" xfId="5758" xr:uid="{D7358820-85AB-440F-A585-0893094278B9}"/>
    <cellStyle name="Note 36 2 6 2" xfId="12229" xr:uid="{E05D3283-2CE5-4E31-BB40-DA2A11D69310}"/>
    <cellStyle name="Note 36 2 7" xfId="6030" xr:uid="{2473A22D-62A8-4773-8287-BD8E09562510}"/>
    <cellStyle name="Note 36 2 7 2" xfId="12501" xr:uid="{1DAA74DF-0DD2-437D-BA2B-8C2D2812CD0B}"/>
    <cellStyle name="Note 36 2 8" xfId="6404" xr:uid="{6C172B07-0146-4DC5-B88E-1F5EC5D2770A}"/>
    <cellStyle name="Note 36 2 8 2" xfId="12875" xr:uid="{45DFA733-8D07-4286-8744-F056F4BA72AF}"/>
    <cellStyle name="Note 36 2 9" xfId="6088" xr:uid="{D22E398D-B26D-4912-B6DE-740C78DCE220}"/>
    <cellStyle name="Note 36 2 9 2" xfId="12559" xr:uid="{3CF2BC39-D781-4E4F-B7AE-23F4D2989213}"/>
    <cellStyle name="Note 36 20" xfId="9022" xr:uid="{600930BC-EE7A-43AE-BCB4-436D65D66AF6}"/>
    <cellStyle name="Note 36 21" xfId="9448" xr:uid="{CA5F1EB7-E43A-49D8-987C-A6121FBC740D}"/>
    <cellStyle name="Note 36 22" xfId="8660" xr:uid="{1112484D-657E-4A19-B4CC-0BB9142668D3}"/>
    <cellStyle name="Note 36 23" xfId="9784" xr:uid="{36D883CA-C3EB-4D96-870D-32110B245398}"/>
    <cellStyle name="Note 36 24" xfId="9967" xr:uid="{0009261B-7BB2-40EB-AF44-E2C2967A3F4D}"/>
    <cellStyle name="Note 36 25" xfId="9900" xr:uid="{692ABDA4-1AC2-4656-B5B7-EA580DEC7C6E}"/>
    <cellStyle name="Note 36 26" xfId="15110" xr:uid="{4709D2C8-63B8-4487-B17B-6EB073491A07}"/>
    <cellStyle name="Note 36 27" xfId="3557" xr:uid="{5C90E74A-C5D5-43C9-A9C2-8AB8613A0478}"/>
    <cellStyle name="Note 36 28" xfId="15397" xr:uid="{81D8DFE9-C753-4D28-9683-3A6BF062D60F}"/>
    <cellStyle name="Note 36 29" xfId="15669" xr:uid="{2F3A3EE9-E504-4251-8A02-E3A094709842}"/>
    <cellStyle name="Note 36 3" xfId="2237" xr:uid="{00000000-0005-0000-0000-0000BE080000}"/>
    <cellStyle name="Note 36 3 2" xfId="4890" xr:uid="{426555F2-641F-42A2-91F0-C8B92E11DEBA}"/>
    <cellStyle name="Note 36 3 2 2" xfId="11369" xr:uid="{946169F8-02F4-4C53-87DE-6423CDF55675}"/>
    <cellStyle name="Note 36 3 3" xfId="9451" xr:uid="{3FCFAD68-F5AC-42C8-931C-E9274C1FD2C3}"/>
    <cellStyle name="Note 36 3 4" xfId="10362" xr:uid="{C44C0795-49F1-456E-90D4-5ED332C17649}"/>
    <cellStyle name="Note 36 3 5" xfId="3558" xr:uid="{DF3177DB-12E9-4A1A-8C6A-F40A93004A1B}"/>
    <cellStyle name="Note 36 30" xfId="15830" xr:uid="{B5BF8CC6-E8E9-4692-9C66-245C54FF7774}"/>
    <cellStyle name="Note 36 4" xfId="4315" xr:uid="{A8795831-E7E0-4307-92C6-B62BF64CD734}"/>
    <cellStyle name="Note 36 4 2" xfId="10852" xr:uid="{93515F8A-3C7E-4D3A-828E-F5AFAD82A94F}"/>
    <cellStyle name="Note 36 5" xfId="4887" xr:uid="{A1B1D232-6474-4DB4-A857-DF7F6B104A08}"/>
    <cellStyle name="Note 36 5 2" xfId="11366" xr:uid="{42AF8C01-27A0-40B6-8AF2-495843DB53FD}"/>
    <cellStyle name="Note 36 6" xfId="5520" xr:uid="{BA2222F5-33CF-47F8-B08F-9FE056B2DF3B}"/>
    <cellStyle name="Note 36 6 2" xfId="11991" xr:uid="{C0F65C4D-6255-4B5E-9C4C-31F0752726EB}"/>
    <cellStyle name="Note 36 7" xfId="5689" xr:uid="{BDD116C2-9C6F-400C-AE0B-86586E173BBF}"/>
    <cellStyle name="Note 36 7 2" xfId="12160" xr:uid="{4AAD4649-0B81-4E59-B919-D30C24CB6685}"/>
    <cellStyle name="Note 36 8" xfId="5757" xr:uid="{FA3E9AC2-0C22-4CEB-8A2D-B80BE10FD0FD}"/>
    <cellStyle name="Note 36 8 2" xfId="12228" xr:uid="{8C84617D-18B6-4C64-A061-4FDB27E7FA94}"/>
    <cellStyle name="Note 36 9" xfId="6031" xr:uid="{68E37057-5324-46BF-BE84-929A57A433FF}"/>
    <cellStyle name="Note 36 9 2" xfId="12502" xr:uid="{C8053570-AB0A-4016-9B30-A684CA509711}"/>
    <cellStyle name="Note 36_TRAFO" xfId="2238" xr:uid="{00000000-0005-0000-0000-0000BF080000}"/>
    <cellStyle name="Note 37" xfId="2239" xr:uid="{00000000-0005-0000-0000-0000C0080000}"/>
    <cellStyle name="Note 37 10" xfId="5908" xr:uid="{4986B318-D335-4B2B-8DCD-3EADC96E1B65}"/>
    <cellStyle name="Note 37 10 2" xfId="12379" xr:uid="{317F5BC6-31F8-4714-85FD-5AEA62E0B8A6}"/>
    <cellStyle name="Note 37 11" xfId="6248" xr:uid="{DC32371F-D3E1-4513-9A51-0346C898A765}"/>
    <cellStyle name="Note 37 11 2" xfId="12719" xr:uid="{C231E810-C097-472C-A385-30E9172BE60B}"/>
    <cellStyle name="Note 37 12" xfId="6947" xr:uid="{5F777A61-B7E4-4C12-B9D8-836B6166FA1E}"/>
    <cellStyle name="Note 37 12 2" xfId="13418" xr:uid="{96B601CD-C04F-4CAC-ACF7-B8E35DADAC8D}"/>
    <cellStyle name="Note 37 13" xfId="6784" xr:uid="{037383F1-29B5-4FD1-99E9-B6BF865E0880}"/>
    <cellStyle name="Note 37 13 2" xfId="13255" xr:uid="{12B8C55E-4B9A-4AD5-87CD-AA034929685B}"/>
    <cellStyle name="Note 37 14" xfId="7181" xr:uid="{880E48E1-91B1-4313-9C76-23E6487F80D0}"/>
    <cellStyle name="Note 37 14 2" xfId="13652" xr:uid="{8C8FDBF5-7747-4AFB-855F-10BE2F633C60}"/>
    <cellStyle name="Note 37 15" xfId="7451" xr:uid="{BC93855F-0EEA-4160-BCD4-9FEB1B9A605C}"/>
    <cellStyle name="Note 37 15 2" xfId="13922" xr:uid="{625B0625-CCEA-4C75-A77A-9C6BD32A4315}"/>
    <cellStyle name="Note 37 16" xfId="7871" xr:uid="{834326F1-32A8-407A-8238-66F731B57136}"/>
    <cellStyle name="Note 37 16 2" xfId="14342" xr:uid="{AE4EC5DB-B09D-4069-86BA-A37E84F2DE4A}"/>
    <cellStyle name="Note 37 17" xfId="8050" xr:uid="{383B423F-6351-4C9C-A628-DFA73C3FD844}"/>
    <cellStyle name="Note 37 17 2" xfId="14521" xr:uid="{4792A683-E369-43C7-A332-E957E4FAE310}"/>
    <cellStyle name="Note 37 18" xfId="8227" xr:uid="{1252B919-A4A7-4CE2-9E5A-F983E044F082}"/>
    <cellStyle name="Note 37 18 2" xfId="14698" xr:uid="{EAC7D9CA-97EE-4665-935F-D4DE427635E7}"/>
    <cellStyle name="Note 37 19" xfId="8389" xr:uid="{9D69098C-A42C-4470-9740-267499C17A52}"/>
    <cellStyle name="Note 37 19 2" xfId="14860" xr:uid="{9681DEE1-D003-4A0F-8E5D-7C6B06D44492}"/>
    <cellStyle name="Note 37 2" xfId="2240" xr:uid="{00000000-0005-0000-0000-0000C1080000}"/>
    <cellStyle name="Note 37 2 10" xfId="6948" xr:uid="{CC6BA58D-BD54-4670-951A-4429CC3B03DF}"/>
    <cellStyle name="Note 37 2 10 2" xfId="13419" xr:uid="{3DBC4F31-FDDF-4347-88DB-E5F93830F373}"/>
    <cellStyle name="Note 37 2 11" xfId="7111" xr:uid="{F64BB424-7A2E-47CF-A619-7FA18F68AEE7}"/>
    <cellStyle name="Note 37 2 11 2" xfId="13582" xr:uid="{57461FF9-5F1B-4C15-B072-A10BC9B82366}"/>
    <cellStyle name="Note 37 2 12" xfId="7182" xr:uid="{90C12EEA-78AE-4BC8-B836-5B56087D808D}"/>
    <cellStyle name="Note 37 2 12 2" xfId="13653" xr:uid="{8D07A73A-FB03-45DB-84A8-C957B249CBDC}"/>
    <cellStyle name="Note 37 2 13" xfId="7450" xr:uid="{56CA278F-B503-49EB-99E7-DF8294A9F5E3}"/>
    <cellStyle name="Note 37 2 13 2" xfId="13921" xr:uid="{E3FE5704-BBD3-4374-91B3-BCF8385EC2DB}"/>
    <cellStyle name="Note 37 2 14" xfId="7872" xr:uid="{53EA48C1-25EA-4BDA-BF2A-0854666973B6}"/>
    <cellStyle name="Note 37 2 14 2" xfId="14343" xr:uid="{8FFB423D-3DF2-4230-AB02-F1215FEF551D}"/>
    <cellStyle name="Note 37 2 15" xfId="8051" xr:uid="{10C6D027-461C-48FF-A705-027F445AA59B}"/>
    <cellStyle name="Note 37 2 15 2" xfId="14522" xr:uid="{6065C449-B24F-4726-927B-D82C5CF998E2}"/>
    <cellStyle name="Note 37 2 16" xfId="8228" xr:uid="{C50B310B-D2F3-419F-A1F9-A0D61397FC76}"/>
    <cellStyle name="Note 37 2 16 2" xfId="14699" xr:uid="{04E30067-795F-438C-A8D4-C4553C215311}"/>
    <cellStyle name="Note 37 2 17" xfId="8390" xr:uid="{993768B5-4579-42C0-B9F1-58A603E1FD40}"/>
    <cellStyle name="Note 37 2 17 2" xfId="14861" xr:uid="{44251443-AC0D-4605-A12F-71E2B19D1A0E}"/>
    <cellStyle name="Note 37 2 18" xfId="9025" xr:uid="{DE995C19-95E2-48F5-AD40-B14B31388ED6}"/>
    <cellStyle name="Note 37 2 19" xfId="9453" xr:uid="{BA8A3701-4ECE-4173-A02A-D7370C2ADB99}"/>
    <cellStyle name="Note 37 2 2" xfId="2241" xr:uid="{00000000-0005-0000-0000-0000C2080000}"/>
    <cellStyle name="Note 37 2 2 2" xfId="4893" xr:uid="{D006B6AB-5AAB-474D-83CC-56725A2004EF}"/>
    <cellStyle name="Note 37 2 2 2 2" xfId="11372" xr:uid="{B2D93FF1-B366-4D8A-88EB-16AE17EE5094}"/>
    <cellStyle name="Note 37 2 2 3" xfId="9454" xr:uid="{2C1367CF-E385-4CA6-A6E9-A1A24F511885}"/>
    <cellStyle name="Note 37 2 2 4" xfId="10363" xr:uid="{1FFC8A9B-9BD5-45F9-B974-0FC16C8F8A77}"/>
    <cellStyle name="Note 37 2 20" xfId="8657" xr:uid="{A3E765DA-504E-4B8D-AF50-1A0BB7174867}"/>
    <cellStyle name="Note 37 2 21" xfId="9787" xr:uid="{95C0A082-30D2-459B-9FE2-C1CBC8C0104B}"/>
    <cellStyle name="Note 37 2 22" xfId="9970" xr:uid="{D3F7836A-4238-4EF7-B8F8-0AB9AD1BC07A}"/>
    <cellStyle name="Note 37 2 23" xfId="9902" xr:uid="{17BDD1BF-2072-4A82-A696-BF8736010603}"/>
    <cellStyle name="Note 37 2 24" xfId="15113" xr:uid="{D5FF0BF7-728F-4D4A-97BD-56D9B52F68FF}"/>
    <cellStyle name="Note 37 2 25" xfId="15395" xr:uid="{B6E04FBB-D93E-406E-B816-2ED7FBAD5483}"/>
    <cellStyle name="Note 37 2 26" xfId="15672" xr:uid="{1008F975-5948-432E-B1E1-A6F8E24B4BE0}"/>
    <cellStyle name="Note 37 2 27" xfId="15833" xr:uid="{A6CC21E9-75DB-4B2E-9F12-78AA1DA1086F}"/>
    <cellStyle name="Note 37 2 3" xfId="4892" xr:uid="{EEF215DF-05E8-4278-9889-091155440FB6}"/>
    <cellStyle name="Note 37 2 3 2" xfId="11371" xr:uid="{FAD65BD5-AAA2-48B4-8BAE-C08B0EC618E2}"/>
    <cellStyle name="Note 37 2 4" xfId="5523" xr:uid="{E3AF466F-9EDE-4673-BA81-92D7BCB943E4}"/>
    <cellStyle name="Note 37 2 4 2" xfId="11994" xr:uid="{95135AF9-99BB-49C1-B013-BE51DA002D5E}"/>
    <cellStyle name="Note 37 2 5" xfId="5688" xr:uid="{1F030C58-2954-4611-A10A-EF976B1AE15A}"/>
    <cellStyle name="Note 37 2 5 2" xfId="12159" xr:uid="{9C54FDC4-669B-40C6-A6E7-0E4CF763EAC7}"/>
    <cellStyle name="Note 37 2 6" xfId="5760" xr:uid="{EE7A5BBF-F1E7-448D-A92A-0E3FC251B60A}"/>
    <cellStyle name="Note 37 2 6 2" xfId="12231" xr:uid="{B6F901FA-71B0-4307-BDAB-36CA10F33BA8}"/>
    <cellStyle name="Note 37 2 7" xfId="6028" xr:uid="{732B2052-E920-463C-9784-881FBC0FDF6F}"/>
    <cellStyle name="Note 37 2 7 2" xfId="12499" xr:uid="{798EC3CB-78DC-4359-B24B-F714C8269CCC}"/>
    <cellStyle name="Note 37 2 8" xfId="6405" xr:uid="{6BE2071D-E36B-4554-A679-EF8A22E099AA}"/>
    <cellStyle name="Note 37 2 8 2" xfId="12876" xr:uid="{263FFB71-D331-46BA-9126-946C893377F9}"/>
    <cellStyle name="Note 37 2 9" xfId="6469" xr:uid="{AE5DCAA0-FF82-40AA-91CD-8FA883A5E44E}"/>
    <cellStyle name="Note 37 2 9 2" xfId="12940" xr:uid="{5F140825-2D19-41B7-976F-41FA4A9CBDDA}"/>
    <cellStyle name="Note 37 20" xfId="9024" xr:uid="{257D4344-2579-4097-B5C3-91703C261A98}"/>
    <cellStyle name="Note 37 21" xfId="9452" xr:uid="{B0383E42-A1A3-49F2-BE75-28623D29319D}"/>
    <cellStyle name="Note 37 22" xfId="8658" xr:uid="{EA0B5D4D-7FC2-4F96-B3CB-4B39C3C1B805}"/>
    <cellStyle name="Note 37 23" xfId="9786" xr:uid="{4A05AF38-1E1A-4A91-A5B7-A9A3BE255F2B}"/>
    <cellStyle name="Note 37 24" xfId="9969" xr:uid="{585A78BE-0C9B-4233-AB8B-FCEF216FD0E5}"/>
    <cellStyle name="Note 37 25" xfId="9901" xr:uid="{761DAE58-F6A9-46E2-B26A-263D123BD5FB}"/>
    <cellStyle name="Note 37 26" xfId="15112" xr:uid="{77EE720D-7D48-4C60-870E-18592CDAE551}"/>
    <cellStyle name="Note 37 27" xfId="3559" xr:uid="{46E34A17-E3CA-43FC-AFE1-8A56E2339B77}"/>
    <cellStyle name="Note 37 28" xfId="15263" xr:uid="{35E84CCC-4708-45C1-BB60-E18449FBA3C6}"/>
    <cellStyle name="Note 37 29" xfId="15671" xr:uid="{58BB02D7-D56A-46C2-BAD5-F2DAD5D1AC6B}"/>
    <cellStyle name="Note 37 3" xfId="2242" xr:uid="{00000000-0005-0000-0000-0000C3080000}"/>
    <cellStyle name="Note 37 3 2" xfId="4894" xr:uid="{3CF5181C-808A-4368-A8B8-8F34F406174E}"/>
    <cellStyle name="Note 37 3 2 2" xfId="11373" xr:uid="{C59FF6C8-1DDA-483D-99B0-16EBC56AB72A}"/>
    <cellStyle name="Note 37 3 3" xfId="9455" xr:uid="{AE567AB7-F487-4C99-9188-8A3E2B54EC57}"/>
    <cellStyle name="Note 37 3 4" xfId="10364" xr:uid="{061E9228-09BE-456C-A1BB-9E731C67DE71}"/>
    <cellStyle name="Note 37 3 5" xfId="3560" xr:uid="{6E46E3B0-2DBA-4B93-9546-95FBEE0FCB64}"/>
    <cellStyle name="Note 37 30" xfId="15832" xr:uid="{C37C0FD7-5CFC-428E-A21C-DD70B96927F8}"/>
    <cellStyle name="Note 37 4" xfId="4316" xr:uid="{5B788E90-44AB-4875-AA74-4DE99FE19E6C}"/>
    <cellStyle name="Note 37 4 2" xfId="10853" xr:uid="{105009EE-BB8E-4928-ACE8-C8C49604D459}"/>
    <cellStyle name="Note 37 5" xfId="4891" xr:uid="{1CBF7800-E5E8-4D20-9EA8-FD6148597CE7}"/>
    <cellStyle name="Note 37 5 2" xfId="11370" xr:uid="{6493C8FD-040E-457C-953A-479F958051A3}"/>
    <cellStyle name="Note 37 6" xfId="5522" xr:uid="{F42CD9EA-3633-4DF0-BD26-5ED7D5CBFCBB}"/>
    <cellStyle name="Note 37 6 2" xfId="11993" xr:uid="{C5E2B31E-DF8B-4E5B-8062-1231ED85C72F}"/>
    <cellStyle name="Note 37 7" xfId="5356" xr:uid="{B1943F10-D447-49A9-ABF7-7480AE2AC22D}"/>
    <cellStyle name="Note 37 7 2" xfId="11827" xr:uid="{9FF122B9-1FB8-4080-A5A1-8BED49CA898F}"/>
    <cellStyle name="Note 37 8" xfId="5759" xr:uid="{65CD6641-D09D-4909-83B1-39CCC72BA445}"/>
    <cellStyle name="Note 37 8 2" xfId="12230" xr:uid="{EBE8CE84-7F0D-4169-A218-2071A7D6E835}"/>
    <cellStyle name="Note 37 9" xfId="6029" xr:uid="{B290EE26-D28E-4390-B541-9EAC6DEB6B0E}"/>
    <cellStyle name="Note 37 9 2" xfId="12500" xr:uid="{717F3802-4CAA-4003-AC75-6A14235FAD5E}"/>
    <cellStyle name="Note 37_TRAFO" xfId="2243" xr:uid="{00000000-0005-0000-0000-0000C4080000}"/>
    <cellStyle name="Note 38" xfId="2244" xr:uid="{00000000-0005-0000-0000-0000C5080000}"/>
    <cellStyle name="Note 38 10" xfId="6406" xr:uid="{FB09E885-E42B-4343-A2EF-093BD803290A}"/>
    <cellStyle name="Note 38 10 2" xfId="12877" xr:uid="{AC3243AD-001C-4BE1-8842-073F3F03BD2E}"/>
    <cellStyle name="Note 38 11" xfId="6249" xr:uid="{8A1531BF-03A1-4547-AFAC-C4F5FBE1FD21}"/>
    <cellStyle name="Note 38 11 2" xfId="12720" xr:uid="{7D8E0316-E7FD-42A8-832B-5CA19A6321C7}"/>
    <cellStyle name="Note 38 12" xfId="6949" xr:uid="{030E8A19-1043-4D00-AC9B-D9B722E22FBB}"/>
    <cellStyle name="Note 38 12 2" xfId="13420" xr:uid="{3AA760EF-A645-436A-840E-D8BB02BE9B23}"/>
    <cellStyle name="Note 38 13" xfId="6785" xr:uid="{C919CC83-F9C4-4B60-A669-44DA37707FEC}"/>
    <cellStyle name="Note 38 13 2" xfId="13256" xr:uid="{4BE36549-265D-4247-B08F-CE26ADCB122A}"/>
    <cellStyle name="Note 38 14" xfId="7183" xr:uid="{BCEC4F4E-8894-4B32-ABE8-C1C117081835}"/>
    <cellStyle name="Note 38 14 2" xfId="13654" xr:uid="{DEEB13F7-2B41-47D0-B7AB-7AC5A613A6B7}"/>
    <cellStyle name="Note 38 15" xfId="7449" xr:uid="{4E0A509F-1D0C-4B19-8229-A7C02DBB1D81}"/>
    <cellStyle name="Note 38 15 2" xfId="13920" xr:uid="{5C14336B-8783-423C-85D0-3BA091509D22}"/>
    <cellStyle name="Note 38 16" xfId="7873" xr:uid="{24E182EB-109C-4190-B1BC-5A38C78E27E1}"/>
    <cellStyle name="Note 38 16 2" xfId="14344" xr:uid="{3CEE8882-8600-44CD-BE85-1143F5AAC420}"/>
    <cellStyle name="Note 38 17" xfId="8052" xr:uid="{F646AF26-1845-4ACE-8B4D-B294264E3B41}"/>
    <cellStyle name="Note 38 17 2" xfId="14523" xr:uid="{BE4FE4F0-10BB-4A40-A148-6ABE659C0425}"/>
    <cellStyle name="Note 38 18" xfId="8229" xr:uid="{EA4D51F6-93AF-499C-BD3F-49147C8380FA}"/>
    <cellStyle name="Note 38 18 2" xfId="14700" xr:uid="{F2F68362-06C9-43BC-86F8-010EC3C2254D}"/>
    <cellStyle name="Note 38 19" xfId="8391" xr:uid="{A109E85F-10B8-45E2-A495-F6BD6F5DDD00}"/>
    <cellStyle name="Note 38 19 2" xfId="14862" xr:uid="{979882BD-2555-492D-B84D-2BC100B7EEFE}"/>
    <cellStyle name="Note 38 2" xfId="2245" xr:uid="{00000000-0005-0000-0000-0000C6080000}"/>
    <cellStyle name="Note 38 2 10" xfId="6950" xr:uid="{2E2B765A-ECCC-43A1-BE20-86F3DACCB776}"/>
    <cellStyle name="Note 38 2 10 2" xfId="13421" xr:uid="{12F47D3F-3577-4422-91AE-EA524D06F45D}"/>
    <cellStyle name="Note 38 2 11" xfId="6786" xr:uid="{8829262D-AA1A-4078-B95C-7A44D3CE3337}"/>
    <cellStyle name="Note 38 2 11 2" xfId="13257" xr:uid="{9DE13722-D670-48A8-8AFA-5D41EE3A71EB}"/>
    <cellStyle name="Note 38 2 12" xfId="7184" xr:uid="{39672D36-DC94-4F56-8032-A7EE7B5A8D8F}"/>
    <cellStyle name="Note 38 2 12 2" xfId="13655" xr:uid="{1E095368-C538-4EBA-88A8-A5E964AC1EF4}"/>
    <cellStyle name="Note 38 2 13" xfId="7448" xr:uid="{173F54BA-17F7-4AEC-A5EA-158707E6A275}"/>
    <cellStyle name="Note 38 2 13 2" xfId="13919" xr:uid="{C64D2F04-3E1E-424A-B702-4FCCE8F476BC}"/>
    <cellStyle name="Note 38 2 14" xfId="7874" xr:uid="{9330B3AE-0772-44BE-8090-D82C9991BB70}"/>
    <cellStyle name="Note 38 2 14 2" xfId="14345" xr:uid="{7184065D-B79C-4204-90AA-FEA984561EE0}"/>
    <cellStyle name="Note 38 2 15" xfId="8053" xr:uid="{3BB0BC65-C550-492B-93E5-DA28A3A56B85}"/>
    <cellStyle name="Note 38 2 15 2" xfId="14524" xr:uid="{2DBCAF35-0B7C-4436-8600-7AACCD19373C}"/>
    <cellStyle name="Note 38 2 16" xfId="8230" xr:uid="{14962449-D084-4FB6-8F05-A7AC955F0E01}"/>
    <cellStyle name="Note 38 2 16 2" xfId="14701" xr:uid="{BF060269-7EC0-452D-9897-186BC2471419}"/>
    <cellStyle name="Note 38 2 17" xfId="8392" xr:uid="{2A13F2E9-B69E-4F4F-814E-52E578442808}"/>
    <cellStyle name="Note 38 2 17 2" xfId="14863" xr:uid="{5C7FEFB9-D00F-4D76-9A31-ED37DBF443F0}"/>
    <cellStyle name="Note 38 2 18" xfId="9027" xr:uid="{13F20DE9-BA09-4973-9EFC-878CF06FDB88}"/>
    <cellStyle name="Note 38 2 19" xfId="9457" xr:uid="{3C35665B-C975-4AE6-B8F0-BF7542956B8A}"/>
    <cellStyle name="Note 38 2 2" xfId="2246" xr:uid="{00000000-0005-0000-0000-0000C7080000}"/>
    <cellStyle name="Note 38 2 2 2" xfId="4897" xr:uid="{9F235AAE-1A5C-445D-B591-56B25ABCB06D}"/>
    <cellStyle name="Note 38 2 2 2 2" xfId="11376" xr:uid="{17F7AAB2-CCA9-43FB-AFE4-A8E68FB62326}"/>
    <cellStyle name="Note 38 2 2 3" xfId="9458" xr:uid="{D3FBFFE0-54C2-4E41-96F5-2C3886746A08}"/>
    <cellStyle name="Note 38 2 2 4" xfId="10365" xr:uid="{DD08D625-0FDA-4740-99E2-82B44C8D29AA}"/>
    <cellStyle name="Note 38 2 20" xfId="8655" xr:uid="{4C88BB35-65C8-4BBA-8282-170C14AAA9A4}"/>
    <cellStyle name="Note 38 2 21" xfId="9789" xr:uid="{2E5EB996-31FC-4293-A45D-5DA348A2E75A}"/>
    <cellStyle name="Note 38 2 22" xfId="9972" xr:uid="{49227E25-A1C5-41DD-B09D-8160770E6DCA}"/>
    <cellStyle name="Note 38 2 23" xfId="10221" xr:uid="{0BE1DACA-7453-4924-829A-4CBA6ACC1846}"/>
    <cellStyle name="Note 38 2 24" xfId="15115" xr:uid="{C4AF0083-E031-41DC-9966-CE0AC9D1F691}"/>
    <cellStyle name="Note 38 2 25" xfId="15393" xr:uid="{39756A86-3745-4D4E-AED1-174BDB2E37B9}"/>
    <cellStyle name="Note 38 2 26" xfId="15674" xr:uid="{6EA864B6-3817-4A68-93BB-C02F80DD6735}"/>
    <cellStyle name="Note 38 2 27" xfId="15835" xr:uid="{E0D183F9-7D5C-461F-B14E-E7928E61A709}"/>
    <cellStyle name="Note 38 2 3" xfId="4896" xr:uid="{3A7BA17A-155C-4E94-8127-CBAD231CD0AB}"/>
    <cellStyle name="Note 38 2 3 2" xfId="11375" xr:uid="{398572CB-3300-4440-8129-7F9B74593A30}"/>
    <cellStyle name="Note 38 2 4" xfId="5525" xr:uid="{E0E3FD52-32EF-41FB-BF67-1A0A299979A8}"/>
    <cellStyle name="Note 38 2 4 2" xfId="11996" xr:uid="{59B37AB9-45E7-4FF1-B753-51AF6EE50615}"/>
    <cellStyle name="Note 38 2 5" xfId="5358" xr:uid="{24B2FC08-BE3B-471D-AF9B-D9191FD01360}"/>
    <cellStyle name="Note 38 2 5 2" xfId="11829" xr:uid="{40FD54A3-180D-4001-80BB-56D0A1A74BAD}"/>
    <cellStyle name="Note 38 2 6" xfId="5762" xr:uid="{1F7D5AFE-83FB-4CE9-99B9-2396891D570F}"/>
    <cellStyle name="Note 38 2 6 2" xfId="12233" xr:uid="{6C2D6DBD-1401-45FD-BFA1-289B9044A624}"/>
    <cellStyle name="Note 38 2 7" xfId="6026" xr:uid="{5F314E95-F6AB-4074-B541-FD025E182332}"/>
    <cellStyle name="Note 38 2 7 2" xfId="12497" xr:uid="{32C3CDE6-5D8D-41B7-9610-83895DB30372}"/>
    <cellStyle name="Note 38 2 8" xfId="6407" xr:uid="{A2EBDE01-3F30-4006-BBD6-6C3A7118B69F}"/>
    <cellStyle name="Note 38 2 8 2" xfId="12878" xr:uid="{589C8C83-BD16-4B9F-8735-F57365FE6955}"/>
    <cellStyle name="Note 38 2 9" xfId="5905" xr:uid="{E748BE97-5AEA-44C5-8C32-A8729DB9B9B0}"/>
    <cellStyle name="Note 38 2 9 2" xfId="12376" xr:uid="{FCE5BFBF-BD77-431A-A8E0-AAA89E6F2919}"/>
    <cellStyle name="Note 38 20" xfId="9026" xr:uid="{9C34FCDC-2F16-4AFC-93D0-34FE115F4CF6}"/>
    <cellStyle name="Note 38 21" xfId="9456" xr:uid="{04CEAD57-E502-4143-A5AF-7440E6155A80}"/>
    <cellStyle name="Note 38 22" xfId="8656" xr:uid="{17B41F13-F2F7-4910-9B2F-14F4B8CE33FE}"/>
    <cellStyle name="Note 38 23" xfId="9788" xr:uid="{A5D32534-5076-411A-B846-B6E229391CE1}"/>
    <cellStyle name="Note 38 24" xfId="9971" xr:uid="{D301947E-778B-4023-A88A-073A323C8D00}"/>
    <cellStyle name="Note 38 25" xfId="9903" xr:uid="{AAA88F79-E401-419B-92BC-66E0DF711BFC}"/>
    <cellStyle name="Note 38 26" xfId="15114" xr:uid="{B406209C-5BB1-4696-9D6D-B6C8B0CD9411}"/>
    <cellStyle name="Note 38 27" xfId="3561" xr:uid="{EC61E291-6958-4A47-8901-5D282DC3343A}"/>
    <cellStyle name="Note 38 28" xfId="15394" xr:uid="{9C2E5B5B-8079-498B-BA01-82F1126251CA}"/>
    <cellStyle name="Note 38 29" xfId="15673" xr:uid="{0C9456AC-4482-4CD1-867D-2C9BF473C350}"/>
    <cellStyle name="Note 38 3" xfId="2247" xr:uid="{00000000-0005-0000-0000-0000C8080000}"/>
    <cellStyle name="Note 38 3 2" xfId="4898" xr:uid="{AD8E6976-E21E-4A19-80C7-470A41640726}"/>
    <cellStyle name="Note 38 3 2 2" xfId="11377" xr:uid="{40F98DBF-3365-4617-BBD1-A8391B0347D4}"/>
    <cellStyle name="Note 38 3 3" xfId="9459" xr:uid="{0AE5A492-3A68-4B7C-9B4C-3EB0DBE7A028}"/>
    <cellStyle name="Note 38 3 4" xfId="10366" xr:uid="{C27DBEFE-0FAB-4EE5-B31C-611169A55B82}"/>
    <cellStyle name="Note 38 3 5" xfId="3562" xr:uid="{C43E6BEB-12E7-4DFC-88CC-3E219B149BB1}"/>
    <cellStyle name="Note 38 30" xfId="15834" xr:uid="{A620D63C-A922-45F0-9091-DDFB78FE783E}"/>
    <cellStyle name="Note 38 4" xfId="4317" xr:uid="{85BB46C2-2B18-4C1E-971A-952A78202769}"/>
    <cellStyle name="Note 38 4 2" xfId="10854" xr:uid="{6B797633-4FD5-45AB-847A-95649B00AA99}"/>
    <cellStyle name="Note 38 5" xfId="4895" xr:uid="{44061A57-6BA8-40A2-A28E-5D135032F5AB}"/>
    <cellStyle name="Note 38 5 2" xfId="11374" xr:uid="{12D65ACD-2CE3-48CC-B5A1-AC125D8914F9}"/>
    <cellStyle name="Note 38 6" xfId="5524" xr:uid="{61913490-805A-48D2-B727-CCC2591B1934}"/>
    <cellStyle name="Note 38 6 2" xfId="11995" xr:uid="{52BC79AE-3FCC-4A38-B2DF-56F4FF648755}"/>
    <cellStyle name="Note 38 7" xfId="5357" xr:uid="{7008EDEC-F2DB-413D-8522-82E2AE0F628D}"/>
    <cellStyle name="Note 38 7 2" xfId="11828" xr:uid="{DCB8974D-5F01-452D-9FAD-A712F282D51C}"/>
    <cellStyle name="Note 38 8" xfId="5761" xr:uid="{71747DAC-4293-48D4-8AF7-B12F724B78B5}"/>
    <cellStyle name="Note 38 8 2" xfId="12232" xr:uid="{05836471-8F9A-43E4-BA58-E3FC092628EE}"/>
    <cellStyle name="Note 38 9" xfId="6027" xr:uid="{39CB0B04-A20D-427E-B0F2-53F071953896}"/>
    <cellStyle name="Note 38 9 2" xfId="12498" xr:uid="{A5F2FAE2-21C5-40C6-893B-8EC814B9582F}"/>
    <cellStyle name="Note 38_TRAFO" xfId="2248" xr:uid="{00000000-0005-0000-0000-0000C9080000}"/>
    <cellStyle name="Note 39" xfId="2249" xr:uid="{00000000-0005-0000-0000-0000CA080000}"/>
    <cellStyle name="Note 39 10" xfId="6408" xr:uid="{E0134123-886F-4352-BCF1-ABD1C148F50A}"/>
    <cellStyle name="Note 39 10 2" xfId="12879" xr:uid="{40C1064C-10A2-49A6-B597-27C353547529}"/>
    <cellStyle name="Note 39 11" xfId="6250" xr:uid="{83F1C23C-37ED-49A8-9B52-57112D0BB50B}"/>
    <cellStyle name="Note 39 11 2" xfId="12721" xr:uid="{0C7D9F8A-D521-47AD-B593-DC49B3F9DB40}"/>
    <cellStyle name="Note 39 12" xfId="6951" xr:uid="{1CDDDF5C-0292-4BF6-8CED-8304839A184A}"/>
    <cellStyle name="Note 39 12 2" xfId="13422" xr:uid="{E8BE08B4-7F2E-473C-A98A-E0E85133A6E9}"/>
    <cellStyle name="Note 39 13" xfId="6787" xr:uid="{4740594A-8CA4-4677-899A-4A0E5E469129}"/>
    <cellStyle name="Note 39 13 2" xfId="13258" xr:uid="{B9957692-75A4-4137-8254-4A4F320EC928}"/>
    <cellStyle name="Note 39 14" xfId="7185" xr:uid="{93872B99-9A02-4CC5-954A-F0E223C89A39}"/>
    <cellStyle name="Note 39 14 2" xfId="13656" xr:uid="{41FDDF0B-4807-4B08-8396-1715C66CB19F}"/>
    <cellStyle name="Note 39 15" xfId="7447" xr:uid="{3C2CEAB9-BBE0-4415-AAA7-5B33D2D2EFD1}"/>
    <cellStyle name="Note 39 15 2" xfId="13918" xr:uid="{14C063F1-A4C6-465D-8305-A60234D0D635}"/>
    <cellStyle name="Note 39 16" xfId="7875" xr:uid="{EA6B25C1-8DF7-4E27-90C8-B23C9767BAF4}"/>
    <cellStyle name="Note 39 16 2" xfId="14346" xr:uid="{BB8F5A4F-6C19-4FD4-98A8-BB195A015364}"/>
    <cellStyle name="Note 39 17" xfId="8054" xr:uid="{5A72E899-0361-4928-AEAE-0B563C9FB030}"/>
    <cellStyle name="Note 39 17 2" xfId="14525" xr:uid="{0743D06E-5832-4483-88A5-ACA7C8D80FBE}"/>
    <cellStyle name="Note 39 18" xfId="8231" xr:uid="{E38857C4-5967-478A-A498-04F41B110323}"/>
    <cellStyle name="Note 39 18 2" xfId="14702" xr:uid="{1B6BF9D1-FD95-454F-A2D3-14F8F313AB55}"/>
    <cellStyle name="Note 39 19" xfId="8393" xr:uid="{4E5EBC2C-7766-43EE-AC50-CF77D0F3BDF7}"/>
    <cellStyle name="Note 39 19 2" xfId="14864" xr:uid="{D57D661B-82A5-4BB3-903A-288F1C294194}"/>
    <cellStyle name="Note 39 2" xfId="2250" xr:uid="{00000000-0005-0000-0000-0000CB080000}"/>
    <cellStyle name="Note 39 2 10" xfId="6952" xr:uid="{9ABEE574-D156-4DEC-A3D7-BC3DA7EBF3B7}"/>
    <cellStyle name="Note 39 2 10 2" xfId="13423" xr:uid="{D05AB98C-586B-42C5-BE6F-D6CFAB5225D7}"/>
    <cellStyle name="Note 39 2 11" xfId="6788" xr:uid="{DD82C428-765E-41DA-B92E-F0CDB9D520E1}"/>
    <cellStyle name="Note 39 2 11 2" xfId="13259" xr:uid="{B95302F1-F9AC-496D-AA3F-130BE5C1748B}"/>
    <cellStyle name="Note 39 2 12" xfId="7186" xr:uid="{CB19605D-0A3D-4B24-8DCC-E3581426F017}"/>
    <cellStyle name="Note 39 2 12 2" xfId="13657" xr:uid="{67B67E85-2CB0-47DB-A1D9-135210D5D6B3}"/>
    <cellStyle name="Note 39 2 13" xfId="7446" xr:uid="{A3BEE797-018F-40E5-A8B6-059053DBAD98}"/>
    <cellStyle name="Note 39 2 13 2" xfId="13917" xr:uid="{EBCA77C0-872E-4592-A87A-3606A4B745A9}"/>
    <cellStyle name="Note 39 2 14" xfId="7876" xr:uid="{BD82A80C-8B37-4184-A9AD-1522C7CDC32E}"/>
    <cellStyle name="Note 39 2 14 2" xfId="14347" xr:uid="{161ABE8C-00B3-4168-9875-ACA30A3787BB}"/>
    <cellStyle name="Note 39 2 15" xfId="8055" xr:uid="{FD2B271F-EE36-4E68-B92A-E6FBA3B90EBC}"/>
    <cellStyle name="Note 39 2 15 2" xfId="14526" xr:uid="{CF131167-06EB-45DE-B994-43DA7EE5E2F1}"/>
    <cellStyle name="Note 39 2 16" xfId="8232" xr:uid="{CC929F79-F70C-4FB2-B761-B655ED913249}"/>
    <cellStyle name="Note 39 2 16 2" xfId="14703" xr:uid="{BAB8C4FB-5FD4-4E18-ADCD-5004681C4BB8}"/>
    <cellStyle name="Note 39 2 17" xfId="8394" xr:uid="{23F07D92-D553-404C-B19E-36ADAE51DF7C}"/>
    <cellStyle name="Note 39 2 17 2" xfId="14865" xr:uid="{D6C3F7A4-F55E-4B15-8095-A32767D23ED3}"/>
    <cellStyle name="Note 39 2 18" xfId="9029" xr:uid="{48E5D2AA-3755-4283-B154-FE37C859280B}"/>
    <cellStyle name="Note 39 2 19" xfId="9461" xr:uid="{E595600F-1BBD-416F-9202-E0B96B212757}"/>
    <cellStyle name="Note 39 2 2" xfId="2251" xr:uid="{00000000-0005-0000-0000-0000CC080000}"/>
    <cellStyle name="Note 39 2 2 2" xfId="4901" xr:uid="{3B8EF1D8-EB3A-48D2-B246-F1F2B6A93AB0}"/>
    <cellStyle name="Note 39 2 2 2 2" xfId="11380" xr:uid="{C8A886D5-B9ED-43E1-BF80-030D90CF8D3A}"/>
    <cellStyle name="Note 39 2 2 3" xfId="9462" xr:uid="{79C229CF-BC83-42E9-8FD6-1A6FB5051627}"/>
    <cellStyle name="Note 39 2 2 4" xfId="10367" xr:uid="{9C20EBF5-78CD-4588-8327-D4D5E0A8E012}"/>
    <cellStyle name="Note 39 2 20" xfId="8652" xr:uid="{02A767EE-3947-41DD-857F-0F377A89F848}"/>
    <cellStyle name="Note 39 2 21" xfId="9791" xr:uid="{978DE38F-B669-4E9F-B874-8B31FACD474B}"/>
    <cellStyle name="Note 39 2 22" xfId="9974" xr:uid="{43A94325-E38E-4279-8886-89BB9FF2B5D8}"/>
    <cellStyle name="Note 39 2 23" xfId="9905" xr:uid="{CB0B41D5-A87D-4458-A309-1F23E990CFD4}"/>
    <cellStyle name="Note 39 2 24" xfId="15117" xr:uid="{CA7D44A4-BB5F-45EB-8763-4B4697EB3CCB}"/>
    <cellStyle name="Note 39 2 25" xfId="15391" xr:uid="{9C7EFCEA-AD50-4F20-9CC1-C29C1AD704BA}"/>
    <cellStyle name="Note 39 2 26" xfId="15676" xr:uid="{B6F23CD1-6771-4863-A7CA-36D50676957B}"/>
    <cellStyle name="Note 39 2 27" xfId="15837" xr:uid="{F40C0447-6200-43D6-B083-804B1890E612}"/>
    <cellStyle name="Note 39 2 3" xfId="4900" xr:uid="{AF3B839B-26D9-4B65-B68D-FF7B4D27FC30}"/>
    <cellStyle name="Note 39 2 3 2" xfId="11379" xr:uid="{FCD357B2-6126-40E8-B4B9-A22EB7811510}"/>
    <cellStyle name="Note 39 2 4" xfId="5527" xr:uid="{F7BE4969-BD97-468D-80ED-A4F1613AAB51}"/>
    <cellStyle name="Note 39 2 4 2" xfId="11998" xr:uid="{15A04E11-CC39-4E2D-B1E2-E08C0D812C5A}"/>
    <cellStyle name="Note 39 2 5" xfId="5360" xr:uid="{DB86D695-E3A0-4EBC-8A19-B3598563E7B4}"/>
    <cellStyle name="Note 39 2 5 2" xfId="11831" xr:uid="{1563EE3E-E39D-4ECC-9FBA-7945284FE47F}"/>
    <cellStyle name="Note 39 2 6" xfId="5764" xr:uid="{A2BC8F89-A9A6-42AD-9F21-19B8AA01E57F}"/>
    <cellStyle name="Note 39 2 6 2" xfId="12235" xr:uid="{2E61BEB3-DE16-4438-B00C-5BF719A3247B}"/>
    <cellStyle name="Note 39 2 7" xfId="6024" xr:uid="{91A73A56-D8E5-4A9F-8652-D92DA5E9DF27}"/>
    <cellStyle name="Note 39 2 7 2" xfId="12495" xr:uid="{EB666FC7-081B-41A9-9ACF-033E0A3BB5BD}"/>
    <cellStyle name="Note 39 2 8" xfId="6458" xr:uid="{B1773E28-1E76-42E9-83BE-22D6BC5D8475}"/>
    <cellStyle name="Note 39 2 8 2" xfId="12929" xr:uid="{8D93DCF6-40B5-43E8-8AD8-229914447A15}"/>
    <cellStyle name="Note 39 2 9" xfId="6451" xr:uid="{0D2DFC2B-AA22-43D3-9FC3-8362745F082A}"/>
    <cellStyle name="Note 39 2 9 2" xfId="12922" xr:uid="{8145A5BD-D931-4F2D-8F6D-8617F129FC19}"/>
    <cellStyle name="Note 39 20" xfId="9028" xr:uid="{AFCFE57F-8DE5-42E4-9E06-DD8E35BAE610}"/>
    <cellStyle name="Note 39 21" xfId="9460" xr:uid="{F94A29DF-BA2E-4298-9943-FEFB027F973B}"/>
    <cellStyle name="Note 39 22" xfId="8653" xr:uid="{F7BA62D5-2415-4E94-98F2-18C2EB9AA530}"/>
    <cellStyle name="Note 39 23" xfId="9790" xr:uid="{2399B406-5DFA-4D95-A7A4-CB8E7B44A9C0}"/>
    <cellStyle name="Note 39 24" xfId="9973" xr:uid="{41B45E03-4909-43FD-A60F-7EF4A02491AB}"/>
    <cellStyle name="Note 39 25" xfId="9904" xr:uid="{338F120A-07F3-4528-AB31-E086A5C98B2E}"/>
    <cellStyle name="Note 39 26" xfId="15116" xr:uid="{3B37F5D1-3F81-4A22-83B9-A87B9A7AADED}"/>
    <cellStyle name="Note 39 27" xfId="3563" xr:uid="{2E709DC7-0214-41AC-91FB-A795FD6E7FE6}"/>
    <cellStyle name="Note 39 28" xfId="15392" xr:uid="{CDD0E43D-CF9D-40A1-AA2C-817830751C93}"/>
    <cellStyle name="Note 39 29" xfId="15675" xr:uid="{55AC6CB6-38B0-4D31-B814-5AF6797A57DF}"/>
    <cellStyle name="Note 39 3" xfId="2252" xr:uid="{00000000-0005-0000-0000-0000CD080000}"/>
    <cellStyle name="Note 39 3 2" xfId="4902" xr:uid="{5E95B273-5A0D-4812-A8CC-8ADF4B43C80A}"/>
    <cellStyle name="Note 39 3 2 2" xfId="11381" xr:uid="{3AD4BBC3-911C-40ED-9A77-BD34BFF36419}"/>
    <cellStyle name="Note 39 3 3" xfId="9463" xr:uid="{85A54FB3-1A1D-4E34-93F7-3C7F3869FA90}"/>
    <cellStyle name="Note 39 3 4" xfId="10368" xr:uid="{35B18D5D-3819-4D94-B009-3CDC98B766E4}"/>
    <cellStyle name="Note 39 3 5" xfId="3564" xr:uid="{189C1DDF-3E21-43A4-B404-6D35B4BB76EF}"/>
    <cellStyle name="Note 39 30" xfId="15836" xr:uid="{423AE046-273D-4B3E-95BB-06929163B246}"/>
    <cellStyle name="Note 39 4" xfId="4318" xr:uid="{F5946B7E-59B1-49EC-84D1-B10D570E34BA}"/>
    <cellStyle name="Note 39 4 2" xfId="10855" xr:uid="{55FD881E-2DFB-4F86-941F-97EA2C73B495}"/>
    <cellStyle name="Note 39 5" xfId="4899" xr:uid="{6380760E-75F1-40AD-928F-D386DA8D77AF}"/>
    <cellStyle name="Note 39 5 2" xfId="11378" xr:uid="{303BDB9D-F968-4A27-8D35-2199C3FEFB12}"/>
    <cellStyle name="Note 39 6" xfId="5526" xr:uid="{7F9D80D2-603D-40A8-939C-51FE10276D01}"/>
    <cellStyle name="Note 39 6 2" xfId="11997" xr:uid="{83E4E55F-35B4-4A1C-9A55-06A0E4FF8D4D}"/>
    <cellStyle name="Note 39 7" xfId="5359" xr:uid="{83FE1FCA-B7F2-4FA8-AB09-620D5A3C9AEA}"/>
    <cellStyle name="Note 39 7 2" xfId="11830" xr:uid="{FC84DA8A-72EA-4120-BBE9-0F58CCAABBA5}"/>
    <cellStyle name="Note 39 8" xfId="5763" xr:uid="{ED714670-8981-43C0-BE93-132E66B2D3ED}"/>
    <cellStyle name="Note 39 8 2" xfId="12234" xr:uid="{77702052-8807-421A-920E-E0400B8C7DD5}"/>
    <cellStyle name="Note 39 9" xfId="6025" xr:uid="{602275B6-B3F7-4E9C-855B-E04E4B04E357}"/>
    <cellStyle name="Note 39 9 2" xfId="12496" xr:uid="{77C2A896-5E0C-41BC-B97C-14410882B185}"/>
    <cellStyle name="Note 39_TRAFO" xfId="2253" xr:uid="{00000000-0005-0000-0000-0000CE080000}"/>
    <cellStyle name="Note 4" xfId="2254" xr:uid="{00000000-0005-0000-0000-0000CF080000}"/>
    <cellStyle name="Note 4 10" xfId="6251" xr:uid="{57A82604-DFA2-423D-B4A5-12ED4C0C6DC4}"/>
    <cellStyle name="Note 4 10 2" xfId="12722" xr:uid="{EA44B004-DDF2-4357-AFE9-70D1D3792440}"/>
    <cellStyle name="Note 4 11" xfId="6954" xr:uid="{B4041B79-8AAE-4F93-A6D0-A60122AD1101}"/>
    <cellStyle name="Note 4 11 2" xfId="13425" xr:uid="{81B24938-1D8B-4D83-8690-89389439BC05}"/>
    <cellStyle name="Note 4 12" xfId="6789" xr:uid="{54AFBD3D-37D6-4C30-8620-33B5D2CEA96F}"/>
    <cellStyle name="Note 4 12 2" xfId="13260" xr:uid="{564130BF-61A3-4C8E-B5F4-FBFE905E7EE4}"/>
    <cellStyle name="Note 4 13" xfId="7187" xr:uid="{18EB543E-CFF4-4275-A2E8-6451D0654117}"/>
    <cellStyle name="Note 4 13 2" xfId="13658" xr:uid="{D42031B3-9D5E-4D2E-B5FC-EDE72C215720}"/>
    <cellStyle name="Note 4 14" xfId="7445" xr:uid="{1C24C6E1-1DF6-4A44-97B7-3CDA576F1EC9}"/>
    <cellStyle name="Note 4 14 2" xfId="13916" xr:uid="{F4510422-ADF3-47B2-9462-550507CA6E15}"/>
    <cellStyle name="Note 4 15" xfId="7877" xr:uid="{586E3888-6DD6-4390-AA8A-E378D7C77118}"/>
    <cellStyle name="Note 4 15 2" xfId="14348" xr:uid="{B2BF424B-3026-4F04-8436-574402496ADB}"/>
    <cellStyle name="Note 4 16" xfId="8056" xr:uid="{2E5EE66A-FF98-4F3A-90E6-BAD23CE5FF39}"/>
    <cellStyle name="Note 4 16 2" xfId="14527" xr:uid="{48F3D994-F623-45AF-B624-160A69FA28C0}"/>
    <cellStyle name="Note 4 17" xfId="8233" xr:uid="{F8A071CD-D5C6-40CF-9FEB-5B1A5DD47B88}"/>
    <cellStyle name="Note 4 17 2" xfId="14704" xr:uid="{B5EB3DB5-106D-43AE-B637-F1A7CA6D7B3A}"/>
    <cellStyle name="Note 4 18" xfId="8395" xr:uid="{6599EE12-D73E-4544-BC29-7D6F84CE5719}"/>
    <cellStyle name="Note 4 18 2" xfId="14866" xr:uid="{75924078-60D4-49D0-A3A1-AB98BB08B25F}"/>
    <cellStyle name="Note 4 19" xfId="9031" xr:uid="{814C9C9B-652C-4BB4-9B8A-2CF6667EBC7F}"/>
    <cellStyle name="Note 4 2" xfId="2255" xr:uid="{00000000-0005-0000-0000-0000D0080000}"/>
    <cellStyle name="Note 4 2 10" xfId="6955" xr:uid="{E2081098-5061-4E8B-BE7E-EF1109E381C9}"/>
    <cellStyle name="Note 4 2 10 2" xfId="13426" xr:uid="{09783251-DEA5-41BE-B073-E3B6A0126F50}"/>
    <cellStyle name="Note 4 2 11" xfId="6790" xr:uid="{880E3790-75D8-4FE4-9BCE-355D7CC1FA8A}"/>
    <cellStyle name="Note 4 2 11 2" xfId="13261" xr:uid="{5299B858-41DF-48DA-9296-FB41031367BA}"/>
    <cellStyle name="Note 4 2 12" xfId="7188" xr:uid="{E8777286-4B9A-40EE-A077-DE4C790D8826}"/>
    <cellStyle name="Note 4 2 12 2" xfId="13659" xr:uid="{50272D44-B457-4F52-AB9B-5A65529F86ED}"/>
    <cellStyle name="Note 4 2 13" xfId="7444" xr:uid="{A5E854BA-098B-44D8-962C-D21232AA4EDB}"/>
    <cellStyle name="Note 4 2 13 2" xfId="13915" xr:uid="{00C48EFC-0C04-4150-B4F8-9EF7FF514065}"/>
    <cellStyle name="Note 4 2 14" xfId="7878" xr:uid="{A56419D5-2382-46F0-9D2E-A229AD159671}"/>
    <cellStyle name="Note 4 2 14 2" xfId="14349" xr:uid="{AB7553C4-C59C-4D91-803C-97A2712BFF2A}"/>
    <cellStyle name="Note 4 2 15" xfId="8057" xr:uid="{11D01D77-F3DA-440D-B2B9-86B9E66D2EDC}"/>
    <cellStyle name="Note 4 2 15 2" xfId="14528" xr:uid="{7B8CCE5D-E6AA-4158-A448-B47F6A076B83}"/>
    <cellStyle name="Note 4 2 16" xfId="8234" xr:uid="{13C39181-5E01-47D7-A1A9-AA572838B377}"/>
    <cellStyle name="Note 4 2 16 2" xfId="14705" xr:uid="{99D1DC7D-F050-41B3-8347-EECC77588949}"/>
    <cellStyle name="Note 4 2 17" xfId="8396" xr:uid="{297227C9-3D32-4FFC-A44C-98D4DA898829}"/>
    <cellStyle name="Note 4 2 17 2" xfId="14867" xr:uid="{F2FD0D3B-324B-4E12-8940-CCFBC12A4D9D}"/>
    <cellStyle name="Note 4 2 18" xfId="9032" xr:uid="{997DE0E5-16D5-45B1-8FE1-9AB25A47ACB8}"/>
    <cellStyle name="Note 4 2 19" xfId="9465" xr:uid="{CF9B0D10-03A4-48AF-B00E-76461FF53973}"/>
    <cellStyle name="Note 4 2 2" xfId="2256" xr:uid="{00000000-0005-0000-0000-0000D1080000}"/>
    <cellStyle name="Note 4 2 2 2" xfId="4905" xr:uid="{CCE152A2-EA3D-42B7-9648-3846EF506F2F}"/>
    <cellStyle name="Note 4 2 2 2 2" xfId="11384" xr:uid="{546E329A-4BD3-4102-8BB1-BBF578F2AEF6}"/>
    <cellStyle name="Note 4 2 2 3" xfId="9466" xr:uid="{BC78A72E-9670-4BD2-831C-2FBD31BF645C}"/>
    <cellStyle name="Note 4 2 2 4" xfId="10369" xr:uid="{BB160E6F-53F0-4152-B185-DB9B678E6277}"/>
    <cellStyle name="Note 4 2 20" xfId="8651" xr:uid="{C614B94B-E200-4E0D-B6AF-42765AE5E185}"/>
    <cellStyle name="Note 4 2 21" xfId="9793" xr:uid="{A70673A6-5223-4D32-9339-02BD2A8D46B3}"/>
    <cellStyle name="Note 4 2 22" xfId="9976" xr:uid="{1C165431-F6E7-461E-8A73-063D6D310E8F}"/>
    <cellStyle name="Note 4 2 23" xfId="9907" xr:uid="{7DE1AE98-70B5-4911-98FC-5EDE4FA0AEDF}"/>
    <cellStyle name="Note 4 2 24" xfId="15119" xr:uid="{1F8D19A1-4A96-44D6-AAB5-8A8205AF0D9E}"/>
    <cellStyle name="Note 4 2 25" xfId="15389" xr:uid="{8892688F-E386-4462-8680-46F4F56966BF}"/>
    <cellStyle name="Note 4 2 26" xfId="15678" xr:uid="{90E15BDF-D857-4132-ABE2-5DA4F739B234}"/>
    <cellStyle name="Note 4 2 27" xfId="15839" xr:uid="{3752E16B-1B24-45F8-8C1F-D0D73733320B}"/>
    <cellStyle name="Note 4 2 3" xfId="4904" xr:uid="{E3BB8EEB-C2FE-41C0-8561-B0E183EAF757}"/>
    <cellStyle name="Note 4 2 3 2" xfId="11383" xr:uid="{C9AD3FD0-22C1-4BA8-A2DD-BDD2C041E8F4}"/>
    <cellStyle name="Note 4 2 4" xfId="5530" xr:uid="{3105A15A-A46B-4CCD-9939-2678E0E6698B}"/>
    <cellStyle name="Note 4 2 4 2" xfId="12001" xr:uid="{F057314B-1834-4259-8C62-2CB2B2A0C87E}"/>
    <cellStyle name="Note 4 2 5" xfId="5362" xr:uid="{9BDAB9CF-7B9C-49D3-B215-1885EBD8B8E4}"/>
    <cellStyle name="Note 4 2 5 2" xfId="11833" xr:uid="{3061AFE4-27EA-42CD-8CFD-DDF7470C2F90}"/>
    <cellStyle name="Note 4 2 6" xfId="5766" xr:uid="{01D54710-76F5-46BB-B57B-F2E531871235}"/>
    <cellStyle name="Note 4 2 6 2" xfId="12237" xr:uid="{DCC15285-775B-47EB-AAAB-CB7E20C78BD3}"/>
    <cellStyle name="Note 4 2 7" xfId="6022" xr:uid="{762157FC-90A2-48CF-811F-E07137D3CC58}"/>
    <cellStyle name="Note 4 2 7 2" xfId="12493" xr:uid="{9CADFF4D-EA4A-493B-9B70-DADBE4811208}"/>
    <cellStyle name="Note 4 2 8" xfId="6410" xr:uid="{76BEEE83-2BFE-407B-96CF-5DB82D5FF9D0}"/>
    <cellStyle name="Note 4 2 8 2" xfId="12881" xr:uid="{DCEABD81-D426-4166-8268-DCAE645CD45A}"/>
    <cellStyle name="Note 4 2 9" xfId="6252" xr:uid="{0E4B9666-03F1-4FBB-B2A2-677716995E02}"/>
    <cellStyle name="Note 4 2 9 2" xfId="12723" xr:uid="{816710B1-5EB5-412D-B7E4-C13EC1F5D6BD}"/>
    <cellStyle name="Note 4 20" xfId="9464" xr:uid="{3D304BEA-DCDE-4D2D-8B1C-AAC56FED46BF}"/>
    <cellStyle name="Note 4 21" xfId="8527" xr:uid="{0BD6852F-7875-4451-B5C4-C19621D889E9}"/>
    <cellStyle name="Note 4 22" xfId="9792" xr:uid="{6D014F4E-36F2-4AA6-A8A6-74637F44B78A}"/>
    <cellStyle name="Note 4 23" xfId="9975" xr:uid="{AB236E63-4723-4AEB-BC13-B4DDF215A7CA}"/>
    <cellStyle name="Note 4 24" xfId="9906" xr:uid="{D8F8567B-DFDF-4FDC-9FAD-F212A557E3FC}"/>
    <cellStyle name="Note 4 25" xfId="15118" xr:uid="{58BF455B-46BE-4B82-965B-A2CB76EAF821}"/>
    <cellStyle name="Note 4 26" xfId="15390" xr:uid="{B709002E-D63C-4BE0-81B5-55B79F41AA01}"/>
    <cellStyle name="Note 4 27" xfId="15677" xr:uid="{C3886B93-E877-4E4E-9375-8091DD7A4629}"/>
    <cellStyle name="Note 4 28" xfId="15838" xr:uid="{2EE7BE21-C3D4-415E-AA40-CECEEFA46F29}"/>
    <cellStyle name="Note 4 3" xfId="2257" xr:uid="{00000000-0005-0000-0000-0000D2080000}"/>
    <cellStyle name="Note 4 3 2" xfId="4906" xr:uid="{78155529-C95C-47B5-9838-B8EA1537E595}"/>
    <cellStyle name="Note 4 3 2 2" xfId="11385" xr:uid="{8F3026EF-33E1-4275-BF98-92F538686BC9}"/>
    <cellStyle name="Note 4 3 3" xfId="9467" xr:uid="{B8BC6E1D-CCC3-4777-A7AF-133E3EBBF5E0}"/>
    <cellStyle name="Note 4 3 4" xfId="10370" xr:uid="{22F59AB5-2435-4FF5-89CB-13E56BDC2D1D}"/>
    <cellStyle name="Note 4 4" xfId="4903" xr:uid="{F43A11CC-AC1A-4714-B4BC-9C92BCE57AB6}"/>
    <cellStyle name="Note 4 4 2" xfId="11382" xr:uid="{24B144A8-73EA-4C81-99F8-F1EE35DE4827}"/>
    <cellStyle name="Note 4 5" xfId="5529" xr:uid="{EA026B33-18E5-4466-A0F4-1A68AB395A00}"/>
    <cellStyle name="Note 4 5 2" xfId="12000" xr:uid="{C8A069F5-FB76-4C6B-A138-EB429E7E7E19}"/>
    <cellStyle name="Note 4 6" xfId="5361" xr:uid="{E44EF17B-7D28-4785-B683-784D2E1A957D}"/>
    <cellStyle name="Note 4 6 2" xfId="11832" xr:uid="{8105AEB3-7B4F-415D-B17C-6E32D5F96D37}"/>
    <cellStyle name="Note 4 7" xfId="5765" xr:uid="{64741C06-591E-4506-B327-851D15E45F4F}"/>
    <cellStyle name="Note 4 7 2" xfId="12236" xr:uid="{91AC3CC5-03E3-40D7-A68C-A69A0A8F6BFF}"/>
    <cellStyle name="Note 4 8" xfId="6023" xr:uid="{0EF41E6D-62F3-4E3D-AF0E-B8D73DEDB8ED}"/>
    <cellStyle name="Note 4 8 2" xfId="12494" xr:uid="{F0ECA771-0437-4B07-8239-1DE4CEEE253A}"/>
    <cellStyle name="Note 4 9" xfId="6409" xr:uid="{C0B7B935-50D9-4F1C-9805-DF1AE5BE037D}"/>
    <cellStyle name="Note 4 9 2" xfId="12880" xr:uid="{AC2833EF-9E28-455D-9185-1869BE5F9D04}"/>
    <cellStyle name="Note 4_TRAFO" xfId="2258" xr:uid="{00000000-0005-0000-0000-0000D3080000}"/>
    <cellStyle name="Note 40" xfId="2259" xr:uid="{00000000-0005-0000-0000-0000D4080000}"/>
    <cellStyle name="Note 40 10" xfId="6411" xr:uid="{D2583544-56D2-4BA6-9D76-8A3394D104E0}"/>
    <cellStyle name="Note 40 10 2" xfId="12882" xr:uid="{04BD6F62-0CDB-498E-8AB1-F3E97FB810B2}"/>
    <cellStyle name="Note 40 11" xfId="5898" xr:uid="{B4D50100-6EB0-465B-8B52-3ED7F26A853D}"/>
    <cellStyle name="Note 40 11 2" xfId="12369" xr:uid="{A0025A8A-1057-4995-955D-08FDF3053236}"/>
    <cellStyle name="Note 40 12" xfId="6956" xr:uid="{C3D6306B-60CD-4A11-8803-440546C0C169}"/>
    <cellStyle name="Note 40 12 2" xfId="13427" xr:uid="{FECFCB9B-2604-4C3C-BA44-9AAE17C7613F}"/>
    <cellStyle name="Note 40 13" xfId="7102" xr:uid="{EFC4F831-BF97-41C2-9C4C-C22B7215EA12}"/>
    <cellStyle name="Note 40 13 2" xfId="13573" xr:uid="{E1335441-6CCC-44D2-AC16-D607418AE2EA}"/>
    <cellStyle name="Note 40 14" xfId="7189" xr:uid="{D13E7BB3-1494-433A-BA12-8562DB969FAD}"/>
    <cellStyle name="Note 40 14 2" xfId="13660" xr:uid="{EF5547CB-64B9-41C3-9CDC-EFC3FEF65E57}"/>
    <cellStyle name="Note 40 15" xfId="7443" xr:uid="{1705BB7B-F20E-4FA0-8C1F-30C591D6EECE}"/>
    <cellStyle name="Note 40 15 2" xfId="13914" xr:uid="{6895E4A3-1103-4756-8F84-2D19E154CC6D}"/>
    <cellStyle name="Note 40 16" xfId="7879" xr:uid="{3F1877CD-B1EA-4835-9293-6614565E198E}"/>
    <cellStyle name="Note 40 16 2" xfId="14350" xr:uid="{BB7E2E98-0E99-4FE6-9008-3D8F99ACAD1B}"/>
    <cellStyle name="Note 40 17" xfId="8058" xr:uid="{B37A9C26-262C-4A44-BE70-E33EF68A8228}"/>
    <cellStyle name="Note 40 17 2" xfId="14529" xr:uid="{4BE662AB-2767-42E2-B0E8-32E0062DBFEC}"/>
    <cellStyle name="Note 40 18" xfId="8235" xr:uid="{6D6F0E85-289A-457E-BE0C-3068246B9061}"/>
    <cellStyle name="Note 40 18 2" xfId="14706" xr:uid="{84509A83-5DBE-4AB8-8EA0-47F97BC95B8E}"/>
    <cellStyle name="Note 40 19" xfId="8397" xr:uid="{7295573B-076B-49C4-9B05-8C81E32D687D}"/>
    <cellStyle name="Note 40 19 2" xfId="14868" xr:uid="{72C23F10-7714-4573-9521-9AE32B8AD089}"/>
    <cellStyle name="Note 40 2" xfId="2260" xr:uid="{00000000-0005-0000-0000-0000D5080000}"/>
    <cellStyle name="Note 40 2 10" xfId="6957" xr:uid="{98CC2011-0D90-4E41-9EEA-E9B5F2D479FE}"/>
    <cellStyle name="Note 40 2 10 2" xfId="13428" xr:uid="{A45F6F55-B893-4610-8C69-69582506E47C}"/>
    <cellStyle name="Note 40 2 11" xfId="6791" xr:uid="{6F436FFF-8AD9-4547-8768-BAFBF65C2023}"/>
    <cellStyle name="Note 40 2 11 2" xfId="13262" xr:uid="{B37ED549-313B-4548-8320-B626B70D70D9}"/>
    <cellStyle name="Note 40 2 12" xfId="7190" xr:uid="{DEBCC168-0321-483D-AD50-9477A55A326C}"/>
    <cellStyle name="Note 40 2 12 2" xfId="13661" xr:uid="{FD44E330-9B9F-424B-BE2B-3B5693707490}"/>
    <cellStyle name="Note 40 2 13" xfId="7442" xr:uid="{DFA1E2DC-1D4E-4129-9F7C-AF4F62C8EFA7}"/>
    <cellStyle name="Note 40 2 13 2" xfId="13913" xr:uid="{39C1A714-10AC-49E1-A126-A9C6A8C0E84A}"/>
    <cellStyle name="Note 40 2 14" xfId="7880" xr:uid="{BC4C9F0F-EEFF-40CF-AAA5-64BFAB20E80F}"/>
    <cellStyle name="Note 40 2 14 2" xfId="14351" xr:uid="{F809538A-180C-4700-9CA9-290F79CC1527}"/>
    <cellStyle name="Note 40 2 15" xfId="8059" xr:uid="{BB3D7256-C15A-4391-9483-CAE2FAC59155}"/>
    <cellStyle name="Note 40 2 15 2" xfId="14530" xr:uid="{C1855802-6369-40FF-8DCE-0ED6BB07F37B}"/>
    <cellStyle name="Note 40 2 16" xfId="8236" xr:uid="{D8FB9BF2-2B65-48FA-85E7-25655FEA0B2F}"/>
    <cellStyle name="Note 40 2 16 2" xfId="14707" xr:uid="{F7D9D6B1-3E81-4EF8-9D15-5AD28070C679}"/>
    <cellStyle name="Note 40 2 17" xfId="8398" xr:uid="{3A7DAAF6-3BDB-4738-A649-C1DAC42B73FD}"/>
    <cellStyle name="Note 40 2 17 2" xfId="14869" xr:uid="{C023E978-A67F-4EC0-AF83-E5CD4CEF8A5F}"/>
    <cellStyle name="Note 40 2 18" xfId="9034" xr:uid="{CA85D5E0-EBBC-4C82-BCEB-67858953DDAB}"/>
    <cellStyle name="Note 40 2 19" xfId="9469" xr:uid="{842FAED2-6AB1-4AEA-B9D6-7BC99DFB450F}"/>
    <cellStyle name="Note 40 2 2" xfId="2261" xr:uid="{00000000-0005-0000-0000-0000D6080000}"/>
    <cellStyle name="Note 40 2 2 2" xfId="4909" xr:uid="{0E4CF138-BD51-480F-8857-736055F7C314}"/>
    <cellStyle name="Note 40 2 2 2 2" xfId="11388" xr:uid="{D81730ED-FF01-41F0-89D4-CC4643212472}"/>
    <cellStyle name="Note 40 2 2 3" xfId="9470" xr:uid="{9B528A20-C47C-41AA-9851-31C7774DA8B3}"/>
    <cellStyle name="Note 40 2 2 4" xfId="10371" xr:uid="{24C241E8-B147-4F2D-BC83-65530D143A82}"/>
    <cellStyle name="Note 40 2 20" xfId="8649" xr:uid="{1CAA6D84-306A-4051-998D-960B252BE419}"/>
    <cellStyle name="Note 40 2 21" xfId="9795" xr:uid="{A676BB91-583A-4A76-9D75-374CDEB600C5}"/>
    <cellStyle name="Note 40 2 22" xfId="9978" xr:uid="{759EF43E-5E1A-4BE0-9418-70078BF54F16}"/>
    <cellStyle name="Note 40 2 23" xfId="9909" xr:uid="{98B3B7F0-B308-416A-BD05-A9C80C53A66D}"/>
    <cellStyle name="Note 40 2 24" xfId="15121" xr:uid="{CB770B54-35BF-405F-A68F-81258B59F184}"/>
    <cellStyle name="Note 40 2 25" xfId="15387" xr:uid="{680113F6-C71E-4798-96D0-3FC07CA2B403}"/>
    <cellStyle name="Note 40 2 26" xfId="15680" xr:uid="{774F598A-C0D2-415F-BB05-F83E2DD83C4F}"/>
    <cellStyle name="Note 40 2 27" xfId="15841" xr:uid="{2973CA33-946A-438B-91CE-9903C04B9466}"/>
    <cellStyle name="Note 40 2 3" xfId="4908" xr:uid="{B2F9D6ED-4BC0-4AF7-A8E9-622126AD01C1}"/>
    <cellStyle name="Note 40 2 3 2" xfId="11387" xr:uid="{1DE3515D-621C-4754-89AB-3EF954B59A26}"/>
    <cellStyle name="Note 40 2 4" xfId="5532" xr:uid="{E73D635F-F61D-463A-9FC0-7A8145062492}"/>
    <cellStyle name="Note 40 2 4 2" xfId="12003" xr:uid="{A1B2C6BE-F3CE-418C-91EB-7C0234EA605F}"/>
    <cellStyle name="Note 40 2 5" xfId="5363" xr:uid="{3B492155-CB43-4D52-9670-6C578478269D}"/>
    <cellStyle name="Note 40 2 5 2" xfId="11834" xr:uid="{D1180C9D-8C35-464F-A0AE-ABBC84D653FA}"/>
    <cellStyle name="Note 40 2 6" xfId="5768" xr:uid="{FDA0575D-A1EC-4602-91D5-15327FCF37C0}"/>
    <cellStyle name="Note 40 2 6 2" xfId="12239" xr:uid="{B23D590D-FC95-48A0-8458-23354D25F4CE}"/>
    <cellStyle name="Note 40 2 7" xfId="6020" xr:uid="{41A8F347-6819-4E4B-815A-DED5B306E568}"/>
    <cellStyle name="Note 40 2 7 2" xfId="12491" xr:uid="{C0C2786E-C230-4FFF-ADA6-6F8711D86844}"/>
    <cellStyle name="Note 40 2 8" xfId="6412" xr:uid="{838058B3-9B18-4FF0-AC34-553A0AFF803D}"/>
    <cellStyle name="Note 40 2 8 2" xfId="12883" xr:uid="{E62FC944-669A-4CB6-A259-A08BFD70BAFD}"/>
    <cellStyle name="Note 40 2 9" xfId="6483" xr:uid="{F94C2EA5-AAAA-4B45-97F3-B973AF75AFD4}"/>
    <cellStyle name="Note 40 2 9 2" xfId="12954" xr:uid="{312DB9A3-87A5-4F81-BADF-30AF7071B91A}"/>
    <cellStyle name="Note 40 20" xfId="9033" xr:uid="{D3D2806D-9E84-46B7-AC57-264929C1C15B}"/>
    <cellStyle name="Note 40 21" xfId="9468" xr:uid="{59F328F5-C06C-457D-8980-5D11A78D440A}"/>
    <cellStyle name="Note 40 22" xfId="8650" xr:uid="{9805D978-17E6-4538-A420-8853F9888E30}"/>
    <cellStyle name="Note 40 23" xfId="9794" xr:uid="{6CBEA6CC-B180-4F70-86AE-0766207D3D67}"/>
    <cellStyle name="Note 40 24" xfId="9977" xr:uid="{A777E939-BB2A-4661-8A6F-FD82D12236D5}"/>
    <cellStyle name="Note 40 25" xfId="9908" xr:uid="{BF4D28DA-90D7-4E57-947A-FBF56340E6B3}"/>
    <cellStyle name="Note 40 26" xfId="15120" xr:uid="{83569C8D-D974-4705-AC56-9A331C84F259}"/>
    <cellStyle name="Note 40 27" xfId="3565" xr:uid="{DAD1042E-4AAE-45B8-B057-4FE7E0B6E8C3}"/>
    <cellStyle name="Note 40 28" xfId="15388" xr:uid="{E7D32E7A-A49C-4C32-BF4D-6F01AAA4927C}"/>
    <cellStyle name="Note 40 29" xfId="15679" xr:uid="{70EF23F2-E250-48DF-A9DE-5858FF83E1C2}"/>
    <cellStyle name="Note 40 3" xfId="2262" xr:uid="{00000000-0005-0000-0000-0000D7080000}"/>
    <cellStyle name="Note 40 3 2" xfId="4910" xr:uid="{86D10C79-EF25-4862-AFD8-E97F612FF1C6}"/>
    <cellStyle name="Note 40 3 2 2" xfId="11389" xr:uid="{54F50BE3-6532-4776-B836-5528BEB662E6}"/>
    <cellStyle name="Note 40 3 3" xfId="9471" xr:uid="{6F4D8E45-2A9D-49DA-8C89-C06A100CEC70}"/>
    <cellStyle name="Note 40 3 4" xfId="10372" xr:uid="{B34BBF6E-12EF-471E-8DCC-1EB6804984DB}"/>
    <cellStyle name="Note 40 3 5" xfId="3566" xr:uid="{01C99F20-440B-4BCD-80C9-134A4A070A60}"/>
    <cellStyle name="Note 40 30" xfId="15840" xr:uid="{2986C3B1-15B8-4AC8-92BA-F853653B00C8}"/>
    <cellStyle name="Note 40 4" xfId="4319" xr:uid="{5DC0BEEA-E1E5-41ED-BE85-3674F558BDA6}"/>
    <cellStyle name="Note 40 4 2" xfId="10856" xr:uid="{1C0B5173-032B-464B-80B6-2470C65DA732}"/>
    <cellStyle name="Note 40 5" xfId="4907" xr:uid="{6431B4B6-B8AB-4C4C-89EC-2BD4F3877D21}"/>
    <cellStyle name="Note 40 5 2" xfId="11386" xr:uid="{CB27BCB0-F6B5-4E77-836D-E631A6D2E07B}"/>
    <cellStyle name="Note 40 6" xfId="5531" xr:uid="{23D32250-F77C-41D4-84A8-9CF5EF160A67}"/>
    <cellStyle name="Note 40 6 2" xfId="12002" xr:uid="{D0B37C1D-F559-4A45-9D75-8997A5E61802}"/>
    <cellStyle name="Note 40 7" xfId="5679" xr:uid="{FFE5BC8F-2039-4850-AB92-073500548050}"/>
    <cellStyle name="Note 40 7 2" xfId="12150" xr:uid="{5B782E7B-D75E-48EE-8E78-BA3B9CB3C988}"/>
    <cellStyle name="Note 40 8" xfId="5767" xr:uid="{F5DA43C3-E42A-4EC9-8A53-6F6D6BF97D13}"/>
    <cellStyle name="Note 40 8 2" xfId="12238" xr:uid="{55FE5DE1-E0A9-402A-8215-F859FEB47F68}"/>
    <cellStyle name="Note 40 9" xfId="6021" xr:uid="{AD3F5246-60DC-43FA-BFE0-B1ACE1C20133}"/>
    <cellStyle name="Note 40 9 2" xfId="12492" xr:uid="{B26BA4E5-193B-449B-8B0D-F172FA7FBC88}"/>
    <cellStyle name="Note 40_TRAFO" xfId="2263" xr:uid="{00000000-0005-0000-0000-0000D8080000}"/>
    <cellStyle name="Note 41" xfId="2264" xr:uid="{00000000-0005-0000-0000-0000D9080000}"/>
    <cellStyle name="Note 41 10" xfId="6413" xr:uid="{BA0EF2E4-C8EA-40B3-A3DF-8A94B23AB035}"/>
    <cellStyle name="Note 41 10 2" xfId="12884" xr:uid="{AAF6E3C6-B42C-456C-A75D-5F5070369ED6}"/>
    <cellStyle name="Note 41 11" xfId="6253" xr:uid="{59501CD9-EC9B-4129-879F-C40C4838820E}"/>
    <cellStyle name="Note 41 11 2" xfId="12724" xr:uid="{F5FE4CB1-CE83-45C6-A8B6-EBC5B7395862}"/>
    <cellStyle name="Note 41 12" xfId="6958" xr:uid="{5FE34FFA-7320-41AC-9840-9BA99729EE99}"/>
    <cellStyle name="Note 41 12 2" xfId="13429" xr:uid="{133D25C2-2E16-4B5C-BB28-9BF1BCE21DE1}"/>
    <cellStyle name="Note 41 13" xfId="6792" xr:uid="{6489045F-7E5A-41F0-92DE-29D440361B4D}"/>
    <cellStyle name="Note 41 13 2" xfId="13263" xr:uid="{524D42D4-BFFE-4139-9572-1C58313497D7}"/>
    <cellStyle name="Note 41 14" xfId="7191" xr:uid="{D8C624B8-4540-4F18-AF7D-C7846CE2C8E9}"/>
    <cellStyle name="Note 41 14 2" xfId="13662" xr:uid="{942AB2F3-1958-49C1-A914-BEDF08C68C47}"/>
    <cellStyle name="Note 41 15" xfId="7441" xr:uid="{524339B2-A2B5-4C0B-B97B-FEC835F14F80}"/>
    <cellStyle name="Note 41 15 2" xfId="13912" xr:uid="{0CFDF80D-5DBC-4D03-8559-D1E1FDF5BB4D}"/>
    <cellStyle name="Note 41 16" xfId="7881" xr:uid="{F77303BE-34B2-4706-AD07-107BD312BE09}"/>
    <cellStyle name="Note 41 16 2" xfId="14352" xr:uid="{F37B3839-DEF2-4218-80CF-11F9B6D7EBC8}"/>
    <cellStyle name="Note 41 17" xfId="8060" xr:uid="{47A850DC-21F0-4E28-8506-E0395D197F34}"/>
    <cellStyle name="Note 41 17 2" xfId="14531" xr:uid="{89EE3ACC-EAC2-4FC7-BF4F-65BAE016FD73}"/>
    <cellStyle name="Note 41 18" xfId="8237" xr:uid="{0C9915A9-4191-4951-ADEE-78653582E8CA}"/>
    <cellStyle name="Note 41 18 2" xfId="14708" xr:uid="{3699F62E-6B55-41AC-9149-77001B5CD102}"/>
    <cellStyle name="Note 41 19" xfId="8399" xr:uid="{611B3C40-8DD3-47E9-935C-D6FABA91E8D6}"/>
    <cellStyle name="Note 41 19 2" xfId="14870" xr:uid="{7B72F32C-A21C-4832-A1E6-B509B99FF411}"/>
    <cellStyle name="Note 41 2" xfId="2265" xr:uid="{00000000-0005-0000-0000-0000DA080000}"/>
    <cellStyle name="Note 41 2 10" xfId="6959" xr:uid="{C7986783-38F2-4DEB-A958-82D824CC7977}"/>
    <cellStyle name="Note 41 2 10 2" xfId="13430" xr:uid="{C70B3548-6FE5-4E15-9418-77F146B1D1A9}"/>
    <cellStyle name="Note 41 2 11" xfId="6793" xr:uid="{B44B7722-7DCD-4A7A-88C3-6C87D3406166}"/>
    <cellStyle name="Note 41 2 11 2" xfId="13264" xr:uid="{249C3F9D-3F68-419F-9AA0-DBCDBDB5E4E9}"/>
    <cellStyle name="Note 41 2 12" xfId="7192" xr:uid="{24187C3B-137F-46C8-8C4F-51EF5670A662}"/>
    <cellStyle name="Note 41 2 12 2" xfId="13663" xr:uid="{0F5CAB10-82D7-4D3D-A62E-221C0AFC397B}"/>
    <cellStyle name="Note 41 2 13" xfId="7321" xr:uid="{2EBAFF3A-4FAB-44D2-A057-0BC6068FA4D7}"/>
    <cellStyle name="Note 41 2 13 2" xfId="13792" xr:uid="{67367EFF-A668-4888-9354-7BC8BAD02A51}"/>
    <cellStyle name="Note 41 2 14" xfId="7882" xr:uid="{0713DD24-F758-40EB-B090-03D89BBDB7FE}"/>
    <cellStyle name="Note 41 2 14 2" xfId="14353" xr:uid="{7962350A-57A7-4324-9D82-23162110F53C}"/>
    <cellStyle name="Note 41 2 15" xfId="8061" xr:uid="{E7FA3B9E-B17A-4E54-A946-2C46668C9794}"/>
    <cellStyle name="Note 41 2 15 2" xfId="14532" xr:uid="{6CAD1E2C-95F4-4518-A714-879D3F50290B}"/>
    <cellStyle name="Note 41 2 16" xfId="8238" xr:uid="{6F008B00-90C1-4642-A7C5-0AEDF4A024DB}"/>
    <cellStyle name="Note 41 2 16 2" xfId="14709" xr:uid="{5B259287-89FD-41B8-A25C-CBA87B96C8BF}"/>
    <cellStyle name="Note 41 2 17" xfId="8400" xr:uid="{AEC96382-C269-4B13-969E-F30AD757064B}"/>
    <cellStyle name="Note 41 2 17 2" xfId="14871" xr:uid="{E9E4C46D-19B8-429E-B67F-F031ACD38FED}"/>
    <cellStyle name="Note 41 2 18" xfId="9036" xr:uid="{9F49C861-5344-4295-A035-332D2CA50720}"/>
    <cellStyle name="Note 41 2 19" xfId="9473" xr:uid="{07E195AD-D27C-4463-9115-26C32DFEDE03}"/>
    <cellStyle name="Note 41 2 2" xfId="2266" xr:uid="{00000000-0005-0000-0000-0000DB080000}"/>
    <cellStyle name="Note 41 2 2 2" xfId="4913" xr:uid="{D0D62C64-EA2A-4BCF-AB55-593BFAED0B10}"/>
    <cellStyle name="Note 41 2 2 2 2" xfId="11392" xr:uid="{8A89912C-988D-4804-B42B-93016C400C81}"/>
    <cellStyle name="Note 41 2 2 3" xfId="9474" xr:uid="{EEDF8DB4-1648-4EA4-BBEA-66C43714865A}"/>
    <cellStyle name="Note 41 2 2 4" xfId="10373" xr:uid="{EA7A28F2-CF0E-4812-942D-0B7D1AF36C0F}"/>
    <cellStyle name="Note 41 2 20" xfId="8647" xr:uid="{74E44730-9417-4D9D-8EC5-03A1900FD014}"/>
    <cellStyle name="Note 41 2 21" xfId="9797" xr:uid="{93E8F187-0A5E-48F4-AD85-CA201381E209}"/>
    <cellStyle name="Note 41 2 22" xfId="9980" xr:uid="{2DF486EF-2879-47A3-946F-6CA50B7B6E45}"/>
    <cellStyle name="Note 41 2 23" xfId="9911" xr:uid="{AE62976E-7C63-4B38-AE10-C90D9D42981B}"/>
    <cellStyle name="Note 41 2 24" xfId="15123" xr:uid="{2EE117DF-563A-40A3-B990-02A9D124A96A}"/>
    <cellStyle name="Note 41 2 25" xfId="15385" xr:uid="{5882A861-6570-42AB-8509-C57CF74785DB}"/>
    <cellStyle name="Note 41 2 26" xfId="15682" xr:uid="{1B178EBC-42F0-407F-BDB9-7645174AE648}"/>
    <cellStyle name="Note 41 2 27" xfId="15843" xr:uid="{17AC7ADA-4D1D-4E39-8D8B-07F29E722D57}"/>
    <cellStyle name="Note 41 2 3" xfId="4912" xr:uid="{FB33D0F2-AC45-4BA9-969F-B0F159665911}"/>
    <cellStyle name="Note 41 2 3 2" xfId="11391" xr:uid="{9B98A37B-0347-4F2B-AC8B-DC60F910BF09}"/>
    <cellStyle name="Note 41 2 4" xfId="5534" xr:uid="{850A25AD-6BE1-4BA4-B6D6-A3E7668DEC54}"/>
    <cellStyle name="Note 41 2 4 2" xfId="12005" xr:uid="{2B26F52A-2051-4BA1-8301-1F4F959D06D1}"/>
    <cellStyle name="Note 41 2 5" xfId="5365" xr:uid="{9E7D9944-2668-42A7-9183-219943F64625}"/>
    <cellStyle name="Note 41 2 5 2" xfId="11836" xr:uid="{BC2DB4E6-F6A1-4354-9ADE-E8D85497C618}"/>
    <cellStyle name="Note 41 2 6" xfId="5770" xr:uid="{EC4D1DAB-82DD-4559-ACE6-69A827885065}"/>
    <cellStyle name="Note 41 2 6 2" xfId="12241" xr:uid="{28E64D84-7494-4F07-A50A-3A201351C6EE}"/>
    <cellStyle name="Note 41 2 7" xfId="6018" xr:uid="{F4914656-8CC6-42BC-95A5-48F6EFE20BE4}"/>
    <cellStyle name="Note 41 2 7 2" xfId="12489" xr:uid="{FEDCF952-22BD-4EA6-AFD0-8B9EF59FCBD8}"/>
    <cellStyle name="Note 41 2 8" xfId="6414" xr:uid="{B4ADD7B0-D0F6-43F3-BD2B-ABD46491D209}"/>
    <cellStyle name="Note 41 2 8 2" xfId="12885" xr:uid="{2AE345A0-FD26-4E5C-B591-64D29A20AE5A}"/>
    <cellStyle name="Note 41 2 9" xfId="6254" xr:uid="{5C0F679A-F450-4BD2-80AB-66B4821A577F}"/>
    <cellStyle name="Note 41 2 9 2" xfId="12725" xr:uid="{85EC5355-5B0B-4176-9C83-3B3D4FA05223}"/>
    <cellStyle name="Note 41 20" xfId="9035" xr:uid="{1270A74B-5A17-4AC1-A9A1-173B2C56C689}"/>
    <cellStyle name="Note 41 21" xfId="9472" xr:uid="{D428E5DA-9795-4A55-9120-46919F91D37B}"/>
    <cellStyle name="Note 41 22" xfId="8648" xr:uid="{438C92FC-562D-4E9F-975D-8E89366D4015}"/>
    <cellStyle name="Note 41 23" xfId="9796" xr:uid="{529E6745-4587-47C2-AF75-8E3C73D4C3A3}"/>
    <cellStyle name="Note 41 24" xfId="9979" xr:uid="{123F7E7C-489E-4060-917E-82B16BFD0C37}"/>
    <cellStyle name="Note 41 25" xfId="9910" xr:uid="{67ED913E-AA54-410E-BA2C-F09304B06AF9}"/>
    <cellStyle name="Note 41 26" xfId="15122" xr:uid="{57B2D3AA-80B0-46ED-8AB8-9B315E9C92B6}"/>
    <cellStyle name="Note 41 27" xfId="3567" xr:uid="{B79718A8-5C55-4FF3-9624-2A87FF736EB7}"/>
    <cellStyle name="Note 41 28" xfId="15386" xr:uid="{9663D667-EDF1-40B5-8B81-78F23A50520D}"/>
    <cellStyle name="Note 41 29" xfId="15681" xr:uid="{0E487B2F-FADB-478D-B00A-DBF8E4F7B2AD}"/>
    <cellStyle name="Note 41 3" xfId="2267" xr:uid="{00000000-0005-0000-0000-0000DC080000}"/>
    <cellStyle name="Note 41 3 2" xfId="4914" xr:uid="{3FABA74C-28CC-4119-AA31-3FAF438585ED}"/>
    <cellStyle name="Note 41 3 2 2" xfId="11393" xr:uid="{3504E207-D507-4093-A6B9-CAB10E67E908}"/>
    <cellStyle name="Note 41 3 3" xfId="9475" xr:uid="{1B1AEF46-904D-4546-BFBA-9271B6B6C649}"/>
    <cellStyle name="Note 41 3 4" xfId="10374" xr:uid="{EC25156B-9DA1-429D-A306-F4150C85A281}"/>
    <cellStyle name="Note 41 3 5" xfId="3568" xr:uid="{45225F0C-4F4B-4285-BC74-FEFC553A4AFC}"/>
    <cellStyle name="Note 41 30" xfId="15842" xr:uid="{9F49A925-E9C7-421E-84AE-72D0D6056270}"/>
    <cellStyle name="Note 41 4" xfId="4320" xr:uid="{9B70A104-5DB8-4332-ACF8-A2B341AA08A6}"/>
    <cellStyle name="Note 41 4 2" xfId="10857" xr:uid="{781EBC41-EE16-40DA-827F-FA0ABB2444E4}"/>
    <cellStyle name="Note 41 5" xfId="4911" xr:uid="{A43E0F58-D1D0-4989-8589-CCFC9E09FE97}"/>
    <cellStyle name="Note 41 5 2" xfId="11390" xr:uid="{8EF28BB9-89E0-4BDC-ACE3-3515DE88C5A1}"/>
    <cellStyle name="Note 41 6" xfId="5533" xr:uid="{E7E74450-6086-476D-82F1-FF047821ADF5}"/>
    <cellStyle name="Note 41 6 2" xfId="12004" xr:uid="{A7004BD2-3912-4A41-B962-1265F0FC9DAC}"/>
    <cellStyle name="Note 41 7" xfId="5364" xr:uid="{B044C1AE-691C-401C-8ADE-2D8150638532}"/>
    <cellStyle name="Note 41 7 2" xfId="11835" xr:uid="{802004AD-2BA1-4820-B81E-33FB479613E3}"/>
    <cellStyle name="Note 41 8" xfId="5769" xr:uid="{18F95C9F-B348-4A46-92B0-EA703B3314DE}"/>
    <cellStyle name="Note 41 8 2" xfId="12240" xr:uid="{94EB5279-DF6E-4AD2-A50A-B126196B59F0}"/>
    <cellStyle name="Note 41 9" xfId="6019" xr:uid="{B81B7347-7CBF-4901-8D6D-F49ACFA4F611}"/>
    <cellStyle name="Note 41 9 2" xfId="12490" xr:uid="{D273FF81-1A0B-498A-A53C-AC6BEB948BBE}"/>
    <cellStyle name="Note 41_TRAFO" xfId="2268" xr:uid="{00000000-0005-0000-0000-0000DD080000}"/>
    <cellStyle name="Note 42" xfId="2269" xr:uid="{00000000-0005-0000-0000-0000DE080000}"/>
    <cellStyle name="Note 42 10" xfId="6415" xr:uid="{E23C3123-BF06-4C85-9B0D-3D84B5A35383}"/>
    <cellStyle name="Note 42 10 2" xfId="12886" xr:uid="{549D7FA2-A1B0-48E7-B574-F1BB15ADEAF7}"/>
    <cellStyle name="Note 42 11" xfId="5906" xr:uid="{2CA8B3B7-640B-4BE4-8522-2A348234FC09}"/>
    <cellStyle name="Note 42 11 2" xfId="12377" xr:uid="{76032C96-6FDA-449C-A344-7316A1B01D12}"/>
    <cellStyle name="Note 42 12" xfId="6960" xr:uid="{D01B57CE-3F58-4E92-9D0F-D4779767B40A}"/>
    <cellStyle name="Note 42 12 2" xfId="13431" xr:uid="{9DC586F4-3E89-4C24-B812-886497E4CE71}"/>
    <cellStyle name="Note 42 13" xfId="6794" xr:uid="{46EF7BAD-CE8E-41E4-936D-0C64A136D83F}"/>
    <cellStyle name="Note 42 13 2" xfId="13265" xr:uid="{AFCA6B10-44A2-4328-A3BC-13E1CE2BA0BD}"/>
    <cellStyle name="Note 42 14" xfId="7193" xr:uid="{2B12FFD1-0EAD-4F13-B268-B1892BBB0470}"/>
    <cellStyle name="Note 42 14 2" xfId="13664" xr:uid="{C5AED277-54FC-4953-A270-36CB60A038E4}"/>
    <cellStyle name="Note 42 15" xfId="7440" xr:uid="{23EC3D77-EE5F-4D6F-97B1-6BCFC80A735B}"/>
    <cellStyle name="Note 42 15 2" xfId="13911" xr:uid="{3C0737CF-E607-4457-B28F-B491B309485F}"/>
    <cellStyle name="Note 42 16" xfId="7883" xr:uid="{D9A1581C-9CBD-4F20-B266-7F0490575DD2}"/>
    <cellStyle name="Note 42 16 2" xfId="14354" xr:uid="{A271286C-E9D0-4994-BCD1-A965D94B2797}"/>
    <cellStyle name="Note 42 17" xfId="8062" xr:uid="{CAFDE514-7ACD-4BBE-A6B4-B3E99343B7C2}"/>
    <cellStyle name="Note 42 17 2" xfId="14533" xr:uid="{83D4C520-2812-4AD0-BE08-47786B88FC16}"/>
    <cellStyle name="Note 42 18" xfId="8239" xr:uid="{9CD21A24-571C-4FB3-938F-BB8B4D024A35}"/>
    <cellStyle name="Note 42 18 2" xfId="14710" xr:uid="{F80E3975-6247-49C4-803D-D2AD7A8BE812}"/>
    <cellStyle name="Note 42 19" xfId="8401" xr:uid="{A02CF494-41DA-4121-8BAB-48056D275063}"/>
    <cellStyle name="Note 42 19 2" xfId="14872" xr:uid="{75A81FEA-F142-4B95-8B31-C31D1BAD5188}"/>
    <cellStyle name="Note 42 2" xfId="2270" xr:uid="{00000000-0005-0000-0000-0000DF080000}"/>
    <cellStyle name="Note 42 2 10" xfId="6961" xr:uid="{DE72E4B0-E1B4-4C32-A899-01CAE6438209}"/>
    <cellStyle name="Note 42 2 10 2" xfId="13432" xr:uid="{981252F8-A11C-438B-8D35-71139B1EF40B}"/>
    <cellStyle name="Note 42 2 11" xfId="6795" xr:uid="{B1679AEE-72F0-4292-A431-40F85B3C9487}"/>
    <cellStyle name="Note 42 2 11 2" xfId="13266" xr:uid="{14FCB6B8-EB74-4137-A7F3-6805E1DF79AD}"/>
    <cellStyle name="Note 42 2 12" xfId="7194" xr:uid="{87611455-5B5B-4670-9D29-AD307CBE4791}"/>
    <cellStyle name="Note 42 2 12 2" xfId="13665" xr:uid="{602BFCA5-0DF7-4ED5-B4FE-697120D2EF56}"/>
    <cellStyle name="Note 42 2 13" xfId="7439" xr:uid="{0DBC5780-3D16-4504-9B81-9D805EF925F3}"/>
    <cellStyle name="Note 42 2 13 2" xfId="13910" xr:uid="{85218E2C-CF80-4A22-A445-6527B190FC93}"/>
    <cellStyle name="Note 42 2 14" xfId="7884" xr:uid="{F31E5594-C177-4E4F-9FDD-A31C61D5D9D0}"/>
    <cellStyle name="Note 42 2 14 2" xfId="14355" xr:uid="{871687E3-46D2-4915-92CC-4C19FE44F1C5}"/>
    <cellStyle name="Note 42 2 15" xfId="8063" xr:uid="{E02CC121-E5F0-4F39-BF7F-DF75DB924DDD}"/>
    <cellStyle name="Note 42 2 15 2" xfId="14534" xr:uid="{8870B615-E9DC-4EE0-BCE6-C368B1B65E60}"/>
    <cellStyle name="Note 42 2 16" xfId="8240" xr:uid="{CBE2C097-1501-406B-9A64-19C787854A86}"/>
    <cellStyle name="Note 42 2 16 2" xfId="14711" xr:uid="{F7E23F79-BAB9-4C58-AE14-18FEE6192697}"/>
    <cellStyle name="Note 42 2 17" xfId="8402" xr:uid="{20FD53A4-66A8-4AE0-823E-FE5D52AC437E}"/>
    <cellStyle name="Note 42 2 17 2" xfId="14873" xr:uid="{29AE7F2A-446C-4A3A-8E82-77F82522D4DF}"/>
    <cellStyle name="Note 42 2 18" xfId="9038" xr:uid="{925573AB-2FF5-4F95-B752-3FC20B4060FA}"/>
    <cellStyle name="Note 42 2 19" xfId="9477" xr:uid="{CF65EBDF-E548-45B8-B53E-DDBC3E8C402F}"/>
    <cellStyle name="Note 42 2 2" xfId="2271" xr:uid="{00000000-0005-0000-0000-0000E0080000}"/>
    <cellStyle name="Note 42 2 2 2" xfId="4917" xr:uid="{89EF2908-CB83-4DDD-86EC-558035915D69}"/>
    <cellStyle name="Note 42 2 2 2 2" xfId="11396" xr:uid="{72D4E795-CA65-4D61-B0E1-53ECEDEC1A91}"/>
    <cellStyle name="Note 42 2 2 3" xfId="9478" xr:uid="{32996EF4-B8B9-4C66-B541-D222D6BF5CF0}"/>
    <cellStyle name="Note 42 2 2 4" xfId="10375" xr:uid="{4503455E-2107-4030-B6BB-DDD2BD636C79}"/>
    <cellStyle name="Note 42 2 20" xfId="8645" xr:uid="{3A9327EC-28FD-4758-84B1-C2A439893256}"/>
    <cellStyle name="Note 42 2 21" xfId="9799" xr:uid="{696C1544-4A65-446C-BFE3-89BD8014CB18}"/>
    <cellStyle name="Note 42 2 22" xfId="9982" xr:uid="{3D6C10C6-605C-46B5-B3CA-710E313BE9BE}"/>
    <cellStyle name="Note 42 2 23" xfId="10107" xr:uid="{5BE27517-E9F1-4B6B-B53C-5BCDC1F9EE8B}"/>
    <cellStyle name="Note 42 2 24" xfId="15125" xr:uid="{DDECBC77-1A07-4339-A3E5-BB3DA3B441E2}"/>
    <cellStyle name="Note 42 2 25" xfId="15384" xr:uid="{47311145-6111-463E-9263-B794345671FA}"/>
    <cellStyle name="Note 42 2 26" xfId="15684" xr:uid="{3829EEE5-B24C-48A6-B3F2-3C903D4DC43D}"/>
    <cellStyle name="Note 42 2 27" xfId="15845" xr:uid="{2BC9177F-4B59-4711-B9E2-54C63EC106F4}"/>
    <cellStyle name="Note 42 2 3" xfId="4916" xr:uid="{E2A11C2C-725D-4787-BD8B-121DABEE1683}"/>
    <cellStyle name="Note 42 2 3 2" xfId="11395" xr:uid="{CCB39E88-98A1-4390-8F8A-5DB0588E57DF}"/>
    <cellStyle name="Note 42 2 4" xfId="5536" xr:uid="{5471D5AB-DC9E-4AF5-8548-A2CA22D006F0}"/>
    <cellStyle name="Note 42 2 4 2" xfId="12007" xr:uid="{21C2ED49-3669-41B7-8EC9-5E55CD0D6BA8}"/>
    <cellStyle name="Note 42 2 5" xfId="5367" xr:uid="{FCA4AB0E-DD50-477A-B616-620901C28DF3}"/>
    <cellStyle name="Note 42 2 5 2" xfId="11838" xr:uid="{7831C97D-3559-4AC4-9969-F39D20EEA68A}"/>
    <cellStyle name="Note 42 2 6" xfId="5772" xr:uid="{F93E7F5F-26EA-42ED-9819-97ECA021B8C7}"/>
    <cellStyle name="Note 42 2 6 2" xfId="12243" xr:uid="{3E0358F6-3234-4D4A-8C54-863FE7B555F8}"/>
    <cellStyle name="Note 42 2 7" xfId="6016" xr:uid="{EE820D64-4545-42CC-BF2D-D68486F64233}"/>
    <cellStyle name="Note 42 2 7 2" xfId="12487" xr:uid="{42ED9ABC-AAB4-48E2-83A0-2A59842FD3F1}"/>
    <cellStyle name="Note 42 2 8" xfId="6416" xr:uid="{3A0293BB-0C31-4846-9BBA-A99459E29AE5}"/>
    <cellStyle name="Note 42 2 8 2" xfId="12887" xr:uid="{9A3582A1-5D85-46BB-9BD4-05E26EDFD8C0}"/>
    <cellStyle name="Note 42 2 9" xfId="6476" xr:uid="{A50D71B9-FB94-4554-9618-4E9EDF717358}"/>
    <cellStyle name="Note 42 2 9 2" xfId="12947" xr:uid="{9BCB862B-69B3-40D7-8443-D8D42996B672}"/>
    <cellStyle name="Note 42 20" xfId="9037" xr:uid="{D0434E93-DC9A-447F-B998-AB820FD3ECB2}"/>
    <cellStyle name="Note 42 21" xfId="9476" xr:uid="{0CA7F471-377F-4A05-A26E-F975D583388C}"/>
    <cellStyle name="Note 42 22" xfId="8646" xr:uid="{2BCBB06C-E35A-4B9F-AE1C-A02FEDC9C217}"/>
    <cellStyle name="Note 42 23" xfId="9798" xr:uid="{CEBF3B28-8782-40F1-B3B8-BDC38524405B}"/>
    <cellStyle name="Note 42 24" xfId="9981" xr:uid="{2A7985F9-7345-4272-ABB0-179F6E3F2ACA}"/>
    <cellStyle name="Note 42 25" xfId="9912" xr:uid="{ED270BAA-3F99-410B-8629-65BED54AE9D4}"/>
    <cellStyle name="Note 42 26" xfId="15124" xr:uid="{5ED65F5B-9D37-474F-9493-726824AA7556}"/>
    <cellStyle name="Note 42 27" xfId="3569" xr:uid="{49783079-DF1A-4574-AB77-AF5817202FB1}"/>
    <cellStyle name="Note 42 28" xfId="15262" xr:uid="{5C1A24CE-4EE3-4A44-8EE8-B8A5186C410E}"/>
    <cellStyle name="Note 42 29" xfId="15683" xr:uid="{5919382B-ABF8-4B7A-8B12-E6FE51548035}"/>
    <cellStyle name="Note 42 3" xfId="2272" xr:uid="{00000000-0005-0000-0000-0000E1080000}"/>
    <cellStyle name="Note 42 3 2" xfId="4918" xr:uid="{D557A80A-A1C1-465A-BBAE-D1400B98D7A1}"/>
    <cellStyle name="Note 42 3 2 2" xfId="11397" xr:uid="{4568CB4E-5D50-4CD3-BDE1-98293DF32747}"/>
    <cellStyle name="Note 42 3 3" xfId="9479" xr:uid="{BDE817C0-EB04-43C6-B8F1-3EF783BFC6ED}"/>
    <cellStyle name="Note 42 3 4" xfId="10376" xr:uid="{232F50EA-3366-4E30-9387-38DE40AAE84E}"/>
    <cellStyle name="Note 42 3 5" xfId="3570" xr:uid="{1880509F-DAD1-4D6D-A602-0BCBDC7D4FD2}"/>
    <cellStyle name="Note 42 30" xfId="15844" xr:uid="{FA01E64E-B763-472A-ACFD-46917A798875}"/>
    <cellStyle name="Note 42 4" xfId="4321" xr:uid="{BBCEFDA6-685A-496F-AC14-5DA2C37383CC}"/>
    <cellStyle name="Note 42 4 2" xfId="10858" xr:uid="{935543A6-C230-41A5-BDAB-2E8B0CB45D91}"/>
    <cellStyle name="Note 42 5" xfId="4915" xr:uid="{88C1D664-F6D0-41DD-B474-C2F00FCE32A1}"/>
    <cellStyle name="Note 42 5 2" xfId="11394" xr:uid="{C3924043-25FB-4DCA-B487-EA116434220E}"/>
    <cellStyle name="Note 42 6" xfId="5535" xr:uid="{71B9C410-45CC-4C8C-BBDF-580442E6650D}"/>
    <cellStyle name="Note 42 6 2" xfId="12006" xr:uid="{C7F2B89B-4175-43FE-A0E5-A20F19AF92D6}"/>
    <cellStyle name="Note 42 7" xfId="5366" xr:uid="{87D12EFB-788F-4F12-9E5A-720B4CEF36E3}"/>
    <cellStyle name="Note 42 7 2" xfId="11837" xr:uid="{78926966-7EE6-4CEA-BEFB-4CE3A3A3428B}"/>
    <cellStyle name="Note 42 8" xfId="5771" xr:uid="{42FA80EA-D8DB-4E01-B8E9-8DC23F2B038D}"/>
    <cellStyle name="Note 42 8 2" xfId="12242" xr:uid="{8ED1117A-D3B2-4F02-9648-46487D38B684}"/>
    <cellStyle name="Note 42 9" xfId="6017" xr:uid="{E0C0F7CF-AA1B-47F2-8FC6-FA975F702DC0}"/>
    <cellStyle name="Note 42 9 2" xfId="12488" xr:uid="{D9B04231-D0C4-44A8-BCCB-2934C88A08E5}"/>
    <cellStyle name="Note 42_TRAFO" xfId="2273" xr:uid="{00000000-0005-0000-0000-0000E2080000}"/>
    <cellStyle name="Note 43" xfId="2274" xr:uid="{00000000-0005-0000-0000-0000E3080000}"/>
    <cellStyle name="Note 43 10" xfId="6417" xr:uid="{5CDADB0F-6B1A-444B-833E-D3450311F4A3}"/>
    <cellStyle name="Note 43 10 2" xfId="12888" xr:uid="{91DDC467-3390-41A9-A480-D40C0F27DFB6}"/>
    <cellStyle name="Note 43 11" xfId="6255" xr:uid="{4BB2F4C5-5DC2-4271-AB1E-7471B8A8A30E}"/>
    <cellStyle name="Note 43 11 2" xfId="12726" xr:uid="{8901C54B-4F94-4D33-BF61-1FD060EF47A2}"/>
    <cellStyle name="Note 43 12" xfId="6962" xr:uid="{A5A1ECCE-E098-425F-8D96-4914A449DB72}"/>
    <cellStyle name="Note 43 12 2" xfId="13433" xr:uid="{1E1D8BED-B006-48FB-A3E2-7BF626ACEBB3}"/>
    <cellStyle name="Note 43 13" xfId="6796" xr:uid="{E23A4BDB-15A8-4DB8-9D80-63C5398B394E}"/>
    <cellStyle name="Note 43 13 2" xfId="13267" xr:uid="{63602FD9-704A-487E-AE10-0FD5E8B65050}"/>
    <cellStyle name="Note 43 14" xfId="7195" xr:uid="{E9DCD2DC-57C3-4112-B364-F12201186D4D}"/>
    <cellStyle name="Note 43 14 2" xfId="13666" xr:uid="{542BD699-06CD-421B-B7A9-0C6DD94E6527}"/>
    <cellStyle name="Note 43 15" xfId="7438" xr:uid="{250A038A-27B1-4230-B2F9-6EC96E4A3009}"/>
    <cellStyle name="Note 43 15 2" xfId="13909" xr:uid="{268EABF4-3FC7-4CC3-A370-F95B3117B71F}"/>
    <cellStyle name="Note 43 16" xfId="7885" xr:uid="{75E69C9E-4524-4B60-B4F7-63F92BF46B73}"/>
    <cellStyle name="Note 43 16 2" xfId="14356" xr:uid="{4EF48C72-2E63-405F-930D-D4AF89F5BD04}"/>
    <cellStyle name="Note 43 17" xfId="8064" xr:uid="{EDAB59EA-C03F-4E17-8E09-79AE8B744518}"/>
    <cellStyle name="Note 43 17 2" xfId="14535" xr:uid="{4F8702C0-1CBB-4E6B-B840-0234B877789F}"/>
    <cellStyle name="Note 43 18" xfId="8241" xr:uid="{E404A7D0-492E-451E-9E71-8AD74F2979A2}"/>
    <cellStyle name="Note 43 18 2" xfId="14712" xr:uid="{E3294E1B-7B1F-49F1-A98B-CE0EEF50680D}"/>
    <cellStyle name="Note 43 19" xfId="8403" xr:uid="{2798DDBD-BDC2-4A82-9ED6-BC89E4BCC70A}"/>
    <cellStyle name="Note 43 19 2" xfId="14874" xr:uid="{532D5FA9-B639-4650-AF3A-DE20FDC5580F}"/>
    <cellStyle name="Note 43 2" xfId="2275" xr:uid="{00000000-0005-0000-0000-0000E4080000}"/>
    <cellStyle name="Note 43 2 10" xfId="6963" xr:uid="{9B984E06-390A-450E-B03A-409965FA1938}"/>
    <cellStyle name="Note 43 2 10 2" xfId="13434" xr:uid="{4135D7DD-0E45-46E7-AF75-04E7ECF91896}"/>
    <cellStyle name="Note 43 2 11" xfId="6797" xr:uid="{5A6A0A7B-9F0B-4306-A914-17F877FF6FF5}"/>
    <cellStyle name="Note 43 2 11 2" xfId="13268" xr:uid="{5C86CFD2-0BE5-4404-B5F4-2AA284B31A05}"/>
    <cellStyle name="Note 43 2 12" xfId="7196" xr:uid="{76B1E57F-9F97-407E-B176-A4EA7A525760}"/>
    <cellStyle name="Note 43 2 12 2" xfId="13667" xr:uid="{DE5088D1-94F9-4B1E-AD9C-406CB8F36087}"/>
    <cellStyle name="Note 43 2 13" xfId="7437" xr:uid="{A75A8722-4699-436A-AF44-086A25C3520C}"/>
    <cellStyle name="Note 43 2 13 2" xfId="13908" xr:uid="{CE519489-1D77-4C93-A822-9908E86B1FC8}"/>
    <cellStyle name="Note 43 2 14" xfId="7886" xr:uid="{6579B715-3FBF-440F-8179-BB1471DD053E}"/>
    <cellStyle name="Note 43 2 14 2" xfId="14357" xr:uid="{242FF321-BAC2-488D-8EB4-0A16FA8C6BAF}"/>
    <cellStyle name="Note 43 2 15" xfId="8065" xr:uid="{4BDF093B-3CE4-4224-B9F0-C0638DFF1A9F}"/>
    <cellStyle name="Note 43 2 15 2" xfId="14536" xr:uid="{6FCDCDAD-F19F-41D6-9EAE-80108EA61B4D}"/>
    <cellStyle name="Note 43 2 16" xfId="8242" xr:uid="{B7CEE77C-B3C6-4C2F-B716-33B96845AA6E}"/>
    <cellStyle name="Note 43 2 16 2" xfId="14713" xr:uid="{B110AE35-7AAC-40A5-991E-4131E5559596}"/>
    <cellStyle name="Note 43 2 17" xfId="8404" xr:uid="{71A1899D-CA7F-4A47-A3D4-F939EC4FE519}"/>
    <cellStyle name="Note 43 2 17 2" xfId="14875" xr:uid="{632FEC9E-74ED-4084-A877-A60B41FFBFBD}"/>
    <cellStyle name="Note 43 2 18" xfId="9040" xr:uid="{5449F244-445C-43F8-A5D6-2EEA05A7B374}"/>
    <cellStyle name="Note 43 2 19" xfId="9481" xr:uid="{891C39D1-335C-4C5E-B623-4B008A8ADF87}"/>
    <cellStyle name="Note 43 2 2" xfId="2276" xr:uid="{00000000-0005-0000-0000-0000E5080000}"/>
    <cellStyle name="Note 43 2 2 2" xfId="4921" xr:uid="{7EBCD652-6099-450C-A633-D4C2B5463E35}"/>
    <cellStyle name="Note 43 2 2 2 2" xfId="11400" xr:uid="{89A9C762-CC92-4251-94F0-BE0AB958F335}"/>
    <cellStyle name="Note 43 2 2 3" xfId="9482" xr:uid="{9304F113-44F8-4132-A17A-46024887B91A}"/>
    <cellStyle name="Note 43 2 2 4" xfId="10377" xr:uid="{FF1AA183-9B57-487D-B470-1408E5CBBE93}"/>
    <cellStyle name="Note 43 2 20" xfId="9238" xr:uid="{704311E8-7FD8-444A-A8E8-57C13D0A1E44}"/>
    <cellStyle name="Note 43 2 21" xfId="9801" xr:uid="{E19CFD6B-20AF-4BE9-B133-B4C60466811A}"/>
    <cellStyle name="Note 43 2 22" xfId="9984" xr:uid="{D4F18E5A-B47F-452B-9CEC-F67C104107AA}"/>
    <cellStyle name="Note 43 2 23" xfId="10222" xr:uid="{EF9264F8-40DF-4B05-B66F-023E43FC2C37}"/>
    <cellStyle name="Note 43 2 24" xfId="15127" xr:uid="{60D8BAAD-C082-4015-9824-AA161B4F0455}"/>
    <cellStyle name="Note 43 2 25" xfId="15382" xr:uid="{2F0D96AF-AA27-47B6-8EBB-EDAD9192B9B7}"/>
    <cellStyle name="Note 43 2 26" xfId="15686" xr:uid="{8C81A9F4-A3C1-423F-8A68-C324D55E0598}"/>
    <cellStyle name="Note 43 2 27" xfId="15847" xr:uid="{7FDDE585-9B42-4DBD-9EFC-CDF9A5289359}"/>
    <cellStyle name="Note 43 2 3" xfId="4920" xr:uid="{261A1283-68B1-48DA-B3B9-F572A4AF1D94}"/>
    <cellStyle name="Note 43 2 3 2" xfId="11399" xr:uid="{1431E99D-29D9-4340-8C65-D888FE6B4D59}"/>
    <cellStyle name="Note 43 2 4" xfId="5538" xr:uid="{D8CEE6B8-B660-4657-B313-27958BC9818C}"/>
    <cellStyle name="Note 43 2 4 2" xfId="12009" xr:uid="{BC662B2C-48BD-451B-A7BC-5C1A830782C0}"/>
    <cellStyle name="Note 43 2 5" xfId="5369" xr:uid="{DD584F5D-5F47-4588-874B-22DF1A174EF7}"/>
    <cellStyle name="Note 43 2 5 2" xfId="11840" xr:uid="{F7479DB6-EA69-41C2-9F59-A725FAECE7C9}"/>
    <cellStyle name="Note 43 2 6" xfId="5774" xr:uid="{8CEC36D3-AFB7-49FF-8A83-71A00928E84D}"/>
    <cellStyle name="Note 43 2 6 2" xfId="12245" xr:uid="{F7B02710-06F3-40C8-A3EA-0ACC2A6F61ED}"/>
    <cellStyle name="Note 43 2 7" xfId="6014" xr:uid="{469BA0F8-D860-4298-811D-1EFC03B6334A}"/>
    <cellStyle name="Note 43 2 7 2" xfId="12485" xr:uid="{ADFE4532-B4DD-4F69-8CF4-FF121CA0BDCB}"/>
    <cellStyle name="Note 43 2 8" xfId="6418" xr:uid="{CC8E24D2-825E-4938-BD45-6270F2458592}"/>
    <cellStyle name="Note 43 2 8 2" xfId="12889" xr:uid="{6AB3EC07-FD0B-483C-A926-31D76FB05557}"/>
    <cellStyle name="Note 43 2 9" xfId="6256" xr:uid="{7BC6D9E9-A23C-4128-ACFB-3D7A302E1BC6}"/>
    <cellStyle name="Note 43 2 9 2" xfId="12727" xr:uid="{C8F33692-4E74-4C74-93EC-5F49B3D99DF4}"/>
    <cellStyle name="Note 43 20" xfId="9039" xr:uid="{ED95A41B-8FAB-4EB0-A472-ADB33CA84FF9}"/>
    <cellStyle name="Note 43 21" xfId="9480" xr:uid="{1ADE38E0-5443-4FB0-8D71-251321E50A38}"/>
    <cellStyle name="Note 43 22" xfId="8644" xr:uid="{B9907DA7-20CA-459B-AB27-40DC579DAAFE}"/>
    <cellStyle name="Note 43 23" xfId="9800" xr:uid="{11FE31BD-3750-4B52-88C7-4620992AD4D5}"/>
    <cellStyle name="Note 43 24" xfId="9983" xr:uid="{551E5CB4-6848-421C-B9E8-3717EB14DFC7}"/>
    <cellStyle name="Note 43 25" xfId="10108" xr:uid="{6039824E-5CA7-4834-B335-9737F80864FE}"/>
    <cellStyle name="Note 43 26" xfId="15126" xr:uid="{E49963D1-8D8F-43E5-AC03-7FA670105B0B}"/>
    <cellStyle name="Note 43 27" xfId="3571" xr:uid="{6472A179-F2A0-45BC-AA81-886AA41A36D2}"/>
    <cellStyle name="Note 43 28" xfId="15383" xr:uid="{D99378EC-32BE-47E0-B9D6-65324C1920CE}"/>
    <cellStyle name="Note 43 29" xfId="15685" xr:uid="{CDD035D0-9B0B-4935-B2E7-C4F0E264E796}"/>
    <cellStyle name="Note 43 3" xfId="2277" xr:uid="{00000000-0005-0000-0000-0000E6080000}"/>
    <cellStyle name="Note 43 3 2" xfId="4922" xr:uid="{6D035257-CDC4-434A-90D2-E211EAFEA0C8}"/>
    <cellStyle name="Note 43 3 2 2" xfId="11401" xr:uid="{3C1FFC9D-C263-4B5B-A719-C0536C01F981}"/>
    <cellStyle name="Note 43 3 3" xfId="9483" xr:uid="{54ED158F-AF09-484C-A743-BFBE85099253}"/>
    <cellStyle name="Note 43 3 4" xfId="10378" xr:uid="{4B041E24-5158-4193-930F-685A2ED83256}"/>
    <cellStyle name="Note 43 3 5" xfId="3572" xr:uid="{85265286-82B4-4FAE-BF38-D14D467ADAFC}"/>
    <cellStyle name="Note 43 30" xfId="15846" xr:uid="{747CCAC2-1562-45D2-A99A-D77178E2C368}"/>
    <cellStyle name="Note 43 4" xfId="4322" xr:uid="{AED20082-A575-42BF-B265-166FDD042D7E}"/>
    <cellStyle name="Note 43 4 2" xfId="10859" xr:uid="{5EF4FF17-175D-4A0F-9830-5ED6816D1BBF}"/>
    <cellStyle name="Note 43 5" xfId="4919" xr:uid="{170CBB37-3A5F-40F9-8423-9E6C7D79E64E}"/>
    <cellStyle name="Note 43 5 2" xfId="11398" xr:uid="{2EAC4470-E990-4321-9F33-95764EC335B3}"/>
    <cellStyle name="Note 43 6" xfId="5537" xr:uid="{AA1CBEBF-7E75-47DE-AA20-68492823D91C}"/>
    <cellStyle name="Note 43 6 2" xfId="12008" xr:uid="{D4E30C79-2C55-4C9C-B394-49B57120E478}"/>
    <cellStyle name="Note 43 7" xfId="5368" xr:uid="{48D2489C-FBAA-4A94-BD19-EBA18CD29FC3}"/>
    <cellStyle name="Note 43 7 2" xfId="11839" xr:uid="{52F8D06C-76D4-45E8-BB89-1FA257F6811B}"/>
    <cellStyle name="Note 43 8" xfId="5773" xr:uid="{3FFDABBD-BFB5-443D-8BC4-75E4B6617CDD}"/>
    <cellStyle name="Note 43 8 2" xfId="12244" xr:uid="{81E25AC2-6695-44CE-A3C7-B39B1F7E4E60}"/>
    <cellStyle name="Note 43 9" xfId="6015" xr:uid="{D06E43D9-C4F7-4CDC-9C94-CC9AD61EE0BC}"/>
    <cellStyle name="Note 43 9 2" xfId="12486" xr:uid="{3661C029-D669-4817-8F6B-3E34254365BD}"/>
    <cellStyle name="Note 43_TRAFO" xfId="2278" xr:uid="{00000000-0005-0000-0000-0000E7080000}"/>
    <cellStyle name="Note 44" xfId="2279" xr:uid="{00000000-0005-0000-0000-0000E8080000}"/>
    <cellStyle name="Note 44 10" xfId="5916" xr:uid="{07B330E8-12CD-4DA9-A001-8BDB2A981EEA}"/>
    <cellStyle name="Note 44 10 2" xfId="12387" xr:uid="{94B23EC7-A566-481A-AA30-720781E05EB1}"/>
    <cellStyle name="Note 44 11" xfId="6257" xr:uid="{B5A80C33-6C9F-43F2-832A-2228BB771B92}"/>
    <cellStyle name="Note 44 11 2" xfId="12728" xr:uid="{3F727F65-5DF4-4C0B-B152-D68F40E9F54D}"/>
    <cellStyle name="Note 44 12" xfId="6964" xr:uid="{0336331E-5334-4B0C-8703-3768EA9944EB}"/>
    <cellStyle name="Note 44 12 2" xfId="13435" xr:uid="{FCC41834-18C4-469F-9B8D-D1C0181705C8}"/>
    <cellStyle name="Note 44 13" xfId="6798" xr:uid="{0A3193CE-9172-47DE-A299-25F74A2F286A}"/>
    <cellStyle name="Note 44 13 2" xfId="13269" xr:uid="{041CE3AB-5088-4E61-94C6-F54E6D1C1CE7}"/>
    <cellStyle name="Note 44 14" xfId="7197" xr:uid="{F2254D65-5C96-4A74-86E8-2BDA93A54426}"/>
    <cellStyle name="Note 44 14 2" xfId="13668" xr:uid="{AB07876B-3077-4472-A1B6-52B3BB5B89FC}"/>
    <cellStyle name="Note 44 15" xfId="7436" xr:uid="{6F1A8D99-3205-42AC-A34E-C329BC058F68}"/>
    <cellStyle name="Note 44 15 2" xfId="13907" xr:uid="{42F7D6F9-2889-4844-AC55-3E7C2363DE06}"/>
    <cellStyle name="Note 44 16" xfId="7887" xr:uid="{8D592FCE-15E1-4640-9A12-85B3A3F9EF2E}"/>
    <cellStyle name="Note 44 16 2" xfId="14358" xr:uid="{E94FC625-B60C-4AC5-9831-32FD59F35AEF}"/>
    <cellStyle name="Note 44 17" xfId="8066" xr:uid="{430519C7-3B7C-4D2F-A45B-20F0AAE1D748}"/>
    <cellStyle name="Note 44 17 2" xfId="14537" xr:uid="{89814F09-0CA0-4025-9063-6F99C6ED2DC8}"/>
    <cellStyle name="Note 44 18" xfId="8243" xr:uid="{003DB5A7-D6ED-489B-8BF0-E38DEFDB3339}"/>
    <cellStyle name="Note 44 18 2" xfId="14714" xr:uid="{9BCB0C1B-9A73-465B-8199-6B80080F61BB}"/>
    <cellStyle name="Note 44 19" xfId="8405" xr:uid="{7C297D4D-6334-4F82-9888-84620C52851B}"/>
    <cellStyle name="Note 44 19 2" xfId="14876" xr:uid="{03E6D58A-A56E-4BD5-82C4-F72DB7CCC964}"/>
    <cellStyle name="Note 44 2" xfId="2280" xr:uid="{00000000-0005-0000-0000-0000E9080000}"/>
    <cellStyle name="Note 44 2 10" xfId="6965" xr:uid="{A71126D3-261D-4E5F-A80A-053BEA16EB8E}"/>
    <cellStyle name="Note 44 2 10 2" xfId="13436" xr:uid="{5EB27933-C599-4FD6-AB03-DE9A3395F9C3}"/>
    <cellStyle name="Note 44 2 11" xfId="6799" xr:uid="{C0164787-0CFB-45F0-B6FD-3646592363A8}"/>
    <cellStyle name="Note 44 2 11 2" xfId="13270" xr:uid="{660F121E-87DD-4C09-A964-B980E8254405}"/>
    <cellStyle name="Note 44 2 12" xfId="7198" xr:uid="{AA028400-FF66-443F-87A2-F9AA245034FA}"/>
    <cellStyle name="Note 44 2 12 2" xfId="13669" xr:uid="{4ED95D47-0B16-4910-9C57-E6203727234F}"/>
    <cellStyle name="Note 44 2 13" xfId="7435" xr:uid="{BC8AE2D4-15D9-4C99-A4DA-054A7CADAD2F}"/>
    <cellStyle name="Note 44 2 13 2" xfId="13906" xr:uid="{5DBBD674-6227-4367-8814-29AA274C1286}"/>
    <cellStyle name="Note 44 2 14" xfId="7888" xr:uid="{0A150470-C156-4DF5-8DE4-AEE765BDC25B}"/>
    <cellStyle name="Note 44 2 14 2" xfId="14359" xr:uid="{A91502D0-21D3-46DC-9DF5-76FB19B6A2D2}"/>
    <cellStyle name="Note 44 2 15" xfId="8067" xr:uid="{7FC6AC55-95A1-488E-9569-F87D9508A340}"/>
    <cellStyle name="Note 44 2 15 2" xfId="14538" xr:uid="{D2CBD7EE-7B09-4DF7-AA69-A9C4FB562A77}"/>
    <cellStyle name="Note 44 2 16" xfId="8244" xr:uid="{1473C164-FE7A-4870-B53D-9F9BF87A8232}"/>
    <cellStyle name="Note 44 2 16 2" xfId="14715" xr:uid="{B654012E-BB52-4970-A6E7-3852B8928208}"/>
    <cellStyle name="Note 44 2 17" xfId="8406" xr:uid="{6FE76867-9A56-4303-B916-66DC3E7E4260}"/>
    <cellStyle name="Note 44 2 17 2" xfId="14877" xr:uid="{9C0947C1-01CD-4742-A9F4-0138881F0597}"/>
    <cellStyle name="Note 44 2 18" xfId="9042" xr:uid="{FD5B6DC2-E403-4D69-9EB1-0FF8F39872B2}"/>
    <cellStyle name="Note 44 2 19" xfId="9485" xr:uid="{A41EB458-8F5B-438E-A762-94E63F52E222}"/>
    <cellStyle name="Note 44 2 2" xfId="2281" xr:uid="{00000000-0005-0000-0000-0000EA080000}"/>
    <cellStyle name="Note 44 2 2 2" xfId="4925" xr:uid="{829C354E-C96F-4681-80BC-0282981D4327}"/>
    <cellStyle name="Note 44 2 2 2 2" xfId="11404" xr:uid="{88416302-C243-4D4A-98E1-1A0F823ADC3B}"/>
    <cellStyle name="Note 44 2 2 3" xfId="9486" xr:uid="{AD6DCB9C-BE82-40AD-9BD4-1CA6FC4FAF82}"/>
    <cellStyle name="Note 44 2 2 4" xfId="10379" xr:uid="{E89A0A60-EEB5-44A0-B344-44E2C8F469AA}"/>
    <cellStyle name="Note 44 2 20" xfId="8642" xr:uid="{BAAB4F01-9BC6-4120-BE45-F01C360941AF}"/>
    <cellStyle name="Note 44 2 21" xfId="9803" xr:uid="{C8E99D71-1981-41E4-821E-D571A3F4F2DC}"/>
    <cellStyle name="Note 44 2 22" xfId="9986" xr:uid="{17E894B6-F900-44AA-B9E4-BF543C410E65}"/>
    <cellStyle name="Note 44 2 23" xfId="10110" xr:uid="{A8CEA15B-AA74-4CEB-88F0-D243F6801AE6}"/>
    <cellStyle name="Note 44 2 24" xfId="15129" xr:uid="{29E7EAFF-75D4-4CD7-80E8-979061305847}"/>
    <cellStyle name="Note 44 2 25" xfId="15380" xr:uid="{A0003737-D339-4A6B-A0D3-21BA640A1916}"/>
    <cellStyle name="Note 44 2 26" xfId="15688" xr:uid="{1E197BEB-182E-4D51-A36B-C70933E87446}"/>
    <cellStyle name="Note 44 2 27" xfId="15849" xr:uid="{5AAB0FE4-BA50-4AA2-B221-FC7387E0C22B}"/>
    <cellStyle name="Note 44 2 3" xfId="4924" xr:uid="{F5DD063D-CC06-4F3E-85DB-53276C430DC4}"/>
    <cellStyle name="Note 44 2 3 2" xfId="11403" xr:uid="{02A4A683-3DF0-4666-A2AB-672D860170A9}"/>
    <cellStyle name="Note 44 2 4" xfId="5540" xr:uid="{F0B2A591-B724-4F97-8D30-CEED5B4A161C}"/>
    <cellStyle name="Note 44 2 4 2" xfId="12011" xr:uid="{8D29ADBD-62E4-48E6-BF38-88F04830EB73}"/>
    <cellStyle name="Note 44 2 5" xfId="5371" xr:uid="{B299389C-3AB6-4582-ACF6-94335270A005}"/>
    <cellStyle name="Note 44 2 5 2" xfId="11842" xr:uid="{8389D281-8D63-41FF-8731-C758A2BA79F2}"/>
    <cellStyle name="Note 44 2 6" xfId="5776" xr:uid="{2403DA0D-32E0-437C-99D7-3A254D4192E0}"/>
    <cellStyle name="Note 44 2 6 2" xfId="12247" xr:uid="{45FFC489-0DFF-4500-8FCA-2737BC69F143}"/>
    <cellStyle name="Note 44 2 7" xfId="6012" xr:uid="{48662B31-96FD-4EB3-82ED-AC442D5C8BE9}"/>
    <cellStyle name="Note 44 2 7 2" xfId="12483" xr:uid="{1AA43B98-A616-4DF2-B13A-DEBC9DC42A85}"/>
    <cellStyle name="Note 44 2 8" xfId="6419" xr:uid="{6AB0FF53-F886-488F-A35C-A2A0791431C1}"/>
    <cellStyle name="Note 44 2 8 2" xfId="12890" xr:uid="{5C3D3A98-6368-45B9-A963-68C4C8C37240}"/>
    <cellStyle name="Note 44 2 9" xfId="5914" xr:uid="{3680248E-9011-4D7E-8606-784C89054295}"/>
    <cellStyle name="Note 44 2 9 2" xfId="12385" xr:uid="{03742736-5EDD-472E-95BD-8A2F8B0C9DDE}"/>
    <cellStyle name="Note 44 20" xfId="9041" xr:uid="{F0713A02-ED67-4EB0-9A15-52E5CB41141A}"/>
    <cellStyle name="Note 44 21" xfId="9484" xr:uid="{FD54B335-8878-4DCE-8883-4DD0EBF000D7}"/>
    <cellStyle name="Note 44 22" xfId="8643" xr:uid="{0F152F3A-82B9-48E1-9801-81A6D08CC270}"/>
    <cellStyle name="Note 44 23" xfId="9802" xr:uid="{2AA940AC-5305-4264-ADC4-8E93CD6AB6D9}"/>
    <cellStyle name="Note 44 24" xfId="9985" xr:uid="{781082AD-494E-446F-AF20-96CBD57A17DD}"/>
    <cellStyle name="Note 44 25" xfId="10109" xr:uid="{50B08C22-FF8B-485D-8EA9-93E3BC3726A8}"/>
    <cellStyle name="Note 44 26" xfId="15128" xr:uid="{CC65C82E-DB4B-4B2D-A3E1-8F5D9A4F6FAF}"/>
    <cellStyle name="Note 44 27" xfId="3573" xr:uid="{3731925C-79A6-4B6A-B9B7-EB0BB0891F88}"/>
    <cellStyle name="Note 44 28" xfId="15381" xr:uid="{B20D42E3-DDC3-4DAA-98AA-6F8C2ED4CEE6}"/>
    <cellStyle name="Note 44 29" xfId="15687" xr:uid="{F0CF7946-41AA-42CE-A5CB-1B5F1E7B067C}"/>
    <cellStyle name="Note 44 3" xfId="2282" xr:uid="{00000000-0005-0000-0000-0000EB080000}"/>
    <cellStyle name="Note 44 3 2" xfId="4926" xr:uid="{FAB0B73F-0C8A-4896-AF45-7B2D7F303BCB}"/>
    <cellStyle name="Note 44 3 2 2" xfId="11405" xr:uid="{62782F7C-D510-4FF3-B084-2F7B04A04FC1}"/>
    <cellStyle name="Note 44 3 3" xfId="9487" xr:uid="{A1501641-2C33-4813-9CA5-992A78E21452}"/>
    <cellStyle name="Note 44 3 4" xfId="10380" xr:uid="{37565451-8FF2-4A81-8DE3-740DBF3D8C0E}"/>
    <cellStyle name="Note 44 3 5" xfId="3574" xr:uid="{306AD3A1-FE02-4EA9-858B-35F7431D7146}"/>
    <cellStyle name="Note 44 30" xfId="15848" xr:uid="{A9D2638D-F939-403C-B098-629C39116CDA}"/>
    <cellStyle name="Note 44 4" xfId="4323" xr:uid="{D3B59382-B64C-45AB-AC31-637F5C66E522}"/>
    <cellStyle name="Note 44 4 2" xfId="10860" xr:uid="{CC60B93B-23C9-4220-B85D-19D81E286856}"/>
    <cellStyle name="Note 44 5" xfId="4923" xr:uid="{9B086C54-5C6C-4947-8549-D3B69717F1B5}"/>
    <cellStyle name="Note 44 5 2" xfId="11402" xr:uid="{209B7F89-2B07-41CD-BD78-5097355E71E6}"/>
    <cellStyle name="Note 44 6" xfId="5539" xr:uid="{AFDFE1F4-1FC2-4C8D-A448-3C0D21DFB590}"/>
    <cellStyle name="Note 44 6 2" xfId="12010" xr:uid="{3BBE5E13-1314-4147-BC82-7AB55961E556}"/>
    <cellStyle name="Note 44 7" xfId="5370" xr:uid="{6B9A02FE-4957-4E04-B8D3-C8679913F99F}"/>
    <cellStyle name="Note 44 7 2" xfId="11841" xr:uid="{973571A2-F3A0-4579-A6D8-8084C79BD7DB}"/>
    <cellStyle name="Note 44 8" xfId="5775" xr:uid="{E6890B4B-95A3-443E-88D1-8277D7625ADF}"/>
    <cellStyle name="Note 44 8 2" xfId="12246" xr:uid="{E64BEB64-1A58-4EC3-93BB-5291BC794CB1}"/>
    <cellStyle name="Note 44 9" xfId="6013" xr:uid="{3B4B4B5F-4A7D-419A-8FAA-1242F67211DA}"/>
    <cellStyle name="Note 44 9 2" xfId="12484" xr:uid="{81B5BEE2-BD42-4DA5-83EF-FA63C2A4EA04}"/>
    <cellStyle name="Note 44_TRAFO" xfId="2283" xr:uid="{00000000-0005-0000-0000-0000EC080000}"/>
    <cellStyle name="Note 45" xfId="2284" xr:uid="{00000000-0005-0000-0000-0000ED080000}"/>
    <cellStyle name="Note 45 10" xfId="6420" xr:uid="{54E2793D-5022-434B-8819-F0E05A7E3E0F}"/>
    <cellStyle name="Note 45 10 2" xfId="12891" xr:uid="{7AF227FA-79E1-457F-A85F-8949725422C5}"/>
    <cellStyle name="Note 45 11" xfId="6258" xr:uid="{EEB66CFB-8F4C-4E1A-9137-FCB2359AF1EA}"/>
    <cellStyle name="Note 45 11 2" xfId="12729" xr:uid="{AA06822C-F117-4D13-878B-8BA5DB5ACECD}"/>
    <cellStyle name="Note 45 12" xfId="6966" xr:uid="{79DE73D7-DD6B-4E6D-966C-D9A51F6E6BEC}"/>
    <cellStyle name="Note 45 12 2" xfId="13437" xr:uid="{B21B2CC5-0A95-4261-8913-0C0EC5051451}"/>
    <cellStyle name="Note 45 13" xfId="6800" xr:uid="{884564C2-F394-424D-ABCD-40A521F3DE94}"/>
    <cellStyle name="Note 45 13 2" xfId="13271" xr:uid="{FF11DF94-A3C8-4666-8D46-83A9F51230BD}"/>
    <cellStyle name="Note 45 14" xfId="7199" xr:uid="{7FA65589-CE4E-4208-A0C8-4B22DD88C0AF}"/>
    <cellStyle name="Note 45 14 2" xfId="13670" xr:uid="{A68E736B-AA7C-4454-8378-82176B82F6C0}"/>
    <cellStyle name="Note 45 15" xfId="7434" xr:uid="{7A364681-8DC9-4479-B6F2-BFF14134197C}"/>
    <cellStyle name="Note 45 15 2" xfId="13905" xr:uid="{F29D26E9-26A3-45D4-8423-8CB294EC0DA3}"/>
    <cellStyle name="Note 45 16" xfId="7889" xr:uid="{A3F08751-29B3-41B3-8180-52BC9DE87312}"/>
    <cellStyle name="Note 45 16 2" xfId="14360" xr:uid="{A2708E24-F37D-4AE1-8A7E-F5DA1018D21A}"/>
    <cellStyle name="Note 45 17" xfId="8068" xr:uid="{49E0A46A-C584-4CE9-BB8E-72C10DF1C19C}"/>
    <cellStyle name="Note 45 17 2" xfId="14539" xr:uid="{D06317F3-3E0F-4DC7-8576-306504FEA2C4}"/>
    <cellStyle name="Note 45 18" xfId="8245" xr:uid="{DC64B8DC-0688-49A9-9702-1E96FAED7BC1}"/>
    <cellStyle name="Note 45 18 2" xfId="14716" xr:uid="{FAA07C7F-336F-49B2-8DC2-6D6AEFF0A834}"/>
    <cellStyle name="Note 45 19" xfId="8407" xr:uid="{0422F8A9-95D9-4DC2-9FCF-CE3F26D7E2AA}"/>
    <cellStyle name="Note 45 19 2" xfId="14878" xr:uid="{CAC5A2B5-5856-499A-A522-FCC660BA286A}"/>
    <cellStyle name="Note 45 2" xfId="2285" xr:uid="{00000000-0005-0000-0000-0000EE080000}"/>
    <cellStyle name="Note 45 2 10" xfId="6967" xr:uid="{9D449E7A-C06A-4B14-9396-F7C26071D873}"/>
    <cellStyle name="Note 45 2 10 2" xfId="13438" xr:uid="{D54AD1CA-DE89-4DB2-9ED5-F1EC01741475}"/>
    <cellStyle name="Note 45 2 11" xfId="6801" xr:uid="{9A0E46EC-DDD5-4137-A284-5E14B3675E8C}"/>
    <cellStyle name="Note 45 2 11 2" xfId="13272" xr:uid="{B5B11433-52CD-4068-A366-B2A35D9A61CF}"/>
    <cellStyle name="Note 45 2 12" xfId="7200" xr:uid="{1E27F69E-DA5E-4804-B0ED-8EE3D24F714D}"/>
    <cellStyle name="Note 45 2 12 2" xfId="13671" xr:uid="{071732B5-9CA7-47F4-AE17-31A041C3AB9D}"/>
    <cellStyle name="Note 45 2 13" xfId="7433" xr:uid="{679E868F-3E70-48FF-B958-DBDC2C663DDE}"/>
    <cellStyle name="Note 45 2 13 2" xfId="13904" xr:uid="{1D31F1FB-08FF-4D27-BDD5-278771B06215}"/>
    <cellStyle name="Note 45 2 14" xfId="7890" xr:uid="{2A7AB087-26D4-46CF-A725-C228CC61802B}"/>
    <cellStyle name="Note 45 2 14 2" xfId="14361" xr:uid="{B7069BF0-4515-40E9-92F0-E98FC82170E9}"/>
    <cellStyle name="Note 45 2 15" xfId="8069" xr:uid="{E754D3E7-3CAE-4395-921A-582394F1D9D4}"/>
    <cellStyle name="Note 45 2 15 2" xfId="14540" xr:uid="{6F398626-E014-4FFA-9805-62077DDE87C5}"/>
    <cellStyle name="Note 45 2 16" xfId="8246" xr:uid="{F3D8144D-ADD2-42FA-A916-E513B1A98241}"/>
    <cellStyle name="Note 45 2 16 2" xfId="14717" xr:uid="{BFD80DC8-CD56-4E1F-84D7-807DCE9B7838}"/>
    <cellStyle name="Note 45 2 17" xfId="8408" xr:uid="{C351F0FC-DCE4-4BA6-81B8-9BAEC3E82474}"/>
    <cellStyle name="Note 45 2 17 2" xfId="14879" xr:uid="{83295235-9725-49BD-AA98-7E070CB6F5D5}"/>
    <cellStyle name="Note 45 2 18" xfId="9044" xr:uid="{4331187F-81D5-4C57-8404-7BC3F746BD8E}"/>
    <cellStyle name="Note 45 2 19" xfId="9489" xr:uid="{8EE7B925-4A41-4B89-B422-C3E331D48A8A}"/>
    <cellStyle name="Note 45 2 2" xfId="2286" xr:uid="{00000000-0005-0000-0000-0000EF080000}"/>
    <cellStyle name="Note 45 2 2 2" xfId="4929" xr:uid="{733865F6-E01C-4F20-A6A4-57A23DB0E60E}"/>
    <cellStyle name="Note 45 2 2 2 2" xfId="11408" xr:uid="{30D50FAF-1304-4518-8C35-2CBC0CF959C8}"/>
    <cellStyle name="Note 45 2 2 3" xfId="9490" xr:uid="{CF32C38A-FA84-4848-9814-F5BB2ED12F70}"/>
    <cellStyle name="Note 45 2 2 4" xfId="10381" xr:uid="{2F8B5E18-3613-4195-AECE-44ACFAA2E899}"/>
    <cellStyle name="Note 45 2 20" xfId="8614" xr:uid="{F89BF5C0-F9FD-45FB-9568-AB2458DAF964}"/>
    <cellStyle name="Note 45 2 21" xfId="9805" xr:uid="{2ECEA4F7-A0BC-4B77-8488-7284BAEFCAB0}"/>
    <cellStyle name="Note 45 2 22" xfId="9988" xr:uid="{6E9260B4-31E4-4538-A7B3-26472B9906E7}"/>
    <cellStyle name="Note 45 2 23" xfId="10112" xr:uid="{7831A0E9-2508-42D6-B1F5-044C5A21E1BB}"/>
    <cellStyle name="Note 45 2 24" xfId="15131" xr:uid="{565D55F9-B656-4C4A-BA86-49C03C3D87E6}"/>
    <cellStyle name="Note 45 2 25" xfId="15378" xr:uid="{C48C8FCA-0F15-472C-8409-599B0138BD4C}"/>
    <cellStyle name="Note 45 2 26" xfId="15690" xr:uid="{0D01204B-4A96-4B84-8E02-99CFF3A22818}"/>
    <cellStyle name="Note 45 2 27" xfId="15851" xr:uid="{8478A4BD-828F-4C87-97F9-3CA7C703416C}"/>
    <cellStyle name="Note 45 2 3" xfId="4928" xr:uid="{53B951AE-777B-45C9-AE7A-61651F0C3D4C}"/>
    <cellStyle name="Note 45 2 3 2" xfId="11407" xr:uid="{704EE289-59B1-48B0-8DAC-C880F1D5E324}"/>
    <cellStyle name="Note 45 2 4" xfId="5542" xr:uid="{52A294A6-2470-4AAC-BC77-119689FE2704}"/>
    <cellStyle name="Note 45 2 4 2" xfId="12013" xr:uid="{630FB210-1014-410A-A9F6-E37B7020A8EB}"/>
    <cellStyle name="Note 45 2 5" xfId="5373" xr:uid="{673C20C7-A817-4E6F-B4A1-12B1B10B947D}"/>
    <cellStyle name="Note 45 2 5 2" xfId="11844" xr:uid="{E92169FB-C3AB-40EC-B821-94615DB836BB}"/>
    <cellStyle name="Note 45 2 6" xfId="5778" xr:uid="{35CC51DB-31FE-43BA-B45E-A1BC3B009A3E}"/>
    <cellStyle name="Note 45 2 6 2" xfId="12249" xr:uid="{D57814EC-FD86-4770-A0BB-2D39D7ECD330}"/>
    <cellStyle name="Note 45 2 7" xfId="6010" xr:uid="{593A87B8-4CF7-4E34-A470-112CD72D320E}"/>
    <cellStyle name="Note 45 2 7 2" xfId="12481" xr:uid="{A5862BF6-C085-48A1-9E20-90C2D7AFD162}"/>
    <cellStyle name="Note 45 2 8" xfId="6421" xr:uid="{1B104D9C-D56A-4F9D-990B-74F532981D84}"/>
    <cellStyle name="Note 45 2 8 2" xfId="12892" xr:uid="{98923E05-39EA-4CF3-8102-49F7C3EA7932}"/>
    <cellStyle name="Note 45 2 9" xfId="6259" xr:uid="{248108C7-935F-43B8-9804-D4AFFDED5D7C}"/>
    <cellStyle name="Note 45 2 9 2" xfId="12730" xr:uid="{9CDADC35-8376-43B3-BF7F-D27BA4044290}"/>
    <cellStyle name="Note 45 20" xfId="9043" xr:uid="{AC9787BB-F3E6-4D08-8442-6199458D821C}"/>
    <cellStyle name="Note 45 21" xfId="9488" xr:uid="{73D4ABD8-D5A3-4139-95A1-4B5E30C02EF4}"/>
    <cellStyle name="Note 45 22" xfId="8615" xr:uid="{8F03EBD8-1099-4BB3-93AB-D84DFB0D8E5D}"/>
    <cellStyle name="Note 45 23" xfId="9804" xr:uid="{A8FD9C8A-D525-466D-BD33-44BFBDC0589A}"/>
    <cellStyle name="Note 45 24" xfId="9987" xr:uid="{008EF486-AD5F-41EE-8AA1-4C19883C0C34}"/>
    <cellStyle name="Note 45 25" xfId="10111" xr:uid="{3D2896F9-8387-4C06-AAA1-D70AA459D67F}"/>
    <cellStyle name="Note 45 26" xfId="15130" xr:uid="{8AFFFFE4-2E4F-4B6C-A1A9-FA2B2B176D91}"/>
    <cellStyle name="Note 45 27" xfId="3575" xr:uid="{84C1801D-778C-4E46-894B-AA81143F429E}"/>
    <cellStyle name="Note 45 28" xfId="15379" xr:uid="{547925A2-35E7-4B05-95B9-29B6DBD2CF6F}"/>
    <cellStyle name="Note 45 29" xfId="15689" xr:uid="{E462A086-A40E-41BC-BA6E-688BFBEA3384}"/>
    <cellStyle name="Note 45 3" xfId="2287" xr:uid="{00000000-0005-0000-0000-0000F0080000}"/>
    <cellStyle name="Note 45 3 2" xfId="4930" xr:uid="{34A6A3D8-C6B2-465C-A99F-359DBBF43799}"/>
    <cellStyle name="Note 45 3 2 2" xfId="11409" xr:uid="{A4A1E5A4-B2BB-4C8A-926B-4A22E906857B}"/>
    <cellStyle name="Note 45 3 3" xfId="9491" xr:uid="{2D947865-3A05-449C-B636-44C6A8EE9A7F}"/>
    <cellStyle name="Note 45 3 4" xfId="10382" xr:uid="{A7B3FE57-407E-4B2E-B40A-30B9FED067FF}"/>
    <cellStyle name="Note 45 3 5" xfId="3576" xr:uid="{C559CB41-24E7-46B8-A1EE-638D0A0D7DF9}"/>
    <cellStyle name="Note 45 30" xfId="15850" xr:uid="{DEC0AAFA-9E1B-498E-88DA-E2085CF50B4D}"/>
    <cellStyle name="Note 45 4" xfId="4324" xr:uid="{2012051C-5F92-4750-84DC-AC3B41B90C57}"/>
    <cellStyle name="Note 45 4 2" xfId="10861" xr:uid="{5B9DB182-2434-4D43-A0DF-9AB1A1026A36}"/>
    <cellStyle name="Note 45 5" xfId="4927" xr:uid="{2F51E781-737D-486D-8911-E6C3F90CE846}"/>
    <cellStyle name="Note 45 5 2" xfId="11406" xr:uid="{5AC1550A-403C-4C55-A518-FDFCCAF4D290}"/>
    <cellStyle name="Note 45 6" xfId="5541" xr:uid="{29538D3A-D10C-4596-9614-568AB1F958F9}"/>
    <cellStyle name="Note 45 6 2" xfId="12012" xr:uid="{ADFD7158-7357-4D35-9663-DB53BDF924D1}"/>
    <cellStyle name="Note 45 7" xfId="5372" xr:uid="{2DC68E32-10DD-4C19-8088-E1D7E7EBED77}"/>
    <cellStyle name="Note 45 7 2" xfId="11843" xr:uid="{39554D2F-E909-41DC-88AF-67CF97D39ABA}"/>
    <cellStyle name="Note 45 8" xfId="5777" xr:uid="{20BEFA08-B559-43A3-94CC-5720CFB6C1F3}"/>
    <cellStyle name="Note 45 8 2" xfId="12248" xr:uid="{F91761A1-2C69-4BDE-B8A2-CB7801A67E61}"/>
    <cellStyle name="Note 45 9" xfId="6011" xr:uid="{63EA2659-212E-462B-A2DC-E8E31F6C6F2F}"/>
    <cellStyle name="Note 45 9 2" xfId="12482" xr:uid="{1B5658E6-54AC-4026-82E7-2C1058F58FC3}"/>
    <cellStyle name="Note 45_TRAFO" xfId="2288" xr:uid="{00000000-0005-0000-0000-0000F1080000}"/>
    <cellStyle name="Note 46" xfId="2289" xr:uid="{00000000-0005-0000-0000-0000F2080000}"/>
    <cellStyle name="Note 46 10" xfId="6422" xr:uid="{581A8A17-F14C-462F-B288-66121B6FCBC0}"/>
    <cellStyle name="Note 46 10 2" xfId="12893" xr:uid="{4ABDE218-1A84-4CC3-9C67-06AA6BEFB4B3}"/>
    <cellStyle name="Note 46 11" xfId="6260" xr:uid="{7660FBCF-FEA8-49B5-8A37-BB642FA875CF}"/>
    <cellStyle name="Note 46 11 2" xfId="12731" xr:uid="{D9C4AC3D-5FA3-4713-8410-1506859A6067}"/>
    <cellStyle name="Note 46 12" xfId="6968" xr:uid="{2D675C46-590A-423D-AA62-EF60BE046645}"/>
    <cellStyle name="Note 46 12 2" xfId="13439" xr:uid="{8A080124-ED25-4826-807A-43798AF532B1}"/>
    <cellStyle name="Note 46 13" xfId="6802" xr:uid="{A348D061-65E5-46B6-9833-A27D86D6E1CF}"/>
    <cellStyle name="Note 46 13 2" xfId="13273" xr:uid="{2D8B5397-DF3F-43BA-A3B4-12667E26A294}"/>
    <cellStyle name="Note 46 14" xfId="7201" xr:uid="{7651F4F5-513D-4007-8090-9AC3814C8DB7}"/>
    <cellStyle name="Note 46 14 2" xfId="13672" xr:uid="{6C4D85A5-240A-48F5-BF85-5988F1B96B4D}"/>
    <cellStyle name="Note 46 15" xfId="7432" xr:uid="{7EDC5D12-EA99-4C66-B9C0-6708B71BCC61}"/>
    <cellStyle name="Note 46 15 2" xfId="13903" xr:uid="{68B04D21-384D-4115-A922-FFED61CBC092}"/>
    <cellStyle name="Note 46 16" xfId="7891" xr:uid="{A21EF541-6C4E-4D97-AA58-4B35A30AF5F1}"/>
    <cellStyle name="Note 46 16 2" xfId="14362" xr:uid="{AFD0A97A-5259-4798-BD5A-445A3EC71185}"/>
    <cellStyle name="Note 46 17" xfId="8070" xr:uid="{42F0F4BA-D2A5-48E2-A304-C9919D9B080E}"/>
    <cellStyle name="Note 46 17 2" xfId="14541" xr:uid="{C2F25B18-57B5-4C07-AEB9-A1490D9E1F76}"/>
    <cellStyle name="Note 46 18" xfId="8247" xr:uid="{654EFD4C-9B53-4908-8BAD-B9FCEE5C69FB}"/>
    <cellStyle name="Note 46 18 2" xfId="14718" xr:uid="{505314B5-479D-4843-AC4D-C714E4FD4C68}"/>
    <cellStyle name="Note 46 19" xfId="8409" xr:uid="{71E0B11F-D7A8-4292-8AF9-94CB648A1577}"/>
    <cellStyle name="Note 46 19 2" xfId="14880" xr:uid="{409365A3-F79D-4A49-9CEA-6E49B1F96181}"/>
    <cellStyle name="Note 46 2" xfId="2290" xr:uid="{00000000-0005-0000-0000-0000F3080000}"/>
    <cellStyle name="Note 46 2 10" xfId="6969" xr:uid="{68E0D3F9-1363-439A-9240-09F9C535609E}"/>
    <cellStyle name="Note 46 2 10 2" xfId="13440" xr:uid="{0DB6617B-D8F9-4B33-9319-56568F9DEAC7}"/>
    <cellStyle name="Note 46 2 11" xfId="6803" xr:uid="{32C96A6C-5663-4D9B-A4F0-0E26967EDF01}"/>
    <cellStyle name="Note 46 2 11 2" xfId="13274" xr:uid="{FB100BD4-A13F-4CF5-A374-813D8BD9282B}"/>
    <cellStyle name="Note 46 2 12" xfId="7202" xr:uid="{2C73C841-CB88-496E-BDA7-1F7B6C1AD1AA}"/>
    <cellStyle name="Note 46 2 12 2" xfId="13673" xr:uid="{296A057C-9734-459F-855D-8871D0566358}"/>
    <cellStyle name="Note 46 2 13" xfId="7431" xr:uid="{803DB900-E9ED-44CF-94AF-8E4666939539}"/>
    <cellStyle name="Note 46 2 13 2" xfId="13902" xr:uid="{383CE83F-7466-4054-AA53-79D6BA761178}"/>
    <cellStyle name="Note 46 2 14" xfId="7892" xr:uid="{FFE75108-F94C-46AD-A641-2CF51943CE00}"/>
    <cellStyle name="Note 46 2 14 2" xfId="14363" xr:uid="{60AE0B46-3FC7-4D1E-918C-132054C94CDE}"/>
    <cellStyle name="Note 46 2 15" xfId="8071" xr:uid="{1C971B72-3AE8-4325-8B0E-B418EDBD84E2}"/>
    <cellStyle name="Note 46 2 15 2" xfId="14542" xr:uid="{2A8996E7-50DA-46C1-8610-8A9FCEA5B364}"/>
    <cellStyle name="Note 46 2 16" xfId="8248" xr:uid="{E4E334C7-863E-468A-9910-B14FA0BE9836}"/>
    <cellStyle name="Note 46 2 16 2" xfId="14719" xr:uid="{33C92EF2-5A01-4CE9-98FF-F27DAB3D4D25}"/>
    <cellStyle name="Note 46 2 17" xfId="8410" xr:uid="{1CE12F30-8316-4CC7-901C-62D0946237B2}"/>
    <cellStyle name="Note 46 2 17 2" xfId="14881" xr:uid="{DB204126-1BDA-436C-B1A0-9F4E9207FA4B}"/>
    <cellStyle name="Note 46 2 18" xfId="9046" xr:uid="{52FF6F30-10A2-4CF5-9DF6-1E5027AFF8B2}"/>
    <cellStyle name="Note 46 2 19" xfId="9493" xr:uid="{BC128B4D-0E8B-4A27-AF0B-6736DA442616}"/>
    <cellStyle name="Note 46 2 2" xfId="2291" xr:uid="{00000000-0005-0000-0000-0000F4080000}"/>
    <cellStyle name="Note 46 2 2 2" xfId="4933" xr:uid="{29F9A437-3EF4-43DE-8A08-716F2857D126}"/>
    <cellStyle name="Note 46 2 2 2 2" xfId="11412" xr:uid="{4162E326-1A95-4210-9BA0-4AF6EBE44474}"/>
    <cellStyle name="Note 46 2 2 3" xfId="9494" xr:uid="{F5B646A8-5D2E-407D-A682-DA1BC1C81336}"/>
    <cellStyle name="Note 46 2 2 4" xfId="10383" xr:uid="{0570C707-EBE2-485B-B1C9-3E79B08F6947}"/>
    <cellStyle name="Note 46 2 20" xfId="8613" xr:uid="{E40D7DE9-362E-44F0-B23D-7CD70D9F2C5E}"/>
    <cellStyle name="Note 46 2 21" xfId="9807" xr:uid="{1A06840A-9424-496B-8293-1BA8AAE41EFC}"/>
    <cellStyle name="Note 46 2 22" xfId="9990" xr:uid="{86442B07-9BD3-4815-A4EC-FF23C28047D0}"/>
    <cellStyle name="Note 46 2 23" xfId="10114" xr:uid="{D141DE5F-036E-4246-A18D-C3015961F7AA}"/>
    <cellStyle name="Note 46 2 24" xfId="15133" xr:uid="{E8CC085D-AD20-4C5C-8EFF-40F5285DDF19}"/>
    <cellStyle name="Note 46 2 25" xfId="15376" xr:uid="{E50D386B-6410-439E-8408-E07C9544967C}"/>
    <cellStyle name="Note 46 2 26" xfId="15692" xr:uid="{77C87802-1848-412B-A51F-09E7293E1584}"/>
    <cellStyle name="Note 46 2 27" xfId="15853" xr:uid="{F4C1621A-006C-43B0-89C1-228F89F4A12F}"/>
    <cellStyle name="Note 46 2 3" xfId="4932" xr:uid="{E3D86BB5-3DC9-4301-A9CC-6302EB408DA2}"/>
    <cellStyle name="Note 46 2 3 2" xfId="11411" xr:uid="{A504E830-76B1-4A74-AA19-C1793A650FA8}"/>
    <cellStyle name="Note 46 2 4" xfId="5544" xr:uid="{2E2A49D6-4495-454B-98F6-51EEDF66B840}"/>
    <cellStyle name="Note 46 2 4 2" xfId="12015" xr:uid="{908C65A6-EA00-48A3-B406-9CF5835F5441}"/>
    <cellStyle name="Note 46 2 5" xfId="5375" xr:uid="{CC1FE403-F951-4B59-BC6F-485AE856DCF6}"/>
    <cellStyle name="Note 46 2 5 2" xfId="11846" xr:uid="{1503B52C-9D1C-4D83-A2D3-53C058D0CF56}"/>
    <cellStyle name="Note 46 2 6" xfId="5780" xr:uid="{246622AD-661D-4960-A6F0-D41B54E68E07}"/>
    <cellStyle name="Note 46 2 6 2" xfId="12251" xr:uid="{8FF2CE4A-21FB-49E3-93BA-9B241FC90014}"/>
    <cellStyle name="Note 46 2 7" xfId="6008" xr:uid="{19781BA3-0717-4137-BFA7-3C7DE5F82FD3}"/>
    <cellStyle name="Note 46 2 7 2" xfId="12479" xr:uid="{DCCB00BF-25C6-43AA-9074-71E55921B49B}"/>
    <cellStyle name="Note 46 2 8" xfId="6423" xr:uid="{7F8196D4-4795-4005-A1A0-1B281058E8FD}"/>
    <cellStyle name="Note 46 2 8 2" xfId="12894" xr:uid="{C6D15F1E-783D-44FC-A4DF-E9812DA8254E}"/>
    <cellStyle name="Note 46 2 9" xfId="6261" xr:uid="{F4DBF9E9-2FDD-4668-AF54-6591F700B08B}"/>
    <cellStyle name="Note 46 2 9 2" xfId="12732" xr:uid="{1C386B70-2E1A-4EDD-8D0C-7DD26A69CC22}"/>
    <cellStyle name="Note 46 20" xfId="9045" xr:uid="{376116E6-D8F3-4D2C-A97F-B4C19639BFC2}"/>
    <cellStyle name="Note 46 21" xfId="9492" xr:uid="{E5C68ED0-EF3F-4EC1-8069-AC1E3161714D}"/>
    <cellStyle name="Note 46 22" xfId="9240" xr:uid="{A788CFEE-7F28-4C79-A132-323919AF84A2}"/>
    <cellStyle name="Note 46 23" xfId="9806" xr:uid="{7BD871AB-2DBC-4E89-B274-E539DC415883}"/>
    <cellStyle name="Note 46 24" xfId="9989" xr:uid="{1E815CC2-825D-4F32-AFDA-81FB1E58C83C}"/>
    <cellStyle name="Note 46 25" xfId="10113" xr:uid="{850B8B6A-93E3-41F6-AE24-7530FDCD34A2}"/>
    <cellStyle name="Note 46 26" xfId="15132" xr:uid="{6067C0C4-16B8-43C8-8F68-A05480B26F2B}"/>
    <cellStyle name="Note 46 27" xfId="3577" xr:uid="{8E20B7B0-4FD8-4066-BB53-6F08741383FC}"/>
    <cellStyle name="Note 46 28" xfId="15377" xr:uid="{F361BC26-3282-464A-913D-800ED54425CB}"/>
    <cellStyle name="Note 46 29" xfId="15691" xr:uid="{62EB92D8-CAD3-44B8-9A46-34510BDFC17B}"/>
    <cellStyle name="Note 46 3" xfId="2292" xr:uid="{00000000-0005-0000-0000-0000F5080000}"/>
    <cellStyle name="Note 46 3 2" xfId="4934" xr:uid="{C52E2899-A753-47E6-AFAF-39FDC45B991C}"/>
    <cellStyle name="Note 46 3 2 2" xfId="11413" xr:uid="{868877AA-6A22-4ADC-B884-702168BE42FB}"/>
    <cellStyle name="Note 46 3 3" xfId="9495" xr:uid="{2F46462C-6C62-4B2A-9EEA-FE8FB3A01217}"/>
    <cellStyle name="Note 46 3 4" xfId="10384" xr:uid="{C21E2B8E-468A-419E-8906-415A8BAF383B}"/>
    <cellStyle name="Note 46 3 5" xfId="3578" xr:uid="{4DC5ADC6-9DFD-4589-9F9A-0BCFCC4CE1D7}"/>
    <cellStyle name="Note 46 30" xfId="15852" xr:uid="{BA3FD160-0BF0-4740-B4D8-AEA75699E032}"/>
    <cellStyle name="Note 46 4" xfId="4325" xr:uid="{C276CF7D-3BCD-4A12-8CA2-71F8A2B060D8}"/>
    <cellStyle name="Note 46 4 2" xfId="10862" xr:uid="{636BE46C-1291-4963-B589-888D707728FF}"/>
    <cellStyle name="Note 46 5" xfId="4931" xr:uid="{0074774D-BD45-4983-9504-A11F47B280EE}"/>
    <cellStyle name="Note 46 5 2" xfId="11410" xr:uid="{6895FEC2-EC69-40EF-AEA5-23A65151B056}"/>
    <cellStyle name="Note 46 6" xfId="5543" xr:uid="{26527576-9F1A-4865-B16D-D3A020B64207}"/>
    <cellStyle name="Note 46 6 2" xfId="12014" xr:uid="{41242E7A-61E3-407B-86DF-2BB58BA5294E}"/>
    <cellStyle name="Note 46 7" xfId="5374" xr:uid="{7A785140-36A5-4E32-AB88-81572EDBB403}"/>
    <cellStyle name="Note 46 7 2" xfId="11845" xr:uid="{847B3659-0915-46AC-A176-186EE25688BA}"/>
    <cellStyle name="Note 46 8" xfId="5779" xr:uid="{A3020DF1-2A99-4D69-AFC9-7A8A21897D47}"/>
    <cellStyle name="Note 46 8 2" xfId="12250" xr:uid="{5811EBC0-1FCC-4EE6-80F2-17659AF1CB12}"/>
    <cellStyle name="Note 46 9" xfId="6009" xr:uid="{EF582A02-58E5-4345-B7ED-0808BB2256B9}"/>
    <cellStyle name="Note 46 9 2" xfId="12480" xr:uid="{8C07F98A-DE14-4F9F-9F6D-C73ADF8AAF39}"/>
    <cellStyle name="Note 46_TRAFO" xfId="2293" xr:uid="{00000000-0005-0000-0000-0000F6080000}"/>
    <cellStyle name="Note 47" xfId="2294" xr:uid="{00000000-0005-0000-0000-0000F7080000}"/>
    <cellStyle name="Note 47 10" xfId="6424" xr:uid="{1F8D5AD8-563A-4A8C-ABF1-FA6F82F222C0}"/>
    <cellStyle name="Note 47 10 2" xfId="12895" xr:uid="{B6925001-F66B-452F-B261-13D56A7EA933}"/>
    <cellStyle name="Note 47 11" xfId="6262" xr:uid="{2CF638A3-9F3A-4300-AB16-2A39C69E9B1B}"/>
    <cellStyle name="Note 47 11 2" xfId="12733" xr:uid="{03CCBD08-E898-46D8-8E4D-DA919D5DB4C1}"/>
    <cellStyle name="Note 47 12" xfId="6970" xr:uid="{3E683C6C-4530-4A23-B335-AEA0E02928EF}"/>
    <cellStyle name="Note 47 12 2" xfId="13441" xr:uid="{EA50E7E5-0B78-4A9C-A32E-E64EA5303C27}"/>
    <cellStyle name="Note 47 13" xfId="6804" xr:uid="{3588826D-83AE-48DF-9EE8-A55665EDCD2E}"/>
    <cellStyle name="Note 47 13 2" xfId="13275" xr:uid="{0E2DDB23-CBDA-4864-9577-CE273A969E61}"/>
    <cellStyle name="Note 47 14" xfId="7203" xr:uid="{FF1029E5-210B-483E-9054-EF729FD7EC55}"/>
    <cellStyle name="Note 47 14 2" xfId="13674" xr:uid="{8F80951B-5BF3-4BE3-BF99-DC25A1B5DAF6}"/>
    <cellStyle name="Note 47 15" xfId="7430" xr:uid="{77CB1958-CA14-401F-BB7D-5FBDE22148E5}"/>
    <cellStyle name="Note 47 15 2" xfId="13901" xr:uid="{C2D25E2B-3E00-49CA-91C1-2D5235C39762}"/>
    <cellStyle name="Note 47 16" xfId="7893" xr:uid="{6D490EAF-3120-4395-9167-C7D27D6AA4CF}"/>
    <cellStyle name="Note 47 16 2" xfId="14364" xr:uid="{0FF449A8-4AEB-4034-BC9E-6FBE19ADC305}"/>
    <cellStyle name="Note 47 17" xfId="8072" xr:uid="{26C1DAC8-508C-4E3C-9EF2-3276781DF0B4}"/>
    <cellStyle name="Note 47 17 2" xfId="14543" xr:uid="{37B80EC8-CB31-43A0-A14E-D2578B94D184}"/>
    <cellStyle name="Note 47 18" xfId="8249" xr:uid="{977498F3-81FB-48E6-B8BB-BD61660D55DC}"/>
    <cellStyle name="Note 47 18 2" xfId="14720" xr:uid="{C85FD4A6-1C26-406A-9107-033A5EBCE4F6}"/>
    <cellStyle name="Note 47 19" xfId="8411" xr:uid="{64E45D6B-A2C2-4971-9020-3149CCD921BC}"/>
    <cellStyle name="Note 47 19 2" xfId="14882" xr:uid="{52EE928A-ABD5-406F-8D7C-4C09E8E6B3C2}"/>
    <cellStyle name="Note 47 2" xfId="2295" xr:uid="{00000000-0005-0000-0000-0000F8080000}"/>
    <cellStyle name="Note 47 2 10" xfId="6971" xr:uid="{EF83D7EA-20D8-4859-B8BB-1ACC86B23F49}"/>
    <cellStyle name="Note 47 2 10 2" xfId="13442" xr:uid="{18521FEC-8D4D-46EA-AD08-F52112E8AE53}"/>
    <cellStyle name="Note 47 2 11" xfId="6805" xr:uid="{7E86CF56-0EFC-4E22-B354-BCFFF6640E63}"/>
    <cellStyle name="Note 47 2 11 2" xfId="13276" xr:uid="{77FD797E-8006-40FE-AAF7-8C0156ADA800}"/>
    <cellStyle name="Note 47 2 12" xfId="7204" xr:uid="{611A8EC5-09CF-4E16-8FC8-2D637271A54E}"/>
    <cellStyle name="Note 47 2 12 2" xfId="13675" xr:uid="{01E6B3D6-B6E4-4701-B72F-B3BDD99EB5E0}"/>
    <cellStyle name="Note 47 2 13" xfId="7320" xr:uid="{58F8FD67-9934-46BF-B78D-928E55A10292}"/>
    <cellStyle name="Note 47 2 13 2" xfId="13791" xr:uid="{41FAC915-8B40-402D-8EEE-8B9E89834AE6}"/>
    <cellStyle name="Note 47 2 14" xfId="7894" xr:uid="{0767C1F1-3869-4FB6-BF09-68CFD150F2EB}"/>
    <cellStyle name="Note 47 2 14 2" xfId="14365" xr:uid="{BBF3C1D7-D934-4F90-B074-B97606DE5A3B}"/>
    <cellStyle name="Note 47 2 15" xfId="8073" xr:uid="{9D40E386-CD14-4DBD-8070-C7C350482F69}"/>
    <cellStyle name="Note 47 2 15 2" xfId="14544" xr:uid="{249C6682-83ED-40D0-BD3A-2C4EEAA8ADCD}"/>
    <cellStyle name="Note 47 2 16" xfId="8250" xr:uid="{49D869B2-00C5-4DE9-84AA-54074F4029DB}"/>
    <cellStyle name="Note 47 2 16 2" xfId="14721" xr:uid="{9BB97C21-C446-46BC-A32D-7DEE51B00EE4}"/>
    <cellStyle name="Note 47 2 17" xfId="8412" xr:uid="{5166E7CA-6A0B-46A5-BA81-40B221B052EB}"/>
    <cellStyle name="Note 47 2 17 2" xfId="14883" xr:uid="{2D838522-BC89-448E-98CA-A0D20D4DC76A}"/>
    <cellStyle name="Note 47 2 18" xfId="9048" xr:uid="{F619DE57-030E-4B1E-8D06-8512FF6E4E28}"/>
    <cellStyle name="Note 47 2 19" xfId="9497" xr:uid="{29FD2325-3A84-4F62-8C29-BB455B84D4FD}"/>
    <cellStyle name="Note 47 2 2" xfId="2296" xr:uid="{00000000-0005-0000-0000-0000F9080000}"/>
    <cellStyle name="Note 47 2 2 2" xfId="4937" xr:uid="{426AE68D-2845-4D33-85C9-4DA497280674}"/>
    <cellStyle name="Note 47 2 2 2 2" xfId="11416" xr:uid="{CA5B026A-62A1-4AEA-B088-A48646227D89}"/>
    <cellStyle name="Note 47 2 2 3" xfId="9498" xr:uid="{C12EA09F-22E6-49D1-8BDF-65F8DADD4703}"/>
    <cellStyle name="Note 47 2 2 4" xfId="10385" xr:uid="{6A6B2D7D-953C-4ED1-91E4-FA59928BE68B}"/>
    <cellStyle name="Note 47 2 20" xfId="8611" xr:uid="{21346FA6-C3D7-43E3-889F-D14EC6574105}"/>
    <cellStyle name="Note 47 2 21" xfId="9809" xr:uid="{2CF2B8A0-4E68-4A45-8F32-F984D726C155}"/>
    <cellStyle name="Note 47 2 22" xfId="9992" xr:uid="{CE165AE7-F5A8-4F0B-80C7-1CAB9663A112}"/>
    <cellStyle name="Note 47 2 23" xfId="10116" xr:uid="{56ABE13B-7714-4687-A2C3-8EA71A44A400}"/>
    <cellStyle name="Note 47 2 24" xfId="15135" xr:uid="{05439D00-EE0D-4105-BD07-63AF42E0F9CB}"/>
    <cellStyle name="Note 47 2 25" xfId="15374" xr:uid="{9FFB72BB-6627-4544-A160-6360E967C965}"/>
    <cellStyle name="Note 47 2 26" xfId="15694" xr:uid="{86E4CDFF-F64F-4B7D-9C1E-8BB87B7EC2DE}"/>
    <cellStyle name="Note 47 2 27" xfId="15855" xr:uid="{F4593ACF-1486-4CFF-B3F1-ADF7AE362503}"/>
    <cellStyle name="Note 47 2 3" xfId="4936" xr:uid="{FA222E8E-8AF9-48E5-B63E-8D2C7DDEE365}"/>
    <cellStyle name="Note 47 2 3 2" xfId="11415" xr:uid="{3ACC59F2-2AA3-4617-A1C7-FAD3AADCFEA6}"/>
    <cellStyle name="Note 47 2 4" xfId="5546" xr:uid="{C5FECCAB-C21C-4941-8A93-176305AD6CD8}"/>
    <cellStyle name="Note 47 2 4 2" xfId="12017" xr:uid="{230ECE5C-AD85-4037-8A57-A206AA0F4E33}"/>
    <cellStyle name="Note 47 2 5" xfId="5377" xr:uid="{512F643E-96EB-451E-A55A-2CCD59850A6E}"/>
    <cellStyle name="Note 47 2 5 2" xfId="11848" xr:uid="{CDA691FA-3D9F-4520-BAB2-90C4237A99DC}"/>
    <cellStyle name="Note 47 2 6" xfId="5782" xr:uid="{CE620B32-EF2B-4554-9E5C-0D0F13F96D90}"/>
    <cellStyle name="Note 47 2 6 2" xfId="12253" xr:uid="{38E3DC78-D18C-44AE-A93D-C114A911C482}"/>
    <cellStyle name="Note 47 2 7" xfId="6006" xr:uid="{AEB2C03E-7652-4676-874A-3F3402541A69}"/>
    <cellStyle name="Note 47 2 7 2" xfId="12477" xr:uid="{877860CF-E65F-4B51-8072-E701A19E9A40}"/>
    <cellStyle name="Note 47 2 8" xfId="6425" xr:uid="{0F44E1D7-1C52-4507-898B-1697CE4582EE}"/>
    <cellStyle name="Note 47 2 8 2" xfId="12896" xr:uid="{0653D05B-4398-4B0C-8A85-2494CB116636}"/>
    <cellStyle name="Note 47 2 9" xfId="6482" xr:uid="{1938A8D5-25F4-42A2-80E8-8528C7AE2E17}"/>
    <cellStyle name="Note 47 2 9 2" xfId="12953" xr:uid="{E4EEC1EA-771F-438C-8F9D-C1B10C67D52C}"/>
    <cellStyle name="Note 47 20" xfId="9047" xr:uid="{FA558B22-7DDB-4284-9A6D-874210EF643E}"/>
    <cellStyle name="Note 47 21" xfId="9496" xr:uid="{8BBBC140-04AA-4E17-B26A-FE0763721787}"/>
    <cellStyle name="Note 47 22" xfId="8612" xr:uid="{52F38BD6-3A15-4D6C-9BB8-6C31AE5B475B}"/>
    <cellStyle name="Note 47 23" xfId="9808" xr:uid="{3D38A244-B82A-402C-91E4-CB2BA73C419D}"/>
    <cellStyle name="Note 47 24" xfId="9991" xr:uid="{65A2C9A4-7454-42C5-9422-7BB83E07C0EA}"/>
    <cellStyle name="Note 47 25" xfId="10115" xr:uid="{0B491E7F-8400-4F8E-B3B6-A98EC8695D9A}"/>
    <cellStyle name="Note 47 26" xfId="15134" xr:uid="{2D0F104F-F97D-4925-B659-D60BEA6170D7}"/>
    <cellStyle name="Note 47 27" xfId="3579" xr:uid="{7B1EA136-BF66-4D85-8DBD-277D3A454DB2}"/>
    <cellStyle name="Note 47 28" xfId="15375" xr:uid="{57C22BD2-74D3-4588-A297-31648F666A7A}"/>
    <cellStyle name="Note 47 29" xfId="15693" xr:uid="{4A3A1141-B5DC-4117-BB11-6F2C7B5DAFFA}"/>
    <cellStyle name="Note 47 3" xfId="2297" xr:uid="{00000000-0005-0000-0000-0000FA080000}"/>
    <cellStyle name="Note 47 3 2" xfId="4938" xr:uid="{7585A1EB-53F1-4E0A-8385-4A37A9BA3D22}"/>
    <cellStyle name="Note 47 3 2 2" xfId="11417" xr:uid="{B7F25B16-9A58-4818-8B25-DA4FBE110F2E}"/>
    <cellStyle name="Note 47 3 3" xfId="9499" xr:uid="{FB5970B5-0545-4406-AD16-4AB433163AF3}"/>
    <cellStyle name="Note 47 3 4" xfId="10386" xr:uid="{C1B7E673-E188-419A-8102-FCC20B489C15}"/>
    <cellStyle name="Note 47 3 5" xfId="3580" xr:uid="{31C98FCE-6997-4E7F-9570-59DF1953C3E0}"/>
    <cellStyle name="Note 47 30" xfId="15854" xr:uid="{CFDA6392-40B2-4D2B-A510-920408CF8F1A}"/>
    <cellStyle name="Note 47 4" xfId="4326" xr:uid="{FE89A96E-0B21-4F81-BB3C-29E129AFE56A}"/>
    <cellStyle name="Note 47 4 2" xfId="10863" xr:uid="{489AEFE7-DAEB-443D-91B4-0A906381F0BC}"/>
    <cellStyle name="Note 47 5" xfId="4935" xr:uid="{63BE1A0E-7927-44EB-934C-9FABDFCC3407}"/>
    <cellStyle name="Note 47 5 2" xfId="11414" xr:uid="{4E0BCE88-4611-495C-8165-EA360E5ADC79}"/>
    <cellStyle name="Note 47 6" xfId="5545" xr:uid="{9CACFA1A-6E6E-4376-A9F0-E2ABB6691CCF}"/>
    <cellStyle name="Note 47 6 2" xfId="12016" xr:uid="{4C87253E-421F-49D8-82F6-B6EC74AB0625}"/>
    <cellStyle name="Note 47 7" xfId="5376" xr:uid="{BD68F1EA-4852-4B0B-9816-B38DA643E5A4}"/>
    <cellStyle name="Note 47 7 2" xfId="11847" xr:uid="{31980E6C-855D-42AA-8B10-41A60C9F9848}"/>
    <cellStyle name="Note 47 8" xfId="5781" xr:uid="{0F2985AC-E79A-4A24-AA1E-6ED018056746}"/>
    <cellStyle name="Note 47 8 2" xfId="12252" xr:uid="{2EF580EE-F353-4EE1-BF21-FD9F4538D4C4}"/>
    <cellStyle name="Note 47 9" xfId="6007" xr:uid="{DB7A1D92-D221-415D-960B-A2F3BCF9331E}"/>
    <cellStyle name="Note 47 9 2" xfId="12478" xr:uid="{9D8130B1-9A52-4F02-A69E-89B959568334}"/>
    <cellStyle name="Note 47_TRAFO" xfId="2298" xr:uid="{00000000-0005-0000-0000-0000FB080000}"/>
    <cellStyle name="Note 48" xfId="2299" xr:uid="{00000000-0005-0000-0000-0000FC080000}"/>
    <cellStyle name="Note 48 10" xfId="6426" xr:uid="{2FE0173A-0771-4314-8293-7E59C9BABB02}"/>
    <cellStyle name="Note 48 10 2" xfId="12897" xr:uid="{C97487BB-0089-4CC0-ACEF-93C6546B6399}"/>
    <cellStyle name="Note 48 11" xfId="6475" xr:uid="{A7036491-BC43-47F3-B324-F36DFA41C869}"/>
    <cellStyle name="Note 48 11 2" xfId="12946" xr:uid="{6FC563E7-ECDF-43F3-936E-73F668EA4715}"/>
    <cellStyle name="Note 48 12" xfId="6972" xr:uid="{8BAEF7B1-1C6D-43FD-A3DF-6FD056211933}"/>
    <cellStyle name="Note 48 12 2" xfId="13443" xr:uid="{913ED3BB-D58F-4A1D-AB5C-179B89DCAA09}"/>
    <cellStyle name="Note 48 13" xfId="6806" xr:uid="{5D71B833-1BFD-4196-BBDD-D2481551B0CE}"/>
    <cellStyle name="Note 48 13 2" xfId="13277" xr:uid="{EB5A542E-B862-48D6-9C37-F8B4D567518F}"/>
    <cellStyle name="Note 48 14" xfId="7205" xr:uid="{92E2E619-4644-4C7E-AF66-51842941E78B}"/>
    <cellStyle name="Note 48 14 2" xfId="13676" xr:uid="{C83F7D17-3157-4F6A-8047-BE646A378133}"/>
    <cellStyle name="Note 48 15" xfId="7429" xr:uid="{2C73E27F-9940-4E6B-ACFC-8946DB1547F0}"/>
    <cellStyle name="Note 48 15 2" xfId="13900" xr:uid="{3A052F9C-6593-42A8-9B41-16EB78D2FE02}"/>
    <cellStyle name="Note 48 16" xfId="7895" xr:uid="{5B946941-6B8E-4BB4-A228-94D434A999F5}"/>
    <cellStyle name="Note 48 16 2" xfId="14366" xr:uid="{91871F8C-F188-4699-800F-7EA00A7DDB29}"/>
    <cellStyle name="Note 48 17" xfId="8074" xr:uid="{CD8935C9-40F9-4B62-A550-503E1035453E}"/>
    <cellStyle name="Note 48 17 2" xfId="14545" xr:uid="{622E0E5E-821B-4BB2-9AE4-F0927211499E}"/>
    <cellStyle name="Note 48 18" xfId="8251" xr:uid="{D930CEF9-4460-4F94-A9F2-36451B147C4D}"/>
    <cellStyle name="Note 48 18 2" xfId="14722" xr:uid="{B6B918C3-C470-4CD6-BD0F-1CE4F392E819}"/>
    <cellStyle name="Note 48 19" xfId="8413" xr:uid="{ACF76B66-6A04-46FB-828C-2A72039EEA20}"/>
    <cellStyle name="Note 48 19 2" xfId="14884" xr:uid="{3BA9B5BC-7634-45F1-B1C6-C7664BBC7674}"/>
    <cellStyle name="Note 48 2" xfId="2300" xr:uid="{00000000-0005-0000-0000-0000FD080000}"/>
    <cellStyle name="Note 48 2 10" xfId="6973" xr:uid="{866BF5C4-D2A3-4B75-A8D0-2938D77CE896}"/>
    <cellStyle name="Note 48 2 10 2" xfId="13444" xr:uid="{D2F62CED-FBD5-4F6F-AF85-2ADDC2BC5B68}"/>
    <cellStyle name="Note 48 2 11" xfId="6807" xr:uid="{8E6FD5AA-6DF2-4D05-A428-55C6C94B5D1D}"/>
    <cellStyle name="Note 48 2 11 2" xfId="13278" xr:uid="{6EDB4F3A-DCB4-45E4-B01A-101B419AFED6}"/>
    <cellStyle name="Note 48 2 12" xfId="7206" xr:uid="{0FB8FB62-8D8E-4C60-9945-A89B594BF2B2}"/>
    <cellStyle name="Note 48 2 12 2" xfId="13677" xr:uid="{47A27853-E4DA-46EA-A241-DDC4F76D82DD}"/>
    <cellStyle name="Note 48 2 13" xfId="7428" xr:uid="{A8AEF794-DA2A-4AD8-82E1-E1A154350B36}"/>
    <cellStyle name="Note 48 2 13 2" xfId="13899" xr:uid="{2CA2F3F8-8361-4D4D-886F-172EBA831E36}"/>
    <cellStyle name="Note 48 2 14" xfId="7896" xr:uid="{05C7ED59-058B-4695-8835-A06284FAABC0}"/>
    <cellStyle name="Note 48 2 14 2" xfId="14367" xr:uid="{6805A85C-55A0-4A4C-A3CD-3B956201CD0F}"/>
    <cellStyle name="Note 48 2 15" xfId="8075" xr:uid="{58950036-8096-4799-A76B-958808D790AC}"/>
    <cellStyle name="Note 48 2 15 2" xfId="14546" xr:uid="{CC0FF3F7-15C6-4D03-A450-19F313601B18}"/>
    <cellStyle name="Note 48 2 16" xfId="8252" xr:uid="{4D4FDD18-A424-4E03-B3C0-21F4DF748763}"/>
    <cellStyle name="Note 48 2 16 2" xfId="14723" xr:uid="{78464E18-3E8C-4BD7-98DD-362BC2CA26C6}"/>
    <cellStyle name="Note 48 2 17" xfId="8414" xr:uid="{9AE93333-D35A-4924-9DB6-D59AAADE03A8}"/>
    <cellStyle name="Note 48 2 17 2" xfId="14885" xr:uid="{416A884F-339A-45B3-9A8F-3CD60810694B}"/>
    <cellStyle name="Note 48 2 18" xfId="9050" xr:uid="{3DB59557-168A-4FCE-AD20-B7C7C52E676B}"/>
    <cellStyle name="Note 48 2 19" xfId="9501" xr:uid="{2029C04C-EA96-4080-A473-038FB96444AB}"/>
    <cellStyle name="Note 48 2 2" xfId="2301" xr:uid="{00000000-0005-0000-0000-0000FE080000}"/>
    <cellStyle name="Note 48 2 2 2" xfId="4941" xr:uid="{09808850-F2BE-4AB7-9B7E-BB896DDE19E4}"/>
    <cellStyle name="Note 48 2 2 2 2" xfId="11420" xr:uid="{4CC46D8F-0C4E-4C33-8533-7EC0E05CFD39}"/>
    <cellStyle name="Note 48 2 2 3" xfId="9502" xr:uid="{355B1463-C6FD-4A80-A7AD-6BFF6861671F}"/>
    <cellStyle name="Note 48 2 2 4" xfId="10387" xr:uid="{34EA15C1-C204-4735-BA19-E1E20F23CB09}"/>
    <cellStyle name="Note 48 2 20" xfId="8609" xr:uid="{E29FE8A4-82DC-413B-AF12-60EC0A30A005}"/>
    <cellStyle name="Note 48 2 21" xfId="9811" xr:uid="{1E908C92-D68E-4EEF-A7A0-9837436D7C2D}"/>
    <cellStyle name="Note 48 2 22" xfId="9994" xr:uid="{2E808FFA-1904-43CA-9209-72DBE6BB909A}"/>
    <cellStyle name="Note 48 2 23" xfId="10118" xr:uid="{C1497275-1E14-4DFC-8CB9-739A47FA3B1F}"/>
    <cellStyle name="Note 48 2 24" xfId="15137" xr:uid="{4A0575D3-26F4-4BB9-BF72-1D78665CC9CB}"/>
    <cellStyle name="Note 48 2 25" xfId="15373" xr:uid="{34ACB0D4-5383-4807-AB36-72A338422629}"/>
    <cellStyle name="Note 48 2 26" xfId="15696" xr:uid="{6B33ED7C-2A7E-416F-9398-54D2E00C8F21}"/>
    <cellStyle name="Note 48 2 27" xfId="15857" xr:uid="{EFF9F451-2B2C-4A1B-8ED4-982324539D95}"/>
    <cellStyle name="Note 48 2 3" xfId="4940" xr:uid="{6EAE0827-587A-49E1-8E60-29B43DDE9714}"/>
    <cellStyle name="Note 48 2 3 2" xfId="11419" xr:uid="{713FFE4E-4C06-45D7-895A-FC3358C3F440}"/>
    <cellStyle name="Note 48 2 4" xfId="5548" xr:uid="{2281A117-9561-49FC-94F4-0E458543C544}"/>
    <cellStyle name="Note 48 2 4 2" xfId="12019" xr:uid="{7A733935-7636-4C89-91FF-7D0C850E9317}"/>
    <cellStyle name="Note 48 2 5" xfId="5379" xr:uid="{50B519F3-3F67-4299-9339-F9EE29C51637}"/>
    <cellStyle name="Note 48 2 5 2" xfId="11850" xr:uid="{919173A0-5062-4233-A8CD-FEA64D6A5243}"/>
    <cellStyle name="Note 48 2 6" xfId="5784" xr:uid="{D7C1F04C-3880-466E-9D00-9C2FB94345D1}"/>
    <cellStyle name="Note 48 2 6 2" xfId="12255" xr:uid="{D31A61CB-2BD6-4C96-9504-D9C1A79DD5A1}"/>
    <cellStyle name="Note 48 2 7" xfId="6004" xr:uid="{9D433F7A-E77F-47C7-8237-22050111D2B6}"/>
    <cellStyle name="Note 48 2 7 2" xfId="12475" xr:uid="{A8DEB7A0-43AF-40B9-8F0A-3F737BA0193C}"/>
    <cellStyle name="Note 48 2 8" xfId="6427" xr:uid="{5C5D66A9-9E4A-4FCC-9D7E-93E20FCF7F92}"/>
    <cellStyle name="Note 48 2 8 2" xfId="12898" xr:uid="{2CAF1D0B-925A-443D-84EA-B0C602A84216}"/>
    <cellStyle name="Note 48 2 9" xfId="6263" xr:uid="{EE613CD4-4384-4C82-929F-F4519341A9B0}"/>
    <cellStyle name="Note 48 2 9 2" xfId="12734" xr:uid="{C3A2CC5B-AB8A-44DD-9B60-CAB8302F7480}"/>
    <cellStyle name="Note 48 20" xfId="9049" xr:uid="{55755F68-76B1-4BB0-9F19-5DB5CD3A4F64}"/>
    <cellStyle name="Note 48 21" xfId="9500" xr:uid="{DFA4F35E-E0D8-4103-9F13-0C25B65448A4}"/>
    <cellStyle name="Note 48 22" xfId="8610" xr:uid="{43C35B85-B53B-4BDC-BA2E-CB78DF71C1AC}"/>
    <cellStyle name="Note 48 23" xfId="9810" xr:uid="{9DEE600E-2E6A-4BB3-A528-F937B15431E5}"/>
    <cellStyle name="Note 48 24" xfId="9993" xr:uid="{78E9BE1C-645D-45E0-8C44-4EC709972D17}"/>
    <cellStyle name="Note 48 25" xfId="10117" xr:uid="{64024816-B212-4A3E-B2B6-7C3B7719807E}"/>
    <cellStyle name="Note 48 26" xfId="15136" xr:uid="{6AAB744A-A1E5-49AF-AD39-7B1979281C9A}"/>
    <cellStyle name="Note 48 27" xfId="3581" xr:uid="{F8D80AEA-545C-481F-A6DD-9B65477C60E7}"/>
    <cellStyle name="Note 48 28" xfId="15261" xr:uid="{46680A8C-2F13-49ED-923D-AC2E019B0221}"/>
    <cellStyle name="Note 48 29" xfId="15695" xr:uid="{63FE5F05-A9E9-40DE-9BD7-B0BEA9EBA94F}"/>
    <cellStyle name="Note 48 3" xfId="2302" xr:uid="{00000000-0005-0000-0000-0000FF080000}"/>
    <cellStyle name="Note 48 3 2" xfId="4942" xr:uid="{06CD7BD1-9C53-4123-B395-2A73D5CDBB95}"/>
    <cellStyle name="Note 48 3 2 2" xfId="11421" xr:uid="{FC43A0B0-42D9-4AB5-8FF3-09E9C5E63F30}"/>
    <cellStyle name="Note 48 3 3" xfId="9503" xr:uid="{8338AD9A-7F1F-480D-8E1E-ACB94D1D4F89}"/>
    <cellStyle name="Note 48 3 4" xfId="10388" xr:uid="{18F1DA74-B3EF-46EE-8179-FCE12DD2F403}"/>
    <cellStyle name="Note 48 3 5" xfId="3582" xr:uid="{1C494489-9B2B-4D34-9E57-40BD82A92CAE}"/>
    <cellStyle name="Note 48 30" xfId="15856" xr:uid="{6F096FA2-59EB-4EEF-9903-16B710BE6070}"/>
    <cellStyle name="Note 48 4" xfId="4327" xr:uid="{F69A2201-DCB5-436D-80F8-74E4C2D0F3A2}"/>
    <cellStyle name="Note 48 4 2" xfId="10864" xr:uid="{197C07AC-15D0-4F60-844A-FA2BA6960508}"/>
    <cellStyle name="Note 48 5" xfId="4939" xr:uid="{67BF0420-B367-4912-AFD0-7BBFD27EA3B1}"/>
    <cellStyle name="Note 48 5 2" xfId="11418" xr:uid="{53EE4FD2-23CC-49F3-8DA6-7301DE4B8F81}"/>
    <cellStyle name="Note 48 6" xfId="5547" xr:uid="{94FD4553-0867-405A-B0A8-4E2E51D36F7C}"/>
    <cellStyle name="Note 48 6 2" xfId="12018" xr:uid="{DE2A9432-2CAF-4C07-87AA-6DE1599AC553}"/>
    <cellStyle name="Note 48 7" xfId="5378" xr:uid="{2B8B2C58-D196-4F4B-83BD-C4145CC9F15D}"/>
    <cellStyle name="Note 48 7 2" xfId="11849" xr:uid="{2518FEAA-A7D3-40F0-A833-57F7FF57CACF}"/>
    <cellStyle name="Note 48 8" xfId="5783" xr:uid="{6EE7AA2C-E56E-4694-8ADD-400F98C7998C}"/>
    <cellStyle name="Note 48 8 2" xfId="12254" xr:uid="{333A9537-DF56-4D48-B169-736BCAA58DC0}"/>
    <cellStyle name="Note 48 9" xfId="6005" xr:uid="{F6E6EA37-624A-4390-AFD7-BF126570899F}"/>
    <cellStyle name="Note 48 9 2" xfId="12476" xr:uid="{4DA1CE3F-7BAE-43DF-921B-DF6B7FC3A717}"/>
    <cellStyle name="Note 48_TRAFO" xfId="2303" xr:uid="{00000000-0005-0000-0000-000000090000}"/>
    <cellStyle name="Note 49" xfId="2304" xr:uid="{00000000-0005-0000-0000-000001090000}"/>
    <cellStyle name="Note 49 10" xfId="6428" xr:uid="{4DAB9EF4-BB0A-4145-94E0-45C7E291167C}"/>
    <cellStyle name="Note 49 10 2" xfId="12899" xr:uid="{7ACB807F-EC44-4380-9BCB-EA1626683FC0}"/>
    <cellStyle name="Note 49 11" xfId="6481" xr:uid="{D600B7DF-90F2-420B-8611-AB4BAD09AEBF}"/>
    <cellStyle name="Note 49 11 2" xfId="12952" xr:uid="{A25331D0-8050-4A93-A4D1-A54E9299C83A}"/>
    <cellStyle name="Note 49 12" xfId="6974" xr:uid="{AE9B9C73-D727-400F-9D30-0968CE26D95D}"/>
    <cellStyle name="Note 49 12 2" xfId="13445" xr:uid="{943425E9-A320-4E68-BBAA-9451E8F48054}"/>
    <cellStyle name="Note 49 13" xfId="6808" xr:uid="{19ED312C-F3D3-43BF-8E44-8FC26076DE5A}"/>
    <cellStyle name="Note 49 13 2" xfId="13279" xr:uid="{F8F6095E-BAC2-4067-9281-4FB4F016E020}"/>
    <cellStyle name="Note 49 14" xfId="7207" xr:uid="{6FF442C9-DC63-4BD9-8EC4-0A542349D214}"/>
    <cellStyle name="Note 49 14 2" xfId="13678" xr:uid="{BDC20794-B7A9-403A-B6D3-0F8F0CEF4532}"/>
    <cellStyle name="Note 49 15" xfId="7427" xr:uid="{A5FE2587-A6C1-43DE-B1BF-54F8B6B11946}"/>
    <cellStyle name="Note 49 15 2" xfId="13898" xr:uid="{9873B13A-8EC7-402E-8576-0610E4510308}"/>
    <cellStyle name="Note 49 16" xfId="7897" xr:uid="{EAFB0354-3C77-4E10-A6F3-75DA8AF81DEE}"/>
    <cellStyle name="Note 49 16 2" xfId="14368" xr:uid="{A642384A-9AA1-4662-921D-D663752F08C0}"/>
    <cellStyle name="Note 49 17" xfId="8076" xr:uid="{21327B90-EB0A-43D5-ABDA-34ECE0D861D0}"/>
    <cellStyle name="Note 49 17 2" xfId="14547" xr:uid="{D5B4DABF-4C68-4817-BAB6-505A4F127C2A}"/>
    <cellStyle name="Note 49 18" xfId="8253" xr:uid="{F56F9819-3872-41F4-A833-29591C53BAF2}"/>
    <cellStyle name="Note 49 18 2" xfId="14724" xr:uid="{47511550-B61E-4449-9411-39FECD770E5A}"/>
    <cellStyle name="Note 49 19" xfId="8415" xr:uid="{3EE64384-CCFB-44EF-B14D-CF1BB47D33DC}"/>
    <cellStyle name="Note 49 19 2" xfId="14886" xr:uid="{2DF1D794-AAD4-4DFD-9CC8-E8DDC295C0B2}"/>
    <cellStyle name="Note 49 2" xfId="2305" xr:uid="{00000000-0005-0000-0000-000002090000}"/>
    <cellStyle name="Note 49 2 10" xfId="6975" xr:uid="{48D66921-BB84-49BF-9337-9B96BA79A70D}"/>
    <cellStyle name="Note 49 2 10 2" xfId="13446" xr:uid="{2A4F80DE-D88A-44CD-817C-FEE3CD780C2F}"/>
    <cellStyle name="Note 49 2 11" xfId="6809" xr:uid="{4E29DFB6-9B23-49C2-878A-696B8A3FAFF7}"/>
    <cellStyle name="Note 49 2 11 2" xfId="13280" xr:uid="{D228C2FD-56AF-4454-9747-2A56628B4730}"/>
    <cellStyle name="Note 49 2 12" xfId="7208" xr:uid="{C5152F13-8A92-4B3D-AC55-38B71CE15546}"/>
    <cellStyle name="Note 49 2 12 2" xfId="13679" xr:uid="{D1BFBD67-63B1-4725-8A02-E3D8BC9AD0B2}"/>
    <cellStyle name="Note 49 2 13" xfId="7426" xr:uid="{69B92974-24A1-4E53-884A-47525BB1785E}"/>
    <cellStyle name="Note 49 2 13 2" xfId="13897" xr:uid="{88506E14-47B5-4C6B-B912-D2B0BACD8B95}"/>
    <cellStyle name="Note 49 2 14" xfId="7898" xr:uid="{B44FF263-24BC-4863-954E-53CBDC8633E0}"/>
    <cellStyle name="Note 49 2 14 2" xfId="14369" xr:uid="{318780C0-8A7B-4635-BDD5-44767C2A0238}"/>
    <cellStyle name="Note 49 2 15" xfId="8077" xr:uid="{E0F86431-FA9A-4B07-96DB-74C3266C0925}"/>
    <cellStyle name="Note 49 2 15 2" xfId="14548" xr:uid="{87CCB8AB-D1B4-4158-A548-6404DEA5AFC8}"/>
    <cellStyle name="Note 49 2 16" xfId="8254" xr:uid="{432D394F-58F2-4682-977B-5670D71D0E38}"/>
    <cellStyle name="Note 49 2 16 2" xfId="14725" xr:uid="{B975783B-8C62-4FF8-AB1C-7B118D46DC27}"/>
    <cellStyle name="Note 49 2 17" xfId="8416" xr:uid="{337F1AAF-0D52-4F09-9744-393E0C5748D2}"/>
    <cellStyle name="Note 49 2 17 2" xfId="14887" xr:uid="{97B38C8A-77AE-4285-A90B-D1CE6072AFCE}"/>
    <cellStyle name="Note 49 2 18" xfId="9052" xr:uid="{64572AFF-1F46-4C3A-B546-21D84D9A9EDA}"/>
    <cellStyle name="Note 49 2 19" xfId="9505" xr:uid="{03287488-1442-4C69-B0EB-187744F3BDB7}"/>
    <cellStyle name="Note 49 2 2" xfId="2306" xr:uid="{00000000-0005-0000-0000-000003090000}"/>
    <cellStyle name="Note 49 2 2 2" xfId="4945" xr:uid="{DE1DB668-3966-4EC9-9D0D-793D6FA3226E}"/>
    <cellStyle name="Note 49 2 2 2 2" xfId="11424" xr:uid="{F995EA8D-94BE-4691-BE70-F9F02DFF03F1}"/>
    <cellStyle name="Note 49 2 2 3" xfId="9506" xr:uid="{926394E3-C21C-4BC2-B532-A24B26028802}"/>
    <cellStyle name="Note 49 2 2 4" xfId="10389" xr:uid="{17F371CE-A92E-4B85-81F4-242EBB552E87}"/>
    <cellStyle name="Note 49 2 20" xfId="8607" xr:uid="{0A9057E1-1ADA-442B-83B3-20CB9FAA0634}"/>
    <cellStyle name="Note 49 2 21" xfId="9813" xr:uid="{F19ACB7A-A1AC-4D57-9339-D3DD5733076E}"/>
    <cellStyle name="Note 49 2 22" xfId="9996" xr:uid="{F1F47D62-4B61-4C9F-B942-DFABAE35544D}"/>
    <cellStyle name="Note 49 2 23" xfId="10223" xr:uid="{5148CDDC-5386-4AAF-AEA1-0457014BC921}"/>
    <cellStyle name="Note 49 2 24" xfId="15139" xr:uid="{3907955B-A510-4DC4-85C5-8E91771131A8}"/>
    <cellStyle name="Note 49 2 25" xfId="15371" xr:uid="{88690A04-8EA3-4057-B576-60E417103DF1}"/>
    <cellStyle name="Note 49 2 26" xfId="15698" xr:uid="{6B87547A-BA75-4619-9746-38766ECA13F5}"/>
    <cellStyle name="Note 49 2 27" xfId="15859" xr:uid="{32B8E13D-6356-4A29-A5CA-CD09C7D19A58}"/>
    <cellStyle name="Note 49 2 3" xfId="4944" xr:uid="{6F25C703-D9FC-4452-8012-1637DA4CCE03}"/>
    <cellStyle name="Note 49 2 3 2" xfId="11423" xr:uid="{069E6C18-4B7D-4663-AB1C-028D821DF33C}"/>
    <cellStyle name="Note 49 2 4" xfId="5550" xr:uid="{A90D8D8D-3303-4274-B69C-2E8F962D0A19}"/>
    <cellStyle name="Note 49 2 4 2" xfId="12021" xr:uid="{EF682D78-C457-4EFB-AC64-BECCBA9CCC62}"/>
    <cellStyle name="Note 49 2 5" xfId="5381" xr:uid="{5AA78C2D-B783-4338-BB71-6C03DDDEB12E}"/>
    <cellStyle name="Note 49 2 5 2" xfId="11852" xr:uid="{4C9ADD9D-8D9E-4DA1-BCAD-4C4D4876D77A}"/>
    <cellStyle name="Note 49 2 6" xfId="5786" xr:uid="{BA122987-39DA-42EE-9698-1C3A0F33C404}"/>
    <cellStyle name="Note 49 2 6 2" xfId="12257" xr:uid="{0597DE24-B985-4163-A9C9-85680F87B9EE}"/>
    <cellStyle name="Note 49 2 7" xfId="6002" xr:uid="{3B1E6DED-3879-4514-8120-8770338F8EF2}"/>
    <cellStyle name="Note 49 2 7 2" xfId="12473" xr:uid="{9016AB2D-77EA-41ED-9C80-3FC040A0BF0D}"/>
    <cellStyle name="Note 49 2 8" xfId="6429" xr:uid="{221A4B9C-99AE-4900-AA02-BA74C09645D8}"/>
    <cellStyle name="Note 49 2 8 2" xfId="12900" xr:uid="{9390D596-15E3-4195-8D7F-868A17E5231F}"/>
    <cellStyle name="Note 49 2 9" xfId="6264" xr:uid="{68BFA286-40FB-4C43-87C1-D5FBD615C75E}"/>
    <cellStyle name="Note 49 2 9 2" xfId="12735" xr:uid="{E15E12D6-9299-4205-AAC8-09486304976C}"/>
    <cellStyle name="Note 49 20" xfId="9051" xr:uid="{F6250C2C-9AFF-4273-8915-41A9DDE46F65}"/>
    <cellStyle name="Note 49 21" xfId="9504" xr:uid="{0ED28B5D-18C4-40B5-A01A-BAB0C65F17D2}"/>
    <cellStyle name="Note 49 22" xfId="8608" xr:uid="{1F12FC78-FF73-430A-83E5-A19C5944342A}"/>
    <cellStyle name="Note 49 23" xfId="9812" xr:uid="{77D6BAA6-42D0-4A70-A339-BF81DEEBB1FA}"/>
    <cellStyle name="Note 49 24" xfId="9995" xr:uid="{7EBCFB53-FE90-4506-B378-AD36BDF84376}"/>
    <cellStyle name="Note 49 25" xfId="10119" xr:uid="{ABB4023F-7FDA-4541-8FFC-2074686E3D8F}"/>
    <cellStyle name="Note 49 26" xfId="15138" xr:uid="{026089D4-0F1D-422C-A2E1-644B42C2EEFB}"/>
    <cellStyle name="Note 49 27" xfId="3583" xr:uid="{900DCEE3-D56C-470E-83E2-0C620BB6D08D}"/>
    <cellStyle name="Note 49 28" xfId="15372" xr:uid="{92C53D3D-052A-4E40-BC0A-40A95B76ECD3}"/>
    <cellStyle name="Note 49 29" xfId="15697" xr:uid="{0F9D0275-6EEC-4827-BA91-7713977A1244}"/>
    <cellStyle name="Note 49 3" xfId="2307" xr:uid="{00000000-0005-0000-0000-000004090000}"/>
    <cellStyle name="Note 49 3 2" xfId="4946" xr:uid="{7E55596C-62F7-4A20-B2EB-340F76F5DC9B}"/>
    <cellStyle name="Note 49 3 2 2" xfId="11425" xr:uid="{DB09F82C-0A3B-47C3-83BF-ED3E56B24710}"/>
    <cellStyle name="Note 49 3 3" xfId="9507" xr:uid="{C0450CB5-ED6F-4E77-A661-58233E0407B3}"/>
    <cellStyle name="Note 49 3 4" xfId="10390" xr:uid="{B3F16497-C626-4862-AB32-331E3DA5EB59}"/>
    <cellStyle name="Note 49 3 5" xfId="3584" xr:uid="{5661A809-AD8A-42D2-90BB-B08B3A97A669}"/>
    <cellStyle name="Note 49 30" xfId="15858" xr:uid="{BFB47026-6E78-49DC-B352-573B98B4358F}"/>
    <cellStyle name="Note 49 4" xfId="4328" xr:uid="{6031D180-805B-4D49-8617-550B26EFE251}"/>
    <cellStyle name="Note 49 4 2" xfId="10865" xr:uid="{9C72E018-6069-4CE0-A95C-887AA52A882A}"/>
    <cellStyle name="Note 49 5" xfId="4943" xr:uid="{1840B324-AE1C-4A0C-A0CE-FDC61728747F}"/>
    <cellStyle name="Note 49 5 2" xfId="11422" xr:uid="{61D2CD9A-8C44-473F-AE6B-413481800AEC}"/>
    <cellStyle name="Note 49 6" xfId="5549" xr:uid="{378C5028-F191-49A4-9619-D7C684E15314}"/>
    <cellStyle name="Note 49 6 2" xfId="12020" xr:uid="{DD68BAFF-50AE-4C69-9537-3302D6BDBDE4}"/>
    <cellStyle name="Note 49 7" xfId="5380" xr:uid="{0825EB1D-B663-4AF5-8D4A-D8D12A883F03}"/>
    <cellStyle name="Note 49 7 2" xfId="11851" xr:uid="{7E0EF913-8A3D-4BDC-81C4-2803C62F4068}"/>
    <cellStyle name="Note 49 8" xfId="5785" xr:uid="{B8B46B92-C6E7-4292-A552-FD4FBC1F56F0}"/>
    <cellStyle name="Note 49 8 2" xfId="12256" xr:uid="{3F160468-A947-4807-9EF2-10FD100E6B1C}"/>
    <cellStyle name="Note 49 9" xfId="6003" xr:uid="{A2093FC4-3ED8-4BE8-B311-BC55EE19483B}"/>
    <cellStyle name="Note 49 9 2" xfId="12474" xr:uid="{9E749C98-2A9B-4457-BE8E-1C2AB417C792}"/>
    <cellStyle name="Note 49_TRAFO" xfId="2308" xr:uid="{00000000-0005-0000-0000-000005090000}"/>
    <cellStyle name="Note 5" xfId="2309" xr:uid="{00000000-0005-0000-0000-000006090000}"/>
    <cellStyle name="Note 5 10" xfId="6265" xr:uid="{4865F8BD-4FA7-4FEF-84C3-35853B9F2360}"/>
    <cellStyle name="Note 5 10 2" xfId="12736" xr:uid="{ACE0E013-AAF2-4E9B-B99A-29AE66BE9D78}"/>
    <cellStyle name="Note 5 11" xfId="6976" xr:uid="{B500856A-8201-4392-8313-5F451FC08C73}"/>
    <cellStyle name="Note 5 11 2" xfId="13447" xr:uid="{10147302-90F1-4E7B-AF9D-8AD1CBA55E87}"/>
    <cellStyle name="Note 5 12" xfId="6810" xr:uid="{5706EEB2-81B4-4E56-96F6-6C42C52CE1BF}"/>
    <cellStyle name="Note 5 12 2" xfId="13281" xr:uid="{1B7CC41E-214D-45B8-BD5E-D210596F3A0D}"/>
    <cellStyle name="Note 5 13" xfId="7209" xr:uid="{6AA753AE-FD4A-4053-98A6-7DA26CCE5917}"/>
    <cellStyle name="Note 5 13 2" xfId="13680" xr:uid="{15EAD4D3-1EE6-4E4E-95E0-503D99010CA5}"/>
    <cellStyle name="Note 5 14" xfId="7425" xr:uid="{B0F1D6ED-2670-483C-A706-568F27A087AB}"/>
    <cellStyle name="Note 5 14 2" xfId="13896" xr:uid="{A9F8E0C5-0260-4349-80F4-79159FB8F293}"/>
    <cellStyle name="Note 5 15" xfId="7899" xr:uid="{48C17D5E-AD7D-4BC7-8378-B3C7B802BAB2}"/>
    <cellStyle name="Note 5 15 2" xfId="14370" xr:uid="{02921444-3C08-4FDA-85CF-D078A37B561F}"/>
    <cellStyle name="Note 5 16" xfId="8078" xr:uid="{6577FC17-1013-4212-8B47-FEEE7313C4B7}"/>
    <cellStyle name="Note 5 16 2" xfId="14549" xr:uid="{39605684-E14C-4095-8172-28E60114C484}"/>
    <cellStyle name="Note 5 17" xfId="8255" xr:uid="{FF23485A-1FA9-4214-B903-8C2585F8D0EE}"/>
    <cellStyle name="Note 5 17 2" xfId="14726" xr:uid="{A51CDBDC-E4E1-46C6-A09C-0E19840DFE22}"/>
    <cellStyle name="Note 5 18" xfId="8417" xr:uid="{C74CC0A1-D31E-4C5B-A8BE-AF69604ECA98}"/>
    <cellStyle name="Note 5 18 2" xfId="14888" xr:uid="{4BF15804-6957-4945-994D-53C0033C8A75}"/>
    <cellStyle name="Note 5 19" xfId="9053" xr:uid="{73E3E310-C8D7-4D08-9ABC-5BAEFABCCEE0}"/>
    <cellStyle name="Note 5 2" xfId="2310" xr:uid="{00000000-0005-0000-0000-000007090000}"/>
    <cellStyle name="Note 5 2 10" xfId="6977" xr:uid="{35D287E6-AA10-43F3-B110-2E6CEFCCF7C8}"/>
    <cellStyle name="Note 5 2 10 2" xfId="13448" xr:uid="{12931A4F-D907-4AEB-98FC-76F1CF428AF5}"/>
    <cellStyle name="Note 5 2 11" xfId="6811" xr:uid="{F54A1C84-08AF-429D-9B13-5C22F55C409D}"/>
    <cellStyle name="Note 5 2 11 2" xfId="13282" xr:uid="{32F3A2B4-E7A6-4761-BF65-6834E584445B}"/>
    <cellStyle name="Note 5 2 12" xfId="7210" xr:uid="{9445595B-CD98-426D-BEC4-3A300A77EDDA}"/>
    <cellStyle name="Note 5 2 12 2" xfId="13681" xr:uid="{B8CBAD78-93AD-40AF-99C7-0BDA5A03ABC7}"/>
    <cellStyle name="Note 5 2 13" xfId="7424" xr:uid="{01F9F3AA-82CA-4D2E-9A1C-FBC11BCF3168}"/>
    <cellStyle name="Note 5 2 13 2" xfId="13895" xr:uid="{133F48DE-7031-4B00-8F6F-CC84CB64CFD1}"/>
    <cellStyle name="Note 5 2 14" xfId="7900" xr:uid="{CA04AF72-FD03-48A7-A538-EB842B594AC9}"/>
    <cellStyle name="Note 5 2 14 2" xfId="14371" xr:uid="{08AE4DF2-749E-48FF-9DFA-634485173170}"/>
    <cellStyle name="Note 5 2 15" xfId="8079" xr:uid="{2D799023-71C8-45B5-9D95-5773EF174829}"/>
    <cellStyle name="Note 5 2 15 2" xfId="14550" xr:uid="{BDA87F60-D588-4FCF-A266-012A0BB69A7D}"/>
    <cellStyle name="Note 5 2 16" xfId="8256" xr:uid="{267DB8D1-0E1C-4FB3-8177-3BF2DBD1F28F}"/>
    <cellStyle name="Note 5 2 16 2" xfId="14727" xr:uid="{C2ACC936-2037-41A7-8776-293D53E39E32}"/>
    <cellStyle name="Note 5 2 17" xfId="8418" xr:uid="{E6DBFEC0-9F4C-4D0A-BD83-471BAD682744}"/>
    <cellStyle name="Note 5 2 17 2" xfId="14889" xr:uid="{F54CA1DD-1280-4C66-BDE6-25A8DE0D6B97}"/>
    <cellStyle name="Note 5 2 18" xfId="9054" xr:uid="{A95A0D03-7928-4033-A37F-43D25A8EAAB5}"/>
    <cellStyle name="Note 5 2 19" xfId="9509" xr:uid="{CFD63F85-14F3-41D6-9DAB-D16E3035BDDC}"/>
    <cellStyle name="Note 5 2 2" xfId="2311" xr:uid="{00000000-0005-0000-0000-000008090000}"/>
    <cellStyle name="Note 5 2 2 2" xfId="4949" xr:uid="{35D3050B-9DA4-41CA-B5CF-A186D80F0FAC}"/>
    <cellStyle name="Note 5 2 2 2 2" xfId="11428" xr:uid="{B2087576-1F84-4C4C-A6F3-33AB246855CA}"/>
    <cellStyle name="Note 5 2 2 3" xfId="9510" xr:uid="{6E976C58-EB37-4C13-9A89-C2DD5EA05FD5}"/>
    <cellStyle name="Note 5 2 2 4" xfId="10391" xr:uid="{7F4ED344-AC3D-4FFA-93EA-982F5D3CF0BD}"/>
    <cellStyle name="Note 5 2 20" xfId="8606" xr:uid="{CF727F88-4FFC-46E6-92BF-420000CAF14A}"/>
    <cellStyle name="Note 5 2 21" xfId="9815" xr:uid="{CD88D410-B1DB-45CB-9204-2F6528491C0A}"/>
    <cellStyle name="Note 5 2 22" xfId="9998" xr:uid="{CAA820ED-2F18-4F57-AD5C-C339CEDDEE6E}"/>
    <cellStyle name="Note 5 2 23" xfId="10121" xr:uid="{7434E49D-F593-493A-A1AB-5CEA39224828}"/>
    <cellStyle name="Note 5 2 24" xfId="15141" xr:uid="{A320689E-A98B-42B6-BB7C-012610D59164}"/>
    <cellStyle name="Note 5 2 25" xfId="15369" xr:uid="{1B151116-6CA4-4FFC-8571-201A22ACD5A7}"/>
    <cellStyle name="Note 5 2 26" xfId="15700" xr:uid="{EE40C39D-E19E-407A-AB59-5C46618971F2}"/>
    <cellStyle name="Note 5 2 27" xfId="15861" xr:uid="{B97A07DE-56CC-4E52-9C91-F4B835D6736D}"/>
    <cellStyle name="Note 5 2 3" xfId="4948" xr:uid="{4D188BB5-14E6-40EC-9977-2530BBE69B1C}"/>
    <cellStyle name="Note 5 2 3 2" xfId="11427" xr:uid="{F0D66320-A8C3-43CB-8A97-813427E666F0}"/>
    <cellStyle name="Note 5 2 4" xfId="5552" xr:uid="{A3D4E716-E7FA-47B9-87E7-DAD9719A42E7}"/>
    <cellStyle name="Note 5 2 4 2" xfId="12023" xr:uid="{D0DB98B8-B7FE-4F79-B5B3-2ED0D37F5106}"/>
    <cellStyle name="Note 5 2 5" xfId="5167" xr:uid="{C28C48B2-A9F0-424F-B7BE-144C23859C15}"/>
    <cellStyle name="Note 5 2 5 2" xfId="11638" xr:uid="{1E6A89A4-6AAE-4625-9ECB-698DB4C9AEF1}"/>
    <cellStyle name="Note 5 2 6" xfId="5788" xr:uid="{D59FC919-F1B0-4A06-B800-5BAA114C1D64}"/>
    <cellStyle name="Note 5 2 6 2" xfId="12259" xr:uid="{A728D9A9-A184-4AB9-86FF-A717DE2A9635}"/>
    <cellStyle name="Note 5 2 7" xfId="6000" xr:uid="{E375626A-0912-43E9-8DE5-DA22D01BE28C}"/>
    <cellStyle name="Note 5 2 7 2" xfId="12471" xr:uid="{4D6F2A74-07B8-4AA7-AB20-132C9A30AF27}"/>
    <cellStyle name="Note 5 2 8" xfId="6431" xr:uid="{4D9EC5F9-EE28-4652-8F66-EA2E8EA7C34D}"/>
    <cellStyle name="Note 5 2 8 2" xfId="12902" xr:uid="{E52E205C-8DEB-4177-9739-D15B3EBC4996}"/>
    <cellStyle name="Note 5 2 9" xfId="6266" xr:uid="{805739FF-C03A-4A8F-BAA2-C311C5A28FB3}"/>
    <cellStyle name="Note 5 2 9 2" xfId="12737" xr:uid="{CD6BFA76-D369-4A52-A31A-AB0B3FC124DB}"/>
    <cellStyle name="Note 5 20" xfId="9508" xr:uid="{94CD565E-DFEC-432B-A9B2-0796F52B1D75}"/>
    <cellStyle name="Note 5 21" xfId="9138" xr:uid="{2163AE0F-C2D8-44B7-A54E-2C6DA519F1A7}"/>
    <cellStyle name="Note 5 22" xfId="9814" xr:uid="{AF13A7E9-0C2D-4F41-8E02-2733B1BEBBC3}"/>
    <cellStyle name="Note 5 23" xfId="9997" xr:uid="{F97F191F-1C50-4D0D-8E91-03F2D4E66873}"/>
    <cellStyle name="Note 5 24" xfId="10120" xr:uid="{B8A83AC6-E0B5-4883-B5B1-2A02F7B2B64A}"/>
    <cellStyle name="Note 5 25" xfId="15140" xr:uid="{B3A756AE-CC33-4092-98A8-C5B30AD2DF54}"/>
    <cellStyle name="Note 5 26" xfId="15370" xr:uid="{B22DF00A-F217-46B3-8413-5E8C1D3AF09F}"/>
    <cellStyle name="Note 5 27" xfId="15699" xr:uid="{6014A449-45DF-4229-BDEE-6E7C51266DDF}"/>
    <cellStyle name="Note 5 28" xfId="15860" xr:uid="{DC1FB71C-AF94-45BB-92C6-83E371E64BBB}"/>
    <cellStyle name="Note 5 3" xfId="2312" xr:uid="{00000000-0005-0000-0000-000009090000}"/>
    <cellStyle name="Note 5 3 2" xfId="4950" xr:uid="{7524A694-681D-48D4-8809-FD24EC19CE41}"/>
    <cellStyle name="Note 5 3 2 2" xfId="11429" xr:uid="{D144A16E-FA5B-4F90-ADC0-448F7459A44B}"/>
    <cellStyle name="Note 5 3 3" xfId="9511" xr:uid="{197883D2-2B9A-45BF-8930-379A0C9F70FE}"/>
    <cellStyle name="Note 5 3 4" xfId="10392" xr:uid="{23D1643C-EB7A-4DF1-9F29-670A60DAF642}"/>
    <cellStyle name="Note 5 4" xfId="4947" xr:uid="{5DFBA9FA-20EE-4542-9EF8-2AB2FC293890}"/>
    <cellStyle name="Note 5 4 2" xfId="11426" xr:uid="{83F702FB-6203-45BF-AA2B-8CA6FF80A370}"/>
    <cellStyle name="Note 5 5" xfId="5551" xr:uid="{3F4658B7-5B8E-43AC-81A9-E2F169CE8C6A}"/>
    <cellStyle name="Note 5 5 2" xfId="12022" xr:uid="{5534C64F-B136-4FD2-AC3E-F7E86FAAA9A5}"/>
    <cellStyle name="Note 5 6" xfId="5382" xr:uid="{5BB50509-A7B5-421E-AF9B-BC10C911200B}"/>
    <cellStyle name="Note 5 6 2" xfId="11853" xr:uid="{AD747698-FB4C-45FD-86F3-966202C98374}"/>
    <cellStyle name="Note 5 7" xfId="5787" xr:uid="{3658BD32-67B4-48A6-960A-BC0EFF2653D2}"/>
    <cellStyle name="Note 5 7 2" xfId="12258" xr:uid="{00495F1F-494B-4A3C-AE43-6EEF487B6D20}"/>
    <cellStyle name="Note 5 8" xfId="6001" xr:uid="{E7B6A134-1526-4D92-BE33-D0C5E39F6632}"/>
    <cellStyle name="Note 5 8 2" xfId="12472" xr:uid="{272ABEEB-3586-4E6A-BEB8-91D91D47D167}"/>
    <cellStyle name="Note 5 9" xfId="6430" xr:uid="{281FE470-1B66-46DA-A444-2CCCF6AA084E}"/>
    <cellStyle name="Note 5 9 2" xfId="12901" xr:uid="{298A32D9-ECCA-4010-852F-6D7C2EA8A999}"/>
    <cellStyle name="Note 5_TRAFO" xfId="2313" xr:uid="{00000000-0005-0000-0000-00000A090000}"/>
    <cellStyle name="Note 50" xfId="2314" xr:uid="{00000000-0005-0000-0000-00000B090000}"/>
    <cellStyle name="Note 50 10" xfId="6459" xr:uid="{8A8D1714-3D1A-429F-907D-A74DFC694DE1}"/>
    <cellStyle name="Note 50 10 2" xfId="12930" xr:uid="{33A42BAA-A260-4ACD-A311-CA3A186CD618}"/>
    <cellStyle name="Note 50 11" xfId="6267" xr:uid="{02E235FD-47D9-4365-9EE4-3AECECC2EEC8}"/>
    <cellStyle name="Note 50 11 2" xfId="12738" xr:uid="{7E8A51D5-99ED-43D5-B308-603A2E924CE0}"/>
    <cellStyle name="Note 50 12" xfId="6978" xr:uid="{0F796374-99FA-4B37-AD29-782A46511A63}"/>
    <cellStyle name="Note 50 12 2" xfId="13449" xr:uid="{FF59511A-E774-416D-BC3C-16DBDD539D5F}"/>
    <cellStyle name="Note 50 13" xfId="6630" xr:uid="{6F17AE12-EE04-4B6E-B200-3BF12680D2C1}"/>
    <cellStyle name="Note 50 13 2" xfId="13101" xr:uid="{6BA0A939-F46E-4D1E-A1B1-E31957DE2067}"/>
    <cellStyle name="Note 50 14" xfId="7211" xr:uid="{5D67DF5A-CE54-480D-9E87-C21FBB9B7517}"/>
    <cellStyle name="Note 50 14 2" xfId="13682" xr:uid="{DD096186-3DE1-46B2-BA5C-909CDBB8B441}"/>
    <cellStyle name="Note 50 15" xfId="7423" xr:uid="{3E112FBF-E452-4A71-A891-230276EB8C41}"/>
    <cellStyle name="Note 50 15 2" xfId="13894" xr:uid="{2F0190C5-1930-4E07-91C4-940462F3EECB}"/>
    <cellStyle name="Note 50 16" xfId="7901" xr:uid="{482555D4-F167-41D0-8084-A390F3A74B12}"/>
    <cellStyle name="Note 50 16 2" xfId="14372" xr:uid="{40CE8AE7-47FF-437A-83AC-DA0789AECE10}"/>
    <cellStyle name="Note 50 17" xfId="8080" xr:uid="{2A9C6E2F-33B3-45FD-BB5D-1C0ACAA0800E}"/>
    <cellStyle name="Note 50 17 2" xfId="14551" xr:uid="{3BB8B1CB-3076-4F14-B698-EE2FB19BA994}"/>
    <cellStyle name="Note 50 18" xfId="8257" xr:uid="{6F54C846-120D-4856-A7C4-C10422D9880A}"/>
    <cellStyle name="Note 50 18 2" xfId="14728" xr:uid="{6CD1215E-4F8A-486E-BCD6-8DDC84665FF0}"/>
    <cellStyle name="Note 50 19" xfId="8419" xr:uid="{87922182-3AC4-4D3F-96DA-98D0825E8251}"/>
    <cellStyle name="Note 50 19 2" xfId="14890" xr:uid="{DAB9739A-91D4-4AAF-8413-52350CD21F04}"/>
    <cellStyle name="Note 50 2" xfId="2315" xr:uid="{00000000-0005-0000-0000-00000C090000}"/>
    <cellStyle name="Note 50 2 10" xfId="6979" xr:uid="{84E667E6-A3E8-4576-A0C7-6615F8D7E004}"/>
    <cellStyle name="Note 50 2 10 2" xfId="13450" xr:uid="{DE1A4CF0-B215-4E15-8C84-D73939B6B71E}"/>
    <cellStyle name="Note 50 2 11" xfId="6812" xr:uid="{BD402256-5DAF-45A6-99FD-5A140EB4B267}"/>
    <cellStyle name="Note 50 2 11 2" xfId="13283" xr:uid="{34DEFDAA-CD0B-4CDC-92CF-21501DCB55B5}"/>
    <cellStyle name="Note 50 2 12" xfId="7212" xr:uid="{1C77B113-8E59-4D73-8CB0-FFE3DBB6E901}"/>
    <cellStyle name="Note 50 2 12 2" xfId="13683" xr:uid="{FBB812D4-6014-4D07-A5F7-09D84D97C318}"/>
    <cellStyle name="Note 50 2 13" xfId="7422" xr:uid="{F2ED40A5-5A40-41DE-BB65-DEE25ADE1037}"/>
    <cellStyle name="Note 50 2 13 2" xfId="13893" xr:uid="{937294B0-6F66-482F-9AED-70D8545633E8}"/>
    <cellStyle name="Note 50 2 14" xfId="7902" xr:uid="{8CC0CBAB-E415-4522-A1AC-75C1C8FC1F1F}"/>
    <cellStyle name="Note 50 2 14 2" xfId="14373" xr:uid="{90343D5C-F014-482B-9E0C-4459AF8F6C73}"/>
    <cellStyle name="Note 50 2 15" xfId="8081" xr:uid="{15B79FBE-42B9-4CBC-99A1-4E95FB5EE9A2}"/>
    <cellStyle name="Note 50 2 15 2" xfId="14552" xr:uid="{5DA7DC33-92FC-4349-894A-F65D39C69DCE}"/>
    <cellStyle name="Note 50 2 16" xfId="8258" xr:uid="{DF5F928B-8481-4865-8591-708B46988C8B}"/>
    <cellStyle name="Note 50 2 16 2" xfId="14729" xr:uid="{DA27721C-4F11-4293-9323-3B3D0A26F040}"/>
    <cellStyle name="Note 50 2 17" xfId="8420" xr:uid="{0E034177-B2C9-4CD1-B286-F324D5375C2D}"/>
    <cellStyle name="Note 50 2 17 2" xfId="14891" xr:uid="{E3523ADB-267E-4B54-8582-44A4949D3C7F}"/>
    <cellStyle name="Note 50 2 18" xfId="9056" xr:uid="{A3E12915-9C81-41D2-A8EE-5EAE1FFC3C9F}"/>
    <cellStyle name="Note 50 2 19" xfId="9513" xr:uid="{00341E40-2A70-4EFA-A6A8-F5773D8584C8}"/>
    <cellStyle name="Note 50 2 2" xfId="2316" xr:uid="{00000000-0005-0000-0000-00000D090000}"/>
    <cellStyle name="Note 50 2 2 2" xfId="4953" xr:uid="{82CC63DB-1343-4DF4-A3FD-A41C4D34D0CB}"/>
    <cellStyle name="Note 50 2 2 2 2" xfId="11432" xr:uid="{E8684729-DE82-457C-8D47-6B5F8660E77B}"/>
    <cellStyle name="Note 50 2 2 3" xfId="9514" xr:uid="{0089743A-417E-443B-9C33-EB4AE802705D}"/>
    <cellStyle name="Note 50 2 2 4" xfId="10393" xr:uid="{E8E9842D-E87E-4278-839A-AC1595C93BA9}"/>
    <cellStyle name="Note 50 2 20" xfId="8604" xr:uid="{65596CE3-994A-4D28-BE68-9F4E2C218F4B}"/>
    <cellStyle name="Note 50 2 21" xfId="9817" xr:uid="{611C4437-A858-4300-BEF1-8AD70EB453D0}"/>
    <cellStyle name="Note 50 2 22" xfId="10000" xr:uid="{57100F30-6E7C-425D-8F49-2DDB0293E522}"/>
    <cellStyle name="Note 50 2 23" xfId="10123" xr:uid="{15827991-95D0-4CD0-804B-791B4189D810}"/>
    <cellStyle name="Note 50 2 24" xfId="15143" xr:uid="{6493A3BF-0734-477C-A543-E9CCB3C32DD4}"/>
    <cellStyle name="Note 50 2 25" xfId="15367" xr:uid="{43631507-8D59-4CFF-A725-7924965BA73F}"/>
    <cellStyle name="Note 50 2 26" xfId="15702" xr:uid="{EC0FFA84-6918-4AE3-9E2A-42EC9C421CF7}"/>
    <cellStyle name="Note 50 2 27" xfId="15863" xr:uid="{44CBA968-D061-4C86-A7B7-2B6BE089B446}"/>
    <cellStyle name="Note 50 2 3" xfId="4952" xr:uid="{6001A7EA-D88B-4812-A9F2-269FB6A49715}"/>
    <cellStyle name="Note 50 2 3 2" xfId="11431" xr:uid="{87427AA6-C0DB-450A-9561-FE07E57F2109}"/>
    <cellStyle name="Note 50 2 4" xfId="5554" xr:uid="{9B8B0411-3794-4F39-A2F9-E5176EB0C596}"/>
    <cellStyle name="Note 50 2 4 2" xfId="12025" xr:uid="{CBC058C0-60D7-4268-B1FF-21064F444F3C}"/>
    <cellStyle name="Note 50 2 5" xfId="5384" xr:uid="{EDC8B596-123C-4980-9332-D5D8FAA1F2A9}"/>
    <cellStyle name="Note 50 2 5 2" xfId="11855" xr:uid="{F96B7289-42AF-4FB8-A39C-F5F7EE468203}"/>
    <cellStyle name="Note 50 2 6" xfId="5790" xr:uid="{3DAE928E-427B-4418-B28C-08A53787C762}"/>
    <cellStyle name="Note 50 2 6 2" xfId="12261" xr:uid="{2BFB0380-AB9D-4D93-A087-96EF6B1CD420}"/>
    <cellStyle name="Note 50 2 7" xfId="5998" xr:uid="{9326BE01-3280-486C-B818-42314D076CB1}"/>
    <cellStyle name="Note 50 2 7 2" xfId="12469" xr:uid="{3996564F-1968-4FFB-96F0-7D5048E668CD}"/>
    <cellStyle name="Note 50 2 8" xfId="6432" xr:uid="{9D8AB353-96A1-4077-99F1-D7D386F5FFF9}"/>
    <cellStyle name="Note 50 2 8 2" xfId="12903" xr:uid="{C630E86D-144D-450F-B44A-F4C31575114C}"/>
    <cellStyle name="Note 50 2 9" xfId="6268" xr:uid="{8B20880A-39E3-4762-B651-E4C3FB71F960}"/>
    <cellStyle name="Note 50 2 9 2" xfId="12739" xr:uid="{3FB00456-E3D4-417F-9C9F-430E8EEEA0B6}"/>
    <cellStyle name="Note 50 20" xfId="9055" xr:uid="{71507A0E-370C-4B58-9195-4A1A504C60F7}"/>
    <cellStyle name="Note 50 21" xfId="9512" xr:uid="{5FCA3B83-B965-4198-9541-04777B830114}"/>
    <cellStyle name="Note 50 22" xfId="8605" xr:uid="{146424AD-7717-4196-ADBE-7946F4522ADE}"/>
    <cellStyle name="Note 50 23" xfId="9816" xr:uid="{142150AB-79CB-4BF2-A3A0-78B02B4C79A9}"/>
    <cellStyle name="Note 50 24" xfId="9999" xr:uid="{0B76156E-32FB-49F6-9E7A-5FD026566F57}"/>
    <cellStyle name="Note 50 25" xfId="10122" xr:uid="{CD0E2F19-A5E7-4EAA-8DAA-DC99F0AE406D}"/>
    <cellStyle name="Note 50 26" xfId="15142" xr:uid="{2FAB89E4-F59B-4BB2-97B3-D0CF6B649E34}"/>
    <cellStyle name="Note 50 27" xfId="3585" xr:uid="{989164CD-2B4E-43BA-B252-26EA61B63869}"/>
    <cellStyle name="Note 50 28" xfId="15368" xr:uid="{6A29C11F-C617-4A2E-B4EA-6AB1E5C39271}"/>
    <cellStyle name="Note 50 29" xfId="15701" xr:uid="{3B323DBE-F880-47E1-B581-4C272725E20D}"/>
    <cellStyle name="Note 50 3" xfId="2317" xr:uid="{00000000-0005-0000-0000-00000E090000}"/>
    <cellStyle name="Note 50 3 2" xfId="4954" xr:uid="{D0EB1EEF-13E2-4D9C-8393-2DF44B57E0B1}"/>
    <cellStyle name="Note 50 3 2 2" xfId="11433" xr:uid="{48C44164-D6CE-47BA-BBE8-D312F674266E}"/>
    <cellStyle name="Note 50 3 3" xfId="9515" xr:uid="{484E2DC1-BD02-4AC2-A278-3DE17B5A255B}"/>
    <cellStyle name="Note 50 3 4" xfId="10394" xr:uid="{5512F9DB-F68E-4014-9758-BCEBDB236952}"/>
    <cellStyle name="Note 50 3 5" xfId="3586" xr:uid="{962A2B2E-910E-433D-9DEE-940BF19DED52}"/>
    <cellStyle name="Note 50 30" xfId="15862" xr:uid="{A8C5ED6F-4FCC-4A7F-81CD-50E19DBCDF4E}"/>
    <cellStyle name="Note 50 4" xfId="4329" xr:uid="{0A38D9DA-07AB-489C-B68B-140635B8A859}"/>
    <cellStyle name="Note 50 4 2" xfId="10866" xr:uid="{2675B959-7000-44B6-80F2-1BAF100B5AA4}"/>
    <cellStyle name="Note 50 5" xfId="4951" xr:uid="{EA53CED4-02A5-47A4-9646-96953DF993FB}"/>
    <cellStyle name="Note 50 5 2" xfId="11430" xr:uid="{A8B5BC96-22B9-440D-A246-28970C86866F}"/>
    <cellStyle name="Note 50 6" xfId="5553" xr:uid="{CAA35476-981B-4746-ACF1-10E8D6A47A87}"/>
    <cellStyle name="Note 50 6 2" xfId="12024" xr:uid="{2E92CD7F-8460-4E05-BE08-B55FB573110B}"/>
    <cellStyle name="Note 50 7" xfId="5383" xr:uid="{FEE749FD-8B85-4526-8053-CF5F068C3B94}"/>
    <cellStyle name="Note 50 7 2" xfId="11854" xr:uid="{CA7158D5-C752-4EA6-B2C1-3BD283F7841D}"/>
    <cellStyle name="Note 50 8" xfId="5789" xr:uid="{15BAAC8A-7A9E-48BD-9493-DB321D12AC72}"/>
    <cellStyle name="Note 50 8 2" xfId="12260" xr:uid="{A04E58EC-C0CF-4A7B-B1BB-A997EA8384BB}"/>
    <cellStyle name="Note 50 9" xfId="5999" xr:uid="{5163CE98-F95A-4E2F-ABA9-356C46262FF4}"/>
    <cellStyle name="Note 50 9 2" xfId="12470" xr:uid="{554476D8-654E-4633-BC2E-7F2908F5DF17}"/>
    <cellStyle name="Note 50_TRAFO" xfId="2318" xr:uid="{00000000-0005-0000-0000-00000F090000}"/>
    <cellStyle name="Note 51" xfId="2319" xr:uid="{00000000-0005-0000-0000-000010090000}"/>
    <cellStyle name="Note 51 10" xfId="6433" xr:uid="{D1CA1093-59E0-41FF-ADAC-915ACCD3B6A2}"/>
    <cellStyle name="Note 51 10 2" xfId="12904" xr:uid="{DC42F911-9E6C-41FE-959B-BA2DC774FCAA}"/>
    <cellStyle name="Note 51 11" xfId="6269" xr:uid="{76D4B685-85A8-4158-BA76-DECC10878022}"/>
    <cellStyle name="Note 51 11 2" xfId="12740" xr:uid="{D4165111-4DB2-4AC5-9FE3-DC87CA7815CB}"/>
    <cellStyle name="Note 51 12" xfId="6980" xr:uid="{89755686-4BEC-4BB2-BD54-BF0C6CE9EA96}"/>
    <cellStyle name="Note 51 12 2" xfId="13451" xr:uid="{0FCB307F-4648-4F42-873E-9B684D70FC9E}"/>
    <cellStyle name="Note 51 13" xfId="6813" xr:uid="{D9E9E537-02A4-4F9E-A13C-6D3EB3FFE39C}"/>
    <cellStyle name="Note 51 13 2" xfId="13284" xr:uid="{496B0A0D-F53F-4E40-B449-ECFAC11682CC}"/>
    <cellStyle name="Note 51 14" xfId="7213" xr:uid="{ECF6676C-3961-4C4A-A6A2-944C6BDB9C33}"/>
    <cellStyle name="Note 51 14 2" xfId="13684" xr:uid="{AE9FA2AD-EFF7-41E5-A3FC-5D55CA612F4E}"/>
    <cellStyle name="Note 51 15" xfId="7421" xr:uid="{6C228282-11A0-4E3D-8098-6E4C2B623A84}"/>
    <cellStyle name="Note 51 15 2" xfId="13892" xr:uid="{6FE14865-317B-486B-A52E-D2F39EB763B1}"/>
    <cellStyle name="Note 51 16" xfId="7903" xr:uid="{3C7131B1-6E6B-4A3D-8D4C-C1AFEDE82C5C}"/>
    <cellStyle name="Note 51 16 2" xfId="14374" xr:uid="{573EA316-F7BF-480D-8926-E66EB0C86037}"/>
    <cellStyle name="Note 51 17" xfId="8082" xr:uid="{FB0222B3-20C1-4B41-955B-B185E457BE71}"/>
    <cellStyle name="Note 51 17 2" xfId="14553" xr:uid="{D3D18814-E899-42A5-857A-F9CEBB74304E}"/>
    <cellStyle name="Note 51 18" xfId="8259" xr:uid="{4B59BEB7-772E-4841-BEEF-F6F1BB69391E}"/>
    <cellStyle name="Note 51 18 2" xfId="14730" xr:uid="{3519CFEE-D5DA-4A6A-BCAD-8E79291A5F7B}"/>
    <cellStyle name="Note 51 19" xfId="8421" xr:uid="{A4697E6F-75B3-4710-9570-ECB3F0120945}"/>
    <cellStyle name="Note 51 19 2" xfId="14892" xr:uid="{35A3FFA2-ED7A-44BB-A34A-F942C5EADFA4}"/>
    <cellStyle name="Note 51 2" xfId="2320" xr:uid="{00000000-0005-0000-0000-000011090000}"/>
    <cellStyle name="Note 51 2 10" xfId="6981" xr:uid="{6988B1C4-B39B-44BF-8242-5203D4297778}"/>
    <cellStyle name="Note 51 2 10 2" xfId="13452" xr:uid="{8A66CCD8-35AF-46DF-A86F-45F2B2CAD20A}"/>
    <cellStyle name="Note 51 2 11" xfId="6814" xr:uid="{455A26AB-1BBD-4EDD-B876-9E8BE4FC3578}"/>
    <cellStyle name="Note 51 2 11 2" xfId="13285" xr:uid="{B6DE763D-4419-405B-9DFF-18B1EEA00F2F}"/>
    <cellStyle name="Note 51 2 12" xfId="7214" xr:uid="{4BF463BD-16E7-4B64-9E2D-E5F08A22FC6C}"/>
    <cellStyle name="Note 51 2 12 2" xfId="13685" xr:uid="{91D2D503-2B7D-4851-AC24-01354FB1B787}"/>
    <cellStyle name="Note 51 2 13" xfId="7420" xr:uid="{0972BEB5-587F-49EC-95E0-5D526D6E7504}"/>
    <cellStyle name="Note 51 2 13 2" xfId="13891" xr:uid="{48473E4B-CB87-4694-BA06-D91663D26D14}"/>
    <cellStyle name="Note 51 2 14" xfId="7904" xr:uid="{C6FDD093-2C90-4BA4-803D-1B24DF33C424}"/>
    <cellStyle name="Note 51 2 14 2" xfId="14375" xr:uid="{1A43F25A-263C-4852-8051-8AA74AFCC439}"/>
    <cellStyle name="Note 51 2 15" xfId="8083" xr:uid="{15E41DC4-84D8-45AA-A5CF-0C6DE4AF1B35}"/>
    <cellStyle name="Note 51 2 15 2" xfId="14554" xr:uid="{09F8066F-CBC8-41A7-AE88-54638D5FB8BB}"/>
    <cellStyle name="Note 51 2 16" xfId="8260" xr:uid="{03AE04F4-41A2-4C53-B146-05523CFA91E2}"/>
    <cellStyle name="Note 51 2 16 2" xfId="14731" xr:uid="{C42CFED7-8775-40DA-9FED-E542A388687F}"/>
    <cellStyle name="Note 51 2 17" xfId="8422" xr:uid="{A0CDD0C1-3B94-4AF9-8646-A76260A6223E}"/>
    <cellStyle name="Note 51 2 17 2" xfId="14893" xr:uid="{2CADD993-4008-447E-A097-DBCDF615DE98}"/>
    <cellStyle name="Note 51 2 18" xfId="9058" xr:uid="{6B0F93BD-8909-40DB-990B-D81A67792130}"/>
    <cellStyle name="Note 51 2 19" xfId="9517" xr:uid="{A41DA619-A75F-46B2-9774-890B051C13CE}"/>
    <cellStyle name="Note 51 2 2" xfId="2321" xr:uid="{00000000-0005-0000-0000-000012090000}"/>
    <cellStyle name="Note 51 2 2 2" xfId="4957" xr:uid="{DEF5C255-D5F3-4F85-B7DD-80ED8DD4DC11}"/>
    <cellStyle name="Note 51 2 2 2 2" xfId="11436" xr:uid="{F56B3AF9-390E-4CF6-A276-490303D380A5}"/>
    <cellStyle name="Note 51 2 2 3" xfId="9518" xr:uid="{EB8B7E12-0CE5-48DB-8EFD-C491684260EE}"/>
    <cellStyle name="Note 51 2 2 4" xfId="10395" xr:uid="{C3FDD0F5-93C8-44D4-854B-2318D6C6ED38}"/>
    <cellStyle name="Note 51 2 20" xfId="9241" xr:uid="{EFB7FDEE-F1B9-4802-A2DA-20D9A13376C0}"/>
    <cellStyle name="Note 51 2 21" xfId="9819" xr:uid="{E6CF593E-0C71-4B89-994C-B1DF89960872}"/>
    <cellStyle name="Note 51 2 22" xfId="10002" xr:uid="{CD68782A-58F0-42D6-8F3E-BB9F14287499}"/>
    <cellStyle name="Note 51 2 23" xfId="10125" xr:uid="{F26DA879-81AE-43FD-9021-45151243D35C}"/>
    <cellStyle name="Note 51 2 24" xfId="15145" xr:uid="{9BFA0B88-6F83-46F4-9BD2-0CB0A4DDE04B}"/>
    <cellStyle name="Note 51 2 25" xfId="15365" xr:uid="{48309FDE-35D1-437E-B807-1923024D9C88}"/>
    <cellStyle name="Note 51 2 26" xfId="15704" xr:uid="{B3F36E9B-E6C3-4005-AEF3-6D018F946DF7}"/>
    <cellStyle name="Note 51 2 27" xfId="15865" xr:uid="{9688DFB6-D7AF-4F81-BB03-E8CC69E9C1FC}"/>
    <cellStyle name="Note 51 2 3" xfId="4956" xr:uid="{727425E2-F823-4F6E-81DF-861E81345B0A}"/>
    <cellStyle name="Note 51 2 3 2" xfId="11435" xr:uid="{539B1A81-1637-4DCA-A210-E8B77B9A007E}"/>
    <cellStyle name="Note 51 2 4" xfId="5556" xr:uid="{7C97D160-67CB-454A-89CF-CE223FB0D1B4}"/>
    <cellStyle name="Note 51 2 4 2" xfId="12027" xr:uid="{872E2E69-119E-4655-8561-6E8B148BE4DB}"/>
    <cellStyle name="Note 51 2 5" xfId="5386" xr:uid="{18592EFE-B672-4868-88A3-4EEFB7E47A54}"/>
    <cellStyle name="Note 51 2 5 2" xfId="11857" xr:uid="{EBA12647-0881-4973-A066-74DAFAA8FD32}"/>
    <cellStyle name="Note 51 2 6" xfId="5792" xr:uid="{D3772C3B-A7D3-4335-B1BD-622B6B595492}"/>
    <cellStyle name="Note 51 2 6 2" xfId="12263" xr:uid="{EEC9F156-CD77-4887-8CB3-E4CA7D0E945F}"/>
    <cellStyle name="Note 51 2 7" xfId="5996" xr:uid="{D5B713E0-A192-4DB8-AAFD-A76EE70FD2DA}"/>
    <cellStyle name="Note 51 2 7 2" xfId="12467" xr:uid="{72993A40-4D89-4EC6-8EE9-616582129D66}"/>
    <cellStyle name="Note 51 2 8" xfId="6434" xr:uid="{1DE096EA-B6F2-4506-A3AD-A88F5F12D8C1}"/>
    <cellStyle name="Note 51 2 8 2" xfId="12905" xr:uid="{251FAEE4-52F3-4C0B-88D5-3DEED20EC607}"/>
    <cellStyle name="Note 51 2 9" xfId="5915" xr:uid="{D76D814C-FBD6-43B1-A1C4-4D85AB812535}"/>
    <cellStyle name="Note 51 2 9 2" xfId="12386" xr:uid="{26C9DABD-E796-487E-BCD3-36E476B18DFB}"/>
    <cellStyle name="Note 51 20" xfId="9057" xr:uid="{EB1A79E8-5F4B-4229-BC09-F5FFD8354C13}"/>
    <cellStyle name="Note 51 21" xfId="9516" xr:uid="{6A8930FA-D35D-47D9-BEA4-A0B837379BBF}"/>
    <cellStyle name="Note 51 22" xfId="8603" xr:uid="{07C08EFE-97EE-4C3B-9D26-9D645252045B}"/>
    <cellStyle name="Note 51 23" xfId="9818" xr:uid="{AFA830BF-B6C0-4F8F-9F49-0BDE6EAB07A1}"/>
    <cellStyle name="Note 51 24" xfId="10001" xr:uid="{340C88DB-C098-40B2-A1F4-7CDF77378CF2}"/>
    <cellStyle name="Note 51 25" xfId="10124" xr:uid="{34ACC12F-0938-49E6-B1CD-02C6EBFEBFB6}"/>
    <cellStyle name="Note 51 26" xfId="15144" xr:uid="{B889CC2D-1A18-4CCC-84EF-92301741F48D}"/>
    <cellStyle name="Note 51 27" xfId="3587" xr:uid="{6CFDB2F4-DA43-4E3C-8B74-A12257735BC0}"/>
    <cellStyle name="Note 51 28" xfId="15366" xr:uid="{DA5FC0F3-90C0-4EAF-AF3A-65527A6143EC}"/>
    <cellStyle name="Note 51 29" xfId="15703" xr:uid="{F2503166-7C2F-4230-8F2E-3AE1E8667853}"/>
    <cellStyle name="Note 51 3" xfId="2322" xr:uid="{00000000-0005-0000-0000-000013090000}"/>
    <cellStyle name="Note 51 3 2" xfId="4958" xr:uid="{81F493B8-7B5D-45A0-AE5B-1E1FF8DF23E0}"/>
    <cellStyle name="Note 51 3 2 2" xfId="11437" xr:uid="{AFA94D88-61C7-44DE-A7F9-A8E135F7D279}"/>
    <cellStyle name="Note 51 3 3" xfId="9519" xr:uid="{84069AC0-DC5C-41F8-B017-C9EDB28CC1B0}"/>
    <cellStyle name="Note 51 3 4" xfId="10396" xr:uid="{DB7AC618-DB1C-4D05-A9DF-5E27E43B4FBA}"/>
    <cellStyle name="Note 51 3 5" xfId="3588" xr:uid="{7C2C8A84-0BCC-4D60-A921-01AC10B9211B}"/>
    <cellStyle name="Note 51 30" xfId="15864" xr:uid="{1C095715-888B-48A2-8C27-2F51F3BF4429}"/>
    <cellStyle name="Note 51 4" xfId="4330" xr:uid="{2566A2FE-F68C-4C73-A8D3-E3E83EDA37E1}"/>
    <cellStyle name="Note 51 4 2" xfId="10867" xr:uid="{D6DEE001-E3BC-4970-AC62-95A0A11CCE90}"/>
    <cellStyle name="Note 51 5" xfId="4955" xr:uid="{AEC72292-C91F-4980-8F8F-B36BB54863F6}"/>
    <cellStyle name="Note 51 5 2" xfId="11434" xr:uid="{E637534C-5005-4CD4-BF60-9499A5847F9E}"/>
    <cellStyle name="Note 51 6" xfId="5555" xr:uid="{9B14D826-48DE-40A7-A179-1D91B77A15D6}"/>
    <cellStyle name="Note 51 6 2" xfId="12026" xr:uid="{40046DDD-2A48-4916-BB81-E03FA0EFFFC4}"/>
    <cellStyle name="Note 51 7" xfId="5385" xr:uid="{B20880A8-93FF-4FE2-A7C2-0B9EC406F598}"/>
    <cellStyle name="Note 51 7 2" xfId="11856" xr:uid="{C6AF9911-3C61-494C-82EA-91F4E2D0F77F}"/>
    <cellStyle name="Note 51 8" xfId="5791" xr:uid="{09A0724C-2EF9-42FF-A640-000BBD08715A}"/>
    <cellStyle name="Note 51 8 2" xfId="12262" xr:uid="{1D694A68-BB0D-45AF-8DA0-73089A578E03}"/>
    <cellStyle name="Note 51 9" xfId="5997" xr:uid="{B6397E64-3092-4A97-BD3B-D54F49F523FA}"/>
    <cellStyle name="Note 51 9 2" xfId="12468" xr:uid="{BA677371-AA26-4A39-A172-C419A780EC24}"/>
    <cellStyle name="Note 51_TRAFO" xfId="2323" xr:uid="{00000000-0005-0000-0000-000014090000}"/>
    <cellStyle name="Note 52" xfId="2324" xr:uid="{00000000-0005-0000-0000-000015090000}"/>
    <cellStyle name="Note 52 10" xfId="6435" xr:uid="{1F5A07DA-B2CC-43FE-B81A-1A7B8EE054DF}"/>
    <cellStyle name="Note 52 10 2" xfId="12906" xr:uid="{24B00A56-C66A-478F-A90A-88EEF0EE9ED5}"/>
    <cellStyle name="Note 52 11" xfId="6270" xr:uid="{7B304B3A-7A2C-4735-A5B4-2479C483C276}"/>
    <cellStyle name="Note 52 11 2" xfId="12741" xr:uid="{DB864575-2F80-41C3-97BB-B4A2206A131E}"/>
    <cellStyle name="Note 52 12" xfId="6639" xr:uid="{C45EDE49-0475-44A2-A260-FF0C8F65C4DA}"/>
    <cellStyle name="Note 52 12 2" xfId="13110" xr:uid="{210DD28C-616B-4548-94A4-22C18EC55672}"/>
    <cellStyle name="Note 52 13" xfId="6815" xr:uid="{88B5E060-56A2-4C5E-9C1C-63305BDD2A3F}"/>
    <cellStyle name="Note 52 13 2" xfId="13286" xr:uid="{053EAFD8-C599-4265-970D-D23C870B8AE0}"/>
    <cellStyle name="Note 52 14" xfId="7215" xr:uid="{8AFCD2DC-118B-4CD2-9D47-04B5C3E11A51}"/>
    <cellStyle name="Note 52 14 2" xfId="13686" xr:uid="{BF306224-6297-49E2-B454-DC084C2A2E8C}"/>
    <cellStyle name="Note 52 15" xfId="7419" xr:uid="{F6BD9226-FDD1-4A65-A20B-D3C49BACD251}"/>
    <cellStyle name="Note 52 15 2" xfId="13890" xr:uid="{41AC2994-205A-4DA6-B5CC-C0BC9D2EE527}"/>
    <cellStyle name="Note 52 16" xfId="7905" xr:uid="{951F8DD8-6FEF-45CA-A9F2-A7A525C56114}"/>
    <cellStyle name="Note 52 16 2" xfId="14376" xr:uid="{C1C3006A-0AD7-40D7-BA91-995ADD748243}"/>
    <cellStyle name="Note 52 17" xfId="8084" xr:uid="{A03688C0-E7CB-42DD-BB96-70D61ABC0411}"/>
    <cellStyle name="Note 52 17 2" xfId="14555" xr:uid="{E01A5750-7A0E-4A7D-93EB-B2ADC3FC6169}"/>
    <cellStyle name="Note 52 18" xfId="8261" xr:uid="{888BD182-1BA4-4387-96D1-5F9F6B7C161C}"/>
    <cellStyle name="Note 52 18 2" xfId="14732" xr:uid="{F1F45F0B-BCE4-4E75-A170-BC65335D88F8}"/>
    <cellStyle name="Note 52 19" xfId="8423" xr:uid="{64342D0F-F424-4420-A0FC-0DE007D794DD}"/>
    <cellStyle name="Note 52 19 2" xfId="14894" xr:uid="{EF69DD7D-DC82-4312-97F8-33845C0AFAD0}"/>
    <cellStyle name="Note 52 2" xfId="2325" xr:uid="{00000000-0005-0000-0000-000016090000}"/>
    <cellStyle name="Note 52 2 10" xfId="6982" xr:uid="{2BADE277-8A6D-46FC-9195-F802D17FC1A5}"/>
    <cellStyle name="Note 52 2 10 2" xfId="13453" xr:uid="{A7D75AEE-1320-4789-9A78-BE151973D0D6}"/>
    <cellStyle name="Note 52 2 11" xfId="6816" xr:uid="{573CA5A1-A3DF-4784-87E1-6A762B492DFD}"/>
    <cellStyle name="Note 52 2 11 2" xfId="13287" xr:uid="{781F42FF-2AC9-454D-BF4C-E0062C7019C2}"/>
    <cellStyle name="Note 52 2 12" xfId="7216" xr:uid="{0E67612A-945B-428C-AF27-27CBA31F2DAD}"/>
    <cellStyle name="Note 52 2 12 2" xfId="13687" xr:uid="{0EA5DB08-DBBF-4063-BEAC-9FE058080997}"/>
    <cellStyle name="Note 52 2 13" xfId="7319" xr:uid="{8F3ACBFC-FDD4-4B44-8A6B-30AFB15B29E5}"/>
    <cellStyle name="Note 52 2 13 2" xfId="13790" xr:uid="{276FE8E6-3AB0-403C-8931-A1AD16E23DEC}"/>
    <cellStyle name="Note 52 2 14" xfId="7906" xr:uid="{F6667437-A0A8-4F9D-934F-AA613E96CC28}"/>
    <cellStyle name="Note 52 2 14 2" xfId="14377" xr:uid="{A8461F21-4CE4-4A12-8E9B-33C44B9A8EBD}"/>
    <cellStyle name="Note 52 2 15" xfId="8085" xr:uid="{0504896C-32A5-4F00-950D-FB8305854F27}"/>
    <cellStyle name="Note 52 2 15 2" xfId="14556" xr:uid="{F8DC6B24-8C7B-4E33-B5BF-6F0EBFCA1694}"/>
    <cellStyle name="Note 52 2 16" xfId="8262" xr:uid="{A47DE064-65D2-4D47-9E1C-DFD9B3201D2B}"/>
    <cellStyle name="Note 52 2 16 2" xfId="14733" xr:uid="{931E8D0B-D052-4AC4-81EA-A6C6B51AF419}"/>
    <cellStyle name="Note 52 2 17" xfId="8424" xr:uid="{67D84E4F-3E99-496B-9A5F-EA653D0AE8C3}"/>
    <cellStyle name="Note 52 2 17 2" xfId="14895" xr:uid="{7164EE7A-86B9-4069-B29D-DA5297D0EA24}"/>
    <cellStyle name="Note 52 2 18" xfId="9060" xr:uid="{C13B6863-212F-4FB4-88F7-D5A3DDEDCE3A}"/>
    <cellStyle name="Note 52 2 19" xfId="9521" xr:uid="{EC390377-FA77-40EF-8B04-E4494FC84BF0}"/>
    <cellStyle name="Note 52 2 2" xfId="2326" xr:uid="{00000000-0005-0000-0000-000017090000}"/>
    <cellStyle name="Note 52 2 2 2" xfId="4961" xr:uid="{562684DE-FA77-4829-B1DE-E019E4777AEF}"/>
    <cellStyle name="Note 52 2 2 2 2" xfId="11440" xr:uid="{58E62CD5-A2B6-4EAD-950A-92D79CB68FDA}"/>
    <cellStyle name="Note 52 2 2 3" xfId="9522" xr:uid="{B40A0B6E-EDB7-4FCF-8F4C-5363C2B8B34C}"/>
    <cellStyle name="Note 52 2 2 4" xfId="10397" xr:uid="{FBCDF4C5-1FE2-45EE-B1F6-2453E4B7B12B}"/>
    <cellStyle name="Note 52 2 20" xfId="8601" xr:uid="{D8CF75FB-7703-425B-8EAC-B187426933AB}"/>
    <cellStyle name="Note 52 2 21" xfId="9821" xr:uid="{24988A7F-80CF-47DF-BF83-A5780D4C759B}"/>
    <cellStyle name="Note 52 2 22" xfId="10004" xr:uid="{582E30F7-1DFE-4153-A57F-BB88814EA640}"/>
    <cellStyle name="Note 52 2 23" xfId="10127" xr:uid="{ADF2C37F-221F-48C2-B7B4-47A3776A81DB}"/>
    <cellStyle name="Note 52 2 24" xfId="15147" xr:uid="{72A9D61E-1EAD-44A9-B1DA-DB1245DCA829}"/>
    <cellStyle name="Note 52 2 25" xfId="15363" xr:uid="{CE5508EC-5027-43F1-968D-75D535E3992E}"/>
    <cellStyle name="Note 52 2 26" xfId="15706" xr:uid="{1480D54F-2BBB-4324-8E4A-2B6A25646D86}"/>
    <cellStyle name="Note 52 2 27" xfId="15867" xr:uid="{CF135F6B-3261-4FB0-8A26-9D7F11D5A8F9}"/>
    <cellStyle name="Note 52 2 3" xfId="4960" xr:uid="{8A28951D-83DC-4E3C-AF1B-B951D20B3E39}"/>
    <cellStyle name="Note 52 2 3 2" xfId="11439" xr:uid="{7A9F02E3-BA01-43E3-99D5-1BE396AC0952}"/>
    <cellStyle name="Note 52 2 4" xfId="5558" xr:uid="{5A16D25C-A6F6-4022-9144-CB303C0404AA}"/>
    <cellStyle name="Note 52 2 4 2" xfId="12029" xr:uid="{F814579D-426B-40EA-AEAE-3ABA61F8EB75}"/>
    <cellStyle name="Note 52 2 5" xfId="5388" xr:uid="{1D206CC3-B3E7-4B93-BDC6-BB0C12309505}"/>
    <cellStyle name="Note 52 2 5 2" xfId="11859" xr:uid="{1D2C3DB6-777E-46EE-BCF6-CBB682E728D9}"/>
    <cellStyle name="Note 52 2 6" xfId="5794" xr:uid="{5C58CE3A-2425-4CBE-AEF7-31972A26249B}"/>
    <cellStyle name="Note 52 2 6 2" xfId="12265" xr:uid="{91995315-B89E-41B9-A291-D1909025A38B}"/>
    <cellStyle name="Note 52 2 7" xfId="5994" xr:uid="{22064CAA-FEE3-42B0-8397-0DB4CF4A1075}"/>
    <cellStyle name="Note 52 2 7 2" xfId="12465" xr:uid="{CB74C591-14AC-4C12-884A-5F1FA6B85822}"/>
    <cellStyle name="Note 52 2 8" xfId="6462" xr:uid="{6F3DFE3C-84FD-461F-B5ED-14BBF7DB357E}"/>
    <cellStyle name="Note 52 2 8 2" xfId="12933" xr:uid="{3BC1D5F3-0438-4817-8B5F-EA6D4579C58D}"/>
    <cellStyle name="Note 52 2 9" xfId="6271" xr:uid="{CCFD5F8E-09C5-4D0D-8652-7B18665B181C}"/>
    <cellStyle name="Note 52 2 9 2" xfId="12742" xr:uid="{5ADB7888-2A46-4FBC-9A3E-851334E5B613}"/>
    <cellStyle name="Note 52 20" xfId="9059" xr:uid="{1A8365F7-93CF-4D35-8C87-26ED278215AB}"/>
    <cellStyle name="Note 52 21" xfId="9520" xr:uid="{7396071A-C638-4A9F-A59A-AAA8842DCF9B}"/>
    <cellStyle name="Note 52 22" xfId="8602" xr:uid="{8378D656-966F-42E1-A2EC-492C487B857A}"/>
    <cellStyle name="Note 52 23" xfId="9820" xr:uid="{8066B82F-0217-49C3-9F13-3BBCDBA21E24}"/>
    <cellStyle name="Note 52 24" xfId="10003" xr:uid="{10AE849B-25AE-487C-A89B-34E05B25262B}"/>
    <cellStyle name="Note 52 25" xfId="10126" xr:uid="{2BFC7815-F5FD-430B-8681-B6CEE21BCA1E}"/>
    <cellStyle name="Note 52 26" xfId="15146" xr:uid="{3FC89C04-E0BD-4BA8-BBF1-A63C30AE11A8}"/>
    <cellStyle name="Note 52 27" xfId="3589" xr:uid="{D0A1CC71-32B5-494B-B131-B754E0D4D55E}"/>
    <cellStyle name="Note 52 28" xfId="15364" xr:uid="{FE4DE93A-B629-4D6C-AC2C-63FFED8DBBD5}"/>
    <cellStyle name="Note 52 29" xfId="15705" xr:uid="{9F12F030-8873-4D12-93B6-05F8F5F43C41}"/>
    <cellStyle name="Note 52 3" xfId="2327" xr:uid="{00000000-0005-0000-0000-000018090000}"/>
    <cellStyle name="Note 52 3 2" xfId="4962" xr:uid="{99CD3220-FB82-43CC-BB44-09D53AB50BFF}"/>
    <cellStyle name="Note 52 3 2 2" xfId="11441" xr:uid="{ABD6832B-E931-40D3-90F5-AF1A7E633BE9}"/>
    <cellStyle name="Note 52 3 3" xfId="9523" xr:uid="{FC346F22-6EB6-4EBD-BE25-DF16603F4AF5}"/>
    <cellStyle name="Note 52 3 4" xfId="10398" xr:uid="{75C26832-157F-4AD0-B1A6-8BB2FBA93319}"/>
    <cellStyle name="Note 52 3 5" xfId="3590" xr:uid="{8193D1BC-12C0-4AD2-8661-418D1C575B46}"/>
    <cellStyle name="Note 52 30" xfId="15866" xr:uid="{48A53AE9-3193-4EEC-8F81-04564467A2CA}"/>
    <cellStyle name="Note 52 4" xfId="4331" xr:uid="{1273A97C-9582-444C-BC17-5715057B3C9E}"/>
    <cellStyle name="Note 52 4 2" xfId="10868" xr:uid="{CB4306D4-A8ED-45B0-9F09-562A944D53AC}"/>
    <cellStyle name="Note 52 5" xfId="4959" xr:uid="{74EB6848-B95E-44C0-9213-434B1A147C80}"/>
    <cellStyle name="Note 52 5 2" xfId="11438" xr:uid="{A0983A15-FE04-4750-AABF-C1333976C24F}"/>
    <cellStyle name="Note 52 6" xfId="5557" xr:uid="{3E91E984-AAD8-4395-8074-C1096628F877}"/>
    <cellStyle name="Note 52 6 2" xfId="12028" xr:uid="{46F9A6FD-73D7-4775-9629-0DBAB9ED2908}"/>
    <cellStyle name="Note 52 7" xfId="5387" xr:uid="{FA7E61FD-1E0F-4EE5-B1A9-4AB73B7FA6C3}"/>
    <cellStyle name="Note 52 7 2" xfId="11858" xr:uid="{F10165BA-202E-4799-A2BF-A879D5ABF25A}"/>
    <cellStyle name="Note 52 8" xfId="5793" xr:uid="{CFF35A06-832D-4859-800F-F4D097017E97}"/>
    <cellStyle name="Note 52 8 2" xfId="12264" xr:uid="{DEC50B8C-094C-44D1-AF23-A811111C3D5B}"/>
    <cellStyle name="Note 52 9" xfId="5995" xr:uid="{8F2E7895-F9AD-47E0-933D-5599B87EB8B3}"/>
    <cellStyle name="Note 52 9 2" xfId="12466" xr:uid="{097A807F-9AA1-4AAC-A16B-C4129E2F6131}"/>
    <cellStyle name="Note 52_TRAFO" xfId="2328" xr:uid="{00000000-0005-0000-0000-000019090000}"/>
    <cellStyle name="Note 53" xfId="2329" xr:uid="{00000000-0005-0000-0000-00001A090000}"/>
    <cellStyle name="Note 53 10" xfId="6436" xr:uid="{BAFA4359-0C6A-42AE-BDB0-5969F8E15167}"/>
    <cellStyle name="Note 53 10 2" xfId="12907" xr:uid="{489E8C7A-6A79-4037-A41E-0C160997937A}"/>
    <cellStyle name="Note 53 11" xfId="6272" xr:uid="{D8F69887-BB72-4B30-9D2E-0101AB864032}"/>
    <cellStyle name="Note 53 11 2" xfId="12743" xr:uid="{656C9F4C-C51C-42A6-901E-B601289089B0}"/>
    <cellStyle name="Note 53 12" xfId="6983" xr:uid="{E541A64E-C447-4015-8272-90CBE022857A}"/>
    <cellStyle name="Note 53 12 2" xfId="13454" xr:uid="{078DDB00-2A8D-4773-AE48-F7A0BF1310F3}"/>
    <cellStyle name="Note 53 13" xfId="6817" xr:uid="{069D11AE-4F9E-4A14-AD55-4FEDE51D8D1C}"/>
    <cellStyle name="Note 53 13 2" xfId="13288" xr:uid="{9F32E538-44C0-4DD6-8CDE-1E878717D980}"/>
    <cellStyle name="Note 53 14" xfId="7217" xr:uid="{92E7E7E5-B64E-464B-BDB5-F8FF55790D8A}"/>
    <cellStyle name="Note 53 14 2" xfId="13688" xr:uid="{8DBCAF1E-6E28-4C12-AC33-236413BDB28A}"/>
    <cellStyle name="Note 53 15" xfId="7418" xr:uid="{6F5BBA64-DD17-447E-91F3-0301FE7AFEA0}"/>
    <cellStyle name="Note 53 15 2" xfId="13889" xr:uid="{B309C741-3DEA-4D93-8569-00894FD489AD}"/>
    <cellStyle name="Note 53 16" xfId="7907" xr:uid="{DF7856B2-0A8B-4A17-B694-FE350302C2F5}"/>
    <cellStyle name="Note 53 16 2" xfId="14378" xr:uid="{8D9A984C-9568-4EBD-8BA0-D5D82AA2A9B1}"/>
    <cellStyle name="Note 53 17" xfId="8086" xr:uid="{9637997D-B6DC-41F7-8679-25062338D04F}"/>
    <cellStyle name="Note 53 17 2" xfId="14557" xr:uid="{50D0A532-771C-4D73-BA13-FD535F82359F}"/>
    <cellStyle name="Note 53 18" xfId="8263" xr:uid="{C7D65523-CD85-499A-932B-61E6AE2FC09F}"/>
    <cellStyle name="Note 53 18 2" xfId="14734" xr:uid="{49DBBA39-109D-424A-852D-97C792D2369E}"/>
    <cellStyle name="Note 53 19" xfId="8425" xr:uid="{E316DFDA-A683-43DA-83C7-8B7F919E2315}"/>
    <cellStyle name="Note 53 19 2" xfId="14896" xr:uid="{C798CDC5-88BB-4463-89AA-74C896B195C0}"/>
    <cellStyle name="Note 53 2" xfId="2330" xr:uid="{00000000-0005-0000-0000-00001B090000}"/>
    <cellStyle name="Note 53 2 10" xfId="6984" xr:uid="{39BE15EB-36DB-4838-9959-6EE1B7AE5FDA}"/>
    <cellStyle name="Note 53 2 10 2" xfId="13455" xr:uid="{86248C9B-13BF-4729-AB25-BFAF5A6E8E2E}"/>
    <cellStyle name="Note 53 2 11" xfId="6652" xr:uid="{7D38300C-C83C-41EF-B8A9-BE30D96E283A}"/>
    <cellStyle name="Note 53 2 11 2" xfId="13123" xr:uid="{267C6B98-6B1C-417A-BC7A-AB2D515A5083}"/>
    <cellStyle name="Note 53 2 12" xfId="7218" xr:uid="{9710EEC6-3869-4668-95B8-C5F52B5DE82A}"/>
    <cellStyle name="Note 53 2 12 2" xfId="13689" xr:uid="{6EAE9ADE-AA07-48AA-BC60-89219F294BA2}"/>
    <cellStyle name="Note 53 2 13" xfId="7417" xr:uid="{E175C98D-9271-486C-8439-0A1CB6A8297B}"/>
    <cellStyle name="Note 53 2 13 2" xfId="13888" xr:uid="{E2B4446C-C3C5-4924-B24D-376A135A6D90}"/>
    <cellStyle name="Note 53 2 14" xfId="7908" xr:uid="{803583B3-7F76-4E18-896D-18E06AE482BE}"/>
    <cellStyle name="Note 53 2 14 2" xfId="14379" xr:uid="{F33B30A3-2088-4F29-A905-939CD9F015F6}"/>
    <cellStyle name="Note 53 2 15" xfId="8087" xr:uid="{4697FCD8-3189-4548-8955-639D4A386162}"/>
    <cellStyle name="Note 53 2 15 2" xfId="14558" xr:uid="{A7ED95EC-6997-45A9-A7AB-0CE45C116F0D}"/>
    <cellStyle name="Note 53 2 16" xfId="8264" xr:uid="{5242C6A7-9B99-4736-B515-9AE9EF9FA884}"/>
    <cellStyle name="Note 53 2 16 2" xfId="14735" xr:uid="{4477369B-1034-480D-ABD5-E59DBE728396}"/>
    <cellStyle name="Note 53 2 17" xfId="8426" xr:uid="{19AF20F3-74F0-4756-B873-0EBB4D516557}"/>
    <cellStyle name="Note 53 2 17 2" xfId="14897" xr:uid="{F52EB1DC-9B2C-43F6-8C1D-8F4B03738EE6}"/>
    <cellStyle name="Note 53 2 18" xfId="9062" xr:uid="{7EE67248-A03B-451C-91E8-9096310DE178}"/>
    <cellStyle name="Note 53 2 19" xfId="9525" xr:uid="{B0C855D4-AE16-4129-951C-26B46E5818E8}"/>
    <cellStyle name="Note 53 2 2" xfId="2331" xr:uid="{00000000-0005-0000-0000-00001C090000}"/>
    <cellStyle name="Note 53 2 2 2" xfId="4965" xr:uid="{793B382C-9661-4EE3-BECC-94E82BFFEC02}"/>
    <cellStyle name="Note 53 2 2 2 2" xfId="11444" xr:uid="{82EB6715-5EA3-4ECB-B764-C96BE8CBB326}"/>
    <cellStyle name="Note 53 2 2 3" xfId="9526" xr:uid="{BF75DEDD-A471-4D24-A3BF-0CF44BEF91D9}"/>
    <cellStyle name="Note 53 2 2 4" xfId="10399" xr:uid="{20C89DEE-8374-4DB0-98DC-47243BD17544}"/>
    <cellStyle name="Note 53 2 20" xfId="8599" xr:uid="{E183401B-686E-4AF7-8D0C-DFA197D75143}"/>
    <cellStyle name="Note 53 2 21" xfId="9823" xr:uid="{DDE9D46E-527D-4587-8C22-BB178AC118DB}"/>
    <cellStyle name="Note 53 2 22" xfId="10006" xr:uid="{3D2CE97C-A265-4CF8-9B57-F8FD5BC6AB86}"/>
    <cellStyle name="Note 53 2 23" xfId="10129" xr:uid="{41FFEB93-660E-4412-86EC-05C19C58625B}"/>
    <cellStyle name="Note 53 2 24" xfId="15149" xr:uid="{9313BFD2-A710-448E-A5F1-D792592641DF}"/>
    <cellStyle name="Note 53 2 25" xfId="15362" xr:uid="{95F994FB-2654-4C8A-B501-A5283BB774C8}"/>
    <cellStyle name="Note 53 2 26" xfId="15708" xr:uid="{578C47B8-E32B-4EB8-8B22-282E004D4F3C}"/>
    <cellStyle name="Note 53 2 27" xfId="15869" xr:uid="{C59BB385-44D5-4F08-8584-41521AD2F670}"/>
    <cellStyle name="Note 53 2 3" xfId="4964" xr:uid="{510C643E-7914-4E8E-A717-BF24A7201539}"/>
    <cellStyle name="Note 53 2 3 2" xfId="11443" xr:uid="{4E7469FC-26D6-42DB-80C2-CA3991142FDB}"/>
    <cellStyle name="Note 53 2 4" xfId="5560" xr:uid="{BFDD56FD-62BD-40EB-9AF2-AD53DF47E2B1}"/>
    <cellStyle name="Note 53 2 4 2" xfId="12031" xr:uid="{A2E26743-3C4F-4699-972C-75FE9C5AB9AD}"/>
    <cellStyle name="Note 53 2 5" xfId="5389" xr:uid="{E7066A73-5B58-43AF-B034-DDA2F09E0EC1}"/>
    <cellStyle name="Note 53 2 5 2" xfId="11860" xr:uid="{84CAEC9D-8AA1-4DCE-B9E8-2CA7B5C0E526}"/>
    <cellStyle name="Note 53 2 6" xfId="5796" xr:uid="{87224687-B97D-4E35-A173-0343CA40DA07}"/>
    <cellStyle name="Note 53 2 6 2" xfId="12267" xr:uid="{4D148A3E-3DCF-4960-81FD-CD3BA995EBF6}"/>
    <cellStyle name="Note 53 2 7" xfId="5992" xr:uid="{0575E03C-24CF-4895-B5C8-2BC2BAD37657}"/>
    <cellStyle name="Note 53 2 7 2" xfId="12463" xr:uid="{F1ECA20E-233E-4417-861F-CE55F7EEE735}"/>
    <cellStyle name="Note 53 2 8" xfId="6437" xr:uid="{B0683D39-79B9-4FF4-A4F4-1F9C158AEBD7}"/>
    <cellStyle name="Note 53 2 8 2" xfId="12908" xr:uid="{36CB3CD4-3ABC-4AC7-92E0-6E6F0F9A3E31}"/>
    <cellStyle name="Note 53 2 9" xfId="6273" xr:uid="{FFAD9174-F559-4E73-8B2D-0DD4535DFA7E}"/>
    <cellStyle name="Note 53 2 9 2" xfId="12744" xr:uid="{EC4D14F6-3BDB-433F-998D-DDB45AE081D3}"/>
    <cellStyle name="Note 53 20" xfId="9061" xr:uid="{4DD9C4DA-81CE-4F56-9C5B-673AD5AF6F23}"/>
    <cellStyle name="Note 53 21" xfId="9524" xr:uid="{85B97A3A-AA78-4C49-B256-B0B84AF73B30}"/>
    <cellStyle name="Note 53 22" xfId="8600" xr:uid="{37B01E91-F69E-450F-87B1-E1BE3DB7B77B}"/>
    <cellStyle name="Note 53 23" xfId="9822" xr:uid="{4ECEA4CA-A5FA-4D2E-9E78-B3FCEF8DDE4C}"/>
    <cellStyle name="Note 53 24" xfId="10005" xr:uid="{9FF5DB82-2EAC-40F0-9801-1106D42312A2}"/>
    <cellStyle name="Note 53 25" xfId="10128" xr:uid="{65B368C4-112C-4ACD-BBED-C7DAC1DFC134}"/>
    <cellStyle name="Note 53 26" xfId="15148" xr:uid="{297FC36E-E5ED-4CFD-BDC2-0D01E5F0A399}"/>
    <cellStyle name="Note 53 27" xfId="3591" xr:uid="{87D4AB8F-1315-4AE9-8128-0511E9E5BD82}"/>
    <cellStyle name="Note 53 28" xfId="15260" xr:uid="{127F4523-1EF9-4EC0-8880-7B11120DB1ED}"/>
    <cellStyle name="Note 53 29" xfId="15707" xr:uid="{63580229-50F3-484B-9110-2058B1CB8AB0}"/>
    <cellStyle name="Note 53 3" xfId="2332" xr:uid="{00000000-0005-0000-0000-00001D090000}"/>
    <cellStyle name="Note 53 3 2" xfId="4966" xr:uid="{F4EED859-1E94-40E8-AB00-75268B7937B2}"/>
    <cellStyle name="Note 53 3 2 2" xfId="11445" xr:uid="{510B3947-6F81-48A9-AFF9-5341223BF5FA}"/>
    <cellStyle name="Note 53 3 3" xfId="9527" xr:uid="{DACCAE80-CDF5-4264-8BC6-4C654D7DD528}"/>
    <cellStyle name="Note 53 3 4" xfId="10400" xr:uid="{9FA36687-AF55-4F76-8497-13712BFF9A61}"/>
    <cellStyle name="Note 53 3 5" xfId="3592" xr:uid="{60F7A8F6-2CF0-48EF-9562-F4E815FBDDF6}"/>
    <cellStyle name="Note 53 30" xfId="15868" xr:uid="{2F75944A-11A4-4B9D-90B2-786716AAEBAE}"/>
    <cellStyle name="Note 53 4" xfId="4332" xr:uid="{1F07122A-E3CD-4AC1-AD4F-27EF0C0DB138}"/>
    <cellStyle name="Note 53 4 2" xfId="10869" xr:uid="{81AF6C02-E9D2-445D-B012-E9681499EE07}"/>
    <cellStyle name="Note 53 5" xfId="4963" xr:uid="{49EAB436-8FF7-4AD7-9AC6-B7DEFE340E1E}"/>
    <cellStyle name="Note 53 5 2" xfId="11442" xr:uid="{0B7C2E61-573E-46B1-857C-439F9F976953}"/>
    <cellStyle name="Note 53 6" xfId="5559" xr:uid="{3F06EF52-F512-4179-A5BF-9F5DEDE0A61F}"/>
    <cellStyle name="Note 53 6 2" xfId="12030" xr:uid="{6DC407E1-9DBC-4D06-9925-6B0480D1B71B}"/>
    <cellStyle name="Note 53 7" xfId="5186" xr:uid="{41D39A97-AC32-43B9-A1AB-BE82A9C16901}"/>
    <cellStyle name="Note 53 7 2" xfId="11657" xr:uid="{8CF6B202-D485-46B1-9C8F-010F5CE1B2E1}"/>
    <cellStyle name="Note 53 8" xfId="5795" xr:uid="{960C71FD-67F5-41B1-AB46-85373F1D7D0A}"/>
    <cellStyle name="Note 53 8 2" xfId="12266" xr:uid="{4E4BA261-1BE0-42AE-9EDC-016A18AC5E7C}"/>
    <cellStyle name="Note 53 9" xfId="5993" xr:uid="{D716F9CE-590A-4997-B7EC-4221E56484F9}"/>
    <cellStyle name="Note 53 9 2" xfId="12464" xr:uid="{689EA2CE-BED9-4548-B33E-D030887F7F76}"/>
    <cellStyle name="Note 53_TRAFO" xfId="2333" xr:uid="{00000000-0005-0000-0000-00001E090000}"/>
    <cellStyle name="Note 54" xfId="2334" xr:uid="{00000000-0005-0000-0000-00001F090000}"/>
    <cellStyle name="Note 54 10" xfId="6438" xr:uid="{6820E2BF-3626-4B0C-9F81-F78A2C09C1E3}"/>
    <cellStyle name="Note 54 10 2" xfId="12909" xr:uid="{BD9D3447-45DE-4584-A85E-E3A7F9767FA0}"/>
    <cellStyle name="Note 54 11" xfId="6274" xr:uid="{83918410-0557-4FEF-967C-47379ED9893A}"/>
    <cellStyle name="Note 54 11 2" xfId="12745" xr:uid="{4EF37CB4-2D34-4DA1-88EE-D0CC6EDE802E}"/>
    <cellStyle name="Note 54 12" xfId="6985" xr:uid="{13FE7149-C995-4A9F-92D4-BDBAA13005BF}"/>
    <cellStyle name="Note 54 12 2" xfId="13456" xr:uid="{6EC2284A-4340-4EB6-85F4-FED9707A31FB}"/>
    <cellStyle name="Note 54 13" xfId="6818" xr:uid="{AE1454D7-9AE4-4A53-B8DF-3BFC415C76FE}"/>
    <cellStyle name="Note 54 13 2" xfId="13289" xr:uid="{D04D218D-DC17-4D78-BE41-64CEB5D01AF9}"/>
    <cellStyle name="Note 54 14" xfId="7219" xr:uid="{15C36F10-0852-4568-9093-11AC9E6D6993}"/>
    <cellStyle name="Note 54 14 2" xfId="13690" xr:uid="{5BC52266-F53D-4735-A417-DAD81AF167CB}"/>
    <cellStyle name="Note 54 15" xfId="7416" xr:uid="{EB04597E-5EFD-4EF1-B762-CC97F1FC851F}"/>
    <cellStyle name="Note 54 15 2" xfId="13887" xr:uid="{2D523C8B-14FB-4A03-ADFB-83F854136B64}"/>
    <cellStyle name="Note 54 16" xfId="7909" xr:uid="{FDAF384F-4367-444A-B1AA-67D645C471E8}"/>
    <cellStyle name="Note 54 16 2" xfId="14380" xr:uid="{77C015DF-441D-422D-856C-07A7B6107F3D}"/>
    <cellStyle name="Note 54 17" xfId="8088" xr:uid="{270724E2-C146-4A5A-9D58-705F7818A4FB}"/>
    <cellStyle name="Note 54 17 2" xfId="14559" xr:uid="{0A3EC357-F347-445D-8FEA-8739C852BE42}"/>
    <cellStyle name="Note 54 18" xfId="8265" xr:uid="{2F09C7FD-23CB-45A3-80F5-97D6CF446B13}"/>
    <cellStyle name="Note 54 18 2" xfId="14736" xr:uid="{732AC4B1-E3BB-41AC-849B-4123829209DF}"/>
    <cellStyle name="Note 54 19" xfId="8427" xr:uid="{A6B4DE42-6D82-429D-98CB-75968957E92B}"/>
    <cellStyle name="Note 54 19 2" xfId="14898" xr:uid="{CDB3EFF4-4D25-4376-AF65-3C4E0AF93E38}"/>
    <cellStyle name="Note 54 2" xfId="2335" xr:uid="{00000000-0005-0000-0000-000020090000}"/>
    <cellStyle name="Note 54 2 10" xfId="6986" xr:uid="{C46B9ACD-AC5C-4865-B94E-3E707E577ADE}"/>
    <cellStyle name="Note 54 2 10 2" xfId="13457" xr:uid="{80DC30EC-A932-4F2F-8B6E-D2CD43418905}"/>
    <cellStyle name="Note 54 2 11" xfId="6819" xr:uid="{604F657B-1834-49FD-BD7C-7C24B09ED9CC}"/>
    <cellStyle name="Note 54 2 11 2" xfId="13290" xr:uid="{011F37FA-9E5A-4B12-A90C-82E704A80A72}"/>
    <cellStyle name="Note 54 2 12" xfId="7220" xr:uid="{DA8FB359-466D-4566-872D-3E8FF4F13804}"/>
    <cellStyle name="Note 54 2 12 2" xfId="13691" xr:uid="{EEF0B70D-EACD-40B3-A8F5-052D2645C218}"/>
    <cellStyle name="Note 54 2 13" xfId="7415" xr:uid="{8A087A63-D14F-4401-8A0C-89FF4C14ABCC}"/>
    <cellStyle name="Note 54 2 13 2" xfId="13886" xr:uid="{142A65FD-FC80-4208-9E83-7842AD3DE0FD}"/>
    <cellStyle name="Note 54 2 14" xfId="7910" xr:uid="{DBC903F1-82EF-4CFC-96C6-71F9E78EEC54}"/>
    <cellStyle name="Note 54 2 14 2" xfId="14381" xr:uid="{A0085CB9-764D-4AD7-9441-D070A8EC602F}"/>
    <cellStyle name="Note 54 2 15" xfId="8089" xr:uid="{95932E28-59FA-43BC-99C0-BB359720AC50}"/>
    <cellStyle name="Note 54 2 15 2" xfId="14560" xr:uid="{A466C876-B955-487B-ABEB-1BFDDF139D00}"/>
    <cellStyle name="Note 54 2 16" xfId="8266" xr:uid="{1BB57586-295B-4002-B3E6-FEE24FD65CAE}"/>
    <cellStyle name="Note 54 2 16 2" xfId="14737" xr:uid="{7CC5BEEE-1CCA-43B7-95F7-551985D35B62}"/>
    <cellStyle name="Note 54 2 17" xfId="8428" xr:uid="{D6BBE275-4CC9-4D33-973D-DF60D631165E}"/>
    <cellStyle name="Note 54 2 17 2" xfId="14899" xr:uid="{52F67085-11D1-4783-B243-79F4554CD785}"/>
    <cellStyle name="Note 54 2 18" xfId="9064" xr:uid="{178884D0-F687-40D3-A4A7-D03979146859}"/>
    <cellStyle name="Note 54 2 19" xfId="9529" xr:uid="{CEC0C343-43BF-46D0-839A-74EBED1B1688}"/>
    <cellStyle name="Note 54 2 2" xfId="2336" xr:uid="{00000000-0005-0000-0000-000021090000}"/>
    <cellStyle name="Note 54 2 2 2" xfId="4969" xr:uid="{6725D546-5045-4804-A6C8-85126056B4E0}"/>
    <cellStyle name="Note 54 2 2 2 2" xfId="11448" xr:uid="{FD96C032-6674-4F45-BBEF-89383AB3E293}"/>
    <cellStyle name="Note 54 2 2 3" xfId="9530" xr:uid="{692B7C75-5F1F-4306-9E14-5C85345EA613}"/>
    <cellStyle name="Note 54 2 2 4" xfId="10401" xr:uid="{2D5964CF-802D-4C1D-87A7-3C8EA8AE3D96}"/>
    <cellStyle name="Note 54 2 20" xfId="8524" xr:uid="{6CAFAD01-9A6F-4102-9D40-F21A0B48342E}"/>
    <cellStyle name="Note 54 2 21" xfId="9825" xr:uid="{30ABAFFF-1299-4288-9C88-1262403EF1C0}"/>
    <cellStyle name="Note 54 2 22" xfId="10008" xr:uid="{366FB850-FA20-4806-97CF-408CDC9C3C1C}"/>
    <cellStyle name="Note 54 2 23" xfId="10224" xr:uid="{6F31377D-BC4E-4AA2-B353-D15BF90286C2}"/>
    <cellStyle name="Note 54 2 24" xfId="15151" xr:uid="{2D417A68-2469-4EAB-8DDC-B8EF2DC76858}"/>
    <cellStyle name="Note 54 2 25" xfId="15360" xr:uid="{B55B5108-BB27-42B9-9F7C-5DF7E4234F8D}"/>
    <cellStyle name="Note 54 2 26" xfId="15710" xr:uid="{029E95FB-9548-4D02-B436-E18D329303BD}"/>
    <cellStyle name="Note 54 2 27" xfId="15871" xr:uid="{71F82038-31CB-4D80-889A-9BCF72567DE2}"/>
    <cellStyle name="Note 54 2 3" xfId="4968" xr:uid="{CDF09C15-F658-4DBE-8ABA-8ED47EE13B22}"/>
    <cellStyle name="Note 54 2 3 2" xfId="11447" xr:uid="{38F70E4D-B9B3-414F-B9CC-E8901E4D6900}"/>
    <cellStyle name="Note 54 2 4" xfId="5562" xr:uid="{1D343B0C-2D64-484B-A080-2B6E7BE4BC0F}"/>
    <cellStyle name="Note 54 2 4 2" xfId="12033" xr:uid="{9398AB21-D3BD-46FE-B69B-9A959CC408F9}"/>
    <cellStyle name="Note 54 2 5" xfId="5391" xr:uid="{4C01D8E1-E15A-4F60-997C-B6AC937B20BD}"/>
    <cellStyle name="Note 54 2 5 2" xfId="11862" xr:uid="{35E521DB-590D-4A92-A0A0-00396C33B6F9}"/>
    <cellStyle name="Note 54 2 6" xfId="5798" xr:uid="{F0444D86-9A71-4AD2-BB70-44D54C7B6718}"/>
    <cellStyle name="Note 54 2 6 2" xfId="12269" xr:uid="{A0D18A86-8F21-42A3-A251-C99ADA676F4E}"/>
    <cellStyle name="Note 54 2 7" xfId="5990" xr:uid="{B815BA8B-C40A-4B48-B650-DF0E588C877A}"/>
    <cellStyle name="Note 54 2 7 2" xfId="12461" xr:uid="{A29B055C-E77A-479D-ABDB-F266E037291F}"/>
    <cellStyle name="Note 54 2 8" xfId="6439" xr:uid="{62248DFB-8820-4467-A873-AA13EF6DF332}"/>
    <cellStyle name="Note 54 2 8 2" xfId="12910" xr:uid="{2075E157-DDF3-41BE-BF99-90895AB815ED}"/>
    <cellStyle name="Note 54 2 9" xfId="6275" xr:uid="{AD325969-49CF-4FFA-BD23-EBCCC21A54FA}"/>
    <cellStyle name="Note 54 2 9 2" xfId="12746" xr:uid="{E4CDA2CE-A50A-4C31-AED1-093BA960784E}"/>
    <cellStyle name="Note 54 20" xfId="9063" xr:uid="{150A9E4A-A7D8-4C2F-A37D-A195270C0776}"/>
    <cellStyle name="Note 54 21" xfId="9528" xr:uid="{9DD6F69C-9289-4FB8-AFB9-FA00A610852B}"/>
    <cellStyle name="Note 54 22" xfId="8598" xr:uid="{C18765DF-DBCB-44EF-A961-B3CE0DFE0F28}"/>
    <cellStyle name="Note 54 23" xfId="9824" xr:uid="{7FF69DB5-81A4-4C04-9220-1C42DB5CF57F}"/>
    <cellStyle name="Note 54 24" xfId="10007" xr:uid="{0370F24A-DC23-402A-8091-4517F9CE9936}"/>
    <cellStyle name="Note 54 25" xfId="10130" xr:uid="{4C10F485-6C22-424E-86F4-C86021E7E3AD}"/>
    <cellStyle name="Note 54 26" xfId="15150" xr:uid="{4A15A2A7-8339-473B-8793-12DD9A43414A}"/>
    <cellStyle name="Note 54 27" xfId="3593" xr:uid="{3F3F8CF2-303E-4068-91E9-D0A53FC988CB}"/>
    <cellStyle name="Note 54 28" xfId="15361" xr:uid="{6B970B64-AA3C-4BC8-9C13-C7CAF3ACB3F4}"/>
    <cellStyle name="Note 54 29" xfId="15709" xr:uid="{BCD886D3-B815-4F81-B534-90D84795B727}"/>
    <cellStyle name="Note 54 3" xfId="2337" xr:uid="{00000000-0005-0000-0000-000022090000}"/>
    <cellStyle name="Note 54 3 2" xfId="4970" xr:uid="{12762E3D-639E-4EEC-B3B1-499CCB6B864A}"/>
    <cellStyle name="Note 54 3 2 2" xfId="11449" xr:uid="{9FDDE677-A484-4755-81B6-C0119673ED1B}"/>
    <cellStyle name="Note 54 3 3" xfId="9531" xr:uid="{116E2F68-F15B-4213-9F89-562271F8DF6C}"/>
    <cellStyle name="Note 54 3 4" xfId="10402" xr:uid="{50C15713-CEC4-46EC-9433-ADBDAF4A0083}"/>
    <cellStyle name="Note 54 3 5" xfId="3594" xr:uid="{81DF3AD9-9956-4F60-BF91-AC74447D0BDD}"/>
    <cellStyle name="Note 54 30" xfId="15870" xr:uid="{78B4E72F-CBCF-4A3F-BB79-23DCF8B7D664}"/>
    <cellStyle name="Note 54 4" xfId="4333" xr:uid="{8EAADE9C-23AB-4A76-BCE8-588563835681}"/>
    <cellStyle name="Note 54 4 2" xfId="10870" xr:uid="{90A45530-EF7D-4C89-B7AF-16F0DD2ECD06}"/>
    <cellStyle name="Note 54 5" xfId="4967" xr:uid="{128919BB-7027-4E1D-B67B-D1CDAB78F7FC}"/>
    <cellStyle name="Note 54 5 2" xfId="11446" xr:uid="{D73FE0A5-A238-48CA-8545-655995C09325}"/>
    <cellStyle name="Note 54 6" xfId="5561" xr:uid="{337216B5-B548-473F-830C-9B47FA670E75}"/>
    <cellStyle name="Note 54 6 2" xfId="12032" xr:uid="{216B043D-26C5-468B-A176-BF8E2CF8D3BF}"/>
    <cellStyle name="Note 54 7" xfId="5390" xr:uid="{A4E6AFB1-EB4F-4CBA-915D-E6781F160270}"/>
    <cellStyle name="Note 54 7 2" xfId="11861" xr:uid="{749301AA-FFA7-439D-AD56-37284777AF6D}"/>
    <cellStyle name="Note 54 8" xfId="5797" xr:uid="{9770EFC6-6BDA-492A-A60A-18F3267C5A2E}"/>
    <cellStyle name="Note 54 8 2" xfId="12268" xr:uid="{698FE28B-017A-43C8-AF16-8950D790295B}"/>
    <cellStyle name="Note 54 9" xfId="5991" xr:uid="{F5534B7F-0F06-40C4-A546-6FD94DFDA738}"/>
    <cellStyle name="Note 54 9 2" xfId="12462" xr:uid="{3F6E2661-7135-4A53-8477-20024B1B57EB}"/>
    <cellStyle name="Note 54_TRAFO" xfId="2338" xr:uid="{00000000-0005-0000-0000-000023090000}"/>
    <cellStyle name="Note 55" xfId="2339" xr:uid="{00000000-0005-0000-0000-000024090000}"/>
    <cellStyle name="Note 55 10" xfId="6440" xr:uid="{498B228D-A233-4C05-9552-64B8778D1EDA}"/>
    <cellStyle name="Note 55 10 2" xfId="12911" xr:uid="{F1BA87A0-C4BC-4A2B-BCFF-F4CC21F1D917}"/>
    <cellStyle name="Note 55 11" xfId="6276" xr:uid="{E1702F87-EB6B-41BC-8C3D-9E12928CAD04}"/>
    <cellStyle name="Note 55 11 2" xfId="12747" xr:uid="{23DBB2A0-E91E-4F47-A2CE-761D63E6CE23}"/>
    <cellStyle name="Note 55 12" xfId="6987" xr:uid="{B4BDAA4D-BC81-4B60-960E-DED4336485F7}"/>
    <cellStyle name="Note 55 12 2" xfId="13458" xr:uid="{89B471F7-C721-4D11-9F77-84428E2C700A}"/>
    <cellStyle name="Note 55 13" xfId="6820" xr:uid="{B863A77B-507C-4834-802D-8A6E2BF25B13}"/>
    <cellStyle name="Note 55 13 2" xfId="13291" xr:uid="{8A7448CF-EACF-4A98-80AD-D9DDF85A0208}"/>
    <cellStyle name="Note 55 14" xfId="7221" xr:uid="{63A90F3C-B556-4AA6-8C1C-783C80C4B0DF}"/>
    <cellStyle name="Note 55 14 2" xfId="13692" xr:uid="{45232D7C-D4B4-44EB-87FA-A7C72F96F5F6}"/>
    <cellStyle name="Note 55 15" xfId="7414" xr:uid="{1E78A010-A490-4130-BAA4-89CA700D1D6A}"/>
    <cellStyle name="Note 55 15 2" xfId="13885" xr:uid="{22B70B04-096E-4D0E-973A-8F7A30D0A64A}"/>
    <cellStyle name="Note 55 16" xfId="7911" xr:uid="{AC12A99C-0CCB-471F-A0EE-ACE020988789}"/>
    <cellStyle name="Note 55 16 2" xfId="14382" xr:uid="{B85454A0-02E4-4788-9C0E-6751AB71108B}"/>
    <cellStyle name="Note 55 17" xfId="8090" xr:uid="{296A903E-D033-42E6-939D-EA6BCD576FAB}"/>
    <cellStyle name="Note 55 17 2" xfId="14561" xr:uid="{98826F67-A3CF-4194-B7FD-1F95C4558B2D}"/>
    <cellStyle name="Note 55 18" xfId="8267" xr:uid="{2EE5E72F-501E-4748-965B-32ED4864642C}"/>
    <cellStyle name="Note 55 18 2" xfId="14738" xr:uid="{DBD7323A-2040-4410-940E-C4E269EFB0A7}"/>
    <cellStyle name="Note 55 19" xfId="8429" xr:uid="{88A6AAE3-1A9B-4868-8C35-67315DE64BB6}"/>
    <cellStyle name="Note 55 19 2" xfId="14900" xr:uid="{8B6EACDB-43D2-48C4-9DA0-4B39172CB018}"/>
    <cellStyle name="Note 55 2" xfId="2340" xr:uid="{00000000-0005-0000-0000-000025090000}"/>
    <cellStyle name="Note 55 2 10" xfId="6988" xr:uid="{85340A20-39D2-4961-A619-06FE5D27DB09}"/>
    <cellStyle name="Note 55 2 10 2" xfId="13459" xr:uid="{2E534779-E443-44AE-89D2-6ECFB7ECF746}"/>
    <cellStyle name="Note 55 2 11" xfId="6821" xr:uid="{65557B70-C801-49F9-80AF-63EAAAC3801A}"/>
    <cellStyle name="Note 55 2 11 2" xfId="13292" xr:uid="{5A74BA59-22DA-40E7-8D32-DD6C820F25C0}"/>
    <cellStyle name="Note 55 2 12" xfId="7222" xr:uid="{FB3A811D-CF78-4DB6-A2D8-A5C864B5B400}"/>
    <cellStyle name="Note 55 2 12 2" xfId="13693" xr:uid="{1DB44B47-CE5F-4C58-A91C-1C77C6D7DF64}"/>
    <cellStyle name="Note 55 2 13" xfId="7413" xr:uid="{4F372610-2A69-4F66-9D00-2A75EE3B64B5}"/>
    <cellStyle name="Note 55 2 13 2" xfId="13884" xr:uid="{BDF2486B-6D92-4F5F-B1C9-226E3F3ACD78}"/>
    <cellStyle name="Note 55 2 14" xfId="7912" xr:uid="{52A7267A-4159-41E5-96A1-0A84A026E8F5}"/>
    <cellStyle name="Note 55 2 14 2" xfId="14383" xr:uid="{2807A51E-D62A-489C-A9CE-E1624A95BC6B}"/>
    <cellStyle name="Note 55 2 15" xfId="8091" xr:uid="{7985CA6F-C608-4AA1-982F-920060EEC447}"/>
    <cellStyle name="Note 55 2 15 2" xfId="14562" xr:uid="{7FC32681-8FB7-4EC9-9141-0EAEBC223D48}"/>
    <cellStyle name="Note 55 2 16" xfId="8268" xr:uid="{9E015A3A-6E78-4ED8-AE6A-91AD8E976228}"/>
    <cellStyle name="Note 55 2 16 2" xfId="14739" xr:uid="{85D02AE2-AD46-4A97-BECB-FF38A54CFE56}"/>
    <cellStyle name="Note 55 2 17" xfId="8430" xr:uid="{2B6E87BF-6C62-43D9-BBDC-26582C6E8AA6}"/>
    <cellStyle name="Note 55 2 17 2" xfId="14901" xr:uid="{0A029793-C78A-4592-A923-F4BDAB8AF451}"/>
    <cellStyle name="Note 55 2 18" xfId="9066" xr:uid="{E9B7BFE6-20D5-4D9D-8794-4AC3C38F666E}"/>
    <cellStyle name="Note 55 2 19" xfId="9533" xr:uid="{05210983-B662-45BC-B922-CFDB8A0562E9}"/>
    <cellStyle name="Note 55 2 2" xfId="2341" xr:uid="{00000000-0005-0000-0000-000026090000}"/>
    <cellStyle name="Note 55 2 2 2" xfId="4973" xr:uid="{FF7F47E6-3CA1-4941-ACB7-27D722757810}"/>
    <cellStyle name="Note 55 2 2 2 2" xfId="11452" xr:uid="{1B8AFC95-48B8-425A-ADAA-9091945F2F21}"/>
    <cellStyle name="Note 55 2 2 3" xfId="9534" xr:uid="{B080EF1A-D688-4FAB-8728-9BE40B92150F}"/>
    <cellStyle name="Note 55 2 2 4" xfId="10403" xr:uid="{CA2BCDE8-721D-46AA-96FD-AFEC3B903171}"/>
    <cellStyle name="Note 55 2 20" xfId="8596" xr:uid="{D824F35B-BF95-43D5-A771-D4CABA7BA931}"/>
    <cellStyle name="Note 55 2 21" xfId="9827" xr:uid="{E8C34044-64B4-487C-B022-D651346F22B4}"/>
    <cellStyle name="Note 55 2 22" xfId="10010" xr:uid="{F0C5291A-F41F-4DF7-A019-EEDFE2615434}"/>
    <cellStyle name="Note 55 2 23" xfId="10132" xr:uid="{A84895D2-5B9B-43C8-B456-B66C15039F44}"/>
    <cellStyle name="Note 55 2 24" xfId="15153" xr:uid="{247262D3-24A5-4FFB-B7FF-28B5C72C978E}"/>
    <cellStyle name="Note 55 2 25" xfId="15358" xr:uid="{8E621E4A-6D4F-4A48-A48E-338855FD98D9}"/>
    <cellStyle name="Note 55 2 26" xfId="15712" xr:uid="{30F46AFA-41BA-468C-985A-760CC4B38E51}"/>
    <cellStyle name="Note 55 2 27" xfId="15873" xr:uid="{4B3FF4DF-BC51-4F75-B6F2-1D094C9C17C1}"/>
    <cellStyle name="Note 55 2 3" xfId="4972" xr:uid="{1D15F29D-C205-4268-B0C3-4A033136C8A5}"/>
    <cellStyle name="Note 55 2 3 2" xfId="11451" xr:uid="{81FFDA6D-DAB8-42E8-8E0F-C68934BBC63D}"/>
    <cellStyle name="Note 55 2 4" xfId="5564" xr:uid="{963742FE-7AD6-4329-B9B0-5A11DAF76CEC}"/>
    <cellStyle name="Note 55 2 4 2" xfId="12035" xr:uid="{66D00A39-0BC4-431C-AF3B-DA9DB0D880F3}"/>
    <cellStyle name="Note 55 2 5" xfId="5393" xr:uid="{DBFAEDB8-DFFB-4EBD-92A6-AB37A2FA70C5}"/>
    <cellStyle name="Note 55 2 5 2" xfId="11864" xr:uid="{27B060AA-96A5-4F82-9EEA-6AE64C2CE96D}"/>
    <cellStyle name="Note 55 2 6" xfId="5800" xr:uid="{2370A950-3EBB-416B-9779-3E75B393A411}"/>
    <cellStyle name="Note 55 2 6 2" xfId="12271" xr:uid="{6A8D495F-96F3-4445-B503-28C7E7BD48F0}"/>
    <cellStyle name="Note 55 2 7" xfId="5988" xr:uid="{0F2E0DA9-D782-4529-9F75-4A02AE2C148D}"/>
    <cellStyle name="Note 55 2 7 2" xfId="12459" xr:uid="{0DC1A6B8-A6D8-46FC-97F0-10FF6CD2E445}"/>
    <cellStyle name="Note 55 2 8" xfId="6441" xr:uid="{9694A688-4163-497B-BD0A-D3FED2658205}"/>
    <cellStyle name="Note 55 2 8 2" xfId="12912" xr:uid="{750CDE32-D5F7-4947-B965-203733CE1EBE}"/>
    <cellStyle name="Note 55 2 9" xfId="6277" xr:uid="{C99DBD8F-3891-4977-974E-68F91CCC8FC5}"/>
    <cellStyle name="Note 55 2 9 2" xfId="12748" xr:uid="{6F413901-BB8D-4123-8202-58FE237487CE}"/>
    <cellStyle name="Note 55 20" xfId="9065" xr:uid="{6A5952A2-8487-4733-BDB4-C91342ED2EA3}"/>
    <cellStyle name="Note 55 21" xfId="9532" xr:uid="{EBCEDEEA-F52C-40BB-A269-E399D84F8B5E}"/>
    <cellStyle name="Note 55 22" xfId="8597" xr:uid="{4D778BCD-67C7-4617-8C6D-FFE305BA7092}"/>
    <cellStyle name="Note 55 23" xfId="9826" xr:uid="{F49E98B0-1E4A-4A65-AFB4-C6B620A4B83C}"/>
    <cellStyle name="Note 55 24" xfId="10009" xr:uid="{AC39DFC6-55C6-4F70-8469-BD28AFDFF9A3}"/>
    <cellStyle name="Note 55 25" xfId="10131" xr:uid="{ECB2CA30-F5A5-4869-963C-C167963D8257}"/>
    <cellStyle name="Note 55 26" xfId="15152" xr:uid="{F0F27FE5-6CB4-40A7-AEDF-82235DF789C5}"/>
    <cellStyle name="Note 55 27" xfId="3595" xr:uid="{E9932EA5-612A-4BD4-972F-62E51C32A78D}"/>
    <cellStyle name="Note 55 28" xfId="15359" xr:uid="{0E3C6862-D4BE-4F3C-9936-9437728BA7F2}"/>
    <cellStyle name="Note 55 29" xfId="15711" xr:uid="{9C5F5128-45B4-4810-9FD8-357D00E8D916}"/>
    <cellStyle name="Note 55 3" xfId="2342" xr:uid="{00000000-0005-0000-0000-000027090000}"/>
    <cellStyle name="Note 55 3 2" xfId="4974" xr:uid="{F20235FA-504D-4CFA-877D-7334F2B5C617}"/>
    <cellStyle name="Note 55 3 2 2" xfId="11453" xr:uid="{F548ED81-C767-47C3-A474-84C274FA692B}"/>
    <cellStyle name="Note 55 3 3" xfId="9535" xr:uid="{F3847A42-4E7D-4620-96B5-E1C08F32287D}"/>
    <cellStyle name="Note 55 3 4" xfId="10404" xr:uid="{1682EDE6-D7AC-4024-9ED8-B8A8CD487025}"/>
    <cellStyle name="Note 55 3 5" xfId="3596" xr:uid="{BBE09CB1-CB58-4327-8D82-03C23791B983}"/>
    <cellStyle name="Note 55 30" xfId="15872" xr:uid="{9DEDF492-71D0-4479-ABBE-734FED63BD35}"/>
    <cellStyle name="Note 55 4" xfId="4334" xr:uid="{86BC277C-0573-478F-AF9C-F1FDE2AC62E5}"/>
    <cellStyle name="Note 55 4 2" xfId="10871" xr:uid="{AFEC224C-F6CB-40C0-9A39-1C485436CBD1}"/>
    <cellStyle name="Note 55 5" xfId="4971" xr:uid="{5AD40BBB-9BC0-4010-B9A6-A82E69C2C194}"/>
    <cellStyle name="Note 55 5 2" xfId="11450" xr:uid="{60AB9732-74A8-4B6E-8C2E-9453A0F1C6A8}"/>
    <cellStyle name="Note 55 6" xfId="5563" xr:uid="{4EC76E54-99F8-4C01-BC6F-67E55CC22EA0}"/>
    <cellStyle name="Note 55 6 2" xfId="12034" xr:uid="{A0D1125A-0BDD-4E91-8169-D857DB99CA9C}"/>
    <cellStyle name="Note 55 7" xfId="5392" xr:uid="{B7D76B14-938F-4FF7-8A26-9ADAFAAF2E71}"/>
    <cellStyle name="Note 55 7 2" xfId="11863" xr:uid="{901E67CD-A767-4F53-8148-F32DA2DD4DD7}"/>
    <cellStyle name="Note 55 8" xfId="5799" xr:uid="{3799A4B2-9584-424B-ABD5-0CC44D48A59C}"/>
    <cellStyle name="Note 55 8 2" xfId="12270" xr:uid="{660562D2-5292-4BBA-94E2-D65C1041A713}"/>
    <cellStyle name="Note 55 9" xfId="5989" xr:uid="{38AFAD3F-5D09-4FFE-8B63-E9DEBFE0B53E}"/>
    <cellStyle name="Note 55 9 2" xfId="12460" xr:uid="{3DA9952A-90B4-4203-B8CF-24D1E4473120}"/>
    <cellStyle name="Note 55_TRAFO" xfId="2343" xr:uid="{00000000-0005-0000-0000-000028090000}"/>
    <cellStyle name="Note 56" xfId="2344" xr:uid="{00000000-0005-0000-0000-000029090000}"/>
    <cellStyle name="Note 56 10" xfId="6442" xr:uid="{9710ABCB-ED0C-4A75-989E-839415EF7778}"/>
    <cellStyle name="Note 56 10 2" xfId="12913" xr:uid="{73623886-DEE4-4F2D-98F0-BB0FC73093F7}"/>
    <cellStyle name="Note 56 11" xfId="6278" xr:uid="{F1F9EB32-6D80-4616-93F1-FF284EFFF4AB}"/>
    <cellStyle name="Note 56 11 2" xfId="12749" xr:uid="{64EF15F6-E46B-4F33-A0F9-859178722249}"/>
    <cellStyle name="Note 56 12" xfId="6989" xr:uid="{095BE632-8038-40BE-9853-C5ECD08BD159}"/>
    <cellStyle name="Note 56 12 2" xfId="13460" xr:uid="{9A575C83-3C4B-4940-836A-1A11B08E426F}"/>
    <cellStyle name="Note 56 13" xfId="6822" xr:uid="{661458FE-3C7B-46F1-BF72-CD011786427B}"/>
    <cellStyle name="Note 56 13 2" xfId="13293" xr:uid="{1BDC8F61-1465-47F1-8234-F9B745083F8B}"/>
    <cellStyle name="Note 56 14" xfId="7223" xr:uid="{215AA998-73C0-4D86-9D18-A9C8FE5D4A1C}"/>
    <cellStyle name="Note 56 14 2" xfId="13694" xr:uid="{DE4ABE96-F683-47E8-990D-7CD8F11FEA43}"/>
    <cellStyle name="Note 56 15" xfId="7412" xr:uid="{447F8584-1F41-4698-B624-F985631C5FFE}"/>
    <cellStyle name="Note 56 15 2" xfId="13883" xr:uid="{5CEAC44B-EA98-49AF-B99C-4B3EF43AEC56}"/>
    <cellStyle name="Note 56 16" xfId="7913" xr:uid="{85E1CCF6-030E-4038-BB47-3F63558514D7}"/>
    <cellStyle name="Note 56 16 2" xfId="14384" xr:uid="{9E73ED78-1E2E-4D47-B793-55413B3323F5}"/>
    <cellStyle name="Note 56 17" xfId="8092" xr:uid="{498DAB06-1F1F-4BA1-8204-4C8D31378B48}"/>
    <cellStyle name="Note 56 17 2" xfId="14563" xr:uid="{AF474250-F32C-4949-8A3A-8ABEB4A6547E}"/>
    <cellStyle name="Note 56 18" xfId="8269" xr:uid="{D381A826-06F5-4F70-9839-F284FBCB480B}"/>
    <cellStyle name="Note 56 18 2" xfId="14740" xr:uid="{C701AFC2-3458-4463-B485-39B3A9185B71}"/>
    <cellStyle name="Note 56 19" xfId="8431" xr:uid="{1F86102F-3EE4-400D-93A5-6607D89A66E9}"/>
    <cellStyle name="Note 56 19 2" xfId="14902" xr:uid="{466335E4-5551-44A9-BB02-047E4079879B}"/>
    <cellStyle name="Note 56 2" xfId="2345" xr:uid="{00000000-0005-0000-0000-00002A090000}"/>
    <cellStyle name="Note 56 2 10" xfId="6990" xr:uid="{30B64D17-440E-47C9-B8D9-FAF93211FBC1}"/>
    <cellStyle name="Note 56 2 10 2" xfId="13461" xr:uid="{FEFD1D1F-737B-4107-9DC8-D601CD0DB9B5}"/>
    <cellStyle name="Note 56 2 11" xfId="6631" xr:uid="{A22C3E0F-766F-43D6-A738-211D1D762129}"/>
    <cellStyle name="Note 56 2 11 2" xfId="13102" xr:uid="{995A78CC-C79E-423E-9025-9C0F9AA4216A}"/>
    <cellStyle name="Note 56 2 12" xfId="7224" xr:uid="{93C64CCD-4DDA-4AAD-BEC0-50C79C49EFC2}"/>
    <cellStyle name="Note 56 2 12 2" xfId="13695" xr:uid="{4B34821B-C89B-4237-B43B-67E2853D7E7B}"/>
    <cellStyle name="Note 56 2 13" xfId="7411" xr:uid="{A0175A4C-0FA5-4620-9E4C-295D92BE3BDB}"/>
    <cellStyle name="Note 56 2 13 2" xfId="13882" xr:uid="{2E0CE6C5-B954-4714-AE3E-2228172AC59C}"/>
    <cellStyle name="Note 56 2 14" xfId="7914" xr:uid="{FC33BFF1-D8A0-4645-B9EB-5A9B4649A8D3}"/>
    <cellStyle name="Note 56 2 14 2" xfId="14385" xr:uid="{AB852B46-DCD5-46FF-9C9E-0B3B706228D7}"/>
    <cellStyle name="Note 56 2 15" xfId="8093" xr:uid="{2CF6FF40-6A1D-4744-8105-C97EFB2A434E}"/>
    <cellStyle name="Note 56 2 15 2" xfId="14564" xr:uid="{53B9A970-C075-4904-987C-027989826BA4}"/>
    <cellStyle name="Note 56 2 16" xfId="8270" xr:uid="{74026A6C-7897-4056-AB05-D5C88E0AF834}"/>
    <cellStyle name="Note 56 2 16 2" xfId="14741" xr:uid="{BCC4681C-07DA-46C1-AD09-B3BE9F3C9D5D}"/>
    <cellStyle name="Note 56 2 17" xfId="8432" xr:uid="{D8AE1F34-FF0C-474F-95E7-9E6F1F35925F}"/>
    <cellStyle name="Note 56 2 17 2" xfId="14903" xr:uid="{1CA4C48E-6776-4FA9-808F-58C5521F09F0}"/>
    <cellStyle name="Note 56 2 18" xfId="9068" xr:uid="{A7CF2362-5AFB-461B-8137-D7CFCBB7631B}"/>
    <cellStyle name="Note 56 2 19" xfId="9537" xr:uid="{D27606F2-BD66-4EC4-BCFF-4C6491DD94BE}"/>
    <cellStyle name="Note 56 2 2" xfId="2346" xr:uid="{00000000-0005-0000-0000-00002B090000}"/>
    <cellStyle name="Note 56 2 2 2" xfId="4977" xr:uid="{75D2E43B-02F3-4EAA-9567-6875F05E7B2E}"/>
    <cellStyle name="Note 56 2 2 2 2" xfId="11456" xr:uid="{7FE4AE5E-25CE-4876-BDC8-367601BB2D8C}"/>
    <cellStyle name="Note 56 2 2 3" xfId="9538" xr:uid="{2D5C71B5-74E3-4D15-AE73-2B58CD4CAE12}"/>
    <cellStyle name="Note 56 2 2 4" xfId="10405" xr:uid="{8D2B4443-0D5B-44F0-B279-CA5E45191D04}"/>
    <cellStyle name="Note 56 2 20" xfId="8594" xr:uid="{032FD121-6E80-4689-9FB8-D989E6C6B95C}"/>
    <cellStyle name="Note 56 2 21" xfId="9829" xr:uid="{D264C2A0-EC06-434B-9A07-F48DF7656FBC}"/>
    <cellStyle name="Note 56 2 22" xfId="10012" xr:uid="{537968D6-7859-4D48-9E70-1894CD8A6ECD}"/>
    <cellStyle name="Note 56 2 23" xfId="10134" xr:uid="{2217FFA2-9177-4685-AF84-C61EF7EEACA6}"/>
    <cellStyle name="Note 56 2 24" xfId="15155" xr:uid="{9FD72092-97C7-4029-A260-0DCF741AB40F}"/>
    <cellStyle name="Note 56 2 25" xfId="15356" xr:uid="{E55BEBD1-67BB-4D2E-BAD4-C4519281B21A}"/>
    <cellStyle name="Note 56 2 26" xfId="15714" xr:uid="{F9E2C4D6-A8A2-442E-A52F-0665D78C2961}"/>
    <cellStyle name="Note 56 2 27" xfId="15875" xr:uid="{05F06844-CC93-4350-B341-2E204B9B3057}"/>
    <cellStyle name="Note 56 2 3" xfId="4976" xr:uid="{46548C6D-4848-4795-9284-848989561CFD}"/>
    <cellStyle name="Note 56 2 3 2" xfId="11455" xr:uid="{C4968210-DEE5-4CB0-BDFC-CC180C9BC89F}"/>
    <cellStyle name="Note 56 2 4" xfId="5566" xr:uid="{C58A8066-EDDD-4FCC-9E1D-47565B228FEE}"/>
    <cellStyle name="Note 56 2 4 2" xfId="12037" xr:uid="{5E9BDDF7-E68F-4153-B1C0-1893A1582859}"/>
    <cellStyle name="Note 56 2 5" xfId="5394" xr:uid="{0E4278B8-08E2-48CB-81B2-61FBF4B498E2}"/>
    <cellStyle name="Note 56 2 5 2" xfId="11865" xr:uid="{C77C80F3-6E95-4CBA-AD21-0F59F0439A2B}"/>
    <cellStyle name="Note 56 2 6" xfId="5802" xr:uid="{6C20AA15-71B0-45BD-9290-14AE82BB2F36}"/>
    <cellStyle name="Note 56 2 6 2" xfId="12273" xr:uid="{29010C32-4911-4E4C-BD49-1DB884AD0B47}"/>
    <cellStyle name="Note 56 2 7" xfId="5986" xr:uid="{575A7FF2-8DB4-4DDA-9361-59CCB3ACE2DA}"/>
    <cellStyle name="Note 56 2 7 2" xfId="12457" xr:uid="{9DD8C8A9-61D3-466E-8584-50DAADCECA6A}"/>
    <cellStyle name="Note 56 2 8" xfId="6460" xr:uid="{A300F47E-0A01-468C-8AAD-26C79872C7E7}"/>
    <cellStyle name="Note 56 2 8 2" xfId="12931" xr:uid="{368F93D8-B7DC-4163-9741-163B72DFF259}"/>
    <cellStyle name="Note 56 2 9" xfId="6279" xr:uid="{D8B5CB1A-8B32-436B-A9A5-EE162B2BFB44}"/>
    <cellStyle name="Note 56 2 9 2" xfId="12750" xr:uid="{BEC43D2E-D8C0-4E18-92EC-39723BFE6F8B}"/>
    <cellStyle name="Note 56 20" xfId="9067" xr:uid="{F01CF83A-A573-46C5-9C04-CDBD1F50AE04}"/>
    <cellStyle name="Note 56 21" xfId="9536" xr:uid="{B21D8583-2A06-4AEF-B588-D2AAD2BF9E96}"/>
    <cellStyle name="Note 56 22" xfId="8595" xr:uid="{DAEB7019-C9C6-4994-8F5D-2442B24CF202}"/>
    <cellStyle name="Note 56 23" xfId="9828" xr:uid="{A07846FC-D8EC-49E1-BD75-E0A645F561EC}"/>
    <cellStyle name="Note 56 24" xfId="10011" xr:uid="{55E33A91-A263-4B91-B663-8FEB375CC57A}"/>
    <cellStyle name="Note 56 25" xfId="10133" xr:uid="{E056C66F-22C9-424F-A1F9-5AF1119D9469}"/>
    <cellStyle name="Note 56 26" xfId="15154" xr:uid="{FF2BD738-F48B-44AE-A4F3-4D1DF736BCBE}"/>
    <cellStyle name="Note 56 27" xfId="3597" xr:uid="{13696C6C-E71F-4FA5-9931-534108E99B51}"/>
    <cellStyle name="Note 56 28" xfId="15357" xr:uid="{D99E4322-BDB3-4EA2-BEC4-68C6F7FCF2AC}"/>
    <cellStyle name="Note 56 29" xfId="15713" xr:uid="{63F6FDAE-9DB8-48F4-A643-BB6DF4B8CCF6}"/>
    <cellStyle name="Note 56 3" xfId="2347" xr:uid="{00000000-0005-0000-0000-00002C090000}"/>
    <cellStyle name="Note 56 3 2" xfId="4978" xr:uid="{9F0E34FA-AF51-4EA3-B224-9815BAAC75A2}"/>
    <cellStyle name="Note 56 3 2 2" xfId="11457" xr:uid="{D94036DD-03DB-4B5F-8351-82D912C6C3FA}"/>
    <cellStyle name="Note 56 3 3" xfId="9539" xr:uid="{DE15DAF2-2CD2-479D-B766-B705FBE85ECE}"/>
    <cellStyle name="Note 56 3 4" xfId="10406" xr:uid="{42A0C6DB-6E8B-4B10-9F45-141534C0D5DB}"/>
    <cellStyle name="Note 56 3 5" xfId="3598" xr:uid="{ADFFBDB2-7D02-4BBF-BC95-068B3FBFCE9E}"/>
    <cellStyle name="Note 56 30" xfId="15874" xr:uid="{1587F883-150D-4406-B45E-9674F11BF0AC}"/>
    <cellStyle name="Note 56 4" xfId="4335" xr:uid="{48C85C4B-1B44-4A41-8765-6E8D4E83EDB6}"/>
    <cellStyle name="Note 56 4 2" xfId="10872" xr:uid="{15209CBE-9B87-455B-BA29-8F2EBFEEFD2F}"/>
    <cellStyle name="Note 56 5" xfId="4975" xr:uid="{0F760170-9444-41E0-8890-6622F7D26681}"/>
    <cellStyle name="Note 56 5 2" xfId="11454" xr:uid="{E5956CF7-5C53-42D5-845B-9A92087FC12F}"/>
    <cellStyle name="Note 56 6" xfId="5565" xr:uid="{0A607470-CB87-4F87-BF1B-9FF88BD60E1D}"/>
    <cellStyle name="Note 56 6 2" xfId="12036" xr:uid="{F96FE082-4A79-423A-929D-D64AD4CDEE6B}"/>
    <cellStyle name="Note 56 7" xfId="5168" xr:uid="{7EA2684D-A0BE-43CB-BDAA-2741D614F749}"/>
    <cellStyle name="Note 56 7 2" xfId="11639" xr:uid="{D1F78E40-7A38-494D-B010-46154634EB1A}"/>
    <cellStyle name="Note 56 8" xfId="5801" xr:uid="{5421E2D4-5723-4793-98A6-4F3947CB21A2}"/>
    <cellStyle name="Note 56 8 2" xfId="12272" xr:uid="{9E15788A-3F65-4BEF-80CA-C4FC671FC689}"/>
    <cellStyle name="Note 56 9" xfId="5987" xr:uid="{851A3732-3400-48CD-A4E5-3964F55288A4}"/>
    <cellStyle name="Note 56 9 2" xfId="12458" xr:uid="{3EE828D5-B52A-4F3D-85DB-04F4DB74C8FA}"/>
    <cellStyle name="Note 56_TRAFO" xfId="2348" xr:uid="{00000000-0005-0000-0000-00002D090000}"/>
    <cellStyle name="Note 57" xfId="2349" xr:uid="{00000000-0005-0000-0000-00002E090000}"/>
    <cellStyle name="Note 57 10" xfId="6510" xr:uid="{EE54AACB-F354-41B8-AE06-345A74F74B97}"/>
    <cellStyle name="Note 57 10 2" xfId="12981" xr:uid="{AD5076FB-C7C2-4291-BFFC-395DF4A1E9DC}"/>
    <cellStyle name="Note 57 11" xfId="6280" xr:uid="{688608DF-F1CC-453C-A565-151342C4D71C}"/>
    <cellStyle name="Note 57 11 2" xfId="12751" xr:uid="{39EDBA2E-5413-4980-9220-04069D4369A1}"/>
    <cellStyle name="Note 57 12" xfId="6991" xr:uid="{0AED3AF1-6E90-4093-982A-8866B6B4A875}"/>
    <cellStyle name="Note 57 12 2" xfId="13462" xr:uid="{07B5945A-1AC8-42AB-BEF8-25F2A0893389}"/>
    <cellStyle name="Note 57 13" xfId="6823" xr:uid="{4D3BC0DB-7751-42A5-BE12-180F71F0ECE9}"/>
    <cellStyle name="Note 57 13 2" xfId="13294" xr:uid="{C94F06F3-E661-4E56-8B50-BE50D95DCF2A}"/>
    <cellStyle name="Note 57 14" xfId="7225" xr:uid="{157A8C72-2923-4D5E-AEEA-A03A8D036598}"/>
    <cellStyle name="Note 57 14 2" xfId="13696" xr:uid="{9EEFDFF4-224F-4F96-A9E0-C4D2D743C9B4}"/>
    <cellStyle name="Note 57 15" xfId="7410" xr:uid="{5E6D7E0B-4AA7-4625-81F0-805C1F47D20C}"/>
    <cellStyle name="Note 57 15 2" xfId="13881" xr:uid="{096C3318-9B24-4333-A2ED-FBF8BD36F3BE}"/>
    <cellStyle name="Note 57 16" xfId="7915" xr:uid="{88921437-615A-4193-878E-A8533904ADA1}"/>
    <cellStyle name="Note 57 16 2" xfId="14386" xr:uid="{47FB7F06-40E8-4BF7-9A7C-0006395BA727}"/>
    <cellStyle name="Note 57 17" xfId="8094" xr:uid="{41C6187C-0290-4758-AAB7-1D643FF761F3}"/>
    <cellStyle name="Note 57 17 2" xfId="14565" xr:uid="{5A68C6A4-62DB-4F74-99A8-AC7F842A7699}"/>
    <cellStyle name="Note 57 18" xfId="8271" xr:uid="{5FAB9CAC-BED1-481E-8F87-7D8672AEBDAA}"/>
    <cellStyle name="Note 57 18 2" xfId="14742" xr:uid="{D337DAF8-8AC5-48E7-94B6-592E0C6344B3}"/>
    <cellStyle name="Note 57 19" xfId="8433" xr:uid="{ED44C6A1-421F-440E-A226-9D6337A3E668}"/>
    <cellStyle name="Note 57 19 2" xfId="14904" xr:uid="{869CFF9D-F906-49B9-9D50-AB4AAFD3F9F9}"/>
    <cellStyle name="Note 57 2" xfId="2350" xr:uid="{00000000-0005-0000-0000-00002F090000}"/>
    <cellStyle name="Note 57 2 10" xfId="6992" xr:uid="{F4622045-942A-48DA-81A2-DAB60D333F45}"/>
    <cellStyle name="Note 57 2 10 2" xfId="13463" xr:uid="{2BA6733D-4A4C-48B6-A4A3-1F48E717B272}"/>
    <cellStyle name="Note 57 2 11" xfId="6824" xr:uid="{BDA520FB-EAE1-4190-A098-74A07754D63D}"/>
    <cellStyle name="Note 57 2 11 2" xfId="13295" xr:uid="{7B2CC867-1B72-4C65-828F-A6C5F80AEDF9}"/>
    <cellStyle name="Note 57 2 12" xfId="7226" xr:uid="{CC9267A4-7DD2-4585-B0B0-0E907092F1F2}"/>
    <cellStyle name="Note 57 2 12 2" xfId="13697" xr:uid="{33E53592-E97E-4F53-861E-23C0E8CCEAB1}"/>
    <cellStyle name="Note 57 2 13" xfId="7409" xr:uid="{6D5FC3D9-4159-44DC-BAF2-81B98213AB4D}"/>
    <cellStyle name="Note 57 2 13 2" xfId="13880" xr:uid="{82AC9CA4-AC39-4802-BC6F-A1C021D9D8A4}"/>
    <cellStyle name="Note 57 2 14" xfId="7916" xr:uid="{D4C45EBE-A0BC-4CF0-BAA0-B08419B35183}"/>
    <cellStyle name="Note 57 2 14 2" xfId="14387" xr:uid="{88AA3905-FC7F-4168-8858-D63AAEA17734}"/>
    <cellStyle name="Note 57 2 15" xfId="8095" xr:uid="{6443D866-CF17-472A-8011-B90FA6B85ACB}"/>
    <cellStyle name="Note 57 2 15 2" xfId="14566" xr:uid="{01BFBAD4-F08A-4714-B2D9-FE1332E13BA9}"/>
    <cellStyle name="Note 57 2 16" xfId="8272" xr:uid="{92AFC60D-CDCC-49B0-988D-3B9B7F5867F8}"/>
    <cellStyle name="Note 57 2 16 2" xfId="14743" xr:uid="{E81404D4-E600-41C2-8F67-62EF62F79167}"/>
    <cellStyle name="Note 57 2 17" xfId="8434" xr:uid="{BEDCB231-9DB0-44FB-80E3-B5CBF2A574FC}"/>
    <cellStyle name="Note 57 2 17 2" xfId="14905" xr:uid="{DB1A9DC1-35B9-49B9-8501-5CF93B210288}"/>
    <cellStyle name="Note 57 2 18" xfId="9070" xr:uid="{7C668CF3-2125-45F1-ACB2-8B0400EA2E51}"/>
    <cellStyle name="Note 57 2 19" xfId="9541" xr:uid="{81AC945E-5494-457D-BF2B-AB4A6D30A4C5}"/>
    <cellStyle name="Note 57 2 2" xfId="2351" xr:uid="{00000000-0005-0000-0000-000030090000}"/>
    <cellStyle name="Note 57 2 2 2" xfId="4981" xr:uid="{C649C37E-4F28-431D-A856-C563015B4C85}"/>
    <cellStyle name="Note 57 2 2 2 2" xfId="11460" xr:uid="{B0DCBAB4-22A0-458A-A300-A0E5D7B60941}"/>
    <cellStyle name="Note 57 2 2 3" xfId="9542" xr:uid="{068C0DCC-F84A-48A0-BBBF-5EF6FA530C7D}"/>
    <cellStyle name="Note 57 2 2 4" xfId="10407" xr:uid="{9A95F3C5-1A43-4F02-A9A8-B42A74760899}"/>
    <cellStyle name="Note 57 2 20" xfId="9242" xr:uid="{30407776-FB05-4A4D-A9D1-B325F6E5CDAC}"/>
    <cellStyle name="Note 57 2 21" xfId="9831" xr:uid="{68AA0C6E-24ED-4EED-A40F-6466FA88A148}"/>
    <cellStyle name="Note 57 2 22" xfId="10014" xr:uid="{F06B0EAA-2776-4B45-9E8B-CA14C321C741}"/>
    <cellStyle name="Note 57 2 23" xfId="10136" xr:uid="{98D7EE04-23ED-46BA-A904-8BF366A8989A}"/>
    <cellStyle name="Note 57 2 24" xfId="15157" xr:uid="{26B01223-9F1A-41C8-8825-F39892BBE71A}"/>
    <cellStyle name="Note 57 2 25" xfId="15354" xr:uid="{85DA0AAE-37FA-4C9C-A5D8-3F3F69B2EFBE}"/>
    <cellStyle name="Note 57 2 26" xfId="15716" xr:uid="{A2993BE7-F5FB-4536-97FC-AC144FCA3FC0}"/>
    <cellStyle name="Note 57 2 27" xfId="15877" xr:uid="{8E528FBC-35D1-4906-9EEB-4E91B1656F33}"/>
    <cellStyle name="Note 57 2 3" xfId="4980" xr:uid="{EC695BFF-7469-42C8-9833-9B4967A8C208}"/>
    <cellStyle name="Note 57 2 3 2" xfId="11459" xr:uid="{481CCE12-C4BF-47BA-8188-4AD3B64922A7}"/>
    <cellStyle name="Note 57 2 4" xfId="5568" xr:uid="{ED30A06E-4638-437C-8C54-6DD58E3B57CB}"/>
    <cellStyle name="Note 57 2 4 2" xfId="12039" xr:uid="{11D80B3E-241F-44B6-A9B4-2780341D30B7}"/>
    <cellStyle name="Note 57 2 5" xfId="5396" xr:uid="{E6355B6C-C258-4D72-8F31-265E37DE6A79}"/>
    <cellStyle name="Note 57 2 5 2" xfId="11867" xr:uid="{A141C630-0F1E-421E-9385-11E59FE530E0}"/>
    <cellStyle name="Note 57 2 6" xfId="5804" xr:uid="{C4E04420-B018-43F6-92F7-E3C2D230A675}"/>
    <cellStyle name="Note 57 2 6 2" xfId="12275" xr:uid="{4C005567-2DAC-4B52-ADE4-85B511E0BE4A}"/>
    <cellStyle name="Note 57 2 7" xfId="5984" xr:uid="{D2B72AE6-7F33-4F6D-B24E-586640E96449}"/>
    <cellStyle name="Note 57 2 7 2" xfId="12455" xr:uid="{2AD47E3F-AC2B-4768-AF95-AE260AF8083E}"/>
    <cellStyle name="Note 57 2 8" xfId="6511" xr:uid="{B225C31E-235E-437E-BD48-907C325E99C3}"/>
    <cellStyle name="Note 57 2 8 2" xfId="12982" xr:uid="{E53DE697-D91B-4F4C-A1F1-4BCD5A1085E4}"/>
    <cellStyle name="Note 57 2 9" xfId="6281" xr:uid="{BB90BFBD-F351-4318-9A34-A3EBFFC7657C}"/>
    <cellStyle name="Note 57 2 9 2" xfId="12752" xr:uid="{C6F80A03-F2D1-4AD1-9981-A38FC33CD467}"/>
    <cellStyle name="Note 57 20" xfId="9069" xr:uid="{998A5A27-B5FC-4624-95F3-0C36ABC27512}"/>
    <cellStyle name="Note 57 21" xfId="9540" xr:uid="{4F28DE91-9347-4C8E-A4D7-046B3574A253}"/>
    <cellStyle name="Note 57 22" xfId="8593" xr:uid="{C171826F-C593-4D7D-9842-295C13A9CA87}"/>
    <cellStyle name="Note 57 23" xfId="9830" xr:uid="{BE0FCABF-BBDF-44D5-8A9D-677EA02F49D7}"/>
    <cellStyle name="Note 57 24" xfId="10013" xr:uid="{E484E78B-5347-4B7C-9F99-D755AB313F4E}"/>
    <cellStyle name="Note 57 25" xfId="10135" xr:uid="{02757568-9B9C-490E-9FBD-429A50641668}"/>
    <cellStyle name="Note 57 26" xfId="15156" xr:uid="{022F2ACA-F448-4ECB-8754-1BD763FBED15}"/>
    <cellStyle name="Note 57 27" xfId="3599" xr:uid="{514EFC97-FF81-4A69-8149-EE0FA4A85DA6}"/>
    <cellStyle name="Note 57 28" xfId="15355" xr:uid="{3F693E85-F628-44E6-868D-3E0DA63F7D5A}"/>
    <cellStyle name="Note 57 29" xfId="15715" xr:uid="{2F238699-C940-4F17-A9E5-DED223238D10}"/>
    <cellStyle name="Note 57 3" xfId="2352" xr:uid="{00000000-0005-0000-0000-000031090000}"/>
    <cellStyle name="Note 57 3 2" xfId="4982" xr:uid="{9C035A1B-AACD-4FB1-9ADE-6D2FCB69FE5C}"/>
    <cellStyle name="Note 57 3 2 2" xfId="11461" xr:uid="{6D7096E4-00A7-4F3D-88CF-BC35ABAD20AB}"/>
    <cellStyle name="Note 57 3 3" xfId="9543" xr:uid="{A2CBBDCD-BD91-486F-B0E8-674D2BFD4161}"/>
    <cellStyle name="Note 57 3 4" xfId="10408" xr:uid="{69B70878-0F20-4832-9552-007C3CEFC714}"/>
    <cellStyle name="Note 57 3 5" xfId="3600" xr:uid="{C8F6A395-4C5E-4ACF-BCAB-8F4D478662A9}"/>
    <cellStyle name="Note 57 30" xfId="15876" xr:uid="{6A98A212-6CBF-4DE2-92BF-44065B95E757}"/>
    <cellStyle name="Note 57 4" xfId="4336" xr:uid="{40618EEE-2EDD-4493-906C-DB7D703A76C2}"/>
    <cellStyle name="Note 57 4 2" xfId="10873" xr:uid="{FA08B274-9A4D-4DFF-A7A2-92078F386052}"/>
    <cellStyle name="Note 57 5" xfId="4979" xr:uid="{8063A6E0-4C7B-4B4B-B4DA-615B9A7F005B}"/>
    <cellStyle name="Note 57 5 2" xfId="11458" xr:uid="{13172B76-F051-4138-9614-78F31BE5F966}"/>
    <cellStyle name="Note 57 6" xfId="5567" xr:uid="{B887CAC6-C3C8-4D17-B7F6-CF1BD6876820}"/>
    <cellStyle name="Note 57 6 2" xfId="12038" xr:uid="{267A4EA1-BF57-4975-AE13-74FD8444FBB0}"/>
    <cellStyle name="Note 57 7" xfId="5395" xr:uid="{03193F39-5160-4BA9-92AC-04DA0C3EA619}"/>
    <cellStyle name="Note 57 7 2" xfId="11866" xr:uid="{1AD45A82-6DD8-49A4-BC46-401F356DB45C}"/>
    <cellStyle name="Note 57 8" xfId="5803" xr:uid="{0D6988B0-D4E0-4584-8889-408040730230}"/>
    <cellStyle name="Note 57 8 2" xfId="12274" xr:uid="{F2066645-F38F-44CA-A099-00DECD91841F}"/>
    <cellStyle name="Note 57 9" xfId="5985" xr:uid="{268CE7E8-BD5A-420B-A2AF-D4102C33F7E2}"/>
    <cellStyle name="Note 57 9 2" xfId="12456" xr:uid="{48DABEEB-D033-429C-9196-ECDBE1DD9F7F}"/>
    <cellStyle name="Note 57_TRAFO" xfId="2353" xr:uid="{00000000-0005-0000-0000-000032090000}"/>
    <cellStyle name="Note 58" xfId="2354" xr:uid="{00000000-0005-0000-0000-000033090000}"/>
    <cellStyle name="Note 58 10" xfId="6512" xr:uid="{98083AF6-64B6-4849-A53E-00799447EBD5}"/>
    <cellStyle name="Note 58 10 2" xfId="12983" xr:uid="{3C416B68-B9FE-4FFD-9832-6FDA5B5C4B79}"/>
    <cellStyle name="Note 58 11" xfId="6282" xr:uid="{CC88C18E-73C3-4DB6-94BA-93017FE9F47B}"/>
    <cellStyle name="Note 58 11 2" xfId="12753" xr:uid="{4DC7DAC5-41E7-4643-BB18-12D78CD7E117}"/>
    <cellStyle name="Note 58 12" xfId="6993" xr:uid="{C1C249BF-B418-4015-897D-D776F7AD54F8}"/>
    <cellStyle name="Note 58 12 2" xfId="13464" xr:uid="{994FC89C-3BA8-46C4-9294-F05B86C30046}"/>
    <cellStyle name="Note 58 13" xfId="6825" xr:uid="{075BDC10-090F-4166-9873-29D70D880F7D}"/>
    <cellStyle name="Note 58 13 2" xfId="13296" xr:uid="{3218787E-B94A-44B7-9129-BE264965706A}"/>
    <cellStyle name="Note 58 14" xfId="7227" xr:uid="{8CC88E12-9F2D-41E3-B083-0D1FD13485D3}"/>
    <cellStyle name="Note 58 14 2" xfId="13698" xr:uid="{E99FAD14-5FA2-4FB2-8AA8-13360B091CCA}"/>
    <cellStyle name="Note 58 15" xfId="7408" xr:uid="{FAFB84C7-182D-4334-9626-FD6F6A05DF33}"/>
    <cellStyle name="Note 58 15 2" xfId="13879" xr:uid="{471F121D-DEC9-4A70-958D-E875FAAAA91D}"/>
    <cellStyle name="Note 58 16" xfId="7917" xr:uid="{E79843EC-71DB-4B54-BB84-1D112A7B536B}"/>
    <cellStyle name="Note 58 16 2" xfId="14388" xr:uid="{B890E218-DC6A-4FAB-BB2A-6C7AAFC33B53}"/>
    <cellStyle name="Note 58 17" xfId="8096" xr:uid="{34631EBF-8615-445F-A25C-596BDC8CE86B}"/>
    <cellStyle name="Note 58 17 2" xfId="14567" xr:uid="{F944B73A-3EC4-4EB4-BA3F-DC3C153DB0A1}"/>
    <cellStyle name="Note 58 18" xfId="8273" xr:uid="{05AC743B-C4FD-404C-8738-93EECEB74A9C}"/>
    <cellStyle name="Note 58 18 2" xfId="14744" xr:uid="{00E87A82-42AB-4C5D-BDEA-AE082989AF62}"/>
    <cellStyle name="Note 58 19" xfId="8435" xr:uid="{D583C0BD-4AAD-462C-8812-3E4700A786EF}"/>
    <cellStyle name="Note 58 19 2" xfId="14906" xr:uid="{2AA2DF30-DCFA-44F8-AD4D-D1096DC3D199}"/>
    <cellStyle name="Note 58 2" xfId="2355" xr:uid="{00000000-0005-0000-0000-000034090000}"/>
    <cellStyle name="Note 58 2 10" xfId="6994" xr:uid="{6CF9819D-665D-45B9-99CB-99BF893C094C}"/>
    <cellStyle name="Note 58 2 10 2" xfId="13465" xr:uid="{A5B26133-B544-43E1-9D08-C6876340A0A8}"/>
    <cellStyle name="Note 58 2 11" xfId="6642" xr:uid="{44608FBF-6F8E-4519-AA9E-4A056E23F639}"/>
    <cellStyle name="Note 58 2 11 2" xfId="13113" xr:uid="{B1AC13DF-47E6-494A-B92A-88828E9D946E}"/>
    <cellStyle name="Note 58 2 12" xfId="7228" xr:uid="{942B7807-0BEB-45A0-A6EC-54CF6189EF51}"/>
    <cellStyle name="Note 58 2 12 2" xfId="13699" xr:uid="{6A7A9A61-E837-46FF-9305-57FAD3C8862B}"/>
    <cellStyle name="Note 58 2 13" xfId="7318" xr:uid="{A9032DF1-33FC-4900-9067-AA45A1F81987}"/>
    <cellStyle name="Note 58 2 13 2" xfId="13789" xr:uid="{2D28394B-2CEB-4742-9864-DAB37BB1C7B1}"/>
    <cellStyle name="Note 58 2 14" xfId="7918" xr:uid="{DAF8F8A5-339F-44C6-8F56-1FBA14B386A2}"/>
    <cellStyle name="Note 58 2 14 2" xfId="14389" xr:uid="{8577C6A8-BDA8-4432-966D-469849FA7A17}"/>
    <cellStyle name="Note 58 2 15" xfId="8097" xr:uid="{67E74344-BEE0-4609-A6B7-D3EE1EC5A8F8}"/>
    <cellStyle name="Note 58 2 15 2" xfId="14568" xr:uid="{B6CE09DC-4AC8-4FF8-AD7C-7AD5A18AB631}"/>
    <cellStyle name="Note 58 2 16" xfId="8274" xr:uid="{E25B2DEA-1A8D-44BB-B07B-FB94791CA236}"/>
    <cellStyle name="Note 58 2 16 2" xfId="14745" xr:uid="{DA53CEED-42A1-4A87-96A9-1759CDDBA2E5}"/>
    <cellStyle name="Note 58 2 17" xfId="8436" xr:uid="{81517A7C-D09A-4179-8F00-212DF97DD5D7}"/>
    <cellStyle name="Note 58 2 17 2" xfId="14907" xr:uid="{B2FEF452-F443-494E-A899-0A2261098D88}"/>
    <cellStyle name="Note 58 2 18" xfId="9072" xr:uid="{1A2EA5C5-FE71-499C-B4C0-1D025030E782}"/>
    <cellStyle name="Note 58 2 19" xfId="9545" xr:uid="{CA67697B-4E06-497B-90D2-6D5546D164FE}"/>
    <cellStyle name="Note 58 2 2" xfId="2356" xr:uid="{00000000-0005-0000-0000-000035090000}"/>
    <cellStyle name="Note 58 2 2 2" xfId="4985" xr:uid="{BF1AF319-56F0-4596-8BF8-2CA5175CA9F1}"/>
    <cellStyle name="Note 58 2 2 2 2" xfId="11464" xr:uid="{497B4690-A3AD-49A5-B78A-C29BA1E7F6D6}"/>
    <cellStyle name="Note 58 2 2 3" xfId="9546" xr:uid="{5125F699-642E-40BB-B74F-8F8C97608016}"/>
    <cellStyle name="Note 58 2 2 4" xfId="10409" xr:uid="{CF68B8C1-F34E-4329-BDE5-4AAC22039F8B}"/>
    <cellStyle name="Note 58 2 20" xfId="8591" xr:uid="{1A04379D-E907-46C9-91C4-0B01E1A8CD05}"/>
    <cellStyle name="Note 58 2 21" xfId="9833" xr:uid="{E0E90853-9936-4480-B10E-AAA290224E3C}"/>
    <cellStyle name="Note 58 2 22" xfId="10016" xr:uid="{7C2CF5A6-3E0F-4928-AA3F-C7373DFAB830}"/>
    <cellStyle name="Note 58 2 23" xfId="10138" xr:uid="{290C145C-E952-4540-BD66-90B18E60439F}"/>
    <cellStyle name="Note 58 2 24" xfId="15159" xr:uid="{EEE44E85-BE8A-4E18-861A-88A7C698E634}"/>
    <cellStyle name="Note 58 2 25" xfId="15352" xr:uid="{0C7AF1DC-5C8F-4BF7-A44B-D48165C7E411}"/>
    <cellStyle name="Note 58 2 26" xfId="15718" xr:uid="{970472A0-D7F5-403F-9762-A69A9B4A97AF}"/>
    <cellStyle name="Note 58 2 27" xfId="15879" xr:uid="{686074A3-14D1-42AF-85EA-B563BF0724DB}"/>
    <cellStyle name="Note 58 2 3" xfId="4984" xr:uid="{689784CF-DEF0-4627-8F23-53D79C50FBE5}"/>
    <cellStyle name="Note 58 2 3 2" xfId="11463" xr:uid="{935A415A-3780-4EAF-AFEE-DD4DEC68EA73}"/>
    <cellStyle name="Note 58 2 4" xfId="5570" xr:uid="{6D05B0C8-8DF1-4F2A-B41B-61537D6668E7}"/>
    <cellStyle name="Note 58 2 4 2" xfId="12041" xr:uid="{E5C3E9B1-58C1-4343-864F-A60BA31B59F3}"/>
    <cellStyle name="Note 58 2 5" xfId="5397" xr:uid="{E2957E12-A638-4660-BA20-8E65E662A0E8}"/>
    <cellStyle name="Note 58 2 5 2" xfId="11868" xr:uid="{CDF39DF7-7BC9-46D3-8469-1F88159312A5}"/>
    <cellStyle name="Note 58 2 6" xfId="5806" xr:uid="{63B1100A-4D82-4876-BF80-D2B96A674F92}"/>
    <cellStyle name="Note 58 2 6 2" xfId="12277" xr:uid="{BC289E4B-7C81-4645-9BE0-D7B79369001F}"/>
    <cellStyle name="Note 58 2 7" xfId="5982" xr:uid="{04AD882A-36F9-4B58-A4FD-313169F8C295}"/>
    <cellStyle name="Note 58 2 7 2" xfId="12453" xr:uid="{27E61DC8-A614-4DD9-AD96-1E82FEF13148}"/>
    <cellStyle name="Note 58 2 8" xfId="6513" xr:uid="{98B4E254-E87E-4DA6-AC60-26EE280592D4}"/>
    <cellStyle name="Note 58 2 8 2" xfId="12984" xr:uid="{4BC8D045-33BF-4964-9546-97B00D94F7A0}"/>
    <cellStyle name="Note 58 2 9" xfId="6283" xr:uid="{8B433025-E339-4298-8DDC-E0F385278AD8}"/>
    <cellStyle name="Note 58 2 9 2" xfId="12754" xr:uid="{132342C3-B8BD-4621-BDD3-C595A786B3F4}"/>
    <cellStyle name="Note 58 20" xfId="9071" xr:uid="{F13C78E0-F269-45A9-8281-541EF82049A1}"/>
    <cellStyle name="Note 58 21" xfId="9544" xr:uid="{9C2D01AF-1B06-4432-881B-4CCB9479D699}"/>
    <cellStyle name="Note 58 22" xfId="8592" xr:uid="{103D57A1-9967-42E4-AE83-2563EE59BE36}"/>
    <cellStyle name="Note 58 23" xfId="9832" xr:uid="{CA1089B7-EDFB-4ECA-98E2-E65266AE9E01}"/>
    <cellStyle name="Note 58 24" xfId="10015" xr:uid="{B1265BBD-3CAE-4E56-9BE9-CC23BC6E43AF}"/>
    <cellStyle name="Note 58 25" xfId="10137" xr:uid="{2FE5922F-DD4E-4925-A6FE-6A6AB2CAC369}"/>
    <cellStyle name="Note 58 26" xfId="15158" xr:uid="{1ED348B1-5A4F-4E36-96CD-4B18E8E86C13}"/>
    <cellStyle name="Note 58 27" xfId="3601" xr:uid="{A08F5C91-C83D-4114-8327-CDB8A55B3EA4}"/>
    <cellStyle name="Note 58 28" xfId="15353" xr:uid="{8A2AF9CB-74BB-4E89-999C-8A2ABCCF629C}"/>
    <cellStyle name="Note 58 29" xfId="15717" xr:uid="{FB008687-9C84-4C08-B6BE-8CA475B647BB}"/>
    <cellStyle name="Note 58 3" xfId="2357" xr:uid="{00000000-0005-0000-0000-000036090000}"/>
    <cellStyle name="Note 58 3 2" xfId="4986" xr:uid="{69F7DB8A-D4B2-4B9A-93E7-16FA5CDCC03F}"/>
    <cellStyle name="Note 58 3 2 2" xfId="11465" xr:uid="{ECEB424D-AD40-495A-9CB3-88A705A688BF}"/>
    <cellStyle name="Note 58 3 3" xfId="9547" xr:uid="{E219029E-4E06-4A70-8466-2AF9B94FCD0A}"/>
    <cellStyle name="Note 58 3 4" xfId="10410" xr:uid="{8BBE46D9-641D-48A0-A05A-69AD2D2E8707}"/>
    <cellStyle name="Note 58 3 5" xfId="3602" xr:uid="{F6151966-9452-48BD-9F46-7D251B818360}"/>
    <cellStyle name="Note 58 30" xfId="15878" xr:uid="{67796ECD-BCC3-4362-8C56-3D148E054FF7}"/>
    <cellStyle name="Note 58 4" xfId="4337" xr:uid="{A56D533B-F625-4A90-963F-0CF934CE26B1}"/>
    <cellStyle name="Note 58 4 2" xfId="10874" xr:uid="{D8574DCD-A848-436B-AD6B-EA9425E93182}"/>
    <cellStyle name="Note 58 5" xfId="4983" xr:uid="{F1A384A1-1CE7-4423-ADB8-003F557114AF}"/>
    <cellStyle name="Note 58 5 2" xfId="11462" xr:uid="{C9F4A10C-6C8A-46EE-A59C-D18B72B84F8F}"/>
    <cellStyle name="Note 58 6" xfId="5569" xr:uid="{F089F16F-5A84-402A-8F21-772649EECB59}"/>
    <cellStyle name="Note 58 6 2" xfId="12040" xr:uid="{2F90ED9D-2E42-4E7D-92CA-F3521EAD8B9F}"/>
    <cellStyle name="Note 58 7" xfId="5177" xr:uid="{DA180F28-97CF-44BB-ABBB-DDC0EAC7B1A0}"/>
    <cellStyle name="Note 58 7 2" xfId="11648" xr:uid="{1C03000B-52A9-4E81-BA66-880EFD4AA269}"/>
    <cellStyle name="Note 58 8" xfId="5805" xr:uid="{E18DED85-45D5-4287-BA74-028C9108324D}"/>
    <cellStyle name="Note 58 8 2" xfId="12276" xr:uid="{0F18F998-3071-4922-B6D4-BF9445C06E22}"/>
    <cellStyle name="Note 58 9" xfId="5983" xr:uid="{D6FE5365-4BE1-4895-BBAA-CE9DE72164B7}"/>
    <cellStyle name="Note 58 9 2" xfId="12454" xr:uid="{1E445577-533A-4C9F-B1CA-9EC0A0424E9F}"/>
    <cellStyle name="Note 58_TRAFO" xfId="2358" xr:uid="{00000000-0005-0000-0000-000037090000}"/>
    <cellStyle name="Note 59" xfId="2359" xr:uid="{00000000-0005-0000-0000-000038090000}"/>
    <cellStyle name="Note 59 10" xfId="6514" xr:uid="{D5D19460-FEAF-41EB-B009-E2DABAEEB7A6}"/>
    <cellStyle name="Note 59 10 2" xfId="12985" xr:uid="{47B57BF2-1551-49C6-82B5-811256B7CA67}"/>
    <cellStyle name="Note 59 11" xfId="5910" xr:uid="{4F7AB411-E2C0-4CB2-BACB-B8F768F7E386}"/>
    <cellStyle name="Note 59 11 2" xfId="12381" xr:uid="{F8A96C34-E77C-4F2F-9706-F233C8011939}"/>
    <cellStyle name="Note 59 12" xfId="6995" xr:uid="{76F8384A-3226-46E5-B076-A892FCE54850}"/>
    <cellStyle name="Note 59 12 2" xfId="13466" xr:uid="{F98BBDBE-70DD-40C3-8580-3C23A7F9FA52}"/>
    <cellStyle name="Note 59 13" xfId="6826" xr:uid="{13F2A5C8-8D60-4251-9764-59CEA5F3486F}"/>
    <cellStyle name="Note 59 13 2" xfId="13297" xr:uid="{18F47746-6F6F-4338-867B-5ABC3EA17F33}"/>
    <cellStyle name="Note 59 14" xfId="7229" xr:uid="{815D48C4-F885-4ED8-83E8-E423B1CE9BF7}"/>
    <cellStyle name="Note 59 14 2" xfId="13700" xr:uid="{21606AA2-B6E8-4490-B6C0-39E13DD6D4C4}"/>
    <cellStyle name="Note 59 15" xfId="7407" xr:uid="{3F8E25E1-500B-4B13-82EB-32DC915145B3}"/>
    <cellStyle name="Note 59 15 2" xfId="13878" xr:uid="{D1E5B9A1-1139-4D03-BC2F-078D2C67B241}"/>
    <cellStyle name="Note 59 16" xfId="7919" xr:uid="{EA6D94E6-FC76-4623-AE29-E4D0AFCDBE11}"/>
    <cellStyle name="Note 59 16 2" xfId="14390" xr:uid="{CA551A5C-EF56-46E0-B58F-A01781EDF4E1}"/>
    <cellStyle name="Note 59 17" xfId="8098" xr:uid="{B1C1D972-AE79-4E3A-8CB8-EBCE94582C67}"/>
    <cellStyle name="Note 59 17 2" xfId="14569" xr:uid="{03714641-70EB-46BA-A3F4-A227438435A4}"/>
    <cellStyle name="Note 59 18" xfId="8275" xr:uid="{98266C72-A5B0-46A6-8520-5B9E03207E67}"/>
    <cellStyle name="Note 59 18 2" xfId="14746" xr:uid="{7456C250-D80F-4EE1-B4A7-FCA234DC4D0C}"/>
    <cellStyle name="Note 59 19" xfId="8437" xr:uid="{CBB48340-642C-4C8F-8015-A32C5861CB12}"/>
    <cellStyle name="Note 59 19 2" xfId="14908" xr:uid="{4B2A40C7-3CFC-4EC2-A905-BEF873D0DA68}"/>
    <cellStyle name="Note 59 2" xfId="2360" xr:uid="{00000000-0005-0000-0000-000039090000}"/>
    <cellStyle name="Note 59 2 10" xfId="6996" xr:uid="{C05AD2D0-BE71-49AF-9437-4E91BA4AC305}"/>
    <cellStyle name="Note 59 2 10 2" xfId="13467" xr:uid="{58B6F729-68D4-4B3F-84CD-A603CF3DC363}"/>
    <cellStyle name="Note 59 2 11" xfId="6827" xr:uid="{087AD1D1-33CC-434D-BCC6-D21BD0BD8038}"/>
    <cellStyle name="Note 59 2 11 2" xfId="13298" xr:uid="{E28E60A8-FE76-44AB-B307-0C00B51C7376}"/>
    <cellStyle name="Note 59 2 12" xfId="7230" xr:uid="{D9995DCF-1FEE-4040-AC53-5894B4F7BF8B}"/>
    <cellStyle name="Note 59 2 12 2" xfId="13701" xr:uid="{AC0CFDA4-E29C-49DB-96C0-884A7CEB3DF1}"/>
    <cellStyle name="Note 59 2 13" xfId="7406" xr:uid="{218918A1-862E-4030-A038-AF31D59D2034}"/>
    <cellStyle name="Note 59 2 13 2" xfId="13877" xr:uid="{1BDF061D-BFA8-4BAD-A438-003E37A5089F}"/>
    <cellStyle name="Note 59 2 14" xfId="7920" xr:uid="{6BE25F51-5C8B-42A8-AF5B-94EEECF9C5CA}"/>
    <cellStyle name="Note 59 2 14 2" xfId="14391" xr:uid="{37B8528E-9445-49AA-8462-5A8A35495B25}"/>
    <cellStyle name="Note 59 2 15" xfId="8099" xr:uid="{D94DF9FC-793B-4E24-AAB7-16DA502580F2}"/>
    <cellStyle name="Note 59 2 15 2" xfId="14570" xr:uid="{650C0C44-9BD8-4B69-9595-FEED98462BC5}"/>
    <cellStyle name="Note 59 2 16" xfId="8276" xr:uid="{0A272019-22AD-4DCA-9081-037C8247A0D0}"/>
    <cellStyle name="Note 59 2 16 2" xfId="14747" xr:uid="{735B847E-E19D-44F0-8F88-43C57CD3735B}"/>
    <cellStyle name="Note 59 2 17" xfId="8438" xr:uid="{53D5E877-5849-4615-B265-F4B1A0AA74B8}"/>
    <cellStyle name="Note 59 2 17 2" xfId="14909" xr:uid="{D9DC9D6D-F043-448D-B2DE-373C635E289B}"/>
    <cellStyle name="Note 59 2 18" xfId="9074" xr:uid="{832E14F6-C6A8-40F4-8305-A13C9D16C6BD}"/>
    <cellStyle name="Note 59 2 19" xfId="9549" xr:uid="{A09D2739-5A8A-4620-A358-1EBF1AB16DB2}"/>
    <cellStyle name="Note 59 2 2" xfId="2361" xr:uid="{00000000-0005-0000-0000-00003A090000}"/>
    <cellStyle name="Note 59 2 2 2" xfId="4989" xr:uid="{ED8939F4-CA46-4F79-93D4-8C8F8A789DD0}"/>
    <cellStyle name="Note 59 2 2 2 2" xfId="11468" xr:uid="{B0FB697B-ED7A-457D-A398-1D16C4175A43}"/>
    <cellStyle name="Note 59 2 2 3" xfId="9550" xr:uid="{DF2D5699-F5AF-4D87-BB9F-FF530664186B}"/>
    <cellStyle name="Note 59 2 2 4" xfId="10411" xr:uid="{34A6E29B-F35F-40EB-9F82-8522D4C2085E}"/>
    <cellStyle name="Note 59 2 20" xfId="8589" xr:uid="{D313D9D5-1938-4D8D-A34C-5F8CF537D9E2}"/>
    <cellStyle name="Note 59 2 21" xfId="9835" xr:uid="{A41797CE-BFB2-4D75-ADE5-C5B3B4F6CED5}"/>
    <cellStyle name="Note 59 2 22" xfId="10018" xr:uid="{34684588-56F3-4D70-8417-991924727499}"/>
    <cellStyle name="Note 59 2 23" xfId="10140" xr:uid="{E79F4377-242F-49F2-8533-6FEAC3731A6F}"/>
    <cellStyle name="Note 59 2 24" xfId="15161" xr:uid="{31E66535-68DA-425E-A608-3BFA705DF431}"/>
    <cellStyle name="Note 59 2 25" xfId="15351" xr:uid="{D9B265E2-E9B9-45E7-9DE5-34F281254F17}"/>
    <cellStyle name="Note 59 2 26" xfId="15720" xr:uid="{199B1087-5EDF-4A2E-B963-C85F78939764}"/>
    <cellStyle name="Note 59 2 27" xfId="15881" xr:uid="{36B34E82-7D28-4997-9E8C-B200DE4256B5}"/>
    <cellStyle name="Note 59 2 3" xfId="4988" xr:uid="{250BCDA4-F428-4569-8F80-AB5411B7E745}"/>
    <cellStyle name="Note 59 2 3 2" xfId="11467" xr:uid="{754FE361-C07E-42D3-ABCE-44E716174B82}"/>
    <cellStyle name="Note 59 2 4" xfId="5572" xr:uid="{D1757309-BA40-4E2D-95A4-FE38DF2D1009}"/>
    <cellStyle name="Note 59 2 4 2" xfId="12043" xr:uid="{CCF4B7F8-3E19-4524-B889-F554D3469AA2}"/>
    <cellStyle name="Note 59 2 5" xfId="5399" xr:uid="{0D0547F3-6623-4495-80A7-C3FAB3852F8B}"/>
    <cellStyle name="Note 59 2 5 2" xfId="11870" xr:uid="{B7DD97E0-4346-4BEC-B6BA-FF537E4EB1BD}"/>
    <cellStyle name="Note 59 2 6" xfId="5808" xr:uid="{7624B81A-9618-4BD3-B922-FA03803586D8}"/>
    <cellStyle name="Note 59 2 6 2" xfId="12279" xr:uid="{916019C3-399D-4618-ADCD-6165BF4EC2F3}"/>
    <cellStyle name="Note 59 2 7" xfId="5980" xr:uid="{3CF8DD15-5093-48E7-95DB-9837C478CE3E}"/>
    <cellStyle name="Note 59 2 7 2" xfId="12451" xr:uid="{2A881C34-19BE-487B-B576-70C2924A55DF}"/>
    <cellStyle name="Note 59 2 8" xfId="6515" xr:uid="{F2176240-9DA3-4636-A05F-6BE63E63FB49}"/>
    <cellStyle name="Note 59 2 8 2" xfId="12986" xr:uid="{6BE03164-4897-485C-8DF8-AB9E038FD7D0}"/>
    <cellStyle name="Note 59 2 9" xfId="6284" xr:uid="{08E20F82-D8FB-499D-B6F4-B66429ED320E}"/>
    <cellStyle name="Note 59 2 9 2" xfId="12755" xr:uid="{96B08565-FCC5-470C-B541-3EE11406FFB9}"/>
    <cellStyle name="Note 59 20" xfId="9073" xr:uid="{8565BA02-25D6-429F-9CCB-354358FF2D31}"/>
    <cellStyle name="Note 59 21" xfId="9548" xr:uid="{1735F5C7-7E79-4AC2-9DE6-BB21FB23BD2B}"/>
    <cellStyle name="Note 59 22" xfId="8590" xr:uid="{FF56CAB9-8CBD-439B-ABC2-65FB847D403E}"/>
    <cellStyle name="Note 59 23" xfId="9834" xr:uid="{A3F23F9F-002E-4BA8-BF63-B8E46064808C}"/>
    <cellStyle name="Note 59 24" xfId="10017" xr:uid="{DFD066B7-15B8-46A1-B299-7655AD2119B5}"/>
    <cellStyle name="Note 59 25" xfId="10139" xr:uid="{B868B4C0-61D6-4533-9924-6E1CA15BA146}"/>
    <cellStyle name="Note 59 26" xfId="15160" xr:uid="{91CB745E-0C5A-4D5D-84F7-C5FC33C946BD}"/>
    <cellStyle name="Note 59 27" xfId="3603" xr:uid="{783299E0-A57C-4B0E-BBC4-46403D2B9A0D}"/>
    <cellStyle name="Note 59 28" xfId="15259" xr:uid="{D3653DD5-3004-4CE5-96D8-22D557CF05CB}"/>
    <cellStyle name="Note 59 29" xfId="15719" xr:uid="{B393484D-9564-4276-9752-7804378C8400}"/>
    <cellStyle name="Note 59 3" xfId="2362" xr:uid="{00000000-0005-0000-0000-00003B090000}"/>
    <cellStyle name="Note 59 3 2" xfId="4990" xr:uid="{E7789ADC-924D-4075-AC03-124C424B1B6B}"/>
    <cellStyle name="Note 59 3 2 2" xfId="11469" xr:uid="{8FA66143-BF49-4326-8E51-A3B2C617DB62}"/>
    <cellStyle name="Note 59 3 3" xfId="9551" xr:uid="{51E3284A-8DA8-4030-937D-DF9D3BE19B8F}"/>
    <cellStyle name="Note 59 3 4" xfId="10412" xr:uid="{BE36F561-BA97-4BF2-8821-E9FB186F0D5B}"/>
    <cellStyle name="Note 59 3 5" xfId="3604" xr:uid="{6AF6E387-C438-4744-9C67-65E1AC2C9DC7}"/>
    <cellStyle name="Note 59 30" xfId="15880" xr:uid="{3EFBEDB4-7958-492B-AD9B-F132CACAD16D}"/>
    <cellStyle name="Note 59 4" xfId="4338" xr:uid="{70096B7D-0C41-4669-B91D-4E3165EF71C2}"/>
    <cellStyle name="Note 59 4 2" xfId="10875" xr:uid="{6AC8BBD4-F64F-40B2-9BF0-F740BDD4BE9D}"/>
    <cellStyle name="Note 59 5" xfId="4987" xr:uid="{000620DA-F3A7-4F23-ABCB-8ECED582266D}"/>
    <cellStyle name="Note 59 5 2" xfId="11466" xr:uid="{E9410584-4B1B-4669-86D2-5BF30FC96098}"/>
    <cellStyle name="Note 59 6" xfId="5571" xr:uid="{B169B06F-B2B4-4865-86C4-38DCE859D573}"/>
    <cellStyle name="Note 59 6 2" xfId="12042" xr:uid="{1F1FBA69-B8D5-42FC-9DD5-FD8FBBAE33E0}"/>
    <cellStyle name="Note 59 7" xfId="5398" xr:uid="{843C83FE-17B3-4530-AE80-DD4859605146}"/>
    <cellStyle name="Note 59 7 2" xfId="11869" xr:uid="{CDB5FD2F-8D4A-4790-8C3D-FFCAB1476325}"/>
    <cellStyle name="Note 59 8" xfId="5807" xr:uid="{1CB5BD90-6D22-4A04-916B-95FEC26D1B42}"/>
    <cellStyle name="Note 59 8 2" xfId="12278" xr:uid="{D6014ABA-5DF3-404C-AD2F-E4C892FB5BF1}"/>
    <cellStyle name="Note 59 9" xfId="5981" xr:uid="{56FA8BA6-636C-444B-8DB7-4146410E7D0D}"/>
    <cellStyle name="Note 59 9 2" xfId="12452" xr:uid="{02C4C17E-9CCF-482D-8814-1E8565518479}"/>
    <cellStyle name="Note 59_TRAFO" xfId="2363" xr:uid="{00000000-0005-0000-0000-00003C090000}"/>
    <cellStyle name="Note 6" xfId="2364" xr:uid="{00000000-0005-0000-0000-00003D090000}"/>
    <cellStyle name="Note 6 10" xfId="6285" xr:uid="{E24BFA5E-7873-411F-A692-5276D84486E8}"/>
    <cellStyle name="Note 6 10 2" xfId="12756" xr:uid="{59AF93E6-A35C-465B-8080-A90BDC51DC73}"/>
    <cellStyle name="Note 6 11" xfId="6997" xr:uid="{B41DD219-A51E-48DA-A415-621A9C5F4DA2}"/>
    <cellStyle name="Note 6 11 2" xfId="13468" xr:uid="{73285034-3856-45E5-A41B-9A549FDB2CAF}"/>
    <cellStyle name="Note 6 12" xfId="6828" xr:uid="{AAE09514-A192-44DA-9F38-358FB3A1D1C4}"/>
    <cellStyle name="Note 6 12 2" xfId="13299" xr:uid="{BC9196F0-F1E7-42EB-BA8B-E1387C68192F}"/>
    <cellStyle name="Note 6 13" xfId="7231" xr:uid="{66E93313-72EA-4171-BC4C-2271ED545A3C}"/>
    <cellStyle name="Note 6 13 2" xfId="13702" xr:uid="{6FF78E6A-AEF5-4FAA-BA47-45E58F591214}"/>
    <cellStyle name="Note 6 14" xfId="7405" xr:uid="{87FF7C32-21E8-4ED7-A3D2-845BA7CD2FC2}"/>
    <cellStyle name="Note 6 14 2" xfId="13876" xr:uid="{B2D7E31C-7BA0-40C1-B389-67D85012B78A}"/>
    <cellStyle name="Note 6 15" xfId="7921" xr:uid="{095D064D-8A24-45AC-B606-B02F12A391B8}"/>
    <cellStyle name="Note 6 15 2" xfId="14392" xr:uid="{81220BA4-D5C8-4D06-9420-213EC511E4BD}"/>
    <cellStyle name="Note 6 16" xfId="8100" xr:uid="{9DEB5312-7417-46B0-9E11-56E227DB4505}"/>
    <cellStyle name="Note 6 16 2" xfId="14571" xr:uid="{6CE0FD35-F540-4676-9496-85DBC1727A56}"/>
    <cellStyle name="Note 6 17" xfId="8277" xr:uid="{5718B471-FD4F-47E4-A3A9-907B9CFFF217}"/>
    <cellStyle name="Note 6 17 2" xfId="14748" xr:uid="{F5977293-7B98-4EB9-856F-45553E8B70FB}"/>
    <cellStyle name="Note 6 18" xfId="8439" xr:uid="{0E35545E-3E2C-40E5-8757-E39DCD4503AB}"/>
    <cellStyle name="Note 6 18 2" xfId="14910" xr:uid="{450B64F7-2EFB-4700-BCD2-98D912152776}"/>
    <cellStyle name="Note 6 19" xfId="9075" xr:uid="{3F131C7D-C260-4B87-8025-52A98A80E048}"/>
    <cellStyle name="Note 6 2" xfId="2365" xr:uid="{00000000-0005-0000-0000-00003E090000}"/>
    <cellStyle name="Note 6 2 10" xfId="6998" xr:uid="{9C94CDBF-6CDF-4FDF-880C-784B36CF0666}"/>
    <cellStyle name="Note 6 2 10 2" xfId="13469" xr:uid="{77446403-7D19-496C-972D-7ED566383F89}"/>
    <cellStyle name="Note 6 2 11" xfId="6829" xr:uid="{D4B83966-D10B-4374-8A32-209FF90AE59C}"/>
    <cellStyle name="Note 6 2 11 2" xfId="13300" xr:uid="{852A9322-D3E0-47C0-8784-B00D4D624A35}"/>
    <cellStyle name="Note 6 2 12" xfId="7232" xr:uid="{A5D01FCF-81AD-48C4-AAAE-A141A406CB33}"/>
    <cellStyle name="Note 6 2 12 2" xfId="13703" xr:uid="{F9241F15-34FD-460C-B12B-F28CB77D2E41}"/>
    <cellStyle name="Note 6 2 13" xfId="7404" xr:uid="{704C3593-4799-4950-8DF6-BA0587CD2F60}"/>
    <cellStyle name="Note 6 2 13 2" xfId="13875" xr:uid="{2E8186C9-0A2C-44DF-9150-AB1CF24DA2E7}"/>
    <cellStyle name="Note 6 2 14" xfId="7922" xr:uid="{C301DDB2-46AD-4C17-A1A7-F7B0AAF350B1}"/>
    <cellStyle name="Note 6 2 14 2" xfId="14393" xr:uid="{D0EC2A89-BF58-4FEC-8033-6FDD8C4F9535}"/>
    <cellStyle name="Note 6 2 15" xfId="8101" xr:uid="{82BB4412-0E9A-41A0-BB29-D582189E9468}"/>
    <cellStyle name="Note 6 2 15 2" xfId="14572" xr:uid="{9E121B4B-CC2C-4127-A959-501F82B2D0DB}"/>
    <cellStyle name="Note 6 2 16" xfId="8278" xr:uid="{9E566485-30EE-438C-8862-09792693D551}"/>
    <cellStyle name="Note 6 2 16 2" xfId="14749" xr:uid="{70C5D1D0-C667-4286-995C-B28541C3D49D}"/>
    <cellStyle name="Note 6 2 17" xfId="8440" xr:uid="{E0A6D5FB-9793-4AB5-8813-DD1409652992}"/>
    <cellStyle name="Note 6 2 17 2" xfId="14911" xr:uid="{625B9308-6AC1-49D2-A97A-1DC1621F2A8A}"/>
    <cellStyle name="Note 6 2 18" xfId="9076" xr:uid="{09DEDBAE-61B0-4937-BEE0-8E96086777B8}"/>
    <cellStyle name="Note 6 2 19" xfId="9553" xr:uid="{BBF4287E-5A0F-4EDA-A94D-D767959C6105}"/>
    <cellStyle name="Note 6 2 2" xfId="2366" xr:uid="{00000000-0005-0000-0000-00003F090000}"/>
    <cellStyle name="Note 6 2 2 2" xfId="4993" xr:uid="{6F4D1098-5C74-4E36-856A-4CC42D5829E3}"/>
    <cellStyle name="Note 6 2 2 2 2" xfId="11472" xr:uid="{D680B3A6-8F2A-444D-A9A1-305B8B393DE6}"/>
    <cellStyle name="Note 6 2 2 3" xfId="9554" xr:uid="{6F06F990-7433-46A3-88F7-D34DC94FA85F}"/>
    <cellStyle name="Note 6 2 2 4" xfId="10413" xr:uid="{68E3B199-DAE9-45FD-B25F-390A27C1651A}"/>
    <cellStyle name="Note 6 2 20" xfId="8587" xr:uid="{CD3EC7DC-9819-4BE2-A72A-C0AAEC77A261}"/>
    <cellStyle name="Note 6 2 21" xfId="9837" xr:uid="{CF981FCB-6851-411E-BB38-A801FDC6F255}"/>
    <cellStyle name="Note 6 2 22" xfId="10020" xr:uid="{00E47E27-F7B1-47D9-8C65-3EE1596731DE}"/>
    <cellStyle name="Note 6 2 23" xfId="10225" xr:uid="{0A53295D-D032-4019-A32A-AB6071568883}"/>
    <cellStyle name="Note 6 2 24" xfId="15163" xr:uid="{5AE9562E-92E9-458A-95E1-269FEAED5938}"/>
    <cellStyle name="Note 6 2 25" xfId="15349" xr:uid="{987D72E0-3E4C-4406-936D-A4A18695AE8C}"/>
    <cellStyle name="Note 6 2 26" xfId="15722" xr:uid="{A0F3C919-73CA-430D-95F1-63223880697E}"/>
    <cellStyle name="Note 6 2 27" xfId="15883" xr:uid="{5641089E-309A-419F-86EF-27B50E04A463}"/>
    <cellStyle name="Note 6 2 3" xfId="4992" xr:uid="{541596D0-0564-4DF9-87F4-F84BF1461BF2}"/>
    <cellStyle name="Note 6 2 3 2" xfId="11471" xr:uid="{CDB9C4F7-6A8C-41EC-A9AD-D8148DA23FC1}"/>
    <cellStyle name="Note 6 2 4" xfId="5574" xr:uid="{4C6D05E7-3845-4A69-9B0A-6914D58BE34A}"/>
    <cellStyle name="Note 6 2 4 2" xfId="12045" xr:uid="{C8DBB8AD-36A8-4F91-AC65-98C8746A5813}"/>
    <cellStyle name="Note 6 2 5" xfId="5401" xr:uid="{CD66CFFD-0ED9-4949-A085-BF998CEF75A3}"/>
    <cellStyle name="Note 6 2 5 2" xfId="11872" xr:uid="{8BE9B084-EFF4-45D3-B208-6E6DD45DDE56}"/>
    <cellStyle name="Note 6 2 6" xfId="5810" xr:uid="{0C83B212-73B2-4187-B8BB-3699348B89B0}"/>
    <cellStyle name="Note 6 2 6 2" xfId="12281" xr:uid="{8944D368-9E87-440A-9D09-04336CC2A65A}"/>
    <cellStyle name="Note 6 2 7" xfId="5978" xr:uid="{9EEFDAF8-73C3-4235-B598-8DFDB8F201DE}"/>
    <cellStyle name="Note 6 2 7 2" xfId="12449" xr:uid="{1D9610A4-1E41-464C-AB03-7BF5AB59ED78}"/>
    <cellStyle name="Note 6 2 8" xfId="6517" xr:uid="{EFBCA9B5-CFB0-4E53-9126-976DD27827D0}"/>
    <cellStyle name="Note 6 2 8 2" xfId="12988" xr:uid="{8D799659-6F4F-45F2-9216-A81D789D0110}"/>
    <cellStyle name="Note 6 2 9" xfId="6286" xr:uid="{77657947-1DFA-49B2-98D1-8A2D90B13CDE}"/>
    <cellStyle name="Note 6 2 9 2" xfId="12757" xr:uid="{F13AE7A1-868E-409B-9FB5-F3A8680BA197}"/>
    <cellStyle name="Note 6 20" xfId="9552" xr:uid="{C4C4D642-789B-4057-9DFA-33B41D27087E}"/>
    <cellStyle name="Note 6 21" xfId="8588" xr:uid="{2734E603-138C-47F4-A247-F5221DFBB141}"/>
    <cellStyle name="Note 6 22" xfId="9836" xr:uid="{F1E9DFA6-9063-4E6C-B42C-08936DE662E8}"/>
    <cellStyle name="Note 6 23" xfId="10019" xr:uid="{AC8A6C86-EE88-4342-A6DA-B4A8C58D4B07}"/>
    <cellStyle name="Note 6 24" xfId="10141" xr:uid="{2E8824CC-8701-42D0-9B6D-1848D700B548}"/>
    <cellStyle name="Note 6 25" xfId="15162" xr:uid="{AFA75741-C735-4BE8-B9CB-5CF001DC7CD7}"/>
    <cellStyle name="Note 6 26" xfId="15350" xr:uid="{44EFD629-CD4C-482C-A950-0B669648C879}"/>
    <cellStyle name="Note 6 27" xfId="15721" xr:uid="{E97059CB-7F4D-4F9C-9459-0749EDFC1691}"/>
    <cellStyle name="Note 6 28" xfId="15882" xr:uid="{242341D7-C20B-47D8-86D7-14499AB3D4B3}"/>
    <cellStyle name="Note 6 3" xfId="2367" xr:uid="{00000000-0005-0000-0000-000040090000}"/>
    <cellStyle name="Note 6 3 2" xfId="4994" xr:uid="{371C6536-CDDB-4D78-A10E-01712E5611C4}"/>
    <cellStyle name="Note 6 3 2 2" xfId="11473" xr:uid="{45186E26-3CA2-41B6-B725-B5CFA2331F4F}"/>
    <cellStyle name="Note 6 3 3" xfId="9555" xr:uid="{9165F625-5B09-41CB-AAAB-BC65E80EEC43}"/>
    <cellStyle name="Note 6 3 4" xfId="10414" xr:uid="{428D075D-EFE7-4336-9353-6B20EB274B45}"/>
    <cellStyle name="Note 6 4" xfId="4991" xr:uid="{28C3AAF3-9441-4A6A-B017-6787FA47C9D7}"/>
    <cellStyle name="Note 6 4 2" xfId="11470" xr:uid="{27A56E77-1930-46B8-A0D9-97873D0F5ED1}"/>
    <cellStyle name="Note 6 5" xfId="5573" xr:uid="{044B008A-EAA4-4B4C-B10F-5C20CD409667}"/>
    <cellStyle name="Note 6 5 2" xfId="12044" xr:uid="{8E29B48F-33A9-416D-A6D9-ED86444507FD}"/>
    <cellStyle name="Note 6 6" xfId="5400" xr:uid="{83F012F0-1569-402E-AA3A-B909006BC047}"/>
    <cellStyle name="Note 6 6 2" xfId="11871" xr:uid="{BE21C987-4D4C-4314-BF6A-DC80C66C548E}"/>
    <cellStyle name="Note 6 7" xfId="5809" xr:uid="{EE0F1CEE-20FD-4ADF-A2BD-92D4C373E161}"/>
    <cellStyle name="Note 6 7 2" xfId="12280" xr:uid="{BAED9D22-93C6-4D4B-B1F7-96D9D8161EE1}"/>
    <cellStyle name="Note 6 8" xfId="5979" xr:uid="{257520E5-CF7E-490E-BC84-17F3FFBE2E9A}"/>
    <cellStyle name="Note 6 8 2" xfId="12450" xr:uid="{9E45059F-3964-4FB5-9FCD-16F80EC8CA6C}"/>
    <cellStyle name="Note 6 9" xfId="6516" xr:uid="{ADAC8B38-05CE-411A-96AA-1B7B6FEAE59B}"/>
    <cellStyle name="Note 6 9 2" xfId="12987" xr:uid="{6783F484-E881-430A-90D5-259950D26412}"/>
    <cellStyle name="Note 6_TRAFO" xfId="2368" xr:uid="{00000000-0005-0000-0000-000041090000}"/>
    <cellStyle name="Note 60" xfId="2369" xr:uid="{00000000-0005-0000-0000-000042090000}"/>
    <cellStyle name="Note 60 10" xfId="6518" xr:uid="{80E8C0C5-99B6-40E7-94DD-B06B3E9F8B0A}"/>
    <cellStyle name="Note 60 10 2" xfId="12989" xr:uid="{3EAC5F60-1F4C-4F31-8029-9D2C45816C1C}"/>
    <cellStyle name="Note 60 11" xfId="6287" xr:uid="{8A4A96B0-8A91-4F2A-928C-6130121C9B89}"/>
    <cellStyle name="Note 60 11 2" xfId="12758" xr:uid="{57F16C5A-90A7-4894-B948-A98C7C580812}"/>
    <cellStyle name="Note 60 12" xfId="6999" xr:uid="{2A6BAC39-EB23-4973-9821-100294EBBDDC}"/>
    <cellStyle name="Note 60 12 2" xfId="13470" xr:uid="{9DB7C6B7-2C53-4F20-AB7A-2B3CD3683DEA}"/>
    <cellStyle name="Note 60 13" xfId="6830" xr:uid="{3245CFCF-7F49-4E6C-9E71-0AE12EB062B9}"/>
    <cellStyle name="Note 60 13 2" xfId="13301" xr:uid="{24AE6103-9CD2-4BF2-B01A-A3DE6A14E2C6}"/>
    <cellStyle name="Note 60 14" xfId="7233" xr:uid="{4F9ED493-5B06-489C-B84B-10807AF9B274}"/>
    <cellStyle name="Note 60 14 2" xfId="13704" xr:uid="{E3D6C693-CF56-4D1D-A604-07C4EECFB4D2}"/>
    <cellStyle name="Note 60 15" xfId="7403" xr:uid="{B9B9A379-4BBD-4BCB-AB67-A37CA36C2AAC}"/>
    <cellStyle name="Note 60 15 2" xfId="13874" xr:uid="{ADCF6D72-385F-4CA1-B952-556B3D688F5E}"/>
    <cellStyle name="Note 60 16" xfId="7923" xr:uid="{EAD19611-B70A-4B0C-8B32-2D5C7E7B5665}"/>
    <cellStyle name="Note 60 16 2" xfId="14394" xr:uid="{95F6FB23-0E12-4260-94EF-372FE27E9E8D}"/>
    <cellStyle name="Note 60 17" xfId="8102" xr:uid="{22AF2E5B-9A42-4B7B-BC9B-5A53A538FF45}"/>
    <cellStyle name="Note 60 17 2" xfId="14573" xr:uid="{F63C284C-A7CC-4818-B5BF-E9DEB674C5A7}"/>
    <cellStyle name="Note 60 18" xfId="8279" xr:uid="{9BC2B325-696E-4907-8622-50D23D34C990}"/>
    <cellStyle name="Note 60 18 2" xfId="14750" xr:uid="{9BB98A33-ECA0-4AE0-B0DF-A3D1D1779805}"/>
    <cellStyle name="Note 60 19" xfId="8441" xr:uid="{8F839991-F1EC-4836-93E4-C31A06D3B9EB}"/>
    <cellStyle name="Note 60 19 2" xfId="14912" xr:uid="{FE6EBA11-921F-4C06-A73D-43C2F8A4F430}"/>
    <cellStyle name="Note 60 2" xfId="2370" xr:uid="{00000000-0005-0000-0000-000043090000}"/>
    <cellStyle name="Note 60 2 10" xfId="7000" xr:uid="{8A23DDBE-86F7-44A7-8A3F-D5B7BE6B73AD}"/>
    <cellStyle name="Note 60 2 10 2" xfId="13471" xr:uid="{D473B6B6-BF8B-496B-B505-43A0475971B2}"/>
    <cellStyle name="Note 60 2 11" xfId="6831" xr:uid="{4A29CF2D-742F-43F3-827C-39267F2A86E9}"/>
    <cellStyle name="Note 60 2 11 2" xfId="13302" xr:uid="{F9E32341-B20D-48DD-888C-E47C94F0FBFD}"/>
    <cellStyle name="Note 60 2 12" xfId="7234" xr:uid="{994072D6-0118-4A4A-BE93-2C8838295531}"/>
    <cellStyle name="Note 60 2 12 2" xfId="13705" xr:uid="{28641D54-37FA-4032-BFC3-76E7DB4ACC83}"/>
    <cellStyle name="Note 60 2 13" xfId="7402" xr:uid="{BBB7F755-A209-4786-AC04-A4446AAC996A}"/>
    <cellStyle name="Note 60 2 13 2" xfId="13873" xr:uid="{9C8D33EB-6EB4-41AE-AFF3-E4E4D1C44AD6}"/>
    <cellStyle name="Note 60 2 14" xfId="7924" xr:uid="{DFB2ED22-D182-4C04-B59E-F22996735B02}"/>
    <cellStyle name="Note 60 2 14 2" xfId="14395" xr:uid="{C2AE5B76-474C-4DDC-BF78-18309A888A18}"/>
    <cellStyle name="Note 60 2 15" xfId="8103" xr:uid="{69F74324-1AEC-4DE8-9ADB-571BC40F1BA1}"/>
    <cellStyle name="Note 60 2 15 2" xfId="14574" xr:uid="{4838C266-8F85-4B7E-9105-1C1C1A971465}"/>
    <cellStyle name="Note 60 2 16" xfId="8280" xr:uid="{7878A52A-7BFD-43AE-A6C2-34743194D066}"/>
    <cellStyle name="Note 60 2 16 2" xfId="14751" xr:uid="{089EB3D9-9543-4B30-9ADF-9D59C69F220F}"/>
    <cellStyle name="Note 60 2 17" xfId="8442" xr:uid="{7EEA9867-DCE7-4F00-8FD6-EF17175F429D}"/>
    <cellStyle name="Note 60 2 17 2" xfId="14913" xr:uid="{4C26F178-67FF-442F-A3EF-BC6D9CA206EE}"/>
    <cellStyle name="Note 60 2 18" xfId="9078" xr:uid="{415134B2-6E7F-48F6-AAF5-BD8A5D86782B}"/>
    <cellStyle name="Note 60 2 19" xfId="9557" xr:uid="{526F7136-AD5C-4CAE-8D2A-D5C79A3EF677}"/>
    <cellStyle name="Note 60 2 2" xfId="2371" xr:uid="{00000000-0005-0000-0000-000044090000}"/>
    <cellStyle name="Note 60 2 2 2" xfId="4997" xr:uid="{7CCD07DB-BC5A-44BE-BA3A-9DD22E54FB02}"/>
    <cellStyle name="Note 60 2 2 2 2" xfId="11476" xr:uid="{7B7A2BC1-F9AA-416D-B5FA-F5B8F9F8799A}"/>
    <cellStyle name="Note 60 2 2 3" xfId="9558" xr:uid="{A04708D8-9E5E-43AE-8DFD-4B6525918C4B}"/>
    <cellStyle name="Note 60 2 2 4" xfId="10415" xr:uid="{D0EE0C83-C782-4858-BD1E-EA7526D39697}"/>
    <cellStyle name="Note 60 2 20" xfId="8585" xr:uid="{008A5AA2-D036-4925-8FA0-52E17E800D01}"/>
    <cellStyle name="Note 60 2 21" xfId="9839" xr:uid="{E179BA18-1AB5-442C-869F-1ECEA7DD1EC1}"/>
    <cellStyle name="Note 60 2 22" xfId="10022" xr:uid="{DD06B02E-0F28-48D9-923E-9365F2644BF9}"/>
    <cellStyle name="Note 60 2 23" xfId="10143" xr:uid="{9E22BB00-EFA8-4FDD-840A-39C3141B576E}"/>
    <cellStyle name="Note 60 2 24" xfId="15165" xr:uid="{DED1EED2-D76D-4CC7-8340-2707B7159D14}"/>
    <cellStyle name="Note 60 2 25" xfId="15347" xr:uid="{78A0D9A2-1976-492F-AC38-EB7AB89F05FE}"/>
    <cellStyle name="Note 60 2 26" xfId="15724" xr:uid="{B7EB2800-4C6C-40A4-A931-7C9D68AC0744}"/>
    <cellStyle name="Note 60 2 27" xfId="15885" xr:uid="{D84A3533-182F-461B-901C-D9541710F05C}"/>
    <cellStyle name="Note 60 2 3" xfId="4996" xr:uid="{58756998-BE1D-466C-8449-E23E2D1A9D38}"/>
    <cellStyle name="Note 60 2 3 2" xfId="11475" xr:uid="{E8A165CE-2FD3-451E-99AA-54216515CE48}"/>
    <cellStyle name="Note 60 2 4" xfId="5576" xr:uid="{F129CB5D-AC7A-497C-974C-F06D67217175}"/>
    <cellStyle name="Note 60 2 4 2" xfId="12047" xr:uid="{C1463E82-31E0-4B57-8DE5-43B54361C345}"/>
    <cellStyle name="Note 60 2 5" xfId="5178" xr:uid="{CC9DE22F-217C-43BB-841C-3A9366199B72}"/>
    <cellStyle name="Note 60 2 5 2" xfId="11649" xr:uid="{8532FC70-EF6C-4022-9DAE-B8742BB77C37}"/>
    <cellStyle name="Note 60 2 6" xfId="5812" xr:uid="{1671E7CF-CE84-4457-8D69-56E4B978B4E0}"/>
    <cellStyle name="Note 60 2 6 2" xfId="12283" xr:uid="{CEF41D7C-F049-4D2E-8E16-976F692E78B0}"/>
    <cellStyle name="Note 60 2 7" xfId="5976" xr:uid="{B05AAEEC-F6D1-4909-BC1D-FE4A75686A89}"/>
    <cellStyle name="Note 60 2 7 2" xfId="12447" xr:uid="{67E9CF56-3DFC-44C4-A81B-A812AEFB9DFE}"/>
    <cellStyle name="Note 60 2 8" xfId="6519" xr:uid="{9D435338-2B4A-4BF2-AC67-FA2498BEE191}"/>
    <cellStyle name="Note 60 2 8 2" xfId="12990" xr:uid="{C799D1F7-3A26-43AF-A2BF-26103F11A7A3}"/>
    <cellStyle name="Note 60 2 9" xfId="6289" xr:uid="{E4F68D96-70B7-426A-9622-37508315D245}"/>
    <cellStyle name="Note 60 2 9 2" xfId="12760" xr:uid="{91DC77C8-883D-439E-BE81-807AF2852D0B}"/>
    <cellStyle name="Note 60 20" xfId="9077" xr:uid="{AA6ED08E-4467-4475-8812-41F7A0E79E8B}"/>
    <cellStyle name="Note 60 21" xfId="9556" xr:uid="{F902C31E-3DBA-4A26-BA1A-0FBBE7A8FB25}"/>
    <cellStyle name="Note 60 22" xfId="8586" xr:uid="{0B39CB8E-3A4F-4853-A03D-1FE880A53542}"/>
    <cellStyle name="Note 60 23" xfId="9838" xr:uid="{F6896048-ADD9-4636-872F-A3D6BF39D508}"/>
    <cellStyle name="Note 60 24" xfId="10021" xr:uid="{789BAFE8-7598-4FB1-BF06-6112140B5CE4}"/>
    <cellStyle name="Note 60 25" xfId="10142" xr:uid="{B43A36F6-1CA3-40FC-9E9A-AAAB62B2B4DB}"/>
    <cellStyle name="Note 60 26" xfId="15164" xr:uid="{AB0DBF98-9625-493D-88AD-C1C2E81395EE}"/>
    <cellStyle name="Note 60 27" xfId="3605" xr:uid="{4A4A765B-2F66-45A3-8FAD-A5566117DFB7}"/>
    <cellStyle name="Note 60 28" xfId="15348" xr:uid="{1EABD060-9387-4656-AF14-E66023EC993C}"/>
    <cellStyle name="Note 60 29" xfId="15723" xr:uid="{287B378B-BE02-4DFD-9F69-88836A5ED3BE}"/>
    <cellStyle name="Note 60 3" xfId="2372" xr:uid="{00000000-0005-0000-0000-000045090000}"/>
    <cellStyle name="Note 60 3 2" xfId="4998" xr:uid="{3806541B-599E-4D41-8412-B9A5465AB6E2}"/>
    <cellStyle name="Note 60 3 2 2" xfId="11477" xr:uid="{858DCD10-8432-47F9-BAE3-04915F330627}"/>
    <cellStyle name="Note 60 3 3" xfId="9559" xr:uid="{ABA4788B-EE39-48F4-B372-16995C4FFA65}"/>
    <cellStyle name="Note 60 3 4" xfId="10416" xr:uid="{04F15179-FC89-4B78-BE7A-C88815F41A11}"/>
    <cellStyle name="Note 60 3 5" xfId="3606" xr:uid="{E2C9B337-94CD-412D-A1D1-5551492A8F6D}"/>
    <cellStyle name="Note 60 30" xfId="15884" xr:uid="{3E054C93-A0C5-4E69-9953-646320045022}"/>
    <cellStyle name="Note 60 4" xfId="4339" xr:uid="{62BB644F-95FF-42AA-BE06-7D8F8517912F}"/>
    <cellStyle name="Note 60 4 2" xfId="10876" xr:uid="{C066BDA0-A603-499B-9825-56D78BFDFD53}"/>
    <cellStyle name="Note 60 5" xfId="4995" xr:uid="{0FFA5493-210C-42E9-84EE-B24A5426FEED}"/>
    <cellStyle name="Note 60 5 2" xfId="11474" xr:uid="{23D97F11-47CB-4CCE-9B1B-5C1B2B865D13}"/>
    <cellStyle name="Note 60 6" xfId="5575" xr:uid="{08088841-F812-439C-A397-83C861B1AC2A}"/>
    <cellStyle name="Note 60 6 2" xfId="12046" xr:uid="{7EA4C0BF-DC81-4B4C-A321-07BFF7B01EED}"/>
    <cellStyle name="Note 60 7" xfId="5402" xr:uid="{7D586B70-7A4E-42ED-BDBB-436125978EF6}"/>
    <cellStyle name="Note 60 7 2" xfId="11873" xr:uid="{42E299EA-687F-4881-A080-24BC298FFFDD}"/>
    <cellStyle name="Note 60 8" xfId="5811" xr:uid="{D4EAC574-238F-4A49-9019-61AB7AE21D1A}"/>
    <cellStyle name="Note 60 8 2" xfId="12282" xr:uid="{A64302F4-D64B-44BE-8E92-E2BABF70F612}"/>
    <cellStyle name="Note 60 9" xfId="5977" xr:uid="{B062AA7D-55A4-44C2-BCEC-66D544D95A6B}"/>
    <cellStyle name="Note 60 9 2" xfId="12448" xr:uid="{63F69A89-3B15-4F12-ACD2-3EC038DBBC00}"/>
    <cellStyle name="Note 60_TRAFO" xfId="2373" xr:uid="{00000000-0005-0000-0000-000046090000}"/>
    <cellStyle name="Note 61" xfId="2374" xr:uid="{00000000-0005-0000-0000-000047090000}"/>
    <cellStyle name="Note 61 10" xfId="6520" xr:uid="{06F19B2D-0AD7-4CFC-824B-53F615E2D470}"/>
    <cellStyle name="Note 61 10 2" xfId="12991" xr:uid="{A837A84E-7872-4A2F-AE63-32F21D3B44E0}"/>
    <cellStyle name="Note 61 11" xfId="6290" xr:uid="{4E825A34-4058-4429-A100-8B25F5F8B1C3}"/>
    <cellStyle name="Note 61 11 2" xfId="12761" xr:uid="{6D1FF988-0D19-4598-9B23-6F33DD8371D7}"/>
    <cellStyle name="Note 61 12" xfId="7001" xr:uid="{CDD6271C-AF03-42D5-99A5-AFB5308916B2}"/>
    <cellStyle name="Note 61 12 2" xfId="13472" xr:uid="{20BD761D-7F66-45B7-98BA-DDFDE4D3D6A4}"/>
    <cellStyle name="Note 61 13" xfId="6643" xr:uid="{9F8FD5FC-1A9D-4B52-A830-1257D9C8880F}"/>
    <cellStyle name="Note 61 13 2" xfId="13114" xr:uid="{6EC4AC6D-8D8F-4B2E-9D97-8C555414E40F}"/>
    <cellStyle name="Note 61 14" xfId="7235" xr:uid="{284622FC-3FC3-4AC5-B933-4677E102736E}"/>
    <cellStyle name="Note 61 14 2" xfId="13706" xr:uid="{1772E317-2AED-4C45-B183-08BFDEC3D41D}"/>
    <cellStyle name="Note 61 15" xfId="7401" xr:uid="{00BC1225-9107-4B8D-A252-692CCB483435}"/>
    <cellStyle name="Note 61 15 2" xfId="13872" xr:uid="{E9682F8D-1E56-45BB-8052-1AA42A52DC0A}"/>
    <cellStyle name="Note 61 16" xfId="7925" xr:uid="{C492ABBC-D46B-46AF-BAE4-2643C7F4C082}"/>
    <cellStyle name="Note 61 16 2" xfId="14396" xr:uid="{2AC0AF88-CFE3-4285-9A64-2412C86379AD}"/>
    <cellStyle name="Note 61 17" xfId="8104" xr:uid="{4505EA5B-8B17-44FB-B47F-6279C2E60B13}"/>
    <cellStyle name="Note 61 17 2" xfId="14575" xr:uid="{9810092D-0CF7-4443-B51C-243CA3394EF4}"/>
    <cellStyle name="Note 61 18" xfId="8281" xr:uid="{AC589F2C-86E5-478F-8549-2C774C7BC928}"/>
    <cellStyle name="Note 61 18 2" xfId="14752" xr:uid="{BB310B8C-0476-417B-AB50-EF21A1136FB1}"/>
    <cellStyle name="Note 61 19" xfId="8443" xr:uid="{CF8F792D-25F2-48D7-9924-21D44AA9E17D}"/>
    <cellStyle name="Note 61 19 2" xfId="14914" xr:uid="{3709EDAC-F1EA-4CB9-B506-F6AB1EC37510}"/>
    <cellStyle name="Note 61 2" xfId="2375" xr:uid="{00000000-0005-0000-0000-000048090000}"/>
    <cellStyle name="Note 61 2 10" xfId="7002" xr:uid="{22F0F797-26E1-4FBC-BA15-EE34579FC62E}"/>
    <cellStyle name="Note 61 2 10 2" xfId="13473" xr:uid="{E44F300D-C802-4534-91A1-34975E01A034}"/>
    <cellStyle name="Note 61 2 11" xfId="6644" xr:uid="{C24A881E-4F03-4FDA-9163-97C2D8AB4274}"/>
    <cellStyle name="Note 61 2 11 2" xfId="13115" xr:uid="{C0CED0CD-CA1F-4A48-9564-D3C7C83043A3}"/>
    <cellStyle name="Note 61 2 12" xfId="7236" xr:uid="{40D80FF7-ADD8-4F23-98FE-0463D8604758}"/>
    <cellStyle name="Note 61 2 12 2" xfId="13707" xr:uid="{2D613007-0F26-4501-929C-6CB4814B0847}"/>
    <cellStyle name="Note 61 2 13" xfId="7400" xr:uid="{A71BE8DE-262E-4AAC-A8E9-88373193794D}"/>
    <cellStyle name="Note 61 2 13 2" xfId="13871" xr:uid="{89CD0DDA-CB8D-4BA0-8852-33284C077164}"/>
    <cellStyle name="Note 61 2 14" xfId="7926" xr:uid="{4E68AC92-381C-4ED8-8D91-E1DFCCB43508}"/>
    <cellStyle name="Note 61 2 14 2" xfId="14397" xr:uid="{B3B19268-D9C9-4618-ACD8-3BDB7864BCF6}"/>
    <cellStyle name="Note 61 2 15" xfId="8105" xr:uid="{92CED475-8062-40DA-9C2F-2F64A4565DBE}"/>
    <cellStyle name="Note 61 2 15 2" xfId="14576" xr:uid="{04DD8953-6ECA-40B7-BFE4-66C3D449F697}"/>
    <cellStyle name="Note 61 2 16" xfId="8282" xr:uid="{40F86500-B09F-462F-A7A4-3C9148E50D05}"/>
    <cellStyle name="Note 61 2 16 2" xfId="14753" xr:uid="{D72CA6BD-A9FF-4F7C-B615-0C2F19049D88}"/>
    <cellStyle name="Note 61 2 17" xfId="8444" xr:uid="{1206066C-1C52-460F-A1CE-86022632E4F6}"/>
    <cellStyle name="Note 61 2 17 2" xfId="14915" xr:uid="{C0A6BF10-30B8-43C5-9B41-DB873B1D6968}"/>
    <cellStyle name="Note 61 2 18" xfId="9080" xr:uid="{BED9F0E5-6984-406E-9ED4-0535F311F2FF}"/>
    <cellStyle name="Note 61 2 19" xfId="9561" xr:uid="{AA4D0E8F-108C-4FB2-B9C3-2BC06C0EE2CE}"/>
    <cellStyle name="Note 61 2 2" xfId="2376" xr:uid="{00000000-0005-0000-0000-000049090000}"/>
    <cellStyle name="Note 61 2 2 2" xfId="5001" xr:uid="{21957DE4-0F15-43CD-8002-1700FC204500}"/>
    <cellStyle name="Note 61 2 2 2 2" xfId="11480" xr:uid="{01C1BCA1-4F74-42EC-98F4-192F1ED98124}"/>
    <cellStyle name="Note 61 2 2 3" xfId="9562" xr:uid="{D979B93A-7105-4E78-A1CA-A076DE6AD8C7}"/>
    <cellStyle name="Note 61 2 2 4" xfId="10417" xr:uid="{CADC205D-5DD0-4863-AFD5-0980333FB8D5}"/>
    <cellStyle name="Note 61 2 20" xfId="8583" xr:uid="{65910257-5DCF-4397-A1F6-98DF4EFF5006}"/>
    <cellStyle name="Note 61 2 21" xfId="9841" xr:uid="{611B1A82-BB62-48D3-B3AB-96F1E4FE2169}"/>
    <cellStyle name="Note 61 2 22" xfId="10024" xr:uid="{325F30D7-B45B-42E5-849B-D0085A46FD37}"/>
    <cellStyle name="Note 61 2 23" xfId="10145" xr:uid="{4220FB85-657C-4DF9-A16E-6FFA8F3E7779}"/>
    <cellStyle name="Note 61 2 24" xfId="15167" xr:uid="{D392BC0A-E0D8-46FD-A016-2BDE1A4A10B4}"/>
    <cellStyle name="Note 61 2 25" xfId="15345" xr:uid="{14AA8B5F-AEB0-4C0A-98F2-F60E864EBF55}"/>
    <cellStyle name="Note 61 2 26" xfId="15726" xr:uid="{E1B3BBE4-E2DC-480E-8E62-B7352A008244}"/>
    <cellStyle name="Note 61 2 27" xfId="15887" xr:uid="{DE38B6A7-7BBA-42B9-8BA8-98FF5AC2A4D5}"/>
    <cellStyle name="Note 61 2 3" xfId="5000" xr:uid="{D60C5543-2C25-4E2A-AF08-D9C31CBEDB91}"/>
    <cellStyle name="Note 61 2 3 2" xfId="11479" xr:uid="{0CA66D03-4C2E-42CB-93A7-9657E7BC80E3}"/>
    <cellStyle name="Note 61 2 4" xfId="5578" xr:uid="{01EAC0C6-57C3-4A1D-88A9-90589F6F366D}"/>
    <cellStyle name="Note 61 2 4 2" xfId="12049" xr:uid="{E9969AC7-5C66-40CD-BFA2-1B5E29F30DCB}"/>
    <cellStyle name="Note 61 2 5" xfId="5403" xr:uid="{94FD657E-94EE-42F2-998E-D96688248F8A}"/>
    <cellStyle name="Note 61 2 5 2" xfId="11874" xr:uid="{CA759CD2-5E1B-435B-80B8-518C5217D5FD}"/>
    <cellStyle name="Note 61 2 6" xfId="5814" xr:uid="{FC62DDD9-0F30-4D3D-A400-690EB8FC8F53}"/>
    <cellStyle name="Note 61 2 6 2" xfId="12285" xr:uid="{D274D0C1-C9B1-4AE8-8EDC-655729FF23FE}"/>
    <cellStyle name="Note 61 2 7" xfId="5974" xr:uid="{B7C02FDA-D4B6-4D6D-9082-FD8865C5A2C5}"/>
    <cellStyle name="Note 61 2 7 2" xfId="12445" xr:uid="{A90FFE88-5CB6-43BE-9786-82827BE1E1E6}"/>
    <cellStyle name="Note 61 2 8" xfId="6521" xr:uid="{30454DA8-0137-4D04-B44F-23929CF6949A}"/>
    <cellStyle name="Note 61 2 8 2" xfId="12992" xr:uid="{65B70B34-EE69-447F-AE12-203022E28DA6}"/>
    <cellStyle name="Note 61 2 9" xfId="6291" xr:uid="{300A7C4E-FD5C-4D76-9C57-BCB2CE02FFBF}"/>
    <cellStyle name="Note 61 2 9 2" xfId="12762" xr:uid="{3FEB08D4-EBEB-40C8-A514-0D5C4A9F6FC1}"/>
    <cellStyle name="Note 61 20" xfId="9079" xr:uid="{2F5E5EE8-690C-4043-8B5F-39492BD0C9EC}"/>
    <cellStyle name="Note 61 21" xfId="9560" xr:uid="{D3930668-3BC3-499A-98F8-B76E88BC8A14}"/>
    <cellStyle name="Note 61 22" xfId="8584" xr:uid="{3F7B88B0-0DE7-41C2-808A-C354F3A06175}"/>
    <cellStyle name="Note 61 23" xfId="9840" xr:uid="{3C0616F9-7A50-4641-A619-AD1C288C1C8B}"/>
    <cellStyle name="Note 61 24" xfId="10023" xr:uid="{DAA4EFE7-0B5E-4358-846B-7843F07DC110}"/>
    <cellStyle name="Note 61 25" xfId="10144" xr:uid="{606A795F-1DB6-4488-BEBB-808C09AA9083}"/>
    <cellStyle name="Note 61 26" xfId="15166" xr:uid="{22B801FC-1545-4DA2-BB26-CF723D340A7A}"/>
    <cellStyle name="Note 61 27" xfId="3607" xr:uid="{B0288BD0-BAD5-4FBB-AD35-0C645D92B433}"/>
    <cellStyle name="Note 61 28" xfId="15346" xr:uid="{251B887E-D0B6-4B0A-BA39-8770FD44E81E}"/>
    <cellStyle name="Note 61 29" xfId="15725" xr:uid="{8ECFABB5-0F29-46B3-8DCB-480B769FE5EA}"/>
    <cellStyle name="Note 61 3" xfId="2377" xr:uid="{00000000-0005-0000-0000-00004A090000}"/>
    <cellStyle name="Note 61 3 2" xfId="5002" xr:uid="{BB369731-57D0-4405-A5BB-B35B53EF0EAC}"/>
    <cellStyle name="Note 61 3 2 2" xfId="11481" xr:uid="{0395D462-1007-4DCA-9194-74309FF36956}"/>
    <cellStyle name="Note 61 3 3" xfId="9563" xr:uid="{44462075-0B37-472E-B4F6-5FC93C5FE2C9}"/>
    <cellStyle name="Note 61 3 4" xfId="10418" xr:uid="{5A34AD8B-DAB7-483B-860C-E127E4F46E88}"/>
    <cellStyle name="Note 61 3 5" xfId="3608" xr:uid="{688BDFA5-DC2D-4564-879C-2BA54038FBAC}"/>
    <cellStyle name="Note 61 30" xfId="15886" xr:uid="{62434B57-9727-4021-9DEA-E24AB9EF2EE5}"/>
    <cellStyle name="Note 61 4" xfId="4340" xr:uid="{2E1D18F7-8804-46E9-8818-18639C184963}"/>
    <cellStyle name="Note 61 4 2" xfId="10877" xr:uid="{1A626D88-48BD-4573-A4EA-27AC2B436E39}"/>
    <cellStyle name="Note 61 5" xfId="4999" xr:uid="{17553D5B-7B9B-4D67-B8B6-B3D248064AE8}"/>
    <cellStyle name="Note 61 5 2" xfId="11478" xr:uid="{6F26792F-D129-44A8-ABC5-7DDC88FD71B2}"/>
    <cellStyle name="Note 61 6" xfId="5577" xr:uid="{C03E0CCC-76DF-455C-8BEB-34170486F870}"/>
    <cellStyle name="Note 61 6 2" xfId="12048" xr:uid="{08B027FE-DBAD-4EE4-B472-7EFA0517704C}"/>
    <cellStyle name="Note 61 7" xfId="5179" xr:uid="{5E05C722-72AD-46F3-A8D3-CDA737038C36}"/>
    <cellStyle name="Note 61 7 2" xfId="11650" xr:uid="{CD53E956-A9AA-444D-9FEA-16BAA1E163CD}"/>
    <cellStyle name="Note 61 8" xfId="5813" xr:uid="{8F325495-7B77-411C-BFC3-510D912C9FBD}"/>
    <cellStyle name="Note 61 8 2" xfId="12284" xr:uid="{240C89E4-B6AE-4A07-BD3F-8ADF853D18CA}"/>
    <cellStyle name="Note 61 9" xfId="5975" xr:uid="{C3B22FAF-D229-4436-B3FB-1CF2046C26BF}"/>
    <cellStyle name="Note 61 9 2" xfId="12446" xr:uid="{D1DEF8A8-5499-4A30-BFF6-9D979AC05B5A}"/>
    <cellStyle name="Note 61_TRAFO" xfId="2378" xr:uid="{00000000-0005-0000-0000-00004B090000}"/>
    <cellStyle name="Note 62" xfId="2379" xr:uid="{00000000-0005-0000-0000-00004C090000}"/>
    <cellStyle name="Note 62 10" xfId="6522" xr:uid="{37EC5D02-320A-4D24-9428-FC1C251E46EB}"/>
    <cellStyle name="Note 62 10 2" xfId="12993" xr:uid="{5DD93C60-43C8-4FD6-9CBB-ED7E67359B66}"/>
    <cellStyle name="Note 62 11" xfId="6292" xr:uid="{153EE919-DF76-4CB4-9EE4-E0CACEE003E2}"/>
    <cellStyle name="Note 62 11 2" xfId="12763" xr:uid="{EE6FC4A0-12B9-45EF-853C-3581DAD7CC5B}"/>
    <cellStyle name="Note 62 12" xfId="7003" xr:uid="{269173C8-B43E-4466-80CF-FDCBC9735BB6}"/>
    <cellStyle name="Note 62 12 2" xfId="13474" xr:uid="{43C1EA11-F3D3-4533-B7A1-24E391A73A0B}"/>
    <cellStyle name="Note 62 13" xfId="6832" xr:uid="{F319A02A-999B-4D88-A1F1-6D1F9EC21E63}"/>
    <cellStyle name="Note 62 13 2" xfId="13303" xr:uid="{E338E1F3-9154-4F9F-AE92-F9C58C0B12A1}"/>
    <cellStyle name="Note 62 14" xfId="7237" xr:uid="{409EC373-B9ED-4E54-832E-D49F52E7555E}"/>
    <cellStyle name="Note 62 14 2" xfId="13708" xr:uid="{78A6810C-0955-445B-AA77-C7488E756BBB}"/>
    <cellStyle name="Note 62 15" xfId="7399" xr:uid="{921FFB8A-AE4E-4979-A6DB-D41A2E172EC8}"/>
    <cellStyle name="Note 62 15 2" xfId="13870" xr:uid="{454EBA34-C76C-4310-9F08-26F852F8F462}"/>
    <cellStyle name="Note 62 16" xfId="7927" xr:uid="{24B802D8-6E0E-4694-A7C3-C52DE4059283}"/>
    <cellStyle name="Note 62 16 2" xfId="14398" xr:uid="{7755B9BB-6A76-4B27-86B4-197B6F861AF3}"/>
    <cellStyle name="Note 62 17" xfId="8106" xr:uid="{CC4AAE8F-F5F6-4184-8FDE-AA2C7713B109}"/>
    <cellStyle name="Note 62 17 2" xfId="14577" xr:uid="{39B51799-A0B3-4FB3-8B40-D4346464AC23}"/>
    <cellStyle name="Note 62 18" xfId="8283" xr:uid="{AC16FD47-753C-41B8-AFB0-30EADDDCE487}"/>
    <cellStyle name="Note 62 18 2" xfId="14754" xr:uid="{6316C213-9382-448F-806E-3925EC24FC32}"/>
    <cellStyle name="Note 62 19" xfId="8445" xr:uid="{D63854E6-7BA3-4E70-8698-15235FEDECB1}"/>
    <cellStyle name="Note 62 19 2" xfId="14916" xr:uid="{BF8CB84F-0D2B-497B-B974-DC30D978D618}"/>
    <cellStyle name="Note 62 2" xfId="2380" xr:uid="{00000000-0005-0000-0000-00004D090000}"/>
    <cellStyle name="Note 62 2 10" xfId="7004" xr:uid="{A16414C4-9342-4440-93FC-F908E9886537}"/>
    <cellStyle name="Note 62 2 10 2" xfId="13475" xr:uid="{D7921414-27C3-4C8C-9575-4D92095E082F}"/>
    <cellStyle name="Note 62 2 11" xfId="6833" xr:uid="{0C1C401E-4BDC-49E3-8848-6DBE28DB9C9D}"/>
    <cellStyle name="Note 62 2 11 2" xfId="13304" xr:uid="{577F6886-03AC-4AEB-8B71-E1ECA690674F}"/>
    <cellStyle name="Note 62 2 12" xfId="7238" xr:uid="{7D5E0355-FF4C-4B38-9317-C23D0C6CFF17}"/>
    <cellStyle name="Note 62 2 12 2" xfId="13709" xr:uid="{AE74FD7E-94C0-49B3-A3B7-FA05864AE9F7}"/>
    <cellStyle name="Note 62 2 13" xfId="7398" xr:uid="{BE8ACADE-B5BA-485D-924F-FCFF5783F9C5}"/>
    <cellStyle name="Note 62 2 13 2" xfId="13869" xr:uid="{C4536984-06AC-4A63-993D-3BBE2CAAE773}"/>
    <cellStyle name="Note 62 2 14" xfId="7928" xr:uid="{3F0C1002-B26E-4A72-A41D-18B49B4D1984}"/>
    <cellStyle name="Note 62 2 14 2" xfId="14399" xr:uid="{F2D058B6-92D9-46E6-9B37-9C2BDF00401F}"/>
    <cellStyle name="Note 62 2 15" xfId="8107" xr:uid="{49424F90-18C8-40CB-9B44-7AD78DED8A73}"/>
    <cellStyle name="Note 62 2 15 2" xfId="14578" xr:uid="{725AC247-B6F2-49B1-BA50-AC287D18C1EB}"/>
    <cellStyle name="Note 62 2 16" xfId="8284" xr:uid="{2D2C2FF7-9FDA-4D26-9897-50A0DEB05CA3}"/>
    <cellStyle name="Note 62 2 16 2" xfId="14755" xr:uid="{1530046C-345E-4FFE-BE2B-D78BFD722D2D}"/>
    <cellStyle name="Note 62 2 17" xfId="8446" xr:uid="{3A194FEF-F393-4E7D-B45F-1F3EE2D2A50A}"/>
    <cellStyle name="Note 62 2 17 2" xfId="14917" xr:uid="{140224C2-8E0C-4589-9621-AA72F6361E71}"/>
    <cellStyle name="Note 62 2 18" xfId="9082" xr:uid="{A75621C1-4E22-445C-9094-AE1ED4714BA7}"/>
    <cellStyle name="Note 62 2 19" xfId="9565" xr:uid="{38F83C41-A77F-4112-A939-5F52C3DCAA1C}"/>
    <cellStyle name="Note 62 2 2" xfId="2381" xr:uid="{00000000-0005-0000-0000-00004E090000}"/>
    <cellStyle name="Note 62 2 2 2" xfId="5005" xr:uid="{2C83A460-9275-44CB-A151-7B52ECEA4066}"/>
    <cellStyle name="Note 62 2 2 2 2" xfId="11484" xr:uid="{06C17340-463A-426B-84DE-8DC1C941B84C}"/>
    <cellStyle name="Note 62 2 2 3" xfId="9566" xr:uid="{202D112E-40AD-41B6-BD56-B1F9354CF474}"/>
    <cellStyle name="Note 62 2 2 4" xfId="10419" xr:uid="{E80EDB5A-7BE0-44C3-8B62-136F377C63CF}"/>
    <cellStyle name="Note 62 2 20" xfId="9243" xr:uid="{AF154ECA-B1FD-4B0A-A55A-7615A41964DB}"/>
    <cellStyle name="Note 62 2 21" xfId="9843" xr:uid="{B8F642A7-092B-431E-8879-9D4777CE2D69}"/>
    <cellStyle name="Note 62 2 22" xfId="10026" xr:uid="{AD46C61E-B02E-4A86-91EA-AFF87CB53909}"/>
    <cellStyle name="Note 62 2 23" xfId="10147" xr:uid="{B3FAA3E0-2D24-426A-8E58-C4D854E0CB57}"/>
    <cellStyle name="Note 62 2 24" xfId="15169" xr:uid="{3BA4F2DA-38B9-4DD8-A420-0D0FCAA823EE}"/>
    <cellStyle name="Note 62 2 25" xfId="15343" xr:uid="{2DF3702A-EB2D-4B32-8846-A85F12F824E1}"/>
    <cellStyle name="Note 62 2 26" xfId="15728" xr:uid="{75CEC35E-BEE0-4724-8A33-56DC51C714D6}"/>
    <cellStyle name="Note 62 2 27" xfId="15889" xr:uid="{D757E9FA-B586-433C-A39F-EE28BBC12989}"/>
    <cellStyle name="Note 62 2 3" xfId="5004" xr:uid="{3AA67828-9F1B-4B13-9470-3FDD5335242C}"/>
    <cellStyle name="Note 62 2 3 2" xfId="11483" xr:uid="{7640DC89-21B5-4C1D-B0BF-7EA394962B9F}"/>
    <cellStyle name="Note 62 2 4" xfId="5580" xr:uid="{23469BDF-BF6E-4E70-AA22-14F805268B59}"/>
    <cellStyle name="Note 62 2 4 2" xfId="12051" xr:uid="{FD56D675-8483-477A-B8CC-EA0F6B583B00}"/>
    <cellStyle name="Note 62 2 5" xfId="5187" xr:uid="{F63CBB1C-BAF7-4227-A072-CFB1A780E070}"/>
    <cellStyle name="Note 62 2 5 2" xfId="11658" xr:uid="{AC549EDB-4707-45FC-8EF1-4F42541760BA}"/>
    <cellStyle name="Note 62 2 6" xfId="5816" xr:uid="{37D84325-1B86-4DE9-83D2-E0E59C679E18}"/>
    <cellStyle name="Note 62 2 6 2" xfId="12287" xr:uid="{99FC6B28-E42E-4F63-8E74-CFE2AA073740}"/>
    <cellStyle name="Note 62 2 7" xfId="5972" xr:uid="{27A9037E-5660-426E-86AB-E9334FC0B9E9}"/>
    <cellStyle name="Note 62 2 7 2" xfId="12443" xr:uid="{8071A10B-69C7-4E43-814E-E5882776E6C8}"/>
    <cellStyle name="Note 62 2 8" xfId="6523" xr:uid="{B81C88BD-9FB7-4C9D-949C-66C58989716C}"/>
    <cellStyle name="Note 62 2 8 2" xfId="12994" xr:uid="{E1A490BE-C293-419B-96AA-0CD41A96A986}"/>
    <cellStyle name="Note 62 2 9" xfId="6293" xr:uid="{DD368BDC-123A-4C98-9C53-4E55C7875B83}"/>
    <cellStyle name="Note 62 2 9 2" xfId="12764" xr:uid="{263CA0C6-21D2-45BB-826F-33D398A8AEAD}"/>
    <cellStyle name="Note 62 20" xfId="9081" xr:uid="{263B1444-4572-469F-97B1-0C16EE4E756C}"/>
    <cellStyle name="Note 62 21" xfId="9564" xr:uid="{7C090967-525A-4E13-A222-0317449B8820}"/>
    <cellStyle name="Note 62 22" xfId="8582" xr:uid="{A761B915-45C6-4DFC-8BB0-D3F3952AFEF9}"/>
    <cellStyle name="Note 62 23" xfId="9842" xr:uid="{8393816F-7C03-43E8-8917-C5962C46517B}"/>
    <cellStyle name="Note 62 24" xfId="10025" xr:uid="{92801EDE-85A1-4EAE-AF15-E73FDE11DB31}"/>
    <cellStyle name="Note 62 25" xfId="10146" xr:uid="{FC00ABA6-6691-4F31-9950-4D52321771A1}"/>
    <cellStyle name="Note 62 26" xfId="15168" xr:uid="{B93E4824-0B39-4038-B63E-1A8DE46A1A39}"/>
    <cellStyle name="Note 62 27" xfId="3609" xr:uid="{85A57F0F-8A29-4F1A-9662-84FE40C0A654}"/>
    <cellStyle name="Note 62 28" xfId="15344" xr:uid="{2D80F076-6F9A-4ACD-99DA-D85B5E32D6F6}"/>
    <cellStyle name="Note 62 29" xfId="15727" xr:uid="{227DB9E2-8D33-47EC-8DB1-B74304FCF303}"/>
    <cellStyle name="Note 62 3" xfId="2382" xr:uid="{00000000-0005-0000-0000-00004F090000}"/>
    <cellStyle name="Note 62 3 2" xfId="5006" xr:uid="{9B5E2064-06CA-4D42-86F9-CC6B695102C0}"/>
    <cellStyle name="Note 62 3 2 2" xfId="11485" xr:uid="{A36CFF29-7CE9-486A-9322-6DB9692AB1E7}"/>
    <cellStyle name="Note 62 3 3" xfId="9567" xr:uid="{78DFC702-CDDD-42F6-A6EA-843D559156C9}"/>
    <cellStyle name="Note 62 3 4" xfId="10420" xr:uid="{D6ECA25E-F7E1-4821-849A-9186AF6367FF}"/>
    <cellStyle name="Note 62 3 5" xfId="3610" xr:uid="{4C163C85-CCBF-4CAE-9583-6B3933AD785B}"/>
    <cellStyle name="Note 62 30" xfId="15888" xr:uid="{0662C72A-3FC0-469E-B760-C7373584129B}"/>
    <cellStyle name="Note 62 4" xfId="4341" xr:uid="{33F343D0-152C-426D-BE05-205FC2F89990}"/>
    <cellStyle name="Note 62 4 2" xfId="10878" xr:uid="{A8507E45-9571-4E2B-BBFB-A79361BD7BAA}"/>
    <cellStyle name="Note 62 5" xfId="5003" xr:uid="{36045688-D93A-40D4-85DF-3EB7FD07A786}"/>
    <cellStyle name="Note 62 5 2" xfId="11482" xr:uid="{E716E08E-8649-4F51-971A-14605C348C21}"/>
    <cellStyle name="Note 62 6" xfId="5579" xr:uid="{85682F9D-1935-4870-9EF3-F3062F05D375}"/>
    <cellStyle name="Note 62 6 2" xfId="12050" xr:uid="{EBBEE487-A1C4-4090-B844-E25F5D13EDDB}"/>
    <cellStyle name="Note 62 7" xfId="5404" xr:uid="{C70FA357-A706-485E-9F67-8EE6E57CFE9A}"/>
    <cellStyle name="Note 62 7 2" xfId="11875" xr:uid="{16B79A4D-6170-475C-A8D2-A04C9990574A}"/>
    <cellStyle name="Note 62 8" xfId="5815" xr:uid="{718A03D3-197A-4854-89B8-66688AAA8180}"/>
    <cellStyle name="Note 62 8 2" xfId="12286" xr:uid="{0FB1A62D-FE7A-4503-8B22-1B1BFECD1D27}"/>
    <cellStyle name="Note 62 9" xfId="5973" xr:uid="{167DF940-A586-48B3-81C2-7F094F258917}"/>
    <cellStyle name="Note 62 9 2" xfId="12444" xr:uid="{32734596-DD15-4C96-BF92-4CDA8C88AA72}"/>
    <cellStyle name="Note 62_TRAFO" xfId="2383" xr:uid="{00000000-0005-0000-0000-000050090000}"/>
    <cellStyle name="Note 63" xfId="2384" xr:uid="{00000000-0005-0000-0000-000051090000}"/>
    <cellStyle name="Note 63 10" xfId="6524" xr:uid="{8D6CE52F-2DC5-44E8-9B3F-B683F5EC84C4}"/>
    <cellStyle name="Note 63 10 2" xfId="12995" xr:uid="{31CAD8DF-E6C5-42A9-9745-2C706B270958}"/>
    <cellStyle name="Note 63 11" xfId="6294" xr:uid="{1229A62C-B28D-459A-BA07-8FA778E0CD00}"/>
    <cellStyle name="Note 63 11 2" xfId="12765" xr:uid="{C3B2CCD6-5C1C-4215-B42E-7F9A16E0AC0C}"/>
    <cellStyle name="Note 63 12" xfId="7005" xr:uid="{E108AE47-569F-44F3-B52D-BACB57DFC2BA}"/>
    <cellStyle name="Note 63 12 2" xfId="13476" xr:uid="{5249CA88-3540-499F-A65E-57D9131E9C9D}"/>
    <cellStyle name="Note 63 13" xfId="6834" xr:uid="{15F6046A-BF62-456C-97B6-C71F07FE9A56}"/>
    <cellStyle name="Note 63 13 2" xfId="13305" xr:uid="{C20FD832-9C13-4DCF-A206-57FBF7738E69}"/>
    <cellStyle name="Note 63 14" xfId="7239" xr:uid="{C528C66F-D344-4D8E-9484-920981A5D62E}"/>
    <cellStyle name="Note 63 14 2" xfId="13710" xr:uid="{A8A2EA98-282D-44A3-9FA2-B8D46F106B59}"/>
    <cellStyle name="Note 63 15" xfId="7397" xr:uid="{3CF56C8B-5AAC-4AAB-B0EF-57B477374BD0}"/>
    <cellStyle name="Note 63 15 2" xfId="13868" xr:uid="{233411EC-8A76-4BB2-BF39-675D4E91A288}"/>
    <cellStyle name="Note 63 16" xfId="7929" xr:uid="{DAB78490-FF69-4D09-9DC3-46E31D631ED5}"/>
    <cellStyle name="Note 63 16 2" xfId="14400" xr:uid="{A43DF540-7FD1-4C1B-B9DD-F737881C635C}"/>
    <cellStyle name="Note 63 17" xfId="8108" xr:uid="{48699608-83C0-4612-82E4-8FD173DF5147}"/>
    <cellStyle name="Note 63 17 2" xfId="14579" xr:uid="{F9DC6E93-55DE-4E14-9AE4-23FA518FD58B}"/>
    <cellStyle name="Note 63 18" xfId="8285" xr:uid="{A1D20E38-7D87-4B33-8F97-7EF532E51800}"/>
    <cellStyle name="Note 63 18 2" xfId="14756" xr:uid="{E7C74CDC-3F75-46F2-A1C9-43F1C082B93A}"/>
    <cellStyle name="Note 63 19" xfId="8447" xr:uid="{F689B4CF-D21F-497A-815F-EE54BD2EFF15}"/>
    <cellStyle name="Note 63 19 2" xfId="14918" xr:uid="{0BCC2E60-C640-4472-8BEA-C3385991FA97}"/>
    <cellStyle name="Note 63 2" xfId="2385" xr:uid="{00000000-0005-0000-0000-000052090000}"/>
    <cellStyle name="Note 63 2 10" xfId="7006" xr:uid="{C467B119-85E9-4A22-A047-C6287243CABB}"/>
    <cellStyle name="Note 63 2 10 2" xfId="13477" xr:uid="{57C105F4-33F7-4522-BEFA-7150E08B67ED}"/>
    <cellStyle name="Note 63 2 11" xfId="6835" xr:uid="{6DF0AD7E-BED0-4505-AE91-9C2F38B24552}"/>
    <cellStyle name="Note 63 2 11 2" xfId="13306" xr:uid="{52A3E7CB-6DCC-4A64-914B-964FA01FC9A0}"/>
    <cellStyle name="Note 63 2 12" xfId="7240" xr:uid="{F3DC843C-6147-40B3-8064-F3D7FF36DF66}"/>
    <cellStyle name="Note 63 2 12 2" xfId="13711" xr:uid="{64D0219E-6F62-4B8E-8E25-FD06AB0C7F14}"/>
    <cellStyle name="Note 63 2 13" xfId="7317" xr:uid="{A9ECC212-4616-460F-B99A-73742E7F5475}"/>
    <cellStyle name="Note 63 2 13 2" xfId="13788" xr:uid="{83F20E76-23A9-44FE-9F72-F6921217C098}"/>
    <cellStyle name="Note 63 2 14" xfId="7930" xr:uid="{169BE304-EE58-4322-BEDE-C2FF9B3A093B}"/>
    <cellStyle name="Note 63 2 14 2" xfId="14401" xr:uid="{81EE9FDE-982F-44A7-875D-500F07610BA4}"/>
    <cellStyle name="Note 63 2 15" xfId="8109" xr:uid="{166D179A-2FCA-4EAA-AC45-DBDB67DF5D92}"/>
    <cellStyle name="Note 63 2 15 2" xfId="14580" xr:uid="{B5492386-634E-4206-97A9-91FDF3503244}"/>
    <cellStyle name="Note 63 2 16" xfId="8286" xr:uid="{DDFD7D9D-BA62-49F5-BA99-B6C5BBD69DCE}"/>
    <cellStyle name="Note 63 2 16 2" xfId="14757" xr:uid="{8AD33CCE-EC34-4317-A5E7-19C94B764A13}"/>
    <cellStyle name="Note 63 2 17" xfId="8448" xr:uid="{29524E95-0E07-4FE2-B1ED-4308218D852F}"/>
    <cellStyle name="Note 63 2 17 2" xfId="14919" xr:uid="{6B951DFB-73CF-4E67-9277-0AE48256471A}"/>
    <cellStyle name="Note 63 2 18" xfId="9084" xr:uid="{BBF4BE57-2428-4875-9385-114C93FF4897}"/>
    <cellStyle name="Note 63 2 19" xfId="9569" xr:uid="{E0B4D097-FB84-437D-936E-9740C49BE35D}"/>
    <cellStyle name="Note 63 2 2" xfId="2386" xr:uid="{00000000-0005-0000-0000-000053090000}"/>
    <cellStyle name="Note 63 2 2 2" xfId="5009" xr:uid="{EE27B097-746C-4095-AB54-C36D63B5CC11}"/>
    <cellStyle name="Note 63 2 2 2 2" xfId="11488" xr:uid="{C8716DC4-5E62-42EA-9EB2-07AB7013A9E8}"/>
    <cellStyle name="Note 63 2 2 3" xfId="9570" xr:uid="{AF65D642-D7A9-4600-AA56-ED9FC5689B6E}"/>
    <cellStyle name="Note 63 2 2 4" xfId="10421" xr:uid="{B3D652A3-BC0D-42E3-9640-58243534D947}"/>
    <cellStyle name="Note 63 2 20" xfId="8580" xr:uid="{EBBB56E2-4C99-4F5C-82F7-014CD4C75F0C}"/>
    <cellStyle name="Note 63 2 21" xfId="9845" xr:uid="{FF75758D-A162-42DC-9BAF-4F53AD4BD7A5}"/>
    <cellStyle name="Note 63 2 22" xfId="10028" xr:uid="{BB1AF5F5-B754-4861-8F84-D759EC746C7B}"/>
    <cellStyle name="Note 63 2 23" xfId="10149" xr:uid="{A266A6CB-CA5A-4BEC-8C20-03EE28EB634D}"/>
    <cellStyle name="Note 63 2 24" xfId="15171" xr:uid="{5C1D89EF-3BE0-4EB5-8360-139A2EE79073}"/>
    <cellStyle name="Note 63 2 25" xfId="15341" xr:uid="{414B37AD-84B6-4720-882C-E914320FB81C}"/>
    <cellStyle name="Note 63 2 26" xfId="15730" xr:uid="{A9C6438C-F4D5-4DBB-A17A-22316D70644C}"/>
    <cellStyle name="Note 63 2 27" xfId="15891" xr:uid="{7B3CFB3E-C8AE-4F83-8D2E-6840DC7FC344}"/>
    <cellStyle name="Note 63 2 3" xfId="5008" xr:uid="{3D3502AB-7524-4705-9E1E-B67481EF8953}"/>
    <cellStyle name="Note 63 2 3 2" xfId="11487" xr:uid="{344F35C7-2812-492B-AB74-D3353FED1539}"/>
    <cellStyle name="Note 63 2 4" xfId="5582" xr:uid="{989D66DB-A512-4F4A-9D7A-ABCB74C8907F}"/>
    <cellStyle name="Note 63 2 4 2" xfId="12053" xr:uid="{9B29F831-3DE7-4D2F-97D8-2AC57442825D}"/>
    <cellStyle name="Note 63 2 5" xfId="5406" xr:uid="{E972DF96-FAD3-4B86-8AB4-36777B8A37C4}"/>
    <cellStyle name="Note 63 2 5 2" xfId="11877" xr:uid="{DCD8203A-6096-428F-9CBC-110255304D09}"/>
    <cellStyle name="Note 63 2 6" xfId="5818" xr:uid="{0F9850BB-9901-4E12-BDC6-62D07C019845}"/>
    <cellStyle name="Note 63 2 6 2" xfId="12289" xr:uid="{43FC0045-D68C-4C86-93DE-88537761032C}"/>
    <cellStyle name="Note 63 2 7" xfId="5970" xr:uid="{291C6622-68A8-4797-8AEB-331C489BA94E}"/>
    <cellStyle name="Note 63 2 7 2" xfId="12441" xr:uid="{A4705930-E71D-4A59-98BB-FBF4BF14AB2E}"/>
    <cellStyle name="Note 63 2 8" xfId="6525" xr:uid="{C604828E-A28C-4838-AF30-69858682CA87}"/>
    <cellStyle name="Note 63 2 8 2" xfId="12996" xr:uid="{746BA171-534F-444B-A54D-9C8B46FD3900}"/>
    <cellStyle name="Note 63 2 9" xfId="6295" xr:uid="{65E715C9-F78B-4855-BFB6-23CCE84CCDE6}"/>
    <cellStyle name="Note 63 2 9 2" xfId="12766" xr:uid="{F48F7730-84CC-42B1-9A21-A21703ED35A2}"/>
    <cellStyle name="Note 63 20" xfId="9083" xr:uid="{13650208-4B06-4C8A-BCF8-545ED20AB6E1}"/>
    <cellStyle name="Note 63 21" xfId="9568" xr:uid="{5EC0D510-CB2C-4243-ACE1-FA3D18445093}"/>
    <cellStyle name="Note 63 22" xfId="8581" xr:uid="{51FD3169-BE40-4B00-BF81-FA5053CCA718}"/>
    <cellStyle name="Note 63 23" xfId="9844" xr:uid="{0B6633DC-09F9-4BEF-861D-53BFD9B44AC0}"/>
    <cellStyle name="Note 63 24" xfId="10027" xr:uid="{AC3A7EAE-0DC2-4E32-867E-0F4689F3D566}"/>
    <cellStyle name="Note 63 25" xfId="10148" xr:uid="{E1D761CA-E7FC-4948-9DBF-40B0B1E02192}"/>
    <cellStyle name="Note 63 26" xfId="15170" xr:uid="{BDCACF0E-DBA5-4C13-9825-73A9B049D15B}"/>
    <cellStyle name="Note 63 27" xfId="3611" xr:uid="{02ACF2CD-A694-42EC-A89D-F3E0F301D502}"/>
    <cellStyle name="Note 63 28" xfId="15342" xr:uid="{9F9CAC20-A776-415B-9BD5-B4770F7774BB}"/>
    <cellStyle name="Note 63 29" xfId="15729" xr:uid="{A685F9DC-1DD3-4B00-9E0D-533950F4C252}"/>
    <cellStyle name="Note 63 3" xfId="2387" xr:uid="{00000000-0005-0000-0000-000054090000}"/>
    <cellStyle name="Note 63 3 2" xfId="5010" xr:uid="{F6966193-8754-4053-8E9A-6BC56F241B53}"/>
    <cellStyle name="Note 63 3 2 2" xfId="11489" xr:uid="{1FBD5CC6-26DD-4083-B0FD-D5F2A8187D08}"/>
    <cellStyle name="Note 63 3 3" xfId="9571" xr:uid="{BA02AC17-D594-4E11-B09D-EAE2F2275350}"/>
    <cellStyle name="Note 63 3 4" xfId="10422" xr:uid="{2643CA49-6446-488E-AF32-555DDCDCAC3E}"/>
    <cellStyle name="Note 63 3 5" xfId="3612" xr:uid="{2E8C8491-6EA4-46B7-8DC0-033258AA6FB2}"/>
    <cellStyle name="Note 63 30" xfId="15890" xr:uid="{C08F4F12-BDDA-49F0-A44F-9EC084A9EB11}"/>
    <cellStyle name="Note 63 4" xfId="4342" xr:uid="{759A0541-4FA1-4A47-A685-974CA45ADCE5}"/>
    <cellStyle name="Note 63 4 2" xfId="10879" xr:uid="{D309595E-F304-4229-B449-294144FAF0D9}"/>
    <cellStyle name="Note 63 5" xfId="5007" xr:uid="{46E60C57-DA19-4AA5-91F2-D646DA524ADD}"/>
    <cellStyle name="Note 63 5 2" xfId="11486" xr:uid="{EA85F833-0F37-4EA9-925E-515A1E477335}"/>
    <cellStyle name="Note 63 6" xfId="5581" xr:uid="{6A8CFA7D-74E5-45B1-A046-DD18972F4571}"/>
    <cellStyle name="Note 63 6 2" xfId="12052" xr:uid="{3FA99A37-BA43-448E-8AF5-265597EB8971}"/>
    <cellStyle name="Note 63 7" xfId="5405" xr:uid="{8B9D429E-5A03-4A39-B5E2-BFE90BA171EE}"/>
    <cellStyle name="Note 63 7 2" xfId="11876" xr:uid="{4537DDAF-5231-4983-872E-DD365C1B511D}"/>
    <cellStyle name="Note 63 8" xfId="5817" xr:uid="{3E588B82-3887-495D-ACE4-E2C912751AB4}"/>
    <cellStyle name="Note 63 8 2" xfId="12288" xr:uid="{36AA1A72-DBD7-4B1A-A690-1923D1FA9874}"/>
    <cellStyle name="Note 63 9" xfId="5971" xr:uid="{0750EB77-9428-4E1C-A873-B0BFA3658035}"/>
    <cellStyle name="Note 63 9 2" xfId="12442" xr:uid="{74387FF1-0794-418D-971B-3E81C78883CE}"/>
    <cellStyle name="Note 63_TRAFO" xfId="2388" xr:uid="{00000000-0005-0000-0000-000055090000}"/>
    <cellStyle name="Note 64" xfId="2389" xr:uid="{00000000-0005-0000-0000-000056090000}"/>
    <cellStyle name="Note 64 10" xfId="6526" xr:uid="{88A9187E-D36E-479D-AF20-62DA4D9C61D3}"/>
    <cellStyle name="Note 64 10 2" xfId="12997" xr:uid="{5FB0C50A-D46A-4BA3-A601-39835A74C1E4}"/>
    <cellStyle name="Note 64 11" xfId="6296" xr:uid="{E435EC93-19E4-4A6D-8AE8-73F7F89A46F9}"/>
    <cellStyle name="Note 64 11 2" xfId="12767" xr:uid="{B7E921F6-8649-449C-BF2C-7CF6BBC6C4B6}"/>
    <cellStyle name="Note 64 12" xfId="7007" xr:uid="{04D5C3D5-45A4-4F3D-BB6B-9222BBB40DAD}"/>
    <cellStyle name="Note 64 12 2" xfId="13478" xr:uid="{66E43B71-40FE-4F10-A9A1-A12B72C300ED}"/>
    <cellStyle name="Note 64 13" xfId="6836" xr:uid="{FE990384-37CF-474D-93AA-C35CBF2B2C2A}"/>
    <cellStyle name="Note 64 13 2" xfId="13307" xr:uid="{4C2808CE-4F6E-47E4-9769-78BBAF0B9B40}"/>
    <cellStyle name="Note 64 14" xfId="7241" xr:uid="{FA4E2154-52FB-41CA-9481-5E44922D6AFF}"/>
    <cellStyle name="Note 64 14 2" xfId="13712" xr:uid="{D88905DE-C154-4061-BB5A-163AF57AD208}"/>
    <cellStyle name="Note 64 15" xfId="7396" xr:uid="{B40204E7-B089-48B5-A8A5-DABD7FD2852B}"/>
    <cellStyle name="Note 64 15 2" xfId="13867" xr:uid="{865F9776-5785-4924-B07D-C6D9E7561B45}"/>
    <cellStyle name="Note 64 16" xfId="7931" xr:uid="{6B1DAA9E-439D-4E93-AF0C-D2A0508404E5}"/>
    <cellStyle name="Note 64 16 2" xfId="14402" xr:uid="{F4D575B3-2837-4145-8C84-180EE77BE205}"/>
    <cellStyle name="Note 64 17" xfId="8110" xr:uid="{CCDBC476-21A7-4BAF-8FA0-C74ADF400FB2}"/>
    <cellStyle name="Note 64 17 2" xfId="14581" xr:uid="{4D4A1AD8-8B56-4B53-9977-0ED37B05AA57}"/>
    <cellStyle name="Note 64 18" xfId="8287" xr:uid="{02F26D85-1124-4639-B601-9F9D723F1B02}"/>
    <cellStyle name="Note 64 18 2" xfId="14758" xr:uid="{6FADCEC3-CB1C-42F6-B59C-00D2DF0C55BA}"/>
    <cellStyle name="Note 64 19" xfId="8449" xr:uid="{20E2484F-B28A-465D-B78A-90817D2C7880}"/>
    <cellStyle name="Note 64 19 2" xfId="14920" xr:uid="{23E73FF8-6F0D-41D4-9118-A5EF51802BD6}"/>
    <cellStyle name="Note 64 2" xfId="2390" xr:uid="{00000000-0005-0000-0000-000057090000}"/>
    <cellStyle name="Note 64 2 10" xfId="7008" xr:uid="{59F182FE-5D6C-4C62-8D74-7F21656E4F27}"/>
    <cellStyle name="Note 64 2 10 2" xfId="13479" xr:uid="{2EBA099B-1302-4EE0-81C7-D226B9F8B773}"/>
    <cellStyle name="Note 64 2 11" xfId="6837" xr:uid="{F3ADB68F-5CF8-48C6-A95D-1F46D87FE47E}"/>
    <cellStyle name="Note 64 2 11 2" xfId="13308" xr:uid="{34FAF56A-4D4D-4154-A12E-C7F092FFDC6E}"/>
    <cellStyle name="Note 64 2 12" xfId="7242" xr:uid="{B5061615-1D1D-4D64-9442-E46356FA7403}"/>
    <cellStyle name="Note 64 2 12 2" xfId="13713" xr:uid="{4796D957-385B-438D-AD03-D2545980628A}"/>
    <cellStyle name="Note 64 2 13" xfId="7395" xr:uid="{F32C13CC-C1B7-4C42-96AF-5E88B4267FCD}"/>
    <cellStyle name="Note 64 2 13 2" xfId="13866" xr:uid="{BB60CE8A-F7A7-49E0-8D36-57844621EC4E}"/>
    <cellStyle name="Note 64 2 14" xfId="7932" xr:uid="{05F9B200-39B9-499F-940A-644089BC0623}"/>
    <cellStyle name="Note 64 2 14 2" xfId="14403" xr:uid="{FF800EC0-7906-4739-A0A7-322D60AE8B8D}"/>
    <cellStyle name="Note 64 2 15" xfId="8111" xr:uid="{2CED453A-A871-4CFE-98B1-8E800053F999}"/>
    <cellStyle name="Note 64 2 15 2" xfId="14582" xr:uid="{97650716-395E-4F53-91AE-B63494BCA0C1}"/>
    <cellStyle name="Note 64 2 16" xfId="8288" xr:uid="{598B23DB-24D1-420E-B92B-ACE8203B5AC8}"/>
    <cellStyle name="Note 64 2 16 2" xfId="14759" xr:uid="{69C7C135-D440-46B6-A12D-3704ED53B01E}"/>
    <cellStyle name="Note 64 2 17" xfId="8450" xr:uid="{06A76DAF-790C-428F-9624-08A8093343CD}"/>
    <cellStyle name="Note 64 2 17 2" xfId="14921" xr:uid="{7689E359-69A2-4C75-9CA5-AE853A17A0E2}"/>
    <cellStyle name="Note 64 2 18" xfId="9086" xr:uid="{80D36789-24AF-4E39-A6BE-4747B16F499C}"/>
    <cellStyle name="Note 64 2 19" xfId="9573" xr:uid="{B9BDC8F3-9130-4504-8111-AC9066A67571}"/>
    <cellStyle name="Note 64 2 2" xfId="2391" xr:uid="{00000000-0005-0000-0000-000058090000}"/>
    <cellStyle name="Note 64 2 2 2" xfId="5013" xr:uid="{0CB9958A-F089-42FC-9DB2-FF3C0886CFB2}"/>
    <cellStyle name="Note 64 2 2 2 2" xfId="11492" xr:uid="{934004E3-E281-4E88-BA52-186F8AE7014D}"/>
    <cellStyle name="Note 64 2 2 3" xfId="9574" xr:uid="{CABB09A8-21C1-46FB-8EC0-012B22509F20}"/>
    <cellStyle name="Note 64 2 2 4" xfId="10423" xr:uid="{A1343FD1-33DB-4892-91FC-932EF08F49C6}"/>
    <cellStyle name="Note 64 2 20" xfId="8578" xr:uid="{5B22FE65-026A-4293-A52D-9BEE71749D35}"/>
    <cellStyle name="Note 64 2 21" xfId="9847" xr:uid="{F5D14EC0-0D4E-4F64-A6B8-7ECA48550F3A}"/>
    <cellStyle name="Note 64 2 22" xfId="10030" xr:uid="{EE03D514-D5F0-4C04-9EFB-A5CECFB8F760}"/>
    <cellStyle name="Note 64 2 23" xfId="10151" xr:uid="{186F7CDD-17C9-4C22-818B-0C8814775F80}"/>
    <cellStyle name="Note 64 2 24" xfId="15173" xr:uid="{BC788F34-3694-498D-BAD0-D203C7E1ECC7}"/>
    <cellStyle name="Note 64 2 25" xfId="15340" xr:uid="{FFC073FD-E700-4E75-AC64-EB060E450FF8}"/>
    <cellStyle name="Note 64 2 26" xfId="15732" xr:uid="{E669B4F1-2B9A-472B-8B51-13921321F1BC}"/>
    <cellStyle name="Note 64 2 27" xfId="15893" xr:uid="{F8DB6D93-69A3-45F3-BAFC-DE39F6A8EEFD}"/>
    <cellStyle name="Note 64 2 3" xfId="5012" xr:uid="{7A82332A-7945-4875-A54B-6F4D2C64D2D5}"/>
    <cellStyle name="Note 64 2 3 2" xfId="11491" xr:uid="{1C49FF2A-36F5-460C-989A-DB3262621E68}"/>
    <cellStyle name="Note 64 2 4" xfId="5584" xr:uid="{2B27C342-C923-4DAA-8EB7-DF9D9D996FF0}"/>
    <cellStyle name="Note 64 2 4 2" xfId="12055" xr:uid="{92E6927B-EFCA-4BF1-A3A4-A58A0EA7F2E4}"/>
    <cellStyle name="Note 64 2 5" xfId="5408" xr:uid="{C02E8EAE-58A5-4903-BBBA-4A6549DC38D7}"/>
    <cellStyle name="Note 64 2 5 2" xfId="11879" xr:uid="{DCE02C20-6939-4E1C-AB1D-A187C3710305}"/>
    <cellStyle name="Note 64 2 6" xfId="5820" xr:uid="{989CE5B7-5E21-4805-AA48-0700CEE02F57}"/>
    <cellStyle name="Note 64 2 6 2" xfId="12291" xr:uid="{90CA7569-357A-4A1A-8C92-D483EA91B086}"/>
    <cellStyle name="Note 64 2 7" xfId="5968" xr:uid="{7C6E1DE3-2929-4074-B0CC-920BF046B155}"/>
    <cellStyle name="Note 64 2 7 2" xfId="12439" xr:uid="{96C4CB10-EAF4-4721-A73D-40FBC6261EE8}"/>
    <cellStyle name="Note 64 2 8" xfId="6527" xr:uid="{CDF0DF0D-1DEA-49CB-A48D-EA7EAB4606B2}"/>
    <cellStyle name="Note 64 2 8 2" xfId="12998" xr:uid="{0FB972FA-4FFD-4133-9407-1DA705B579B6}"/>
    <cellStyle name="Note 64 2 9" xfId="6297" xr:uid="{6A8555F2-545B-4939-B188-A7A1F045D730}"/>
    <cellStyle name="Note 64 2 9 2" xfId="12768" xr:uid="{A4BB765B-26BB-4560-98DD-AE4619C22BD9}"/>
    <cellStyle name="Note 64 20" xfId="9085" xr:uid="{E61900D5-CCE6-4747-A001-852B2573173F}"/>
    <cellStyle name="Note 64 21" xfId="9572" xr:uid="{A70CFDBE-6240-4D0A-8088-4BFE80ADB6A0}"/>
    <cellStyle name="Note 64 22" xfId="8579" xr:uid="{17999B92-9C02-4006-9D58-C4AE235C8AB8}"/>
    <cellStyle name="Note 64 23" xfId="9846" xr:uid="{A43311F2-039B-4408-B7B5-004837E2A86E}"/>
    <cellStyle name="Note 64 24" xfId="10029" xr:uid="{FA182C19-5767-4A54-9749-D38EA2B17491}"/>
    <cellStyle name="Note 64 25" xfId="10150" xr:uid="{FD16A2B3-D8B0-4405-9CA5-AFA34C9A9B79}"/>
    <cellStyle name="Note 64 26" xfId="15172" xr:uid="{D2C2D0B1-4136-47D8-8D57-53522236DA72}"/>
    <cellStyle name="Note 64 27" xfId="3613" xr:uid="{2E64DFAD-0CD1-42AC-9C97-42281AC2ECC8}"/>
    <cellStyle name="Note 64 28" xfId="15258" xr:uid="{D94BE9B2-5E1A-4A45-BD55-EAA6C71CCF33}"/>
    <cellStyle name="Note 64 29" xfId="15731" xr:uid="{97DD6CC1-CB0B-43CC-936E-4DF2372C9EFF}"/>
    <cellStyle name="Note 64 3" xfId="2392" xr:uid="{00000000-0005-0000-0000-000059090000}"/>
    <cellStyle name="Note 64 3 2" xfId="5014" xr:uid="{6D2B182B-AEE5-4BA5-AAF7-FCAA55BA0312}"/>
    <cellStyle name="Note 64 3 2 2" xfId="11493" xr:uid="{C5B2B0C0-95D9-4BE4-9091-89144B03E3D5}"/>
    <cellStyle name="Note 64 3 3" xfId="9575" xr:uid="{EC8C7098-10DD-4D3B-A1AC-6DDBB79C124A}"/>
    <cellStyle name="Note 64 3 4" xfId="10424" xr:uid="{EEF4FCEC-4060-4961-A735-AF07EB002423}"/>
    <cellStyle name="Note 64 3 5" xfId="3614" xr:uid="{17A13C60-A15A-4EDA-A430-010FEEF532CF}"/>
    <cellStyle name="Note 64 30" xfId="15892" xr:uid="{CE63AD06-B757-4A6E-990C-AD92EE561FE9}"/>
    <cellStyle name="Note 64 4" xfId="4343" xr:uid="{2B3DF7D6-730B-4133-9221-DD7437F83219}"/>
    <cellStyle name="Note 64 4 2" xfId="10880" xr:uid="{795E986C-514B-49BE-B66F-1EE2F6F930A7}"/>
    <cellStyle name="Note 64 5" xfId="5011" xr:uid="{EBC9C256-02FB-476F-B65C-39BE8B7C32D1}"/>
    <cellStyle name="Note 64 5 2" xfId="11490" xr:uid="{5283E682-3A10-4FD4-AF03-495D4EDDC8C6}"/>
    <cellStyle name="Note 64 6" xfId="5583" xr:uid="{1498D538-A1BA-43DA-9034-C1CB910CD171}"/>
    <cellStyle name="Note 64 6 2" xfId="12054" xr:uid="{6E3D3D79-924F-4DFF-8970-BCB09307FC68}"/>
    <cellStyle name="Note 64 7" xfId="5407" xr:uid="{424C61B2-3BFE-4EDB-B7C2-33181042A9D2}"/>
    <cellStyle name="Note 64 7 2" xfId="11878" xr:uid="{2E307937-368E-4CF0-9DAF-B40C03E57B09}"/>
    <cellStyle name="Note 64 8" xfId="5819" xr:uid="{0692CD51-4A36-44D0-BFBF-803A8B523B38}"/>
    <cellStyle name="Note 64 8 2" xfId="12290" xr:uid="{C9AEAE09-015C-4495-AF23-1D471F78F2C6}"/>
    <cellStyle name="Note 64 9" xfId="5969" xr:uid="{D2FA1C3D-86FC-45E4-AA9A-663FC99EF032}"/>
    <cellStyle name="Note 64 9 2" xfId="12440" xr:uid="{51E00368-5313-4D1C-B95E-0CA7F6662780}"/>
    <cellStyle name="Note 64_TRAFO" xfId="2393" xr:uid="{00000000-0005-0000-0000-00005A090000}"/>
    <cellStyle name="Note 65" xfId="2394" xr:uid="{00000000-0005-0000-0000-00005B090000}"/>
    <cellStyle name="Note 65 10" xfId="6528" xr:uid="{3C4EDCEE-6893-423B-974A-A75538466541}"/>
    <cellStyle name="Note 65 10 2" xfId="12999" xr:uid="{FBC3B319-A21A-4CFE-BFA7-3F7EC9EAC48D}"/>
    <cellStyle name="Note 65 11" xfId="6298" xr:uid="{6CB66099-FE02-4582-898F-E8991DA170D0}"/>
    <cellStyle name="Note 65 11 2" xfId="12769" xr:uid="{492D2DF6-AA41-4ECB-855E-ADB2E71969A0}"/>
    <cellStyle name="Note 65 12" xfId="7009" xr:uid="{71F99865-0F3A-4E6E-A928-8382D346F38B}"/>
    <cellStyle name="Note 65 12 2" xfId="13480" xr:uid="{98B38584-C650-44F6-ADF6-04AA784085DE}"/>
    <cellStyle name="Note 65 13" xfId="6838" xr:uid="{DDF29662-99D3-4EB5-8AE0-D3AB052477B6}"/>
    <cellStyle name="Note 65 13 2" xfId="13309" xr:uid="{46202CCC-B3FD-47F4-ACEB-326D982A4B1C}"/>
    <cellStyle name="Note 65 14" xfId="7243" xr:uid="{1B678339-3EB8-48A9-8B8F-759B95C644ED}"/>
    <cellStyle name="Note 65 14 2" xfId="13714" xr:uid="{CF4C13DD-D5B1-41B2-B57B-FD6A96853852}"/>
    <cellStyle name="Note 65 15" xfId="7394" xr:uid="{D08F2830-8159-4417-B6A9-BC5400CDAB0C}"/>
    <cellStyle name="Note 65 15 2" xfId="13865" xr:uid="{873AE184-B48F-4E87-956A-21E0E9EBF9C9}"/>
    <cellStyle name="Note 65 16" xfId="7933" xr:uid="{50EFD6B8-D48E-4879-A31D-69330414BA2C}"/>
    <cellStyle name="Note 65 16 2" xfId="14404" xr:uid="{D2538B6F-DF4A-4EFD-AEEB-33FE2C98C764}"/>
    <cellStyle name="Note 65 17" xfId="8112" xr:uid="{AA09E2B6-0F18-4ED8-A10D-15EF13FB7DB1}"/>
    <cellStyle name="Note 65 17 2" xfId="14583" xr:uid="{0827E45A-D6CF-4293-A497-56088A846809}"/>
    <cellStyle name="Note 65 18" xfId="8289" xr:uid="{35983E1F-796F-43BE-BF5D-7E789A25A84B}"/>
    <cellStyle name="Note 65 18 2" xfId="14760" xr:uid="{0334C817-2991-4451-A373-A35793598B56}"/>
    <cellStyle name="Note 65 19" xfId="8451" xr:uid="{F00AD65F-2C6B-47BA-B59C-1E85C194AB96}"/>
    <cellStyle name="Note 65 19 2" xfId="14922" xr:uid="{C9436BA8-DAA4-453C-83C4-C098FBF3D0B8}"/>
    <cellStyle name="Note 65 2" xfId="2395" xr:uid="{00000000-0005-0000-0000-00005C090000}"/>
    <cellStyle name="Note 65 2 10" xfId="7010" xr:uid="{6A4F3D07-D4AB-4E5C-9705-B63EB181B7CB}"/>
    <cellStyle name="Note 65 2 10 2" xfId="13481" xr:uid="{27EF18AA-BA78-4214-8404-66319DB7AB58}"/>
    <cellStyle name="Note 65 2 11" xfId="6839" xr:uid="{09C7DF63-A14E-42DE-9B83-E02DFB062DA2}"/>
    <cellStyle name="Note 65 2 11 2" xfId="13310" xr:uid="{A66E26D0-9B3B-40FC-A0B5-1FD28D63EB0B}"/>
    <cellStyle name="Note 65 2 12" xfId="7244" xr:uid="{A7EC1382-9B66-4677-8EAE-92AAF760361D}"/>
    <cellStyle name="Note 65 2 12 2" xfId="13715" xr:uid="{7DCCF760-CEB2-4388-8959-A5B408E5767C}"/>
    <cellStyle name="Note 65 2 13" xfId="7393" xr:uid="{D3F30867-8437-45A5-A36D-E121E78C6135}"/>
    <cellStyle name="Note 65 2 13 2" xfId="13864" xr:uid="{0FB948CA-8E64-4EA8-B394-491C53B152AA}"/>
    <cellStyle name="Note 65 2 14" xfId="7934" xr:uid="{47BB30F7-141C-4CE5-A663-CB647FC95BF1}"/>
    <cellStyle name="Note 65 2 14 2" xfId="14405" xr:uid="{A0825CC1-281A-409C-B2AF-AAA9CA9990C0}"/>
    <cellStyle name="Note 65 2 15" xfId="8113" xr:uid="{F3AABF1A-9657-4A9E-BA39-2715CA577910}"/>
    <cellStyle name="Note 65 2 15 2" xfId="14584" xr:uid="{4EF56A70-90A5-43C7-8F9A-42011FFF176E}"/>
    <cellStyle name="Note 65 2 16" xfId="8290" xr:uid="{D3768AED-499D-4D3A-B5EB-7D99121ED579}"/>
    <cellStyle name="Note 65 2 16 2" xfId="14761" xr:uid="{8FDEBC4B-9B78-4CE4-8B78-650D2A3F68C7}"/>
    <cellStyle name="Note 65 2 17" xfId="8452" xr:uid="{A284DCD3-0507-4AF4-B9BE-42EA234AC60A}"/>
    <cellStyle name="Note 65 2 17 2" xfId="14923" xr:uid="{31A158A7-4AF3-4B3F-821D-D2EDBB6DC4EF}"/>
    <cellStyle name="Note 65 2 18" xfId="9088" xr:uid="{2603B274-7BBE-4C71-9CAA-9695514DB932}"/>
    <cellStyle name="Note 65 2 19" xfId="9577" xr:uid="{D2D590F8-5737-475C-835B-5243F28E14BA}"/>
    <cellStyle name="Note 65 2 2" xfId="2396" xr:uid="{00000000-0005-0000-0000-00005D090000}"/>
    <cellStyle name="Note 65 2 2 2" xfId="5017" xr:uid="{F7A70FA7-CBEB-4D78-9A30-EC4C97A8D3E1}"/>
    <cellStyle name="Note 65 2 2 2 2" xfId="11496" xr:uid="{E6675F9A-E1C0-4DAF-96B8-5F5246D43E19}"/>
    <cellStyle name="Note 65 2 2 3" xfId="9578" xr:uid="{EEA3D8B7-35F9-4FF3-A8DA-87F77A533DA0}"/>
    <cellStyle name="Note 65 2 2 4" xfId="10425" xr:uid="{0BC07EAB-00A7-4997-B0E3-BBEA26E8726F}"/>
    <cellStyle name="Note 65 2 20" xfId="8576" xr:uid="{E24C0F70-ECE5-4E38-B1AF-0ABD09A47956}"/>
    <cellStyle name="Note 65 2 21" xfId="9849" xr:uid="{F9E6466A-1AA7-45E0-9667-21C9CBFAB2BD}"/>
    <cellStyle name="Note 65 2 22" xfId="10032" xr:uid="{35C274F1-3FEC-4D6F-8BBB-70692029F3D4}"/>
    <cellStyle name="Note 65 2 23" xfId="10226" xr:uid="{EADBD71B-5382-449E-A5A8-871B68D757A8}"/>
    <cellStyle name="Note 65 2 24" xfId="15175" xr:uid="{9034FD67-8B9A-4696-8140-297DCE729ACD}"/>
    <cellStyle name="Note 65 2 25" xfId="15338" xr:uid="{FC4A3679-8051-4D33-8D42-2017A5A711E4}"/>
    <cellStyle name="Note 65 2 26" xfId="15734" xr:uid="{72BA61F5-DB4C-45F7-8134-8BDABD7BEE30}"/>
    <cellStyle name="Note 65 2 27" xfId="15895" xr:uid="{B9DB0A7A-1B1A-488B-BF26-7FBA3DB45269}"/>
    <cellStyle name="Note 65 2 3" xfId="5016" xr:uid="{0401B056-C8DD-411A-A13C-9F9A9540B937}"/>
    <cellStyle name="Note 65 2 3 2" xfId="11495" xr:uid="{C65A4D20-92C3-430D-92EA-572D67A9948C}"/>
    <cellStyle name="Note 65 2 4" xfId="5586" xr:uid="{F6A8F968-77F6-4601-953C-8D0D1874AFF1}"/>
    <cellStyle name="Note 65 2 4 2" xfId="12057" xr:uid="{7E7644AA-E4F3-4E17-9F92-32209FB74EAC}"/>
    <cellStyle name="Note 65 2 5" xfId="5410" xr:uid="{68B40AF9-5B18-4AD9-B40E-4413B89C5DED}"/>
    <cellStyle name="Note 65 2 5 2" xfId="11881" xr:uid="{AF200DDF-A298-48DD-B2E8-52679B4F4AFE}"/>
    <cellStyle name="Note 65 2 6" xfId="5822" xr:uid="{215E4BF5-2E21-417D-B6DE-07AD4CEA0613}"/>
    <cellStyle name="Note 65 2 6 2" xfId="12293" xr:uid="{E29C680A-0321-4372-B7BA-97C0510A9AD1}"/>
    <cellStyle name="Note 65 2 7" xfId="5966" xr:uid="{0B75F563-0D0B-4364-B83C-8EA2CE67AAF1}"/>
    <cellStyle name="Note 65 2 7 2" xfId="12437" xr:uid="{409ADAB2-4973-4DA7-982F-C9D8822036DA}"/>
    <cellStyle name="Note 65 2 8" xfId="6529" xr:uid="{6FBC4D8D-ED94-45C4-B97A-5145BFEE2544}"/>
    <cellStyle name="Note 65 2 8 2" xfId="13000" xr:uid="{AC4AD90C-0563-4D20-AC13-93A8DF0F93DA}"/>
    <cellStyle name="Note 65 2 9" xfId="6299" xr:uid="{C79EFA90-8191-4DD9-B0DC-2B05D1F57014}"/>
    <cellStyle name="Note 65 2 9 2" xfId="12770" xr:uid="{DE56DF35-E577-46DB-9BB6-48A50ED1A194}"/>
    <cellStyle name="Note 65 20" xfId="9087" xr:uid="{ADDC20CA-0B9C-48E0-A695-AB703209F47A}"/>
    <cellStyle name="Note 65 21" xfId="9576" xr:uid="{09C3D6AD-A91B-4957-BE5D-6FFB684D007F}"/>
    <cellStyle name="Note 65 22" xfId="8577" xr:uid="{B379DA98-6E94-4433-A336-A2A1A95C82A0}"/>
    <cellStyle name="Note 65 23" xfId="9848" xr:uid="{AE527263-E25A-4866-A744-42887238D941}"/>
    <cellStyle name="Note 65 24" xfId="10031" xr:uid="{B3D20C75-4244-4EA4-876A-88FEEB99B604}"/>
    <cellStyle name="Note 65 25" xfId="10152" xr:uid="{0F614036-B3DC-48EE-AC10-2A24AA180272}"/>
    <cellStyle name="Note 65 26" xfId="15174" xr:uid="{24D3610C-EF6C-4084-A774-88FB8EBF75E2}"/>
    <cellStyle name="Note 65 27" xfId="3615" xr:uid="{09AD0AEA-C0FA-4A51-BB26-5D988CC87072}"/>
    <cellStyle name="Note 65 28" xfId="15339" xr:uid="{100C60DA-CB52-4ABC-8542-E399C9A7B419}"/>
    <cellStyle name="Note 65 29" xfId="15733" xr:uid="{AE03EA97-C468-4670-8AEA-F3A99D0B5671}"/>
    <cellStyle name="Note 65 3" xfId="2397" xr:uid="{00000000-0005-0000-0000-00005E090000}"/>
    <cellStyle name="Note 65 3 2" xfId="5018" xr:uid="{B45450E3-1148-4785-BB5D-4A84A703E453}"/>
    <cellStyle name="Note 65 3 2 2" xfId="11497" xr:uid="{938A7791-8332-40AC-8B3B-8018BD78B2E4}"/>
    <cellStyle name="Note 65 3 3" xfId="9579" xr:uid="{BFD3EB56-6F4D-478E-91FB-1C77706BD126}"/>
    <cellStyle name="Note 65 3 4" xfId="10426" xr:uid="{1D021A40-BFF3-4604-843F-D0CCF146984B}"/>
    <cellStyle name="Note 65 3 5" xfId="3616" xr:uid="{CA51DE71-BF67-47E7-85DA-CEC7FEF025C4}"/>
    <cellStyle name="Note 65 30" xfId="15894" xr:uid="{DB69BAD3-7DCA-4326-BF33-5EAC88872755}"/>
    <cellStyle name="Note 65 4" xfId="4344" xr:uid="{159CBD7E-3413-45FC-8942-18A397900359}"/>
    <cellStyle name="Note 65 4 2" xfId="10881" xr:uid="{73A99AC3-5CE0-4F77-BB03-738A0C6728B9}"/>
    <cellStyle name="Note 65 5" xfId="5015" xr:uid="{E5164958-600E-4526-9FD7-C52AA4F5FA45}"/>
    <cellStyle name="Note 65 5 2" xfId="11494" xr:uid="{F6875CEF-AB6C-44A8-AB4C-889BE5115F7E}"/>
    <cellStyle name="Note 65 6" xfId="5585" xr:uid="{D92B608C-49DB-46AE-BA2F-4FE9AA5F6F02}"/>
    <cellStyle name="Note 65 6 2" xfId="12056" xr:uid="{C84A740D-CD71-42D4-BA04-8FD5633BBF70}"/>
    <cellStyle name="Note 65 7" xfId="5409" xr:uid="{A72167D9-71D8-4731-9106-5B25329B391F}"/>
    <cellStyle name="Note 65 7 2" xfId="11880" xr:uid="{EC55C3CF-2016-4028-BFE4-DDCCEDC25FE6}"/>
    <cellStyle name="Note 65 8" xfId="5821" xr:uid="{896BAF9A-2A5A-4347-BBA6-01FDFFB3FFD9}"/>
    <cellStyle name="Note 65 8 2" xfId="12292" xr:uid="{09A39097-FE7A-494F-98C8-781FBDAB72BF}"/>
    <cellStyle name="Note 65 9" xfId="5967" xr:uid="{3CE4AC70-6F6E-497B-9C39-B6E86019D5EA}"/>
    <cellStyle name="Note 65 9 2" xfId="12438" xr:uid="{76A04096-D4F9-4680-B8A9-7E1C939C36A2}"/>
    <cellStyle name="Note 65_TRAFO" xfId="2398" xr:uid="{00000000-0005-0000-0000-00005F090000}"/>
    <cellStyle name="Note 66" xfId="2399" xr:uid="{00000000-0005-0000-0000-000060090000}"/>
    <cellStyle name="Note 66 10" xfId="6530" xr:uid="{3D359718-3FCE-4310-9043-16C2BD41D5A5}"/>
    <cellStyle name="Note 66 10 2" xfId="13001" xr:uid="{67764356-7F86-4A9F-9FAF-7A59E3FC2EF0}"/>
    <cellStyle name="Note 66 11" xfId="6301" xr:uid="{18867763-4AF6-487D-BE95-A455683E4C6A}"/>
    <cellStyle name="Note 66 11 2" xfId="12772" xr:uid="{7C1C71A9-1F64-4BF2-8896-298C672200AF}"/>
    <cellStyle name="Note 66 12" xfId="7011" xr:uid="{22D02252-823D-4D47-AD41-9A0915668442}"/>
    <cellStyle name="Note 66 12 2" xfId="13482" xr:uid="{2C711160-EC3D-4613-8D4E-7EB4EE96D212}"/>
    <cellStyle name="Note 66 13" xfId="6840" xr:uid="{461AEC31-0DA5-4B3A-9404-2405C30473C4}"/>
    <cellStyle name="Note 66 13 2" xfId="13311" xr:uid="{1A81C78A-FBF1-477C-B43D-C6A3B067E623}"/>
    <cellStyle name="Note 66 14" xfId="7245" xr:uid="{ABAB341A-1900-490A-8A78-CCD717071C9E}"/>
    <cellStyle name="Note 66 14 2" xfId="13716" xr:uid="{EC1164BE-B0C0-4F8C-ACDD-4D39A9FE7FB0}"/>
    <cellStyle name="Note 66 15" xfId="7392" xr:uid="{1A2A4FE1-DF54-45AE-92C6-BA0DBEB574D0}"/>
    <cellStyle name="Note 66 15 2" xfId="13863" xr:uid="{123254FB-2E8C-474B-AD55-DA026159ADF4}"/>
    <cellStyle name="Note 66 16" xfId="7935" xr:uid="{A7BA7713-CBA8-4522-8B3F-A7EB9CFFA77B}"/>
    <cellStyle name="Note 66 16 2" xfId="14406" xr:uid="{699706E5-E21E-4C5C-85BE-22B5EAA67B27}"/>
    <cellStyle name="Note 66 17" xfId="8114" xr:uid="{94FEC8EE-83F9-41B8-9965-2737740E916F}"/>
    <cellStyle name="Note 66 17 2" xfId="14585" xr:uid="{C36D0C9F-CA35-45DF-AF19-10D6957E43FD}"/>
    <cellStyle name="Note 66 18" xfId="8291" xr:uid="{D04A5B48-18D4-4EF1-B37F-731C35A56318}"/>
    <cellStyle name="Note 66 18 2" xfId="14762" xr:uid="{1BBD3783-19B7-489E-AA95-B5367001BDD8}"/>
    <cellStyle name="Note 66 19" xfId="8453" xr:uid="{8FAE8CA7-93C4-40C8-BD0D-C38B37F58E9E}"/>
    <cellStyle name="Note 66 19 2" xfId="14924" xr:uid="{FD46BB75-5081-4A15-8141-C43F40303697}"/>
    <cellStyle name="Note 66 2" xfId="2400" xr:uid="{00000000-0005-0000-0000-000061090000}"/>
    <cellStyle name="Note 66 2 10" xfId="7012" xr:uid="{1574773C-1F15-4764-B197-FA15FF53D118}"/>
    <cellStyle name="Note 66 2 10 2" xfId="13483" xr:uid="{5882250B-5406-48A8-B7F2-EBCE6B4950B0}"/>
    <cellStyle name="Note 66 2 11" xfId="6841" xr:uid="{A18EEFEF-8C01-4E90-9AA6-ABA26C25D4A0}"/>
    <cellStyle name="Note 66 2 11 2" xfId="13312" xr:uid="{5F991D1A-6F49-42AD-8D5D-8566CECF469E}"/>
    <cellStyle name="Note 66 2 12" xfId="7246" xr:uid="{02E4A82F-A375-468C-BB1F-0AE942C63482}"/>
    <cellStyle name="Note 66 2 12 2" xfId="13717" xr:uid="{F9BC6969-DF94-4B72-8C22-FE21AD8B2914}"/>
    <cellStyle name="Note 66 2 13" xfId="7391" xr:uid="{593235EE-A009-4D35-AAED-31491A8D03AE}"/>
    <cellStyle name="Note 66 2 13 2" xfId="13862" xr:uid="{6461D113-1FC7-4E24-ADFB-373728F82576}"/>
    <cellStyle name="Note 66 2 14" xfId="7936" xr:uid="{6B473481-6050-45D7-A048-294840D13E6A}"/>
    <cellStyle name="Note 66 2 14 2" xfId="14407" xr:uid="{D2D3A2C9-E2CE-4EE2-97CB-40FB1D223E25}"/>
    <cellStyle name="Note 66 2 15" xfId="8115" xr:uid="{CE239589-0540-4678-A85A-EC0D5D0C311B}"/>
    <cellStyle name="Note 66 2 15 2" xfId="14586" xr:uid="{3ECB268C-84CE-4FCB-805E-08854FD6A2BA}"/>
    <cellStyle name="Note 66 2 16" xfId="8292" xr:uid="{8C2671A3-4642-4192-A50F-D79D0B1771B8}"/>
    <cellStyle name="Note 66 2 16 2" xfId="14763" xr:uid="{4689A4A4-6D96-4A1A-90F4-F882F3D8E2C0}"/>
    <cellStyle name="Note 66 2 17" xfId="8454" xr:uid="{431E9725-E138-411F-8C30-9B59FE964E09}"/>
    <cellStyle name="Note 66 2 17 2" xfId="14925" xr:uid="{FD5A7E9E-B732-43B6-9154-BEE498D92527}"/>
    <cellStyle name="Note 66 2 18" xfId="9090" xr:uid="{B802A29F-8C24-4065-93C4-BCDB61544FDD}"/>
    <cellStyle name="Note 66 2 19" xfId="9581" xr:uid="{2A8BFCF2-0393-4F8C-BCC2-A9B567550824}"/>
    <cellStyle name="Note 66 2 2" xfId="2401" xr:uid="{00000000-0005-0000-0000-000062090000}"/>
    <cellStyle name="Note 66 2 2 2" xfId="5021" xr:uid="{513F2450-DFDF-49A7-BF94-61D5146AB7DC}"/>
    <cellStyle name="Note 66 2 2 2 2" xfId="11500" xr:uid="{E0DF449E-E70F-4480-A6FF-719E0E826531}"/>
    <cellStyle name="Note 66 2 2 3" xfId="9582" xr:uid="{92E37F9E-40E1-4B77-BA46-AE4716F822F5}"/>
    <cellStyle name="Note 66 2 2 4" xfId="10427" xr:uid="{732BC29B-B102-4A31-9F72-C44B6A2C0320}"/>
    <cellStyle name="Note 66 2 20" xfId="8575" xr:uid="{998671B0-C139-435E-8E49-5C1F21A3B01C}"/>
    <cellStyle name="Note 66 2 21" xfId="9851" xr:uid="{5B8AAFF8-7245-434E-970D-031346A146B8}"/>
    <cellStyle name="Note 66 2 22" xfId="10034" xr:uid="{6190C349-1669-4C91-877F-F0AE6E85FC5C}"/>
    <cellStyle name="Note 66 2 23" xfId="10154" xr:uid="{1A52F0C3-F849-48B0-B13F-287031D90CCC}"/>
    <cellStyle name="Note 66 2 24" xfId="15177" xr:uid="{003886EA-FDE4-4BA2-ABD5-E2BAD35FE96C}"/>
    <cellStyle name="Note 66 2 25" xfId="15336" xr:uid="{9651F136-E3B2-4B20-B00C-393501709533}"/>
    <cellStyle name="Note 66 2 26" xfId="15736" xr:uid="{4DD6B24A-6BCE-46CF-B8FF-96C1FFB38AD9}"/>
    <cellStyle name="Note 66 2 27" xfId="15897" xr:uid="{89D26EA6-032D-4A72-8787-C8F92CE551DE}"/>
    <cellStyle name="Note 66 2 3" xfId="5020" xr:uid="{5F1241A6-57E6-49B0-BD9C-3A22B8F6F510}"/>
    <cellStyle name="Note 66 2 3 2" xfId="11499" xr:uid="{B827AA6B-FD83-4301-BA52-9ECC8019A79F}"/>
    <cellStyle name="Note 66 2 4" xfId="5588" xr:uid="{95AFAFAE-EEDE-4B78-85FF-618B6B5E924F}"/>
    <cellStyle name="Note 66 2 4 2" xfId="12059" xr:uid="{1C3A81D7-EDD6-4AA6-BDA4-C337DE84BFA9}"/>
    <cellStyle name="Note 66 2 5" xfId="5412" xr:uid="{3BE8C981-5746-4D42-A3F6-DD8471F477CE}"/>
    <cellStyle name="Note 66 2 5 2" xfId="11883" xr:uid="{4B1388C0-B8E3-4ACA-9477-8064DA314EFD}"/>
    <cellStyle name="Note 66 2 6" xfId="5824" xr:uid="{3281E7C7-D458-49A5-9A8C-DF645A7A0F9F}"/>
    <cellStyle name="Note 66 2 6 2" xfId="12295" xr:uid="{4EDC73DF-A033-45BC-8219-F62C6C23561C}"/>
    <cellStyle name="Note 66 2 7" xfId="5964" xr:uid="{363221A9-0B0D-4655-B39F-242B4B18FF38}"/>
    <cellStyle name="Note 66 2 7 2" xfId="12435" xr:uid="{11E49CCE-BB09-4183-8629-F9F7794DAA6E}"/>
    <cellStyle name="Note 66 2 8" xfId="6531" xr:uid="{239A80E5-8E0C-4A14-9652-1B7726237865}"/>
    <cellStyle name="Note 66 2 8 2" xfId="13002" xr:uid="{B9EF173E-7C84-46E3-A460-DA5BA5DD74D9}"/>
    <cellStyle name="Note 66 2 9" xfId="6302" xr:uid="{2887375C-6072-4F22-9C50-02575F7E5E8C}"/>
    <cellStyle name="Note 66 2 9 2" xfId="12773" xr:uid="{0D685FBC-1086-4838-B021-0DBA59BE1F4E}"/>
    <cellStyle name="Note 66 20" xfId="9089" xr:uid="{0E9700BC-65AE-4CB7-BED0-88E13A40A28D}"/>
    <cellStyle name="Note 66 21" xfId="9580" xr:uid="{C66FA026-7F23-4E66-8967-A5AC080C91EA}"/>
    <cellStyle name="Note 66 22" xfId="8523" xr:uid="{6EBDF924-0DA3-4587-ACAD-BFA1942D49BE}"/>
    <cellStyle name="Note 66 23" xfId="9850" xr:uid="{014DD523-2B0D-4B5D-B201-E2EA9992E6D8}"/>
    <cellStyle name="Note 66 24" xfId="10033" xr:uid="{F6503847-D00F-4C43-BB3C-05E265EED7A1}"/>
    <cellStyle name="Note 66 25" xfId="10153" xr:uid="{0C853E86-A199-4602-8D20-B57850D52DDB}"/>
    <cellStyle name="Note 66 26" xfId="15176" xr:uid="{12B4F04F-8A8C-42CA-90DF-1DD6DFED6520}"/>
    <cellStyle name="Note 66 27" xfId="3617" xr:uid="{5BBC4389-636A-42F0-B1A2-14D3D1DF55CC}"/>
    <cellStyle name="Note 66 28" xfId="15337" xr:uid="{D8506ECD-589E-4CB3-AA61-20CDE11D36F9}"/>
    <cellStyle name="Note 66 29" xfId="15735" xr:uid="{3980AE94-4EAD-4BD2-A46D-831EFD5E80B3}"/>
    <cellStyle name="Note 66 3" xfId="2402" xr:uid="{00000000-0005-0000-0000-000063090000}"/>
    <cellStyle name="Note 66 3 2" xfId="5022" xr:uid="{FDE98463-656C-4C72-A146-E0C7910E23B4}"/>
    <cellStyle name="Note 66 3 2 2" xfId="11501" xr:uid="{EFE0CFD9-5A90-473F-86A8-990AA295B483}"/>
    <cellStyle name="Note 66 3 3" xfId="9583" xr:uid="{D837F1BC-95A2-47B8-A755-337D1FC859A7}"/>
    <cellStyle name="Note 66 3 4" xfId="10428" xr:uid="{F1C7A192-8263-407C-9201-AB0BF3658369}"/>
    <cellStyle name="Note 66 3 5" xfId="3618" xr:uid="{1452FF24-2A84-43FE-BE59-790B9B5BFEA1}"/>
    <cellStyle name="Note 66 30" xfId="15896" xr:uid="{3664223A-E6ED-4D25-A5D1-5C6AC9693541}"/>
    <cellStyle name="Note 66 4" xfId="4345" xr:uid="{CB129966-0960-4441-887D-A564FB6BAF28}"/>
    <cellStyle name="Note 66 4 2" xfId="10882" xr:uid="{1133F0CE-0DDA-45F3-A602-8FB7EBF0DB22}"/>
    <cellStyle name="Note 66 5" xfId="5019" xr:uid="{E0490237-3B30-44CD-9981-C10404CC072F}"/>
    <cellStyle name="Note 66 5 2" xfId="11498" xr:uid="{7A987D20-3BC2-4419-B441-DFF4002EEE5F}"/>
    <cellStyle name="Note 66 6" xfId="5587" xr:uid="{1F239D5E-EBF1-404A-B419-F2C11D97C2D4}"/>
    <cellStyle name="Note 66 6 2" xfId="12058" xr:uid="{255F9E2C-5B10-490C-B1FA-270A04355389}"/>
    <cellStyle name="Note 66 7" xfId="5411" xr:uid="{A04D8E05-7072-4F09-BD4E-2CE7387251C0}"/>
    <cellStyle name="Note 66 7 2" xfId="11882" xr:uid="{82F84D71-A97B-4B50-B8E2-5F5B38B8D59F}"/>
    <cellStyle name="Note 66 8" xfId="5823" xr:uid="{BFCE5269-AB76-4842-A752-BF918A5B099C}"/>
    <cellStyle name="Note 66 8 2" xfId="12294" xr:uid="{E4D87208-0252-4658-8636-CCE8FFD0845D}"/>
    <cellStyle name="Note 66 9" xfId="5965" xr:uid="{C1B4D79F-C0E1-4622-BB88-C5B6EE529F95}"/>
    <cellStyle name="Note 66 9 2" xfId="12436" xr:uid="{F2A5B5F6-1A39-4F81-8948-5DBCBD81B84E}"/>
    <cellStyle name="Note 66_TRAFO" xfId="2403" xr:uid="{00000000-0005-0000-0000-000064090000}"/>
    <cellStyle name="Note 67" xfId="2404" xr:uid="{00000000-0005-0000-0000-000065090000}"/>
    <cellStyle name="Note 67 10" xfId="6532" xr:uid="{665AA82F-A96D-4D84-8A16-2910085977A3}"/>
    <cellStyle name="Note 67 10 2" xfId="13003" xr:uid="{368298A8-DA2B-4434-A627-978C34287F29}"/>
    <cellStyle name="Note 67 11" xfId="6303" xr:uid="{A3C68C0C-5341-4DE4-98C8-F872EE73C8A2}"/>
    <cellStyle name="Note 67 11 2" xfId="12774" xr:uid="{05B9FDEB-C8DF-4E08-AEBA-41C4CBF3CFB9}"/>
    <cellStyle name="Note 67 12" xfId="7013" xr:uid="{0E0828A5-B34E-4D49-BAA7-C724DC31E320}"/>
    <cellStyle name="Note 67 12 2" xfId="13484" xr:uid="{78C2D495-F62F-49B0-B353-F0A9B55C18C5}"/>
    <cellStyle name="Note 67 13" xfId="6842" xr:uid="{7FF93DD9-A9BD-4FFB-B3FB-634D077D7B54}"/>
    <cellStyle name="Note 67 13 2" xfId="13313" xr:uid="{0573C538-3A2E-4276-A095-01A9F5F90BBE}"/>
    <cellStyle name="Note 67 14" xfId="7247" xr:uid="{FA3EB02D-BB8A-4876-BDF8-E6D6D1D61074}"/>
    <cellStyle name="Note 67 14 2" xfId="13718" xr:uid="{30783E58-D2E7-4526-BFD0-62EA602020E1}"/>
    <cellStyle name="Note 67 15" xfId="7390" xr:uid="{73C03F5B-39FC-4FE7-AE83-BDF55DCC4F4E}"/>
    <cellStyle name="Note 67 15 2" xfId="13861" xr:uid="{273FE352-2B08-4F17-B914-A84E64BCFF55}"/>
    <cellStyle name="Note 67 16" xfId="7937" xr:uid="{51A2FE3C-73E1-4312-96FB-ED70472CE9F0}"/>
    <cellStyle name="Note 67 16 2" xfId="14408" xr:uid="{97A2CEA8-45EF-4120-BDBD-17FD05626280}"/>
    <cellStyle name="Note 67 17" xfId="8116" xr:uid="{692B85F8-DE8C-4721-AD87-45E7E60BE2CD}"/>
    <cellStyle name="Note 67 17 2" xfId="14587" xr:uid="{1084DF75-CA0C-44CF-8DBA-D0EB16D2809B}"/>
    <cellStyle name="Note 67 18" xfId="8293" xr:uid="{1B93DE63-4022-4C1A-9F1B-FBF33743B7F3}"/>
    <cellStyle name="Note 67 18 2" xfId="14764" xr:uid="{E0F89028-55A2-44CF-A47F-8A83248121B4}"/>
    <cellStyle name="Note 67 19" xfId="8455" xr:uid="{FA9D3B27-8198-40B6-961F-493C0E8EBF3B}"/>
    <cellStyle name="Note 67 19 2" xfId="14926" xr:uid="{863CCD65-DF21-4A35-AF0D-D294C0F64A81}"/>
    <cellStyle name="Note 67 2" xfId="2405" xr:uid="{00000000-0005-0000-0000-000066090000}"/>
    <cellStyle name="Note 67 2 10" xfId="7014" xr:uid="{C399E17C-E2E0-4C01-91AF-ACC86CB7FDBF}"/>
    <cellStyle name="Note 67 2 10 2" xfId="13485" xr:uid="{2CC456A7-F53B-4CE3-B63D-4E0871405920}"/>
    <cellStyle name="Note 67 2 11" xfId="7084" xr:uid="{A763F666-625A-4DB5-B412-9385039FFB3D}"/>
    <cellStyle name="Note 67 2 11 2" xfId="13555" xr:uid="{EBD36A05-8D97-40B5-9678-FB8D1EAC7903}"/>
    <cellStyle name="Note 67 2 12" xfId="7248" xr:uid="{4401FD14-0E13-40E8-B394-22670FBA2106}"/>
    <cellStyle name="Note 67 2 12 2" xfId="13719" xr:uid="{772A3CFC-9483-4D93-BBE7-7887F00AF2AA}"/>
    <cellStyle name="Note 67 2 13" xfId="7389" xr:uid="{047D2DE7-665A-4ECC-BCC3-668CDE4B0F21}"/>
    <cellStyle name="Note 67 2 13 2" xfId="13860" xr:uid="{D03D359F-CC78-4846-86AF-2F757917B3E6}"/>
    <cellStyle name="Note 67 2 14" xfId="7938" xr:uid="{F84AC226-B027-47F4-8BF1-3FC7D5CEA26D}"/>
    <cellStyle name="Note 67 2 14 2" xfId="14409" xr:uid="{14F2D79B-B4ED-41F7-848B-C287972B0725}"/>
    <cellStyle name="Note 67 2 15" xfId="8117" xr:uid="{62C2E189-4519-45AF-834A-50AB4F889A18}"/>
    <cellStyle name="Note 67 2 15 2" xfId="14588" xr:uid="{253E74B4-2668-4A8C-AABF-D480457ED1A8}"/>
    <cellStyle name="Note 67 2 16" xfId="8294" xr:uid="{1D0313D3-7596-4F47-B3FD-98674D0D158C}"/>
    <cellStyle name="Note 67 2 16 2" xfId="14765" xr:uid="{07898461-2C42-4934-900D-1472193C6C7E}"/>
    <cellStyle name="Note 67 2 17" xfId="8456" xr:uid="{A21C01BD-342F-4A93-9D2B-9264F931C6F5}"/>
    <cellStyle name="Note 67 2 17 2" xfId="14927" xr:uid="{50189E66-5D64-465E-A6B2-05D891B2D6D4}"/>
    <cellStyle name="Note 67 2 18" xfId="9092" xr:uid="{287EC0C8-1846-4265-8FAF-6EB070C9421C}"/>
    <cellStyle name="Note 67 2 19" xfId="9585" xr:uid="{9E1D3458-0765-40B5-9C3C-A21062445684}"/>
    <cellStyle name="Note 67 2 2" xfId="2406" xr:uid="{00000000-0005-0000-0000-000067090000}"/>
    <cellStyle name="Note 67 2 2 2" xfId="5025" xr:uid="{CF816C7F-2A12-4960-A290-A935772D642C}"/>
    <cellStyle name="Note 67 2 2 2 2" xfId="11504" xr:uid="{6F5CE034-2028-4486-8991-C841434CADF7}"/>
    <cellStyle name="Note 67 2 2 3" xfId="9586" xr:uid="{C98FC167-F8D2-46A7-9ED1-6081FE15173A}"/>
    <cellStyle name="Note 67 2 2 4" xfId="10429" xr:uid="{510D8D3E-6F81-465F-816C-94E3EA899E4A}"/>
    <cellStyle name="Note 67 2 20" xfId="8573" xr:uid="{E7648E03-E32B-492F-9FFE-0FC87C298BA5}"/>
    <cellStyle name="Note 67 2 21" xfId="9853" xr:uid="{F86B5AC3-F530-49B6-9F66-7E1E42AD81E0}"/>
    <cellStyle name="Note 67 2 22" xfId="10036" xr:uid="{28E69B6F-14C2-4F86-89D8-6D9DD88A0420}"/>
    <cellStyle name="Note 67 2 23" xfId="10156" xr:uid="{D53B73FB-790F-4106-AF61-985323490E2F}"/>
    <cellStyle name="Note 67 2 24" xfId="15179" xr:uid="{9205763F-151F-4DF2-BD10-F16D6AAF5018}"/>
    <cellStyle name="Note 67 2 25" xfId="15334" xr:uid="{F40F6632-3FAA-4CE8-8394-FB2E9F6565E1}"/>
    <cellStyle name="Note 67 2 26" xfId="15738" xr:uid="{DEFFB81C-BB71-498D-88C0-7C5FA1094411}"/>
    <cellStyle name="Note 67 2 27" xfId="15899" xr:uid="{D702484F-352E-4527-A00B-5091A9AE074F}"/>
    <cellStyle name="Note 67 2 3" xfId="5024" xr:uid="{B737EAFE-2F5C-4192-BF78-873975C0470A}"/>
    <cellStyle name="Note 67 2 3 2" xfId="11503" xr:uid="{AFE53EAA-C19A-4ADB-ABDF-C84113D316E1}"/>
    <cellStyle name="Note 67 2 4" xfId="5590" xr:uid="{80107C7E-7B87-456D-AB17-A6D61624FF5A}"/>
    <cellStyle name="Note 67 2 4 2" xfId="12061" xr:uid="{9622E255-08EB-4ABE-97FD-769A0C7DC27C}"/>
    <cellStyle name="Note 67 2 5" xfId="5661" xr:uid="{038B6EE4-63FD-45A4-A6CB-B4DEDAD6E6DD}"/>
    <cellStyle name="Note 67 2 5 2" xfId="12132" xr:uid="{6D99A024-8A1B-4E71-8865-344E39E17CD6}"/>
    <cellStyle name="Note 67 2 6" xfId="5826" xr:uid="{E7AC078D-97F9-4D26-9766-CFBB4793AC0D}"/>
    <cellStyle name="Note 67 2 6 2" xfId="12297" xr:uid="{A7A761C4-C7A7-42A9-8EB7-106717930753}"/>
    <cellStyle name="Note 67 2 7" xfId="5962" xr:uid="{54280C20-5DFF-4FF2-B666-40A946DD039A}"/>
    <cellStyle name="Note 67 2 7 2" xfId="12433" xr:uid="{F629178A-9268-4F24-A96A-66D60DDEEF56}"/>
    <cellStyle name="Note 67 2 8" xfId="6533" xr:uid="{E72549DA-BEF1-4D4C-81FA-D852FAEE8F6A}"/>
    <cellStyle name="Note 67 2 8 2" xfId="13004" xr:uid="{98C8EB00-B567-4D25-ACE0-4BEAF61A9463}"/>
    <cellStyle name="Note 67 2 9" xfId="6602" xr:uid="{1F347591-5CDE-4845-A6B7-E1F5EBF283BF}"/>
    <cellStyle name="Note 67 2 9 2" xfId="13073" xr:uid="{67E0F807-0E1F-4A51-BFE2-6E826DCDF5AD}"/>
    <cellStyle name="Note 67 20" xfId="9091" xr:uid="{E48A53ED-7ADF-4795-A969-83EC9F5B60E7}"/>
    <cellStyle name="Note 67 21" xfId="9584" xr:uid="{E63367FA-D6E9-470C-A2DA-EA996B71C470}"/>
    <cellStyle name="Note 67 22" xfId="8574" xr:uid="{333FFFAF-140E-4C95-8D87-FFAC4F027778}"/>
    <cellStyle name="Note 67 23" xfId="9852" xr:uid="{49B3A57F-6405-4703-A7FC-BD990FD090E1}"/>
    <cellStyle name="Note 67 24" xfId="10035" xr:uid="{CF0E1F41-BEF3-4CB9-A98E-2723CB9B6994}"/>
    <cellStyle name="Note 67 25" xfId="10155" xr:uid="{FAD6B951-F63D-48C2-83D2-12EAC7524DE2}"/>
    <cellStyle name="Note 67 26" xfId="15178" xr:uid="{27248D36-0D72-43B7-9EB2-2B8702C68467}"/>
    <cellStyle name="Note 67 27" xfId="3619" xr:uid="{37DFE5B1-8604-4B8C-B5FF-AB513C15E350}"/>
    <cellStyle name="Note 67 28" xfId="15335" xr:uid="{7B61A523-8EF1-49CC-A8E8-DF2C53A30F95}"/>
    <cellStyle name="Note 67 29" xfId="15737" xr:uid="{0EE86AFC-C613-4B90-99F0-FEF2F0A21471}"/>
    <cellStyle name="Note 67 3" xfId="2407" xr:uid="{00000000-0005-0000-0000-000068090000}"/>
    <cellStyle name="Note 67 3 2" xfId="5026" xr:uid="{8F08B971-EFCF-40E0-A161-DEDEFED22B4D}"/>
    <cellStyle name="Note 67 3 2 2" xfId="11505" xr:uid="{0E05464F-7F07-4624-B66C-252B22BDC78A}"/>
    <cellStyle name="Note 67 3 3" xfId="9587" xr:uid="{14D5E885-A70B-42C9-9A0C-4317C54EB587}"/>
    <cellStyle name="Note 67 3 4" xfId="10430" xr:uid="{8EBF217F-8D98-4FDD-910A-0F2CAE43F54E}"/>
    <cellStyle name="Note 67 3 5" xfId="3620" xr:uid="{CFF4963F-D4F1-4731-8B49-EC2417A7723F}"/>
    <cellStyle name="Note 67 30" xfId="15898" xr:uid="{7778E3E7-2801-47F7-8914-72A7CEFE54A1}"/>
    <cellStyle name="Note 67 4" xfId="4346" xr:uid="{F0798FA8-87D6-4584-969D-0C6593E10A0D}"/>
    <cellStyle name="Note 67 4 2" xfId="10883" xr:uid="{663BA25F-6D88-4DE9-A64F-B5203CE8BED2}"/>
    <cellStyle name="Note 67 5" xfId="5023" xr:uid="{6E5C9717-4B12-4B51-B990-C66A66ECECAF}"/>
    <cellStyle name="Note 67 5 2" xfId="11502" xr:uid="{660DA313-9046-475D-94A3-46E2249BDB51}"/>
    <cellStyle name="Note 67 6" xfId="5589" xr:uid="{263E4745-ABE6-4269-8FF6-335664E0F56E}"/>
    <cellStyle name="Note 67 6 2" xfId="12060" xr:uid="{E16EAD1E-992D-4513-A7ED-C33E7D275663}"/>
    <cellStyle name="Note 67 7" xfId="5413" xr:uid="{D3B4D2E6-5D04-43B3-A19F-8D468EE3C320}"/>
    <cellStyle name="Note 67 7 2" xfId="11884" xr:uid="{CB96B9F3-041D-406A-88D3-416E70C9628E}"/>
    <cellStyle name="Note 67 8" xfId="5825" xr:uid="{377F706C-D1D9-4EBF-B0B8-0F80ECF0E3EF}"/>
    <cellStyle name="Note 67 8 2" xfId="12296" xr:uid="{8E416D91-C1F6-4ED8-AF13-23DC3E6F91E9}"/>
    <cellStyle name="Note 67 9" xfId="5963" xr:uid="{42114315-230C-4006-9DAD-DA83A3B21DB0}"/>
    <cellStyle name="Note 67 9 2" xfId="12434" xr:uid="{B985A3CD-4BD7-450F-B276-2CC9F3E5E07E}"/>
    <cellStyle name="Note 67_TRAFO" xfId="2408" xr:uid="{00000000-0005-0000-0000-000069090000}"/>
    <cellStyle name="Note 68" xfId="2409" xr:uid="{00000000-0005-0000-0000-00006A090000}"/>
    <cellStyle name="Note 68 10" xfId="6534" xr:uid="{97AC7691-90AA-46D2-BD4B-A15D3A50A37E}"/>
    <cellStyle name="Note 68 10 2" xfId="13005" xr:uid="{419078A7-BDF7-4B94-87A5-DF4DE048DAE8}"/>
    <cellStyle name="Note 68 11" xfId="6304" xr:uid="{08687B82-3938-48CD-B71D-A97A2CCEC064}"/>
    <cellStyle name="Note 68 11 2" xfId="12775" xr:uid="{F4235678-B7AA-4E35-8D75-EC0DA73E1BF9}"/>
    <cellStyle name="Note 68 12" xfId="7015" xr:uid="{7403D021-BCFB-470C-A851-57A1C7273D80}"/>
    <cellStyle name="Note 68 12 2" xfId="13486" xr:uid="{C5D1E8DB-B792-4966-A135-40D0CB64BFAB}"/>
    <cellStyle name="Note 68 13" xfId="6843" xr:uid="{700637C6-8B12-423A-86C9-721685A75D76}"/>
    <cellStyle name="Note 68 13 2" xfId="13314" xr:uid="{52CFF7E4-2FA1-4EB4-BD87-1F177A6B6951}"/>
    <cellStyle name="Note 68 14" xfId="7249" xr:uid="{3C1D080C-4B05-46A3-9341-DE8BDF7CF892}"/>
    <cellStyle name="Note 68 14 2" xfId="13720" xr:uid="{8B8D9935-F65B-4EA3-B2CF-37E7BF05898D}"/>
    <cellStyle name="Note 68 15" xfId="7388" xr:uid="{87795C2E-F55C-40F2-8613-F627709055C6}"/>
    <cellStyle name="Note 68 15 2" xfId="13859" xr:uid="{C8E4D3C3-FC73-4972-9434-81B6815DE521}"/>
    <cellStyle name="Note 68 16" xfId="7939" xr:uid="{4EAF72A7-3AAB-4928-9CFF-C8ADBF414AFF}"/>
    <cellStyle name="Note 68 16 2" xfId="14410" xr:uid="{2620423B-C30D-4CAE-B245-0F9E27444578}"/>
    <cellStyle name="Note 68 17" xfId="8118" xr:uid="{271DA6FF-BF5D-4E03-BC47-1C17514A9122}"/>
    <cellStyle name="Note 68 17 2" xfId="14589" xr:uid="{BE46AA98-2585-40CE-AB88-8C5AFA3D79CD}"/>
    <cellStyle name="Note 68 18" xfId="8295" xr:uid="{54B00CB2-9CBB-4AB9-B647-1AEA9B0190D2}"/>
    <cellStyle name="Note 68 18 2" xfId="14766" xr:uid="{3CEB63BB-A5CE-4AF0-98BE-76380DF2ECE1}"/>
    <cellStyle name="Note 68 19" xfId="8457" xr:uid="{D189AA9F-C271-444A-9E13-A2ED3CFAEC7D}"/>
    <cellStyle name="Note 68 19 2" xfId="14928" xr:uid="{60D0F4C1-3311-4933-B7B3-1B486AB69A60}"/>
    <cellStyle name="Note 68 2" xfId="2410" xr:uid="{00000000-0005-0000-0000-00006B090000}"/>
    <cellStyle name="Note 68 2 10" xfId="7016" xr:uid="{4E55873A-64B1-43EF-B306-7DDC951E431B}"/>
    <cellStyle name="Note 68 2 10 2" xfId="13487" xr:uid="{D0CDC4B7-3715-4BC1-928A-B4D59171D182}"/>
    <cellStyle name="Note 68 2 11" xfId="6844" xr:uid="{C6F76DDE-66DD-41CB-812B-9209246217CF}"/>
    <cellStyle name="Note 68 2 11 2" xfId="13315" xr:uid="{F2049884-C9D0-4C7A-8E69-FCC805006411}"/>
    <cellStyle name="Note 68 2 12" xfId="7250" xr:uid="{166D998E-3C72-404E-BBA3-31B84109A4A6}"/>
    <cellStyle name="Note 68 2 12 2" xfId="13721" xr:uid="{C849077F-0CB1-45B9-871F-BC4B5FDB6016}"/>
    <cellStyle name="Note 68 2 13" xfId="7387" xr:uid="{03BC58DA-CEB8-4213-8314-143BBC4EE056}"/>
    <cellStyle name="Note 68 2 13 2" xfId="13858" xr:uid="{907FC0C5-E609-41AF-BABE-52CE748F5158}"/>
    <cellStyle name="Note 68 2 14" xfId="7940" xr:uid="{AEA55615-5E46-4FCE-8461-D331010B05D9}"/>
    <cellStyle name="Note 68 2 14 2" xfId="14411" xr:uid="{93FC69FE-95A4-4CFD-9B59-0FBD138DBBB6}"/>
    <cellStyle name="Note 68 2 15" xfId="8119" xr:uid="{F9307AFE-039F-4C67-AF02-5DD375A41664}"/>
    <cellStyle name="Note 68 2 15 2" xfId="14590" xr:uid="{6048C167-070D-45FB-853D-A4191F116AC1}"/>
    <cellStyle name="Note 68 2 16" xfId="8296" xr:uid="{C28E9A06-B8CB-4AC2-91A8-62607585B4B7}"/>
    <cellStyle name="Note 68 2 16 2" xfId="14767" xr:uid="{385FD6E7-3499-419E-A2CB-BEC4960A67F0}"/>
    <cellStyle name="Note 68 2 17" xfId="8458" xr:uid="{F574FDBB-D0B8-4E16-8420-55848C6CF87D}"/>
    <cellStyle name="Note 68 2 17 2" xfId="14929" xr:uid="{742CA6AB-82C9-419F-A06D-ECA801366C15}"/>
    <cellStyle name="Note 68 2 18" xfId="9094" xr:uid="{60CE6AED-EB37-47DE-854A-CFC8B230C3DE}"/>
    <cellStyle name="Note 68 2 19" xfId="9589" xr:uid="{3085E441-60AD-4817-B17A-ECC6C1BFEB4E}"/>
    <cellStyle name="Note 68 2 2" xfId="2411" xr:uid="{00000000-0005-0000-0000-00006C090000}"/>
    <cellStyle name="Note 68 2 2 2" xfId="5029" xr:uid="{73F88F75-CA6D-4388-8484-3A69BBD71A00}"/>
    <cellStyle name="Note 68 2 2 2 2" xfId="11508" xr:uid="{614FDC42-A749-4376-8FBC-4718800C81B0}"/>
    <cellStyle name="Note 68 2 2 3" xfId="9590" xr:uid="{9103AB0C-BF16-43D3-ABC9-F1F0951EA626}"/>
    <cellStyle name="Note 68 2 2 4" xfId="10431" xr:uid="{FD726B43-E159-42D2-9214-4136BBE39949}"/>
    <cellStyle name="Note 68 2 20" xfId="9244" xr:uid="{F9C8FAD1-9749-4143-B9BA-B642810D7180}"/>
    <cellStyle name="Note 68 2 21" xfId="9855" xr:uid="{4B721FC5-1613-43EB-8571-B7D49BB06F9D}"/>
    <cellStyle name="Note 68 2 22" xfId="10038" xr:uid="{9CFCD5EA-2A7A-4C57-B6ED-E75BB20A4A4F}"/>
    <cellStyle name="Note 68 2 23" xfId="10158" xr:uid="{2F63C016-D6A8-4740-BAA4-C67644161557}"/>
    <cellStyle name="Note 68 2 24" xfId="15181" xr:uid="{5D50B7BB-4856-4B79-B4F0-C4EA9DE3C8BE}"/>
    <cellStyle name="Note 68 2 25" xfId="15332" xr:uid="{7100A7E9-A791-4F0C-9D6F-15D592AA7A26}"/>
    <cellStyle name="Note 68 2 26" xfId="15740" xr:uid="{39A05CC1-2F58-4EC0-8C60-B34343F29004}"/>
    <cellStyle name="Note 68 2 27" xfId="15901" xr:uid="{351F0BBE-7CF9-47D7-8387-8246C21FF763}"/>
    <cellStyle name="Note 68 2 3" xfId="5028" xr:uid="{CCDF6F24-5231-445A-BE92-A71A8B8D9907}"/>
    <cellStyle name="Note 68 2 3 2" xfId="11507" xr:uid="{7C3F8AEC-C684-4946-84CC-CFCB45A84915}"/>
    <cellStyle name="Note 68 2 4" xfId="5592" xr:uid="{BF2D85FE-7410-4683-9D48-2B3FDE3BE33D}"/>
    <cellStyle name="Note 68 2 4 2" xfId="12063" xr:uid="{F19B52B5-00EE-4918-BFF5-D817D844253C}"/>
    <cellStyle name="Note 68 2 5" xfId="5415" xr:uid="{F96EEA3D-557B-46BF-A1C1-2D848D0810C6}"/>
    <cellStyle name="Note 68 2 5 2" xfId="11886" xr:uid="{926F8362-2801-4C4A-9542-17CD79844FD5}"/>
    <cellStyle name="Note 68 2 6" xfId="5828" xr:uid="{356DE0AF-E079-4FE1-B27E-FCAF611B8DAF}"/>
    <cellStyle name="Note 68 2 6 2" xfId="12299" xr:uid="{BA455F9E-8BEF-47B1-A1DF-FDCE69D818FD}"/>
    <cellStyle name="Note 68 2 7" xfId="5960" xr:uid="{46F3AE6F-C21E-44AC-86A5-763745BCC014}"/>
    <cellStyle name="Note 68 2 7 2" xfId="12431" xr:uid="{2EDDFC0C-A0E9-40B6-85E3-CC5EB3B79D12}"/>
    <cellStyle name="Note 68 2 8" xfId="6535" xr:uid="{6981CDCE-A5E8-4654-88FB-1851D2FB9FB2}"/>
    <cellStyle name="Note 68 2 8 2" xfId="13006" xr:uid="{70064734-878C-44DC-ADBF-A5662266E009}"/>
    <cellStyle name="Note 68 2 9" xfId="6305" xr:uid="{D867712D-B169-4082-87FF-50832705D333}"/>
    <cellStyle name="Note 68 2 9 2" xfId="12776" xr:uid="{CC6298B6-EB08-4182-BCE2-005B830ABB8A}"/>
    <cellStyle name="Note 68 20" xfId="9093" xr:uid="{83CFA680-35E6-46F7-BB98-18C36584CECE}"/>
    <cellStyle name="Note 68 21" xfId="9588" xr:uid="{15B8E2DB-29F0-4646-BD86-FC3CF939E17E}"/>
    <cellStyle name="Note 68 22" xfId="8572" xr:uid="{91E716DB-7477-42ED-A03C-9CD50C366E46}"/>
    <cellStyle name="Note 68 23" xfId="9854" xr:uid="{A8A32F67-CA9A-48AD-9AE9-7920C8A2E7C2}"/>
    <cellStyle name="Note 68 24" xfId="10037" xr:uid="{2E8C5928-058B-4CC8-9D54-70238B1BBDF7}"/>
    <cellStyle name="Note 68 25" xfId="10157" xr:uid="{6CBAF9BE-D5CC-44B6-8245-885C3ADA67F7}"/>
    <cellStyle name="Note 68 26" xfId="15180" xr:uid="{D5470272-9490-411F-BB0B-942876455F00}"/>
    <cellStyle name="Note 68 27" xfId="3621" xr:uid="{6CBC4BB0-8447-4981-B7CD-93E4A985727E}"/>
    <cellStyle name="Note 68 28" xfId="15333" xr:uid="{89256F87-4422-4BDC-B905-8B3FAD3CD913}"/>
    <cellStyle name="Note 68 29" xfId="15739" xr:uid="{1C4C7309-641F-4B9E-9DBC-02BEF21FDF0B}"/>
    <cellStyle name="Note 68 3" xfId="2412" xr:uid="{00000000-0005-0000-0000-00006D090000}"/>
    <cellStyle name="Note 68 3 2" xfId="5030" xr:uid="{9577B56C-A075-499C-A008-B1DBBD0B505F}"/>
    <cellStyle name="Note 68 3 2 2" xfId="11509" xr:uid="{4A5387BB-CB1E-449A-851F-45040AEC9643}"/>
    <cellStyle name="Note 68 3 3" xfId="9591" xr:uid="{08740361-4533-4D16-B814-D518B2A6795C}"/>
    <cellStyle name="Note 68 3 4" xfId="10432" xr:uid="{53C11E5A-3C8B-4566-B6B0-A7BCCB5823D2}"/>
    <cellStyle name="Note 68 3 5" xfId="3622" xr:uid="{4C6D96DC-20EF-47B8-904B-D185EED4A18C}"/>
    <cellStyle name="Note 68 30" xfId="15900" xr:uid="{1F8FDCAC-C08E-4B6F-9EA6-8B352D891257}"/>
    <cellStyle name="Note 68 4" xfId="4347" xr:uid="{FD15BE48-3B11-410F-A9C2-BF1C78B5C945}"/>
    <cellStyle name="Note 68 4 2" xfId="10884" xr:uid="{A17D8F1E-C466-4CD6-9C04-5AA1FCC2A198}"/>
    <cellStyle name="Note 68 5" xfId="5027" xr:uid="{6B2E6CCD-3882-45B3-834C-A933EDA377CD}"/>
    <cellStyle name="Note 68 5 2" xfId="11506" xr:uid="{41B6F5F5-390B-4DF9-BC9D-E775F581A8E6}"/>
    <cellStyle name="Note 68 6" xfId="5591" xr:uid="{F49A9506-2D30-419C-AA2B-C58C3C02071C}"/>
    <cellStyle name="Note 68 6 2" xfId="12062" xr:uid="{13A9D357-31D5-4BE4-A51F-7FDE21DC3556}"/>
    <cellStyle name="Note 68 7" xfId="5414" xr:uid="{7629E87B-59B9-4770-9680-76F83DD42E98}"/>
    <cellStyle name="Note 68 7 2" xfId="11885" xr:uid="{B793EE8B-7026-4EA3-96CC-4D3FBFEEB1B1}"/>
    <cellStyle name="Note 68 8" xfId="5827" xr:uid="{A3AD8B72-143B-41D4-8637-B4A79C1A6FA9}"/>
    <cellStyle name="Note 68 8 2" xfId="12298" xr:uid="{CFBADEDE-E3DC-43FE-8D0B-8AA7A55B4D65}"/>
    <cellStyle name="Note 68 9" xfId="5961" xr:uid="{3A174F99-9199-4F89-B934-15F10D86DB19}"/>
    <cellStyle name="Note 68 9 2" xfId="12432" xr:uid="{1E53F595-B9F1-493D-BD45-4D15B453FCD5}"/>
    <cellStyle name="Note 68_TRAFO" xfId="2413" xr:uid="{00000000-0005-0000-0000-00006E090000}"/>
    <cellStyle name="Note 69" xfId="2414" xr:uid="{00000000-0005-0000-0000-00006F090000}"/>
    <cellStyle name="Note 69 10" xfId="6536" xr:uid="{64CD0ADF-75F4-47ED-AD58-8F77B4AFD722}"/>
    <cellStyle name="Note 69 10 2" xfId="13007" xr:uid="{D0C5E1B7-9358-4981-8112-AF6EF563B316}"/>
    <cellStyle name="Note 69 11" xfId="6306" xr:uid="{7239E412-B494-4A2A-B2C5-3F3D07E903EC}"/>
    <cellStyle name="Note 69 11 2" xfId="12777" xr:uid="{6722DA1E-7937-4155-940F-4D8BA1BD33E9}"/>
    <cellStyle name="Note 69 12" xfId="7017" xr:uid="{0089B8EC-8978-417F-8E61-4BF3F3B5B7A6}"/>
    <cellStyle name="Note 69 12 2" xfId="13488" xr:uid="{8BB73D12-4EC4-415F-B898-0402427B2743}"/>
    <cellStyle name="Note 69 13" xfId="6845" xr:uid="{56BCB64F-8BD8-418A-96A2-E14D76C101A1}"/>
    <cellStyle name="Note 69 13 2" xfId="13316" xr:uid="{BFD6B564-02DA-4B41-AD68-C65F6F08BA70}"/>
    <cellStyle name="Note 69 14" xfId="7251" xr:uid="{6E82A524-075E-4A2C-972E-7DE4B37F6FFC}"/>
    <cellStyle name="Note 69 14 2" xfId="13722" xr:uid="{B7973B47-FF13-44EF-B18C-7BA2EFE0174B}"/>
    <cellStyle name="Note 69 15" xfId="7386" xr:uid="{4EAD5D45-C1FB-470B-9E32-A0755EBBC7E9}"/>
    <cellStyle name="Note 69 15 2" xfId="13857" xr:uid="{1C7DA57A-C9D6-4496-BE19-C3295ABD8F51}"/>
    <cellStyle name="Note 69 16" xfId="7941" xr:uid="{2A25B3E3-627A-4062-9661-A8A598357F9B}"/>
    <cellStyle name="Note 69 16 2" xfId="14412" xr:uid="{73B12E6D-1E6D-4A08-9FAC-C8196FF6A335}"/>
    <cellStyle name="Note 69 17" xfId="8120" xr:uid="{12A38334-0048-45DF-92D1-77B8A0B9BF46}"/>
    <cellStyle name="Note 69 17 2" xfId="14591" xr:uid="{9F41D865-B149-49E2-A6C8-132CDECF2D0B}"/>
    <cellStyle name="Note 69 18" xfId="8297" xr:uid="{2F349FE4-94D6-4E7A-A496-8493B3BB9526}"/>
    <cellStyle name="Note 69 18 2" xfId="14768" xr:uid="{C0C212AD-489A-4B12-9852-BA7E6B678488}"/>
    <cellStyle name="Note 69 19" xfId="8459" xr:uid="{917BB490-3394-45F4-A96F-1FA7892367AB}"/>
    <cellStyle name="Note 69 19 2" xfId="14930" xr:uid="{168F0424-98FC-4AD4-BD03-019817ECDA33}"/>
    <cellStyle name="Note 69 2" xfId="2415" xr:uid="{00000000-0005-0000-0000-000070090000}"/>
    <cellStyle name="Note 69 2 10" xfId="7018" xr:uid="{DBC73ACC-ECB2-4B46-9626-4D924B67DED9}"/>
    <cellStyle name="Note 69 2 10 2" xfId="13489" xr:uid="{A5E123A4-96DA-459F-96A8-ECD26FD69E6E}"/>
    <cellStyle name="Note 69 2 11" xfId="6846" xr:uid="{0ECC05B4-B22B-4A19-A757-E6F178B57540}"/>
    <cellStyle name="Note 69 2 11 2" xfId="13317" xr:uid="{7C200E20-069D-49C2-9F3E-A61CFAEECF45}"/>
    <cellStyle name="Note 69 2 12" xfId="7252" xr:uid="{46E4B0B5-887A-40A5-BE3D-FD4ED8C374DE}"/>
    <cellStyle name="Note 69 2 12 2" xfId="13723" xr:uid="{63A9B916-8A81-447E-A87E-266134DDB3E8}"/>
    <cellStyle name="Note 69 2 13" xfId="7316" xr:uid="{E786DB54-E221-495B-A39F-10E367C90E83}"/>
    <cellStyle name="Note 69 2 13 2" xfId="13787" xr:uid="{F49D9C40-D113-4E9A-8F58-FEE49EB9D565}"/>
    <cellStyle name="Note 69 2 14" xfId="7942" xr:uid="{213EF520-1EB8-4025-B180-FD95EA549595}"/>
    <cellStyle name="Note 69 2 14 2" xfId="14413" xr:uid="{F7476F95-110D-493F-B89D-E6F51FED8142}"/>
    <cellStyle name="Note 69 2 15" xfId="8121" xr:uid="{0ABE968C-64EB-47F5-B2FB-E1D64C2249C2}"/>
    <cellStyle name="Note 69 2 15 2" xfId="14592" xr:uid="{888BCD5D-C21E-4B38-904C-8FB002CACCA4}"/>
    <cellStyle name="Note 69 2 16" xfId="8298" xr:uid="{1E42BC9D-8837-4F7C-A63A-87CEC430F396}"/>
    <cellStyle name="Note 69 2 16 2" xfId="14769" xr:uid="{C463E141-AC50-4F69-8D98-31014E742DCC}"/>
    <cellStyle name="Note 69 2 17" xfId="8460" xr:uid="{21335294-BE81-4CF3-AF0A-3E84824F68DE}"/>
    <cellStyle name="Note 69 2 17 2" xfId="14931" xr:uid="{61945197-3558-47C3-8183-59F1DEA275B7}"/>
    <cellStyle name="Note 69 2 18" xfId="9096" xr:uid="{EEB711DE-C560-4114-A3BF-0F61B26DA48F}"/>
    <cellStyle name="Note 69 2 19" xfId="9593" xr:uid="{2BC50A3A-0A26-4B75-8751-D13E71A860ED}"/>
    <cellStyle name="Note 69 2 2" xfId="2416" xr:uid="{00000000-0005-0000-0000-000071090000}"/>
    <cellStyle name="Note 69 2 2 2" xfId="5033" xr:uid="{4612EDA9-8316-4C5A-9EDB-B8A90039B507}"/>
    <cellStyle name="Note 69 2 2 2 2" xfId="11512" xr:uid="{BEBA691F-232B-444C-8E4A-49AA0A01034A}"/>
    <cellStyle name="Note 69 2 2 3" xfId="9594" xr:uid="{E7506688-D0D3-40F9-9DA1-1157597DAA51}"/>
    <cellStyle name="Note 69 2 2 4" xfId="10433" xr:uid="{AD20F4B9-4B78-449F-81B3-F8AF967696E0}"/>
    <cellStyle name="Note 69 2 20" xfId="8570" xr:uid="{1D5ECACB-2CB9-4356-952C-2715344F8331}"/>
    <cellStyle name="Note 69 2 21" xfId="9857" xr:uid="{890E9FAE-3665-4C71-8CD0-017CCFC6EA99}"/>
    <cellStyle name="Note 69 2 22" xfId="10040" xr:uid="{024CA01E-FFB1-4061-A3BF-5BF0E3E544B7}"/>
    <cellStyle name="Note 69 2 23" xfId="10160" xr:uid="{92208D2B-0E9B-455D-A94E-36F9AD3DB92A}"/>
    <cellStyle name="Note 69 2 24" xfId="15183" xr:uid="{7E3172EA-12B5-462E-AC16-FC9A0A21F126}"/>
    <cellStyle name="Note 69 2 25" xfId="15330" xr:uid="{2FF50345-540B-41FB-91B9-1ED2DC75A50A}"/>
    <cellStyle name="Note 69 2 26" xfId="15742" xr:uid="{A64B8815-14AC-4EB8-956A-7F6F7CF62B49}"/>
    <cellStyle name="Note 69 2 27" xfId="15903" xr:uid="{B78184DB-6218-4FBA-AC2C-B9674F712A3B}"/>
    <cellStyle name="Note 69 2 3" xfId="5032" xr:uid="{47422E81-C07E-419C-9E0E-0A73843C85FC}"/>
    <cellStyle name="Note 69 2 3 2" xfId="11511" xr:uid="{8C969967-9132-4CD4-A8AC-28723D077D73}"/>
    <cellStyle name="Note 69 2 4" xfId="5594" xr:uid="{E0A1F90A-6407-4C46-8E40-EB482F2DB7C5}"/>
    <cellStyle name="Note 69 2 4 2" xfId="12065" xr:uid="{01D03E0C-B3D8-4D7A-B4C1-7637DAF40D51}"/>
    <cellStyle name="Note 69 2 5" xfId="5417" xr:uid="{AEEC12CE-EA02-42A8-BEA6-F9FF9F229031}"/>
    <cellStyle name="Note 69 2 5 2" xfId="11888" xr:uid="{3E8C720F-5B67-4B12-B6AD-5FE2BDB7D937}"/>
    <cellStyle name="Note 69 2 6" xfId="5830" xr:uid="{F77081C2-2772-463B-8836-19A0BAB25925}"/>
    <cellStyle name="Note 69 2 6 2" xfId="12301" xr:uid="{6A0BB773-13C4-41A9-AB6F-86F001776178}"/>
    <cellStyle name="Note 69 2 7" xfId="5958" xr:uid="{E9A75055-B128-44A8-AF26-998268EDFE8F}"/>
    <cellStyle name="Note 69 2 7 2" xfId="12429" xr:uid="{00A450A3-49CA-4BF3-9E48-070603F657E6}"/>
    <cellStyle name="Note 69 2 8" xfId="6537" xr:uid="{A6A4057F-1B03-4023-A239-B839DEE654B8}"/>
    <cellStyle name="Note 69 2 8 2" xfId="13008" xr:uid="{4802A288-C342-4DE5-9560-D8231F87D720}"/>
    <cellStyle name="Note 69 2 9" xfId="6307" xr:uid="{7928269A-011C-49A0-B9DB-E7BBC388D1BC}"/>
    <cellStyle name="Note 69 2 9 2" xfId="12778" xr:uid="{1378B6C1-D237-4824-BE8F-33C15CA8D5A1}"/>
    <cellStyle name="Note 69 20" xfId="9095" xr:uid="{B6432B33-81CC-4F13-90CF-211BE99B1008}"/>
    <cellStyle name="Note 69 21" xfId="9592" xr:uid="{6FCAE5DE-97B3-449D-9D6E-CABFDE04AF18}"/>
    <cellStyle name="Note 69 22" xfId="8571" xr:uid="{29429C42-4400-4192-91B2-56C8117DB86E}"/>
    <cellStyle name="Note 69 23" xfId="9856" xr:uid="{89D919BC-D26A-4865-9B05-3A102191E83E}"/>
    <cellStyle name="Note 69 24" xfId="10039" xr:uid="{2724F513-E2D0-4BFF-B55D-C03CF4D3FD63}"/>
    <cellStyle name="Note 69 25" xfId="10159" xr:uid="{768D0A53-A61C-4233-AACB-DFC53089064B}"/>
    <cellStyle name="Note 69 26" xfId="15182" xr:uid="{26F2EB71-9906-4974-B550-7FAB3B912107}"/>
    <cellStyle name="Note 69 27" xfId="3623" xr:uid="{247DECBB-299B-4E77-91CA-7F3775C3B11B}"/>
    <cellStyle name="Note 69 28" xfId="15331" xr:uid="{C8EEC8ED-5D9F-4CC3-972E-04EE4AC39CA5}"/>
    <cellStyle name="Note 69 29" xfId="15741" xr:uid="{3D0B7B0A-7322-4C66-9444-5149516DDCE0}"/>
    <cellStyle name="Note 69 3" xfId="2417" xr:uid="{00000000-0005-0000-0000-000072090000}"/>
    <cellStyle name="Note 69 3 2" xfId="5034" xr:uid="{A0F74DB2-7EA5-406E-9D05-B063B3CE2ACD}"/>
    <cellStyle name="Note 69 3 2 2" xfId="11513" xr:uid="{7F797F5D-B2F9-489D-BDEF-D2D834BF8EFE}"/>
    <cellStyle name="Note 69 3 3" xfId="9595" xr:uid="{D011B800-5650-4BC1-825B-7EEBA9715301}"/>
    <cellStyle name="Note 69 3 4" xfId="10434" xr:uid="{4F740DB3-E60E-4CB6-86C2-13D96BA73C2F}"/>
    <cellStyle name="Note 69 3 5" xfId="3624" xr:uid="{A5EB1BD1-39D7-475A-A984-C5442E23AD11}"/>
    <cellStyle name="Note 69 30" xfId="15902" xr:uid="{6AFFEEFA-75C7-49E1-AD3D-766B6F0C3642}"/>
    <cellStyle name="Note 69 4" xfId="4348" xr:uid="{71C50433-4983-4609-9D05-AA6C7AAC4DFE}"/>
    <cellStyle name="Note 69 4 2" xfId="10885" xr:uid="{2096729D-13B4-4B95-99DA-4115FB83EF9A}"/>
    <cellStyle name="Note 69 5" xfId="5031" xr:uid="{66F58C3F-4A26-481C-AAC1-AB60649D71FC}"/>
    <cellStyle name="Note 69 5 2" xfId="11510" xr:uid="{3C1253E6-10F4-4DAB-A8EE-F54C5B734833}"/>
    <cellStyle name="Note 69 6" xfId="5593" xr:uid="{225F2FDD-3C68-456B-8A0A-8C97B1742C3F}"/>
    <cellStyle name="Note 69 6 2" xfId="12064" xr:uid="{F005D91E-E5CD-4476-9DE7-4C4E34800C97}"/>
    <cellStyle name="Note 69 7" xfId="5416" xr:uid="{0E5E43C2-B701-4D8E-9B6E-A428BC7E3E60}"/>
    <cellStyle name="Note 69 7 2" xfId="11887" xr:uid="{32CEEB13-6939-4A89-B467-AD4012A7D59D}"/>
    <cellStyle name="Note 69 8" xfId="5829" xr:uid="{5367C8DC-45CF-40F8-847C-DF197DB90DE3}"/>
    <cellStyle name="Note 69 8 2" xfId="12300" xr:uid="{422B25AE-3B77-4A37-8B17-B625ECB97058}"/>
    <cellStyle name="Note 69 9" xfId="5959" xr:uid="{CB272C6F-05AB-4C14-95F6-2619A16B1B3D}"/>
    <cellStyle name="Note 69 9 2" xfId="12430" xr:uid="{24D9E004-E092-4D7F-9D55-029A405DB425}"/>
    <cellStyle name="Note 69_TRAFO" xfId="2418" xr:uid="{00000000-0005-0000-0000-000073090000}"/>
    <cellStyle name="Note 7" xfId="2419" xr:uid="{00000000-0005-0000-0000-000074090000}"/>
    <cellStyle name="Note 7 10" xfId="6468" xr:uid="{49DFB2BC-8008-4696-8D52-C214E52308EB}"/>
    <cellStyle name="Note 7 10 2" xfId="12939" xr:uid="{EC55001B-F009-431C-A18B-DE99D3837014}"/>
    <cellStyle name="Note 7 11" xfId="7019" xr:uid="{2A12BABD-C810-4E5E-B6F2-7973FA6F99A2}"/>
    <cellStyle name="Note 7 11 2" xfId="13490" xr:uid="{E40D79A5-1DB3-4956-82F2-C75BA7535F73}"/>
    <cellStyle name="Note 7 12" xfId="7110" xr:uid="{5E6F9654-DA6C-4132-BA1D-2D6253499752}"/>
    <cellStyle name="Note 7 12 2" xfId="13581" xr:uid="{45890980-06D5-454C-8C5A-BE469FF2FB81}"/>
    <cellStyle name="Note 7 13" xfId="7253" xr:uid="{4AD44892-15B6-43FA-944D-4DBBEB235156}"/>
    <cellStyle name="Note 7 13 2" xfId="13724" xr:uid="{905B7F00-321A-4037-8B49-B255C2DAABFB}"/>
    <cellStyle name="Note 7 14" xfId="7385" xr:uid="{1639EAAE-7B6F-47B3-8D41-AFE142D8DD23}"/>
    <cellStyle name="Note 7 14 2" xfId="13856" xr:uid="{7F1A9DCE-77F6-4303-A5E0-946E14D3430B}"/>
    <cellStyle name="Note 7 15" xfId="7943" xr:uid="{147D435C-2C10-42AD-A040-454D4867B234}"/>
    <cellStyle name="Note 7 15 2" xfId="14414" xr:uid="{35A22D08-60D6-496B-BD61-8B370FDA3CE6}"/>
    <cellStyle name="Note 7 16" xfId="8122" xr:uid="{7841C3E6-6324-441C-8EB6-D5656DA00481}"/>
    <cellStyle name="Note 7 16 2" xfId="14593" xr:uid="{34AC9F98-55D6-4815-9697-7A0032234FDD}"/>
    <cellStyle name="Note 7 17" xfId="8299" xr:uid="{2560EF63-31F0-4AF2-AC87-0222E898A0BD}"/>
    <cellStyle name="Note 7 17 2" xfId="14770" xr:uid="{46CB46B6-1DDB-47C9-9A47-C719BC0902B1}"/>
    <cellStyle name="Note 7 18" xfId="8461" xr:uid="{8F48B874-3533-4A4B-BB72-5F6F2861AB28}"/>
    <cellStyle name="Note 7 18 2" xfId="14932" xr:uid="{5D9F72D7-3C02-4805-8F76-6DAC999F527F}"/>
    <cellStyle name="Note 7 19" xfId="9097" xr:uid="{CEEAB6C5-9487-4617-977F-31995C1ABE03}"/>
    <cellStyle name="Note 7 2" xfId="2420" xr:uid="{00000000-0005-0000-0000-000075090000}"/>
    <cellStyle name="Note 7 2 10" xfId="7020" xr:uid="{E5E9C368-3082-44BD-B16B-E202F2E76C23}"/>
    <cellStyle name="Note 7 2 10 2" xfId="13491" xr:uid="{16C281CD-F50D-4B33-AD19-8D4717848A58}"/>
    <cellStyle name="Note 7 2 11" xfId="6847" xr:uid="{DFC664CC-19FE-44B6-9039-A024CA87A709}"/>
    <cellStyle name="Note 7 2 11 2" xfId="13318" xr:uid="{556E4261-9C9F-4E54-89A7-B1255ED15683}"/>
    <cellStyle name="Note 7 2 12" xfId="7254" xr:uid="{89DC1BC1-E963-4D49-A0B5-BBB37E27660D}"/>
    <cellStyle name="Note 7 2 12 2" xfId="13725" xr:uid="{C60F0ECA-1C57-4A90-B4DF-F12ADC253C79}"/>
    <cellStyle name="Note 7 2 13" xfId="7384" xr:uid="{C6A80D75-3BA6-48D9-A444-0C8E139764A4}"/>
    <cellStyle name="Note 7 2 13 2" xfId="13855" xr:uid="{8D094F1C-5AAE-4898-9ECE-2835D7240DF8}"/>
    <cellStyle name="Note 7 2 14" xfId="7944" xr:uid="{81FD0D90-4DAD-476D-9470-8CC231C7EFA9}"/>
    <cellStyle name="Note 7 2 14 2" xfId="14415" xr:uid="{ECD76519-3C59-4AE8-8613-6CDD550D8BB4}"/>
    <cellStyle name="Note 7 2 15" xfId="8123" xr:uid="{EC55CE90-5F1F-4193-8FC3-969BC8424955}"/>
    <cellStyle name="Note 7 2 15 2" xfId="14594" xr:uid="{D3288FDB-18FF-4C99-8BFB-206552526397}"/>
    <cellStyle name="Note 7 2 16" xfId="8300" xr:uid="{C878155F-07EF-4A99-BF05-C17EAF69320B}"/>
    <cellStyle name="Note 7 2 16 2" xfId="14771" xr:uid="{9A453FFD-A82A-4DED-932F-62FA840BFF58}"/>
    <cellStyle name="Note 7 2 17" xfId="8462" xr:uid="{E53EB4CD-7C95-43EB-8FB1-F105894B0F93}"/>
    <cellStyle name="Note 7 2 17 2" xfId="14933" xr:uid="{AF6798CB-E0F3-479F-BA8F-56876BE3D0D9}"/>
    <cellStyle name="Note 7 2 18" xfId="9098" xr:uid="{F290822D-C492-41A3-8729-550492C6BC9B}"/>
    <cellStyle name="Note 7 2 19" xfId="9597" xr:uid="{2F9A9221-EEFB-449E-ACF1-1756DDC613C5}"/>
    <cellStyle name="Note 7 2 2" xfId="2421" xr:uid="{00000000-0005-0000-0000-000076090000}"/>
    <cellStyle name="Note 7 2 2 2" xfId="5037" xr:uid="{6E30DB7D-E97E-48BA-A49C-8C97E0E0C677}"/>
    <cellStyle name="Note 7 2 2 2 2" xfId="11516" xr:uid="{951F21C6-33B2-44E8-8A4A-481F26192430}"/>
    <cellStyle name="Note 7 2 2 3" xfId="9598" xr:uid="{8C9EE92E-832E-41E2-8D4D-73DD1D34F11A}"/>
    <cellStyle name="Note 7 2 2 4" xfId="10435" xr:uid="{4D0FD970-FF5A-457A-90D8-D3FDAD96896B}"/>
    <cellStyle name="Note 7 2 20" xfId="8568" xr:uid="{5B2007A4-7721-44DF-A252-C432E8EC4C54}"/>
    <cellStyle name="Note 7 2 21" xfId="9859" xr:uid="{BAFA2C06-97F4-4CDE-A3C9-426F633C6152}"/>
    <cellStyle name="Note 7 2 22" xfId="10042" xr:uid="{936949F3-A770-4CEE-8AD0-63DAF2630C70}"/>
    <cellStyle name="Note 7 2 23" xfId="10162" xr:uid="{B2ECFCAD-9A47-4F32-83A5-8F87ABDAC9F3}"/>
    <cellStyle name="Note 7 2 24" xfId="15185" xr:uid="{5F2027A2-EA3C-4B58-86F2-BF6D5A5759F1}"/>
    <cellStyle name="Note 7 2 25" xfId="15329" xr:uid="{A6B821F1-D468-42DF-A847-81553C6D16D5}"/>
    <cellStyle name="Note 7 2 26" xfId="15744" xr:uid="{1B7024C2-9B06-45A3-8F7D-0D29208C4504}"/>
    <cellStyle name="Note 7 2 27" xfId="15905" xr:uid="{1FB089B6-3421-4B0E-A392-C0B12DF9E58E}"/>
    <cellStyle name="Note 7 2 3" xfId="5036" xr:uid="{B179AABC-1C11-4FBF-8EE8-16001BFA513A}"/>
    <cellStyle name="Note 7 2 3 2" xfId="11515" xr:uid="{7012E89B-A653-4515-8F31-7CC0376B6C06}"/>
    <cellStyle name="Note 7 2 4" xfId="5596" xr:uid="{524D73A4-83F4-4E98-A339-1509D22C5320}"/>
    <cellStyle name="Note 7 2 4 2" xfId="12067" xr:uid="{BDD27234-057E-4938-A17F-AA595249D955}"/>
    <cellStyle name="Note 7 2 5" xfId="5418" xr:uid="{D390A17A-6EB8-4EE1-947C-34572A3091F2}"/>
    <cellStyle name="Note 7 2 5 2" xfId="11889" xr:uid="{F1612897-1B03-4960-B375-1672692C193B}"/>
    <cellStyle name="Note 7 2 6" xfId="5832" xr:uid="{F9CD7AEC-A6AA-4466-8084-0619709C692E}"/>
    <cellStyle name="Note 7 2 6 2" xfId="12303" xr:uid="{4B8AA71A-FC68-49F7-896D-357943F25125}"/>
    <cellStyle name="Note 7 2 7" xfId="5956" xr:uid="{0B1CCC34-14AC-44B2-9E4F-65715253FB01}"/>
    <cellStyle name="Note 7 2 7 2" xfId="12427" xr:uid="{B5FCD153-C79A-48EE-BBDD-FC0A5C977BB0}"/>
    <cellStyle name="Note 7 2 8" xfId="6539" xr:uid="{6865C8C5-5F3A-4DC2-9C4B-D0620432AC72}"/>
    <cellStyle name="Note 7 2 8 2" xfId="13010" xr:uid="{2192502C-273B-4C52-97F5-4A11EE94E22A}"/>
    <cellStyle name="Note 7 2 9" xfId="6308" xr:uid="{91121388-5511-4411-A35B-5C43415ABCAB}"/>
    <cellStyle name="Note 7 2 9 2" xfId="12779" xr:uid="{4386A82F-AE21-48BF-8FF7-AC2263E88B25}"/>
    <cellStyle name="Note 7 20" xfId="9596" xr:uid="{04EE2B68-00A8-489B-BDCC-F8C1E60F55CE}"/>
    <cellStyle name="Note 7 21" xfId="8569" xr:uid="{60FF0E5D-828B-4763-BA22-8BF3F4943807}"/>
    <cellStyle name="Note 7 22" xfId="9858" xr:uid="{A505194B-A00D-481A-B816-30A76AFA6E54}"/>
    <cellStyle name="Note 7 23" xfId="10041" xr:uid="{E234F7B3-8BA8-4968-B384-3949F7CCF076}"/>
    <cellStyle name="Note 7 24" xfId="10161" xr:uid="{55E55028-E9BC-4F4C-96FA-599E98F80040}"/>
    <cellStyle name="Note 7 25" xfId="15184" xr:uid="{4D47F76B-1B5B-47B3-AF4F-4504760C78BD}"/>
    <cellStyle name="Note 7 26" xfId="15257" xr:uid="{C325A29D-2B97-4D0E-89AE-FCE45C732495}"/>
    <cellStyle name="Note 7 27" xfId="15743" xr:uid="{6A6217DA-CFA0-4A30-8A3A-466AB5EB99C4}"/>
    <cellStyle name="Note 7 28" xfId="15904" xr:uid="{92BA83EA-3CBD-470B-8712-E843DA0F1B35}"/>
    <cellStyle name="Note 7 3" xfId="2422" xr:uid="{00000000-0005-0000-0000-000077090000}"/>
    <cellStyle name="Note 7 3 2" xfId="5038" xr:uid="{71FF066D-C34D-4BA3-B795-F8643667CBB4}"/>
    <cellStyle name="Note 7 3 2 2" xfId="11517" xr:uid="{0A9AB566-B98D-4D14-A8B6-79DB2E2BBAC6}"/>
    <cellStyle name="Note 7 3 3" xfId="9599" xr:uid="{6406E6A2-0928-48F2-B706-7AB8133150B7}"/>
    <cellStyle name="Note 7 3 4" xfId="10436" xr:uid="{5612F60D-CE40-4998-A9DC-B5CDB56AA59A}"/>
    <cellStyle name="Note 7 4" xfId="5035" xr:uid="{877A457B-D673-4543-ACB2-AB96370991BD}"/>
    <cellStyle name="Note 7 4 2" xfId="11514" xr:uid="{A1D95BBF-2BDC-467C-8825-04C3B8DC2C71}"/>
    <cellStyle name="Note 7 5" xfId="5595" xr:uid="{F4B976EE-B9D7-454E-A7EE-51E1FBADF6D9}"/>
    <cellStyle name="Note 7 5 2" xfId="12066" xr:uid="{62DF91D4-DD28-4C65-89A6-46A0ED8B08F5}"/>
    <cellStyle name="Note 7 6" xfId="5687" xr:uid="{134DE7DA-CA90-473A-B0B8-189AAD61A3D9}"/>
    <cellStyle name="Note 7 6 2" xfId="12158" xr:uid="{B5154186-E39A-4DFA-AAA0-27A14B0808E3}"/>
    <cellStyle name="Note 7 7" xfId="5831" xr:uid="{7EC41CD8-0B1D-41DE-9672-18E5610C30AF}"/>
    <cellStyle name="Note 7 7 2" xfId="12302" xr:uid="{89BCDA4D-8690-4043-90ED-89367D6CEFC6}"/>
    <cellStyle name="Note 7 8" xfId="5957" xr:uid="{D885CA7C-9F23-4D25-ADFD-3E0C7438C2D8}"/>
    <cellStyle name="Note 7 8 2" xfId="12428" xr:uid="{C344136A-C59E-4746-AE60-E92F698043A3}"/>
    <cellStyle name="Note 7 9" xfId="6538" xr:uid="{6BEB25D1-630C-41CF-A74D-D73C7A04ACD5}"/>
    <cellStyle name="Note 7 9 2" xfId="13009" xr:uid="{03852084-75ED-41C4-840E-B168A6A6084A}"/>
    <cellStyle name="Note 7_TRAFO" xfId="2423" xr:uid="{00000000-0005-0000-0000-000078090000}"/>
    <cellStyle name="Note 70" xfId="2424" xr:uid="{00000000-0005-0000-0000-000079090000}"/>
    <cellStyle name="Note 70 10" xfId="6540" xr:uid="{EEE739DD-9EFD-4CF8-914B-5E40EB0CCB70}"/>
    <cellStyle name="Note 70 10 2" xfId="13011" xr:uid="{67B0337D-075B-4A8C-9AB8-2AC813D08C7A}"/>
    <cellStyle name="Note 70 11" xfId="6309" xr:uid="{8DF7F328-02EC-46C5-BF2B-B966F4B87DB7}"/>
    <cellStyle name="Note 70 11 2" xfId="12780" xr:uid="{C59DA395-D2AD-4A1D-BCA4-C83D3B820444}"/>
    <cellStyle name="Note 70 12" xfId="7021" xr:uid="{7CCC93B8-76A2-494D-8B35-D7749729B23A}"/>
    <cellStyle name="Note 70 12 2" xfId="13492" xr:uid="{A2BA455A-D6F5-44BF-99F0-7567C4A14CCD}"/>
    <cellStyle name="Note 70 13" xfId="6848" xr:uid="{57894786-83EB-4756-999F-20F96B5E80FC}"/>
    <cellStyle name="Note 70 13 2" xfId="13319" xr:uid="{B3A392E6-0F7D-4FD9-8E12-FFC691A5AAC2}"/>
    <cellStyle name="Note 70 14" xfId="7255" xr:uid="{9704DD61-C092-4E0A-B9FD-3F9264566FA2}"/>
    <cellStyle name="Note 70 14 2" xfId="13726" xr:uid="{909F5670-CBDA-430E-8CC5-CC75523971DF}"/>
    <cellStyle name="Note 70 15" xfId="7383" xr:uid="{168AF762-9CBC-4A1B-A805-7CD8626E5B02}"/>
    <cellStyle name="Note 70 15 2" xfId="13854" xr:uid="{207BCD5C-B93F-4F14-A14B-05BE6B888C61}"/>
    <cellStyle name="Note 70 16" xfId="7945" xr:uid="{B9262A67-6A91-4D4F-B764-9A299C2727A0}"/>
    <cellStyle name="Note 70 16 2" xfId="14416" xr:uid="{F0546A69-4DE8-46DA-8F79-C11D1F6B99DC}"/>
    <cellStyle name="Note 70 17" xfId="8124" xr:uid="{32B33DD9-A725-4C7C-99F7-9C9B17A0AC3C}"/>
    <cellStyle name="Note 70 17 2" xfId="14595" xr:uid="{9367AC4A-3E55-4802-87B8-968A5BD586FE}"/>
    <cellStyle name="Note 70 18" xfId="8301" xr:uid="{134A2A3A-8D0E-46FE-87FB-ADF017B704BC}"/>
    <cellStyle name="Note 70 18 2" xfId="14772" xr:uid="{6FC15F25-8E52-49E2-8F86-3A7FA0E1C0DD}"/>
    <cellStyle name="Note 70 19" xfId="8463" xr:uid="{EA722E82-8128-4FD7-8352-A778A25F541E}"/>
    <cellStyle name="Note 70 19 2" xfId="14934" xr:uid="{E3676C1E-E4CD-45CE-9837-56C5273C91EA}"/>
    <cellStyle name="Note 70 2" xfId="2425" xr:uid="{00000000-0005-0000-0000-00007A090000}"/>
    <cellStyle name="Note 70 2 10" xfId="7022" xr:uid="{DD7C7E75-1720-498B-BE99-6460F90AF5DE}"/>
    <cellStyle name="Note 70 2 10 2" xfId="13493" xr:uid="{0D1A29A2-FC23-4EEB-9166-8F1F126BC74B}"/>
    <cellStyle name="Note 70 2 11" xfId="6849" xr:uid="{052742B2-B0E2-401E-A586-D01BEAD439E1}"/>
    <cellStyle name="Note 70 2 11 2" xfId="13320" xr:uid="{FC051480-F3FA-4418-AD42-99B8FE1C3F50}"/>
    <cellStyle name="Note 70 2 12" xfId="7256" xr:uid="{B8D79A36-C214-45B1-964C-023322C494BA}"/>
    <cellStyle name="Note 70 2 12 2" xfId="13727" xr:uid="{5B8851A2-61D9-4DFF-A9BE-2DE17F1B1388}"/>
    <cellStyle name="Note 70 2 13" xfId="7382" xr:uid="{E676A36D-8902-47BB-BAE4-D37D3D0A6DFB}"/>
    <cellStyle name="Note 70 2 13 2" xfId="13853" xr:uid="{6235B64A-5540-4CC8-9032-1933808565D5}"/>
    <cellStyle name="Note 70 2 14" xfId="7946" xr:uid="{03DD7F84-17BC-46F0-8218-D36D2F7A088A}"/>
    <cellStyle name="Note 70 2 14 2" xfId="14417" xr:uid="{BFC175A2-6454-420B-BF65-08831AC0C162}"/>
    <cellStyle name="Note 70 2 15" xfId="8125" xr:uid="{3D5CFB5C-25E1-49DA-9850-078090C05CAA}"/>
    <cellStyle name="Note 70 2 15 2" xfId="14596" xr:uid="{8D567985-B979-4F98-A435-9974DC5486BE}"/>
    <cellStyle name="Note 70 2 16" xfId="8302" xr:uid="{BADC46AD-E0BA-450E-B9CD-9B8CB678B80B}"/>
    <cellStyle name="Note 70 2 16 2" xfId="14773" xr:uid="{228E7F13-E008-4D06-8BD9-B10697E8B98E}"/>
    <cellStyle name="Note 70 2 17" xfId="8464" xr:uid="{D6A0C495-BF05-474C-9E1A-81A9A098FE80}"/>
    <cellStyle name="Note 70 2 17 2" xfId="14935" xr:uid="{48955C81-2E92-4AF0-A77A-E400B7BF332A}"/>
    <cellStyle name="Note 70 2 18" xfId="9100" xr:uid="{77EFFE7F-0046-40BC-B52C-4CBD834CDB3C}"/>
    <cellStyle name="Note 70 2 19" xfId="9601" xr:uid="{7BE9EE40-830A-462A-AE99-DCA6C9B57384}"/>
    <cellStyle name="Note 70 2 2" xfId="2426" xr:uid="{00000000-0005-0000-0000-00007B090000}"/>
    <cellStyle name="Note 70 2 2 2" xfId="5041" xr:uid="{6C89E00B-2AC0-4BD1-A2BC-421C76E36AB3}"/>
    <cellStyle name="Note 70 2 2 2 2" xfId="11520" xr:uid="{9DC5FF3C-74E1-466D-B933-C1662B6016E0}"/>
    <cellStyle name="Note 70 2 2 3" xfId="9602" xr:uid="{8F8915AF-A095-4C1B-9771-199DEE10CDF9}"/>
    <cellStyle name="Note 70 2 2 4" xfId="10437" xr:uid="{68480DE2-DCD7-4F65-B051-FAC40D771D3A}"/>
    <cellStyle name="Note 70 2 20" xfId="8566" xr:uid="{C4B48101-1605-4FC9-94AA-4AE34E6C94F7}"/>
    <cellStyle name="Note 70 2 21" xfId="9861" xr:uid="{4466B952-20EF-4B11-9C4F-05D391D24EF9}"/>
    <cellStyle name="Note 70 2 22" xfId="10044" xr:uid="{EC83A623-6D61-4915-BD48-F6134EBF9174}"/>
    <cellStyle name="Note 70 2 23" xfId="10227" xr:uid="{62E92201-19AE-41E1-A888-DC6B2C9F7AF3}"/>
    <cellStyle name="Note 70 2 24" xfId="15187" xr:uid="{C4C195DC-8342-47E0-9321-2D8877DB18B5}"/>
    <cellStyle name="Note 70 2 25" xfId="15327" xr:uid="{3368C2B4-3A08-4338-81DA-08F7DC85FBEB}"/>
    <cellStyle name="Note 70 2 26" xfId="15746" xr:uid="{2E695BCE-09C2-4B0D-A8E9-D609177C00EC}"/>
    <cellStyle name="Note 70 2 27" xfId="15907" xr:uid="{F93D4BDE-4785-45AB-A6ED-775104D1BA36}"/>
    <cellStyle name="Note 70 2 3" xfId="5040" xr:uid="{BD0DCDA6-365D-4011-B511-6EBE99B1D0E2}"/>
    <cellStyle name="Note 70 2 3 2" xfId="11519" xr:uid="{3DFBD11D-D269-44C3-8CC2-EE6258D4386B}"/>
    <cellStyle name="Note 70 2 4" xfId="5598" xr:uid="{E22D2C5F-15A4-4015-8CED-16C623707077}"/>
    <cellStyle name="Note 70 2 4 2" xfId="12069" xr:uid="{A2EBC662-8C7B-4E52-A9FE-33DA7B82EBF6}"/>
    <cellStyle name="Note 70 2 5" xfId="5420" xr:uid="{8DE78B13-0816-424E-B0FF-371895E49326}"/>
    <cellStyle name="Note 70 2 5 2" xfId="11891" xr:uid="{65A2C6C6-35D1-4819-9C96-CBDA7157782F}"/>
    <cellStyle name="Note 70 2 6" xfId="5834" xr:uid="{BD092D9C-004A-4C1B-9D8E-CFEBC5B53185}"/>
    <cellStyle name="Note 70 2 6 2" xfId="12305" xr:uid="{83AA05C6-9FA5-46D4-AAEC-7B993F9C5B7C}"/>
    <cellStyle name="Note 70 2 7" xfId="5954" xr:uid="{297F8C1C-F966-4E2A-B2B2-9A348D1D3E81}"/>
    <cellStyle name="Note 70 2 7 2" xfId="12425" xr:uid="{509106E9-F131-4DCB-AE7C-5497F781DD48}"/>
    <cellStyle name="Note 70 2 8" xfId="6541" xr:uid="{E549549E-8BD6-42A8-8C14-6595CE2556B6}"/>
    <cellStyle name="Note 70 2 8 2" xfId="13012" xr:uid="{5EB8A96A-9C89-4371-ABDF-3D1C2AC12A72}"/>
    <cellStyle name="Note 70 2 9" xfId="6310" xr:uid="{51A4D62D-5481-4EB0-B549-80151779CC1E}"/>
    <cellStyle name="Note 70 2 9 2" xfId="12781" xr:uid="{07739D8E-66B7-4D16-8F3C-1B79F1D8DA89}"/>
    <cellStyle name="Note 70 20" xfId="9099" xr:uid="{9BD82E0B-BE22-4E6B-9C74-69390884FBF3}"/>
    <cellStyle name="Note 70 21" xfId="9600" xr:uid="{36DAA3DB-F36F-4F59-9324-292655A89173}"/>
    <cellStyle name="Note 70 22" xfId="8567" xr:uid="{36215381-F41E-43F1-BF02-0982E7FB5B13}"/>
    <cellStyle name="Note 70 23" xfId="9860" xr:uid="{B6418D91-9659-4FF3-BC4B-5C9C34645D09}"/>
    <cellStyle name="Note 70 24" xfId="10043" xr:uid="{066E50D5-6757-486B-A1F0-6D0B70AFBBBC}"/>
    <cellStyle name="Note 70 25" xfId="10163" xr:uid="{DBD1959B-B8ED-4552-99AA-53FCF926A739}"/>
    <cellStyle name="Note 70 26" xfId="15186" xr:uid="{5CB5741D-6E9A-4538-A452-26CD354E6A3D}"/>
    <cellStyle name="Note 70 27" xfId="3625" xr:uid="{EB86AA8A-9DAC-4C2B-BFCB-9FBA941DA193}"/>
    <cellStyle name="Note 70 28" xfId="15328" xr:uid="{5F09C665-D62D-42AA-816F-6157F473A6E0}"/>
    <cellStyle name="Note 70 29" xfId="15745" xr:uid="{A4125AEC-A9D8-451C-81BA-7CBBB2B565AF}"/>
    <cellStyle name="Note 70 3" xfId="2427" xr:uid="{00000000-0005-0000-0000-00007C090000}"/>
    <cellStyle name="Note 70 3 2" xfId="5042" xr:uid="{995A5F2C-CCB3-43FD-843D-0749508E06DC}"/>
    <cellStyle name="Note 70 3 2 2" xfId="11521" xr:uid="{692ABBBC-E866-4E7D-B22C-690A2CD87B2E}"/>
    <cellStyle name="Note 70 3 3" xfId="9603" xr:uid="{16D6CA92-E10A-4A5E-85D8-46288A40DA06}"/>
    <cellStyle name="Note 70 3 4" xfId="10438" xr:uid="{F0AB2BB9-7B73-4560-BEF0-6DAF7CE9C542}"/>
    <cellStyle name="Note 70 3 5" xfId="3626" xr:uid="{6973F086-D3CA-4A52-9FEC-0BCFD47C38A3}"/>
    <cellStyle name="Note 70 30" xfId="15906" xr:uid="{B63F72EE-6121-4D9D-BD7E-DFDD5DAE95B0}"/>
    <cellStyle name="Note 70 4" xfId="4349" xr:uid="{36ECAC16-DAC8-4ECB-AD68-6C29E0826A44}"/>
    <cellStyle name="Note 70 4 2" xfId="10886" xr:uid="{522A4D15-904D-450D-A715-97541D499D3D}"/>
    <cellStyle name="Note 70 5" xfId="5039" xr:uid="{E0669E44-D691-4FCE-B3D6-B2F4D65ADFB4}"/>
    <cellStyle name="Note 70 5 2" xfId="11518" xr:uid="{23BD697B-76BA-4F09-B16A-E3BCD8A07888}"/>
    <cellStyle name="Note 70 6" xfId="5597" xr:uid="{E69040F9-9C42-4DE8-A903-E86F88D48028}"/>
    <cellStyle name="Note 70 6 2" xfId="12068" xr:uid="{0F179EED-6DF0-4AF7-AE5E-4D8934B24615}"/>
    <cellStyle name="Note 70 7" xfId="5419" xr:uid="{CE0A1B19-971B-4DE8-B4A1-743A243E081E}"/>
    <cellStyle name="Note 70 7 2" xfId="11890" xr:uid="{0E92782B-DE48-47B6-9272-181F9B963679}"/>
    <cellStyle name="Note 70 8" xfId="5833" xr:uid="{48010D69-DEA6-4451-98A7-5DB8428B7C42}"/>
    <cellStyle name="Note 70 8 2" xfId="12304" xr:uid="{1BC2B1F7-9FF8-4FD7-A78B-E60F4AEB09D2}"/>
    <cellStyle name="Note 70 9" xfId="5955" xr:uid="{F58529B8-F1B6-4944-AC76-391661081472}"/>
    <cellStyle name="Note 70 9 2" xfId="12426" xr:uid="{73C98B13-E4AA-48EC-AE9F-E6DB9AA8B778}"/>
    <cellStyle name="Note 70_TRAFO" xfId="2428" xr:uid="{00000000-0005-0000-0000-00007D090000}"/>
    <cellStyle name="Note 71" xfId="2429" xr:uid="{00000000-0005-0000-0000-00007E090000}"/>
    <cellStyle name="Note 71 10" xfId="6542" xr:uid="{BCD00594-0E43-436F-BEAA-78E221D61E14}"/>
    <cellStyle name="Note 71 10 2" xfId="13013" xr:uid="{B12CD02C-F21C-4C05-A7BE-BB2481016199}"/>
    <cellStyle name="Note 71 11" xfId="6452" xr:uid="{C7CE1534-AA9F-448D-8320-EC5FAFD05903}"/>
    <cellStyle name="Note 71 11 2" xfId="12923" xr:uid="{96BFF0FF-DE78-4FEC-BE74-9BC75D9F6AF3}"/>
    <cellStyle name="Note 71 12" xfId="7023" xr:uid="{8926D53D-F532-4BD9-957E-A26044DC6312}"/>
    <cellStyle name="Note 71 12 2" xfId="13494" xr:uid="{A4D9E557-95A9-449A-B54E-9BD5D8B3CC73}"/>
    <cellStyle name="Note 71 13" xfId="6850" xr:uid="{54232AB6-D7A7-42CE-98F6-4FED0E94FC60}"/>
    <cellStyle name="Note 71 13 2" xfId="13321" xr:uid="{36931D85-BB06-42D7-AD35-3A0C745AF8BE}"/>
    <cellStyle name="Note 71 14" xfId="7257" xr:uid="{171F3E7C-C26F-4151-B007-986CB78B45F7}"/>
    <cellStyle name="Note 71 14 2" xfId="13728" xr:uid="{217E7367-B4A9-4091-A607-5DCB79B9E480}"/>
    <cellStyle name="Note 71 15" xfId="7381" xr:uid="{7AF080BB-D736-4B7C-93D3-771EFFC43E4C}"/>
    <cellStyle name="Note 71 15 2" xfId="13852" xr:uid="{C8ED3902-6909-4843-BBB5-88EAEE38CDE6}"/>
    <cellStyle name="Note 71 16" xfId="7947" xr:uid="{1434965D-F28D-496A-9034-B55D28834377}"/>
    <cellStyle name="Note 71 16 2" xfId="14418" xr:uid="{6A34DBAD-6B6B-443D-9FED-1B5F1538B046}"/>
    <cellStyle name="Note 71 17" xfId="8126" xr:uid="{253D06A9-8AD0-40E2-ACEE-FA17CB7A8B4F}"/>
    <cellStyle name="Note 71 17 2" xfId="14597" xr:uid="{3AB491DF-7D77-40AF-B6ED-B19B704F05DE}"/>
    <cellStyle name="Note 71 18" xfId="8303" xr:uid="{0997D136-30FD-42B6-BB57-DA5B22FDF2E0}"/>
    <cellStyle name="Note 71 18 2" xfId="14774" xr:uid="{3E20FB8C-5F2C-4A5F-8183-1471AEAA33BE}"/>
    <cellStyle name="Note 71 19" xfId="8465" xr:uid="{857B6C4F-3016-4C5B-B284-31B49F3BBE0B}"/>
    <cellStyle name="Note 71 19 2" xfId="14936" xr:uid="{B9069CBD-41B9-483D-8698-C56DB913CC3F}"/>
    <cellStyle name="Note 71 2" xfId="2430" xr:uid="{00000000-0005-0000-0000-00007F090000}"/>
    <cellStyle name="Note 71 2 10" xfId="7024" xr:uid="{F5A37BD3-CA6D-46F5-836F-B04615F73706}"/>
    <cellStyle name="Note 71 2 10 2" xfId="13495" xr:uid="{097D0FDC-B952-4425-99D8-030BAA1F6DB7}"/>
    <cellStyle name="Note 71 2 11" xfId="6851" xr:uid="{D984CD16-A858-4AFE-BF8E-8F43E37B41EE}"/>
    <cellStyle name="Note 71 2 11 2" xfId="13322" xr:uid="{F9A7FF23-F317-4CE4-98DE-47C2A6DAE902}"/>
    <cellStyle name="Note 71 2 12" xfId="7258" xr:uid="{930DC0E5-4C5F-412B-A18F-66E0B2B8B954}"/>
    <cellStyle name="Note 71 2 12 2" xfId="13729" xr:uid="{9E6A34F4-7DA7-4317-B5EA-8B9A410C63AF}"/>
    <cellStyle name="Note 71 2 13" xfId="7380" xr:uid="{006980C5-981C-472B-96A2-A4F59F863D20}"/>
    <cellStyle name="Note 71 2 13 2" xfId="13851" xr:uid="{E02F6D9F-3AD7-49E0-9018-18E919A2ABAE}"/>
    <cellStyle name="Note 71 2 14" xfId="7948" xr:uid="{B1F3CD32-6C69-4A45-9373-292E7B77A36E}"/>
    <cellStyle name="Note 71 2 14 2" xfId="14419" xr:uid="{E92958BD-814C-4401-9783-678DCCE9349B}"/>
    <cellStyle name="Note 71 2 15" xfId="8127" xr:uid="{5CDD498E-E310-42A9-B423-3A2725B89387}"/>
    <cellStyle name="Note 71 2 15 2" xfId="14598" xr:uid="{130D0F00-E82E-47CD-96B2-5571663CBABB}"/>
    <cellStyle name="Note 71 2 16" xfId="8304" xr:uid="{32154C19-B20E-4EB7-9579-601B0EFE455E}"/>
    <cellStyle name="Note 71 2 16 2" xfId="14775" xr:uid="{5490D47D-4F4E-4DD1-B74D-5562C414124F}"/>
    <cellStyle name="Note 71 2 17" xfId="8466" xr:uid="{0EA02BEA-8826-4096-9EB2-016D3411E121}"/>
    <cellStyle name="Note 71 2 17 2" xfId="14937" xr:uid="{B2FEDB92-F71A-426D-8A1E-A5D500DF5F1E}"/>
    <cellStyle name="Note 71 2 18" xfId="9102" xr:uid="{CB02782F-FF86-48CE-9F44-B8CAFC5F0331}"/>
    <cellStyle name="Note 71 2 19" xfId="9605" xr:uid="{1952E4ED-73A8-48B2-AE90-BBDD870C6435}"/>
    <cellStyle name="Note 71 2 2" xfId="2431" xr:uid="{00000000-0005-0000-0000-000080090000}"/>
    <cellStyle name="Note 71 2 2 2" xfId="5045" xr:uid="{346957B4-E9EC-4547-AA6A-0C3FB664CBBB}"/>
    <cellStyle name="Note 71 2 2 2 2" xfId="11524" xr:uid="{8176D2D8-9B40-42B7-B531-EB3836C0BF61}"/>
    <cellStyle name="Note 71 2 2 3" xfId="9606" xr:uid="{9757C9BC-2314-4015-9ED1-20734895B89A}"/>
    <cellStyle name="Note 71 2 2 4" xfId="10439" xr:uid="{C8AD2A23-8A5A-45EF-B8DC-BFE533E312D4}"/>
    <cellStyle name="Note 71 2 20" xfId="8522" xr:uid="{B1F107FB-1561-4824-9C55-9ACB55C651FF}"/>
    <cellStyle name="Note 71 2 21" xfId="9863" xr:uid="{684AD828-7228-440D-BB19-0036AEB36F0D}"/>
    <cellStyle name="Note 71 2 22" xfId="10046" xr:uid="{57DB1504-11FA-4F5C-837B-8AFF2D9478EB}"/>
    <cellStyle name="Note 71 2 23" xfId="10165" xr:uid="{03033F0E-EDBE-4207-8176-503576E21EFF}"/>
    <cellStyle name="Note 71 2 24" xfId="15189" xr:uid="{676C2F9B-C791-4BB7-A1A8-14417F487182}"/>
    <cellStyle name="Note 71 2 25" xfId="15325" xr:uid="{AC068FC9-C787-4FCA-BE38-88CB66187AE5}"/>
    <cellStyle name="Note 71 2 26" xfId="15748" xr:uid="{F959A9C1-8676-43B9-963F-ACF6D0E92A8A}"/>
    <cellStyle name="Note 71 2 27" xfId="15909" xr:uid="{50563C02-D7AD-4722-8E0E-6B3A3E51D665}"/>
    <cellStyle name="Note 71 2 3" xfId="5044" xr:uid="{BC46E023-650D-4252-B72B-64CBB49D18F0}"/>
    <cellStyle name="Note 71 2 3 2" xfId="11523" xr:uid="{31F71945-8260-4C80-9646-61AD964A6630}"/>
    <cellStyle name="Note 71 2 4" xfId="5600" xr:uid="{E8C0D81F-980F-43F2-AEC1-E6B2CC83983E}"/>
    <cellStyle name="Note 71 2 4 2" xfId="12071" xr:uid="{B086AC79-FB69-4554-9A3E-718E4AFB019C}"/>
    <cellStyle name="Note 71 2 5" xfId="5422" xr:uid="{13D35ECB-27C8-43EA-9FBF-41516D5CD01F}"/>
    <cellStyle name="Note 71 2 5 2" xfId="11893" xr:uid="{ACA9A22B-24DA-442B-BEC2-91B7AB861E06}"/>
    <cellStyle name="Note 71 2 6" xfId="5836" xr:uid="{0002AD4C-1E6C-482B-B833-AD74BD4F1F4F}"/>
    <cellStyle name="Note 71 2 6 2" xfId="12307" xr:uid="{5CC5FC8C-219C-4524-8105-9B5D6D8D4A40}"/>
    <cellStyle name="Note 71 2 7" xfId="5952" xr:uid="{4544F180-6C19-4FE6-B85F-C6299BF3D400}"/>
    <cellStyle name="Note 71 2 7 2" xfId="12423" xr:uid="{E3A3CB7A-2BF2-4DF9-BAF5-FC827D4C944F}"/>
    <cellStyle name="Note 71 2 8" xfId="6543" xr:uid="{8FB81414-DE12-43FC-8C14-2D198444C6CD}"/>
    <cellStyle name="Note 71 2 8 2" xfId="13014" xr:uid="{04ED4821-FBFE-4F5A-8B63-11F4649C31E5}"/>
    <cellStyle name="Note 71 2 9" xfId="6311" xr:uid="{08024D2F-2733-486B-AEDD-EC06061F9071}"/>
    <cellStyle name="Note 71 2 9 2" xfId="12782" xr:uid="{D9B92652-17D7-46E9-8859-18E05E988036}"/>
    <cellStyle name="Note 71 20" xfId="9101" xr:uid="{82F72E4D-C7FA-4736-B882-38E82905A4B5}"/>
    <cellStyle name="Note 71 21" xfId="9604" xr:uid="{C1F8D3F0-A078-4F25-A71B-EDB1DA8DE05E}"/>
    <cellStyle name="Note 71 22" xfId="8565" xr:uid="{2D8F8881-1A35-4C03-AD1A-F7C47191B51A}"/>
    <cellStyle name="Note 71 23" xfId="9862" xr:uid="{92CB072B-B0AC-45AD-AD9E-EDD630064B55}"/>
    <cellStyle name="Note 71 24" xfId="10045" xr:uid="{72CED9BE-B343-478F-BB45-B44DFCAA090D}"/>
    <cellStyle name="Note 71 25" xfId="10164" xr:uid="{2F457395-D107-46A8-8ADD-56E5E5C14990}"/>
    <cellStyle name="Note 71 26" xfId="15188" xr:uid="{20626335-3531-44F5-8592-034959EF20A1}"/>
    <cellStyle name="Note 71 27" xfId="3627" xr:uid="{BD92991B-BC35-4BF0-BBFC-2EEA4A0913B8}"/>
    <cellStyle name="Note 71 28" xfId="15326" xr:uid="{11AF6E59-7003-425D-87F2-932C8B9E138A}"/>
    <cellStyle name="Note 71 29" xfId="15747" xr:uid="{DD5C5940-222C-49B4-BFDF-422BF6B35788}"/>
    <cellStyle name="Note 71 3" xfId="2432" xr:uid="{00000000-0005-0000-0000-000081090000}"/>
    <cellStyle name="Note 71 3 2" xfId="5046" xr:uid="{697B5F2F-A3C6-4371-8C03-A7593EAD2F78}"/>
    <cellStyle name="Note 71 3 2 2" xfId="11525" xr:uid="{E5670D26-24E4-4247-9A3F-83D25DBD865D}"/>
    <cellStyle name="Note 71 3 3" xfId="9607" xr:uid="{8E2A8833-F619-4000-A3FE-1618D753C6BC}"/>
    <cellStyle name="Note 71 3 4" xfId="10440" xr:uid="{55908A17-ED1A-46F1-AC22-97256382F2C1}"/>
    <cellStyle name="Note 71 3 5" xfId="3628" xr:uid="{66D912F7-C47A-45AF-9815-5665E8E4E0C0}"/>
    <cellStyle name="Note 71 30" xfId="15908" xr:uid="{48EF1D6D-F928-4CDE-AF0A-6EBB0D867A4E}"/>
    <cellStyle name="Note 71 4" xfId="4350" xr:uid="{C04417F6-7F1F-4445-9CBD-EC4A8E83AAD9}"/>
    <cellStyle name="Note 71 4 2" xfId="10887" xr:uid="{7C97BF66-AA05-4938-9CA5-9D07DB524C9C}"/>
    <cellStyle name="Note 71 5" xfId="5043" xr:uid="{9BB72D20-CA88-4236-90C1-D0BAA6CDC202}"/>
    <cellStyle name="Note 71 5 2" xfId="11522" xr:uid="{234FFF44-55DF-4B76-8B0C-F2A13E3EA36C}"/>
    <cellStyle name="Note 71 6" xfId="5599" xr:uid="{76CB7EAE-8071-47CF-B36F-6503FC4AC314}"/>
    <cellStyle name="Note 71 6 2" xfId="12070" xr:uid="{F8AB16D1-C63A-4486-B15D-847B34108C09}"/>
    <cellStyle name="Note 71 7" xfId="5421" xr:uid="{9DC6D5E3-28E8-48F1-96C6-A856D25C6E24}"/>
    <cellStyle name="Note 71 7 2" xfId="11892" xr:uid="{BA29E5BB-DD8E-4C6B-9B16-9C20ADCB1B9A}"/>
    <cellStyle name="Note 71 8" xfId="5835" xr:uid="{84CB523B-B12C-4E6A-BA35-57F08C07F8BF}"/>
    <cellStyle name="Note 71 8 2" xfId="12306" xr:uid="{5240C6CA-2E28-456B-9592-2C7B34A8AFE1}"/>
    <cellStyle name="Note 71 9" xfId="5953" xr:uid="{1DFE0BE2-2D3C-4134-8880-56506C3ADF79}"/>
    <cellStyle name="Note 71 9 2" xfId="12424" xr:uid="{FE06ED04-1FC3-44F9-9331-50FE73AB1B64}"/>
    <cellStyle name="Note 71_TRAFO" xfId="2433" xr:uid="{00000000-0005-0000-0000-000082090000}"/>
    <cellStyle name="Note 72" xfId="2434" xr:uid="{00000000-0005-0000-0000-000083090000}"/>
    <cellStyle name="Note 72 10" xfId="6544" xr:uid="{4D644765-716A-42BA-894E-8372C17B60C8}"/>
    <cellStyle name="Note 72 10 2" xfId="13015" xr:uid="{22D3C62E-9972-4B27-9FC9-1F7964C61B43}"/>
    <cellStyle name="Note 72 11" xfId="6312" xr:uid="{A6AC0101-20DB-4B58-9703-B683B9E51060}"/>
    <cellStyle name="Note 72 11 2" xfId="12783" xr:uid="{022FBB42-E1D7-44CB-804A-74CDDA11BA7F}"/>
    <cellStyle name="Note 72 12" xfId="7025" xr:uid="{3524BB03-7FA0-47F0-9126-042089FF5F23}"/>
    <cellStyle name="Note 72 12 2" xfId="13496" xr:uid="{8C539BE9-2E48-4301-9ED4-4DFF7843E614}"/>
    <cellStyle name="Note 72 13" xfId="6632" xr:uid="{E141F1A0-9BB0-4244-AFDC-C8B545355047}"/>
    <cellStyle name="Note 72 13 2" xfId="13103" xr:uid="{1593FC7D-FE57-4316-9FAF-5392FCA1CAE2}"/>
    <cellStyle name="Note 72 14" xfId="7259" xr:uid="{C778E2A7-B2C1-4195-A41D-B44D6664BB34}"/>
    <cellStyle name="Note 72 14 2" xfId="13730" xr:uid="{AAD84D62-7587-49C2-BA01-9E7886AB043A}"/>
    <cellStyle name="Note 72 15" xfId="7379" xr:uid="{82138E17-DCCB-4557-B7FB-1EE4274E5726}"/>
    <cellStyle name="Note 72 15 2" xfId="13850" xr:uid="{33C33DA4-63F0-4C36-BC0B-C380257FBA00}"/>
    <cellStyle name="Note 72 16" xfId="7949" xr:uid="{A9668FE9-4D6F-46A7-B35E-F284BA356B93}"/>
    <cellStyle name="Note 72 16 2" xfId="14420" xr:uid="{E655B153-F873-49BE-91D4-AECA95D6198E}"/>
    <cellStyle name="Note 72 17" xfId="8128" xr:uid="{A9FD5BFD-6946-49C3-8123-D2423008F3E5}"/>
    <cellStyle name="Note 72 17 2" xfId="14599" xr:uid="{F81F6706-4B5F-44C7-A1FE-B70E4EB1E3C2}"/>
    <cellStyle name="Note 72 18" xfId="8305" xr:uid="{9CD6ADC2-2E6E-47C7-A3DF-4A9DDE39DF84}"/>
    <cellStyle name="Note 72 18 2" xfId="14776" xr:uid="{4E64D8AC-E637-47A2-B39D-5E1F69259FD2}"/>
    <cellStyle name="Note 72 19" xfId="8467" xr:uid="{0751B416-8101-4C56-858E-C3CF09BA5EEC}"/>
    <cellStyle name="Note 72 19 2" xfId="14938" xr:uid="{CE757DBF-7DBE-490D-93A7-D01594F92B9C}"/>
    <cellStyle name="Note 72 2" xfId="2435" xr:uid="{00000000-0005-0000-0000-000084090000}"/>
    <cellStyle name="Note 72 2 10" xfId="7026" xr:uid="{88D042BA-0132-4C05-B31A-D47708BF0E46}"/>
    <cellStyle name="Note 72 2 10 2" xfId="13497" xr:uid="{9A304BC3-7A3E-4ACA-9E27-0CF8E7567C4E}"/>
    <cellStyle name="Note 72 2 11" xfId="6852" xr:uid="{00963E25-591B-4172-ADBE-8635D927B3BE}"/>
    <cellStyle name="Note 72 2 11 2" xfId="13323" xr:uid="{040DA284-68B3-47F2-BE46-CB15FD5ED312}"/>
    <cellStyle name="Note 72 2 12" xfId="7260" xr:uid="{5ABBD1B6-B5D8-4601-91EB-2939949EFE24}"/>
    <cellStyle name="Note 72 2 12 2" xfId="13731" xr:uid="{1C24A24C-F08E-4556-8FA3-3D4B558B0E7A}"/>
    <cellStyle name="Note 72 2 13" xfId="7378" xr:uid="{1A91FED5-955B-4CB9-B12A-C3CA36760131}"/>
    <cellStyle name="Note 72 2 13 2" xfId="13849" xr:uid="{D1F96E79-76E9-4E18-B443-09547C06CAAD}"/>
    <cellStyle name="Note 72 2 14" xfId="7950" xr:uid="{E8A26AAA-DBEB-473A-AF38-1C21F0B297BB}"/>
    <cellStyle name="Note 72 2 14 2" xfId="14421" xr:uid="{D0FA548A-4B3A-4D17-9A80-6EAEEE6EDFE3}"/>
    <cellStyle name="Note 72 2 15" xfId="8129" xr:uid="{E22A96C1-7C41-4136-8F27-DBED321EEDCE}"/>
    <cellStyle name="Note 72 2 15 2" xfId="14600" xr:uid="{C18455FC-9CF7-40B3-8D97-1EFFD67C22FC}"/>
    <cellStyle name="Note 72 2 16" xfId="8306" xr:uid="{738A2594-A33E-4074-BEBD-81E4B0963914}"/>
    <cellStyle name="Note 72 2 16 2" xfId="14777" xr:uid="{2878FE1C-3C80-46C2-98B4-ADD0B191124E}"/>
    <cellStyle name="Note 72 2 17" xfId="8468" xr:uid="{C3967027-A280-4E29-A46A-E6BDAC0B833B}"/>
    <cellStyle name="Note 72 2 17 2" xfId="14939" xr:uid="{4D878051-D928-460D-BBBE-50A26647C0AD}"/>
    <cellStyle name="Note 72 2 18" xfId="9104" xr:uid="{DDCAE6CC-0663-41D5-BEBF-62654DF8D53B}"/>
    <cellStyle name="Note 72 2 19" xfId="9609" xr:uid="{3328B567-7761-4174-8F5A-7045DC7A7DF3}"/>
    <cellStyle name="Note 72 2 2" xfId="2436" xr:uid="{00000000-0005-0000-0000-000085090000}"/>
    <cellStyle name="Note 72 2 2 2" xfId="5049" xr:uid="{D79C2F49-1BED-426E-BD4C-600901A17D8A}"/>
    <cellStyle name="Note 72 2 2 2 2" xfId="11528" xr:uid="{CABAD5EB-43BB-4D0B-8CD7-29AACC4274B2}"/>
    <cellStyle name="Note 72 2 2 3" xfId="9610" xr:uid="{C9544C92-93FC-43F8-B295-F9AED3A1882A}"/>
    <cellStyle name="Note 72 2 2 4" xfId="10441" xr:uid="{2EF664A5-9CCA-449F-891F-C2BD0CC7AA57}"/>
    <cellStyle name="Note 72 2 20" xfId="8563" xr:uid="{C3C1D311-5192-428F-9E1E-AD1334C18F80}"/>
    <cellStyle name="Note 72 2 21" xfId="9865" xr:uid="{2AB77261-4E89-452F-984B-F7B5C6885840}"/>
    <cellStyle name="Note 72 2 22" xfId="10048" xr:uid="{3F4B7238-2361-4FA9-9071-FF2CE5C4577A}"/>
    <cellStyle name="Note 72 2 23" xfId="10167" xr:uid="{5DECBA73-6822-426E-95BE-AE049CF1A717}"/>
    <cellStyle name="Note 72 2 24" xfId="15191" xr:uid="{E2647BD9-6BB3-400E-B42B-589670701C07}"/>
    <cellStyle name="Note 72 2 25" xfId="15323" xr:uid="{1E029262-8A3E-4217-ACF4-FDB412F206CF}"/>
    <cellStyle name="Note 72 2 26" xfId="15750" xr:uid="{6B3AE642-5DDF-43D7-BD79-F4A42C6970C2}"/>
    <cellStyle name="Note 72 2 27" xfId="15911" xr:uid="{FA5000D3-4B6F-430B-84F8-263095A6DD80}"/>
    <cellStyle name="Note 72 2 3" xfId="5048" xr:uid="{1F41F709-DD14-42B6-88BE-92DDB2EDE8E2}"/>
    <cellStyle name="Note 72 2 3 2" xfId="11527" xr:uid="{5BDE0566-BAE8-4BB0-ADC0-349F7534FC1E}"/>
    <cellStyle name="Note 72 2 4" xfId="5602" xr:uid="{B55FC442-6810-4E8A-8080-B98715357A51}"/>
    <cellStyle name="Note 72 2 4 2" xfId="12073" xr:uid="{2E2AFEDC-D9B4-4664-9C93-213E8DDE37C4}"/>
    <cellStyle name="Note 72 2 5" xfId="5424" xr:uid="{36F46F51-21BC-4EA7-8FA1-0FA2F75951B5}"/>
    <cellStyle name="Note 72 2 5 2" xfId="11895" xr:uid="{23BBFD98-7240-4B6E-BBCE-0AF83B6E5C48}"/>
    <cellStyle name="Note 72 2 6" xfId="5838" xr:uid="{CB73C118-0250-4867-BF99-453CC5EB6186}"/>
    <cellStyle name="Note 72 2 6 2" xfId="12309" xr:uid="{016DDA85-CB0B-4771-BF1E-0372CAB2EAA3}"/>
    <cellStyle name="Note 72 2 7" xfId="5950" xr:uid="{3017502D-C48B-4ACB-8402-4CFF44FD0FC2}"/>
    <cellStyle name="Note 72 2 7 2" xfId="12421" xr:uid="{47C40B34-4C34-4879-AC0D-7C16F7411252}"/>
    <cellStyle name="Note 72 2 8" xfId="6545" xr:uid="{0421FAC3-9063-4C9C-8123-8A00BF6CD8AF}"/>
    <cellStyle name="Note 72 2 8 2" xfId="13016" xr:uid="{2AD291F3-B46D-458C-9704-E063677CE048}"/>
    <cellStyle name="Note 72 2 9" xfId="6313" xr:uid="{8E886AAB-6CD2-4F9E-9730-CBABC8C033B5}"/>
    <cellStyle name="Note 72 2 9 2" xfId="12784" xr:uid="{6BBAC68D-E45E-4F80-BAD2-7A1DD0BE0168}"/>
    <cellStyle name="Note 72 20" xfId="9103" xr:uid="{2F89C361-94BE-4E94-BC95-F17439D39315}"/>
    <cellStyle name="Note 72 21" xfId="9608" xr:uid="{0340B8A3-BE76-4E15-A95B-4C5FF050AC11}"/>
    <cellStyle name="Note 72 22" xfId="8564" xr:uid="{C6CB8687-8847-46BC-B5C5-F292EA4573AB}"/>
    <cellStyle name="Note 72 23" xfId="9864" xr:uid="{A339E327-A44F-4C03-9546-EFE751E43653}"/>
    <cellStyle name="Note 72 24" xfId="10047" xr:uid="{AC46C90D-6482-40F4-B8DB-082F37A2B673}"/>
    <cellStyle name="Note 72 25" xfId="10166" xr:uid="{FEF59C35-34AD-4CDE-8400-6518FA756F6E}"/>
    <cellStyle name="Note 72 26" xfId="15190" xr:uid="{93C45FD2-80A2-4ABD-B89A-7E07D33EC78F}"/>
    <cellStyle name="Note 72 27" xfId="3629" xr:uid="{B19EF73F-A669-4AAC-B1B8-E08E5DDB7592}"/>
    <cellStyle name="Note 72 28" xfId="15324" xr:uid="{5B201381-FC65-411D-80A2-52957A17197E}"/>
    <cellStyle name="Note 72 29" xfId="15749" xr:uid="{9D4D6258-EFB2-4480-9022-E7763F8685AF}"/>
    <cellStyle name="Note 72 3" xfId="2437" xr:uid="{00000000-0005-0000-0000-000086090000}"/>
    <cellStyle name="Note 72 3 2" xfId="5050" xr:uid="{E7680DCE-7A0E-457F-9F23-3DFFC834C128}"/>
    <cellStyle name="Note 72 3 2 2" xfId="11529" xr:uid="{50D483C3-61AD-466E-B9DD-EA45E494AA5B}"/>
    <cellStyle name="Note 72 3 3" xfId="9611" xr:uid="{FB998681-43D5-4DA2-9277-04E77EEE1D8B}"/>
    <cellStyle name="Note 72 3 4" xfId="10442" xr:uid="{20B1A9A9-8B88-4E50-AE48-2182D4C8E592}"/>
    <cellStyle name="Note 72 3 5" xfId="3630" xr:uid="{362F6A99-5F1A-4FA2-A0C0-5A20CEF86230}"/>
    <cellStyle name="Note 72 30" xfId="15910" xr:uid="{3DC46169-8603-4505-B3F3-0427332C40B0}"/>
    <cellStyle name="Note 72 4" xfId="4351" xr:uid="{CBAFBA6F-9286-435A-9BC0-98C4CEFFB8B7}"/>
    <cellStyle name="Note 72 4 2" xfId="10888" xr:uid="{CDAE05A0-E5E0-4EEC-93B1-2560485CCCF9}"/>
    <cellStyle name="Note 72 5" xfId="5047" xr:uid="{9AA66879-014A-4214-A831-4A2FFE1DE807}"/>
    <cellStyle name="Note 72 5 2" xfId="11526" xr:uid="{9C13135B-CA7D-4880-AF92-57BF0066103C}"/>
    <cellStyle name="Note 72 6" xfId="5601" xr:uid="{C9F90F22-15C9-45A9-9313-23D441664428}"/>
    <cellStyle name="Note 72 6 2" xfId="12072" xr:uid="{6556FC2A-0EDB-47A8-8511-FFA6A9FCC0F5}"/>
    <cellStyle name="Note 72 7" xfId="5423" xr:uid="{F1FA1C0E-B3FC-41BD-A6E8-267B6127F43F}"/>
    <cellStyle name="Note 72 7 2" xfId="11894" xr:uid="{D7CF24D4-8085-43AA-8AF6-88EF31662F7C}"/>
    <cellStyle name="Note 72 8" xfId="5837" xr:uid="{18492063-4FF9-4E7C-94CD-EB851F673C4C}"/>
    <cellStyle name="Note 72 8 2" xfId="12308" xr:uid="{1AD31373-1C54-49DA-9301-14331AECF225}"/>
    <cellStyle name="Note 72 9" xfId="5951" xr:uid="{E93B363F-6E2C-4740-9A8C-815AC5A2594B}"/>
    <cellStyle name="Note 72 9 2" xfId="12422" xr:uid="{3A6CC308-6719-4449-AC10-11D6A993FF25}"/>
    <cellStyle name="Note 72_TRAFO" xfId="2438" xr:uid="{00000000-0005-0000-0000-000087090000}"/>
    <cellStyle name="Note 73" xfId="2439" xr:uid="{00000000-0005-0000-0000-000088090000}"/>
    <cellStyle name="Note 73 10" xfId="6546" xr:uid="{165F731B-A94C-42FF-A0EA-A74EC39C9486}"/>
    <cellStyle name="Note 73 10 2" xfId="13017" xr:uid="{3E944739-EA48-4B34-9AFA-81D77892A750}"/>
    <cellStyle name="Note 73 11" xfId="6314" xr:uid="{D2277F03-5ECA-46F4-8DB3-D488E614A1AB}"/>
    <cellStyle name="Note 73 11 2" xfId="12785" xr:uid="{2621063F-DB6B-43EC-8554-7478F754914D}"/>
    <cellStyle name="Note 73 12" xfId="7027" xr:uid="{691C141C-0E0C-4FA4-BFCA-3918A5D81510}"/>
    <cellStyle name="Note 73 12 2" xfId="13498" xr:uid="{B04C1FF4-909E-417A-A8B4-51C2A3BFB674}"/>
    <cellStyle name="Note 73 13" xfId="6853" xr:uid="{1AF9619C-4B94-4FFB-9105-4F9B1DD8D501}"/>
    <cellStyle name="Note 73 13 2" xfId="13324" xr:uid="{AB117080-12B5-4A99-A316-A91FBFACA00B}"/>
    <cellStyle name="Note 73 14" xfId="7261" xr:uid="{68463AC9-DEB3-4CE9-A81D-3797F3CCC247}"/>
    <cellStyle name="Note 73 14 2" xfId="13732" xr:uid="{4B8BF088-5279-4C95-AF7C-D8E45B0964DC}"/>
    <cellStyle name="Note 73 15" xfId="7377" xr:uid="{215058EE-A3E2-4F95-B600-D9E12E8579E6}"/>
    <cellStyle name="Note 73 15 2" xfId="13848" xr:uid="{A6BF9FB1-CB5E-402C-A72F-219F82ED35FA}"/>
    <cellStyle name="Note 73 16" xfId="7951" xr:uid="{97199C19-A6C3-44CB-8239-8E082CF0AAA1}"/>
    <cellStyle name="Note 73 16 2" xfId="14422" xr:uid="{1F258532-02F2-4736-8C38-4C8A2B132C21}"/>
    <cellStyle name="Note 73 17" xfId="8130" xr:uid="{7877939D-2030-41B7-8738-1A9F6E296F5A}"/>
    <cellStyle name="Note 73 17 2" xfId="14601" xr:uid="{CECB8E15-3AF4-4533-9F54-189CDF3C5DBC}"/>
    <cellStyle name="Note 73 18" xfId="8307" xr:uid="{48015ACE-52D2-4A13-A9DD-833939550943}"/>
    <cellStyle name="Note 73 18 2" xfId="14778" xr:uid="{C6104629-14EC-4198-BF2F-62ECD012C6C7}"/>
    <cellStyle name="Note 73 19" xfId="8469" xr:uid="{EE632D4B-41D9-4FC4-ADBA-4C497FF3CF5B}"/>
    <cellStyle name="Note 73 19 2" xfId="14940" xr:uid="{0CB761BD-FC25-4E88-9052-41E469AE5B29}"/>
    <cellStyle name="Note 73 2" xfId="2440" xr:uid="{00000000-0005-0000-0000-000089090000}"/>
    <cellStyle name="Note 73 2 10" xfId="7028" xr:uid="{7D670235-9544-472C-BE7A-288F65C9AB5A}"/>
    <cellStyle name="Note 73 2 10 2" xfId="13499" xr:uid="{7A163DBC-9160-441C-BB30-F4B665B78961}"/>
    <cellStyle name="Note 73 2 11" xfId="6854" xr:uid="{DFD12671-711F-4C7A-8BF4-BA8640BCC7F4}"/>
    <cellStyle name="Note 73 2 11 2" xfId="13325" xr:uid="{CF3D3F9E-4C7C-4655-864D-C2F518CA6C2D}"/>
    <cellStyle name="Note 73 2 12" xfId="7262" xr:uid="{CE5854FA-FC64-4BEE-8318-2AA09EFEBA0F}"/>
    <cellStyle name="Note 73 2 12 2" xfId="13733" xr:uid="{0022EB5D-55C7-4AE0-A868-E0EFEDC291D5}"/>
    <cellStyle name="Note 73 2 13" xfId="7376" xr:uid="{8A1AACD6-17D7-4D39-A394-531D0AC6E938}"/>
    <cellStyle name="Note 73 2 13 2" xfId="13847" xr:uid="{1BD3CBD8-F296-4599-8C2F-670AEFBD5073}"/>
    <cellStyle name="Note 73 2 14" xfId="7952" xr:uid="{D24BAC1B-3A57-4B25-96E9-47055C3428B1}"/>
    <cellStyle name="Note 73 2 14 2" xfId="14423" xr:uid="{E3D08FCB-9938-40EC-B02C-DEF36D540CE1}"/>
    <cellStyle name="Note 73 2 15" xfId="8131" xr:uid="{172BF90F-B7E5-46ED-B30A-C3DEC0E09604}"/>
    <cellStyle name="Note 73 2 15 2" xfId="14602" xr:uid="{E59D79E4-E3E3-447A-BCCA-5DC472DF7533}"/>
    <cellStyle name="Note 73 2 16" xfId="8308" xr:uid="{38ABDF01-6956-49F2-8541-0AECB345D70B}"/>
    <cellStyle name="Note 73 2 16 2" xfId="14779" xr:uid="{DF118F71-2F40-4473-97BC-54A45C5582B2}"/>
    <cellStyle name="Note 73 2 17" xfId="8470" xr:uid="{8744BB71-8721-4931-87AA-87B7F9BD8B6A}"/>
    <cellStyle name="Note 73 2 17 2" xfId="14941" xr:uid="{9E506004-E084-45DA-9C18-50BE92487A45}"/>
    <cellStyle name="Note 73 2 18" xfId="9106" xr:uid="{13D9898E-CB25-4AB7-8A67-A77B349D2614}"/>
    <cellStyle name="Note 73 2 19" xfId="9613" xr:uid="{E2EC93CD-5EC9-428D-8595-F42AC7D987BB}"/>
    <cellStyle name="Note 73 2 2" xfId="2441" xr:uid="{00000000-0005-0000-0000-00008A090000}"/>
    <cellStyle name="Note 73 2 2 2" xfId="5053" xr:uid="{25198001-D924-43A2-B0D4-418F5A40994F}"/>
    <cellStyle name="Note 73 2 2 2 2" xfId="11532" xr:uid="{128FBA29-39DE-4786-8AA4-D3091A5FE92A}"/>
    <cellStyle name="Note 73 2 2 3" xfId="9614" xr:uid="{48B075ED-89F1-458B-8260-693991EC850A}"/>
    <cellStyle name="Note 73 2 2 4" xfId="10443" xr:uid="{E8BC11F2-4D86-4ED0-A2D1-321FBA54EB8D}"/>
    <cellStyle name="Note 73 2 20" xfId="9245" xr:uid="{0FE23541-12D0-48A4-8044-8178E838E566}"/>
    <cellStyle name="Note 73 2 21" xfId="9867" xr:uid="{97721A10-F10A-49F3-B214-7959052B6435}"/>
    <cellStyle name="Note 73 2 22" xfId="10050" xr:uid="{1E1F5B31-17C6-4911-A297-183354CE7977}"/>
    <cellStyle name="Note 73 2 23" xfId="10169" xr:uid="{2FA929F3-F1C9-46F6-B488-98B7644B1787}"/>
    <cellStyle name="Note 73 2 24" xfId="15193" xr:uid="{C277A149-A16B-4337-89C4-046E70034ADA}"/>
    <cellStyle name="Note 73 2 25" xfId="15321" xr:uid="{5595DB18-0779-40B8-A951-905927202E46}"/>
    <cellStyle name="Note 73 2 26" xfId="15752" xr:uid="{455CDE78-DFDB-43B0-873A-C61304034EA2}"/>
    <cellStyle name="Note 73 2 27" xfId="15913" xr:uid="{C85D4396-73CA-48E9-BD22-172D4B683692}"/>
    <cellStyle name="Note 73 2 3" xfId="5052" xr:uid="{86427C43-AE87-4978-A9CC-010E5AD5B621}"/>
    <cellStyle name="Note 73 2 3 2" xfId="11531" xr:uid="{C89518CA-4F35-42B3-842D-C82920379BBD}"/>
    <cellStyle name="Note 73 2 4" xfId="5604" xr:uid="{CF48D54A-1E20-4586-9061-ACB3A37CE54A}"/>
    <cellStyle name="Note 73 2 4 2" xfId="12075" xr:uid="{D4C9AB13-1344-4CAF-A6E2-9CA5AFA3BF35}"/>
    <cellStyle name="Note 73 2 5" xfId="5426" xr:uid="{8B762C2F-B9D0-41E1-B09B-2B3AD880A49C}"/>
    <cellStyle name="Note 73 2 5 2" xfId="11897" xr:uid="{E8621AC1-0589-4D5A-B515-8D8BF0AAC051}"/>
    <cellStyle name="Note 73 2 6" xfId="5840" xr:uid="{9AA02324-7F6A-4D13-9860-00CAC01A0613}"/>
    <cellStyle name="Note 73 2 6 2" xfId="12311" xr:uid="{FE2F08C1-A734-4730-8CD5-410946C2F940}"/>
    <cellStyle name="Note 73 2 7" xfId="5948" xr:uid="{D90DCA98-CB66-493B-ADA9-102F788BE651}"/>
    <cellStyle name="Note 73 2 7 2" xfId="12419" xr:uid="{1014B573-5DF3-4CFA-97AB-A37AEF73A29A}"/>
    <cellStyle name="Note 73 2 8" xfId="6547" xr:uid="{0455A7A4-204C-4EF9-9667-BFECEE2E3FBB}"/>
    <cellStyle name="Note 73 2 8 2" xfId="13018" xr:uid="{97A94D52-A410-492B-95B1-C84D53925610}"/>
    <cellStyle name="Note 73 2 9" xfId="6315" xr:uid="{09154B29-E5C8-45D1-96CF-53355F1CF802}"/>
    <cellStyle name="Note 73 2 9 2" xfId="12786" xr:uid="{AE813281-798F-4281-8A56-DDE31AAAFF3C}"/>
    <cellStyle name="Note 73 20" xfId="9105" xr:uid="{3888CE09-4867-44A3-8870-931973485923}"/>
    <cellStyle name="Note 73 21" xfId="9612" xr:uid="{B90422B8-04A6-406F-A64F-739CFF82CA8F}"/>
    <cellStyle name="Note 73 22" xfId="8562" xr:uid="{EEA3AA5F-E268-4E94-9B6D-3723DEEF0CA7}"/>
    <cellStyle name="Note 73 23" xfId="9866" xr:uid="{53DC80C5-24F1-4ACC-8B3E-473DBC2F2F63}"/>
    <cellStyle name="Note 73 24" xfId="10049" xr:uid="{91259428-F3DB-4474-B9F5-2DF65237C578}"/>
    <cellStyle name="Note 73 25" xfId="10168" xr:uid="{D33FC29C-2F99-43B3-AD19-429BA1E6CF91}"/>
    <cellStyle name="Note 73 26" xfId="15192" xr:uid="{CB3B0B7B-C5A5-455E-8315-CF0F2D75D587}"/>
    <cellStyle name="Note 73 27" xfId="3631" xr:uid="{D42F008B-49A3-4581-81C9-1BBF6EA85495}"/>
    <cellStyle name="Note 73 28" xfId="15322" xr:uid="{02276FF3-608B-4AC7-BF5F-27BDC306D857}"/>
    <cellStyle name="Note 73 29" xfId="15751" xr:uid="{A109D050-D971-43BE-99E1-63A95E6677AF}"/>
    <cellStyle name="Note 73 3" xfId="2442" xr:uid="{00000000-0005-0000-0000-00008B090000}"/>
    <cellStyle name="Note 73 3 2" xfId="5054" xr:uid="{3F7044F0-6CC7-443E-B91B-24DFA8596BBE}"/>
    <cellStyle name="Note 73 3 2 2" xfId="11533" xr:uid="{6B69CDCD-DC79-4FCF-AA98-990283E97A02}"/>
    <cellStyle name="Note 73 3 3" xfId="9615" xr:uid="{034FA7EA-BDFB-4012-9E20-5E6AA8ED254C}"/>
    <cellStyle name="Note 73 3 4" xfId="10444" xr:uid="{605E150C-AE2B-4C3C-8940-15A5E81E8224}"/>
    <cellStyle name="Note 73 3 5" xfId="3632" xr:uid="{FF3FA4B3-C181-4FFC-BD8B-B3EA550C7D51}"/>
    <cellStyle name="Note 73 30" xfId="15912" xr:uid="{864E34E6-C3B2-4BF9-8CB8-7882AA77FC63}"/>
    <cellStyle name="Note 73 4" xfId="4352" xr:uid="{68D96D4D-30DA-48B6-8882-947BC41261EE}"/>
    <cellStyle name="Note 73 4 2" xfId="10889" xr:uid="{B339075B-1AB5-4345-86B1-04A31D9250D1}"/>
    <cellStyle name="Note 73 5" xfId="5051" xr:uid="{CDDB12BD-A0BD-4A57-820A-A644465DA2AE}"/>
    <cellStyle name="Note 73 5 2" xfId="11530" xr:uid="{16F45C73-0901-40E6-B234-9F0875150D73}"/>
    <cellStyle name="Note 73 6" xfId="5603" xr:uid="{3F63A80B-F0B4-4BC4-B85A-D4CBC1A778E6}"/>
    <cellStyle name="Note 73 6 2" xfId="12074" xr:uid="{3F840C98-C93F-48EC-BCE8-C93DABBF41A1}"/>
    <cellStyle name="Note 73 7" xfId="5425" xr:uid="{72E53AB0-FE81-4AE3-AD8F-59F82776EB8C}"/>
    <cellStyle name="Note 73 7 2" xfId="11896" xr:uid="{DFD1200E-4661-4235-9EFE-C2540882B830}"/>
    <cellStyle name="Note 73 8" xfId="5839" xr:uid="{27C310E1-AE49-411E-A715-F6CAF5DC91BD}"/>
    <cellStyle name="Note 73 8 2" xfId="12310" xr:uid="{FD2F9A2A-1959-4235-BD89-6D76B8709E67}"/>
    <cellStyle name="Note 73 9" xfId="5949" xr:uid="{D92B23EF-AB73-43D2-95B4-1C54E119C843}"/>
    <cellStyle name="Note 73 9 2" xfId="12420" xr:uid="{9A61A405-482A-432D-A9B8-13B9D95C79EF}"/>
    <cellStyle name="Note 73_TRAFO" xfId="2443" xr:uid="{00000000-0005-0000-0000-00008C090000}"/>
    <cellStyle name="Note 74" xfId="2444" xr:uid="{00000000-0005-0000-0000-00008D090000}"/>
    <cellStyle name="Note 74 10" xfId="6548" xr:uid="{476399DF-4AF7-4346-9AE0-38AF9A4DD7E6}"/>
    <cellStyle name="Note 74 10 2" xfId="13019" xr:uid="{48D763C6-06CC-4D0B-BB1E-C688CE5922FC}"/>
    <cellStyle name="Note 74 11" xfId="6316" xr:uid="{A778A697-59DD-4127-99B2-904A2E9BCAA9}"/>
    <cellStyle name="Note 74 11 2" xfId="12787" xr:uid="{6A73E51A-D957-48D6-8161-36491F76EAF5}"/>
    <cellStyle name="Note 74 12" xfId="7029" xr:uid="{35002DFA-DB38-4ED2-B287-679A9F78E84A}"/>
    <cellStyle name="Note 74 12 2" xfId="13500" xr:uid="{153203A9-F2D0-4EC0-B021-93564A732555}"/>
    <cellStyle name="Note 74 13" xfId="6645" xr:uid="{48050E34-3FD9-4C8D-99E4-0BC74F09E6B1}"/>
    <cellStyle name="Note 74 13 2" xfId="13116" xr:uid="{9EC58C70-DAC7-4BB9-B3AD-0B7EE33B34C1}"/>
    <cellStyle name="Note 74 14" xfId="7263" xr:uid="{FBAFA5E0-B060-40C7-846C-63D8B9C66908}"/>
    <cellStyle name="Note 74 14 2" xfId="13734" xr:uid="{6370A8FA-2255-409C-A107-18B39C6E46B1}"/>
    <cellStyle name="Note 74 15" xfId="7375" xr:uid="{BE4D9CBC-B0C4-4966-9175-1B44C4C35765}"/>
    <cellStyle name="Note 74 15 2" xfId="13846" xr:uid="{0EBD71FE-E13F-4548-BE7B-BD28EDA1BA3C}"/>
    <cellStyle name="Note 74 16" xfId="7953" xr:uid="{2676E910-0948-476B-8D8B-F03D40BEDB91}"/>
    <cellStyle name="Note 74 16 2" xfId="14424" xr:uid="{B8C28424-426D-4D98-A4D3-3733BA628C4B}"/>
    <cellStyle name="Note 74 17" xfId="8132" xr:uid="{896F10F5-8AF0-49E2-8F14-E41B12318224}"/>
    <cellStyle name="Note 74 17 2" xfId="14603" xr:uid="{366DBA4A-46D2-4370-8E07-C3BBE13FDE07}"/>
    <cellStyle name="Note 74 18" xfId="8309" xr:uid="{BDEA179F-8653-46DE-B4D8-866952B92DC1}"/>
    <cellStyle name="Note 74 18 2" xfId="14780" xr:uid="{06AEF817-6003-4ADC-9972-76D83B7352E4}"/>
    <cellStyle name="Note 74 19" xfId="8471" xr:uid="{030ABFD4-D3E8-45B4-9423-2A9ED7E9D41C}"/>
    <cellStyle name="Note 74 19 2" xfId="14942" xr:uid="{982D49E4-3F85-4669-8C5F-E9A3C194B49D}"/>
    <cellStyle name="Note 74 2" xfId="2445" xr:uid="{00000000-0005-0000-0000-00008E090000}"/>
    <cellStyle name="Note 74 2 10" xfId="7030" xr:uid="{7C88C8B2-042E-4ACF-B49F-8509B2E5DDE0}"/>
    <cellStyle name="Note 74 2 10 2" xfId="13501" xr:uid="{01A0CA3A-FE6B-4378-A24B-D603C6199ACE}"/>
    <cellStyle name="Note 74 2 11" xfId="6855" xr:uid="{27C96B77-17F1-4A0C-8C83-B4839524696B}"/>
    <cellStyle name="Note 74 2 11 2" xfId="13326" xr:uid="{D9370245-267E-42A6-A2BF-B3F03CA1D277}"/>
    <cellStyle name="Note 74 2 12" xfId="7264" xr:uid="{063F993F-7F83-4584-9A44-CFD32733EF0B}"/>
    <cellStyle name="Note 74 2 12 2" xfId="13735" xr:uid="{32313F5B-67C1-4D6B-B8F7-E272A2E519EA}"/>
    <cellStyle name="Note 74 2 13" xfId="7315" xr:uid="{9F4CF669-4AC7-4226-B470-4E89C6A5093B}"/>
    <cellStyle name="Note 74 2 13 2" xfId="13786" xr:uid="{F502563F-1EE6-4D02-A2DB-4B5F8E3E6EFC}"/>
    <cellStyle name="Note 74 2 14" xfId="7954" xr:uid="{3EDE57C3-9AE8-4663-ACC1-4C0F412A78A6}"/>
    <cellStyle name="Note 74 2 14 2" xfId="14425" xr:uid="{9F38B219-629B-4521-9330-F26F2C404E32}"/>
    <cellStyle name="Note 74 2 15" xfId="8133" xr:uid="{5474C0A6-4491-4D11-805A-6BCBF76BA8CF}"/>
    <cellStyle name="Note 74 2 15 2" xfId="14604" xr:uid="{34EA90AA-60DB-4FCB-A647-96785D54A211}"/>
    <cellStyle name="Note 74 2 16" xfId="8310" xr:uid="{2F3C9DEA-F47C-47AB-81E8-5B84CBF9BB99}"/>
    <cellStyle name="Note 74 2 16 2" xfId="14781" xr:uid="{BBEF054A-2423-4017-AAA8-4816A1AC39F1}"/>
    <cellStyle name="Note 74 2 17" xfId="8472" xr:uid="{9CAA378D-80A0-410C-9168-9E1F7D2F715F}"/>
    <cellStyle name="Note 74 2 17 2" xfId="14943" xr:uid="{179715A8-6B41-4176-BADC-D184D4876C23}"/>
    <cellStyle name="Note 74 2 18" xfId="9108" xr:uid="{5C241BF5-C3D6-446C-80A3-1A55E3C6BEBD}"/>
    <cellStyle name="Note 74 2 19" xfId="9617" xr:uid="{43E0EDFE-7BEA-481A-8DF6-ECE1A2D97502}"/>
    <cellStyle name="Note 74 2 2" xfId="2446" xr:uid="{00000000-0005-0000-0000-00008F090000}"/>
    <cellStyle name="Note 74 2 2 2" xfId="5057" xr:uid="{A18156A1-6D49-4684-B83C-F7C5F63CE310}"/>
    <cellStyle name="Note 74 2 2 2 2" xfId="11536" xr:uid="{EA989C9B-2284-46E6-A088-35A2B8422C51}"/>
    <cellStyle name="Note 74 2 2 3" xfId="9618" xr:uid="{789F979E-CF03-4FC4-9212-A651419D450C}"/>
    <cellStyle name="Note 74 2 2 4" xfId="10445" xr:uid="{760EE316-714E-4550-9B5E-18EE4927B813}"/>
    <cellStyle name="Note 74 2 20" xfId="8560" xr:uid="{A5A5D322-1F9E-4209-90AC-00AC415239C8}"/>
    <cellStyle name="Note 74 2 21" xfId="9869" xr:uid="{1844D285-6AF5-421A-A26B-2A876262041C}"/>
    <cellStyle name="Note 74 2 22" xfId="10052" xr:uid="{7A6DFC4C-BAD1-4143-B653-CCDDD755F2F4}"/>
    <cellStyle name="Note 74 2 23" xfId="10171" xr:uid="{50EB83A3-9418-4C8C-A892-7DA46C1117D6}"/>
    <cellStyle name="Note 74 2 24" xfId="15195" xr:uid="{7534CCC8-3848-458A-AAF9-595F97EC5AEE}"/>
    <cellStyle name="Note 74 2 25" xfId="15319" xr:uid="{73704023-EE1B-4172-81B5-D5C0FCA55219}"/>
    <cellStyle name="Note 74 2 26" xfId="15754" xr:uid="{AFF9717B-2637-474E-91C4-46F963F2A0AA}"/>
    <cellStyle name="Note 74 2 27" xfId="15915" xr:uid="{42EA36DC-AF95-423B-8A80-C2577006A00A}"/>
    <cellStyle name="Note 74 2 3" xfId="5056" xr:uid="{F42D9AA6-44F5-40AE-A85F-1403B3E2D1DA}"/>
    <cellStyle name="Note 74 2 3 2" xfId="11535" xr:uid="{688FDF13-4BD9-4111-A105-82634BD219A4}"/>
    <cellStyle name="Note 74 2 4" xfId="5606" xr:uid="{D0E984A3-6108-4DDD-BE4A-A86B63100027}"/>
    <cellStyle name="Note 74 2 4 2" xfId="12077" xr:uid="{0B0A97AA-9E93-4E6A-A199-9A39E6E24FD4}"/>
    <cellStyle name="Note 74 2 5" xfId="5428" xr:uid="{EBFE4979-32BB-4AF3-8A7F-A7C5CA90BF17}"/>
    <cellStyle name="Note 74 2 5 2" xfId="11899" xr:uid="{6C73D6A8-E4AD-4414-9182-E105D719836D}"/>
    <cellStyle name="Note 74 2 6" xfId="5842" xr:uid="{5AA43E52-F678-4D9E-B730-FFF212DD2A6E}"/>
    <cellStyle name="Note 74 2 6 2" xfId="12313" xr:uid="{D5660671-DAB0-484B-8DC7-C2A2C62F64AD}"/>
    <cellStyle name="Note 74 2 7" xfId="5946" xr:uid="{1198F107-B4D1-4CF4-9D28-77AF6406B635}"/>
    <cellStyle name="Note 74 2 7 2" xfId="12417" xr:uid="{E81400F8-519A-4757-ACAD-3A6CBD8D8FE1}"/>
    <cellStyle name="Note 74 2 8" xfId="6549" xr:uid="{E44DCEDF-8E15-4A32-8844-D294DA756015}"/>
    <cellStyle name="Note 74 2 8 2" xfId="13020" xr:uid="{1F94F9AF-195A-4934-818C-3FFB9A36D7A9}"/>
    <cellStyle name="Note 74 2 9" xfId="6317" xr:uid="{04AEEDF3-BE62-4438-8D76-2C181D7F7DE2}"/>
    <cellStyle name="Note 74 2 9 2" xfId="12788" xr:uid="{374D1354-4DB8-4DAD-BA14-9DCA44AF8C81}"/>
    <cellStyle name="Note 74 20" xfId="9107" xr:uid="{FDB5E53A-8528-4F96-A843-10F540F71F3D}"/>
    <cellStyle name="Note 74 21" xfId="9616" xr:uid="{713FDC40-EB94-4473-89BC-6F55955ECDE4}"/>
    <cellStyle name="Note 74 22" xfId="8561" xr:uid="{EEC3AFB6-60AE-4A05-9F54-943133642F95}"/>
    <cellStyle name="Note 74 23" xfId="9868" xr:uid="{F21534C3-3992-4CE2-862F-539519710DE9}"/>
    <cellStyle name="Note 74 24" xfId="10051" xr:uid="{41091AA5-B487-4602-91ED-4860DD35E3A5}"/>
    <cellStyle name="Note 74 25" xfId="10170" xr:uid="{692E5694-48FB-4590-9C56-847ABE5B6F3B}"/>
    <cellStyle name="Note 74 26" xfId="15194" xr:uid="{4BD0C3D1-5414-4390-9300-0BF6B295AA50}"/>
    <cellStyle name="Note 74 27" xfId="3633" xr:uid="{F9BA598E-C39A-4DD8-A5E4-163D65EAA9BE}"/>
    <cellStyle name="Note 74 28" xfId="15320" xr:uid="{687F90F4-B072-4B3C-AADD-462E552B3C8E}"/>
    <cellStyle name="Note 74 29" xfId="15753" xr:uid="{6C88D113-46F4-4506-B154-C46101F7B2BC}"/>
    <cellStyle name="Note 74 3" xfId="2447" xr:uid="{00000000-0005-0000-0000-000090090000}"/>
    <cellStyle name="Note 74 3 2" xfId="5058" xr:uid="{69421FD1-7C54-48D2-8FAD-0D801BA90E96}"/>
    <cellStyle name="Note 74 3 2 2" xfId="11537" xr:uid="{30FA6A5E-D5BF-4058-B687-808D6AAEBFE0}"/>
    <cellStyle name="Note 74 3 3" xfId="9619" xr:uid="{35E65737-D80D-49BE-B63D-003579A7555B}"/>
    <cellStyle name="Note 74 3 4" xfId="10446" xr:uid="{17C588D3-5893-456C-9BEA-FE3C9140524F}"/>
    <cellStyle name="Note 74 3 5" xfId="3634" xr:uid="{301CB484-3BFA-47AA-B9FE-8D9AC4D0E37D}"/>
    <cellStyle name="Note 74 30" xfId="15914" xr:uid="{BE25650E-FA98-4D30-AC79-432F0DE938AB}"/>
    <cellStyle name="Note 74 4" xfId="4353" xr:uid="{D5E70A8A-F2C9-472E-A622-CD62D6C1F9DD}"/>
    <cellStyle name="Note 74 4 2" xfId="10890" xr:uid="{95059B1A-FAEC-401E-9E70-F5D1B3937862}"/>
    <cellStyle name="Note 74 5" xfId="5055" xr:uid="{12992958-35C7-48E0-A7E2-164AA95F2B5A}"/>
    <cellStyle name="Note 74 5 2" xfId="11534" xr:uid="{04B9EF63-A472-44DD-A34F-6D14670F3F06}"/>
    <cellStyle name="Note 74 6" xfId="5605" xr:uid="{DB4B51C2-30FC-45A6-BC5A-E3A16E9FFD3E}"/>
    <cellStyle name="Note 74 6 2" xfId="12076" xr:uid="{05B5B4ED-4A26-42C5-B313-1E919B1421C1}"/>
    <cellStyle name="Note 74 7" xfId="5427" xr:uid="{CA2D8FEC-0455-4ED8-9976-88093150FB95}"/>
    <cellStyle name="Note 74 7 2" xfId="11898" xr:uid="{BDBFF67D-D18C-46CA-A788-ABC21CABE896}"/>
    <cellStyle name="Note 74 8" xfId="5841" xr:uid="{2C4ED6A0-05EC-433A-BFF8-208513E5685A}"/>
    <cellStyle name="Note 74 8 2" xfId="12312" xr:uid="{6DF1CCA8-934B-418E-AADE-E5F541AFA668}"/>
    <cellStyle name="Note 74 9" xfId="5947" xr:uid="{1401F618-02AC-4DEC-B4F2-C4D4D53C08B9}"/>
    <cellStyle name="Note 74 9 2" xfId="12418" xr:uid="{640122F7-CC0F-45CE-9D6E-71031BBE9A77}"/>
    <cellStyle name="Note 74_TRAFO" xfId="2448" xr:uid="{00000000-0005-0000-0000-000091090000}"/>
    <cellStyle name="Note 75" xfId="2449" xr:uid="{00000000-0005-0000-0000-000092090000}"/>
    <cellStyle name="Note 75 10" xfId="6550" xr:uid="{D8FD16AC-63DC-48EA-8D34-D8F6960437E8}"/>
    <cellStyle name="Note 75 10 2" xfId="13021" xr:uid="{2BB837BD-D981-4715-A88F-29CE860E4F86}"/>
    <cellStyle name="Note 75 11" xfId="6318" xr:uid="{6D94D2DD-C788-425C-B9D1-60D85B9EB06A}"/>
    <cellStyle name="Note 75 11 2" xfId="12789" xr:uid="{9D27A5B5-9DE4-40BD-9001-407DE57359CB}"/>
    <cellStyle name="Note 75 12" xfId="7031" xr:uid="{973B0B79-C212-40D8-A12C-531884970E56}"/>
    <cellStyle name="Note 75 12 2" xfId="13502" xr:uid="{D8DB12BD-B0C3-4716-B002-A353F4638A1B}"/>
    <cellStyle name="Note 75 13" xfId="6856" xr:uid="{EFE96270-B500-4B12-9D31-A8C45C2CCB11}"/>
    <cellStyle name="Note 75 13 2" xfId="13327" xr:uid="{97B1A823-EE2E-4573-AD63-A84D2A35E6DD}"/>
    <cellStyle name="Note 75 14" xfId="7265" xr:uid="{0FE5159C-5606-4A19-815B-F551F7DDBB09}"/>
    <cellStyle name="Note 75 14 2" xfId="13736" xr:uid="{41E75C63-B2A9-4030-B7EC-1141E5E1B5B2}"/>
    <cellStyle name="Note 75 15" xfId="7374" xr:uid="{3184916F-C4DB-40A3-BE2F-FF9211FD6160}"/>
    <cellStyle name="Note 75 15 2" xfId="13845" xr:uid="{A57AAF9C-FF17-4F6F-A0D8-013E8F9EB689}"/>
    <cellStyle name="Note 75 16" xfId="7955" xr:uid="{6E792E58-434A-4F86-BC6B-8368A0ABE4BD}"/>
    <cellStyle name="Note 75 16 2" xfId="14426" xr:uid="{422E3E53-6609-4D18-AABF-779D17BBA253}"/>
    <cellStyle name="Note 75 17" xfId="8134" xr:uid="{A06FF9C0-647A-407C-9E9B-1A6D10C4AE42}"/>
    <cellStyle name="Note 75 17 2" xfId="14605" xr:uid="{D1DE53A6-0E8F-4A76-9C36-C020C7CC9DFC}"/>
    <cellStyle name="Note 75 18" xfId="8311" xr:uid="{165C9239-F643-4C44-8CA5-35BAC4481EE8}"/>
    <cellStyle name="Note 75 18 2" xfId="14782" xr:uid="{E9B17532-CEF0-4B18-BDB2-5546B3B5BF40}"/>
    <cellStyle name="Note 75 19" xfId="8473" xr:uid="{7070AC5F-6473-4B57-A413-85D69ABFBB37}"/>
    <cellStyle name="Note 75 19 2" xfId="14944" xr:uid="{17D777E1-852E-4013-A697-9F834D2D74F5}"/>
    <cellStyle name="Note 75 2" xfId="2450" xr:uid="{00000000-0005-0000-0000-000093090000}"/>
    <cellStyle name="Note 75 2 10" xfId="7032" xr:uid="{7A0B8A41-3463-48CB-B378-AA559641A33F}"/>
    <cellStyle name="Note 75 2 10 2" xfId="13503" xr:uid="{211BEA2F-B457-4C33-9A40-560AC05D5129}"/>
    <cellStyle name="Note 75 2 11" xfId="7106" xr:uid="{296C7F9E-D6A6-4701-BD21-3DB29DE9CF24}"/>
    <cellStyle name="Note 75 2 11 2" xfId="13577" xr:uid="{13FB421B-7BFE-41DF-8C45-8308B27F8735}"/>
    <cellStyle name="Note 75 2 12" xfId="7266" xr:uid="{EA78025F-892B-4097-A9DE-AECE8B89F9BF}"/>
    <cellStyle name="Note 75 2 12 2" xfId="13737" xr:uid="{594A67AC-CC7B-4AD8-AE75-2FB9367CD77C}"/>
    <cellStyle name="Note 75 2 13" xfId="7373" xr:uid="{467EE394-0882-417C-AD80-B76D4CB002C2}"/>
    <cellStyle name="Note 75 2 13 2" xfId="13844" xr:uid="{55B2CFF0-450B-43D0-B246-B5BA4E164233}"/>
    <cellStyle name="Note 75 2 14" xfId="7956" xr:uid="{B480AE01-363D-46A8-9D55-F40166BCBB2F}"/>
    <cellStyle name="Note 75 2 14 2" xfId="14427" xr:uid="{73144BD3-2FC2-4676-A1A3-E0A858ED11D1}"/>
    <cellStyle name="Note 75 2 15" xfId="8135" xr:uid="{ED84263D-DE20-436C-ABFD-50039CDB9388}"/>
    <cellStyle name="Note 75 2 15 2" xfId="14606" xr:uid="{AE348544-63E5-4A08-8395-6B61A74596E7}"/>
    <cellStyle name="Note 75 2 16" xfId="8312" xr:uid="{E0529250-91BB-4C18-89F4-A027767152F0}"/>
    <cellStyle name="Note 75 2 16 2" xfId="14783" xr:uid="{97EEA4DB-C6AB-462A-BFD7-8A54DCC290AC}"/>
    <cellStyle name="Note 75 2 17" xfId="8474" xr:uid="{D79A8EF2-C0FD-4DB6-8C0B-46ED05B5776A}"/>
    <cellStyle name="Note 75 2 17 2" xfId="14945" xr:uid="{640E0F03-52ED-4B3D-BF86-12AC89962F9C}"/>
    <cellStyle name="Note 75 2 18" xfId="9110" xr:uid="{B7EEC5A1-BF3B-4532-BD1A-5634CBAC3C74}"/>
    <cellStyle name="Note 75 2 19" xfId="9621" xr:uid="{71979EB7-A2BD-4D75-98ED-FE1C89D506F5}"/>
    <cellStyle name="Note 75 2 2" xfId="2451" xr:uid="{00000000-0005-0000-0000-000094090000}"/>
    <cellStyle name="Note 75 2 2 2" xfId="5061" xr:uid="{B41E8EA0-92B2-414E-BF0D-77A38A3D85B9}"/>
    <cellStyle name="Note 75 2 2 2 2" xfId="11540" xr:uid="{9DE86DDD-CCDB-4CE4-B985-20FB35999921}"/>
    <cellStyle name="Note 75 2 2 3" xfId="9622" xr:uid="{D9FE0E1F-3356-465F-ABDC-CE3624EFC47F}"/>
    <cellStyle name="Note 75 2 2 4" xfId="10447" xr:uid="{468D0032-6F32-4F40-880B-4D1FAFF2C5A3}"/>
    <cellStyle name="Note 75 2 20" xfId="8558" xr:uid="{36E4A016-6E7F-4D7B-80E9-E29270C7F5C4}"/>
    <cellStyle name="Note 75 2 21" xfId="9871" xr:uid="{C3534119-AB77-4E54-960E-521E96F22DF5}"/>
    <cellStyle name="Note 75 2 22" xfId="10054" xr:uid="{B0E824D0-0261-4EAA-A968-83E0549447A9}"/>
    <cellStyle name="Note 75 2 23" xfId="10173" xr:uid="{B0E5EB4A-D21D-4604-8FD5-D4417C70D639}"/>
    <cellStyle name="Note 75 2 24" xfId="15197" xr:uid="{A9AF14C9-2DB0-474F-9FCA-8E4E35B1736C}"/>
    <cellStyle name="Note 75 2 25" xfId="15318" xr:uid="{37DB8141-6E4D-49F2-9F27-C32782666581}"/>
    <cellStyle name="Note 75 2 26" xfId="15756" xr:uid="{853B611B-6EF0-47A9-AA38-5C231FAED3E7}"/>
    <cellStyle name="Note 75 2 27" xfId="15917" xr:uid="{51092509-9CD0-4A9A-94BF-FEB63CD634C9}"/>
    <cellStyle name="Note 75 2 3" xfId="5060" xr:uid="{BA99FB47-8D8F-45F7-9E56-5D543D6990B0}"/>
    <cellStyle name="Note 75 2 3 2" xfId="11539" xr:uid="{5580F777-B663-4212-8020-76E7864BEC7E}"/>
    <cellStyle name="Note 75 2 4" xfId="5608" xr:uid="{6E917BE7-8778-4CC2-84B9-02EC2BC5B198}"/>
    <cellStyle name="Note 75 2 4 2" xfId="12079" xr:uid="{280F2DE1-3A1D-4004-8D36-DBC7872D6013}"/>
    <cellStyle name="Note 75 2 5" xfId="5683" xr:uid="{5668DB83-8142-4617-8117-C2E26390B087}"/>
    <cellStyle name="Note 75 2 5 2" xfId="12154" xr:uid="{0F4FD21E-C67B-41DA-B4F4-36387203858D}"/>
    <cellStyle name="Note 75 2 6" xfId="5844" xr:uid="{027966C9-919A-4621-95D9-E3BEF7F804DD}"/>
    <cellStyle name="Note 75 2 6 2" xfId="12315" xr:uid="{CB36F277-231E-4946-A895-6173B1D3A5B1}"/>
    <cellStyle name="Note 75 2 7" xfId="5944" xr:uid="{936B99A4-1064-4DD8-BBCD-0ADD640A73A0}"/>
    <cellStyle name="Note 75 2 7 2" xfId="12415" xr:uid="{C7E1BDC8-D5A3-485C-BF02-21E3183393F6}"/>
    <cellStyle name="Note 75 2 8" xfId="6551" xr:uid="{244E4B81-DDC1-4182-9290-3FE22F1B2F74}"/>
    <cellStyle name="Note 75 2 8 2" xfId="13022" xr:uid="{B9F42ACB-C7AA-497A-AEB1-6C808FF32D1B}"/>
    <cellStyle name="Note 75 2 9" xfId="6464" xr:uid="{2443DB0C-3B7B-4F96-A67D-E6ECDD727B47}"/>
    <cellStyle name="Note 75 2 9 2" xfId="12935" xr:uid="{CA7B82DB-6E91-4ADC-836D-584D075B324A}"/>
    <cellStyle name="Note 75 20" xfId="9109" xr:uid="{49FFBBA9-3D9B-4C87-9CC7-E7AC6D804CD7}"/>
    <cellStyle name="Note 75 21" xfId="9620" xr:uid="{87FB8573-B74B-4116-B88F-A027A0E7D963}"/>
    <cellStyle name="Note 75 22" xfId="8559" xr:uid="{1B2B1D14-4FF8-4C8D-AA70-BEC9F8F57F20}"/>
    <cellStyle name="Note 75 23" xfId="9870" xr:uid="{9D162CA9-9136-4502-ACB8-BCC5F3CEAC94}"/>
    <cellStyle name="Note 75 24" xfId="10053" xr:uid="{791B2369-682F-4664-9FAC-7ED596D21F23}"/>
    <cellStyle name="Note 75 25" xfId="10172" xr:uid="{D89423CC-8E12-4E91-86D7-9358A2C5F75B}"/>
    <cellStyle name="Note 75 26" xfId="15196" xr:uid="{E662ADE9-C62C-451E-BE9F-29950801757C}"/>
    <cellStyle name="Note 75 27" xfId="3635" xr:uid="{0D9A8FA4-17DB-4D72-859E-D052DDA47B8B}"/>
    <cellStyle name="Note 75 28" xfId="15256" xr:uid="{43D2B52E-A9FC-4BB7-B6D5-47860FEA122D}"/>
    <cellStyle name="Note 75 29" xfId="15755" xr:uid="{2CD1669E-F9A8-43F8-81F7-882620960BAA}"/>
    <cellStyle name="Note 75 3" xfId="2452" xr:uid="{00000000-0005-0000-0000-000095090000}"/>
    <cellStyle name="Note 75 3 2" xfId="5062" xr:uid="{C931C8AB-6750-4C5E-867C-9A31CD288169}"/>
    <cellStyle name="Note 75 3 2 2" xfId="11541" xr:uid="{C630BA44-69A3-4ED6-ACC8-EF2044D71CF8}"/>
    <cellStyle name="Note 75 3 3" xfId="9623" xr:uid="{C4815D72-19E7-4963-9E35-7F7A6474E716}"/>
    <cellStyle name="Note 75 3 4" xfId="10448" xr:uid="{BCE9E6D0-564A-4869-A265-EA33E874D3F3}"/>
    <cellStyle name="Note 75 3 5" xfId="3636" xr:uid="{08B5F8D2-03A4-4D39-8339-40C22423707F}"/>
    <cellStyle name="Note 75 30" xfId="15916" xr:uid="{FD96B40F-41F6-40AA-B6F7-A4122260CF8F}"/>
    <cellStyle name="Note 75 4" xfId="4354" xr:uid="{287224DC-584B-45E6-9CF8-4DD463485E67}"/>
    <cellStyle name="Note 75 4 2" xfId="10891" xr:uid="{A6388AA8-7BAC-4677-9BA5-0B487B2647DC}"/>
    <cellStyle name="Note 75 5" xfId="5059" xr:uid="{37062C11-B470-4409-BE96-F8797619E6E5}"/>
    <cellStyle name="Note 75 5 2" xfId="11538" xr:uid="{C5AAF506-5812-4ECD-85BF-27996682B101}"/>
    <cellStyle name="Note 75 6" xfId="5607" xr:uid="{A01A179F-B29E-4980-9B84-478CD7B25247}"/>
    <cellStyle name="Note 75 6 2" xfId="12078" xr:uid="{A7286703-596B-4460-99F2-3EB8C0CD4509}"/>
    <cellStyle name="Note 75 7" xfId="5429" xr:uid="{C9A88B02-ABE7-427B-89D1-71C2500B7DF6}"/>
    <cellStyle name="Note 75 7 2" xfId="11900" xr:uid="{6173934B-792E-4F4A-AAA0-53D4FA146ADE}"/>
    <cellStyle name="Note 75 8" xfId="5843" xr:uid="{05C6F588-6273-4197-B4AE-9428C8051699}"/>
    <cellStyle name="Note 75 8 2" xfId="12314" xr:uid="{EAE6351B-E8B6-4ACD-89A4-763E54F12519}"/>
    <cellStyle name="Note 75 9" xfId="5945" xr:uid="{B652CD24-963C-417E-A89E-0548E6499B8C}"/>
    <cellStyle name="Note 75 9 2" xfId="12416" xr:uid="{29DFFF95-C4D7-49D9-92E0-21F2126A389F}"/>
    <cellStyle name="Note 75_TRAFO" xfId="2453" xr:uid="{00000000-0005-0000-0000-000096090000}"/>
    <cellStyle name="Note 76" xfId="2454" xr:uid="{00000000-0005-0000-0000-000097090000}"/>
    <cellStyle name="Note 76 10" xfId="6552" xr:uid="{0290E3DF-64B6-416A-90F0-E05E0722F0BA}"/>
    <cellStyle name="Note 76 10 2" xfId="13023" xr:uid="{B4BD6755-70F5-49D5-AAD3-CEAD5E322285}"/>
    <cellStyle name="Note 76 11" xfId="6319" xr:uid="{8F5F01AB-7941-453F-8E36-34C7BCE0C2DD}"/>
    <cellStyle name="Note 76 11 2" xfId="12790" xr:uid="{269A1ED0-53C8-45C1-BE46-80894F5C48D1}"/>
    <cellStyle name="Note 76 12" xfId="7033" xr:uid="{57BF05CE-D699-44D6-9FB9-19D3BEE770E9}"/>
    <cellStyle name="Note 76 12 2" xfId="13504" xr:uid="{95FC706A-79BE-45C5-8197-58387D2F3BEE}"/>
    <cellStyle name="Note 76 13" xfId="6857" xr:uid="{B4F5C055-253A-40B8-A71A-31C976EBDBD5}"/>
    <cellStyle name="Note 76 13 2" xfId="13328" xr:uid="{866A3E45-A64D-4302-B56E-7750DC851141}"/>
    <cellStyle name="Note 76 14" xfId="7267" xr:uid="{FFE006CB-7147-4A98-A0D5-E465CBED8AB4}"/>
    <cellStyle name="Note 76 14 2" xfId="13738" xr:uid="{6B837A1A-DBAC-4540-89AF-16076CE732F6}"/>
    <cellStyle name="Note 76 15" xfId="7372" xr:uid="{75CDDF29-BAAF-420B-9987-C319352FCD9F}"/>
    <cellStyle name="Note 76 15 2" xfId="13843" xr:uid="{7FAC79B8-3244-47E3-8503-8C3E9BDE7065}"/>
    <cellStyle name="Note 76 16" xfId="7957" xr:uid="{3BF8DBA7-DF52-42E0-A5B2-2540450DA86D}"/>
    <cellStyle name="Note 76 16 2" xfId="14428" xr:uid="{2961E2E3-BCA4-49BA-91FF-A3E8F1E88402}"/>
    <cellStyle name="Note 76 17" xfId="8136" xr:uid="{D8027462-91F4-4C28-B3D5-AB68F191DA78}"/>
    <cellStyle name="Note 76 17 2" xfId="14607" xr:uid="{4C495725-B065-424A-8B4E-EABE91514B6D}"/>
    <cellStyle name="Note 76 18" xfId="8313" xr:uid="{C0320568-9464-4EA3-9BD0-A9DBBAD4E82E}"/>
    <cellStyle name="Note 76 18 2" xfId="14784" xr:uid="{CAB16EC0-7932-48E3-BF4D-8288A76FFB3A}"/>
    <cellStyle name="Note 76 19" xfId="8475" xr:uid="{18A3D243-F46B-455C-9A9A-754500282430}"/>
    <cellStyle name="Note 76 19 2" xfId="14946" xr:uid="{8F1889D3-2097-472C-8E55-DC6334025EC1}"/>
    <cellStyle name="Note 76 2" xfId="2455" xr:uid="{00000000-0005-0000-0000-000098090000}"/>
    <cellStyle name="Note 76 2 10" xfId="7034" xr:uid="{C15E558D-3E00-4810-B33F-6B25CFC658F3}"/>
    <cellStyle name="Note 76 2 10 2" xfId="13505" xr:uid="{0A695F3F-9FF3-4B55-AAD1-0035E94090B2}"/>
    <cellStyle name="Note 76 2 11" xfId="6858" xr:uid="{FC0CA369-35C0-438A-9C8B-12287CC8AFC4}"/>
    <cellStyle name="Note 76 2 11 2" xfId="13329" xr:uid="{2B96C1B0-84B0-4F2C-BF69-A3235247404B}"/>
    <cellStyle name="Note 76 2 12" xfId="7268" xr:uid="{1885FA82-BD38-4A4F-A4BB-61761FD101C7}"/>
    <cellStyle name="Note 76 2 12 2" xfId="13739" xr:uid="{9B0D9B64-272C-4899-A851-3C3A1531B1BB}"/>
    <cellStyle name="Note 76 2 13" xfId="7371" xr:uid="{13B9858F-C926-478A-90BB-8E953E9FF564}"/>
    <cellStyle name="Note 76 2 13 2" xfId="13842" xr:uid="{69EBB1B0-4E5B-464D-837E-32ED75A2ABD0}"/>
    <cellStyle name="Note 76 2 14" xfId="7958" xr:uid="{1EC8A3CB-8D32-4C5D-BEDD-0706C856F5D1}"/>
    <cellStyle name="Note 76 2 14 2" xfId="14429" xr:uid="{BC3CDFBE-BFD5-424C-B6F8-481150B47BF3}"/>
    <cellStyle name="Note 76 2 15" xfId="8137" xr:uid="{1C4C5E4E-A2BC-4225-A20E-5B53665B0992}"/>
    <cellStyle name="Note 76 2 15 2" xfId="14608" xr:uid="{0AB94289-1201-451E-87E3-AA32099195B4}"/>
    <cellStyle name="Note 76 2 16" xfId="8314" xr:uid="{FB948E70-8196-4E31-9AD2-00EADFFD430E}"/>
    <cellStyle name="Note 76 2 16 2" xfId="14785" xr:uid="{7665E731-B508-4082-BAC9-A9C369AF5EBF}"/>
    <cellStyle name="Note 76 2 17" xfId="8476" xr:uid="{BBC5727A-287A-4BC5-869B-9CEF3719A11E}"/>
    <cellStyle name="Note 76 2 17 2" xfId="14947" xr:uid="{0399B711-B62C-4BD2-9033-A2E640FDF726}"/>
    <cellStyle name="Note 76 2 18" xfId="9112" xr:uid="{22437CF2-3712-47FF-86FA-06B50B8D9657}"/>
    <cellStyle name="Note 76 2 19" xfId="9625" xr:uid="{7C332E93-9524-492F-8571-6B6458B39CBA}"/>
    <cellStyle name="Note 76 2 2" xfId="2456" xr:uid="{00000000-0005-0000-0000-000099090000}"/>
    <cellStyle name="Note 76 2 2 2" xfId="5065" xr:uid="{C9239CAE-8F10-4B75-B01C-E9CCCC178CF9}"/>
    <cellStyle name="Note 76 2 2 2 2" xfId="11544" xr:uid="{71D143D3-AB63-445F-BFC8-83EAB345D634}"/>
    <cellStyle name="Note 76 2 2 3" xfId="9626" xr:uid="{A1619264-250F-4367-84AF-C79776FA33D9}"/>
    <cellStyle name="Note 76 2 2 4" xfId="10449" xr:uid="{8F69A99B-56D1-4828-96F4-DB5DC55DBB4F}"/>
    <cellStyle name="Note 76 2 20" xfId="8557" xr:uid="{2FBDE412-0ACE-4FF7-A8BF-10F68C875A25}"/>
    <cellStyle name="Note 76 2 21" xfId="9873" xr:uid="{F6EA3ACF-6052-4802-B430-778CC47FC096}"/>
    <cellStyle name="Note 76 2 22" xfId="10056" xr:uid="{43DC9C1D-E707-4669-91EE-17815E1C9A44}"/>
    <cellStyle name="Note 76 2 23" xfId="10228" xr:uid="{2BDCFD24-A711-4FC6-AB28-A2ABD25804D2}"/>
    <cellStyle name="Note 76 2 24" xfId="15199" xr:uid="{D8D60A81-2A31-4209-BD7C-20E38AFDCD3E}"/>
    <cellStyle name="Note 76 2 25" xfId="15316" xr:uid="{1FF9F245-F7C2-4C69-98FB-81BA0B5626CB}"/>
    <cellStyle name="Note 76 2 26" xfId="15758" xr:uid="{638F0471-467D-4526-8DB4-D6138974F9B3}"/>
    <cellStyle name="Note 76 2 27" xfId="15919" xr:uid="{E1196821-3340-46A9-AEE9-8263DBBD1151}"/>
    <cellStyle name="Note 76 2 3" xfId="5064" xr:uid="{0192873F-9D45-4EA0-9EA2-E2E64189A0DC}"/>
    <cellStyle name="Note 76 2 3 2" xfId="11543" xr:uid="{1D8503D4-20E0-4383-85E6-E85A122EC564}"/>
    <cellStyle name="Note 76 2 4" xfId="5610" xr:uid="{03B18B13-D8AF-4C86-B618-BAC020FD872C}"/>
    <cellStyle name="Note 76 2 4 2" xfId="12081" xr:uid="{2E41905A-7C56-4654-8027-D2B8B3FEB35E}"/>
    <cellStyle name="Note 76 2 5" xfId="5431" xr:uid="{908450B8-61AC-46ED-9788-65C4E8E799ED}"/>
    <cellStyle name="Note 76 2 5 2" xfId="11902" xr:uid="{C396B4C9-AA31-4101-8286-B2C1B88B7B46}"/>
    <cellStyle name="Note 76 2 6" xfId="5846" xr:uid="{0B93D3B3-6589-4E3D-8A86-5B48ED31390D}"/>
    <cellStyle name="Note 76 2 6 2" xfId="12317" xr:uid="{EBDFFB32-A875-4177-BD9F-859FAB08E129}"/>
    <cellStyle name="Note 76 2 7" xfId="5942" xr:uid="{01B1BB99-026E-4CD8-8510-51C7A3D104FA}"/>
    <cellStyle name="Note 76 2 7 2" xfId="12413" xr:uid="{1B3A81B0-6815-4934-82F9-D9C3FBC484DE}"/>
    <cellStyle name="Note 76 2 8" xfId="6553" xr:uid="{E713D1AE-4090-49FF-9531-E8AEA7CF964D}"/>
    <cellStyle name="Note 76 2 8 2" xfId="13024" xr:uid="{53D65832-1574-42AC-A0D5-E9A11CEAB7B5}"/>
    <cellStyle name="Note 76 2 9" xfId="6320" xr:uid="{9EEDAA04-35A7-4281-A4F9-8901C961CFFC}"/>
    <cellStyle name="Note 76 2 9 2" xfId="12791" xr:uid="{339FAEB5-66A2-4892-BD1C-B0A540B43E98}"/>
    <cellStyle name="Note 76 20" xfId="9111" xr:uid="{7C25D1C9-F842-4DC3-B4FB-74E82CDFD19D}"/>
    <cellStyle name="Note 76 21" xfId="9624" xr:uid="{6092C0E6-EA73-4755-9B6C-9BF41737BE97}"/>
    <cellStyle name="Note 76 22" xfId="9143" xr:uid="{7183F7B5-0036-4FD4-9A36-B28837D6C91C}"/>
    <cellStyle name="Note 76 23" xfId="9872" xr:uid="{5A1B72A3-FC37-4C01-B5BD-E482B58633AD}"/>
    <cellStyle name="Note 76 24" xfId="10055" xr:uid="{0F6F7649-FF12-45EE-BBDC-17AC4EEDD2EE}"/>
    <cellStyle name="Note 76 25" xfId="10174" xr:uid="{EC3F93E4-7419-4E21-A35B-179486EFB02F}"/>
    <cellStyle name="Note 76 26" xfId="15198" xr:uid="{C732F157-2A16-44DB-901C-5F0A85F7D94C}"/>
    <cellStyle name="Note 76 27" xfId="3637" xr:uid="{0E4B3F30-7E48-44D1-B59D-A5010F6044AD}"/>
    <cellStyle name="Note 76 28" xfId="15317" xr:uid="{260B2E05-93D3-4C11-9110-8A1C4BC4AF30}"/>
    <cellStyle name="Note 76 29" xfId="15757" xr:uid="{0FC9FC63-F3E1-463F-A303-B7FF405C1213}"/>
    <cellStyle name="Note 76 3" xfId="2457" xr:uid="{00000000-0005-0000-0000-00009A090000}"/>
    <cellStyle name="Note 76 3 2" xfId="5066" xr:uid="{614E2142-7D3C-4854-95EC-5F37238B9D54}"/>
    <cellStyle name="Note 76 3 2 2" xfId="11545" xr:uid="{ED7D16BA-770C-437C-BDB0-6E4759825C15}"/>
    <cellStyle name="Note 76 3 3" xfId="9627" xr:uid="{D37B033F-4593-4A18-AF87-09BBF7291252}"/>
    <cellStyle name="Note 76 3 4" xfId="10450" xr:uid="{16A94894-88E6-461A-BDA2-B8BD88262E81}"/>
    <cellStyle name="Note 76 3 5" xfId="3638" xr:uid="{089F31DE-DD80-4CD4-8D2E-46179499E5B3}"/>
    <cellStyle name="Note 76 30" xfId="15918" xr:uid="{195ADAA3-B4CA-48DA-BAA7-9E18223991C2}"/>
    <cellStyle name="Note 76 4" xfId="4355" xr:uid="{0AF988F1-91EB-4A30-B8EA-905EAA911060}"/>
    <cellStyle name="Note 76 4 2" xfId="10892" xr:uid="{0BDEEB01-A20B-4A97-A3FD-4E0775FFEA18}"/>
    <cellStyle name="Note 76 5" xfId="5063" xr:uid="{42DBB268-601A-4D6F-A0BE-070B7A0686EB}"/>
    <cellStyle name="Note 76 5 2" xfId="11542" xr:uid="{71BF88E9-351A-4441-BA5E-4756650F2ACB}"/>
    <cellStyle name="Note 76 6" xfId="5609" xr:uid="{73C1C8FC-1E55-4000-8912-30A845E8788F}"/>
    <cellStyle name="Note 76 6 2" xfId="12080" xr:uid="{72E4803B-45A6-4F84-AB94-E2126B362B5D}"/>
    <cellStyle name="Note 76 7" xfId="5430" xr:uid="{9C03E43D-7058-437E-97FA-94A2EEFF5603}"/>
    <cellStyle name="Note 76 7 2" xfId="11901" xr:uid="{B5F166B4-EF44-4885-9A0E-06A626AD4710}"/>
    <cellStyle name="Note 76 8" xfId="5845" xr:uid="{9AC61C44-1C52-4EDF-8117-462BA946EF78}"/>
    <cellStyle name="Note 76 8 2" xfId="12316" xr:uid="{371D5A0E-E55D-417F-9DFC-A4F18B180BD2}"/>
    <cellStyle name="Note 76 9" xfId="5943" xr:uid="{351B56B5-3C4C-43F7-8A65-9239574432D1}"/>
    <cellStyle name="Note 76 9 2" xfId="12414" xr:uid="{E1A1F4B0-3F5D-4732-BEE6-190D8661C33C}"/>
    <cellStyle name="Note 76_TRAFO" xfId="2458" xr:uid="{00000000-0005-0000-0000-00009B090000}"/>
    <cellStyle name="Note 77" xfId="2459" xr:uid="{00000000-0005-0000-0000-00009C090000}"/>
    <cellStyle name="Note 77 10" xfId="6554" xr:uid="{31DBA866-52E8-4A4E-A77D-2249FA95F232}"/>
    <cellStyle name="Note 77 10 2" xfId="13025" xr:uid="{883A9BE7-D383-4D82-BAF7-9E4AF277C040}"/>
    <cellStyle name="Note 77 11" xfId="6321" xr:uid="{4033D31D-0D90-4650-8599-C99C3C2ADCF0}"/>
    <cellStyle name="Note 77 11 2" xfId="12792" xr:uid="{E91142D3-5377-4437-8768-B82D6FEF3575}"/>
    <cellStyle name="Note 77 12" xfId="7035" xr:uid="{AB5DB401-6144-4E27-BE30-A70A125C26F4}"/>
    <cellStyle name="Note 77 12 2" xfId="13506" xr:uid="{3E01AF5D-C122-4C78-A610-061DCDD7BAAA}"/>
    <cellStyle name="Note 77 13" xfId="6859" xr:uid="{E09A5C8A-7189-4074-9BEE-893E9EE02BBB}"/>
    <cellStyle name="Note 77 13 2" xfId="13330" xr:uid="{0B1C1E7E-EF7B-40C4-B8F9-34EA8E7CE214}"/>
    <cellStyle name="Note 77 14" xfId="7269" xr:uid="{0E04157A-65E1-4A01-AF23-CAD34E7A2739}"/>
    <cellStyle name="Note 77 14 2" xfId="13740" xr:uid="{6E39C960-6652-4993-A799-F5FB54D1CBD1}"/>
    <cellStyle name="Note 77 15" xfId="7370" xr:uid="{EAAE86CE-2D28-4E26-B023-0E646C62A02F}"/>
    <cellStyle name="Note 77 15 2" xfId="13841" xr:uid="{D90E693A-F5E1-48CC-A21C-20118B7BAA2F}"/>
    <cellStyle name="Note 77 16" xfId="7959" xr:uid="{28DD4F37-6B65-4530-BFEC-8AA9A0FB4729}"/>
    <cellStyle name="Note 77 16 2" xfId="14430" xr:uid="{DF98C8E4-CF15-4A79-ABB6-768C7F0A9016}"/>
    <cellStyle name="Note 77 17" xfId="8138" xr:uid="{31F54476-047D-4654-A936-97FA4CA389BC}"/>
    <cellStyle name="Note 77 17 2" xfId="14609" xr:uid="{8BF3E0A7-FCF5-49BE-94A4-29D1A80D30EE}"/>
    <cellStyle name="Note 77 18" xfId="8315" xr:uid="{D1AC9DB4-F0AC-48DA-B418-0F09204FB8DD}"/>
    <cellStyle name="Note 77 18 2" xfId="14786" xr:uid="{772F46DA-018A-476B-B265-303CAA268245}"/>
    <cellStyle name="Note 77 19" xfId="8477" xr:uid="{72852633-8FC8-40BF-8487-1CA2AC4729FE}"/>
    <cellStyle name="Note 77 19 2" xfId="14948" xr:uid="{C90F5AE5-CC03-4C70-B4E1-454ECADAE3C5}"/>
    <cellStyle name="Note 77 2" xfId="2460" xr:uid="{00000000-0005-0000-0000-00009D090000}"/>
    <cellStyle name="Note 77 2 10" xfId="7036" xr:uid="{9ED96EAB-B158-433D-AFF4-80E91184E3D8}"/>
    <cellStyle name="Note 77 2 10 2" xfId="13507" xr:uid="{3EF641CA-99E5-4634-9210-2C016BD89635}"/>
    <cellStyle name="Note 77 2 11" xfId="6860" xr:uid="{89033BD6-8377-4215-84FA-65937C6E6541}"/>
    <cellStyle name="Note 77 2 11 2" xfId="13331" xr:uid="{02EFA40F-D8B1-405E-AB58-9912BC015347}"/>
    <cellStyle name="Note 77 2 12" xfId="7270" xr:uid="{62805483-2E19-438F-9966-AFFAF0AF02BB}"/>
    <cellStyle name="Note 77 2 12 2" xfId="13741" xr:uid="{DDB9ADA9-0E48-4FF1-A66C-228B0A061D30}"/>
    <cellStyle name="Note 77 2 13" xfId="7369" xr:uid="{C034C0D5-4C05-46C4-9B87-681F752BC3B2}"/>
    <cellStyle name="Note 77 2 13 2" xfId="13840" xr:uid="{7F84A954-B7A1-4461-81B5-BCC815F52CC1}"/>
    <cellStyle name="Note 77 2 14" xfId="7960" xr:uid="{B67DC276-8073-458D-892F-E406B3F8C6CB}"/>
    <cellStyle name="Note 77 2 14 2" xfId="14431" xr:uid="{BE6AC56F-D9E6-434E-B995-07F7D69F9B86}"/>
    <cellStyle name="Note 77 2 15" xfId="8139" xr:uid="{9ECBB8A8-817A-4EB2-886C-BBAE280FA0FE}"/>
    <cellStyle name="Note 77 2 15 2" xfId="14610" xr:uid="{6EEFFAF8-D4E3-4274-AA72-C53B4080C72C}"/>
    <cellStyle name="Note 77 2 16" xfId="8316" xr:uid="{EAAF977A-A53E-4C57-B90F-70BB0606ECE2}"/>
    <cellStyle name="Note 77 2 16 2" xfId="14787" xr:uid="{6929566F-33EE-489B-AF6A-58DC75294E0D}"/>
    <cellStyle name="Note 77 2 17" xfId="8478" xr:uid="{643F0D9B-15F1-4480-A879-C631CAD2339E}"/>
    <cellStyle name="Note 77 2 17 2" xfId="14949" xr:uid="{629FFC2C-D17F-44DC-9E57-3427C4EE5795}"/>
    <cellStyle name="Note 77 2 18" xfId="9114" xr:uid="{418B0E55-0A4C-42E9-A58B-AACFCDC2B8EB}"/>
    <cellStyle name="Note 77 2 19" xfId="9629" xr:uid="{A88C7DD5-AD43-4286-A0C2-C87E0BA3836E}"/>
    <cellStyle name="Note 77 2 2" xfId="2461" xr:uid="{00000000-0005-0000-0000-00009E090000}"/>
    <cellStyle name="Note 77 2 2 2" xfId="5069" xr:uid="{DD8BE1DC-9F65-4CE0-B43A-19CEF2DB10AC}"/>
    <cellStyle name="Note 77 2 2 2 2" xfId="11548" xr:uid="{D89906DD-877A-435D-9DF6-3D10F6BEB8C9}"/>
    <cellStyle name="Note 77 2 2 3" xfId="9630" xr:uid="{5A27C7BA-1C8D-413D-A9EE-B1AA3DCE4F25}"/>
    <cellStyle name="Note 77 2 2 4" xfId="10451" xr:uid="{1301C382-D88D-402B-BBEF-5CFEC7F1ABF6}"/>
    <cellStyle name="Note 77 2 20" xfId="8555" xr:uid="{0F463DE2-F576-4A2A-A6CD-13722B7A5B84}"/>
    <cellStyle name="Note 77 2 21" xfId="9875" xr:uid="{EED5E070-9280-4B13-88AF-B968CE66B6A3}"/>
    <cellStyle name="Note 77 2 22" xfId="10058" xr:uid="{D362005F-860F-47DA-9D8A-468EAA950338}"/>
    <cellStyle name="Note 77 2 23" xfId="10176" xr:uid="{2F56BD46-9851-47C7-BFBB-B892A6F3DC87}"/>
    <cellStyle name="Note 77 2 24" xfId="15201" xr:uid="{45E81FFB-FCAF-4C5E-B4ED-994A5D56EEC7}"/>
    <cellStyle name="Note 77 2 25" xfId="15314" xr:uid="{C95F8393-5E84-45B3-810E-FA79D3E66532}"/>
    <cellStyle name="Note 77 2 26" xfId="15760" xr:uid="{7540DA13-3A51-46BE-87C0-3C86E9196836}"/>
    <cellStyle name="Note 77 2 27" xfId="15921" xr:uid="{8039D1BE-C764-4699-B650-F468CBB47E0B}"/>
    <cellStyle name="Note 77 2 3" xfId="5068" xr:uid="{ABABF142-B6EB-4A93-BA63-FD52D9F9874D}"/>
    <cellStyle name="Note 77 2 3 2" xfId="11547" xr:uid="{929DDC20-B0F5-41E2-B30E-316D6629C6AC}"/>
    <cellStyle name="Note 77 2 4" xfId="5612" xr:uid="{4013E2C1-9FEB-48E1-B5AB-FF7E4796AA1A}"/>
    <cellStyle name="Note 77 2 4 2" xfId="12083" xr:uid="{F1F5D245-F589-4848-A508-7D8A32CB44ED}"/>
    <cellStyle name="Note 77 2 5" xfId="5433" xr:uid="{44FEB125-D1D4-4EBF-A9F8-262059D1E1E4}"/>
    <cellStyle name="Note 77 2 5 2" xfId="11904" xr:uid="{1BDE8898-2A2D-4C8C-AADA-AE2AFA264045}"/>
    <cellStyle name="Note 77 2 6" xfId="5848" xr:uid="{C8944EDC-A541-4D26-A203-27A1AC4B9170}"/>
    <cellStyle name="Note 77 2 6 2" xfId="12319" xr:uid="{200BD004-867F-47CE-8B0C-7F2C794889EC}"/>
    <cellStyle name="Note 77 2 7" xfId="5940" xr:uid="{0231DAD1-01B8-403A-98B3-37A48EE6B89A}"/>
    <cellStyle name="Note 77 2 7 2" xfId="12411" xr:uid="{2205BA40-413A-4E4C-B82C-A1B318D593CF}"/>
    <cellStyle name="Note 77 2 8" xfId="6555" xr:uid="{DB96B4CE-50FF-425F-83E7-FA987BE2C2AA}"/>
    <cellStyle name="Note 77 2 8 2" xfId="13026" xr:uid="{BAC83C35-17EC-4EFD-8FA2-6FCCE600CFDD}"/>
    <cellStyle name="Note 77 2 9" xfId="6322" xr:uid="{C31489F9-04FC-4F81-BBDF-1B6714DEB7B7}"/>
    <cellStyle name="Note 77 2 9 2" xfId="12793" xr:uid="{064E90CA-AD7E-4A26-BE72-92CCBDC8642E}"/>
    <cellStyle name="Note 77 20" xfId="9113" xr:uid="{6C25A20F-6A1D-4677-A52A-C022EC156EAE}"/>
    <cellStyle name="Note 77 21" xfId="9628" xr:uid="{DAEE5E78-B5F1-43B0-BAA9-5EEE1C7307FB}"/>
    <cellStyle name="Note 77 22" xfId="8556" xr:uid="{B7EB4851-D173-46AC-9E39-11B57DA572F5}"/>
    <cellStyle name="Note 77 23" xfId="9874" xr:uid="{02339A46-8BAD-4261-9A58-510C9386044F}"/>
    <cellStyle name="Note 77 24" xfId="10057" xr:uid="{14CA890D-CAB9-4D79-848D-1BE5F0691CE3}"/>
    <cellStyle name="Note 77 25" xfId="10175" xr:uid="{BAA96CD4-7F3F-4A97-AE1F-A0E43E8928F9}"/>
    <cellStyle name="Note 77 26" xfId="15200" xr:uid="{988152F4-1C6E-4516-BF07-D3E59069CFAE}"/>
    <cellStyle name="Note 77 27" xfId="3639" xr:uid="{67C51016-9F15-4882-86B1-CA082AC0FE4E}"/>
    <cellStyle name="Note 77 28" xfId="15315" xr:uid="{C5A361BC-DCF4-40A0-A56A-E9153A092BAD}"/>
    <cellStyle name="Note 77 29" xfId="15759" xr:uid="{3E435F8C-AF40-4D56-8434-10158B654201}"/>
    <cellStyle name="Note 77 3" xfId="2462" xr:uid="{00000000-0005-0000-0000-00009F090000}"/>
    <cellStyle name="Note 77 3 2" xfId="5070" xr:uid="{BBED7611-C307-459F-AEF8-0F828523B3B2}"/>
    <cellStyle name="Note 77 3 2 2" xfId="11549" xr:uid="{F2CA7C7E-791C-4288-B02D-7D762F1D3F6B}"/>
    <cellStyle name="Note 77 3 3" xfId="9631" xr:uid="{E16BCA8B-4EE1-4FCD-BF86-3451E2FDD035}"/>
    <cellStyle name="Note 77 3 4" xfId="10452" xr:uid="{0A77808C-2CA7-43F9-AE87-4EF440B47E4F}"/>
    <cellStyle name="Note 77 3 5" xfId="3640" xr:uid="{A1B366F8-01F3-4405-B51A-EA70EEFFB568}"/>
    <cellStyle name="Note 77 30" xfId="15920" xr:uid="{EDFBF8A3-FE2C-45E0-8EC4-3876CCAEEFE2}"/>
    <cellStyle name="Note 77 4" xfId="4356" xr:uid="{4CA33CE0-9097-4632-9F94-4329328B8498}"/>
    <cellStyle name="Note 77 4 2" xfId="10893" xr:uid="{B6555C4D-570A-47DA-8D08-742814931E69}"/>
    <cellStyle name="Note 77 5" xfId="5067" xr:uid="{3673E7CB-82E5-440A-9645-A7E63F8A1472}"/>
    <cellStyle name="Note 77 5 2" xfId="11546" xr:uid="{A47863A9-42B5-4633-A722-83DCFB2102F8}"/>
    <cellStyle name="Note 77 6" xfId="5611" xr:uid="{F2C4977E-BA13-4504-855E-90FB928833DE}"/>
    <cellStyle name="Note 77 6 2" xfId="12082" xr:uid="{6F20C3CA-A79A-450C-AF44-4D2208A69420}"/>
    <cellStyle name="Note 77 7" xfId="5432" xr:uid="{EEE905A3-7700-4F23-BEE6-40F6E7C41FEE}"/>
    <cellStyle name="Note 77 7 2" xfId="11903" xr:uid="{5D41E019-1AB5-4E31-80CF-91EF35FAE0A3}"/>
    <cellStyle name="Note 77 8" xfId="5847" xr:uid="{071FED2C-8027-4DC0-84AE-BA6C8480D301}"/>
    <cellStyle name="Note 77 8 2" xfId="12318" xr:uid="{EB9E6A5D-0CA9-4A33-8011-F5B3ABFDDCEA}"/>
    <cellStyle name="Note 77 9" xfId="5941" xr:uid="{671825B9-5F61-455F-A8E9-8C8B0AD0CF96}"/>
    <cellStyle name="Note 77 9 2" xfId="12412" xr:uid="{896BB0E4-C41F-44FC-AE6E-2852BF4CC36C}"/>
    <cellStyle name="Note 77_TRAFO" xfId="2463" xr:uid="{00000000-0005-0000-0000-0000A0090000}"/>
    <cellStyle name="Note 78" xfId="2464" xr:uid="{00000000-0005-0000-0000-0000A1090000}"/>
    <cellStyle name="Note 78 10" xfId="6556" xr:uid="{A4949F8F-69B2-446A-9F40-20A7E6CC7783}"/>
    <cellStyle name="Note 78 10 2" xfId="13027" xr:uid="{79E2F74E-8EDA-4CB9-9798-0588E8A6CB2F}"/>
    <cellStyle name="Note 78 11" xfId="6323" xr:uid="{2BA3339E-6F5E-44FC-A411-7046067DE1AE}"/>
    <cellStyle name="Note 78 11 2" xfId="12794" xr:uid="{ADBEAF54-999A-42D3-B57D-2BF709C77210}"/>
    <cellStyle name="Note 78 12" xfId="7037" xr:uid="{902B9B98-39E4-4D21-BAD8-9DD8C7E5FC7A}"/>
    <cellStyle name="Note 78 12 2" xfId="13508" xr:uid="{C57106C4-5626-4569-989D-4511B6913E0D}"/>
    <cellStyle name="Note 78 13" xfId="6861" xr:uid="{30FC193F-4B7B-49F1-A58B-7DFAE922F370}"/>
    <cellStyle name="Note 78 13 2" xfId="13332" xr:uid="{D67ED366-5724-4672-8CB4-D13602F4447D}"/>
    <cellStyle name="Note 78 14" xfId="7271" xr:uid="{7A3D250C-2D1E-4AEA-98F7-715E034B01B6}"/>
    <cellStyle name="Note 78 14 2" xfId="13742" xr:uid="{0605D48A-1DCC-4920-B096-9DDF338C0FBE}"/>
    <cellStyle name="Note 78 15" xfId="7368" xr:uid="{BB5B57F6-B389-43BC-B067-4B45E77ECEBD}"/>
    <cellStyle name="Note 78 15 2" xfId="13839" xr:uid="{445A7FC3-9C8F-441F-B182-A0EF019BE213}"/>
    <cellStyle name="Note 78 16" xfId="7961" xr:uid="{4C6FBA87-09AD-4FE6-85AB-6CBD9307DBD0}"/>
    <cellStyle name="Note 78 16 2" xfId="14432" xr:uid="{4B5DFDD9-52E9-448A-8DC5-D337E7367E4E}"/>
    <cellStyle name="Note 78 17" xfId="8140" xr:uid="{6438E102-D328-413A-B7A4-22BA2B3C9DC4}"/>
    <cellStyle name="Note 78 17 2" xfId="14611" xr:uid="{383A0070-0EE8-421A-A8BF-8E22F9807909}"/>
    <cellStyle name="Note 78 18" xfId="8317" xr:uid="{D35E6DB8-F419-41E7-89F0-228E7D7C03CB}"/>
    <cellStyle name="Note 78 18 2" xfId="14788" xr:uid="{EE07377F-A44A-4EC6-B7A4-A234A2E62B72}"/>
    <cellStyle name="Note 78 19" xfId="8479" xr:uid="{39C18BCA-C1C8-477E-BCA0-BA1458EF485F}"/>
    <cellStyle name="Note 78 19 2" xfId="14950" xr:uid="{B795443B-7442-4151-892E-3742AC8F9565}"/>
    <cellStyle name="Note 78 2" xfId="2465" xr:uid="{00000000-0005-0000-0000-0000A2090000}"/>
    <cellStyle name="Note 78 2 10" xfId="7038" xr:uid="{09C6B1DA-7474-42AA-AB3F-AF9FDB3DE964}"/>
    <cellStyle name="Note 78 2 10 2" xfId="13509" xr:uid="{FFF7BFC8-8C67-44F1-9E67-7D8E33EBDB13}"/>
    <cellStyle name="Note 78 2 11" xfId="6862" xr:uid="{D2B0BFA9-D4CD-484D-B35B-3DEFD93CBBDE}"/>
    <cellStyle name="Note 78 2 11 2" xfId="13333" xr:uid="{F4033B9F-8D08-4E83-90F5-56F2F23EA6BE}"/>
    <cellStyle name="Note 78 2 12" xfId="7272" xr:uid="{35125BA1-BB4D-4A7B-9AFF-EF438EC7EDD2}"/>
    <cellStyle name="Note 78 2 12 2" xfId="13743" xr:uid="{45ABB892-F03F-4C62-9E61-F26824B2236D}"/>
    <cellStyle name="Note 78 2 13" xfId="7367" xr:uid="{3B945DA8-3820-4F20-BCCB-5AA2974B8A2E}"/>
    <cellStyle name="Note 78 2 13 2" xfId="13838" xr:uid="{CE75D2FD-D4A1-4384-8C33-BD4D706AB506}"/>
    <cellStyle name="Note 78 2 14" xfId="7962" xr:uid="{829EB0FE-ADC1-4884-B163-6AAEB08C479A}"/>
    <cellStyle name="Note 78 2 14 2" xfId="14433" xr:uid="{1683DC98-2290-43FD-96A6-4124EA284301}"/>
    <cellStyle name="Note 78 2 15" xfId="8141" xr:uid="{4ACE9816-039E-4662-9330-56A13493D1F5}"/>
    <cellStyle name="Note 78 2 15 2" xfId="14612" xr:uid="{AAA52D4F-C4CD-498C-8EA1-81384482EF93}"/>
    <cellStyle name="Note 78 2 16" xfId="8318" xr:uid="{2F177C6A-3392-46F2-8327-70385008BD54}"/>
    <cellStyle name="Note 78 2 16 2" xfId="14789" xr:uid="{DDCC4014-E7E1-489D-8728-6A9A4B6893E1}"/>
    <cellStyle name="Note 78 2 17" xfId="8480" xr:uid="{04210696-E166-4327-B87E-93305E516AC1}"/>
    <cellStyle name="Note 78 2 17 2" xfId="14951" xr:uid="{136352EA-D02E-4517-A263-BF2B504A1046}"/>
    <cellStyle name="Note 78 2 18" xfId="9116" xr:uid="{78028A46-6A9B-4603-9FD1-6346D9EAC8EB}"/>
    <cellStyle name="Note 78 2 19" xfId="9633" xr:uid="{D6BD8089-534E-4807-AB19-17873D24A882}"/>
    <cellStyle name="Note 78 2 2" xfId="2466" xr:uid="{00000000-0005-0000-0000-0000A3090000}"/>
    <cellStyle name="Note 78 2 2 2" xfId="5073" xr:uid="{493CC84D-AE2E-42EC-9EE4-AF5A3001443C}"/>
    <cellStyle name="Note 78 2 2 2 2" xfId="11552" xr:uid="{8DCE432A-9F24-456D-B0CC-59FB4AF3D2B3}"/>
    <cellStyle name="Note 78 2 2 3" xfId="9634" xr:uid="{3BA07BEC-7F22-4AB0-8015-7E478331D975}"/>
    <cellStyle name="Note 78 2 2 4" xfId="10453" xr:uid="{71EAB80C-64C2-4C3B-A632-F966826066D6}"/>
    <cellStyle name="Note 78 2 20" xfId="8553" xr:uid="{543D334E-938F-44ED-BD29-3B2D8B8C19A8}"/>
    <cellStyle name="Note 78 2 21" xfId="9877" xr:uid="{05CB7175-B63A-44C7-A110-87597C1AE14F}"/>
    <cellStyle name="Note 78 2 22" xfId="10060" xr:uid="{2E020DE4-68AB-4199-B6DF-0E45871D979C}"/>
    <cellStyle name="Note 78 2 23" xfId="10178" xr:uid="{A561DAEF-1845-4259-BF33-E72614D4B606}"/>
    <cellStyle name="Note 78 2 24" xfId="15203" xr:uid="{343A4AD3-85B5-48AC-8B2D-F82B7D5A17E6}"/>
    <cellStyle name="Note 78 2 25" xfId="15312" xr:uid="{B7ACAEE1-9EC1-4204-B04C-AEB2535A1A68}"/>
    <cellStyle name="Note 78 2 26" xfId="15762" xr:uid="{EC5EFCB6-C2F8-4A4A-A5B5-BC0E7DBD18E5}"/>
    <cellStyle name="Note 78 2 27" xfId="15923" xr:uid="{A68C35D0-B4CB-439F-A479-F4632DD9EFEF}"/>
    <cellStyle name="Note 78 2 3" xfId="5072" xr:uid="{B76976EB-3D8C-4CC7-B46D-1A24BF554352}"/>
    <cellStyle name="Note 78 2 3 2" xfId="11551" xr:uid="{EB81281E-C039-475D-813A-1C5C1C246D6F}"/>
    <cellStyle name="Note 78 2 4" xfId="5614" xr:uid="{B39171EC-FA8B-4DFD-98E2-21D851411319}"/>
    <cellStyle name="Note 78 2 4 2" xfId="12085" xr:uid="{AA72DEBD-7410-4838-8D5E-8CB4C42683CB}"/>
    <cellStyle name="Note 78 2 5" xfId="5435" xr:uid="{A4E3B53A-4A63-4F1E-8D7D-4947639EAC9C}"/>
    <cellStyle name="Note 78 2 5 2" xfId="11906" xr:uid="{26FAC4C0-D64D-4C1D-B780-E14D88BCD5DC}"/>
    <cellStyle name="Note 78 2 6" xfId="5850" xr:uid="{A8662D86-1261-44D8-A9E9-2014FF797B14}"/>
    <cellStyle name="Note 78 2 6 2" xfId="12321" xr:uid="{A78ABC30-EB57-499A-B44C-CDA455DA13F5}"/>
    <cellStyle name="Note 78 2 7" xfId="5938" xr:uid="{4A673E95-43AC-4A55-B487-D942A4AC03AB}"/>
    <cellStyle name="Note 78 2 7 2" xfId="12409" xr:uid="{A92B324C-84D2-4C97-B665-DF90F05F0822}"/>
    <cellStyle name="Note 78 2 8" xfId="6557" xr:uid="{D3F42AD6-8433-4901-AF41-F6ECCAD195D3}"/>
    <cellStyle name="Note 78 2 8 2" xfId="13028" xr:uid="{3768BB2B-ED3A-4253-AD90-8CF1A7D117FA}"/>
    <cellStyle name="Note 78 2 9" xfId="6453" xr:uid="{54FCD516-68FB-4431-BD85-80CDE66D754B}"/>
    <cellStyle name="Note 78 2 9 2" xfId="12924" xr:uid="{D4B1063E-429D-4942-9D27-0DA18D3915BD}"/>
    <cellStyle name="Note 78 20" xfId="9115" xr:uid="{BBAD61F8-8EC5-4451-B932-31F514CCACF8}"/>
    <cellStyle name="Note 78 21" xfId="9632" xr:uid="{EC6972D6-2A04-479D-B4BC-664B142B8377}"/>
    <cellStyle name="Note 78 22" xfId="8554" xr:uid="{73CEBD4F-FBCE-4018-95EB-0BA2B7426001}"/>
    <cellStyle name="Note 78 23" xfId="9876" xr:uid="{DCF81B06-17C0-4289-8F53-D9155633DADB}"/>
    <cellStyle name="Note 78 24" xfId="10059" xr:uid="{E8508B5E-7D3D-4EB7-8551-0EEDAA14CF7C}"/>
    <cellStyle name="Note 78 25" xfId="10177" xr:uid="{86E384B7-17BC-43F5-9CD9-BABFF1892ADA}"/>
    <cellStyle name="Note 78 26" xfId="15202" xr:uid="{D035C8AD-1CC3-4049-BFCD-9D30D6CFF8B1}"/>
    <cellStyle name="Note 78 27" xfId="3641" xr:uid="{ECE0DA2C-4508-4177-80FB-1CB40BC4F71D}"/>
    <cellStyle name="Note 78 28" xfId="15313" xr:uid="{A30C0EB1-F3FE-4F2D-A37C-6AF5C21B7C76}"/>
    <cellStyle name="Note 78 29" xfId="15761" xr:uid="{137A7A53-5968-4BA1-8AEE-38AEA7E0FF95}"/>
    <cellStyle name="Note 78 3" xfId="2467" xr:uid="{00000000-0005-0000-0000-0000A4090000}"/>
    <cellStyle name="Note 78 3 2" xfId="5074" xr:uid="{4F19EDBC-9437-46BA-BFE5-A25119E6DC11}"/>
    <cellStyle name="Note 78 3 2 2" xfId="11553" xr:uid="{FB136669-4B3C-4093-916A-8AA14318D614}"/>
    <cellStyle name="Note 78 3 3" xfId="9635" xr:uid="{E55CD7AB-F3C3-4DCA-BD27-387B3F04B404}"/>
    <cellStyle name="Note 78 3 4" xfId="10454" xr:uid="{1397C863-7A88-4F43-8471-A3A470E76C56}"/>
    <cellStyle name="Note 78 3 5" xfId="3642" xr:uid="{927DAB42-8007-4B7C-A7DF-BA4E7B95FC0D}"/>
    <cellStyle name="Note 78 30" xfId="15922" xr:uid="{F7423375-3B1A-4472-BCF1-6C209DA29A0B}"/>
    <cellStyle name="Note 78 4" xfId="4357" xr:uid="{F37BC742-9762-4A5D-BC97-5BD2B79E8BBE}"/>
    <cellStyle name="Note 78 4 2" xfId="10894" xr:uid="{47D1700D-946F-4117-B648-024BAC48895D}"/>
    <cellStyle name="Note 78 5" xfId="5071" xr:uid="{12F1B4AA-C7AA-42BE-AC8A-8A8CAB435007}"/>
    <cellStyle name="Note 78 5 2" xfId="11550" xr:uid="{B6D5D894-E01D-4EF5-A039-C34E66BE376B}"/>
    <cellStyle name="Note 78 6" xfId="5613" xr:uid="{F36529D0-2EE5-452D-92ED-718F91625015}"/>
    <cellStyle name="Note 78 6 2" xfId="12084" xr:uid="{E02E323A-51EF-4ACF-8EBE-248F5F353F26}"/>
    <cellStyle name="Note 78 7" xfId="5434" xr:uid="{05F6AEB8-FFDF-4726-8E12-1017092A851F}"/>
    <cellStyle name="Note 78 7 2" xfId="11905" xr:uid="{7C89AD8C-9440-4798-93AB-E604E94EC9FD}"/>
    <cellStyle name="Note 78 8" xfId="5849" xr:uid="{8535D95F-B562-4D7C-98D2-1871097EC160}"/>
    <cellStyle name="Note 78 8 2" xfId="12320" xr:uid="{E16F556C-FA24-4DF0-AB72-3EE2C3C11241}"/>
    <cellStyle name="Note 78 9" xfId="5939" xr:uid="{00E6D5B5-0E94-4AB0-B4BF-FEC5FC89D83F}"/>
    <cellStyle name="Note 78 9 2" xfId="12410" xr:uid="{BE095463-804B-4293-B361-418A6F2C4761}"/>
    <cellStyle name="Note 78_TRAFO" xfId="2468" xr:uid="{00000000-0005-0000-0000-0000A5090000}"/>
    <cellStyle name="Note 79" xfId="4772" xr:uid="{66FDD014-0D58-4845-8885-59BB83A352AF}"/>
    <cellStyle name="Note 79 2" xfId="11251" xr:uid="{E3AD464C-596F-47BC-B959-B407F4A06712}"/>
    <cellStyle name="Note 8" xfId="2469" xr:uid="{00000000-0005-0000-0000-0000A6090000}"/>
    <cellStyle name="Note 8 10" xfId="6467" xr:uid="{C7B7EC2D-B77E-4BF3-A68D-9BBA171613A7}"/>
    <cellStyle name="Note 8 10 2" xfId="12938" xr:uid="{1CF3347A-62F8-41E2-8C8B-6C32AFE9E06B}"/>
    <cellStyle name="Note 8 11" xfId="7039" xr:uid="{1A558DC5-F7F0-46E9-8ED9-A0FE1D5E9454}"/>
    <cellStyle name="Note 8 11 2" xfId="13510" xr:uid="{CAEF4911-6E73-4272-B1CA-F07A11633E15}"/>
    <cellStyle name="Note 8 12" xfId="7109" xr:uid="{0DCB8923-58DE-4275-AED9-973933E6985D}"/>
    <cellStyle name="Note 8 12 2" xfId="13580" xr:uid="{DAB6BA80-0374-499D-8736-92C5100A1F4D}"/>
    <cellStyle name="Note 8 13" xfId="7273" xr:uid="{52F3B23A-85F3-4166-A19C-E6B01DD3C689}"/>
    <cellStyle name="Note 8 13 2" xfId="13744" xr:uid="{16103522-AC96-4B16-BE9F-AC5DEEE0A7E8}"/>
    <cellStyle name="Note 8 14" xfId="7366" xr:uid="{6ED0BE56-FABD-4178-A3A9-68F784E0754F}"/>
    <cellStyle name="Note 8 14 2" xfId="13837" xr:uid="{0CD5593A-D94A-4E65-912B-BF62AA54A8AC}"/>
    <cellStyle name="Note 8 15" xfId="7963" xr:uid="{E43F2CD0-AF7A-4939-B769-BC18965B44C5}"/>
    <cellStyle name="Note 8 15 2" xfId="14434" xr:uid="{1374E97C-BCB7-4DF2-88DA-FBA93E954E81}"/>
    <cellStyle name="Note 8 16" xfId="8142" xr:uid="{B9C770E2-E8A2-4F87-BEB0-645777FB263D}"/>
    <cellStyle name="Note 8 16 2" xfId="14613" xr:uid="{47E01E63-090C-4B5F-A2CB-5C2F3209320C}"/>
    <cellStyle name="Note 8 17" xfId="8319" xr:uid="{97F770B6-BEFA-4EB2-A36F-89F369A9C98E}"/>
    <cellStyle name="Note 8 17 2" xfId="14790" xr:uid="{AFA5732B-62BD-4A45-85CD-514E803012D9}"/>
    <cellStyle name="Note 8 18" xfId="8481" xr:uid="{20F28090-0713-448D-BFB5-B9710D48C192}"/>
    <cellStyle name="Note 8 18 2" xfId="14952" xr:uid="{C8766A28-4AA2-4E34-852A-8DB92B00182A}"/>
    <cellStyle name="Note 8 19" xfId="9117" xr:uid="{9F068F18-E9F4-4BE0-86F1-4401E3365252}"/>
    <cellStyle name="Note 8 2" xfId="2470" xr:uid="{00000000-0005-0000-0000-0000A7090000}"/>
    <cellStyle name="Note 8 2 10" xfId="7040" xr:uid="{17582641-0C91-421A-B03C-9BE6AF747926}"/>
    <cellStyle name="Note 8 2 10 2" xfId="13511" xr:uid="{88A0A5BC-6571-43ED-9612-275EB2BC14EB}"/>
    <cellStyle name="Note 8 2 11" xfId="6863" xr:uid="{F797FC74-B241-40E7-8BE0-1EF9572988ED}"/>
    <cellStyle name="Note 8 2 11 2" xfId="13334" xr:uid="{8BA18086-8A4F-4DB2-85C3-FE95395254AC}"/>
    <cellStyle name="Note 8 2 12" xfId="7274" xr:uid="{AEFEBFD2-7492-4CE3-8D14-7A2207A5D66A}"/>
    <cellStyle name="Note 8 2 12 2" xfId="13745" xr:uid="{17914E65-A318-4D24-8921-850496648FC4}"/>
    <cellStyle name="Note 8 2 13" xfId="7365" xr:uid="{B3F6A170-EA02-48E0-8A30-7B42C90858DD}"/>
    <cellStyle name="Note 8 2 13 2" xfId="13836" xr:uid="{88672015-32D9-4DE4-8D09-1DD36813DB7D}"/>
    <cellStyle name="Note 8 2 14" xfId="7964" xr:uid="{F1349E17-FEA0-447E-9A4A-18E1D0BD48A6}"/>
    <cellStyle name="Note 8 2 14 2" xfId="14435" xr:uid="{4C08F95C-AA76-482D-8A41-1D77F17E486A}"/>
    <cellStyle name="Note 8 2 15" xfId="8143" xr:uid="{E7788E14-DA60-49EF-914A-3596961E6FC7}"/>
    <cellStyle name="Note 8 2 15 2" xfId="14614" xr:uid="{F01A0AFD-8B29-4858-8813-1901675D895B}"/>
    <cellStyle name="Note 8 2 16" xfId="8320" xr:uid="{618DAD27-095D-476F-ADCE-D8CF4D8FB48C}"/>
    <cellStyle name="Note 8 2 16 2" xfId="14791" xr:uid="{964717E1-0010-4162-84D3-E35B6BC39828}"/>
    <cellStyle name="Note 8 2 17" xfId="8482" xr:uid="{3AD05AAB-D50B-44B9-BF4A-3915D78B80E0}"/>
    <cellStyle name="Note 8 2 17 2" xfId="14953" xr:uid="{30213DCB-8D77-4F10-AFD0-62F2552F0527}"/>
    <cellStyle name="Note 8 2 18" xfId="9118" xr:uid="{9CF082C0-0D8B-41FC-8255-43F415218684}"/>
    <cellStyle name="Note 8 2 19" xfId="9637" xr:uid="{E40CDD0F-FB9E-48B4-9BF5-32E9F6A67047}"/>
    <cellStyle name="Note 8 2 2" xfId="2471" xr:uid="{00000000-0005-0000-0000-0000A8090000}"/>
    <cellStyle name="Note 8 2 2 2" xfId="5077" xr:uid="{ADA2A82A-96EB-4DBE-B381-04B6A2800A69}"/>
    <cellStyle name="Note 8 2 2 2 2" xfId="11556" xr:uid="{9018B4F3-41C4-4995-9D36-091CC6A3A703}"/>
    <cellStyle name="Note 8 2 2 3" xfId="9638" xr:uid="{2460D73D-3BD7-462E-BB46-D5E015CD3854}"/>
    <cellStyle name="Note 8 2 2 4" xfId="10455" xr:uid="{FDFA35BA-4404-4D1E-ABE3-7CD44A781A93}"/>
    <cellStyle name="Note 8 2 20" xfId="9192" xr:uid="{BEA76207-EAD2-4B18-9F21-2FF5525A7382}"/>
    <cellStyle name="Note 8 2 21" xfId="9879" xr:uid="{5340D127-A259-4153-91E9-A07985228915}"/>
    <cellStyle name="Note 8 2 22" xfId="10062" xr:uid="{4055F4F2-663D-4576-B955-36C554A50334}"/>
    <cellStyle name="Note 8 2 23" xfId="10180" xr:uid="{B3086CAD-6C29-4E0B-B889-671E9CB305F7}"/>
    <cellStyle name="Note 8 2 24" xfId="15205" xr:uid="{9E006AF9-594D-4AB4-BA19-D6D06780E00C}"/>
    <cellStyle name="Note 8 2 25" xfId="15310" xr:uid="{FF1934AE-E5EB-4FC3-822E-48CC771B56A2}"/>
    <cellStyle name="Note 8 2 26" xfId="15764" xr:uid="{64E651F6-BABE-430C-AFFD-7CB6DE305A88}"/>
    <cellStyle name="Note 8 2 27" xfId="15925" xr:uid="{9DA54ADE-EAF0-46CB-B5E7-A6851D374058}"/>
    <cellStyle name="Note 8 2 3" xfId="5076" xr:uid="{B6753798-7D22-4E1C-9004-C735943F46D2}"/>
    <cellStyle name="Note 8 2 3 2" xfId="11555" xr:uid="{EE801D5C-CF5B-472C-99BE-6C9AD8509E20}"/>
    <cellStyle name="Note 8 2 4" xfId="5616" xr:uid="{42A06FF6-6A52-451B-8F5A-5300BD514E27}"/>
    <cellStyle name="Note 8 2 4 2" xfId="12087" xr:uid="{91FDBA94-FB91-42E8-8B52-0B6B3239E083}"/>
    <cellStyle name="Note 8 2 5" xfId="5436" xr:uid="{3E516B6E-61A8-4132-980C-A9AE393D4880}"/>
    <cellStyle name="Note 8 2 5 2" xfId="11907" xr:uid="{8F27CD69-5070-412C-A051-5B74EA70B56B}"/>
    <cellStyle name="Note 8 2 6" xfId="5852" xr:uid="{E306D434-3433-43AC-996F-951EDA74E84A}"/>
    <cellStyle name="Note 8 2 6 2" xfId="12323" xr:uid="{6C0AB1E3-B684-4F63-A8E2-4738D65E706D}"/>
    <cellStyle name="Note 8 2 7" xfId="5936" xr:uid="{2C73523E-33DC-4CC7-A692-D8F63F83D8F6}"/>
    <cellStyle name="Note 8 2 7 2" xfId="12407" xr:uid="{51E63371-8933-4C90-BCCC-0E77E5E18DA3}"/>
    <cellStyle name="Note 8 2 8" xfId="6559" xr:uid="{20B44B47-1310-4B36-92A3-19135CCA79F2}"/>
    <cellStyle name="Note 8 2 8 2" xfId="13030" xr:uid="{12A72911-BAD5-4E4B-B343-250E0769863F}"/>
    <cellStyle name="Note 8 2 9" xfId="6324" xr:uid="{EE823169-D014-476F-840F-7780A9F2712D}"/>
    <cellStyle name="Note 8 2 9 2" xfId="12795" xr:uid="{DD78D501-6209-433A-94FA-92C47D9E9A37}"/>
    <cellStyle name="Note 8 20" xfId="9636" xr:uid="{26984404-8B53-40B8-ADA1-614A7EE45F90}"/>
    <cellStyle name="Note 8 21" xfId="8552" xr:uid="{12E56D77-CBDA-4A72-AE86-E275AA707C00}"/>
    <cellStyle name="Note 8 22" xfId="9878" xr:uid="{B269091D-5A89-4D76-9C4F-9DF18B8FB8D9}"/>
    <cellStyle name="Note 8 23" xfId="10061" xr:uid="{C75B1393-2918-4741-8400-C71F9118B823}"/>
    <cellStyle name="Note 8 24" xfId="10179" xr:uid="{1FF220BE-7DCB-4840-B8BC-FC7DD4E016B6}"/>
    <cellStyle name="Note 8 25" xfId="15204" xr:uid="{00B0BBC9-E996-4AF7-9D5C-DEC9DCEFBCE0}"/>
    <cellStyle name="Note 8 26" xfId="15311" xr:uid="{EF815D61-1558-406A-A355-4C458133201C}"/>
    <cellStyle name="Note 8 27" xfId="15763" xr:uid="{C275D94A-8B99-48AA-92B3-73904F7BEB1D}"/>
    <cellStyle name="Note 8 28" xfId="15924" xr:uid="{5A548F36-C437-4857-A67B-1B17C9240454}"/>
    <cellStyle name="Note 8 3" xfId="2472" xr:uid="{00000000-0005-0000-0000-0000A9090000}"/>
    <cellStyle name="Note 8 3 2" xfId="5078" xr:uid="{0942A723-0FD2-4311-BDA2-0E359E64E801}"/>
    <cellStyle name="Note 8 3 2 2" xfId="11557" xr:uid="{529788A0-8D7B-4268-802D-9E4A45024469}"/>
    <cellStyle name="Note 8 3 3" xfId="9639" xr:uid="{0CD55370-04D0-44E7-98D8-A0984B904860}"/>
    <cellStyle name="Note 8 3 4" xfId="10456" xr:uid="{5EAC136E-9C62-44DE-844F-9BC4B25B7DA3}"/>
    <cellStyle name="Note 8 4" xfId="5075" xr:uid="{47D7ECE3-7627-45BB-9FB6-669161453580}"/>
    <cellStyle name="Note 8 4 2" xfId="11554" xr:uid="{DAF1255D-2210-4FAB-BABC-6C4D1DE363CF}"/>
    <cellStyle name="Note 8 5" xfId="5615" xr:uid="{9E7028B3-7B59-43DB-84DC-72094FABFEDA}"/>
    <cellStyle name="Note 8 5 2" xfId="12086" xr:uid="{15A0CBA3-C4B4-42FF-A95A-C9828F136A84}"/>
    <cellStyle name="Note 8 6" xfId="5686" xr:uid="{CAA4B8A6-242B-4E4B-B477-04A5D6712A4B}"/>
    <cellStyle name="Note 8 6 2" xfId="12157" xr:uid="{0F006715-B028-4DD1-A202-346EF61A52AF}"/>
    <cellStyle name="Note 8 7" xfId="5851" xr:uid="{453FCE5D-34BF-4AC0-B5F6-D8A6CD56A2D9}"/>
    <cellStyle name="Note 8 7 2" xfId="12322" xr:uid="{F7FD8CF6-E3E4-4E5F-BD84-FA59EA2A4048}"/>
    <cellStyle name="Note 8 8" xfId="5937" xr:uid="{2FE21D7A-1A52-4CBC-BD22-04D2227AEC75}"/>
    <cellStyle name="Note 8 8 2" xfId="12408" xr:uid="{3AE6DE7D-0C57-4F10-8F4E-80EB6BC464E3}"/>
    <cellStyle name="Note 8 9" xfId="6558" xr:uid="{633DFBC7-EB44-4334-BEC2-996DA30D7F9C}"/>
    <cellStyle name="Note 8 9 2" xfId="13029" xr:uid="{6DF37EB7-43AE-47A3-A478-9ADBC6ED8ADB}"/>
    <cellStyle name="Note 8_TRAFO" xfId="2473" xr:uid="{00000000-0005-0000-0000-0000AA090000}"/>
    <cellStyle name="Note 80" xfId="5685" xr:uid="{9F48675C-CBD5-4A35-9F65-F52ECDF33C11}"/>
    <cellStyle name="Note 80 2" xfId="12156" xr:uid="{DB40E354-1AE4-49EA-90F0-1283F0DE916A}"/>
    <cellStyle name="Note 81" xfId="5729" xr:uid="{81ABD5CF-1DAB-4370-9271-7F0BC02F8588}"/>
    <cellStyle name="Note 81 2" xfId="12200" xr:uid="{93C0A041-59B4-42BB-A358-4CED96024A0C}"/>
    <cellStyle name="Note 82" xfId="5450" xr:uid="{5E6968D2-025C-4C37-ADEB-0D02D616E26B}"/>
    <cellStyle name="Note 82 2" xfId="11921" xr:uid="{03F64BD4-CDC8-4946-8BDD-BB8557FE9C61}"/>
    <cellStyle name="Note 83" xfId="6447" xr:uid="{AD0CD429-FD1F-48F2-84DE-4A62F9903F24}"/>
    <cellStyle name="Note 83 2" xfId="12918" xr:uid="{0E3CE45F-0547-43E3-930B-97E5CE1488A1}"/>
    <cellStyle name="Note 84" xfId="6466" xr:uid="{CA3D90C5-65D6-4C69-84F2-76FF7C3285EB}"/>
    <cellStyle name="Note 84 2" xfId="12937" xr:uid="{4F1ECB20-9693-4954-BA70-52AB22BAB73A}"/>
    <cellStyle name="Note 85" xfId="6622" xr:uid="{E557E8FA-2B70-4D71-9521-476569D6F03C}"/>
    <cellStyle name="Note 85 2" xfId="13093" xr:uid="{8C7D798B-137F-4290-98EC-2E4F5B91D841}"/>
    <cellStyle name="Note 86" xfId="7108" xr:uid="{439D95A5-D714-4EDC-8BEB-E1FEF2F18A9F}"/>
    <cellStyle name="Note 86 2" xfId="13579" xr:uid="{E34F9ADF-0A5C-40F8-A497-121A513A648C}"/>
    <cellStyle name="Note 87" xfId="7151" xr:uid="{3DD0AD6C-141E-4BCA-BFBE-E5A1EE63409B}"/>
    <cellStyle name="Note 87 2" xfId="13622" xr:uid="{0F7016EC-BB43-4478-97C9-AE264E0A9B7C}"/>
    <cellStyle name="Note 88" xfId="6877" xr:uid="{A82610D1-08E4-4875-BAB6-71F3EA7D6CCF}"/>
    <cellStyle name="Note 88 2" xfId="13348" xr:uid="{5AB2ECB0-B02B-4380-A9E1-4E37C5F8979C}"/>
    <cellStyle name="Note 89" xfId="7791" xr:uid="{5FED3BB0-1A11-4AD3-87E5-EA01F71865DF}"/>
    <cellStyle name="Note 89 2" xfId="14262" xr:uid="{771DDF6F-6A30-45AB-BB69-1B41FEE3640D}"/>
    <cellStyle name="Note 9" xfId="2474" xr:uid="{00000000-0005-0000-0000-0000AB090000}"/>
    <cellStyle name="Note 9 10" xfId="6325" xr:uid="{E5B37932-74BA-44E7-A9CF-FA7968BE4416}"/>
    <cellStyle name="Note 9 10 2" xfId="12796" xr:uid="{F400766C-C921-4607-8D65-E474FA8EF400}"/>
    <cellStyle name="Note 9 11" xfId="7041" xr:uid="{D13D8110-8597-4F33-A4AC-61C223EEA386}"/>
    <cellStyle name="Note 9 11 2" xfId="13512" xr:uid="{2C9FDE24-35B4-4EE8-A3BA-3D158E0530D4}"/>
    <cellStyle name="Note 9 12" xfId="6864" xr:uid="{F3999F9F-463E-4D0F-A42F-12CA79911141}"/>
    <cellStyle name="Note 9 12 2" xfId="13335" xr:uid="{E6901146-FCB1-41A0-BA51-2CF41450ACA3}"/>
    <cellStyle name="Note 9 13" xfId="7275" xr:uid="{F8DD98D8-CFD9-4462-89E7-80752BE4FA33}"/>
    <cellStyle name="Note 9 13 2" xfId="13746" xr:uid="{0BDAC3DC-91B5-417E-9D40-EAD03161D138}"/>
    <cellStyle name="Note 9 14" xfId="7364" xr:uid="{2CE61B3F-75FC-431E-9B94-81686C7A9D83}"/>
    <cellStyle name="Note 9 14 2" xfId="13835" xr:uid="{4A028ACD-BB6F-4B54-9DA1-1C45DBB332BD}"/>
    <cellStyle name="Note 9 15" xfId="7965" xr:uid="{297B3CC1-2919-48FF-AFD2-84FCF95C3191}"/>
    <cellStyle name="Note 9 15 2" xfId="14436" xr:uid="{A7C35566-7850-4416-8357-5B8582CAAA7A}"/>
    <cellStyle name="Note 9 16" xfId="8144" xr:uid="{449D3E1E-A289-4962-A9A1-855BFB854790}"/>
    <cellStyle name="Note 9 16 2" xfId="14615" xr:uid="{37760102-A4FE-4BB6-A46A-665DD11901F2}"/>
    <cellStyle name="Note 9 17" xfId="8321" xr:uid="{E9CFE81E-2BB1-409E-8493-1CF21B990A34}"/>
    <cellStyle name="Note 9 17 2" xfId="14792" xr:uid="{53300A7C-317A-42B3-8705-676EE2FF73F0}"/>
    <cellStyle name="Note 9 18" xfId="8483" xr:uid="{859B6AD3-0380-4540-9024-F76A7245748B}"/>
    <cellStyle name="Note 9 18 2" xfId="14954" xr:uid="{4AE063EF-8700-49D8-95CE-CC0773DAD5CF}"/>
    <cellStyle name="Note 9 19" xfId="9119" xr:uid="{BF5D9E76-0DA9-4181-924D-62B8DCFD8E23}"/>
    <cellStyle name="Note 9 2" xfId="2475" xr:uid="{00000000-0005-0000-0000-0000AC090000}"/>
    <cellStyle name="Note 9 2 10" xfId="7042" xr:uid="{0BFA08D4-DC9F-41E0-BCCC-AECC37DBB4AF}"/>
    <cellStyle name="Note 9 2 10 2" xfId="13513" xr:uid="{D8C09203-2D9F-4803-91CD-56678FB8012B}"/>
    <cellStyle name="Note 9 2 11" xfId="7101" xr:uid="{C34192A7-D824-44CC-A7F7-11257A35712B}"/>
    <cellStyle name="Note 9 2 11 2" xfId="13572" xr:uid="{E1C9AA17-7C4F-4E31-9FD8-F6ABF41846B2}"/>
    <cellStyle name="Note 9 2 12" xfId="7276" xr:uid="{27C7C397-BDDF-474C-B7A3-DD952C17BB07}"/>
    <cellStyle name="Note 9 2 12 2" xfId="13747" xr:uid="{2B7E1100-B318-4361-9600-9C3A4BAFDB81}"/>
    <cellStyle name="Note 9 2 13" xfId="7314" xr:uid="{62357324-1735-41DE-BA74-464AE6313960}"/>
    <cellStyle name="Note 9 2 13 2" xfId="13785" xr:uid="{E0A5D97C-7161-4E5D-8004-CF07EB3F66D5}"/>
    <cellStyle name="Note 9 2 14" xfId="7966" xr:uid="{F81BFE11-1592-495C-AE1D-7614E7599D00}"/>
    <cellStyle name="Note 9 2 14 2" xfId="14437" xr:uid="{1EF858BA-95D5-4942-9F2D-79DF6068718A}"/>
    <cellStyle name="Note 9 2 15" xfId="8145" xr:uid="{BB2B3DA8-569F-4667-8191-6AC521CD45F6}"/>
    <cellStyle name="Note 9 2 15 2" xfId="14616" xr:uid="{D2CB1A2A-1FEA-493B-B116-05315BC9C4B1}"/>
    <cellStyle name="Note 9 2 16" xfId="8322" xr:uid="{5094CB97-0BDA-4A51-92C9-F53BB97C56BA}"/>
    <cellStyle name="Note 9 2 16 2" xfId="14793" xr:uid="{C921E7DD-E778-46FE-A83C-303E9AC6437C}"/>
    <cellStyle name="Note 9 2 17" xfId="8484" xr:uid="{7E1450E5-AA4A-458A-9060-D8A08AB2A537}"/>
    <cellStyle name="Note 9 2 17 2" xfId="14955" xr:uid="{47AEFBB9-84B1-415A-8DFF-2A831B9CF03B}"/>
    <cellStyle name="Note 9 2 18" xfId="9120" xr:uid="{A3B32C57-C49E-4EF6-A225-FC1FD4BC1CE0}"/>
    <cellStyle name="Note 9 2 19" xfId="9641" xr:uid="{B1E3EE4E-B44F-4244-931C-EC8DD818CBB4}"/>
    <cellStyle name="Note 9 2 2" xfId="2476" xr:uid="{00000000-0005-0000-0000-0000AD090000}"/>
    <cellStyle name="Note 9 2 2 2" xfId="5081" xr:uid="{8B32FBCF-18AD-4081-A2A9-143E17DA8916}"/>
    <cellStyle name="Note 9 2 2 2 2" xfId="11560" xr:uid="{CD79971B-1D1C-48D1-BB55-0B8C4DE28779}"/>
    <cellStyle name="Note 9 2 2 3" xfId="9642" xr:uid="{59F97205-A6F8-4F51-B445-B71F9E271617}"/>
    <cellStyle name="Note 9 2 2 4" xfId="10457" xr:uid="{3857FC7E-1598-44AA-BB9D-699453215DB4}"/>
    <cellStyle name="Note 9 2 20" xfId="9193" xr:uid="{20D650E7-0681-4848-ACBB-C9C6A9AC5AA6}"/>
    <cellStyle name="Note 9 2 21" xfId="9881" xr:uid="{E5286414-5C25-46E8-B400-29EF8D87AB27}"/>
    <cellStyle name="Note 9 2 22" xfId="10064" xr:uid="{419D6966-9F99-46D3-8AF8-03B96F5740B6}"/>
    <cellStyle name="Note 9 2 23" xfId="10182" xr:uid="{238D208A-6CCE-4A33-9C9C-3FA2B8C509F6}"/>
    <cellStyle name="Note 9 2 24" xfId="15207" xr:uid="{CF388380-F59E-4E5E-A978-C8DA20FF7D1E}"/>
    <cellStyle name="Note 9 2 25" xfId="15308" xr:uid="{F36C72E8-214A-43B8-BE4C-648E6DC1E212}"/>
    <cellStyle name="Note 9 2 26" xfId="15766" xr:uid="{52C9AA47-64BB-47E2-840C-0972B921D0CB}"/>
    <cellStyle name="Note 9 2 27" xfId="15927" xr:uid="{A06B703C-CC11-499F-A9E6-EB31CEFF4F96}"/>
    <cellStyle name="Note 9 2 3" xfId="5080" xr:uid="{7EBC4F53-C0D5-4BFC-99E9-979C3D0642FC}"/>
    <cellStyle name="Note 9 2 3 2" xfId="11559" xr:uid="{632968F9-E607-4CC0-BC78-6380BC849580}"/>
    <cellStyle name="Note 9 2 4" xfId="5618" xr:uid="{388AFA5E-6A24-4001-ABCB-9A819CFCDB08}"/>
    <cellStyle name="Note 9 2 4 2" xfId="12089" xr:uid="{264B29A5-7BBE-4400-9406-D40E74A5A95D}"/>
    <cellStyle name="Note 9 2 5" xfId="5678" xr:uid="{CB4B9F2B-1F02-4094-A338-1BB0A9C56DDC}"/>
    <cellStyle name="Note 9 2 5 2" xfId="12149" xr:uid="{AA077243-239F-4F90-9A76-D3C184CFA90D}"/>
    <cellStyle name="Note 9 2 6" xfId="5854" xr:uid="{3BF22F59-2E81-4137-9C14-25E4456367F4}"/>
    <cellStyle name="Note 9 2 6 2" xfId="12325" xr:uid="{D5F34C3D-5496-4338-938D-7C6762704FA9}"/>
    <cellStyle name="Note 9 2 7" xfId="5934" xr:uid="{CE3CF564-19B0-4EFB-99C3-E417F8311F8F}"/>
    <cellStyle name="Note 9 2 7 2" xfId="12405" xr:uid="{C3A69F19-B3E6-46A2-968E-EFB716FF8046}"/>
    <cellStyle name="Note 9 2 8" xfId="6561" xr:uid="{10163C05-66A9-4242-BDED-733104B66D73}"/>
    <cellStyle name="Note 9 2 8 2" xfId="13032" xr:uid="{AF7FDC71-A600-46BF-BA12-6009B68BC530}"/>
    <cellStyle name="Note 9 2 9" xfId="6089" xr:uid="{AAA62C85-CE86-4C78-B35B-08D8F6E6AFF5}"/>
    <cellStyle name="Note 9 2 9 2" xfId="12560" xr:uid="{8509FFF8-C05F-4008-B016-068FDFEFB7D3}"/>
    <cellStyle name="Note 9 20" xfId="9640" xr:uid="{5A448F10-729F-43C6-8B44-9FDA0E584A7F}"/>
    <cellStyle name="Note 9 21" xfId="9246" xr:uid="{F4DBFFFD-9D90-4A8E-9DA3-7E0623C3AFB9}"/>
    <cellStyle name="Note 9 22" xfId="9880" xr:uid="{A8708769-3C5D-4908-850A-4838F5F44858}"/>
    <cellStyle name="Note 9 23" xfId="10063" xr:uid="{7F296839-D0FE-43F8-BC0F-E73C906B39C6}"/>
    <cellStyle name="Note 9 24" xfId="10181" xr:uid="{09F2D742-73E9-4EBF-B4DD-ECA0413D9200}"/>
    <cellStyle name="Note 9 25" xfId="15206" xr:uid="{30A4A697-B79A-4CDF-8B51-A71092E0DF6F}"/>
    <cellStyle name="Note 9 26" xfId="15309" xr:uid="{7DCFF976-76DD-4963-A981-632E43EC0F9C}"/>
    <cellStyle name="Note 9 27" xfId="15765" xr:uid="{D755B6EB-79F4-4D53-9ADB-311EBC0ED28D}"/>
    <cellStyle name="Note 9 28" xfId="15926" xr:uid="{A9424091-30AA-463D-9486-E05D3FE9868E}"/>
    <cellStyle name="Note 9 3" xfId="2477" xr:uid="{00000000-0005-0000-0000-0000AE090000}"/>
    <cellStyle name="Note 9 3 2" xfId="5082" xr:uid="{A882C03B-15D6-40A4-8FEC-08407CEFD82C}"/>
    <cellStyle name="Note 9 3 2 2" xfId="11561" xr:uid="{B77A6BCC-BE96-4C9B-A7D4-3230448EA163}"/>
    <cellStyle name="Note 9 3 3" xfId="9643" xr:uid="{82930E59-9913-4321-A610-74DBC981439B}"/>
    <cellStyle name="Note 9 3 4" xfId="10458" xr:uid="{E3A299D2-1808-4095-BAD4-818754F8505A}"/>
    <cellStyle name="Note 9 4" xfId="5079" xr:uid="{0BD5137A-F5AE-4A76-8898-9407455381E7}"/>
    <cellStyle name="Note 9 4 2" xfId="11558" xr:uid="{AE39CB33-CB83-4585-8C72-6673DA3555B8}"/>
    <cellStyle name="Note 9 5" xfId="5617" xr:uid="{D5CB21AE-647D-4FAF-8592-697F4AC98CB9}"/>
    <cellStyle name="Note 9 5 2" xfId="12088" xr:uid="{90058D1C-2D59-42B2-9E50-6D74E597F25B}"/>
    <cellStyle name="Note 9 6" xfId="5169" xr:uid="{27FD2074-86BD-47D9-AAD7-09702CA669AC}"/>
    <cellStyle name="Note 9 6 2" xfId="11640" xr:uid="{59C47A88-2C4D-4631-B2FB-9BA1F778ED7F}"/>
    <cellStyle name="Note 9 7" xfId="5853" xr:uid="{81916FD3-E252-42B7-B3E7-C5C396FE5BBC}"/>
    <cellStyle name="Note 9 7 2" xfId="12324" xr:uid="{F3837352-E3E3-4F9C-A569-BE5C575C0979}"/>
    <cellStyle name="Note 9 8" xfId="5935" xr:uid="{6EB256E5-CA0E-48A5-B4A0-5A481EC445A6}"/>
    <cellStyle name="Note 9 8 2" xfId="12406" xr:uid="{2BDA732B-F62C-4F21-99F1-96E505119CD1}"/>
    <cellStyle name="Note 9 9" xfId="6560" xr:uid="{38219E99-75A7-4B56-BB1F-C982FA0493AA}"/>
    <cellStyle name="Note 9 9 2" xfId="13031" xr:uid="{BE71FACD-05F3-41AA-BD36-556A5C423318}"/>
    <cellStyle name="Note 9_TRAFO" xfId="2478" xr:uid="{00000000-0005-0000-0000-0000AF090000}"/>
    <cellStyle name="Note 90" xfId="7819" xr:uid="{2C82A746-E534-4861-99DE-255DF9DFDF98}"/>
    <cellStyle name="Note 90 2" xfId="14290" xr:uid="{294BE1C2-238C-41C4-833C-E27368FD3710}"/>
    <cellStyle name="Note 91" xfId="8000" xr:uid="{9CE53DD5-C54D-4CDC-8BB9-F66051D8844A}"/>
    <cellStyle name="Note 91 2" xfId="14471" xr:uid="{3FC9B28F-7830-4D08-AC74-8EB530D6F208}"/>
    <cellStyle name="Note 92" xfId="8178" xr:uid="{35C1C03D-8FFB-401A-9059-6F482C26E8A0}"/>
    <cellStyle name="Note 92 2" xfId="14649" xr:uid="{033FED9A-EFC4-478C-AFCF-32B554F0B1EF}"/>
    <cellStyle name="Note 93" xfId="8342" xr:uid="{D8B2693D-D6B9-4A4A-B5C8-8B7EF9E0D420}"/>
    <cellStyle name="Note 93 2" xfId="14813" xr:uid="{585D62D1-D1BC-4428-8537-9037C8F16D86}"/>
    <cellStyle name="Note 94" xfId="9227" xr:uid="{0FD5B8F2-3E62-4CF8-A6A2-33A5E9652527}"/>
    <cellStyle name="Note 95" xfId="9333" xr:uid="{1159A0F7-B34B-4884-9BA3-BD6E93FB1C17}"/>
    <cellStyle name="Note 96" xfId="9709" xr:uid="{A29D07A4-57EE-4772-A272-CCDF5531C519}"/>
    <cellStyle name="Note 97" xfId="9256" xr:uid="{76CE389D-29A0-4244-AC0A-4E3E8249FB1C}"/>
    <cellStyle name="Note 98" xfId="9915" xr:uid="{F58A4DAA-81B2-47F5-95A9-75D5A8AE4FF2}"/>
    <cellStyle name="Note 99" xfId="8723" xr:uid="{5719A290-2822-476C-918C-A1F63063B8F6}"/>
    <cellStyle name="Output" xfId="2479" builtinId="21" customBuiltin="1"/>
    <cellStyle name="Output 10" xfId="2480" xr:uid="{00000000-0005-0000-0000-0000B1090000}"/>
    <cellStyle name="Output 10 10" xfId="7043" xr:uid="{F4385779-0F4E-4F7D-9BA2-94C2E7DA5753}"/>
    <cellStyle name="Output 10 10 2" xfId="13514" xr:uid="{506F327C-DE81-4AC2-9A59-F7B2F1311952}"/>
    <cellStyle name="Output 10 11" xfId="6633" xr:uid="{002C720E-A1C9-463F-9227-ECB854BFCA68}"/>
    <cellStyle name="Output 10 11 2" xfId="13104" xr:uid="{BE983069-07C7-4477-9C98-B98B4DAC357F}"/>
    <cellStyle name="Output 10 12" xfId="7277" xr:uid="{FFEC73AF-2E34-4DF9-A6BD-248603B5655D}"/>
    <cellStyle name="Output 10 12 2" xfId="13748" xr:uid="{E632F869-9A7B-4094-A363-BDA3D1964056}"/>
    <cellStyle name="Output 10 13" xfId="7363" xr:uid="{FE569070-11B2-4B38-8BCF-69F4EF29C29E}"/>
    <cellStyle name="Output 10 13 2" xfId="13834" xr:uid="{36CE537A-629A-4482-A573-13FC08DB7638}"/>
    <cellStyle name="Output 10 14" xfId="7967" xr:uid="{123FF74C-5750-4D49-9648-9924482C6AD0}"/>
    <cellStyle name="Output 10 14 2" xfId="14438" xr:uid="{25C068C7-D6DE-4A7F-A2BF-97B417BE5B7C}"/>
    <cellStyle name="Output 10 15" xfId="8146" xr:uid="{D4BF2CB2-1FE8-4DA1-AF67-2A28CDB48259}"/>
    <cellStyle name="Output 10 15 2" xfId="14617" xr:uid="{CAA67EBB-0A72-48C0-8B62-67BE9F05A4A6}"/>
    <cellStyle name="Output 10 16" xfId="8323" xr:uid="{A849B22D-6BAB-418A-A940-B3CEDCD4C1F2}"/>
    <cellStyle name="Output 10 16 2" xfId="14794" xr:uid="{C2BB17CB-C4D5-4D11-8E7D-6B59F019B38A}"/>
    <cellStyle name="Output 10 17" xfId="8485" xr:uid="{53D689A6-0716-469F-833F-BCFFFD204519}"/>
    <cellStyle name="Output 10 17 2" xfId="14956" xr:uid="{7A8E7EB6-3631-433A-979A-57D619C05027}"/>
    <cellStyle name="Output 10 18" xfId="9121" xr:uid="{AE109D30-FF3A-47A4-9CF3-C39335D3F735}"/>
    <cellStyle name="Output 10 19" xfId="9645" xr:uid="{0318E5BF-B936-42FE-81A0-63B098D96E61}"/>
    <cellStyle name="Output 10 2" xfId="2481" xr:uid="{00000000-0005-0000-0000-0000B2090000}"/>
    <cellStyle name="Output 10 2 2" xfId="5085" xr:uid="{4F1C2956-5DFA-4EED-A0D6-8E25F7D31590}"/>
    <cellStyle name="Output 10 2 2 2" xfId="11564" xr:uid="{A507D013-668F-464B-BC4C-D16A01327A00}"/>
    <cellStyle name="Output 10 2 3" xfId="9646" xr:uid="{BBE3D2A0-7107-487D-AA3B-367ED1BA4C2A}"/>
    <cellStyle name="Output 10 2 4" xfId="10459" xr:uid="{9BC50857-0091-4A03-AAC2-01C84D6A5E19}"/>
    <cellStyle name="Output 10 20" xfId="9194" xr:uid="{548146BF-DC06-4C1D-A514-9E9A2789DF4A}"/>
    <cellStyle name="Output 10 21" xfId="9882" xr:uid="{A29391A9-B7AB-4B40-B17E-B29B4D8F758A}"/>
    <cellStyle name="Output 10 22" xfId="10065" xr:uid="{C21FE477-4BB1-48E3-B87E-D8B8BFE550AC}"/>
    <cellStyle name="Output 10 23" xfId="10183" xr:uid="{B182F0FD-77AD-49DD-9B7F-DB27D1F97243}"/>
    <cellStyle name="Output 10 24" xfId="15208" xr:uid="{5EE47782-F2A6-4DC5-9401-152E3805DCE1}"/>
    <cellStyle name="Output 10 25" xfId="15255" xr:uid="{BF867C85-3E55-468D-B3C5-579C9D96BD2A}"/>
    <cellStyle name="Output 10 26" xfId="15767" xr:uid="{5DF7E655-AFB3-4B80-87A0-B3687B0F30E5}"/>
    <cellStyle name="Output 10 27" xfId="15928" xr:uid="{8A6BC473-B4C1-4CFC-8998-85BEAED8F680}"/>
    <cellStyle name="Output 10 3" xfId="5084" xr:uid="{2E41DBC2-6C14-4920-A20B-C8C0FC39DBC8}"/>
    <cellStyle name="Output 10 3 2" xfId="11563" xr:uid="{2C62BA8B-025C-4E6A-AE2A-66528B1DA720}"/>
    <cellStyle name="Output 10 4" xfId="5619" xr:uid="{C51AAFE0-310D-4A6A-9737-F11389709C92}"/>
    <cellStyle name="Output 10 4 2" xfId="12090" xr:uid="{8C27BC81-450E-4702-A774-68A786152789}"/>
    <cellStyle name="Output 10 5" xfId="5170" xr:uid="{705C8DEB-D416-4F0D-9A45-9A4AC481F3C4}"/>
    <cellStyle name="Output 10 5 2" xfId="11641" xr:uid="{EFFA6617-9C24-410E-B275-94A840BFC571}"/>
    <cellStyle name="Output 10 6" xfId="5855" xr:uid="{9F840FC7-D745-4E2D-AF5E-345F19D5CA60}"/>
    <cellStyle name="Output 10 6 2" xfId="12326" xr:uid="{78419AAA-362B-45E0-A88C-AD044128DD1C}"/>
    <cellStyle name="Output 10 7" xfId="5933" xr:uid="{0AC87C1E-D60B-47FA-BD83-F0668A3094CE}"/>
    <cellStyle name="Output 10 7 2" xfId="12404" xr:uid="{B2BB6705-48D8-406C-B62F-72840C0E09A6}"/>
    <cellStyle name="Output 10 8" xfId="6562" xr:uid="{60BA32D3-062C-42ED-91A6-11DC81F4EE3F}"/>
    <cellStyle name="Output 10 8 2" xfId="13033" xr:uid="{F87C85AB-1021-411A-A30F-E647D22B174A}"/>
    <cellStyle name="Output 10 9" xfId="6326" xr:uid="{6CB0E8CC-5EA5-4E61-9DFA-866C48B324B7}"/>
    <cellStyle name="Output 10 9 2" xfId="12797" xr:uid="{98CAB46E-1CCE-4B62-85F9-6AB5735940BD}"/>
    <cellStyle name="Output 11" xfId="2482" xr:uid="{00000000-0005-0000-0000-0000B3090000}"/>
    <cellStyle name="Output 11 10" xfId="7044" xr:uid="{958CE8F5-5ED9-431A-9740-30A869A66906}"/>
    <cellStyle name="Output 11 10 2" xfId="13515" xr:uid="{0B7F2B37-3A27-449E-A331-8EBAD9F99B78}"/>
    <cellStyle name="Output 11 11" xfId="6634" xr:uid="{A3064B99-8B85-4027-B68C-03CD05B03A32}"/>
    <cellStyle name="Output 11 11 2" xfId="13105" xr:uid="{5B71C508-1071-492D-A4CC-C2FCD01ADC45}"/>
    <cellStyle name="Output 11 12" xfId="7278" xr:uid="{5F44D478-4B55-4CB8-969E-202DE9564BC6}"/>
    <cellStyle name="Output 11 12 2" xfId="13749" xr:uid="{75968938-E1E1-4277-8C5E-ACFD6A3AC491}"/>
    <cellStyle name="Output 11 13" xfId="7362" xr:uid="{186E0748-D251-4D08-92E6-0AA6EFF4C102}"/>
    <cellStyle name="Output 11 13 2" xfId="13833" xr:uid="{0183D707-C882-48D6-B16C-6C22EFC4B94F}"/>
    <cellStyle name="Output 11 14" xfId="7968" xr:uid="{10BB59F2-ACD9-475E-981B-EA36B4F41E7F}"/>
    <cellStyle name="Output 11 14 2" xfId="14439" xr:uid="{83F26F7A-45C0-4C0F-A03A-FCBF9EDC6F0E}"/>
    <cellStyle name="Output 11 15" xfId="8147" xr:uid="{9E44638A-E542-4146-BEB3-30AE21492E96}"/>
    <cellStyle name="Output 11 15 2" xfId="14618" xr:uid="{BA3E8EA3-7331-4EEA-9F98-349A904AAA24}"/>
    <cellStyle name="Output 11 16" xfId="8324" xr:uid="{DD9A5253-E753-4FE3-9CEE-0D4839834677}"/>
    <cellStyle name="Output 11 16 2" xfId="14795" xr:uid="{6C82613E-FF81-4CCF-9711-7FD6557CDD5C}"/>
    <cellStyle name="Output 11 17" xfId="8486" xr:uid="{921B9A21-0F6A-439C-8245-230CEF9B7C73}"/>
    <cellStyle name="Output 11 17 2" xfId="14957" xr:uid="{FEAAFE78-02D4-43EA-B765-762E7FD98DB6}"/>
    <cellStyle name="Output 11 18" xfId="9122" xr:uid="{8478A064-AC75-4951-A897-EEFF77E048B7}"/>
    <cellStyle name="Output 11 19" xfId="9647" xr:uid="{CCD0DC46-1238-484F-8441-6A0F603CFFD5}"/>
    <cellStyle name="Output 11 2" xfId="2483" xr:uid="{00000000-0005-0000-0000-0000B4090000}"/>
    <cellStyle name="Output 11 2 2" xfId="5087" xr:uid="{BBAC1697-C9DC-4DED-A8F3-07E826069BDF}"/>
    <cellStyle name="Output 11 2 2 2" xfId="11566" xr:uid="{048E9169-A931-4E24-8580-624B6F6156D9}"/>
    <cellStyle name="Output 11 2 3" xfId="9648" xr:uid="{98F508AF-2A7E-4BAC-BD65-A8130ABC3946}"/>
    <cellStyle name="Output 11 2 4" xfId="10460" xr:uid="{C4360B11-7ACD-4BB3-84F0-17F0EB1B3CC6}"/>
    <cellStyle name="Output 11 20" xfId="9195" xr:uid="{AE7BDCEB-D0A3-4905-B40E-C793E55FED12}"/>
    <cellStyle name="Output 11 21" xfId="9883" xr:uid="{AA176A9C-0BAD-424F-97B6-3D4E65ECE868}"/>
    <cellStyle name="Output 11 22" xfId="10066" xr:uid="{FC73218C-5B02-464C-B1C9-D6BD700DD76A}"/>
    <cellStyle name="Output 11 23" xfId="10184" xr:uid="{474133FB-A9C0-40BA-AF6D-5E893386691C}"/>
    <cellStyle name="Output 11 24" xfId="15209" xr:uid="{0F41B8A0-CBD4-430D-8D8E-EC5EDDA58506}"/>
    <cellStyle name="Output 11 25" xfId="15307" xr:uid="{AE5B0B66-EC7E-453C-AB8D-6E2E78F1401A}"/>
    <cellStyle name="Output 11 26" xfId="15768" xr:uid="{CAC00970-B64F-4C41-85F5-F29DE5AE9867}"/>
    <cellStyle name="Output 11 27" xfId="15929" xr:uid="{084D7324-482D-4BA3-A66D-C4881BA4E752}"/>
    <cellStyle name="Output 11 3" xfId="5086" xr:uid="{AAE09B41-A6BF-4641-BD64-2A1DDA567185}"/>
    <cellStyle name="Output 11 3 2" xfId="11565" xr:uid="{B1AF61A3-CBD7-48BD-813A-5954AF3AC136}"/>
    <cellStyle name="Output 11 4" xfId="5620" xr:uid="{5FBCC866-5276-4FD3-9A75-FDFD2093A8F6}"/>
    <cellStyle name="Output 11 4 2" xfId="12091" xr:uid="{672E2EB3-09B4-4FF8-98ED-88736E57B446}"/>
    <cellStyle name="Output 11 5" xfId="5180" xr:uid="{FE6B4FCA-ED8F-4247-9FB1-368461353779}"/>
    <cellStyle name="Output 11 5 2" xfId="11651" xr:uid="{CD693F6A-832C-4353-8B1B-A5F7D2F037D4}"/>
    <cellStyle name="Output 11 6" xfId="5856" xr:uid="{C05322B9-83BF-4F7A-BD60-D4ECDB04405F}"/>
    <cellStyle name="Output 11 6 2" xfId="12327" xr:uid="{6E0FFB82-9AC4-423A-BA76-AAB1EB37B2DC}"/>
    <cellStyle name="Output 11 7" xfId="5932" xr:uid="{DE2EADC9-FF54-4310-9F39-642967774253}"/>
    <cellStyle name="Output 11 7 2" xfId="12403" xr:uid="{682D05EC-A551-40BA-AE1E-E6BFC58FDE5C}"/>
    <cellStyle name="Output 11 8" xfId="6563" xr:uid="{4F604EBF-574D-47D6-84BA-C529A400DD15}"/>
    <cellStyle name="Output 11 8 2" xfId="13034" xr:uid="{000FF979-C0F9-4115-95A5-6984EDF7B1EC}"/>
    <cellStyle name="Output 11 9" xfId="6327" xr:uid="{D651D947-DB73-4ED5-8369-9B9FEEF88465}"/>
    <cellStyle name="Output 11 9 2" xfId="12798" xr:uid="{3A2CD082-5FEB-4EA2-A68C-68FF1B93DCFC}"/>
    <cellStyle name="Output 12" xfId="2484" xr:uid="{00000000-0005-0000-0000-0000B5090000}"/>
    <cellStyle name="Output 12 10" xfId="7045" xr:uid="{7BEABAEA-74D4-4E00-9D2A-806A071BE503}"/>
    <cellStyle name="Output 12 10 2" xfId="13516" xr:uid="{A618B538-EF29-4A6E-BF86-9787A623977D}"/>
    <cellStyle name="Output 12 11" xfId="6646" xr:uid="{0213BDF1-847E-460B-81E6-28CED9CF5939}"/>
    <cellStyle name="Output 12 11 2" xfId="13117" xr:uid="{C9192DDF-81D0-4AEA-BADB-A10BD1716C30}"/>
    <cellStyle name="Output 12 12" xfId="7279" xr:uid="{98C4746A-033A-42CF-A384-9AD10148D4E0}"/>
    <cellStyle name="Output 12 12 2" xfId="13750" xr:uid="{47DB40B5-0763-4E8D-B17C-1A5BC86D2B1E}"/>
    <cellStyle name="Output 12 13" xfId="7361" xr:uid="{10B5F15D-B5A7-476F-ACFF-2BF104DAB541}"/>
    <cellStyle name="Output 12 13 2" xfId="13832" xr:uid="{EB2BE7E1-7DCD-4655-92A2-57A3544D11C7}"/>
    <cellStyle name="Output 12 14" xfId="7969" xr:uid="{0F1820BB-2087-40D1-A6C6-8ABB5274A2FA}"/>
    <cellStyle name="Output 12 14 2" xfId="14440" xr:uid="{D71CD0AC-BB85-41A9-A124-6C8899E5CF21}"/>
    <cellStyle name="Output 12 15" xfId="8148" xr:uid="{40D3A50D-2656-47D3-9207-5B2EC681C910}"/>
    <cellStyle name="Output 12 15 2" xfId="14619" xr:uid="{49C365D6-B3B9-4AE9-BFDC-0F1EA89440B6}"/>
    <cellStyle name="Output 12 16" xfId="8325" xr:uid="{5C24D36B-5A70-4F1C-A1DA-2182DC063C3B}"/>
    <cellStyle name="Output 12 16 2" xfId="14796" xr:uid="{1AF135BC-A28C-4B46-9354-39E2A02264B6}"/>
    <cellStyle name="Output 12 17" xfId="8487" xr:uid="{1602D7FE-16F5-4B1F-A517-540B4A34D395}"/>
    <cellStyle name="Output 12 17 2" xfId="14958" xr:uid="{ADFD3462-A6AE-4429-ACBF-20C886BDC636}"/>
    <cellStyle name="Output 12 18" xfId="9123" xr:uid="{30F18DB2-30EC-4836-9817-336E3F4F65AE}"/>
    <cellStyle name="Output 12 19" xfId="9649" xr:uid="{606CFCF2-E6F5-4503-ACCE-607B485C5F9E}"/>
    <cellStyle name="Output 12 2" xfId="2485" xr:uid="{00000000-0005-0000-0000-0000B6090000}"/>
    <cellStyle name="Output 12 2 2" xfId="5089" xr:uid="{9D000FEE-33F5-4BBB-9330-5C9CEE1ED3D4}"/>
    <cellStyle name="Output 12 2 2 2" xfId="11568" xr:uid="{01A3D5ED-A1D6-47B3-A782-4F0F778DED4F}"/>
    <cellStyle name="Output 12 2 3" xfId="9650" xr:uid="{FB163448-67B7-479B-969C-109D712DC41B}"/>
    <cellStyle name="Output 12 2 4" xfId="10461" xr:uid="{16594E12-013E-4373-98BF-06CE644E2C49}"/>
    <cellStyle name="Output 12 20" xfId="9196" xr:uid="{5A2ABA17-3AF0-47AB-BC01-718A6CCB8221}"/>
    <cellStyle name="Output 12 21" xfId="9884" xr:uid="{369F35CE-552A-44E8-A8DC-C6489F7F8A91}"/>
    <cellStyle name="Output 12 22" xfId="10067" xr:uid="{6357C51A-D144-40FC-825B-6EAE2F84586C}"/>
    <cellStyle name="Output 12 23" xfId="10185" xr:uid="{73F4D0DE-EBBE-4591-89CA-2E1ABFEC95C4}"/>
    <cellStyle name="Output 12 24" xfId="15250" xr:uid="{D2A69A45-6827-42DD-8AAA-88E1347D13CC}"/>
    <cellStyle name="Output 12 25" xfId="15306" xr:uid="{24598B56-37C5-4595-823C-98EFA7EAA445}"/>
    <cellStyle name="Output 12 26" xfId="15769" xr:uid="{20ADE4B0-840A-4577-959F-B4B5C31C886B}"/>
    <cellStyle name="Output 12 27" xfId="15930" xr:uid="{F9C900C2-A7FE-463E-B894-649BB9B4A1B3}"/>
    <cellStyle name="Output 12 3" xfId="5088" xr:uid="{12DAA242-9160-49B1-9719-5CD05BB7BB46}"/>
    <cellStyle name="Output 12 3 2" xfId="11567" xr:uid="{E0A1EAE8-806F-4103-90E5-79D80626D1F2}"/>
    <cellStyle name="Output 12 4" xfId="5621" xr:uid="{B72CCAB2-0CC6-43B4-9753-D984C4B8197D}"/>
    <cellStyle name="Output 12 4 2" xfId="12092" xr:uid="{A5FB5877-4A33-4763-A43D-F7E3B62CF756}"/>
    <cellStyle name="Output 12 5" xfId="5437" xr:uid="{899C75CF-0DE3-4D2D-855D-B920C880DEF7}"/>
    <cellStyle name="Output 12 5 2" xfId="11908" xr:uid="{DE4511C3-C7F5-439E-920B-7F98E3B73E48}"/>
    <cellStyle name="Output 12 6" xfId="5857" xr:uid="{43F344F5-83EF-4FEC-A466-DF441BB9BD2C}"/>
    <cellStyle name="Output 12 6 2" xfId="12328" xr:uid="{5B01A34D-8864-4F80-8A8E-83F7E313189A}"/>
    <cellStyle name="Output 12 7" xfId="5931" xr:uid="{81A9815F-0AEA-4079-A0D7-928FD94A3621}"/>
    <cellStyle name="Output 12 7 2" xfId="12402" xr:uid="{8595FAA6-5175-4E10-99B4-0E8CA7D1E463}"/>
    <cellStyle name="Output 12 8" xfId="6564" xr:uid="{EAC0C47A-053D-45E4-85B2-414136BF179A}"/>
    <cellStyle name="Output 12 8 2" xfId="13035" xr:uid="{68233296-48AC-49A7-AA8B-32868503E73C}"/>
    <cellStyle name="Output 12 9" xfId="6328" xr:uid="{4FE8BC2B-5354-485A-BD47-5A16C61CC660}"/>
    <cellStyle name="Output 12 9 2" xfId="12799" xr:uid="{7E02155F-F991-4326-8A5B-427F2992DD1A}"/>
    <cellStyle name="Output 13" xfId="2486" xr:uid="{00000000-0005-0000-0000-0000B7090000}"/>
    <cellStyle name="Output 13 10" xfId="7046" xr:uid="{0ACA2AD1-B4A9-4E80-BC14-ABE656C75705}"/>
    <cellStyle name="Output 13 10 2" xfId="13517" xr:uid="{40E312D7-00D6-4314-BA39-442A44EF29E7}"/>
    <cellStyle name="Output 13 11" xfId="6865" xr:uid="{FE6AA004-13B8-4550-81E8-40725EE5D4E7}"/>
    <cellStyle name="Output 13 11 2" xfId="13336" xr:uid="{190985C7-E4D8-47F9-BE0F-323548677231}"/>
    <cellStyle name="Output 13 12" xfId="7280" xr:uid="{B09A02D2-7343-4469-A234-4E0468FC5190}"/>
    <cellStyle name="Output 13 12 2" xfId="13751" xr:uid="{E472A85A-BEDA-4FE0-A7AA-739BB20F8C67}"/>
    <cellStyle name="Output 13 13" xfId="7360" xr:uid="{56C8470B-F936-49B4-A592-0306720DE041}"/>
    <cellStyle name="Output 13 13 2" xfId="13831" xr:uid="{3BD170CC-F5C2-424F-AB9E-3BC58E4F4BA1}"/>
    <cellStyle name="Output 13 14" xfId="7970" xr:uid="{69559465-9359-4A74-96AA-2DCC37E67D86}"/>
    <cellStyle name="Output 13 14 2" xfId="14441" xr:uid="{DA4331BD-0776-4776-97A6-308982846818}"/>
    <cellStyle name="Output 13 15" xfId="8149" xr:uid="{BDC099C8-D5DD-4C00-B884-D37A8C9BFF79}"/>
    <cellStyle name="Output 13 15 2" xfId="14620" xr:uid="{823E4E63-18A3-4631-90AA-C168B0C4C22B}"/>
    <cellStyle name="Output 13 16" xfId="8326" xr:uid="{33CC4578-6007-45E6-9C50-84C964F97C92}"/>
    <cellStyle name="Output 13 16 2" xfId="14797" xr:uid="{8E2603ED-9B60-4FC9-B329-5CEABB1AE07D}"/>
    <cellStyle name="Output 13 17" xfId="8488" xr:uid="{2CFC8591-2BDA-43CB-8829-720E09C17134}"/>
    <cellStyle name="Output 13 17 2" xfId="14959" xr:uid="{E0A53DD2-18F8-4AC2-A838-787AC30E3EA8}"/>
    <cellStyle name="Output 13 18" xfId="9124" xr:uid="{CEC5BE66-80C9-4F79-AA7C-51D730EC89E5}"/>
    <cellStyle name="Output 13 19" xfId="9651" xr:uid="{0181D551-8E5B-42A7-A49F-17CB20B473D8}"/>
    <cellStyle name="Output 13 2" xfId="2487" xr:uid="{00000000-0005-0000-0000-0000B8090000}"/>
    <cellStyle name="Output 13 2 2" xfId="5091" xr:uid="{4FFE212B-7E3E-4C35-810C-AD6D1221BC9C}"/>
    <cellStyle name="Output 13 2 2 2" xfId="11570" xr:uid="{DE19ABB7-235B-4025-8FD0-343EA6117BD4}"/>
    <cellStyle name="Output 13 2 3" xfId="9652" xr:uid="{66CFD5FD-883A-4527-B152-DC194627C00B}"/>
    <cellStyle name="Output 13 2 4" xfId="10462" xr:uid="{909B850B-BD17-4515-8394-C0F11591E2E1}"/>
    <cellStyle name="Output 13 20" xfId="9197" xr:uid="{44B31A1C-2225-49FB-8020-9B682BD9192A}"/>
    <cellStyle name="Output 13 21" xfId="9885" xr:uid="{791F4B86-A46D-4FF7-8F54-DEBAB6ACA7A2}"/>
    <cellStyle name="Output 13 22" xfId="10068" xr:uid="{D4BA1D4F-7707-4B77-B076-5714391D634F}"/>
    <cellStyle name="Output 13 23" xfId="10186" xr:uid="{305AFD79-B9C0-4A55-9918-0D418442FEE5}"/>
    <cellStyle name="Output 13 24" xfId="15210" xr:uid="{A310B286-DD3D-4EF4-96AA-DDE840098FFD}"/>
    <cellStyle name="Output 13 25" xfId="15305" xr:uid="{19AACC78-E63A-4FB9-BA53-3F09B3E3113C}"/>
    <cellStyle name="Output 13 26" xfId="15770" xr:uid="{82539C8F-B3DB-4383-987A-592EC3DC076A}"/>
    <cellStyle name="Output 13 27" xfId="15931" xr:uid="{6AC38D99-8009-460F-B408-E516B25E26A5}"/>
    <cellStyle name="Output 13 3" xfId="5090" xr:uid="{336D3F49-A136-471C-935D-26E059CD4CD4}"/>
    <cellStyle name="Output 13 3 2" xfId="11569" xr:uid="{D87C2A4F-2722-4497-9E79-AC299BCD665A}"/>
    <cellStyle name="Output 13 4" xfId="5622" xr:uid="{4F9139E9-8A9E-42A7-A6D8-A663F08D7BF3}"/>
    <cellStyle name="Output 13 4 2" xfId="12093" xr:uid="{A031FC9F-E5A7-416B-ABDC-7CF5ED831A72}"/>
    <cellStyle name="Output 13 5" xfId="5438" xr:uid="{04CD30D5-F23E-498C-87CD-AAB824B3B107}"/>
    <cellStyle name="Output 13 5 2" xfId="11909" xr:uid="{5DFD572D-6EFC-40B8-ACB0-45C78445994A}"/>
    <cellStyle name="Output 13 6" xfId="5858" xr:uid="{9946F80D-55B3-469E-966E-45B5413BA3B1}"/>
    <cellStyle name="Output 13 6 2" xfId="12329" xr:uid="{54188D57-1BA8-43BE-BB1B-2B31BC5CF977}"/>
    <cellStyle name="Output 13 7" xfId="5930" xr:uid="{D07F3A92-BB03-4BD8-AB04-ADC01DFE4B29}"/>
    <cellStyle name="Output 13 7 2" xfId="12401" xr:uid="{C8252445-ABEB-429F-82E4-2CD3BC11DD88}"/>
    <cellStyle name="Output 13 8" xfId="6565" xr:uid="{958B04B3-132A-4276-9C90-FE9EB36A6AEE}"/>
    <cellStyle name="Output 13 8 2" xfId="13036" xr:uid="{D71497E6-C15F-4CB1-B90A-F4AC448128AA}"/>
    <cellStyle name="Output 13 9" xfId="6329" xr:uid="{2FDD5F7E-2AE8-4A2C-91A9-2EF006D94897}"/>
    <cellStyle name="Output 13 9 2" xfId="12800" xr:uid="{C5183C28-AFDB-4C09-8E80-1FF963EFD35B}"/>
    <cellStyle name="Output 14" xfId="2488" xr:uid="{00000000-0005-0000-0000-0000B9090000}"/>
    <cellStyle name="Output 14 10" xfId="7047" xr:uid="{C5D7437B-B5A9-4242-A393-495EE4EB11E9}"/>
    <cellStyle name="Output 14 10 2" xfId="13518" xr:uid="{F3A6DCED-7391-499E-88CB-23C3F85C697C}"/>
    <cellStyle name="Output 14 11" xfId="6866" xr:uid="{D0DDF0FF-7D07-4FED-B342-E3BCEF720B19}"/>
    <cellStyle name="Output 14 11 2" xfId="13337" xr:uid="{AAE8BAEA-4E75-403D-9B8F-95C80B54AE4F}"/>
    <cellStyle name="Output 14 12" xfId="7281" xr:uid="{F80317AC-4520-4D69-BFE6-579A9B431885}"/>
    <cellStyle name="Output 14 12 2" xfId="13752" xr:uid="{45E22A76-3929-4D26-A8A1-430ED1DBBF9C}"/>
    <cellStyle name="Output 14 13" xfId="7359" xr:uid="{34E1309F-CA09-4D2B-8F4D-4FFFEEF54AAC}"/>
    <cellStyle name="Output 14 13 2" xfId="13830" xr:uid="{26404680-DF08-4C10-9CD5-34208EF1E58D}"/>
    <cellStyle name="Output 14 14" xfId="7971" xr:uid="{D2B21CB7-7608-47E2-8E85-731AEDB79E13}"/>
    <cellStyle name="Output 14 14 2" xfId="14442" xr:uid="{FCB4BBCD-D7D4-4D57-BC50-6F8E1771EBDD}"/>
    <cellStyle name="Output 14 15" xfId="8150" xr:uid="{603C5890-E3DD-4CD0-8123-4D6D5A64F15B}"/>
    <cellStyle name="Output 14 15 2" xfId="14621" xr:uid="{2B7A8239-8F0D-462A-A2B7-AC879B2FAB06}"/>
    <cellStyle name="Output 14 16" xfId="8327" xr:uid="{E53CCEE4-ADB0-4923-875E-6874F3A6499F}"/>
    <cellStyle name="Output 14 16 2" xfId="14798" xr:uid="{393DC6E4-69D3-48E7-B684-C8D4D843E45F}"/>
    <cellStyle name="Output 14 17" xfId="8489" xr:uid="{5EDCF8D7-277B-4F12-8F6C-8A189793BE8B}"/>
    <cellStyle name="Output 14 17 2" xfId="14960" xr:uid="{8F330E18-93EF-4828-9F26-0C4DB12E4018}"/>
    <cellStyle name="Output 14 18" xfId="9125" xr:uid="{4AF73CB9-6BA6-47B3-8C94-E4E29ED3EA38}"/>
    <cellStyle name="Output 14 19" xfId="9653" xr:uid="{86F487AF-BDA1-49D0-B7C5-91E5B213EFEC}"/>
    <cellStyle name="Output 14 2" xfId="2489" xr:uid="{00000000-0005-0000-0000-0000BA090000}"/>
    <cellStyle name="Output 14 2 2" xfId="5093" xr:uid="{48432B13-B56D-4995-BB5F-77543FF15C6A}"/>
    <cellStyle name="Output 14 2 2 2" xfId="11572" xr:uid="{D1A8A38C-7429-48BE-9F1A-F3CE3B75FE64}"/>
    <cellStyle name="Output 14 2 3" xfId="9654" xr:uid="{0D4BFB59-6A59-4197-8088-BD49AEE11068}"/>
    <cellStyle name="Output 14 2 4" xfId="10463" xr:uid="{B3670194-D57E-4695-A59C-D83B896D634D}"/>
    <cellStyle name="Output 14 20" xfId="9198" xr:uid="{984F8E9E-90CA-4D17-992F-D144DDF22401}"/>
    <cellStyle name="Output 14 21" xfId="9886" xr:uid="{8A6018D6-08A3-4869-BE12-DA439E831A3D}"/>
    <cellStyle name="Output 14 22" xfId="10069" xr:uid="{B1E28BB5-A05C-488C-B968-B8FEF26FEE9C}"/>
    <cellStyle name="Output 14 23" xfId="10229" xr:uid="{DADC8E6F-3F6A-4298-97B2-7C4FEF153CD9}"/>
    <cellStyle name="Output 14 24" xfId="15211" xr:uid="{A7B33FF0-43BE-4A82-8E13-A843766E6218}"/>
    <cellStyle name="Output 14 25" xfId="15304" xr:uid="{123AE51C-1CFF-45B6-A350-CAFAF774C31B}"/>
    <cellStyle name="Output 14 26" xfId="15771" xr:uid="{016A7100-F71D-4D53-986A-1C725FF421FB}"/>
    <cellStyle name="Output 14 27" xfId="15932" xr:uid="{3F0910D4-DE7D-4D50-A191-5E86F37BA20D}"/>
    <cellStyle name="Output 14 3" xfId="5092" xr:uid="{438DFAE5-27E8-41E6-B7E1-2CD4A3E85E46}"/>
    <cellStyle name="Output 14 3 2" xfId="11571" xr:uid="{B1E54845-C086-46D9-9E89-0EF08FB0E3E4}"/>
    <cellStyle name="Output 14 4" xfId="5623" xr:uid="{8BFAB288-E899-4290-926E-38FA5124C8E9}"/>
    <cellStyle name="Output 14 4 2" xfId="12094" xr:uid="{55AF1C87-591C-4355-8996-4F6B10DC6984}"/>
    <cellStyle name="Output 14 5" xfId="5171" xr:uid="{CB7FA76C-B2A0-4A1C-BC6C-50EF87F6FC8E}"/>
    <cellStyle name="Output 14 5 2" xfId="11642" xr:uid="{1A169D9C-AF2E-4AC0-BD54-489761729527}"/>
    <cellStyle name="Output 14 6" xfId="5859" xr:uid="{A407AAF4-79EC-4F74-94B3-5E4ACF092CDC}"/>
    <cellStyle name="Output 14 6 2" xfId="12330" xr:uid="{8A31E3AA-878D-43CD-81D3-FC45147532D7}"/>
    <cellStyle name="Output 14 7" xfId="5929" xr:uid="{96EFD100-28F1-4C9E-8B11-9BC192594286}"/>
    <cellStyle name="Output 14 7 2" xfId="12400" xr:uid="{FD0B0979-DC6B-4B33-B25E-3FE32D2FFBCC}"/>
    <cellStyle name="Output 14 8" xfId="6566" xr:uid="{95752A8E-091E-46D7-9CD5-E329F6356108}"/>
    <cellStyle name="Output 14 8 2" xfId="13037" xr:uid="{EBB82369-6A1D-40EC-8722-717062A33EBD}"/>
    <cellStyle name="Output 14 9" xfId="6330" xr:uid="{26207738-2A6F-4724-8A01-B0F369E9471C}"/>
    <cellStyle name="Output 14 9 2" xfId="12801" xr:uid="{83AF9B65-779D-4ACB-82E5-C17707E29054}"/>
    <cellStyle name="Output 15" xfId="2490" xr:uid="{00000000-0005-0000-0000-0000BB090000}"/>
    <cellStyle name="Output 15 10" xfId="7096" xr:uid="{6EAEF13E-6007-4B31-AB75-9AEE5A115947}"/>
    <cellStyle name="Output 15 10 2" xfId="13567" xr:uid="{F44E1E76-00E3-4682-8126-7FBCB9D8432C}"/>
    <cellStyle name="Output 15 11" xfId="7081" xr:uid="{621710E1-76B0-497A-92A5-C421D4F00C41}"/>
    <cellStyle name="Output 15 11 2" xfId="13552" xr:uid="{21A6FB62-5825-49C6-AF2F-E1A63D559E52}"/>
    <cellStyle name="Output 15 12" xfId="7282" xr:uid="{442F51A0-F3D0-4FD3-ABAC-76CE59D10A0C}"/>
    <cellStyle name="Output 15 12 2" xfId="13753" xr:uid="{CB0E25CB-46B3-4E51-93AD-02E3C5AF3C33}"/>
    <cellStyle name="Output 15 13" xfId="7358" xr:uid="{9044AEA4-78C6-4E28-8BCF-F1D7F8CD0F0F}"/>
    <cellStyle name="Output 15 13 2" xfId="13829" xr:uid="{84E511E6-DB44-4295-8622-4D8A3E98031A}"/>
    <cellStyle name="Output 15 14" xfId="7972" xr:uid="{EF7B0FA0-224C-4D4E-8A8F-B2657A275083}"/>
    <cellStyle name="Output 15 14 2" xfId="14443" xr:uid="{DEE2E3F8-53C2-4AB9-BF21-869D1A841D0A}"/>
    <cellStyle name="Output 15 15" xfId="8151" xr:uid="{E5890817-82AF-41B0-B271-DCCA23187B55}"/>
    <cellStyle name="Output 15 15 2" xfId="14622" xr:uid="{E487C32B-5CBD-40BE-8B45-73C79FC5E1A3}"/>
    <cellStyle name="Output 15 16" xfId="8328" xr:uid="{BD7CA4E7-8AB0-4421-A89E-6840145C4489}"/>
    <cellStyle name="Output 15 16 2" xfId="14799" xr:uid="{FFE848D5-318C-4F18-A1B2-D17A828592E0}"/>
    <cellStyle name="Output 15 17" xfId="8490" xr:uid="{BECC0EA2-8FCA-4119-8289-49EB4484E38E}"/>
    <cellStyle name="Output 15 17 2" xfId="14961" xr:uid="{DDFCE90D-406F-49A1-87F1-B2848D089117}"/>
    <cellStyle name="Output 15 18" xfId="9186" xr:uid="{399D20C6-04D1-4ACC-8043-98608196C32D}"/>
    <cellStyle name="Output 15 19" xfId="9655" xr:uid="{E4D00BE5-8EE7-42C5-9F94-311E1654CF4C}"/>
    <cellStyle name="Output 15 2" xfId="2491" xr:uid="{00000000-0005-0000-0000-0000BC090000}"/>
    <cellStyle name="Output 15 2 2" xfId="5095" xr:uid="{F140A992-978E-4B5F-B80C-B52E9BCA4632}"/>
    <cellStyle name="Output 15 2 2 2" xfId="11574" xr:uid="{E2E8FAF7-02CB-4E99-A2E4-F3F3541FDE87}"/>
    <cellStyle name="Output 15 2 3" xfId="9656" xr:uid="{8F8058FF-42BD-48B4-872D-A7C6CDC14AEE}"/>
    <cellStyle name="Output 15 2 4" xfId="10464" xr:uid="{5239F343-39CF-45FD-BD70-F4334252B660}"/>
    <cellStyle name="Output 15 20" xfId="9199" xr:uid="{0B6A7DF0-1FA7-46AA-8E38-9AB0A9A76AF8}"/>
    <cellStyle name="Output 15 21" xfId="9887" xr:uid="{01140795-3357-4E92-802B-9492F1CB3C33}"/>
    <cellStyle name="Output 15 22" xfId="10070" xr:uid="{DD082187-83F0-46A5-9F28-49C8F0782076}"/>
    <cellStyle name="Output 15 23" xfId="10187" xr:uid="{20730EEA-6542-4AEB-A47A-8228BE048748}"/>
    <cellStyle name="Output 15 24" xfId="15212" xr:uid="{46075BED-4910-47A6-A942-B5AF18C34919}"/>
    <cellStyle name="Output 15 25" xfId="15303" xr:uid="{5240C67E-3DB8-4957-99C7-4570E9A5A9B5}"/>
    <cellStyle name="Output 15 26" xfId="15772" xr:uid="{A7B3043D-056E-4DE6-94E1-1F5A97E25DC5}"/>
    <cellStyle name="Output 15 27" xfId="15933" xr:uid="{F5A7A33E-B4A0-469B-A7AF-1DC8D834ED00}"/>
    <cellStyle name="Output 15 3" xfId="5094" xr:uid="{2770E51E-FE03-44D4-A5BF-D09D1CBC80DA}"/>
    <cellStyle name="Output 15 3 2" xfId="11573" xr:uid="{D524A3AB-0CCF-41BA-9483-D76C4481B330}"/>
    <cellStyle name="Output 15 4" xfId="5673" xr:uid="{CD5A639B-3802-4E81-A4E3-A331483D4B8D}"/>
    <cellStyle name="Output 15 4 2" xfId="12144" xr:uid="{6CBD1AD3-8B58-4DD8-9603-7F764BE27F00}"/>
    <cellStyle name="Output 15 5" xfId="5657" xr:uid="{F9684265-CD12-4A67-900B-B9E0489E2598}"/>
    <cellStyle name="Output 15 5 2" xfId="12128" xr:uid="{EC0768D9-30A2-43A4-99B3-F6E6B41EBFE7}"/>
    <cellStyle name="Output 15 6" xfId="5860" xr:uid="{A1438E02-C980-428A-8F14-DB770760A765}"/>
    <cellStyle name="Output 15 6 2" xfId="12331" xr:uid="{3A55DF22-A4C6-4B62-87E8-FC0A4295F15A}"/>
    <cellStyle name="Output 15 7" xfId="5928" xr:uid="{5DAF9FEB-CBF7-4600-B07A-4EC6C3BACC1A}"/>
    <cellStyle name="Output 15 7 2" xfId="12399" xr:uid="{E7AEFF16-00A5-4A14-BF75-260F1DF9A1F5}"/>
    <cellStyle name="Output 15 8" xfId="6613" xr:uid="{259BECD7-D87F-41C5-B643-FD574035EB0F}"/>
    <cellStyle name="Output 15 8 2" xfId="13084" xr:uid="{62073164-134E-49D6-A427-95CB9E53F778}"/>
    <cellStyle name="Output 15 9" xfId="6599" xr:uid="{7A088BA6-4297-45F6-878B-A38D645EF156}"/>
    <cellStyle name="Output 15 9 2" xfId="13070" xr:uid="{6AF75047-496A-4ACE-94FC-5BC13C8B5EDF}"/>
    <cellStyle name="Output 16" xfId="2492" xr:uid="{00000000-0005-0000-0000-0000BD090000}"/>
    <cellStyle name="Output 16 10" xfId="7048" xr:uid="{D33A71C1-22E2-4DA3-969A-5F16E94BB55F}"/>
    <cellStyle name="Output 16 10 2" xfId="13519" xr:uid="{DF29CB87-B1FA-4FB8-958F-9AAC0DE046A0}"/>
    <cellStyle name="Output 16 11" xfId="6635" xr:uid="{973C483A-5245-4354-BA58-BD9DE69F1E60}"/>
    <cellStyle name="Output 16 11 2" xfId="13106" xr:uid="{81BD3F85-69B7-405C-B351-4081AFFD3A2A}"/>
    <cellStyle name="Output 16 12" xfId="7283" xr:uid="{09AC55A5-6DB8-4209-A3AB-9778F987AE6D}"/>
    <cellStyle name="Output 16 12 2" xfId="13754" xr:uid="{3E62C1B9-2C57-4E03-BF24-A5FC425FF37E}"/>
    <cellStyle name="Output 16 13" xfId="7357" xr:uid="{4B2A08BB-8A80-494E-9533-E745401A5DAC}"/>
    <cellStyle name="Output 16 13 2" xfId="13828" xr:uid="{6C991A91-106A-4261-9AC3-DFC23F068EC8}"/>
    <cellStyle name="Output 16 14" xfId="7973" xr:uid="{A45AE80B-134D-413D-A8EB-5DF73D3EFDE3}"/>
    <cellStyle name="Output 16 14 2" xfId="14444" xr:uid="{D5C2F075-17E8-4257-B8E1-38A1F0939EC6}"/>
    <cellStyle name="Output 16 15" xfId="8152" xr:uid="{15210EB8-DC93-4222-AC60-22A355D43D33}"/>
    <cellStyle name="Output 16 15 2" xfId="14623" xr:uid="{69482285-56B3-4EDE-BF8F-12D45C9714F4}"/>
    <cellStyle name="Output 16 16" xfId="8329" xr:uid="{1F886F9A-9714-4A18-9D56-4DEAE73B60CD}"/>
    <cellStyle name="Output 16 16 2" xfId="14800" xr:uid="{327584A2-96D7-4F6D-9244-AFEC8EFFB102}"/>
    <cellStyle name="Output 16 17" xfId="8491" xr:uid="{A27E01B3-46D2-4394-917B-99B5E334A27C}"/>
    <cellStyle name="Output 16 17 2" xfId="14962" xr:uid="{BA1EBE38-6B12-443C-A166-5AA82824DD1E}"/>
    <cellStyle name="Output 16 18" xfId="9126" xr:uid="{A069B571-CA00-4EFF-975D-7222FEDE5BF5}"/>
    <cellStyle name="Output 16 19" xfId="9657" xr:uid="{B864C761-2D8D-4AB3-8436-5A2C9C7BA23C}"/>
    <cellStyle name="Output 16 2" xfId="2493" xr:uid="{00000000-0005-0000-0000-0000BE090000}"/>
    <cellStyle name="Output 16 2 2" xfId="5097" xr:uid="{76F3751A-38E9-4BDB-8F7D-42B3ADC8599A}"/>
    <cellStyle name="Output 16 2 2 2" xfId="11576" xr:uid="{313E339F-3AF3-4573-B2FB-7A32E5B96066}"/>
    <cellStyle name="Output 16 2 3" xfId="9658" xr:uid="{FFCF83B7-2CE8-4EF5-AEA0-174184A6DE99}"/>
    <cellStyle name="Output 16 2 4" xfId="10465" xr:uid="{4B16639B-18DF-40F2-978D-63D58A767EEC}"/>
    <cellStyle name="Output 16 20" xfId="9200" xr:uid="{2DC2CF22-8482-44E4-A065-0A6B67B76A6D}"/>
    <cellStyle name="Output 16 21" xfId="9888" xr:uid="{F8C9B78B-BF3C-4F1F-9D48-12B4AA98973C}"/>
    <cellStyle name="Output 16 22" xfId="10071" xr:uid="{26D10E33-1617-4D47-9370-DFBD5268AEAB}"/>
    <cellStyle name="Output 16 23" xfId="10188" xr:uid="{BCAF56CC-F2F9-488A-B79C-B8DED4437BAC}"/>
    <cellStyle name="Output 16 24" xfId="15213" xr:uid="{FD575552-C47B-4185-ADEB-AB2A339A60C1}"/>
    <cellStyle name="Output 16 25" xfId="15302" xr:uid="{AC337012-F5B5-413B-AB5C-E7CDCA592D0C}"/>
    <cellStyle name="Output 16 26" xfId="15773" xr:uid="{BA511DA6-3514-490F-B752-8DED3A6F2AED}"/>
    <cellStyle name="Output 16 27" xfId="15934" xr:uid="{80380ABD-2800-4962-A2E1-1BF93B29A02D}"/>
    <cellStyle name="Output 16 3" xfId="5096" xr:uid="{DFFD49A7-B089-4DB0-A481-746C4B300828}"/>
    <cellStyle name="Output 16 3 2" xfId="11575" xr:uid="{B5CEA38B-31F3-4189-8F4E-5A3F93EF127B}"/>
    <cellStyle name="Output 16 4" xfId="5624" xr:uid="{1D736747-82D6-44C0-AFC1-E746D820C5CB}"/>
    <cellStyle name="Output 16 4 2" xfId="12095" xr:uid="{63027236-EDB3-4CA4-BE81-01B211947B4E}"/>
    <cellStyle name="Output 16 5" xfId="5439" xr:uid="{79FC637D-D7DD-4BDF-B4BA-9BA527EE81CC}"/>
    <cellStyle name="Output 16 5 2" xfId="11910" xr:uid="{D3F483A3-662F-45B2-A94F-237FA8FD94CB}"/>
    <cellStyle name="Output 16 6" xfId="5861" xr:uid="{B3041432-E913-408F-93C1-BA429E621210}"/>
    <cellStyle name="Output 16 6 2" xfId="12332" xr:uid="{C4E74D84-D7FF-4D14-B8CF-B49BCA3AE0EA}"/>
    <cellStyle name="Output 16 7" xfId="5927" xr:uid="{EB9051D9-9F98-41F3-BBE4-D3B760B0AEAD}"/>
    <cellStyle name="Output 16 7 2" xfId="12398" xr:uid="{C87F9470-5576-4D06-996B-CD3569E2045D}"/>
    <cellStyle name="Output 16 8" xfId="6567" xr:uid="{CB987E46-4514-46FC-9C98-61FA3288A8AF}"/>
    <cellStyle name="Output 16 8 2" xfId="13038" xr:uid="{3ED604BB-028D-4738-8078-6EEB3C5C0122}"/>
    <cellStyle name="Output 16 9" xfId="5907" xr:uid="{648F4DBE-4CEC-4A03-8A95-E054B43FE5AA}"/>
    <cellStyle name="Output 16 9 2" xfId="12378" xr:uid="{60294BE5-EC6B-4968-8C6B-6EEBA6F2DF1B}"/>
    <cellStyle name="Output 17" xfId="5083" xr:uid="{2FE072C6-3765-4349-A7FC-775414E97592}"/>
    <cellStyle name="Output 17 2" xfId="11562" xr:uid="{05021871-22A9-4A21-A5F9-5FF4B0709A68}"/>
    <cellStyle name="Output 18" xfId="5684" xr:uid="{C73654B7-F0FC-45F1-98A9-0438B722B30B}"/>
    <cellStyle name="Output 18 2" xfId="12155" xr:uid="{DBCBD120-13FC-4A43-AD06-B585AF4E4A9A}"/>
    <cellStyle name="Output 19" xfId="5728" xr:uid="{2DC0237F-B9E1-4DB9-8AC8-D5351BD179AD}"/>
    <cellStyle name="Output 19 2" xfId="12199" xr:uid="{90B6C055-4BAD-4F37-8DD0-14396F5FD257}"/>
    <cellStyle name="Output 2" xfId="2494" xr:uid="{00000000-0005-0000-0000-0000BF090000}"/>
    <cellStyle name="Output 2 10" xfId="6568" xr:uid="{8C4C3AC6-C156-421B-BC38-7A1A23B6143F}"/>
    <cellStyle name="Output 2 10 2" xfId="13039" xr:uid="{7A0C888B-444E-4584-A624-C0CC4ADA8845}"/>
    <cellStyle name="Output 2 11" xfId="6331" xr:uid="{39C45B0B-65FF-404F-97CE-296BE9063ED1}"/>
    <cellStyle name="Output 2 11 2" xfId="12802" xr:uid="{51E9675E-E807-4A6C-B49A-C6D62F9F2265}"/>
    <cellStyle name="Output 2 12" xfId="7049" xr:uid="{81CA46A5-9952-479C-99A3-B0A9325D2DF3}"/>
    <cellStyle name="Output 2 12 2" xfId="13520" xr:uid="{52B715D2-3F7A-4B64-88EB-FB58A1FDEE0C}"/>
    <cellStyle name="Output 2 13" xfId="6867" xr:uid="{BDEC4688-6D1F-4467-A042-4C69B0E0610D}"/>
    <cellStyle name="Output 2 13 2" xfId="13338" xr:uid="{AE293853-BB0B-4B1F-B985-06BC5FB63061}"/>
    <cellStyle name="Output 2 14" xfId="7284" xr:uid="{577F2985-A167-4552-9FD1-FF91AB5E8230}"/>
    <cellStyle name="Output 2 14 2" xfId="13755" xr:uid="{4FDF7B3E-C4FD-436B-BBCE-4B7E8283FFBA}"/>
    <cellStyle name="Output 2 15" xfId="7356" xr:uid="{A7F7F9A5-FAD3-43CD-8686-1694E5252300}"/>
    <cellStyle name="Output 2 15 2" xfId="13827" xr:uid="{9C99EAE6-FB71-40C3-AF13-3A6610DA9909}"/>
    <cellStyle name="Output 2 16" xfId="7974" xr:uid="{034867D2-858C-43FD-96A0-ECA2F78DACE2}"/>
    <cellStyle name="Output 2 16 2" xfId="14445" xr:uid="{4A331C2E-6969-4DA3-AEA5-2259085B72DD}"/>
    <cellStyle name="Output 2 17" xfId="8153" xr:uid="{846E61EC-8ADD-47A2-B940-B2E1765A24BA}"/>
    <cellStyle name="Output 2 17 2" xfId="14624" xr:uid="{85A7349C-27F7-4C09-9C37-6613D57E8B77}"/>
    <cellStyle name="Output 2 18" xfId="8330" xr:uid="{DA0F920C-DA86-400F-9EDE-3EE9089247AA}"/>
    <cellStyle name="Output 2 18 2" xfId="14801" xr:uid="{C5AAD723-20FF-4BC6-A167-66416B643CD1}"/>
    <cellStyle name="Output 2 19" xfId="8492" xr:uid="{A60CD2AC-B89D-4281-836F-5BBDF7E37C4F}"/>
    <cellStyle name="Output 2 19 2" xfId="14963" xr:uid="{1D914443-D368-4232-965E-856302E87201}"/>
    <cellStyle name="Output 2 2" xfId="2495" xr:uid="{00000000-0005-0000-0000-0000C0090000}"/>
    <cellStyle name="Output 2 2 10" xfId="7050" xr:uid="{C6CDE8F4-C08C-4C78-8E16-3C7722DAA56D}"/>
    <cellStyle name="Output 2 2 10 2" xfId="13521" xr:uid="{3749B6E4-BE6A-46F1-9B00-57CB13B8C1EF}"/>
    <cellStyle name="Output 2 2 11" xfId="7092" xr:uid="{34EF489B-AC92-4D63-AA48-05D4AEA5650B}"/>
    <cellStyle name="Output 2 2 11 2" xfId="13563" xr:uid="{3B1605C9-7DB6-44AD-8A74-B1B0AA674251}"/>
    <cellStyle name="Output 2 2 12" xfId="7285" xr:uid="{1F193BD4-CD9E-47F6-AD9B-2E3BE499EC83}"/>
    <cellStyle name="Output 2 2 12 2" xfId="13756" xr:uid="{893B370F-DC84-4545-9C2E-79E7CD3898C5}"/>
    <cellStyle name="Output 2 2 13" xfId="7355" xr:uid="{E372A440-BF08-4203-9CEF-D850BFE36A2A}"/>
    <cellStyle name="Output 2 2 13 2" xfId="13826" xr:uid="{BDB81CBF-CA60-472B-8771-14A0C619221A}"/>
    <cellStyle name="Output 2 2 14" xfId="7975" xr:uid="{539924A1-731F-4B37-BEA9-A9C178580CF8}"/>
    <cellStyle name="Output 2 2 14 2" xfId="14446" xr:uid="{EDBC9CE4-0E53-4633-A69E-B0B670C743DA}"/>
    <cellStyle name="Output 2 2 15" xfId="8154" xr:uid="{E50C359A-D854-4012-8583-357282010151}"/>
    <cellStyle name="Output 2 2 15 2" xfId="14625" xr:uid="{24993CE9-A6FE-4692-8B8A-D5E598C6BA07}"/>
    <cellStyle name="Output 2 2 16" xfId="8331" xr:uid="{821439EC-EB62-4F59-8B4C-A3A0F8EF99A5}"/>
    <cellStyle name="Output 2 2 16 2" xfId="14802" xr:uid="{11B8B6AB-32FF-40A6-A022-450BAE1A9E18}"/>
    <cellStyle name="Output 2 2 17" xfId="8493" xr:uid="{C37C72EA-32A8-470B-AE60-F87B898D2799}"/>
    <cellStyle name="Output 2 2 17 2" xfId="14964" xr:uid="{EB6035C5-FE12-47A3-8B6C-E63C5D0ED669}"/>
    <cellStyle name="Output 2 2 18" xfId="9128" xr:uid="{0B66763B-F01E-419F-8138-4011AD2FB8DD}"/>
    <cellStyle name="Output 2 2 19" xfId="9660" xr:uid="{950E09D3-88BA-46DE-8353-392F78658905}"/>
    <cellStyle name="Output 2 2 2" xfId="2496" xr:uid="{00000000-0005-0000-0000-0000C1090000}"/>
    <cellStyle name="Output 2 2 2 2" xfId="5100" xr:uid="{2B887F49-9F80-4A4D-A7AE-789CB8C31C3A}"/>
    <cellStyle name="Output 2 2 2 2 2" xfId="11579" xr:uid="{94E2EDCE-FA40-4EEC-B2E8-E1E033C32047}"/>
    <cellStyle name="Output 2 2 2 3" xfId="9661" xr:uid="{641285EC-9C03-4178-B24A-A3BC405EEF46}"/>
    <cellStyle name="Output 2 2 2 4" xfId="10466" xr:uid="{8DBF8B85-5B79-46E4-8C09-A9ACB9F31FEA}"/>
    <cellStyle name="Output 2 2 20" xfId="9202" xr:uid="{3E168700-5D12-4B73-872B-C7F92EDA6ABB}"/>
    <cellStyle name="Output 2 2 21" xfId="9890" xr:uid="{5ADFE052-0E47-4CA3-9DB1-E1F091633547}"/>
    <cellStyle name="Output 2 2 22" xfId="10073" xr:uid="{DBD47953-3142-4352-AA5B-0DAF19AC177B}"/>
    <cellStyle name="Output 2 2 23" xfId="10190" xr:uid="{79E0AF24-89C7-4CFD-8071-10BB087AB269}"/>
    <cellStyle name="Output 2 2 24" xfId="15215" xr:uid="{7280F940-C758-4443-B811-5764EFFE5628}"/>
    <cellStyle name="Output 2 2 25" xfId="15300" xr:uid="{8C478055-513D-4102-A861-D6332BE10071}"/>
    <cellStyle name="Output 2 2 26" xfId="15775" xr:uid="{6D724F55-6EBC-4A6A-9061-F2EEEFADE278}"/>
    <cellStyle name="Output 2 2 27" xfId="15936" xr:uid="{EC767680-BE47-4652-BC8A-67FC70147DB2}"/>
    <cellStyle name="Output 2 2 3" xfId="5099" xr:uid="{1BB9AB7A-551F-4C2E-8A0C-346CD9B40E37}"/>
    <cellStyle name="Output 2 2 3 2" xfId="11578" xr:uid="{A541158A-DB55-4B33-91AB-04608AFF1B09}"/>
    <cellStyle name="Output 2 2 4" xfId="5626" xr:uid="{C080EAAA-B0D1-4DE9-85B5-8822E2ED9CD1}"/>
    <cellStyle name="Output 2 2 4 2" xfId="12097" xr:uid="{641B7D0E-2E5C-4EAF-B69B-C4A041A54517}"/>
    <cellStyle name="Output 2 2 5" xfId="5669" xr:uid="{6882CFAB-B798-4BCA-AEA4-F58FAFAC32C0}"/>
    <cellStyle name="Output 2 2 5 2" xfId="12140" xr:uid="{286D1939-71EF-40B9-BC26-207924B01D6B}"/>
    <cellStyle name="Output 2 2 6" xfId="5863" xr:uid="{552FF1D9-8E85-4947-9591-68FC7B78895B}"/>
    <cellStyle name="Output 2 2 6 2" xfId="12334" xr:uid="{282D8825-EC89-48A5-A323-98603046C526}"/>
    <cellStyle name="Output 2 2 7" xfId="5925" xr:uid="{80456ED7-315C-440D-B4D9-C809FDF14D8D}"/>
    <cellStyle name="Output 2 2 7 2" xfId="12396" xr:uid="{97D960C5-D9D1-4FE4-9B11-402153781DCB}"/>
    <cellStyle name="Output 2 2 8" xfId="6569" xr:uid="{7944DAC8-D1C4-4C47-92ED-5B121A58E7FC}"/>
    <cellStyle name="Output 2 2 8 2" xfId="13040" xr:uid="{23EA8CD8-C252-4278-B914-CCF144699AAD}"/>
    <cellStyle name="Output 2 2 9" xfId="6609" xr:uid="{2899BEA5-AF39-46E2-A752-DA02BF7790D9}"/>
    <cellStyle name="Output 2 2 9 2" xfId="13080" xr:uid="{DF25B7B6-BDE8-4C36-9260-E59FF8D35098}"/>
    <cellStyle name="Output 2 20" xfId="9127" xr:uid="{A8C9C31F-49A8-487B-8D92-CD84A765B28C}"/>
    <cellStyle name="Output 2 21" xfId="9659" xr:uid="{560D8884-12F0-48BC-A8D1-C4B4D862484C}"/>
    <cellStyle name="Output 2 22" xfId="9201" xr:uid="{9A54CCFA-489E-434F-ADF9-77E7BDA2E43C}"/>
    <cellStyle name="Output 2 23" xfId="9889" xr:uid="{229CFD8F-20E1-4F8B-A0E0-3917F5270312}"/>
    <cellStyle name="Output 2 24" xfId="10072" xr:uid="{53A90952-D09D-4B73-B8A4-D661A068678A}"/>
    <cellStyle name="Output 2 25" xfId="10189" xr:uid="{A32B942A-9D9C-4BE3-B3E4-D136E4A61E6B}"/>
    <cellStyle name="Output 2 26" xfId="15214" xr:uid="{70BE1207-E1E2-4E22-AA24-FE889ABECE31}"/>
    <cellStyle name="Output 2 27" xfId="15301" xr:uid="{6B320154-1CAC-407A-B198-D6A0B353877E}"/>
    <cellStyle name="Output 2 28" xfId="15774" xr:uid="{68DFD515-B147-4658-8D96-8C2804E27640}"/>
    <cellStyle name="Output 2 29" xfId="15935" xr:uid="{EC76DE2E-BDA6-40DB-9DC4-A3896D40B4C3}"/>
    <cellStyle name="Output 2 3" xfId="2497" xr:uid="{00000000-0005-0000-0000-0000C2090000}"/>
    <cellStyle name="Output 2 3 10" xfId="7051" xr:uid="{87064535-3917-4E55-8F39-03344436D106}"/>
    <cellStyle name="Output 2 3 10 2" xfId="13522" xr:uid="{979B5F9D-5A85-43F6-B990-EA3A327376D7}"/>
    <cellStyle name="Output 2 3 11" xfId="6868" xr:uid="{70915F6D-FF8F-4CBF-8A90-3159789D9324}"/>
    <cellStyle name="Output 2 3 11 2" xfId="13339" xr:uid="{62A1CF65-ED32-41A0-BEE6-A7DA8C595AAE}"/>
    <cellStyle name="Output 2 3 12" xfId="7286" xr:uid="{161EBD57-F083-413C-9EE6-3C472456413F}"/>
    <cellStyle name="Output 2 3 12 2" xfId="13757" xr:uid="{CB5CEF33-9385-40ED-9372-C3081956AC34}"/>
    <cellStyle name="Output 2 3 13" xfId="7354" xr:uid="{C25B1FA9-F00F-4DD7-9625-F4916688D400}"/>
    <cellStyle name="Output 2 3 13 2" xfId="13825" xr:uid="{9E8C8C49-45F8-47C1-90E9-EE12D6E16779}"/>
    <cellStyle name="Output 2 3 14" xfId="7976" xr:uid="{41AF0F8C-FCF6-4713-882D-B5486F23B58D}"/>
    <cellStyle name="Output 2 3 14 2" xfId="14447" xr:uid="{A00BB771-B365-4E52-9344-192DA385A4F1}"/>
    <cellStyle name="Output 2 3 15" xfId="8155" xr:uid="{0E295497-3384-4D9A-96A2-AF21CA0D5B54}"/>
    <cellStyle name="Output 2 3 15 2" xfId="14626" xr:uid="{6EB37AEF-93AF-4930-A26D-C8D119320BF0}"/>
    <cellStyle name="Output 2 3 16" xfId="8332" xr:uid="{65C1F56D-8CEE-40FF-A8D3-9B0260778B68}"/>
    <cellStyle name="Output 2 3 16 2" xfId="14803" xr:uid="{A850B246-0047-4B12-8594-2B17734C4D6A}"/>
    <cellStyle name="Output 2 3 17" xfId="8494" xr:uid="{92B15D04-3827-4835-B3DA-208501B9009B}"/>
    <cellStyle name="Output 2 3 17 2" xfId="14965" xr:uid="{7D3F2B9D-5104-47D8-AAF5-B2EF5AFE02F7}"/>
    <cellStyle name="Output 2 3 18" xfId="9129" xr:uid="{E4CB359F-5157-47F4-8393-0E150C4DA2B4}"/>
    <cellStyle name="Output 2 3 19" xfId="9662" xr:uid="{2F04B60C-4C6E-4F8A-BE11-6935ABB5FFAF}"/>
    <cellStyle name="Output 2 3 2" xfId="2498" xr:uid="{00000000-0005-0000-0000-0000C3090000}"/>
    <cellStyle name="Output 2 3 2 2" xfId="5102" xr:uid="{1807F25B-1462-40FC-B30C-03A029CB88C2}"/>
    <cellStyle name="Output 2 3 2 2 2" xfId="11581" xr:uid="{205A981B-DA49-46F6-AAD1-415E2D6B0307}"/>
    <cellStyle name="Output 2 3 2 3" xfId="9663" xr:uid="{96C84102-E064-44D1-BC94-DE72790D276E}"/>
    <cellStyle name="Output 2 3 2 4" xfId="10467" xr:uid="{EA2572B7-8A8D-4FE7-92BC-B92DE485A4BF}"/>
    <cellStyle name="Output 2 3 20" xfId="9203" xr:uid="{61D593EF-3442-4999-9715-0B6FA8F26564}"/>
    <cellStyle name="Output 2 3 21" xfId="9891" xr:uid="{C2BB5FA6-C010-496F-9E17-0328BA21B985}"/>
    <cellStyle name="Output 2 3 22" xfId="10074" xr:uid="{05BB687F-77F6-4E10-BC6F-C7CDCF7687D7}"/>
    <cellStyle name="Output 2 3 23" xfId="10191" xr:uid="{13B16D96-FC3C-4156-92DA-DD7F96C80CF1}"/>
    <cellStyle name="Output 2 3 24" xfId="15216" xr:uid="{E4E0A7B2-84C6-45E4-8D0A-E50123A35BAC}"/>
    <cellStyle name="Output 2 3 25" xfId="15299" xr:uid="{1DD0A2C7-BE6C-45A6-B216-98EADA1BBC02}"/>
    <cellStyle name="Output 2 3 26" xfId="15776" xr:uid="{AABEDD43-64E3-4567-911D-E974550DE746}"/>
    <cellStyle name="Output 2 3 27" xfId="15937" xr:uid="{35F99672-B9D1-4B48-A670-C8B83D68E1EF}"/>
    <cellStyle name="Output 2 3 3" xfId="5101" xr:uid="{8A7FE698-CCF5-44B2-8188-F4D777601F34}"/>
    <cellStyle name="Output 2 3 3 2" xfId="11580" xr:uid="{DF62798D-86AE-4965-9105-7D47A5AE7141}"/>
    <cellStyle name="Output 2 3 4" xfId="5627" xr:uid="{1BA6A179-ACA0-42F6-9168-131A4C3962D1}"/>
    <cellStyle name="Output 2 3 4 2" xfId="12098" xr:uid="{F3678DA6-3D05-4F08-A907-3C722C506A3F}"/>
    <cellStyle name="Output 2 3 5" xfId="5441" xr:uid="{5E893D5C-AD43-46E5-8A57-590B1E45C73D}"/>
    <cellStyle name="Output 2 3 5 2" xfId="11912" xr:uid="{3E3E1DE7-CD54-4831-B32E-60298F42C4FB}"/>
    <cellStyle name="Output 2 3 6" xfId="5864" xr:uid="{997D67DC-C855-46D1-972D-F17A7579B6E1}"/>
    <cellStyle name="Output 2 3 6 2" xfId="12335" xr:uid="{912EF8C9-E952-4703-960A-366797F0D1AF}"/>
    <cellStyle name="Output 2 3 7" xfId="5924" xr:uid="{0C409C5E-99B0-4EDB-A2F9-3E2DC0D05F55}"/>
    <cellStyle name="Output 2 3 7 2" xfId="12395" xr:uid="{74CDCF51-2198-440A-BFE8-D7AC3F28B506}"/>
    <cellStyle name="Output 2 3 8" xfId="6570" xr:uid="{0EEE2DEA-0AAB-4A19-9A1D-D1D2C31E0176}"/>
    <cellStyle name="Output 2 3 8 2" xfId="13041" xr:uid="{EBD523AE-062B-4ADC-A960-F9933D5F6707}"/>
    <cellStyle name="Output 2 3 9" xfId="6332" xr:uid="{A5D4ADBB-CE64-4F47-A6F0-44ABC828AC33}"/>
    <cellStyle name="Output 2 3 9 2" xfId="12803" xr:uid="{14357B4B-1DBE-4ABA-A679-F3161F0B490D}"/>
    <cellStyle name="Output 2 4" xfId="2499" xr:uid="{00000000-0005-0000-0000-0000C4090000}"/>
    <cellStyle name="Output 2 4 2" xfId="5103" xr:uid="{7F7CA745-AF4E-4A41-8EA6-C6BF0E3BAA35}"/>
    <cellStyle name="Output 2 4 2 2" xfId="11582" xr:uid="{F6B39454-188D-4E47-BCBD-29A41AE7201C}"/>
    <cellStyle name="Output 2 4 3" xfId="9664" xr:uid="{97B63301-7C5C-425D-B255-843895CEAEBB}"/>
    <cellStyle name="Output 2 4 4" xfId="10468" xr:uid="{030D0058-C865-4470-B1BC-A6EFCBD0C4BF}"/>
    <cellStyle name="Output 2 5" xfId="5098" xr:uid="{39E2B02D-FF69-4A74-8900-0DDD174E1430}"/>
    <cellStyle name="Output 2 5 2" xfId="11577" xr:uid="{393EAC6D-5E99-48C2-82E0-EB099BAD4F43}"/>
    <cellStyle name="Output 2 6" xfId="5625" xr:uid="{1D295CD6-FAA3-4388-85C1-2ED55EF6E97E}"/>
    <cellStyle name="Output 2 6 2" xfId="12096" xr:uid="{6E471123-EEEE-40D6-9CF0-3E025684C8BF}"/>
    <cellStyle name="Output 2 7" xfId="5440" xr:uid="{A4C2D856-5D66-4557-8725-DB83C0A1FBA2}"/>
    <cellStyle name="Output 2 7 2" xfId="11911" xr:uid="{BBF3EFE9-17EE-4DB0-8953-BD2E5D25B455}"/>
    <cellStyle name="Output 2 8" xfId="5862" xr:uid="{D2EDF3DD-FC26-4950-B81B-32EB768A5DED}"/>
    <cellStyle name="Output 2 8 2" xfId="12333" xr:uid="{16DE9630-5753-49B8-BCA4-BF71314711F4}"/>
    <cellStyle name="Output 2 9" xfId="5926" xr:uid="{F5FEC8F9-9C68-4249-89F9-8388A8E1779C}"/>
    <cellStyle name="Output 2 9 2" xfId="12397" xr:uid="{1F357464-9C16-42F8-BC20-993E03DAE61B}"/>
    <cellStyle name="Output 20" xfId="5658" xr:uid="{99C398A0-0720-479D-B5AF-2B9E76C63369}"/>
    <cellStyle name="Output 20 2" xfId="12129" xr:uid="{19A06DEC-8C50-4C8C-8B88-A2CB2881F7BB}"/>
    <cellStyle name="Output 21" xfId="6446" xr:uid="{F176340F-5136-4373-93FD-167FE5602053}"/>
    <cellStyle name="Output 21 2" xfId="12917" xr:uid="{9322D748-83D6-47FB-9A75-6B28C746FFA1}"/>
    <cellStyle name="Output 22" xfId="6465" xr:uid="{4DB4B9B3-6B32-4858-95D5-BFB9B2AA5046}"/>
    <cellStyle name="Output 22 2" xfId="12936" xr:uid="{3DFF38AA-B607-4853-9D9C-034CAF8C8C0A}"/>
    <cellStyle name="Output 23" xfId="6621" xr:uid="{93C94C98-AF2C-4BD4-930C-1A7F2422E5B9}"/>
    <cellStyle name="Output 23 2" xfId="13092" xr:uid="{D9C36C46-64EB-42B0-8851-0C196BB265FA}"/>
    <cellStyle name="Output 24" xfId="7107" xr:uid="{508BB3FB-C14C-46D6-A434-93BC2635A31E}"/>
    <cellStyle name="Output 24 2" xfId="13578" xr:uid="{18ED1A25-587B-424F-A810-8EED2E72DE71}"/>
    <cellStyle name="Output 25" xfId="7150" xr:uid="{021E66CE-9FA0-48BD-A067-4D563A1051A4}"/>
    <cellStyle name="Output 25 2" xfId="13621" xr:uid="{BFFFF937-025C-46A5-8FEB-49C06AEE74C9}"/>
    <cellStyle name="Output 26" xfId="7099" xr:uid="{9EA07A59-CBDB-4F70-A0DF-4FD57BE97B99}"/>
    <cellStyle name="Output 26 2" xfId="13570" xr:uid="{F7D6A3C2-E194-43FE-8BB5-88EACE8A1FF6}"/>
    <cellStyle name="Output 27" xfId="7790" xr:uid="{F617E912-D73F-4A01-9A60-7D2CD150BCD4}"/>
    <cellStyle name="Output 27 2" xfId="14261" xr:uid="{55673453-E48F-4156-AE6E-FF95F280EAD5}"/>
    <cellStyle name="Output 28" xfId="7818" xr:uid="{BF35B908-52B3-4F47-A9C3-5324D5EA9201}"/>
    <cellStyle name="Output 28 2" xfId="14289" xr:uid="{F7C0249E-FF4C-4B61-B9BA-8139A9BE60F6}"/>
    <cellStyle name="Output 29" xfId="7999" xr:uid="{6BA9D59C-D2FF-436A-B6B6-07CB9352E984}"/>
    <cellStyle name="Output 29 2" xfId="14470" xr:uid="{888E5C6D-6E19-48DE-A388-A1859D848EF0}"/>
    <cellStyle name="Output 3" xfId="2500" xr:uid="{00000000-0005-0000-0000-0000C5090000}"/>
    <cellStyle name="Output 3 10" xfId="7052" xr:uid="{8236F8AD-F8FD-4990-A43A-E2C0E7072656}"/>
    <cellStyle name="Output 3 10 2" xfId="13523" xr:uid="{C000E317-BA10-42C6-8017-A66A14A352C2}"/>
    <cellStyle name="Output 3 11" xfId="6869" xr:uid="{2AC7F14C-03EA-4CAE-A875-A645C5E491B0}"/>
    <cellStyle name="Output 3 11 2" xfId="13340" xr:uid="{A1904E17-9BA6-4ABF-B50B-627960C1DB92}"/>
    <cellStyle name="Output 3 12" xfId="7287" xr:uid="{AAF13533-C82C-4C2A-AFC8-AE79A56023B1}"/>
    <cellStyle name="Output 3 12 2" xfId="13758" xr:uid="{B21616E8-253A-46FA-AA59-BC7BD6DC1DBF}"/>
    <cellStyle name="Output 3 13" xfId="7353" xr:uid="{8ACF0B6B-C1B6-4982-B7E8-B2B3774AAC91}"/>
    <cellStyle name="Output 3 13 2" xfId="13824" xr:uid="{7009D723-BC91-46DD-A385-CF832F10C5FD}"/>
    <cellStyle name="Output 3 14" xfId="7977" xr:uid="{2E6D9A7D-B7AB-4484-AF15-845E52F2A6DE}"/>
    <cellStyle name="Output 3 14 2" xfId="14448" xr:uid="{46D26A1D-161C-4622-AC7C-ACF4A2902D8A}"/>
    <cellStyle name="Output 3 15" xfId="8156" xr:uid="{864F5B63-E6C9-4CE8-BEA6-200B37E7C500}"/>
    <cellStyle name="Output 3 15 2" xfId="14627" xr:uid="{4A9F075E-5B57-4C44-8568-2C8C970A27B6}"/>
    <cellStyle name="Output 3 16" xfId="8333" xr:uid="{6D99AD84-1DEE-4248-B3AE-90EA538E8455}"/>
    <cellStyle name="Output 3 16 2" xfId="14804" xr:uid="{B39A2359-3142-4106-B4E5-E7BF82556EA4}"/>
    <cellStyle name="Output 3 17" xfId="8495" xr:uid="{CEC2FCC5-C839-49B5-BF19-4959CF995BB2}"/>
    <cellStyle name="Output 3 17 2" xfId="14966" xr:uid="{7EAA154C-B59E-4C19-9C01-DF6BECEBD67F}"/>
    <cellStyle name="Output 3 18" xfId="9130" xr:uid="{0E864BCD-97F3-4DBF-B928-8CF8132F0AE6}"/>
    <cellStyle name="Output 3 19" xfId="9665" xr:uid="{CF0F7D17-68E1-436E-9756-CF1CE82D341F}"/>
    <cellStyle name="Output 3 2" xfId="2501" xr:uid="{00000000-0005-0000-0000-0000C6090000}"/>
    <cellStyle name="Output 3 2 2" xfId="5105" xr:uid="{60083D66-B558-4A05-B8B2-4D55C4F86162}"/>
    <cellStyle name="Output 3 2 2 2" xfId="11584" xr:uid="{6BD210B3-35EC-4191-BA6D-21ACBCB3BEE1}"/>
    <cellStyle name="Output 3 2 3" xfId="9666" xr:uid="{9BEA0A20-EDF4-487F-8304-493804F95D2D}"/>
    <cellStyle name="Output 3 2 4" xfId="10469" xr:uid="{CC882D18-4772-4154-A24D-EFFE7F824207}"/>
    <cellStyle name="Output 3 20" xfId="9204" xr:uid="{8298A0C8-651D-4D14-8610-4E938A54B16C}"/>
    <cellStyle name="Output 3 21" xfId="9892" xr:uid="{1C6FBB8E-8695-4073-B20F-4CD6FEB3A0A7}"/>
    <cellStyle name="Output 3 22" xfId="10075" xr:uid="{CD99130C-C455-4E9D-845D-C01088869EF7}"/>
    <cellStyle name="Output 3 23" xfId="10192" xr:uid="{EEA4A55B-029F-4840-8428-C75BF7635950}"/>
    <cellStyle name="Output 3 24" xfId="15217" xr:uid="{A23F662A-031A-497C-AF69-D65C80DAAB14}"/>
    <cellStyle name="Output 3 25" xfId="15298" xr:uid="{543DC4B3-42D3-4AB5-B9B4-29695EBC548C}"/>
    <cellStyle name="Output 3 26" xfId="15777" xr:uid="{9AFB5C2C-F82D-4BDB-9366-C268FEF4A9B8}"/>
    <cellStyle name="Output 3 27" xfId="15938" xr:uid="{B35AE39B-96FF-4D32-897F-40F016BBEEEF}"/>
    <cellStyle name="Output 3 3" xfId="5104" xr:uid="{7531BED8-6F9C-4E67-84EF-7EC1AEA24E30}"/>
    <cellStyle name="Output 3 3 2" xfId="11583" xr:uid="{C8B7E307-B6AB-46AF-9FE9-50FD8727D12E}"/>
    <cellStyle name="Output 3 4" xfId="5628" xr:uid="{ADBC07BE-CBB8-480D-B34E-7137203FAFDD}"/>
    <cellStyle name="Output 3 4 2" xfId="12099" xr:uid="{6691FEFF-F435-43AC-A9C8-CCE5CB30977E}"/>
    <cellStyle name="Output 3 5" xfId="5442" xr:uid="{AE67EF87-64BC-4A15-875F-21D292BDC19C}"/>
    <cellStyle name="Output 3 5 2" xfId="11913" xr:uid="{6786A239-970D-4EC9-AB9A-DE51DA635AA4}"/>
    <cellStyle name="Output 3 6" xfId="5865" xr:uid="{C438BCED-F36F-4AB6-958D-1D5CE333F551}"/>
    <cellStyle name="Output 3 6 2" xfId="12336" xr:uid="{3D459740-38B5-4113-A9E8-ED8B4ACAAE60}"/>
    <cellStyle name="Output 3 7" xfId="5923" xr:uid="{B4732181-F506-4962-B275-F637A378FB78}"/>
    <cellStyle name="Output 3 7 2" xfId="12394" xr:uid="{856B13B9-A1B0-4841-96D2-F2624053A483}"/>
    <cellStyle name="Output 3 8" xfId="6571" xr:uid="{0A0A4FC3-38FB-4F06-9E65-79EABAC7D729}"/>
    <cellStyle name="Output 3 8 2" xfId="13042" xr:uid="{8870D87C-8AF3-4A09-9B64-163F7D52ED9D}"/>
    <cellStyle name="Output 3 9" xfId="6333" xr:uid="{8801F2DA-8F33-4C79-896E-C0B1BB038DEB}"/>
    <cellStyle name="Output 3 9 2" xfId="12804" xr:uid="{122FE310-3C70-4A79-AEF7-69EE69D263C3}"/>
    <cellStyle name="Output 30" xfId="8177" xr:uid="{ABD596CF-8557-4BCF-BA7A-177A8C2D9FBC}"/>
    <cellStyle name="Output 30 2" xfId="14648" xr:uid="{9B16CA14-B9FB-483C-B66C-EF8459C1DDF9}"/>
    <cellStyle name="Output 31" xfId="8341" xr:uid="{64082FA1-DD85-40FC-BC5F-82DD61F8E46E}"/>
    <cellStyle name="Output 31 2" xfId="14812" xr:uid="{135E5C7C-1BE4-4B9A-A017-C604700A0EB1}"/>
    <cellStyle name="Output 32" xfId="9226" xr:uid="{06ECCDF4-D415-4623-8BF0-98080EB2FE38}"/>
    <cellStyle name="Output 33" xfId="9644" xr:uid="{BE2CF27F-7AC0-45CA-9BF9-5CE4015AEA10}"/>
    <cellStyle name="Output 34" xfId="9708" xr:uid="{3A52610B-B51A-4B75-818F-3267EFDB07C2}"/>
    <cellStyle name="Output 35" xfId="9255" xr:uid="{96D59CDC-FA8A-487A-A821-E1548FA4B53F}"/>
    <cellStyle name="Output 36" xfId="9914" xr:uid="{2D9F04AC-EDA9-482A-9308-C2E93F13D23B}"/>
    <cellStyle name="Output 37" xfId="8724" xr:uid="{BD062B53-E189-42CC-8FBA-D1AFBB2C5F14}"/>
    <cellStyle name="Output 38" xfId="15010" xr:uid="{A4841B6E-B34F-47BA-9816-76D0B3B1D04D}"/>
    <cellStyle name="Output 39" xfId="15612" xr:uid="{CDFACC7B-46C5-488B-A031-ED320A966839}"/>
    <cellStyle name="Output 4" xfId="2502" xr:uid="{00000000-0005-0000-0000-0000C7090000}"/>
    <cellStyle name="Output 4 10" xfId="7053" xr:uid="{4FB0D5CA-BCE0-4EFE-A806-D3E1FBADE74C}"/>
    <cellStyle name="Output 4 10 2" xfId="13524" xr:uid="{66E5C751-5940-4294-905D-F7D0A747A703}"/>
    <cellStyle name="Output 4 11" xfId="6870" xr:uid="{C648D311-6734-4F4B-8627-8B884EFC07DC}"/>
    <cellStyle name="Output 4 11 2" xfId="13341" xr:uid="{ED5DED90-9AB6-4F51-9556-9A685C57E401}"/>
    <cellStyle name="Output 4 12" xfId="7288" xr:uid="{2185F20D-B5C4-4392-95C6-14F99A19777D}"/>
    <cellStyle name="Output 4 12 2" xfId="13759" xr:uid="{FBCC56F0-BA84-4874-BC9B-F06C9AC848FD}"/>
    <cellStyle name="Output 4 13" xfId="7352" xr:uid="{B40F2E39-9019-4024-A833-DE832611068B}"/>
    <cellStyle name="Output 4 13 2" xfId="13823" xr:uid="{C4429FD1-2DA4-4F6A-B4C1-3F494298130F}"/>
    <cellStyle name="Output 4 14" xfId="7978" xr:uid="{97D91131-47CE-4658-937B-5D535D5FB08B}"/>
    <cellStyle name="Output 4 14 2" xfId="14449" xr:uid="{1F2BD469-F817-4F86-BBFF-2264B45E0B95}"/>
    <cellStyle name="Output 4 15" xfId="8157" xr:uid="{14C8B0F5-D56F-4A3D-A183-8021D0E62BC3}"/>
    <cellStyle name="Output 4 15 2" xfId="14628" xr:uid="{38B58CA7-4774-4921-97D8-3F9BC3A0E854}"/>
    <cellStyle name="Output 4 16" xfId="8334" xr:uid="{29C10181-9D91-497C-8969-7A1857711130}"/>
    <cellStyle name="Output 4 16 2" xfId="14805" xr:uid="{C54EB7C9-0DED-49CB-889E-4F6690EEDF11}"/>
    <cellStyle name="Output 4 17" xfId="8496" xr:uid="{7A8D5D5B-A3D2-47D1-84C2-DEBAE3512E8F}"/>
    <cellStyle name="Output 4 17 2" xfId="14967" xr:uid="{9506F12C-6497-4DD1-87B6-10D8238883B7}"/>
    <cellStyle name="Output 4 18" xfId="9131" xr:uid="{5A8018A7-9907-4040-A5D3-4ED335196DE0}"/>
    <cellStyle name="Output 4 19" xfId="9667" xr:uid="{22B490C1-611D-4E92-90ED-EFC6E8216291}"/>
    <cellStyle name="Output 4 2" xfId="2503" xr:uid="{00000000-0005-0000-0000-0000C8090000}"/>
    <cellStyle name="Output 4 2 2" xfId="5107" xr:uid="{76441736-625B-4CEE-BA06-1724E40E6659}"/>
    <cellStyle name="Output 4 2 2 2" xfId="11586" xr:uid="{2F2465AA-2AAD-49DA-914A-D40FCF8AA6BD}"/>
    <cellStyle name="Output 4 2 3" xfId="9668" xr:uid="{C9E93296-D7C6-40F7-BCEA-EA6A4D88ECED}"/>
    <cellStyle name="Output 4 2 4" xfId="10470" xr:uid="{AE54038D-4DDD-474E-947E-B0B626069FA7}"/>
    <cellStyle name="Output 4 20" xfId="9205" xr:uid="{C25F1ECC-E332-4FA8-A4CD-758455BFF96E}"/>
    <cellStyle name="Output 4 21" xfId="9893" xr:uid="{4266B22B-A348-4D67-B894-F6346068BB9A}"/>
    <cellStyle name="Output 4 22" xfId="10076" xr:uid="{AF35F133-4EC2-4C37-AFF6-0B9507BF23AD}"/>
    <cellStyle name="Output 4 23" xfId="10193" xr:uid="{4EB9EB98-3ADB-4CC2-9049-9824F740C357}"/>
    <cellStyle name="Output 4 24" xfId="15218" xr:uid="{B64F27BC-4E01-4E9E-83BD-7F62368D919C}"/>
    <cellStyle name="Output 4 25" xfId="15297" xr:uid="{C5B05D31-E43F-4054-AFD9-1317667979C6}"/>
    <cellStyle name="Output 4 26" xfId="15778" xr:uid="{F6C2A54C-D536-4353-9108-C5327DAF3BC4}"/>
    <cellStyle name="Output 4 27" xfId="15939" xr:uid="{DB884C32-6BF2-4584-90D2-AECB00D27580}"/>
    <cellStyle name="Output 4 3" xfId="5106" xr:uid="{5E57477A-FF6F-4E4F-8CC4-59A99DA58743}"/>
    <cellStyle name="Output 4 3 2" xfId="11585" xr:uid="{62EFE406-3373-440B-AE85-976DF39B3C14}"/>
    <cellStyle name="Output 4 4" xfId="5629" xr:uid="{315BAF08-44EC-485B-B7EE-3F1494A06CC3}"/>
    <cellStyle name="Output 4 4 2" xfId="12100" xr:uid="{CDF730E2-7DF8-4D45-B861-7C541C8D042C}"/>
    <cellStyle name="Output 4 5" xfId="5443" xr:uid="{149A151A-7F40-42C2-9BF5-1E65E6606FB9}"/>
    <cellStyle name="Output 4 5 2" xfId="11914" xr:uid="{DB419CE3-ABD7-4AE3-AB8B-B417135B0116}"/>
    <cellStyle name="Output 4 6" xfId="5866" xr:uid="{F872EA7C-8945-4A56-8199-4373618858BE}"/>
    <cellStyle name="Output 4 6 2" xfId="12337" xr:uid="{E70C90B6-0A40-4845-91F3-7D0900E77478}"/>
    <cellStyle name="Output 4 7" xfId="5922" xr:uid="{1C89B2EA-C963-46E7-B8F6-2D7AD5253168}"/>
    <cellStyle name="Output 4 7 2" xfId="12393" xr:uid="{7C671A84-78F1-4C52-A52D-22B3AA507A6F}"/>
    <cellStyle name="Output 4 8" xfId="6572" xr:uid="{BD2D0669-51CE-476D-A447-BEE3CEE65228}"/>
    <cellStyle name="Output 4 8 2" xfId="13043" xr:uid="{EF5FB75D-8E01-4122-85F6-66D246CE50E6}"/>
    <cellStyle name="Output 4 9" xfId="6334" xr:uid="{28B76E5A-DEE9-4D2D-8283-F823A680C4DB}"/>
    <cellStyle name="Output 4 9 2" xfId="12805" xr:uid="{72DB60C0-C27B-460E-880E-1B64640F085B}"/>
    <cellStyle name="Output 40" xfId="15277" xr:uid="{8999C4C6-A070-4600-801E-C6F4425AF50C}"/>
    <cellStyle name="Output 41" xfId="15785" xr:uid="{E12B623A-A6CF-4DD4-A79A-B4DB8BAEE2B2}"/>
    <cellStyle name="Output 5" xfId="2504" xr:uid="{00000000-0005-0000-0000-0000C9090000}"/>
    <cellStyle name="Output 5 10" xfId="7054" xr:uid="{AAF9A9C4-C3A2-4CCA-BF43-EE91251D9763}"/>
    <cellStyle name="Output 5 10 2" xfId="13525" xr:uid="{8F7FDE05-725B-4AB6-A8BD-AA295E261106}"/>
    <cellStyle name="Output 5 11" xfId="6871" xr:uid="{5CD4E85C-EF99-4D2B-AE36-D596314E7311}"/>
    <cellStyle name="Output 5 11 2" xfId="13342" xr:uid="{FD796617-AFC0-483D-AA9D-0045FA91EAAC}"/>
    <cellStyle name="Output 5 12" xfId="7289" xr:uid="{C4CB0299-B888-4A10-9932-82DD4D4E0C7E}"/>
    <cellStyle name="Output 5 12 2" xfId="13760" xr:uid="{A24BD2C1-841F-4C3D-8AC1-37C869814B14}"/>
    <cellStyle name="Output 5 13" xfId="7351" xr:uid="{CE293969-1812-4900-B24A-96114FAFF495}"/>
    <cellStyle name="Output 5 13 2" xfId="13822" xr:uid="{C8A06FB5-2384-4B80-9E16-C9238FAFEE07}"/>
    <cellStyle name="Output 5 14" xfId="7979" xr:uid="{7E784A72-A1B6-4853-AD7E-185E1B59FDCA}"/>
    <cellStyle name="Output 5 14 2" xfId="14450" xr:uid="{D27DB8A9-A69C-4AAC-9DDC-B8CB9E146BF5}"/>
    <cellStyle name="Output 5 15" xfId="8158" xr:uid="{6F39F26D-4FD2-46C3-892D-B77C9ADCD533}"/>
    <cellStyle name="Output 5 15 2" xfId="14629" xr:uid="{EC948318-6DF7-4CB9-A8A9-CF58A9F5B770}"/>
    <cellStyle name="Output 5 16" xfId="8335" xr:uid="{C5E6C994-508D-4905-9221-EC1AE83430D7}"/>
    <cellStyle name="Output 5 16 2" xfId="14806" xr:uid="{30FBBA1D-BB55-4FC6-96A0-E5C1A5CEB8D2}"/>
    <cellStyle name="Output 5 17" xfId="8497" xr:uid="{75D20D02-1203-44C7-9717-6BE9AA25F00E}"/>
    <cellStyle name="Output 5 17 2" xfId="14968" xr:uid="{0269D906-A6FB-4841-8C7A-5D878439F117}"/>
    <cellStyle name="Output 5 18" xfId="9132" xr:uid="{6E7087AE-24B5-4A42-8060-6AE5277C2101}"/>
    <cellStyle name="Output 5 19" xfId="9669" xr:uid="{66FED6B0-063C-4F8F-B667-45EFD7E1B5F8}"/>
    <cellStyle name="Output 5 2" xfId="2505" xr:uid="{00000000-0005-0000-0000-0000CA090000}"/>
    <cellStyle name="Output 5 2 2" xfId="5109" xr:uid="{7FAEA403-D240-4A6E-899F-E36206315296}"/>
    <cellStyle name="Output 5 2 2 2" xfId="11588" xr:uid="{8A4652AD-9869-44D3-8DCB-F9620649B00F}"/>
    <cellStyle name="Output 5 2 3" xfId="9670" xr:uid="{D282658E-B221-4595-80C0-3863DE3080A3}"/>
    <cellStyle name="Output 5 2 4" xfId="10471" xr:uid="{83D7ECC4-45F6-4CD8-8C6C-075624310CF8}"/>
    <cellStyle name="Output 5 20" xfId="9206" xr:uid="{03A143B4-6F80-4C37-B53B-2E9646CDCE15}"/>
    <cellStyle name="Output 5 21" xfId="9894" xr:uid="{B8A93176-E6B0-4E25-80D3-94D1618E0F30}"/>
    <cellStyle name="Output 5 22" xfId="10077" xr:uid="{9A54650B-929B-431D-9EDF-134D9C338172}"/>
    <cellStyle name="Output 5 23" xfId="10194" xr:uid="{B5C8B34F-1CEA-4D48-B0F4-5AF345EAD59E}"/>
    <cellStyle name="Output 5 24" xfId="15219" xr:uid="{F44CA77C-33C5-4C7C-80EC-E30CCD8EB800}"/>
    <cellStyle name="Output 5 25" xfId="15296" xr:uid="{C9213B6C-9DE8-4FFF-A2C5-6C505997AB74}"/>
    <cellStyle name="Output 5 26" xfId="15779" xr:uid="{2F5AB418-25B2-482E-9D29-BA8C3E963331}"/>
    <cellStyle name="Output 5 27" xfId="15940" xr:uid="{B142FD03-3068-47CA-8010-66F0361EAA65}"/>
    <cellStyle name="Output 5 3" xfId="5108" xr:uid="{ED9BCA81-7442-46AA-B246-494E5A48B463}"/>
    <cellStyle name="Output 5 3 2" xfId="11587" xr:uid="{BEE6E473-FE4D-4409-BAB6-DD379AA1CBD8}"/>
    <cellStyle name="Output 5 4" xfId="5630" xr:uid="{F3D9BDE4-3688-4DA7-93F4-EB7C9B68414C}"/>
    <cellStyle name="Output 5 4 2" xfId="12101" xr:uid="{A490C6C7-21F3-4117-991B-8256CB7A0349}"/>
    <cellStyle name="Output 5 5" xfId="5444" xr:uid="{4A7940E1-BE96-46E7-93A0-CBD65E1CA568}"/>
    <cellStyle name="Output 5 5 2" xfId="11915" xr:uid="{8CF9B877-C7F8-44CE-B379-8346122B1E35}"/>
    <cellStyle name="Output 5 6" xfId="5867" xr:uid="{D21963D9-ADAD-4250-B1B4-B37B6444C0CB}"/>
    <cellStyle name="Output 5 6 2" xfId="12338" xr:uid="{526CCAB6-FCC9-4861-B4DC-A1272B4E683F}"/>
    <cellStyle name="Output 5 7" xfId="5921" xr:uid="{04FC24D2-C13B-46A6-AEAE-391380073884}"/>
    <cellStyle name="Output 5 7 2" xfId="12392" xr:uid="{BC12C242-D08C-4204-94A6-5FA9303A8D58}"/>
    <cellStyle name="Output 5 8" xfId="6573" xr:uid="{55A55753-3D98-4D64-B049-AFDBC43597AF}"/>
    <cellStyle name="Output 5 8 2" xfId="13044" xr:uid="{E29B078B-C2A4-4423-88AE-409E1653FEDB}"/>
    <cellStyle name="Output 5 9" xfId="6335" xr:uid="{E5BFC834-F3DB-4C94-8660-A1B0ACF0EB2A}"/>
    <cellStyle name="Output 5 9 2" xfId="12806" xr:uid="{12B7F646-7043-4FEC-814F-46BBBCF8854A}"/>
    <cellStyle name="Output 6" xfId="2506" xr:uid="{00000000-0005-0000-0000-0000CB090000}"/>
    <cellStyle name="Output 6 10" xfId="7055" xr:uid="{2306EC76-C108-49A9-8AB2-BA9BF8642072}"/>
    <cellStyle name="Output 6 10 2" xfId="13526" xr:uid="{06E5D99B-836B-4C28-867C-82B7C1CD15D9}"/>
    <cellStyle name="Output 6 11" xfId="6872" xr:uid="{9A592ED4-CDE1-4BC8-BAEA-D52A63A86693}"/>
    <cellStyle name="Output 6 11 2" xfId="13343" xr:uid="{92D0532E-F947-41B9-87A9-BF871026BD8B}"/>
    <cellStyle name="Output 6 12" xfId="7290" xr:uid="{40D27B6D-C40D-4222-A8B7-07F3E80CD3A8}"/>
    <cellStyle name="Output 6 12 2" xfId="13761" xr:uid="{A9F0535B-55AB-4740-AFCF-6667F54D6AC5}"/>
    <cellStyle name="Output 6 13" xfId="7350" xr:uid="{EC00F771-1D05-406E-BE6A-B715CC1E6C42}"/>
    <cellStyle name="Output 6 13 2" xfId="13821" xr:uid="{EF28B72F-5889-447A-8388-8D112AA4350E}"/>
    <cellStyle name="Output 6 14" xfId="7980" xr:uid="{CA72A2FC-049D-4F4C-8D78-1CFF9BAD2086}"/>
    <cellStyle name="Output 6 14 2" xfId="14451" xr:uid="{499FB12A-D4B4-41CD-A153-6416AE7888E5}"/>
    <cellStyle name="Output 6 15" xfId="8159" xr:uid="{E6CAC948-3462-4E92-B685-7A6A231F4A03}"/>
    <cellStyle name="Output 6 15 2" xfId="14630" xr:uid="{011FECBF-3EFE-4084-9ED3-142949487999}"/>
    <cellStyle name="Output 6 16" xfId="8336" xr:uid="{FE456952-14F8-42BC-87AB-2528E7EE841C}"/>
    <cellStyle name="Output 6 16 2" xfId="14807" xr:uid="{86EEB361-C9C6-476B-A16C-886F3BB55A67}"/>
    <cellStyle name="Output 6 17" xfId="8498" xr:uid="{AE5DD594-E55D-4246-A85F-F20C9FABE15B}"/>
    <cellStyle name="Output 6 17 2" xfId="14969" xr:uid="{607E15CF-9BF3-41B3-9FA1-BFE991002FEA}"/>
    <cellStyle name="Output 6 18" xfId="9133" xr:uid="{ED931B6C-337B-4EF6-914C-5496C9EDAF82}"/>
    <cellStyle name="Output 6 19" xfId="9671" xr:uid="{B29DCAEA-ED65-4A6C-97D5-5D5560DFDF02}"/>
    <cellStyle name="Output 6 2" xfId="2507" xr:uid="{00000000-0005-0000-0000-0000CC090000}"/>
    <cellStyle name="Output 6 2 2" xfId="5111" xr:uid="{712FABDD-76EA-4907-A385-8721F7B3B8F2}"/>
    <cellStyle name="Output 6 2 2 2" xfId="11590" xr:uid="{76367CBC-28DA-4333-BDBF-E5DF0E235F64}"/>
    <cellStyle name="Output 6 2 3" xfId="9672" xr:uid="{E5E264AC-F9AC-49CA-A8FD-D659E9D1CA24}"/>
    <cellStyle name="Output 6 2 4" xfId="10472" xr:uid="{D853D24D-FA32-49F1-8D87-E82FCA73DEAE}"/>
    <cellStyle name="Output 6 20" xfId="9207" xr:uid="{FAD87880-8472-44CD-A0D9-8C4254D374CA}"/>
    <cellStyle name="Output 6 21" xfId="9895" xr:uid="{F15730CD-B15D-4959-A89E-CC62C67E39FF}"/>
    <cellStyle name="Output 6 22" xfId="10078" xr:uid="{72787C22-0B0E-4E8D-B7C2-028C4EDED682}"/>
    <cellStyle name="Output 6 23" xfId="10195" xr:uid="{AACF2FE8-FADA-4783-A5C3-3D4BF0DE24EF}"/>
    <cellStyle name="Output 6 24" xfId="15220" xr:uid="{51A5B6BC-F96B-40B1-BDF6-BA73C8212145}"/>
    <cellStyle name="Output 6 25" xfId="15295" xr:uid="{30AEC707-56F5-41CA-B74D-A18B0F78EE67}"/>
    <cellStyle name="Output 6 26" xfId="15780" xr:uid="{953DACA4-BB52-4EED-9C4A-98849E56FC67}"/>
    <cellStyle name="Output 6 27" xfId="15941" xr:uid="{7CD4238F-60BC-4F8D-90DC-96DD222F9F5E}"/>
    <cellStyle name="Output 6 3" xfId="5110" xr:uid="{9F5D986A-1DAD-43B4-B478-CF0B05BA7B17}"/>
    <cellStyle name="Output 6 3 2" xfId="11589" xr:uid="{4A503094-751F-4F26-B3D7-BDAFC4086AC5}"/>
    <cellStyle name="Output 6 4" xfId="5631" xr:uid="{61C82125-3B76-4BCD-BD7C-61702CD83C35}"/>
    <cellStyle name="Output 6 4 2" xfId="12102" xr:uid="{B1DF8C5F-B4F7-4FA5-819D-C43BC7A8C094}"/>
    <cellStyle name="Output 6 5" xfId="5445" xr:uid="{9A1715A8-B714-4AB6-A7F6-B70B8A7E4449}"/>
    <cellStyle name="Output 6 5 2" xfId="11916" xr:uid="{EB4234B1-BAE2-47B6-A88A-06986976EA86}"/>
    <cellStyle name="Output 6 6" xfId="5868" xr:uid="{C59D45BB-07AD-4C8C-83A3-E2A6A895A380}"/>
    <cellStyle name="Output 6 6 2" xfId="12339" xr:uid="{58267575-5D69-4A2E-BE1F-AF593C7E4D89}"/>
    <cellStyle name="Output 6 7" xfId="5920" xr:uid="{FADEA9DD-3255-4DDC-A45F-FAC4CB86906F}"/>
    <cellStyle name="Output 6 7 2" xfId="12391" xr:uid="{761F8D70-0180-453E-BCC9-8AB312EB867C}"/>
    <cellStyle name="Output 6 8" xfId="6574" xr:uid="{82AE713D-0DBB-4FE1-A048-C3D3ADE2FD12}"/>
    <cellStyle name="Output 6 8 2" xfId="13045" xr:uid="{C020B355-6B60-49E5-9839-CD8F573C654A}"/>
    <cellStyle name="Output 6 9" xfId="6336" xr:uid="{101BEA8F-AFF4-49A8-8F97-2F12DB4D0F0F}"/>
    <cellStyle name="Output 6 9 2" xfId="12807" xr:uid="{589DC746-B813-49DA-B751-9E278F89A229}"/>
    <cellStyle name="Output 7" xfId="2508" xr:uid="{00000000-0005-0000-0000-0000CD090000}"/>
    <cellStyle name="Output 7 10" xfId="7056" xr:uid="{9D9A6445-9779-4776-94C5-242857593D2E}"/>
    <cellStyle name="Output 7 10 2" xfId="13527" xr:uid="{051DFB14-2249-46A3-ABF9-247CE45D924A}"/>
    <cellStyle name="Output 7 11" xfId="6873" xr:uid="{B76AE342-606D-4FE3-8845-60746ACC5DA2}"/>
    <cellStyle name="Output 7 11 2" xfId="13344" xr:uid="{2F1EB185-D4ED-4F48-8DB5-FD428089CE56}"/>
    <cellStyle name="Output 7 12" xfId="7291" xr:uid="{60D02F65-1194-4D7C-AFC7-5C694A8175C9}"/>
    <cellStyle name="Output 7 12 2" xfId="13762" xr:uid="{A0A2069A-617F-40CF-8EA0-3958D2692DB4}"/>
    <cellStyle name="Output 7 13" xfId="7349" xr:uid="{4775BD8C-F3DE-4D69-93D6-A4F82AD01AB4}"/>
    <cellStyle name="Output 7 13 2" xfId="13820" xr:uid="{24E919A9-B917-4462-B6FE-F22AA3D35B70}"/>
    <cellStyle name="Output 7 14" xfId="7981" xr:uid="{A9815BBB-223E-495A-AC04-065406A0E179}"/>
    <cellStyle name="Output 7 14 2" xfId="14452" xr:uid="{2FAA237A-C464-4020-B04A-F8AEED7C1546}"/>
    <cellStyle name="Output 7 15" xfId="8160" xr:uid="{D2C1A25F-1C31-4228-8969-298CFD1F2B51}"/>
    <cellStyle name="Output 7 15 2" xfId="14631" xr:uid="{34481081-8B54-4339-B0CC-34A16427B7B6}"/>
    <cellStyle name="Output 7 16" xfId="8337" xr:uid="{A51ED620-658D-4E8E-A9D4-3A5DA05D33D4}"/>
    <cellStyle name="Output 7 16 2" xfId="14808" xr:uid="{24245473-B1DF-4C97-8BD8-0BAC3B29BE8B}"/>
    <cellStyle name="Output 7 17" xfId="8499" xr:uid="{03BA5C8D-C395-485C-A275-213EA32D781E}"/>
    <cellStyle name="Output 7 17 2" xfId="14970" xr:uid="{C8E5408B-5D3D-42A4-8A18-E914E9C0CD7D}"/>
    <cellStyle name="Output 7 18" xfId="9134" xr:uid="{F3FA1B26-BD31-41C5-978F-AAE0D46163B0}"/>
    <cellStyle name="Output 7 19" xfId="9673" xr:uid="{C563E4A9-91FF-456E-B01B-A4495A737E99}"/>
    <cellStyle name="Output 7 2" xfId="2509" xr:uid="{00000000-0005-0000-0000-0000CE090000}"/>
    <cellStyle name="Output 7 2 2" xfId="5113" xr:uid="{F3B9E6BE-4C8F-46A5-9326-0E50E485677B}"/>
    <cellStyle name="Output 7 2 2 2" xfId="11592" xr:uid="{4D9A0AD0-22C0-4DE7-8E9C-7749D75231AE}"/>
    <cellStyle name="Output 7 2 3" xfId="9674" xr:uid="{3643AA30-043B-4DC2-97F2-0EE0F172746D}"/>
    <cellStyle name="Output 7 2 4" xfId="10473" xr:uid="{0AC0F53B-DF6C-4124-B963-6C317598F1A9}"/>
    <cellStyle name="Output 7 20" xfId="9208" xr:uid="{9EEFC19A-F289-46F1-A9F1-1E1F284EA36B}"/>
    <cellStyle name="Output 7 21" xfId="9896" xr:uid="{99567BA5-9448-4EB0-A711-5F29075413B6}"/>
    <cellStyle name="Output 7 22" xfId="10079" xr:uid="{EF4F5487-00F7-41BF-8C31-E2AB0EF26833}"/>
    <cellStyle name="Output 7 23" xfId="10196" xr:uid="{0FA6509A-C5A5-4B8E-B282-6659CDCBED48}"/>
    <cellStyle name="Output 7 24" xfId="15221" xr:uid="{35C1A280-04DE-4EEF-AF88-7B23DC14C64C}"/>
    <cellStyle name="Output 7 25" xfId="15294" xr:uid="{5F9C4721-8C67-4AD9-AAD7-A40EDDEAC981}"/>
    <cellStyle name="Output 7 26" xfId="15781" xr:uid="{056E8E49-9A2F-4313-85D4-E4A71F2C166A}"/>
    <cellStyle name="Output 7 27" xfId="15942" xr:uid="{76333FB7-ACD1-4BD3-8F6E-A8612C1574CE}"/>
    <cellStyle name="Output 7 3" xfId="5112" xr:uid="{09A8F228-E482-4683-B55E-9BF65354DDD9}"/>
    <cellStyle name="Output 7 3 2" xfId="11591" xr:uid="{3DF4F6A5-8A74-45EC-B034-ADCFC6A23A2A}"/>
    <cellStyle name="Output 7 4" xfId="5632" xr:uid="{4AA9F1F9-D2FB-4E5F-A221-6281B736C4D5}"/>
    <cellStyle name="Output 7 4 2" xfId="12103" xr:uid="{18D3B344-7BDB-497C-932D-2F7D3D9FE82E}"/>
    <cellStyle name="Output 7 5" xfId="5446" xr:uid="{0A0F5041-6142-414F-9FFB-08DAAE5BA2FE}"/>
    <cellStyle name="Output 7 5 2" xfId="11917" xr:uid="{4F0B47D4-666B-4F04-BC21-573FF8D86DB6}"/>
    <cellStyle name="Output 7 6" xfId="5869" xr:uid="{024E41C1-1236-4C5C-957D-269FB236AEAB}"/>
    <cellStyle name="Output 7 6 2" xfId="12340" xr:uid="{CD659F21-DA5D-49D6-9200-B9663C3DD747}"/>
    <cellStyle name="Output 7 7" xfId="5919" xr:uid="{C9016BC5-9E40-47AC-9178-9A4751405679}"/>
    <cellStyle name="Output 7 7 2" xfId="12390" xr:uid="{D9CFAB43-CF36-4EE3-A312-312724B1AD5E}"/>
    <cellStyle name="Output 7 8" xfId="6575" xr:uid="{5D261CEF-DF25-4193-8C11-EE932E5DC435}"/>
    <cellStyle name="Output 7 8 2" xfId="13046" xr:uid="{4CA63350-41A8-487E-B5C2-C10CD00ADAAE}"/>
    <cellStyle name="Output 7 9" xfId="6480" xr:uid="{CED31AFA-F763-4742-8442-94CE04D7FDDF}"/>
    <cellStyle name="Output 7 9 2" xfId="12951" xr:uid="{24A05D6A-09CB-4FBD-9BAC-058354B1F67B}"/>
    <cellStyle name="Output 8" xfId="2510" xr:uid="{00000000-0005-0000-0000-0000CF090000}"/>
    <cellStyle name="Output 8 10" xfId="7057" xr:uid="{06276659-F311-47DE-ABC5-5D0BB78ACA4C}"/>
    <cellStyle name="Output 8 10 2" xfId="13528" xr:uid="{5BC857F4-0186-4ADB-BB6A-7F5EF3FBF6F5}"/>
    <cellStyle name="Output 8 11" xfId="6874" xr:uid="{2F89BA24-19E9-4947-A477-EABC3E5A9F9A}"/>
    <cellStyle name="Output 8 11 2" xfId="13345" xr:uid="{CD29F98C-64A7-486A-B0DC-358D39255CE5}"/>
    <cellStyle name="Output 8 12" xfId="7292" xr:uid="{51F10EEC-1C66-4667-9765-196986C73308}"/>
    <cellStyle name="Output 8 12 2" xfId="13763" xr:uid="{D0E5359A-EBD6-47D0-B0BD-65D53BB2B93C}"/>
    <cellStyle name="Output 8 13" xfId="7348" xr:uid="{45DF9CF9-B541-4AD2-846A-B5FC6F12ABB8}"/>
    <cellStyle name="Output 8 13 2" xfId="13819" xr:uid="{26B45C5B-C881-4287-BEE2-57BCD709940F}"/>
    <cellStyle name="Output 8 14" xfId="7982" xr:uid="{6818D723-E045-49AC-9A0F-1889C71501FB}"/>
    <cellStyle name="Output 8 14 2" xfId="14453" xr:uid="{DFD30626-BFAC-4372-8872-A800599F2616}"/>
    <cellStyle name="Output 8 15" xfId="8161" xr:uid="{607802E9-096E-4AF2-B5EC-1BD286FA9B8A}"/>
    <cellStyle name="Output 8 15 2" xfId="14632" xr:uid="{12E73E34-6BBC-43DB-AA20-1F72F3166CC2}"/>
    <cellStyle name="Output 8 16" xfId="8338" xr:uid="{E584AA35-F7C0-4713-91D5-245F89E98D8F}"/>
    <cellStyle name="Output 8 16 2" xfId="14809" xr:uid="{5E0D9559-B1A7-4BCC-B6E8-6583D0CCD102}"/>
    <cellStyle name="Output 8 17" xfId="8500" xr:uid="{1B0B2AF4-83B5-4470-9427-301525B9AED2}"/>
    <cellStyle name="Output 8 17 2" xfId="14971" xr:uid="{99AA8A7E-F2E3-4C92-9650-96EEE2CA808A}"/>
    <cellStyle name="Output 8 18" xfId="9135" xr:uid="{DACFEBE7-D6CA-461C-A04C-AFFB54DE679B}"/>
    <cellStyle name="Output 8 19" xfId="9675" xr:uid="{07796897-1D31-4891-8C7E-65DAF2CA3791}"/>
    <cellStyle name="Output 8 2" xfId="2511" xr:uid="{00000000-0005-0000-0000-0000D0090000}"/>
    <cellStyle name="Output 8 2 2" xfId="5115" xr:uid="{1D7A4257-7AE0-495B-8B1A-C0EEB32FC9D9}"/>
    <cellStyle name="Output 8 2 2 2" xfId="11594" xr:uid="{B38C1C20-FC75-4F30-B0AC-7F4D167BC119}"/>
    <cellStyle name="Output 8 2 3" xfId="9676" xr:uid="{8C793A84-D8A7-4DF2-8EA8-049C48556F3E}"/>
    <cellStyle name="Output 8 2 4" xfId="10474" xr:uid="{6284D8D8-A43C-446D-BCC1-49AD9179F02C}"/>
    <cellStyle name="Output 8 20" xfId="9247" xr:uid="{C6FE163E-FC65-4EC9-8810-98FEFDDABF59}"/>
    <cellStyle name="Output 8 21" xfId="9897" xr:uid="{BBAA84CB-8E73-4680-9E46-65F690A7CA77}"/>
    <cellStyle name="Output 8 22" xfId="10080" xr:uid="{E693E0B4-79D9-432E-ADBD-322C192D0C27}"/>
    <cellStyle name="Output 8 23" xfId="10197" xr:uid="{786D03E5-BCA2-4A75-BA27-C20294D1EB58}"/>
    <cellStyle name="Output 8 24" xfId="15222" xr:uid="{0826445B-F9C1-46F3-AEBC-037C428380B0}"/>
    <cellStyle name="Output 8 25" xfId="15293" xr:uid="{AC2EC7B6-B72A-4208-8268-61A0E2D985CC}"/>
    <cellStyle name="Output 8 26" xfId="15782" xr:uid="{78B92561-5F90-4AEE-A0D5-F91B31F87B59}"/>
    <cellStyle name="Output 8 27" xfId="15943" xr:uid="{71A6D657-905C-40FD-86F1-22A78FC56D7B}"/>
    <cellStyle name="Output 8 3" xfId="5114" xr:uid="{C27301C0-6B0A-4A4F-947F-A6DDA5E5B45F}"/>
    <cellStyle name="Output 8 3 2" xfId="11593" xr:uid="{3692286E-BD7C-4720-B8ED-1F1BE79F10C2}"/>
    <cellStyle name="Output 8 4" xfId="5633" xr:uid="{C4932CB1-31F2-4557-B495-9E1D8273F690}"/>
    <cellStyle name="Output 8 4 2" xfId="12104" xr:uid="{0EB8DCF2-7320-4ABE-BF02-DA42643DAA9E}"/>
    <cellStyle name="Output 8 5" xfId="5447" xr:uid="{DAEF6068-4E7E-4ABC-9D39-C0D87A6A62A3}"/>
    <cellStyle name="Output 8 5 2" xfId="11918" xr:uid="{D6ED4164-98D2-488D-A21B-C75E3C629C8D}"/>
    <cellStyle name="Output 8 6" xfId="5870" xr:uid="{F547F77F-F214-4033-87F6-19468758418B}"/>
    <cellStyle name="Output 8 6 2" xfId="12341" xr:uid="{B006E6F4-904E-46A8-9DC3-489EB0BABCF1}"/>
    <cellStyle name="Output 8 7" xfId="5918" xr:uid="{DE34C1C1-D9C2-40AA-BD66-F312D02B3EF3}"/>
    <cellStyle name="Output 8 7 2" xfId="12389" xr:uid="{741B806B-18C7-4E29-8657-A3A217A8B1D5}"/>
    <cellStyle name="Output 8 8" xfId="6576" xr:uid="{8934D0E7-5971-4A28-986A-FDD2EB41C16B}"/>
    <cellStyle name="Output 8 8 2" xfId="13047" xr:uid="{4BA457F7-7F89-4DD5-844A-CA6EDD89B92C}"/>
    <cellStyle name="Output 8 9" xfId="6337" xr:uid="{97053F6D-AD1C-41E2-8FD9-5F1202251C06}"/>
    <cellStyle name="Output 8 9 2" xfId="12808" xr:uid="{666D1A2E-EFE1-4E6C-8C29-4DF0EB5B2637}"/>
    <cellStyle name="Output 9" xfId="2512" xr:uid="{00000000-0005-0000-0000-0000D1090000}"/>
    <cellStyle name="Output 9 10" xfId="7058" xr:uid="{1A4C08CB-A4E8-44EF-8FE1-31B3E865C42B}"/>
    <cellStyle name="Output 9 10 2" xfId="13529" xr:uid="{A55A4C90-14DC-47DF-84D9-DB830404AB31}"/>
    <cellStyle name="Output 9 11" xfId="6875" xr:uid="{679C5ECF-58FE-45D3-8887-9083153EEC9C}"/>
    <cellStyle name="Output 9 11 2" xfId="13346" xr:uid="{3E540268-CAD5-4F2D-B7AB-54BB6A38BEE3}"/>
    <cellStyle name="Output 9 12" xfId="7293" xr:uid="{D247BCD6-55E1-49C6-BB50-44BE1584DB55}"/>
    <cellStyle name="Output 9 12 2" xfId="13764" xr:uid="{BB389B09-6AA0-4B64-8AA8-8E51D02385C9}"/>
    <cellStyle name="Output 9 13" xfId="7313" xr:uid="{003D5EC7-222A-43D1-B271-E3231BEBDE49}"/>
    <cellStyle name="Output 9 13 2" xfId="13784" xr:uid="{F8230C9F-4281-4238-A2E2-AA1B32F2D3AD}"/>
    <cellStyle name="Output 9 14" xfId="7983" xr:uid="{1CDF2E9E-4250-4EF6-8017-B0DC8EE2AEBC}"/>
    <cellStyle name="Output 9 14 2" xfId="14454" xr:uid="{E1F82742-C095-45BA-B45A-4E72FCAB4DDC}"/>
    <cellStyle name="Output 9 15" xfId="8162" xr:uid="{C4050DEA-49AB-4055-A794-02A5F7DB5C16}"/>
    <cellStyle name="Output 9 15 2" xfId="14633" xr:uid="{45DC6B02-464E-4E14-8238-201386B9B47B}"/>
    <cellStyle name="Output 9 16" xfId="8339" xr:uid="{59F9DFDE-CF1F-4877-9EB4-96BB4C71AEEA}"/>
    <cellStyle name="Output 9 16 2" xfId="14810" xr:uid="{CAD2D497-7ABC-4419-A372-730ED0B18997}"/>
    <cellStyle name="Output 9 17" xfId="8501" xr:uid="{055D2B39-DD3D-4A29-9401-F74E2B707601}"/>
    <cellStyle name="Output 9 17 2" xfId="14972" xr:uid="{24D58F29-97E2-4C6C-8071-CAB8C477C66B}"/>
    <cellStyle name="Output 9 18" xfId="9136" xr:uid="{F12A2EB4-20D6-4BEC-865C-AA9A768AA5F8}"/>
    <cellStyle name="Output 9 19" xfId="9677" xr:uid="{13BE773B-C517-4193-B038-75460F3D2B70}"/>
    <cellStyle name="Output 9 2" xfId="2513" xr:uid="{00000000-0005-0000-0000-0000D2090000}"/>
    <cellStyle name="Output 9 2 2" xfId="5117" xr:uid="{F558973A-168F-41A9-83C7-DF8914EE5E08}"/>
    <cellStyle name="Output 9 2 2 2" xfId="11596" xr:uid="{DB04A0C4-89A4-4EB2-BC74-E8094E256D01}"/>
    <cellStyle name="Output 9 2 3" xfId="9678" xr:uid="{469AECE4-B70E-486F-8D37-1E75EEA134DB}"/>
    <cellStyle name="Output 9 2 4" xfId="10475" xr:uid="{887DECDC-16BC-4976-8405-0BAC7745E06D}"/>
    <cellStyle name="Output 9 20" xfId="9209" xr:uid="{C0542DCF-0F85-4E90-9B10-CF9947221E81}"/>
    <cellStyle name="Output 9 21" xfId="9898" xr:uid="{66D3EAC6-E667-4B26-BFC7-9802A78DFB6F}"/>
    <cellStyle name="Output 9 22" xfId="10081" xr:uid="{2B212C49-A2C3-40FA-A2BF-B34B44486C0B}"/>
    <cellStyle name="Output 9 23" xfId="10198" xr:uid="{567F5E5B-48D4-46A3-9226-D9CA1B7ED7E5}"/>
    <cellStyle name="Output 9 24" xfId="15223" xr:uid="{294E6FD1-B0AF-4FCD-8498-95D1F411C2E9}"/>
    <cellStyle name="Output 9 25" xfId="15292" xr:uid="{919019A4-A85A-4AEC-8046-F8EB0577B0DC}"/>
    <cellStyle name="Output 9 26" xfId="15783" xr:uid="{5CCEFC83-BCA3-44AF-925F-880A03CF443E}"/>
    <cellStyle name="Output 9 27" xfId="15944" xr:uid="{CA6CDDDE-4723-40E3-9767-3BFC97CCFD58}"/>
    <cellStyle name="Output 9 3" xfId="5116" xr:uid="{B6AC38FE-5BBE-4226-9782-9828CB45D9C7}"/>
    <cellStyle name="Output 9 3 2" xfId="11595" xr:uid="{08D8FDEB-726C-44B4-B74E-B2D4D5F713BF}"/>
    <cellStyle name="Output 9 4" xfId="5634" xr:uid="{B75CB589-6C47-4FF1-8614-E6F2EB7518C7}"/>
    <cellStyle name="Output 9 4 2" xfId="12105" xr:uid="{6EFDCF99-3050-4A04-A569-4917F56F98FC}"/>
    <cellStyle name="Output 9 5" xfId="5448" xr:uid="{75114877-C272-432F-B1BB-3A68DF3AE827}"/>
    <cellStyle name="Output 9 5 2" xfId="11919" xr:uid="{6AA81F53-9BD8-4D64-B91A-FBCD16E92BB9}"/>
    <cellStyle name="Output 9 6" xfId="5871" xr:uid="{A463775B-3F60-4EA1-8543-8C708E574871}"/>
    <cellStyle name="Output 9 6 2" xfId="12342" xr:uid="{BEAD5039-B4C9-4C4D-A214-3B47B3087DBF}"/>
    <cellStyle name="Output 9 7" xfId="5917" xr:uid="{C5D6DB47-06CF-4BEE-82BF-006E6E704504}"/>
    <cellStyle name="Output 9 7 2" xfId="12388" xr:uid="{9EACB67F-AE4E-440A-BF0E-94BF6723D8A7}"/>
    <cellStyle name="Output 9 8" xfId="6577" xr:uid="{16236F19-C48F-430F-BF01-4BDE0946938E}"/>
    <cellStyle name="Output 9 8 2" xfId="13048" xr:uid="{19E046C3-C511-427C-A1DC-C6E3E73FDA14}"/>
    <cellStyle name="Output 9 9" xfId="6338" xr:uid="{D2CE6C04-BA73-4395-A0B3-66AA95B595D7}"/>
    <cellStyle name="Output 9 9 2" xfId="12809" xr:uid="{7A379829-11D1-4516-BFE2-232C6D890D81}"/>
    <cellStyle name="Percent" xfId="2675" builtinId="5"/>
    <cellStyle name="Percent [0]" xfId="2514" xr:uid="{00000000-0005-0000-0000-0000D4090000}"/>
    <cellStyle name="Percent [0] 2" xfId="2515" xr:uid="{00000000-0005-0000-0000-0000D5090000}"/>
    <cellStyle name="Percent [00]" xfId="2516" xr:uid="{00000000-0005-0000-0000-0000D6090000}"/>
    <cellStyle name="Percent [00] 2" xfId="2517" xr:uid="{00000000-0005-0000-0000-0000D7090000}"/>
    <cellStyle name="Percent [2]" xfId="2518" xr:uid="{00000000-0005-0000-0000-0000D8090000}"/>
    <cellStyle name="Percent [2] 2" xfId="2519" xr:uid="{00000000-0005-0000-0000-0000D9090000}"/>
    <cellStyle name="Percent 10" xfId="2520" xr:uid="{00000000-0005-0000-0000-0000DA090000}"/>
    <cellStyle name="Percent 11" xfId="2521" xr:uid="{00000000-0005-0000-0000-0000DB090000}"/>
    <cellStyle name="Percent 11 2" xfId="2671" xr:uid="{980A7276-0BE0-4DFA-8C62-A1C171653F21}"/>
    <cellStyle name="Percent 12" xfId="5118" xr:uid="{5A2F67E9-DD7D-4C16-8354-27808D1E410D}"/>
    <cellStyle name="Percent 13" xfId="5161" xr:uid="{32763A28-75D8-48B0-B7F7-34BB447EB6EF}"/>
    <cellStyle name="Percent 14" xfId="4770" xr:uid="{6BAFC300-706A-45E3-87F2-8712FB4E5088}"/>
    <cellStyle name="Percent 15" xfId="9679" xr:uid="{40B3859D-7866-40E3-88F5-07EB66A12B45}"/>
    <cellStyle name="Percent 16" xfId="10498" xr:uid="{82F31C96-D307-4DD3-962A-985E1C0B7465}"/>
    <cellStyle name="Percent 17" xfId="14993" xr:uid="{96AE996C-F99D-49BC-8A54-8AA02B6988A7}"/>
    <cellStyle name="Percent 18" xfId="15000" xr:uid="{961DC696-0C4F-48BB-9E66-B38F981EE4E2}"/>
    <cellStyle name="Percent 19" xfId="10476" xr:uid="{3C536BB4-899C-4E12-B979-57F6D5201060}"/>
    <cellStyle name="Percent 2" xfId="2522" xr:uid="{00000000-0005-0000-0000-0000DC090000}"/>
    <cellStyle name="Percent 2 2" xfId="2523" xr:uid="{00000000-0005-0000-0000-0000DD090000}"/>
    <cellStyle name="Percent 2 2 2" xfId="2524" xr:uid="{00000000-0005-0000-0000-0000DE090000}"/>
    <cellStyle name="Percent 2 2 2 2" xfId="2525" xr:uid="{00000000-0005-0000-0000-0000DF090000}"/>
    <cellStyle name="Percent 2 2 2 2 2" xfId="2526" xr:uid="{00000000-0005-0000-0000-0000E0090000}"/>
    <cellStyle name="Percent 2 2 2 2 2 2" xfId="2527" xr:uid="{00000000-0005-0000-0000-0000E1090000}"/>
    <cellStyle name="Percent 2 2 2 2 2 2 2" xfId="4361" xr:uid="{0CC73197-619C-4BB9-BBA7-F7D289737F1F}"/>
    <cellStyle name="Percent 2 2 2 2 2 2 3" xfId="3646" xr:uid="{33C2D66C-96E1-4315-BDD0-26C6AD812A9E}"/>
    <cellStyle name="Percent 2 2 2 2 2 3" xfId="2528" xr:uid="{00000000-0005-0000-0000-0000E2090000}"/>
    <cellStyle name="Percent 2 2 2 2 2 3 2" xfId="4362" xr:uid="{DB0D60BA-9CDD-4B16-97EC-3C826DFE8529}"/>
    <cellStyle name="Percent 2 2 2 2 2 3 3" xfId="3647" xr:uid="{7123AA2C-560F-4CC9-8BCA-FFAB1EF0F606}"/>
    <cellStyle name="Percent 2 2 2 2 2 4" xfId="2529" xr:uid="{00000000-0005-0000-0000-0000E3090000}"/>
    <cellStyle name="Percent 2 2 2 2 2 4 2" xfId="4363" xr:uid="{699DCC35-4A02-4451-B1F2-D0A0C7983D2F}"/>
    <cellStyle name="Percent 2 2 2 2 2 4 3" xfId="3648" xr:uid="{928F0381-922E-4FF6-8CC5-83F242EBC7DA}"/>
    <cellStyle name="Percent 2 2 2 2 2 5" xfId="2530" xr:uid="{00000000-0005-0000-0000-0000E4090000}"/>
    <cellStyle name="Percent 2 2 2 2 2 5 2" xfId="4364" xr:uid="{D2E9E12B-DF21-40B5-8658-CC3B1F1CAA6C}"/>
    <cellStyle name="Percent 2 2 2 2 2 5 3" xfId="3649" xr:uid="{7CEEB132-DA98-4927-A1DC-0D34B61C25A1}"/>
    <cellStyle name="Percent 2 2 2 2 2 6" xfId="4360" xr:uid="{583C4148-FB0C-46B3-A471-3C6BD8B50B19}"/>
    <cellStyle name="Percent 2 2 2 2 2 7" xfId="3645" xr:uid="{969BEFCB-4905-46B7-964B-B66003F5B9D6}"/>
    <cellStyle name="Percent 2 2 2 2 3" xfId="2531" xr:uid="{00000000-0005-0000-0000-0000E5090000}"/>
    <cellStyle name="Percent 2 2 2 2 3 2" xfId="4365" xr:uid="{65C5E911-F1F9-42A8-BAF1-68EBF6D2378B}"/>
    <cellStyle name="Percent 2 2 2 2 3 3" xfId="3650" xr:uid="{C7E3670E-375D-430A-8D04-F7AF1CD87C16}"/>
    <cellStyle name="Percent 2 2 2 2 4" xfId="2532" xr:uid="{00000000-0005-0000-0000-0000E6090000}"/>
    <cellStyle name="Percent 2 2 2 2 4 2" xfId="4366" xr:uid="{8186583D-BBA9-43CC-97F5-AC3CD0E4FDCE}"/>
    <cellStyle name="Percent 2 2 2 2 4 3" xfId="3651" xr:uid="{023608F1-7164-45E2-BDBF-4F56499E46CA}"/>
    <cellStyle name="Percent 2 2 2 2 5" xfId="2533" xr:uid="{00000000-0005-0000-0000-0000E7090000}"/>
    <cellStyle name="Percent 2 2 2 2 5 2" xfId="4367" xr:uid="{EB6553ED-B37B-423C-AF1F-6E331961BED4}"/>
    <cellStyle name="Percent 2 2 2 2 5 3" xfId="3652" xr:uid="{2518C742-701B-435A-900A-7F1313FD261C}"/>
    <cellStyle name="Percent 2 2 2 2 6" xfId="4359" xr:uid="{13D67A07-9764-4907-AC8E-3C813E76A9D3}"/>
    <cellStyle name="Percent 2 2 2 2 7" xfId="3644" xr:uid="{4DFE8D49-05F4-4045-B066-BB3F0C94C0EA}"/>
    <cellStyle name="Percent 2 2 2 3" xfId="2534" xr:uid="{00000000-0005-0000-0000-0000E8090000}"/>
    <cellStyle name="Percent 2 2 2 3 2" xfId="4368" xr:uid="{972ECAA2-4F61-4470-AB4A-46E07CFD57A6}"/>
    <cellStyle name="Percent 2 2 2 3 3" xfId="3653" xr:uid="{8C35A5FB-9CAA-4294-AAA2-F55FE2C02CDE}"/>
    <cellStyle name="Percent 2 2 2 4" xfId="2535" xr:uid="{00000000-0005-0000-0000-0000E9090000}"/>
    <cellStyle name="Percent 2 2 2 4 2" xfId="4369" xr:uid="{5D8933AE-6513-456F-B99A-DC733AF20456}"/>
    <cellStyle name="Percent 2 2 2 4 3" xfId="3654" xr:uid="{7737132F-BFE1-4CC6-BA52-186A3C33A8BD}"/>
    <cellStyle name="Percent 2 2 2 5" xfId="2536" xr:uid="{00000000-0005-0000-0000-0000EA090000}"/>
    <cellStyle name="Percent 2 2 2 5 2" xfId="4370" xr:uid="{2531F851-E2E4-4A2D-8AA5-EA9BF209637E}"/>
    <cellStyle name="Percent 2 2 2 5 3" xfId="3655" xr:uid="{BC14F352-2F0D-4BCE-AF0E-5F30680663BD}"/>
    <cellStyle name="Percent 2 2 2 6" xfId="2537" xr:uid="{00000000-0005-0000-0000-0000EB090000}"/>
    <cellStyle name="Percent 2 2 2 6 2" xfId="4371" xr:uid="{0AC6191E-49C7-43B3-BFDB-008EEC5B763B}"/>
    <cellStyle name="Percent 2 2 2 6 3" xfId="3656" xr:uid="{8724F654-6531-4596-93FB-FA4BB5398EFE}"/>
    <cellStyle name="Percent 2 2 2 7" xfId="2538" xr:uid="{00000000-0005-0000-0000-0000EC090000}"/>
    <cellStyle name="Percent 2 2 2 7 2" xfId="4372" xr:uid="{EFA32259-4B01-435C-AE86-CE80401CF77A}"/>
    <cellStyle name="Percent 2 2 2 7 3" xfId="3657" xr:uid="{9CDE9EF8-A6D3-408F-8A8A-2AC835B02D59}"/>
    <cellStyle name="Percent 2 2 2 8" xfId="4358" xr:uid="{BF600502-1CC2-4F53-A2A0-28782B173834}"/>
    <cellStyle name="Percent 2 2 2 9" xfId="3643" xr:uid="{FB496483-478D-4589-948D-6D5E9F634136}"/>
    <cellStyle name="Percent 2 2 3" xfId="2539" xr:uid="{00000000-0005-0000-0000-0000ED090000}"/>
    <cellStyle name="Percent 2 2 3 2" xfId="4373" xr:uid="{9359C3DC-7086-4140-BB02-7B23274C6D82}"/>
    <cellStyle name="Percent 2 2 3 3" xfId="3658" xr:uid="{8D407137-6124-4657-B203-307FFD915094}"/>
    <cellStyle name="Percent 2 2 4" xfId="2540" xr:uid="{00000000-0005-0000-0000-0000EE090000}"/>
    <cellStyle name="Percent 2 2 4 2" xfId="4374" xr:uid="{08C098DE-D4DD-4ECD-8D33-26091D0B92BC}"/>
    <cellStyle name="Percent 2 2 4 3" xfId="3659" xr:uid="{EF9A5C53-B0E3-45F5-A99B-13E2A9C5562E}"/>
    <cellStyle name="Percent 2 2 5" xfId="2541" xr:uid="{00000000-0005-0000-0000-0000EF090000}"/>
    <cellStyle name="Percent 2 2 5 2" xfId="4375" xr:uid="{44765C5B-6B59-44F5-B2E5-298215CC4784}"/>
    <cellStyle name="Percent 2 2 5 3" xfId="3660" xr:uid="{C6235D3D-B8AA-48B4-964E-1D0A8EB06388}"/>
    <cellStyle name="Percent 2 2 6" xfId="2542" xr:uid="{00000000-0005-0000-0000-0000F0090000}"/>
    <cellStyle name="Percent 2 3" xfId="2543" xr:uid="{00000000-0005-0000-0000-0000F1090000}"/>
    <cellStyle name="Percent 2 3 2" xfId="2544" xr:uid="{00000000-0005-0000-0000-0000F2090000}"/>
    <cellStyle name="Percent 2 3 2 2" xfId="2545" xr:uid="{00000000-0005-0000-0000-0000F3090000}"/>
    <cellStyle name="Percent 2 3 3" xfId="4376" xr:uid="{C439826F-69D5-4A60-9796-B0FF965D8D76}"/>
    <cellStyle name="Percent 2 3 4" xfId="3661" xr:uid="{F25A1233-DBBB-4ED2-A970-3F37F4B18E44}"/>
    <cellStyle name="Percent 2 4" xfId="2546" xr:uid="{00000000-0005-0000-0000-0000F4090000}"/>
    <cellStyle name="Percent 2 4 2" xfId="4377" xr:uid="{76A8463E-294C-4DD0-883B-23CEF409F571}"/>
    <cellStyle name="Percent 2 4 3" xfId="3662" xr:uid="{DB4B0312-98CA-4BBA-812E-B36523CDA455}"/>
    <cellStyle name="Percent 2 5" xfId="2547" xr:uid="{00000000-0005-0000-0000-0000F5090000}"/>
    <cellStyle name="Percent 2 5 2" xfId="4378" xr:uid="{366F78F6-7C3B-4209-9AB9-55CAF43BC11D}"/>
    <cellStyle name="Percent 2 5 3" xfId="3663" xr:uid="{40BF1221-845B-4D96-B4A0-3256E4DFABBA}"/>
    <cellStyle name="Percent 2 6" xfId="2548" xr:uid="{00000000-0005-0000-0000-0000F6090000}"/>
    <cellStyle name="Percent 2 6 2" xfId="4379" xr:uid="{4281B31E-E82F-4C0F-B7E7-D23C9D77A7AC}"/>
    <cellStyle name="Percent 2 6 3" xfId="3664" xr:uid="{536A88E2-5F92-4968-B2CB-5454887B1237}"/>
    <cellStyle name="Percent 2 7" xfId="2549" xr:uid="{00000000-0005-0000-0000-0000F7090000}"/>
    <cellStyle name="Percent 20" xfId="14999" xr:uid="{C4C4FD5E-8E5F-4B98-A1B1-240615042649}"/>
    <cellStyle name="Percent 21" xfId="14994" xr:uid="{8F7511F0-A73E-470E-A84D-E48B8C681AB4}"/>
    <cellStyle name="Percent 22" xfId="3679" xr:uid="{6C4DB101-2FAF-4804-903D-F0F9513B373A}"/>
    <cellStyle name="Percent 23" xfId="15253" xr:uid="{61F92CAC-FC4B-47CF-AC1A-8C7B3769840D}"/>
    <cellStyle name="Percent 3" xfId="2550" xr:uid="{00000000-0005-0000-0000-0000F8090000}"/>
    <cellStyle name="Percent 3 2" xfId="2551" xr:uid="{00000000-0005-0000-0000-0000F9090000}"/>
    <cellStyle name="Percent 4" xfId="2552" xr:uid="{00000000-0005-0000-0000-0000FA090000}"/>
    <cellStyle name="Percent 4 2" xfId="2553" xr:uid="{00000000-0005-0000-0000-0000FB090000}"/>
    <cellStyle name="Percent 4 2 2" xfId="2554" xr:uid="{00000000-0005-0000-0000-0000FC090000}"/>
    <cellStyle name="Percent 5" xfId="2555" xr:uid="{00000000-0005-0000-0000-0000FD090000}"/>
    <cellStyle name="Percent 5 2" xfId="2556" xr:uid="{00000000-0005-0000-0000-0000FE090000}"/>
    <cellStyle name="Percent 5 2 2" xfId="2557" xr:uid="{00000000-0005-0000-0000-0000FF090000}"/>
    <cellStyle name="Percent 5 2 2 2" xfId="4382" xr:uid="{5BC58B8F-607E-4CD9-9C14-378B2622FDF6}"/>
    <cellStyle name="Percent 5 2 2 3" xfId="3667" xr:uid="{27CFB2AC-D2C1-432C-ACAD-C9AB43DE6E68}"/>
    <cellStyle name="Percent 5 2 3" xfId="2558" xr:uid="{00000000-0005-0000-0000-0000000A0000}"/>
    <cellStyle name="Percent 5 2 3 2" xfId="4383" xr:uid="{3CD8BB6D-CBB1-44BD-AF2A-81004E512C49}"/>
    <cellStyle name="Percent 5 2 3 3" xfId="3668" xr:uid="{70E77F0B-B989-41A6-8323-0A9D3F315722}"/>
    <cellStyle name="Percent 5 2 4" xfId="2559" xr:uid="{00000000-0005-0000-0000-0000010A0000}"/>
    <cellStyle name="Percent 5 2 4 2" xfId="4384" xr:uid="{AC80D656-1464-4447-84FB-9A40A944CBC7}"/>
    <cellStyle name="Percent 5 2 4 3" xfId="3669" xr:uid="{0F03E7B3-AAF4-4527-A463-2CA30EE035F5}"/>
    <cellStyle name="Percent 5 2 5" xfId="2560" xr:uid="{00000000-0005-0000-0000-0000020A0000}"/>
    <cellStyle name="Percent 5 2 5 2" xfId="4385" xr:uid="{F72E54A7-43B8-451A-8041-ACA5969D988B}"/>
    <cellStyle name="Percent 5 2 5 3" xfId="3670" xr:uid="{39D1F334-73DE-4F69-AE9F-5BF040CCC007}"/>
    <cellStyle name="Percent 5 2 6" xfId="2561" xr:uid="{00000000-0005-0000-0000-0000030A0000}"/>
    <cellStyle name="Percent 5 2 6 2" xfId="2562" xr:uid="{00000000-0005-0000-0000-0000040A0000}"/>
    <cellStyle name="Percent 5 2 7" xfId="4381" xr:uid="{4BB8CD35-F10F-411A-94D6-6DB4CB922DC5}"/>
    <cellStyle name="Percent 5 2 8" xfId="3666" xr:uid="{21D3703C-268E-4DDB-BAEE-104942FB8E9A}"/>
    <cellStyle name="Percent 5 3" xfId="2563" xr:uid="{00000000-0005-0000-0000-0000050A0000}"/>
    <cellStyle name="Percent 5 3 2" xfId="4386" xr:uid="{147EBC7F-2C57-48C3-8B93-B628F7789A91}"/>
    <cellStyle name="Percent 5 3 3" xfId="3671" xr:uid="{2A2C0859-1F66-467C-8525-1D548135771A}"/>
    <cellStyle name="Percent 5 4" xfId="2564" xr:uid="{00000000-0005-0000-0000-0000060A0000}"/>
    <cellStyle name="Percent 5 4 2" xfId="4387" xr:uid="{9B95DC74-A1D0-44B2-9356-A78A7BD726CE}"/>
    <cellStyle name="Percent 5 4 3" xfId="3672" xr:uid="{FA6192E0-8244-4178-B00F-105C07CA5568}"/>
    <cellStyle name="Percent 5 5" xfId="2565" xr:uid="{00000000-0005-0000-0000-0000070A0000}"/>
    <cellStyle name="Percent 5 5 2" xfId="4388" xr:uid="{E4B7270E-6B3D-4061-87FF-C06E7ACD1AF5}"/>
    <cellStyle name="Percent 5 5 3" xfId="3673" xr:uid="{0E8F017D-F0EE-4E87-9E8A-507406C6F60D}"/>
    <cellStyle name="Percent 5 6" xfId="4380" xr:uid="{808AAA33-4E0A-4881-ACC0-7C398FF9B212}"/>
    <cellStyle name="Percent 5 7" xfId="3665" xr:uid="{21FB144C-848A-4C1F-80FD-A9A7C10E5017}"/>
    <cellStyle name="Percent 6" xfId="2566" xr:uid="{00000000-0005-0000-0000-0000080A0000}"/>
    <cellStyle name="Percent 6 2" xfId="2567" xr:uid="{00000000-0005-0000-0000-0000090A0000}"/>
    <cellStyle name="Percent 7" xfId="2568" xr:uid="{00000000-0005-0000-0000-00000A0A0000}"/>
    <cellStyle name="Percent 7 2" xfId="2569" xr:uid="{00000000-0005-0000-0000-00000B0A0000}"/>
    <cellStyle name="Percent 7 2 2" xfId="2570" xr:uid="{00000000-0005-0000-0000-00000C0A0000}"/>
    <cellStyle name="Percent 7 3" xfId="2571" xr:uid="{00000000-0005-0000-0000-00000D0A0000}"/>
    <cellStyle name="Percent 8" xfId="2572" xr:uid="{00000000-0005-0000-0000-00000E0A0000}"/>
    <cellStyle name="Percent 8 2" xfId="4389" xr:uid="{AFEF0B99-33F5-4B50-B2C3-0157EA005B70}"/>
    <cellStyle name="Percent 8 3" xfId="5119" xr:uid="{0875D34C-8B5A-4B67-8DED-B2BA96DB8547}"/>
    <cellStyle name="Percent 8 4" xfId="3674" xr:uid="{58304C5C-B726-4E9B-B6EB-5F192DF5C922}"/>
    <cellStyle name="Percent 9" xfId="2573" xr:uid="{00000000-0005-0000-0000-00000F0A0000}"/>
    <cellStyle name="Percent 9 2" xfId="2574" xr:uid="{00000000-0005-0000-0000-0000100A0000}"/>
    <cellStyle name="PrePop Currency (0)" xfId="2575" xr:uid="{00000000-0005-0000-0000-0000110A0000}"/>
    <cellStyle name="PrePop Currency (0) 2" xfId="2576" xr:uid="{00000000-0005-0000-0000-0000120A0000}"/>
    <cellStyle name="PrePop Currency (2)" xfId="2577" xr:uid="{00000000-0005-0000-0000-0000130A0000}"/>
    <cellStyle name="PrePop Currency (2) 2" xfId="2578" xr:uid="{00000000-0005-0000-0000-0000140A0000}"/>
    <cellStyle name="PrePop Units (0)" xfId="2579" xr:uid="{00000000-0005-0000-0000-0000150A0000}"/>
    <cellStyle name="PrePop Units (0) 2" xfId="2580" xr:uid="{00000000-0005-0000-0000-0000160A0000}"/>
    <cellStyle name="PrePop Units (1)" xfId="2581" xr:uid="{00000000-0005-0000-0000-0000170A0000}"/>
    <cellStyle name="PrePop Units (1) 2" xfId="2582" xr:uid="{00000000-0005-0000-0000-0000180A0000}"/>
    <cellStyle name="PrePop Units (2)" xfId="2583" xr:uid="{00000000-0005-0000-0000-0000190A0000}"/>
    <cellStyle name="PrePop Units (2) 2" xfId="2584" xr:uid="{00000000-0005-0000-0000-00001A0A0000}"/>
    <cellStyle name="Reset range style to defaults" xfId="2585" xr:uid="{00000000-0005-0000-0000-00001B0A0000}"/>
    <cellStyle name="RevList" xfId="2586" xr:uid="{00000000-0005-0000-0000-00001C0A0000}"/>
    <cellStyle name="sbt2" xfId="2587" xr:uid="{00000000-0005-0000-0000-00001D0A0000}"/>
    <cellStyle name="sbt2 10" xfId="6339" xr:uid="{A61B875C-97A9-4DB1-8D84-CF6CE396F1D6}"/>
    <cellStyle name="sbt2 10 2" xfId="12810" xr:uid="{D2523F98-6160-4273-A8C9-B96E35241248}"/>
    <cellStyle name="sbt2 11" xfId="7087" xr:uid="{C4F5B5F3-7E09-4E28-891C-03FDE3D0FBD6}"/>
    <cellStyle name="sbt2 11 2" xfId="13558" xr:uid="{AEF38EE0-5475-4726-B0C8-81D8C2E6E3F1}"/>
    <cellStyle name="sbt2 12" xfId="7062" xr:uid="{F1126920-FCDC-4EAE-B124-D02AFF6D2E51}"/>
    <cellStyle name="sbt2 12 2" xfId="13533" xr:uid="{FF794181-3158-478C-BE3E-28CC8946A45D}"/>
    <cellStyle name="sbt2 13" xfId="6878" xr:uid="{54BEBAD9-0718-44EF-A314-FA6F3A161F85}"/>
    <cellStyle name="sbt2 13 2" xfId="13349" xr:uid="{C52B3B05-7A6D-4325-9DB0-DA2C8455DDF1}"/>
    <cellStyle name="sbt2 14" xfId="7294" xr:uid="{3FB5E688-46C5-4F05-A92E-B9AEBCE645DE}"/>
    <cellStyle name="sbt2 14 2" xfId="13765" xr:uid="{FCFE009B-6DD6-4A8B-909C-278BA331DD1F}"/>
    <cellStyle name="sbt2 15" xfId="7789" xr:uid="{233716BF-3C5B-496B-87BC-E424E1B6B7C2}"/>
    <cellStyle name="sbt2 15 2" xfId="14260" xr:uid="{959C3628-CC36-43DD-A7F5-53DCAE01A7C2}"/>
    <cellStyle name="sbt2 16" xfId="7820" xr:uid="{BBF5EBE3-D98C-4C0F-973E-93ECC1772161}"/>
    <cellStyle name="sbt2 16 2" xfId="14291" xr:uid="{6C393141-1224-4587-9426-26D1E000A8DE}"/>
    <cellStyle name="sbt2 17" xfId="8001" xr:uid="{02CA6D57-B01A-4773-8CE5-45FA75F845D6}"/>
    <cellStyle name="sbt2 17 2" xfId="14472" xr:uid="{4B647726-E22B-448E-A257-A87A38FE9D18}"/>
    <cellStyle name="sbt2 18" xfId="8179" xr:uid="{99B08AB6-6BDE-440B-B1A8-0F2BE6D58A7C}"/>
    <cellStyle name="sbt2 18 2" xfId="14650" xr:uid="{2C5C68D2-7161-4EC4-95C9-8A7E4434FEB8}"/>
    <cellStyle name="sbt2 19" xfId="8343" xr:uid="{C8978510-67B3-4D15-8467-16AE80F4F74E}"/>
    <cellStyle name="sbt2 19 2" xfId="14814" xr:uid="{D115D5A8-66B7-4506-8A51-B70087CDCB64}"/>
    <cellStyle name="sbt2 2" xfId="2588" xr:uid="{00000000-0005-0000-0000-00001E0A0000}"/>
    <cellStyle name="sbt2 2 2" xfId="5121" xr:uid="{99E35713-6288-4A41-9D43-B5F3E364FE04}"/>
    <cellStyle name="sbt2 2 3" xfId="9710" xr:uid="{686F2E71-C656-4BF7-A12B-4A3534DA7DA5}"/>
    <cellStyle name="sbt2 20" xfId="8502" xr:uid="{470F21FE-612A-4D5A-AD88-4639F68F4913}"/>
    <cellStyle name="sbt2 20 2" xfId="14973" xr:uid="{EEB2CAE5-9EEC-429C-890E-F0884B843CB8}"/>
    <cellStyle name="sbt2 21" xfId="9224" xr:uid="{50EE7A11-0610-4477-A6D7-1473FAF1AAD6}"/>
    <cellStyle name="sbt2 22" xfId="9150" xr:uid="{E4B100B9-59BF-45D7-9BE1-DCA68549D315}"/>
    <cellStyle name="sbt2 23" xfId="9257" xr:uid="{A8D911C9-72FB-4CB9-A597-AC3166B82306}"/>
    <cellStyle name="sbt2 24" xfId="9916" xr:uid="{3C9702EE-2640-4C74-A48D-B2BE2A49A801}"/>
    <cellStyle name="sbt2 25" xfId="10086" xr:uid="{1BFBD27D-A6AC-4841-9438-AD77CA3FA2F2}"/>
    <cellStyle name="sbt2 26" xfId="10199" xr:uid="{7C16E203-FB55-4845-AFEB-0DD786414020}"/>
    <cellStyle name="sbt2 27" xfId="15243" xr:uid="{DD252AD6-DACD-4F8D-AC85-30D8D4EE5CB4}"/>
    <cellStyle name="sbt2 28" xfId="15006" xr:uid="{88A5EE04-4EA1-4171-A846-C24FE651EC88}"/>
    <cellStyle name="sbt2 29" xfId="15275" xr:uid="{83363D3E-2A4B-4E85-806A-5A644DBF2746}"/>
    <cellStyle name="sbt2 3" xfId="4390" xr:uid="{B1005DD7-70EB-49C6-B00F-59F1FE438B02}"/>
    <cellStyle name="sbt2 3 2" xfId="10896" xr:uid="{20B8C7E4-ACA1-4A3C-9551-320EA4E40810}"/>
    <cellStyle name="sbt2 3 3" xfId="14996" xr:uid="{03F1C6EC-F2CE-41AD-9A91-64B525F2CEA0}"/>
    <cellStyle name="sbt2 30" xfId="15787" xr:uid="{D1710DDC-602B-4103-A376-4945C52D824A}"/>
    <cellStyle name="sbt2 31" xfId="15945" xr:uid="{4604DD1F-554D-481D-9719-1293F85A763C}"/>
    <cellStyle name="sbt2 4" xfId="5120" xr:uid="{5E3C4C54-9878-4192-BCC7-7005F185234A}"/>
    <cellStyle name="sbt2 5" xfId="5638" xr:uid="{515CF1CE-F9FA-402E-8A8A-0FD71837EA1B}"/>
    <cellStyle name="sbt2 5 2" xfId="12109" xr:uid="{DBBAB61E-CBDA-4B7E-AB75-768583E31717}"/>
    <cellStyle name="sbt2 6" xfId="5451" xr:uid="{B0761EA1-420F-430E-839B-A8BBD3E136F0}"/>
    <cellStyle name="sbt2 6 2" xfId="11922" xr:uid="{4998AD77-72ED-4DBB-8F65-DAD8BB72BA15}"/>
    <cellStyle name="sbt2 7" xfId="5872" xr:uid="{FF5A6C4F-9F30-4892-8600-8051369A6E1C}"/>
    <cellStyle name="sbt2 7 2" xfId="12343" xr:uid="{C7B5544B-8DAC-48A3-9466-BE6B4860A9DA}"/>
    <cellStyle name="sbt2 8" xfId="6484" xr:uid="{E56FA9E0-2A54-4D8B-A00D-1695E8C40138}"/>
    <cellStyle name="sbt2 8 2" xfId="12955" xr:uid="{6F09293D-E4C8-451B-B389-7DE3B4EEEA5C}"/>
    <cellStyle name="sbt2 9" xfId="6580" xr:uid="{F2371F8A-F125-4172-BD2D-CD70C6EA074B}"/>
    <cellStyle name="sbt2 9 2" xfId="13051" xr:uid="{62393C23-68AF-4579-A862-9297752189AB}"/>
    <cellStyle name="subt1" xfId="2589" xr:uid="{00000000-0005-0000-0000-00001F0A0000}"/>
    <cellStyle name="subt1 2" xfId="2590" xr:uid="{00000000-0005-0000-0000-0000200A0000}"/>
    <cellStyle name="subt1 2 2" xfId="5123" xr:uid="{F141AD9F-3148-491F-9254-E228642D7A5D}"/>
    <cellStyle name="subt1 3" xfId="4391" xr:uid="{31782DAB-4EB0-48E5-AA77-275F622EE2DE}"/>
    <cellStyle name="subt1 3 2" xfId="10897" xr:uid="{5BD7F78F-63DC-4116-BA03-1665621B3B7B}"/>
    <cellStyle name="subt1 4" xfId="5122" xr:uid="{ECC42F0E-66FB-4083-B06C-E411179E2B07}"/>
    <cellStyle name="Subtotal" xfId="2591" xr:uid="{00000000-0005-0000-0000-0000210A0000}"/>
    <cellStyle name="Text Indent A" xfId="2592" xr:uid="{00000000-0005-0000-0000-0000220A0000}"/>
    <cellStyle name="Text Indent B" xfId="2593" xr:uid="{00000000-0005-0000-0000-0000230A0000}"/>
    <cellStyle name="Text Indent B 2" xfId="2594" xr:uid="{00000000-0005-0000-0000-0000240A0000}"/>
    <cellStyle name="Text Indent C" xfId="2595" xr:uid="{00000000-0005-0000-0000-0000250A0000}"/>
    <cellStyle name="Text Indent C 2" xfId="2596" xr:uid="{00000000-0005-0000-0000-0000260A0000}"/>
    <cellStyle name="TIGA" xfId="2597" xr:uid="{00000000-0005-0000-0000-0000270A0000}"/>
    <cellStyle name="Title" xfId="2598" builtinId="15" customBuiltin="1"/>
    <cellStyle name="Title 10" xfId="2599" xr:uid="{00000000-0005-0000-0000-0000290A0000}"/>
    <cellStyle name="Title 11" xfId="2600" xr:uid="{00000000-0005-0000-0000-00002A0A0000}"/>
    <cellStyle name="Title 12" xfId="2601" xr:uid="{00000000-0005-0000-0000-00002B0A0000}"/>
    <cellStyle name="Title 13" xfId="2602" xr:uid="{00000000-0005-0000-0000-00002C0A0000}"/>
    <cellStyle name="Title 14" xfId="2603" xr:uid="{00000000-0005-0000-0000-00002D0A0000}"/>
    <cellStyle name="Title 15" xfId="2604" xr:uid="{00000000-0005-0000-0000-00002E0A0000}"/>
    <cellStyle name="Title 16" xfId="2605" xr:uid="{00000000-0005-0000-0000-00002F0A0000}"/>
    <cellStyle name="Title 2" xfId="2606" xr:uid="{00000000-0005-0000-0000-0000300A0000}"/>
    <cellStyle name="Title 2 2" xfId="2607" xr:uid="{00000000-0005-0000-0000-0000310A0000}"/>
    <cellStyle name="Title 2 3" xfId="2608" xr:uid="{00000000-0005-0000-0000-0000320A0000}"/>
    <cellStyle name="Title 3" xfId="2609" xr:uid="{00000000-0005-0000-0000-0000330A0000}"/>
    <cellStyle name="Title 4" xfId="2610" xr:uid="{00000000-0005-0000-0000-0000340A0000}"/>
    <cellStyle name="Title 5" xfId="2611" xr:uid="{00000000-0005-0000-0000-0000350A0000}"/>
    <cellStyle name="Title 6" xfId="2612" xr:uid="{00000000-0005-0000-0000-0000360A0000}"/>
    <cellStyle name="Title 7" xfId="2613" xr:uid="{00000000-0005-0000-0000-0000370A0000}"/>
    <cellStyle name="Title 8" xfId="2614" xr:uid="{00000000-0005-0000-0000-0000380A0000}"/>
    <cellStyle name="Title 9" xfId="2615" xr:uid="{00000000-0005-0000-0000-0000390A0000}"/>
    <cellStyle name="Total" xfId="2616" builtinId="25" customBuiltin="1"/>
    <cellStyle name="Total 10" xfId="2617" xr:uid="{00000000-0005-0000-0000-00003B0A0000}"/>
    <cellStyle name="Total 10 10" xfId="7066" xr:uid="{1A6D1867-7D27-47AC-AF24-B096AC935D54}"/>
    <cellStyle name="Total 10 10 2" xfId="13537" xr:uid="{0D1E299A-AEED-403E-A01C-E31B8F6501E9}"/>
    <cellStyle name="Total 10 11" xfId="7093" xr:uid="{D6B474CA-C729-44DB-BCED-6D5D9DB671E4}"/>
    <cellStyle name="Total 10 11 2" xfId="13564" xr:uid="{4B37C7B8-53B1-45DF-A756-CCC0DEC76331}"/>
    <cellStyle name="Total 10 12" xfId="7296" xr:uid="{9213139B-E6C5-4829-BC91-B4F758F37F64}"/>
    <cellStyle name="Total 10 12 2" xfId="13767" xr:uid="{F10C126C-7D51-4B1D-A0AA-281571FEECB5}"/>
    <cellStyle name="Total 10 13" xfId="7825" xr:uid="{1605A8B7-8A14-4301-82AA-D32A6C55F820}"/>
    <cellStyle name="Total 10 13 2" xfId="14296" xr:uid="{C0968895-1654-481B-A587-5EDF6A0FC731}"/>
    <cellStyle name="Total 10 14" xfId="8005" xr:uid="{7F491BF9-BFF0-4A7F-AF5F-052DFBCF55D1}"/>
    <cellStyle name="Total 10 14 2" xfId="14476" xr:uid="{94E8C202-F53F-4A66-9C47-30D912700B6F}"/>
    <cellStyle name="Total 10 15" xfId="8182" xr:uid="{D4B00ADB-0E0C-4E31-BA62-C8F17E5632B0}"/>
    <cellStyle name="Total 10 15 2" xfId="14653" xr:uid="{21EA8C4C-5FE9-447D-9898-5B045EB4D38C}"/>
    <cellStyle name="Total 10 16" xfId="8346" xr:uid="{E5BD23E4-D25E-4AB2-8BAA-4308BF4CD93C}"/>
    <cellStyle name="Total 10 16 2" xfId="14817" xr:uid="{45FF5DA6-B1D1-4258-AF86-4E2DA9E5AB4C}"/>
    <cellStyle name="Total 10 17" xfId="8504" xr:uid="{37E9887D-F711-4C85-8FBF-EA5974822CF4}"/>
    <cellStyle name="Total 10 17 2" xfId="14975" xr:uid="{EFDEE216-0514-4564-AF71-3A5AD82BF5AD}"/>
    <cellStyle name="Total 10 18" xfId="8550" xr:uid="{12067CA7-C07E-4619-BAE4-D50F3F7DD194}"/>
    <cellStyle name="Total 10 19" xfId="9716" xr:uid="{A8CD09DD-DB12-4F40-89B1-72AB9CAA34CF}"/>
    <cellStyle name="Total 10 2" xfId="2618" xr:uid="{00000000-0005-0000-0000-00003C0A0000}"/>
    <cellStyle name="Total 10 2 2" xfId="5126" xr:uid="{841CB919-994F-4362-BA4E-A35D6A8C6D52}"/>
    <cellStyle name="Total 10 2 2 2" xfId="11599" xr:uid="{B6546FD1-88C8-490B-B846-4C8EA9D942AC}"/>
    <cellStyle name="Total 10 2 3" xfId="9717" xr:uid="{CD05E69F-12F2-4147-B925-8952705520D2}"/>
    <cellStyle name="Total 10 2 4" xfId="10477" xr:uid="{EF72CF48-CE22-425E-87F9-0C3C71A3DF38}"/>
    <cellStyle name="Total 10 20" xfId="9261" xr:uid="{42247772-B5F8-4F5A-9458-177E1137804B}"/>
    <cellStyle name="Total 10 21" xfId="9920" xr:uid="{8BF92F37-109C-4076-ABD6-9E20321E132B}"/>
    <cellStyle name="Total 10 22" xfId="10089" xr:uid="{F684F98F-C5D9-463E-84CB-CCA8577539B6}"/>
    <cellStyle name="Total 10 23" xfId="10200" xr:uid="{8CB32029-B70F-4A9D-9529-AC2AFB3AB5A5}"/>
    <cellStyle name="Total 10 24" xfId="15225" xr:uid="{44A5D369-D276-4F25-A4DA-4FA60D1EDB41}"/>
    <cellStyle name="Total 10 25" xfId="15623" xr:uid="{8E651E6B-D619-437D-BB9F-4D310BA35DA5}"/>
    <cellStyle name="Total 10 26" xfId="15789" xr:uid="{A68A03CD-3702-475C-88A1-278D8915A87C}"/>
    <cellStyle name="Total 10 27" xfId="15946" xr:uid="{8109566B-18E3-42A0-8C46-1A6D62CC3850}"/>
    <cellStyle name="Total 10 3" xfId="5125" xr:uid="{F57ED9A4-6E69-4AF3-9AD4-F540576DC648}"/>
    <cellStyle name="Total 10 3 2" xfId="11598" xr:uid="{32CB0570-D04B-4784-955C-1DBF595309D0}"/>
    <cellStyle name="Total 10 4" xfId="5183" xr:uid="{AF66F5E0-D7BF-4A80-8E27-BFA6F115FA05}"/>
    <cellStyle name="Total 10 4 2" xfId="11654" xr:uid="{D964077D-4670-4C5C-8245-74C04674BBEB}"/>
    <cellStyle name="Total 10 5" xfId="5670" xr:uid="{5D8ADDE8-B950-48B3-8360-6AFC17BF8F1B}"/>
    <cellStyle name="Total 10 5 2" xfId="12141" xr:uid="{2A7B6900-091E-40B8-B25F-8D6000428633}"/>
    <cellStyle name="Total 10 6" xfId="5873" xr:uid="{23F3F06B-CCEC-4282-A22B-32608C7008E7}"/>
    <cellStyle name="Total 10 6 2" xfId="12344" xr:uid="{571D184E-A860-44AD-95D4-13676258C922}"/>
    <cellStyle name="Total 10 7" xfId="6490" xr:uid="{B40113A0-E802-40BA-90DA-DD37211CA360}"/>
    <cellStyle name="Total 10 7 2" xfId="12961" xr:uid="{C6714372-1763-407C-9C4C-1D5267C27B24}"/>
    <cellStyle name="Total 10 8" xfId="6474" xr:uid="{00056C7F-07DD-4D69-BB6B-2F81B02AF74C}"/>
    <cellStyle name="Total 10 8 2" xfId="12945" xr:uid="{A5D5EFE0-7FC8-4881-8CAD-8EE6FA2E580A}"/>
    <cellStyle name="Total 10 9" xfId="6610" xr:uid="{05BF3DC5-E636-40E7-8CB7-361748C343D5}"/>
    <cellStyle name="Total 10 9 2" xfId="13081" xr:uid="{27C4E780-6459-4E7B-B904-9DEED2526C9C}"/>
    <cellStyle name="Total 11" xfId="2619" xr:uid="{00000000-0005-0000-0000-00003D0A0000}"/>
    <cellStyle name="Total 11 10" xfId="6650" xr:uid="{B443BDC6-192A-4263-920E-A3B80621664B}"/>
    <cellStyle name="Total 11 10 2" xfId="13121" xr:uid="{E24DF633-391E-4627-B561-B59A0FD54FFF}"/>
    <cellStyle name="Total 11 11" xfId="6880" xr:uid="{B5B4390C-E4D8-47D9-BD4E-E724AEE68741}"/>
    <cellStyle name="Total 11 11 2" xfId="13351" xr:uid="{17DDCD6C-8A49-4CA7-BB88-1EF7E82941B2}"/>
    <cellStyle name="Total 11 12" xfId="7297" xr:uid="{A218AC22-3E5E-472E-AC92-CD695A33F76A}"/>
    <cellStyle name="Total 11 12 2" xfId="13768" xr:uid="{746E21B2-EA88-46BA-B1F5-E33A95E72B4C}"/>
    <cellStyle name="Total 11 13" xfId="7826" xr:uid="{CE00C02D-53D3-4479-93C4-819A471B99BB}"/>
    <cellStyle name="Total 11 13 2" xfId="14297" xr:uid="{63F3B834-AF6E-43CA-8D18-EC862505574D}"/>
    <cellStyle name="Total 11 14" xfId="8006" xr:uid="{B065619B-F485-4DE2-921F-7B2A46B92A45}"/>
    <cellStyle name="Total 11 14 2" xfId="14477" xr:uid="{151ED8CE-04F1-4219-B745-C3ED20C02AC8}"/>
    <cellStyle name="Total 11 15" xfId="8183" xr:uid="{7DB2114A-4666-402E-8015-B3DDD0C976B3}"/>
    <cellStyle name="Total 11 15 2" xfId="14654" xr:uid="{A6A81149-48F7-4B9E-BC71-91A6519DCC59}"/>
    <cellStyle name="Total 11 16" xfId="8347" xr:uid="{67C31B84-BB9E-445C-8DD1-3EC89BC35905}"/>
    <cellStyle name="Total 11 16 2" xfId="14818" xr:uid="{41D5C860-62E3-432C-9FA1-620A2FB95AE3}"/>
    <cellStyle name="Total 11 17" xfId="8505" xr:uid="{8E7E4C29-D526-440B-A25A-2D27E23B1096}"/>
    <cellStyle name="Total 11 17 2" xfId="14976" xr:uid="{14DC4561-F972-4896-A01A-AE59F6450159}"/>
    <cellStyle name="Total 11 18" xfId="9154" xr:uid="{C2B9D56A-71F6-4319-860B-326FD7149B1C}"/>
    <cellStyle name="Total 11 19" xfId="9718" xr:uid="{FA9AB248-CDFC-4A0E-BE6F-E2A2A3A2B184}"/>
    <cellStyle name="Total 11 2" xfId="2620" xr:uid="{00000000-0005-0000-0000-00003E0A0000}"/>
    <cellStyle name="Total 11 2 2" xfId="5128" xr:uid="{A94E3013-98E0-4985-A6AB-0E039BE3C09C}"/>
    <cellStyle name="Total 11 2 2 2" xfId="11601" xr:uid="{533E01AE-922E-484F-BEBB-AA02C5D589D8}"/>
    <cellStyle name="Total 11 2 3" xfId="9719" xr:uid="{57CA4B5B-5E8A-41C7-9FF1-9C2ACA7946A2}"/>
    <cellStyle name="Total 11 2 4" xfId="10478" xr:uid="{F02A6648-B096-4F88-B572-4ADB3E3BEEAB}"/>
    <cellStyle name="Total 11 20" xfId="9262" xr:uid="{C483C1F7-80A4-491A-8684-DC014CFBF299}"/>
    <cellStyle name="Total 11 21" xfId="9921" xr:uid="{F1A49F20-5E0F-4222-AB6D-F0D4330845B2}"/>
    <cellStyle name="Total 11 22" xfId="10090" xr:uid="{C724DBA0-3E01-4A79-822D-292116D4323B}"/>
    <cellStyle name="Total 11 23" xfId="10230" xr:uid="{CF1CE3FB-5368-47BB-AEAA-D8AACB43E4DB}"/>
    <cellStyle name="Total 11 24" xfId="15226" xr:uid="{2E7C48D5-FA2A-4FF4-84E7-F2B94DEBEC3A}"/>
    <cellStyle name="Total 11 25" xfId="15624" xr:uid="{9D48E048-795D-4D55-9BBD-45F11AF6FA88}"/>
    <cellStyle name="Total 11 26" xfId="15790" xr:uid="{16ECEAD3-553D-42BA-9154-78E76B2B67D2}"/>
    <cellStyle name="Total 11 27" xfId="15947" xr:uid="{444ACE30-68ED-4C8B-8BB6-A4EDA5723B12}"/>
    <cellStyle name="Total 11 3" xfId="5127" xr:uid="{163748F5-144D-4167-B379-EA46E6A12A09}"/>
    <cellStyle name="Total 11 3 2" xfId="11600" xr:uid="{ECD79149-DF0C-424E-98FF-57C7889C4975}"/>
    <cellStyle name="Total 11 4" xfId="5642" xr:uid="{C7460B46-DEB6-4711-B20E-8FFE543948A8}"/>
    <cellStyle name="Total 11 4 2" xfId="12113" xr:uid="{045CA760-82D5-48A3-9334-DCF72277AFB6}"/>
    <cellStyle name="Total 11 5" xfId="5454" xr:uid="{D1AA236F-FDF0-48A7-B7EB-C08956D48829}"/>
    <cellStyle name="Total 11 5 2" xfId="11925" xr:uid="{CAF5FC66-FEF8-4747-A38B-0E8FC025C0BB}"/>
    <cellStyle name="Total 11 6" xfId="5874" xr:uid="{F09FCE8D-3FB8-48A9-A278-178C66ABABDE}"/>
    <cellStyle name="Total 11 6 2" xfId="12345" xr:uid="{CB9473CD-51F1-4A68-84D7-4F9B2C21899A}"/>
    <cellStyle name="Total 11 7" xfId="6491" xr:uid="{374104F6-FA11-45CB-BBC0-74EA20133F30}"/>
    <cellStyle name="Total 11 7 2" xfId="12962" xr:uid="{2582D1E3-08D5-406C-9E93-B46636D9567B}"/>
    <cellStyle name="Total 11 8" xfId="6584" xr:uid="{A7D31F5A-B1A9-4E08-8F03-E13989A973E2}"/>
    <cellStyle name="Total 11 8 2" xfId="13055" xr:uid="{D695B775-B6BA-4FFA-8D84-4399E1934C14}"/>
    <cellStyle name="Total 11 9" xfId="6340" xr:uid="{3B4A4D7E-2E5F-4D33-8430-158DDD904FC4}"/>
    <cellStyle name="Total 11 9 2" xfId="12811" xr:uid="{B6F4552C-F067-4EC5-8F6A-21DE94A5AD5C}"/>
    <cellStyle name="Total 12" xfId="2621" xr:uid="{00000000-0005-0000-0000-00003F0A0000}"/>
    <cellStyle name="Total 12 10" xfId="7097" xr:uid="{06E555A9-2EBF-4467-9440-9B92D3ABB1C5}"/>
    <cellStyle name="Total 12 10 2" xfId="13568" xr:uid="{595B9D02-F8FC-41C6-876E-5E11BFCA77FD}"/>
    <cellStyle name="Total 12 11" xfId="7082" xr:uid="{F397E4E6-6FE6-40CB-9797-BE3215A5CAC2}"/>
    <cellStyle name="Total 12 11 2" xfId="13553" xr:uid="{F2AB7A2A-E9F3-432D-BB9F-9C853CB5C06E}"/>
    <cellStyle name="Total 12 12" xfId="7298" xr:uid="{BCABA7C1-2EC1-478D-AD6B-38FFB12BD259}"/>
    <cellStyle name="Total 12 12 2" xfId="13769" xr:uid="{C8F4B3CF-CB60-45BA-8261-89353F055426}"/>
    <cellStyle name="Total 12 13" xfId="7827" xr:uid="{A10DB2D0-9300-438B-8A20-F5A459E85D29}"/>
    <cellStyle name="Total 12 13 2" xfId="14298" xr:uid="{E1EE6CA3-AFE4-47B1-AFE2-16A8345926FC}"/>
    <cellStyle name="Total 12 14" xfId="8007" xr:uid="{F0A49FAC-98E5-40B1-AA47-DF903F79884B}"/>
    <cellStyle name="Total 12 14 2" xfId="14478" xr:uid="{E72C5765-2492-4BCF-A251-2E2386F66A6C}"/>
    <cellStyle name="Total 12 15" xfId="8184" xr:uid="{E20EC27C-B13E-49BA-94FD-78BFE0AA229E}"/>
    <cellStyle name="Total 12 15 2" xfId="14655" xr:uid="{D10694D5-A947-4650-A7A6-83691FB0C701}"/>
    <cellStyle name="Total 12 16" xfId="8348" xr:uid="{D9AAAC75-3111-4427-80B9-7783870FD7E4}"/>
    <cellStyle name="Total 12 16 2" xfId="14819" xr:uid="{569A72AE-8B11-4B1E-B530-BDFC9017CAE7}"/>
    <cellStyle name="Total 12 17" xfId="8506" xr:uid="{15404E30-007B-4268-B371-6D181F35A6DD}"/>
    <cellStyle name="Total 12 17 2" xfId="14977" xr:uid="{C28D6262-3885-4ECD-B66E-B3DFB70DE3DE}"/>
    <cellStyle name="Total 12 18" xfId="9187" xr:uid="{F9200366-799C-4AAD-9F90-36A26E42341F}"/>
    <cellStyle name="Total 12 19" xfId="9720" xr:uid="{A032F5EB-3FAD-4BAB-9A35-39ECBA5FBEFC}"/>
    <cellStyle name="Total 12 2" xfId="2622" xr:uid="{00000000-0005-0000-0000-0000400A0000}"/>
    <cellStyle name="Total 12 2 2" xfId="5130" xr:uid="{96640FF0-4CA5-4470-8A3B-AB1143D0361C}"/>
    <cellStyle name="Total 12 2 2 2" xfId="11603" xr:uid="{59FFED99-762E-4C69-BBAF-C68EB46AEBA6}"/>
    <cellStyle name="Total 12 2 3" xfId="9721" xr:uid="{9D90E153-3FDA-45EB-AC04-753A21E359BD}"/>
    <cellStyle name="Total 12 2 4" xfId="10479" xr:uid="{6C658678-A5F8-4D22-9CA1-BE101203E505}"/>
    <cellStyle name="Total 12 20" xfId="9263" xr:uid="{C813DC3D-1B87-49F4-8AC6-F745F630B142}"/>
    <cellStyle name="Total 12 21" xfId="9922" xr:uid="{32F86C3C-11EE-4F3F-9ADF-C56174E42995}"/>
    <cellStyle name="Total 12 22" xfId="10091" xr:uid="{522E5256-C043-48EB-AEE1-AE1A3DDCB9FB}"/>
    <cellStyle name="Total 12 23" xfId="10201" xr:uid="{733D07CA-0802-404B-BBEF-D9DF6B9E8037}"/>
    <cellStyle name="Total 12 24" xfId="15227" xr:uid="{577CD90F-DE85-4A86-ABD7-E764E4E9B6FE}"/>
    <cellStyle name="Total 12 25" xfId="15625" xr:uid="{9083B2DD-C5B9-45CF-8F36-EE3A36850516}"/>
    <cellStyle name="Total 12 26" xfId="15791" xr:uid="{2D19D3E5-CB92-49B9-8F5C-86797B8FB8FA}"/>
    <cellStyle name="Total 12 27" xfId="15948" xr:uid="{64E44381-EDA8-49BB-9121-80FB049DEDAA}"/>
    <cellStyle name="Total 12 3" xfId="5129" xr:uid="{6B5CB87D-8DD9-45F2-A39D-F7753CF69327}"/>
    <cellStyle name="Total 12 3 2" xfId="11602" xr:uid="{13D73B69-6A5D-4538-8671-8B10BB1157BC}"/>
    <cellStyle name="Total 12 4" xfId="5674" xr:uid="{B815DA14-F68B-43B8-A432-2FFD543B86C1}"/>
    <cellStyle name="Total 12 4 2" xfId="12145" xr:uid="{2A0DDA83-A579-445A-A8C2-83531B1C0CD5}"/>
    <cellStyle name="Total 12 5" xfId="5659" xr:uid="{D4055DB9-C614-46F4-A34B-7F89C19EC20A}"/>
    <cellStyle name="Total 12 5 2" xfId="12130" xr:uid="{7967F2B0-35FF-48BD-B3F3-C1B0606FD393}"/>
    <cellStyle name="Total 12 6" xfId="5875" xr:uid="{AC7FC8C2-45B6-4452-B6C9-FA194B511394}"/>
    <cellStyle name="Total 12 6 2" xfId="12346" xr:uid="{D114D31B-6164-4BE3-8719-02564B311C5E}"/>
    <cellStyle name="Total 12 7" xfId="6492" xr:uid="{6E308F32-4244-4CC4-B558-2894A3692EB7}"/>
    <cellStyle name="Total 12 7 2" xfId="12963" xr:uid="{401FE6D0-08E0-4455-B753-53DEA8C48B1D}"/>
    <cellStyle name="Total 12 8" xfId="6614" xr:uid="{20B438A8-8ED9-4D9C-A47C-47AC4595B202}"/>
    <cellStyle name="Total 12 8 2" xfId="13085" xr:uid="{9D7B1C45-78C3-4A41-B01A-69987FE4BEB1}"/>
    <cellStyle name="Total 12 9" xfId="6600" xr:uid="{A87EC822-731C-42F7-9330-2D0DF903C3EF}"/>
    <cellStyle name="Total 12 9 2" xfId="13071" xr:uid="{729EC00A-C0EB-4A14-9774-808FBB20AF7A}"/>
    <cellStyle name="Total 13" xfId="2623" xr:uid="{00000000-0005-0000-0000-0000410A0000}"/>
    <cellStyle name="Total 13 10" xfId="7067" xr:uid="{40E23A16-4D54-4101-92D0-5B531B64B417}"/>
    <cellStyle name="Total 13 10 2" xfId="13538" xr:uid="{DF8346F5-A127-40D5-B008-D5F2359A46B5}"/>
    <cellStyle name="Total 13 11" xfId="6881" xr:uid="{299A1B61-6EBA-4CA3-ABB9-F1BD1538ACDB}"/>
    <cellStyle name="Total 13 11 2" xfId="13352" xr:uid="{6CB2A5E4-EA67-41B7-9858-209AADFB76FE}"/>
    <cellStyle name="Total 13 12" xfId="7299" xr:uid="{DE6F52AF-4F8E-4CE7-8EE4-D7D7D62989BF}"/>
    <cellStyle name="Total 13 12 2" xfId="13770" xr:uid="{5F49DC96-A5FC-4371-BB26-9C5DA04D0175}"/>
    <cellStyle name="Total 13 13" xfId="7828" xr:uid="{3B543450-2E25-4C0B-9DC5-412A6373A53C}"/>
    <cellStyle name="Total 13 13 2" xfId="14299" xr:uid="{68470C18-E006-457F-8D8F-70E0896508B4}"/>
    <cellStyle name="Total 13 14" xfId="8008" xr:uid="{E3B81BA6-BF07-4CBC-9B4B-2AA64EF076CB}"/>
    <cellStyle name="Total 13 14 2" xfId="14479" xr:uid="{F4EA8644-AD40-4AC4-90FA-EE4365E0076F}"/>
    <cellStyle name="Total 13 15" xfId="8185" xr:uid="{FEA26342-D667-4C5A-AD2C-7363BFC6B809}"/>
    <cellStyle name="Total 13 15 2" xfId="14656" xr:uid="{21A4E36E-EF14-4965-9833-8D1E07D46ED4}"/>
    <cellStyle name="Total 13 16" xfId="8349" xr:uid="{104ED82E-0C4A-4A9E-8082-4FE3BBD0AFA1}"/>
    <cellStyle name="Total 13 16 2" xfId="14820" xr:uid="{2F5E3F00-FA44-43E4-B5B5-CB3C08FDE440}"/>
    <cellStyle name="Total 13 17" xfId="8507" xr:uid="{98004CDC-863B-42AF-BA76-8EE414A6CF3F}"/>
    <cellStyle name="Total 13 17 2" xfId="14978" xr:uid="{9CA88F65-0860-4E3A-86EA-10A65109707B}"/>
    <cellStyle name="Total 13 18" xfId="9155" xr:uid="{397316D1-FEE7-42BF-A096-EF5CA32D6254}"/>
    <cellStyle name="Total 13 19" xfId="9722" xr:uid="{0378737C-2FC0-43BC-B894-697E5792B3DC}"/>
    <cellStyle name="Total 13 2" xfId="2624" xr:uid="{00000000-0005-0000-0000-0000420A0000}"/>
    <cellStyle name="Total 13 2 2" xfId="5132" xr:uid="{25F88B31-8A96-49AD-801D-46B2F7778655}"/>
    <cellStyle name="Total 13 2 2 2" xfId="11605" xr:uid="{22BB8112-83B5-49F1-AE7A-D03D170715BA}"/>
    <cellStyle name="Total 13 2 3" xfId="9723" xr:uid="{7D32C0D8-594A-48AF-AA42-5837372947CB}"/>
    <cellStyle name="Total 13 2 4" xfId="10480" xr:uid="{E28746FA-5C78-422C-B952-4DEB5AAC1B21}"/>
    <cellStyle name="Total 13 20" xfId="9264" xr:uid="{E874CCAA-6869-48FD-BEAB-B12A242A25A2}"/>
    <cellStyle name="Total 13 21" xfId="9923" xr:uid="{CF62B1C0-E2F2-4C78-B61C-1EA8AE2F0991}"/>
    <cellStyle name="Total 13 22" xfId="10092" xr:uid="{E63B3521-6AB5-45C0-9970-74455B3FF813}"/>
    <cellStyle name="Total 13 23" xfId="10202" xr:uid="{8763248F-90B9-4EAB-9B56-C98929D83EB9}"/>
    <cellStyle name="Total 13 24" xfId="15228" xr:uid="{99760E75-3413-4CF6-94C4-8509CF7E0413}"/>
    <cellStyle name="Total 13 25" xfId="15626" xr:uid="{955F2AEA-1B84-4532-8FC7-9557C7AD2389}"/>
    <cellStyle name="Total 13 26" xfId="15792" xr:uid="{2FA95331-8661-4CC7-B308-AC373AA0C65A}"/>
    <cellStyle name="Total 13 27" xfId="15949" xr:uid="{B89E8C08-3892-4E88-875D-BF0283B2FBF9}"/>
    <cellStyle name="Total 13 3" xfId="5131" xr:uid="{EBD5391D-7A43-4DFD-848D-879889FED043}"/>
    <cellStyle name="Total 13 3 2" xfId="11604" xr:uid="{C830AE65-C405-47BD-A6AD-7C7AEF162CF9}"/>
    <cellStyle name="Total 13 4" xfId="5643" xr:uid="{E050A5A0-3303-490E-9763-285C8988FE1D}"/>
    <cellStyle name="Total 13 4 2" xfId="12114" xr:uid="{D4E5D75D-E1FD-4712-A182-FBF5057A5029}"/>
    <cellStyle name="Total 13 5" xfId="5455" xr:uid="{2F4A8458-58AF-48D8-B419-9F477C77972F}"/>
    <cellStyle name="Total 13 5 2" xfId="11926" xr:uid="{9EF798AB-F8A7-4F88-A330-274525A04DF2}"/>
    <cellStyle name="Total 13 6" xfId="5876" xr:uid="{07AAA4D2-41A6-46B5-A446-1A46862807DF}"/>
    <cellStyle name="Total 13 6 2" xfId="12347" xr:uid="{95125CFD-58B4-4B44-BF47-3A157905D28A}"/>
    <cellStyle name="Total 13 7" xfId="6493" xr:uid="{65BCDD2B-2FF0-49F0-B681-BD4726F082C2}"/>
    <cellStyle name="Total 13 7 2" xfId="12964" xr:uid="{C52558D6-9997-4DD5-A2F0-125A0949AF07}"/>
    <cellStyle name="Total 13 8" xfId="6585" xr:uid="{1EC8CB78-4AA7-40A9-9202-1253A6F26499}"/>
    <cellStyle name="Total 13 8 2" xfId="13056" xr:uid="{93C458BC-1056-4717-9C3C-6150B693536A}"/>
    <cellStyle name="Total 13 9" xfId="6341" xr:uid="{62F1A7FA-413D-4E4A-83E2-90EC79CC8D39}"/>
    <cellStyle name="Total 13 9 2" xfId="12812" xr:uid="{3663A0FE-BF21-42AE-A1EC-6B58EAD11EC5}"/>
    <cellStyle name="Total 14" xfId="2625" xr:uid="{00000000-0005-0000-0000-0000430A0000}"/>
    <cellStyle name="Total 14 10" xfId="7068" xr:uid="{BF30C53A-A2D2-42F9-924C-076A86F0DE56}"/>
    <cellStyle name="Total 14 10 2" xfId="13539" xr:uid="{E51E4788-9AA8-4C4B-A743-819B5CF8D17D}"/>
    <cellStyle name="Total 14 11" xfId="6882" xr:uid="{7E72C0D9-3107-4C19-B08B-EB6D6E2800AC}"/>
    <cellStyle name="Total 14 11 2" xfId="13353" xr:uid="{31175A2A-D7C6-4D71-86C3-00C9AF602FC0}"/>
    <cellStyle name="Total 14 12" xfId="7300" xr:uid="{2B8A278F-7524-4BB0-A5CE-42C803EA51AB}"/>
    <cellStyle name="Total 14 12 2" xfId="13771" xr:uid="{87AB989A-78AB-4103-A6AD-F12F21C84D08}"/>
    <cellStyle name="Total 14 13" xfId="7829" xr:uid="{14DE1CC4-EF7E-4AEC-B77C-A91AE02ED444}"/>
    <cellStyle name="Total 14 13 2" xfId="14300" xr:uid="{E7B0DDD6-B31D-4B6F-BD60-9D018ED3C9A7}"/>
    <cellStyle name="Total 14 14" xfId="8009" xr:uid="{66071929-3C84-48BB-9899-D3FAA0187B1F}"/>
    <cellStyle name="Total 14 14 2" xfId="14480" xr:uid="{7B391033-DAD0-44A8-B8F6-43B436AA7A41}"/>
    <cellStyle name="Total 14 15" xfId="8186" xr:uid="{2CF5F476-1AB1-4AB3-86A2-E1032348B706}"/>
    <cellStyle name="Total 14 15 2" xfId="14657" xr:uid="{66B1BBA7-4310-4BEF-BC60-314190093967}"/>
    <cellStyle name="Total 14 16" xfId="8350" xr:uid="{77A9CC30-910B-4FD9-8ADE-ECB20F51F191}"/>
    <cellStyle name="Total 14 16 2" xfId="14821" xr:uid="{52936DAF-9FFF-477F-B2C2-0C1E6C40FD81}"/>
    <cellStyle name="Total 14 17" xfId="8508" xr:uid="{158189E8-55DE-4385-A39D-CAD49D99DF95}"/>
    <cellStyle name="Total 14 17 2" xfId="14979" xr:uid="{D90A7F2E-D633-46E9-9FBF-CE3644DED9AA}"/>
    <cellStyle name="Total 14 18" xfId="9156" xr:uid="{48D744FD-3EBB-4730-8F50-861305C77C78}"/>
    <cellStyle name="Total 14 19" xfId="9724" xr:uid="{F6D0FF29-64C1-4818-B3D5-AABBA47FD635}"/>
    <cellStyle name="Total 14 2" xfId="2626" xr:uid="{00000000-0005-0000-0000-0000440A0000}"/>
    <cellStyle name="Total 14 2 2" xfId="5134" xr:uid="{0A4C8CC5-4FBF-44A5-A4F2-9FD7A04B71F6}"/>
    <cellStyle name="Total 14 2 2 2" xfId="11607" xr:uid="{CFE1A42C-10C5-4546-B42F-4BF906EF244E}"/>
    <cellStyle name="Total 14 2 3" xfId="9725" xr:uid="{86EDFF6D-0BC3-4006-BC06-51C5EFBC1B78}"/>
    <cellStyle name="Total 14 2 4" xfId="10481" xr:uid="{39C14821-A9B8-4020-B16E-E3D6230B8770}"/>
    <cellStyle name="Total 14 20" xfId="9265" xr:uid="{CCD109FE-5B03-4913-847E-21E1ABA9A696}"/>
    <cellStyle name="Total 14 21" xfId="9924" xr:uid="{9594E11C-631F-4956-8138-BFB27FA9B312}"/>
    <cellStyle name="Total 14 22" xfId="10093" xr:uid="{E865A4FB-42DD-44B5-B184-78099B58F900}"/>
    <cellStyle name="Total 14 23" xfId="10203" xr:uid="{CABB18AC-C840-49C7-9D97-BFDC869F1BC7}"/>
    <cellStyle name="Total 14 24" xfId="15229" xr:uid="{2C52BEFA-9FD6-43CE-A7D6-23D7FDD7FA78}"/>
    <cellStyle name="Total 14 25" xfId="15627" xr:uid="{1630BC53-FCF5-489D-B837-D8543944E7F5}"/>
    <cellStyle name="Total 14 26" xfId="15793" xr:uid="{9B40D4DA-F315-4E70-9008-EF660919F936}"/>
    <cellStyle name="Total 14 27" xfId="15950" xr:uid="{5C7FCF7E-53E5-4C6A-8CD3-5CA44E9D275A}"/>
    <cellStyle name="Total 14 3" xfId="5133" xr:uid="{D725C4DF-9EC7-45C7-9EC5-FDA4EE597AA7}"/>
    <cellStyle name="Total 14 3 2" xfId="11606" xr:uid="{A905329F-5348-4318-9F46-A8F58B6C2AD8}"/>
    <cellStyle name="Total 14 4" xfId="5644" xr:uid="{C4BAC3D9-13DE-4DF4-A21C-2DCD99C3C873}"/>
    <cellStyle name="Total 14 4 2" xfId="12115" xr:uid="{DEA3E514-5958-43F0-8877-0873A5CB5139}"/>
    <cellStyle name="Total 14 5" xfId="5456" xr:uid="{B9B9EB06-4424-4CCF-9F1E-C351C560C7A2}"/>
    <cellStyle name="Total 14 5 2" xfId="11927" xr:uid="{ADAF0435-F65C-4983-BCF4-0B43031107F0}"/>
    <cellStyle name="Total 14 6" xfId="5877" xr:uid="{419F6978-2AFD-4BD6-8100-9E8DC8E0A295}"/>
    <cellStyle name="Total 14 6 2" xfId="12348" xr:uid="{AA4757A9-6499-484C-9FFE-436866404F34}"/>
    <cellStyle name="Total 14 7" xfId="6494" xr:uid="{6B7ED623-753E-470A-BC1E-E743DDEFC2C8}"/>
    <cellStyle name="Total 14 7 2" xfId="12965" xr:uid="{3B378EA2-445C-41F8-99BA-A1740F96139A}"/>
    <cellStyle name="Total 14 8" xfId="6586" xr:uid="{57E0F74D-244D-4891-A202-465CAB67C851}"/>
    <cellStyle name="Total 14 8 2" xfId="13057" xr:uid="{214C9470-2432-48F7-A671-D6A93E5B8105}"/>
    <cellStyle name="Total 14 9" xfId="6342" xr:uid="{2AA4FE66-97D5-4BF6-B74A-B3A783879CAD}"/>
    <cellStyle name="Total 14 9 2" xfId="12813" xr:uid="{E3EFCAAD-29BC-490B-A5DC-30E5A125B0C4}"/>
    <cellStyle name="Total 15" xfId="2627" xr:uid="{00000000-0005-0000-0000-0000450A0000}"/>
    <cellStyle name="Total 15 10" xfId="7069" xr:uid="{4C57AE2C-38B2-4B3B-B306-3ECDA05ADEF8}"/>
    <cellStyle name="Total 15 10 2" xfId="13540" xr:uid="{18134689-C981-4173-B083-A00E2FD59577}"/>
    <cellStyle name="Total 15 11" xfId="6883" xr:uid="{2CC27A55-505F-4A07-A1AA-00B99BF8B741}"/>
    <cellStyle name="Total 15 11 2" xfId="13354" xr:uid="{68F8BC05-F562-4C44-8169-D4EBF0CBBE4A}"/>
    <cellStyle name="Total 15 12" xfId="7301" xr:uid="{3B080762-D077-4F00-9D5D-8E824CA5B7D8}"/>
    <cellStyle name="Total 15 12 2" xfId="13772" xr:uid="{A1B68CAA-0AC1-4112-8B71-DE8B15877373}"/>
    <cellStyle name="Total 15 13" xfId="7830" xr:uid="{2711285C-E30D-4F91-BCFD-E91D9D5F49DF}"/>
    <cellStyle name="Total 15 13 2" xfId="14301" xr:uid="{E33D2244-F95A-4050-8522-E2919A519248}"/>
    <cellStyle name="Total 15 14" xfId="8010" xr:uid="{BCE64C20-3F1B-4309-86CB-975E68843D16}"/>
    <cellStyle name="Total 15 14 2" xfId="14481" xr:uid="{21B60D71-F1BE-4824-A468-6C982DA3A0BC}"/>
    <cellStyle name="Total 15 15" xfId="8187" xr:uid="{F6B70604-EEA4-4093-84FE-CD3387B78E22}"/>
    <cellStyle name="Total 15 15 2" xfId="14658" xr:uid="{1D200B7E-1539-4571-98FA-D76A0885B3A8}"/>
    <cellStyle name="Total 15 16" xfId="8351" xr:uid="{7D66F63E-FEE8-480F-8979-C3BA0DAD9FA2}"/>
    <cellStyle name="Total 15 16 2" xfId="14822" xr:uid="{1601B444-D379-4001-BCCE-DCCBD33D43F7}"/>
    <cellStyle name="Total 15 17" xfId="8509" xr:uid="{7E948728-571F-4470-B41C-73A3C4B874F4}"/>
    <cellStyle name="Total 15 17 2" xfId="14980" xr:uid="{F05A2DDC-D819-4550-8A8D-ADD06042359F}"/>
    <cellStyle name="Total 15 18" xfId="9157" xr:uid="{0F8E23A7-5264-4B3F-A906-6DA3A3F188AE}"/>
    <cellStyle name="Total 15 19" xfId="9726" xr:uid="{92113BD7-AB5B-41D9-B562-F793723AECE1}"/>
    <cellStyle name="Total 15 2" xfId="2628" xr:uid="{00000000-0005-0000-0000-0000460A0000}"/>
    <cellStyle name="Total 15 2 2" xfId="5136" xr:uid="{5864D263-CE0C-45D4-B911-688A80A11D7B}"/>
    <cellStyle name="Total 15 2 2 2" xfId="11609" xr:uid="{7247993A-FE02-4735-8AB4-C3CAB3784025}"/>
    <cellStyle name="Total 15 2 3" xfId="9727" xr:uid="{0C680B62-1DC5-4CD4-961D-999F64159410}"/>
    <cellStyle name="Total 15 2 4" xfId="10482" xr:uid="{6CF03191-336D-418D-B36C-7EB607FFCAEB}"/>
    <cellStyle name="Total 15 20" xfId="9266" xr:uid="{F4068256-921E-4DAB-9A5C-160FBBA8587D}"/>
    <cellStyle name="Total 15 21" xfId="9925" xr:uid="{0B0484A6-866D-443C-8E4A-90974F86E6F0}"/>
    <cellStyle name="Total 15 22" xfId="10094" xr:uid="{F365C7B8-00A4-4908-8FE9-4A132DA2D9C0}"/>
    <cellStyle name="Total 15 23" xfId="10204" xr:uid="{296D0469-BE24-492B-8651-F8EE803D957D}"/>
    <cellStyle name="Total 15 24" xfId="15230" xr:uid="{A06100BE-AE10-4EF2-AD3D-32E8530385F5}"/>
    <cellStyle name="Total 15 25" xfId="15628" xr:uid="{D939ECAD-27C3-40AA-8A5C-A34B24D56DAC}"/>
    <cellStyle name="Total 15 26" xfId="15794" xr:uid="{539D9A45-D7EE-4A83-8D51-DFC61FE11679}"/>
    <cellStyle name="Total 15 27" xfId="15951" xr:uid="{49155B00-B77E-46AA-80FE-7F2A0D557308}"/>
    <cellStyle name="Total 15 3" xfId="5135" xr:uid="{1DB77D57-1A7B-40D3-B8B9-06D8B575580B}"/>
    <cellStyle name="Total 15 3 2" xfId="11608" xr:uid="{AEFCC9D2-94A2-4105-B47E-9D6CBF7B63DA}"/>
    <cellStyle name="Total 15 4" xfId="5645" xr:uid="{FD3EF976-2310-4619-A7F1-E4FB43B45B74}"/>
    <cellStyle name="Total 15 4 2" xfId="12116" xr:uid="{140E1EDD-C2D5-4DCA-9EFB-218146D221F8}"/>
    <cellStyle name="Total 15 5" xfId="5457" xr:uid="{9F471396-614A-40AD-8E6F-38967AE4807C}"/>
    <cellStyle name="Total 15 5 2" xfId="11928" xr:uid="{4DB2C761-F6CA-44AA-A33C-20F6306D5E71}"/>
    <cellStyle name="Total 15 6" xfId="5878" xr:uid="{5944CB57-D2C1-4129-96D2-89D85F5A61A1}"/>
    <cellStyle name="Total 15 6 2" xfId="12349" xr:uid="{D0D6A447-F6CC-4B15-B934-9842FA302055}"/>
    <cellStyle name="Total 15 7" xfId="6495" xr:uid="{4DE04470-324B-433C-A3D4-4DE16CACCC45}"/>
    <cellStyle name="Total 15 7 2" xfId="12966" xr:uid="{E3C31956-7241-4D18-A104-0A0429FBBFEC}"/>
    <cellStyle name="Total 15 8" xfId="6587" xr:uid="{18580D31-258E-49BC-8594-D8B17E96F764}"/>
    <cellStyle name="Total 15 8 2" xfId="13058" xr:uid="{870490D9-3E0B-4EE4-A285-60F4A89F38CE}"/>
    <cellStyle name="Total 15 9" xfId="6343" xr:uid="{1FC2403B-C12A-45F4-A582-C6FB4CD6DA39}"/>
    <cellStyle name="Total 15 9 2" xfId="12814" xr:uid="{7A442086-9861-4428-8F3C-9D267C131E66}"/>
    <cellStyle name="Total 16" xfId="2629" xr:uid="{00000000-0005-0000-0000-0000470A0000}"/>
    <cellStyle name="Total 16 10" xfId="7070" xr:uid="{C23FF5FC-FF20-44C2-921E-77F5A9A2187D}"/>
    <cellStyle name="Total 16 10 2" xfId="13541" xr:uid="{ECF37EA0-860E-4EFA-8672-73118B9A8DB5}"/>
    <cellStyle name="Total 16 11" xfId="6884" xr:uid="{D3C1C7F3-AC6B-495C-96A5-125BBB3B368C}"/>
    <cellStyle name="Total 16 11 2" xfId="13355" xr:uid="{6779D02D-871A-4538-BA69-BB1D120501F8}"/>
    <cellStyle name="Total 16 12" xfId="7302" xr:uid="{864BBBB9-F519-422D-85E8-27DA4CCB8B3F}"/>
    <cellStyle name="Total 16 12 2" xfId="13773" xr:uid="{1CC302B4-D536-4620-9693-7E73359B5C5B}"/>
    <cellStyle name="Total 16 13" xfId="7831" xr:uid="{08982C19-4AD5-4DA7-B4B4-9DCB62674FBC}"/>
    <cellStyle name="Total 16 13 2" xfId="14302" xr:uid="{DE021678-AA00-4D68-841B-E690EF56A8B7}"/>
    <cellStyle name="Total 16 14" xfId="8011" xr:uid="{043CA178-3D22-4E46-A0D1-A7A3E4DEB015}"/>
    <cellStyle name="Total 16 14 2" xfId="14482" xr:uid="{F8816A66-0D4E-4373-8BD9-BC316C1A3F3A}"/>
    <cellStyle name="Total 16 15" xfId="8188" xr:uid="{81C41AB0-3E4C-438C-988A-A17C25E5996B}"/>
    <cellStyle name="Total 16 15 2" xfId="14659" xr:uid="{D4BD65B0-071B-485E-B2B2-509666BCA69A}"/>
    <cellStyle name="Total 16 16" xfId="8352" xr:uid="{0E91D00B-EF4F-4E80-BF52-596686F354E8}"/>
    <cellStyle name="Total 16 16 2" xfId="14823" xr:uid="{538ABB2F-C394-4EE3-9EA9-DD05E2AD1471}"/>
    <cellStyle name="Total 16 17" xfId="8510" xr:uid="{61B19DA1-185A-4857-9D08-567763B41C22}"/>
    <cellStyle name="Total 16 17 2" xfId="14981" xr:uid="{1767D9EB-0EBE-45D7-8777-ADB7E2B1BDBF}"/>
    <cellStyle name="Total 16 18" xfId="9158" xr:uid="{6EE5F03F-499B-4F44-9D15-C254D0E3EE13}"/>
    <cellStyle name="Total 16 19" xfId="9728" xr:uid="{A2917BCB-13A2-4A8B-8EBA-40D1FFEC72B6}"/>
    <cellStyle name="Total 16 2" xfId="2630" xr:uid="{00000000-0005-0000-0000-0000480A0000}"/>
    <cellStyle name="Total 16 2 2" xfId="5138" xr:uid="{0605B588-D49E-415C-BD25-3A45668DB268}"/>
    <cellStyle name="Total 16 2 2 2" xfId="11611" xr:uid="{3ECF180D-7474-4BB7-B63F-76AE63B531BA}"/>
    <cellStyle name="Total 16 2 3" xfId="9729" xr:uid="{7AC41A55-8F47-4ECB-97CC-667E2DD82CF3}"/>
    <cellStyle name="Total 16 2 4" xfId="10483" xr:uid="{18272E54-A336-4468-A5D0-4388B26779E2}"/>
    <cellStyle name="Total 16 20" xfId="9267" xr:uid="{11EAF667-FED2-4BED-B421-09F7CECCA0D3}"/>
    <cellStyle name="Total 16 21" xfId="9926" xr:uid="{A0469452-A8A2-41AC-B918-D920BCD59AB5}"/>
    <cellStyle name="Total 16 22" xfId="10095" xr:uid="{D863A51E-2D1D-4C07-A78C-80E8BF286DE5}"/>
    <cellStyle name="Total 16 23" xfId="10205" xr:uid="{D48BCF97-6F7A-4733-938B-3C52A3188E7F}"/>
    <cellStyle name="Total 16 24" xfId="15231" xr:uid="{1677687E-9F01-4FF1-9266-B9D8C925EB27}"/>
    <cellStyle name="Total 16 25" xfId="15629" xr:uid="{3B73B730-4D64-4179-B5CB-D77FB425FEC6}"/>
    <cellStyle name="Total 16 26" xfId="15795" xr:uid="{15D7E728-4D0C-440A-A82E-106015FE7D64}"/>
    <cellStyle name="Total 16 27" xfId="15952" xr:uid="{7D0731C5-1CD9-4D62-862A-BE1DCB4E1D6F}"/>
    <cellStyle name="Total 16 3" xfId="5137" xr:uid="{196D44B4-3693-4E00-832D-20FFCE351DD6}"/>
    <cellStyle name="Total 16 3 2" xfId="11610" xr:uid="{E0F19D9F-829F-4AD0-B1F6-D95111059ED1}"/>
    <cellStyle name="Total 16 4" xfId="5646" xr:uid="{425CE517-894B-4E49-913B-7294018AFAC4}"/>
    <cellStyle name="Total 16 4 2" xfId="12117" xr:uid="{5D5E67E7-8900-47F3-B54A-982D4A675206}"/>
    <cellStyle name="Total 16 5" xfId="5458" xr:uid="{FFB3C2AB-47DC-40D6-9E84-9C8C31F6D46D}"/>
    <cellStyle name="Total 16 5 2" xfId="11929" xr:uid="{98AFDCF8-2DAB-44A3-B6DD-629F2FC5E331}"/>
    <cellStyle name="Total 16 6" xfId="5879" xr:uid="{2109F0A7-D7AF-4631-9F0E-1410C11EDB41}"/>
    <cellStyle name="Total 16 6 2" xfId="12350" xr:uid="{55154C12-FBD2-4E18-8D33-229D68D0610B}"/>
    <cellStyle name="Total 16 7" xfId="6496" xr:uid="{4A61934B-3C1E-4123-A2D5-FBD0C36BFE5A}"/>
    <cellStyle name="Total 16 7 2" xfId="12967" xr:uid="{39E19301-9B13-4EE5-812C-77D9318F3CB9}"/>
    <cellStyle name="Total 16 8" xfId="6588" xr:uid="{67F0F618-052B-4974-B2D8-0D42EA004505}"/>
    <cellStyle name="Total 16 8 2" xfId="13059" xr:uid="{A9763ECE-BD8F-49CA-B80C-70F21319FAEE}"/>
    <cellStyle name="Total 16 9" xfId="6344" xr:uid="{0D94A543-FA90-4565-AF3D-77A9CFCD5AF9}"/>
    <cellStyle name="Total 16 9 2" xfId="12815" xr:uid="{18E1D8AD-7A1D-47DB-9A6A-A39FCB3709E1}"/>
    <cellStyle name="Total 17" xfId="5124" xr:uid="{DB2BA2CC-29A0-4847-815B-FACAA18E5AEE}"/>
    <cellStyle name="Total 17 2" xfId="11597" xr:uid="{8DA63D13-381B-434B-B714-1F667EADEAEA}"/>
    <cellStyle name="Total 18" xfId="5666" xr:uid="{5262FF4C-954F-4095-919D-BB2A8817A2E6}"/>
    <cellStyle name="Total 18 2" xfId="12137" xr:uid="{B6DFE5DA-476F-4B49-9F83-FE75A3110293}"/>
    <cellStyle name="Total 19" xfId="5637" xr:uid="{35252BC9-175D-46DE-AFE6-5319D403D5FE}"/>
    <cellStyle name="Total 19 2" xfId="12108" xr:uid="{101AA37F-287C-4A4E-9074-8D861F787525}"/>
    <cellStyle name="Total 2" xfId="2631" xr:uid="{00000000-0005-0000-0000-0000490A0000}"/>
    <cellStyle name="Total 2 10" xfId="6589" xr:uid="{71D197A3-FC3E-4CAA-83D7-2C5990BFBD93}"/>
    <cellStyle name="Total 2 10 2" xfId="13060" xr:uid="{F7CC28FB-5F5F-4359-B4AA-BDA2E9F42441}"/>
    <cellStyle name="Total 2 11" xfId="6345" xr:uid="{1CD81E14-B9D3-4504-A90D-4064BCDC44D3}"/>
    <cellStyle name="Total 2 11 2" xfId="12816" xr:uid="{83D0277B-FFDB-49A7-9402-8CEB63C6CC3A}"/>
    <cellStyle name="Total 2 12" xfId="7071" xr:uid="{D55121BE-2BEE-4897-BCD8-FE902C9F0032}"/>
    <cellStyle name="Total 2 12 2" xfId="13542" xr:uid="{55EAC395-8C05-462E-8284-3B43958240A6}"/>
    <cellStyle name="Total 2 13" xfId="6885" xr:uid="{4EBFFF41-9866-4583-948D-FA9F1C2AD1D2}"/>
    <cellStyle name="Total 2 13 2" xfId="13356" xr:uid="{31635448-2358-468E-B91E-BDA8E0388E27}"/>
    <cellStyle name="Total 2 14" xfId="7303" xr:uid="{17850197-EDEC-432E-950F-40E563E68B7F}"/>
    <cellStyle name="Total 2 14 2" xfId="13774" xr:uid="{A8D41D6A-3F9A-47C1-A3C9-E243CF91652B}"/>
    <cellStyle name="Total 2 15" xfId="7832" xr:uid="{4C1A8C31-E1B8-47C3-A9BF-2D57EBF6B9EF}"/>
    <cellStyle name="Total 2 15 2" xfId="14303" xr:uid="{8095D9A3-AA86-46E3-A9B5-50F746BB912B}"/>
    <cellStyle name="Total 2 16" xfId="8012" xr:uid="{79396594-DDF4-466D-B7F5-0E809292C47C}"/>
    <cellStyle name="Total 2 16 2" xfId="14483" xr:uid="{E420E7FE-E110-47CE-B6AD-EA46CD603625}"/>
    <cellStyle name="Total 2 17" xfId="8189" xr:uid="{435DDEC8-DBB1-4F6D-A428-70A0944DDC27}"/>
    <cellStyle name="Total 2 17 2" xfId="14660" xr:uid="{2AC382FF-042A-47C8-9D0F-86982343B6AF}"/>
    <cellStyle name="Total 2 18" xfId="8353" xr:uid="{94839C17-47BA-425C-B4FC-B0B2EFCCBCCF}"/>
    <cellStyle name="Total 2 18 2" xfId="14824" xr:uid="{9A571AC0-F10D-4262-9527-2C2C8ABCB1F2}"/>
    <cellStyle name="Total 2 19" xfId="8511" xr:uid="{4B185C5F-CE3A-4043-A104-CC84421B835F}"/>
    <cellStyle name="Total 2 19 2" xfId="14982" xr:uid="{BDA69322-3F6A-4EFB-B7DE-056C341C55F9}"/>
    <cellStyle name="Total 2 2" xfId="2632" xr:uid="{00000000-0005-0000-0000-00004A0A0000}"/>
    <cellStyle name="Total 2 2 10" xfId="7072" xr:uid="{340E51FD-923A-4FE9-BFC3-3B11397F7D56}"/>
    <cellStyle name="Total 2 2 10 2" xfId="13543" xr:uid="{C8C61EEA-F6E4-4414-8937-C605CF9EDBE4}"/>
    <cellStyle name="Total 2 2 11" xfId="6886" xr:uid="{8A7E2995-6C50-4219-9832-66F0189677C6}"/>
    <cellStyle name="Total 2 2 11 2" xfId="13357" xr:uid="{3CD42FCF-D347-4046-8E55-CA6C61DBAE97}"/>
    <cellStyle name="Total 2 2 12" xfId="7304" xr:uid="{A856066B-CB29-4833-B2D4-EDA42353D2CB}"/>
    <cellStyle name="Total 2 2 12 2" xfId="13775" xr:uid="{D879962B-1036-45CD-9BF8-5982E2F76D23}"/>
    <cellStyle name="Total 2 2 13" xfId="7833" xr:uid="{E46A2D74-4178-414C-88C9-8C4931E0F79E}"/>
    <cellStyle name="Total 2 2 13 2" xfId="14304" xr:uid="{A9CA7E2D-953C-499D-BF17-879430C8F373}"/>
    <cellStyle name="Total 2 2 14" xfId="8013" xr:uid="{24F21F65-6EF1-48FE-BBDB-0416C794A25B}"/>
    <cellStyle name="Total 2 2 14 2" xfId="14484" xr:uid="{0E8994CF-C43D-4DF7-913D-895095535955}"/>
    <cellStyle name="Total 2 2 15" xfId="8190" xr:uid="{DCAEC473-40DF-40A6-B1EE-0E58E2667C51}"/>
    <cellStyle name="Total 2 2 15 2" xfId="14661" xr:uid="{1ED3C7C5-DDB7-4CD1-9082-7395CCB39F1E}"/>
    <cellStyle name="Total 2 2 16" xfId="8354" xr:uid="{4B6D6FD9-35DF-4985-B9F7-D1298F32E63A}"/>
    <cellStyle name="Total 2 2 16 2" xfId="14825" xr:uid="{0F6D20A3-C41C-421D-B2A5-B130419EF7D7}"/>
    <cellStyle name="Total 2 2 17" xfId="8512" xr:uid="{EC10980B-78AB-4ABF-A9BC-1044936B2DD7}"/>
    <cellStyle name="Total 2 2 17 2" xfId="14983" xr:uid="{D2AFF4F9-BA9F-4170-B0BD-3E4BD16CBC9D}"/>
    <cellStyle name="Total 2 2 18" xfId="9160" xr:uid="{FE95FB47-1634-4806-8D3D-BB209423C9DD}"/>
    <cellStyle name="Total 2 2 19" xfId="9731" xr:uid="{7BA7893D-663C-4601-BE47-B48AD7BA9706}"/>
    <cellStyle name="Total 2 2 2" xfId="2633" xr:uid="{00000000-0005-0000-0000-00004B0A0000}"/>
    <cellStyle name="Total 2 2 2 2" xfId="5141" xr:uid="{F66D02B1-E0FC-450E-BE68-6496597CE2A8}"/>
    <cellStyle name="Total 2 2 2 2 2" xfId="11614" xr:uid="{52D15A84-3DAE-4B6F-A375-55D1DA37E48F}"/>
    <cellStyle name="Total 2 2 2 3" xfId="9732" xr:uid="{C8EBD8B7-FDE9-4434-A2A3-D046988EB789}"/>
    <cellStyle name="Total 2 2 2 4" xfId="10484" xr:uid="{608A232C-02EE-42F3-921A-B0DD04A8F0DC}"/>
    <cellStyle name="Total 2 2 20" xfId="9269" xr:uid="{F763AE47-AC18-49F6-B244-2A9929AE92F2}"/>
    <cellStyle name="Total 2 2 21" xfId="9928" xr:uid="{465829E9-C2C0-4523-A4CF-987024B3D7FA}"/>
    <cellStyle name="Total 2 2 22" xfId="10097" xr:uid="{B48DF954-6651-4B6D-A77A-376BAB8FFC4A}"/>
    <cellStyle name="Total 2 2 23" xfId="10207" xr:uid="{8AF2CBC8-3C87-44D5-AEDC-396CDB483058}"/>
    <cellStyle name="Total 2 2 24" xfId="15233" xr:uid="{6C66D562-B714-42B4-8FC5-B457137520C0}"/>
    <cellStyle name="Total 2 2 25" xfId="15631" xr:uid="{E0923DFB-D3B7-485B-8BB8-8C74AFDB4FA7}"/>
    <cellStyle name="Total 2 2 26" xfId="15797" xr:uid="{17A8F7B2-8B34-4A06-9811-A1C7F05696C3}"/>
    <cellStyle name="Total 2 2 27" xfId="15954" xr:uid="{3910C06D-CD0D-41FC-B04F-F2EB78E1BD57}"/>
    <cellStyle name="Total 2 2 3" xfId="5140" xr:uid="{C6A78D77-8268-4D26-A0D3-BC66C4AB0929}"/>
    <cellStyle name="Total 2 2 3 2" xfId="11613" xr:uid="{0ACD9AC4-0111-4CD9-B442-25A7BDC6EE5A}"/>
    <cellStyle name="Total 2 2 4" xfId="5648" xr:uid="{372E926F-381A-4B87-9336-54AA5A6F49CE}"/>
    <cellStyle name="Total 2 2 4 2" xfId="12119" xr:uid="{13D730E5-399B-491A-A3D9-2F4F1E53EE5E}"/>
    <cellStyle name="Total 2 2 5" xfId="5460" xr:uid="{E146DC61-89B4-443A-8AE3-BCDC494740E1}"/>
    <cellStyle name="Total 2 2 5 2" xfId="11931" xr:uid="{B7F3C4F3-9ED6-49B6-84FC-E5D1890D7CCA}"/>
    <cellStyle name="Total 2 2 6" xfId="5881" xr:uid="{82C03203-C4FA-46A8-9709-B9339DF865FD}"/>
    <cellStyle name="Total 2 2 6 2" xfId="12352" xr:uid="{7D264A0E-CCE4-4F1F-B8A0-2859D21CF86E}"/>
    <cellStyle name="Total 2 2 7" xfId="6498" xr:uid="{3C3C7802-BAF6-421E-93C1-02DDE7690C1F}"/>
    <cellStyle name="Total 2 2 7 2" xfId="12969" xr:uid="{C312F67E-E8E5-47BD-9A8A-5E3467C00353}"/>
    <cellStyle name="Total 2 2 8" xfId="6590" xr:uid="{8031A583-4F22-4421-82E3-C8E88955E03F}"/>
    <cellStyle name="Total 2 2 8 2" xfId="13061" xr:uid="{03E43923-597B-4079-960C-D66C51DF40AB}"/>
    <cellStyle name="Total 2 2 9" xfId="6346" xr:uid="{26A2A5D9-707B-4F6C-8771-24CCDE91CC12}"/>
    <cellStyle name="Total 2 2 9 2" xfId="12817" xr:uid="{991145E5-D377-4BAD-8BDB-451AE8FFEEE0}"/>
    <cellStyle name="Total 2 20" xfId="9159" xr:uid="{F284B36A-D93C-43EB-ABDA-69A9638F0809}"/>
    <cellStyle name="Total 2 21" xfId="9730" xr:uid="{74D9DEB9-D34F-47DF-B6C3-021759778533}"/>
    <cellStyle name="Total 2 22" xfId="9268" xr:uid="{EA7BAD01-AB52-44AD-9A70-F46E92334609}"/>
    <cellStyle name="Total 2 23" xfId="9927" xr:uid="{67A7D789-D538-4C22-B5DC-C4800F084A97}"/>
    <cellStyle name="Total 2 24" xfId="10096" xr:uid="{3DD4E02B-1121-43C2-AEEA-F73371E36D1D}"/>
    <cellStyle name="Total 2 25" xfId="10206" xr:uid="{06C21583-B3D7-4477-BAB8-8A9A7ABB95D1}"/>
    <cellStyle name="Total 2 26" xfId="15232" xr:uid="{6499877B-EB96-45F7-8A63-99393E327FD0}"/>
    <cellStyle name="Total 2 27" xfId="15630" xr:uid="{8DA841AD-9E6D-4E4D-A4DC-F965F9FAFC56}"/>
    <cellStyle name="Total 2 28" xfId="15796" xr:uid="{6612D7E0-142F-4B5A-814A-D93C4F73170B}"/>
    <cellStyle name="Total 2 29" xfId="15953" xr:uid="{FA6BA156-7BB4-44DD-92DA-8C29DB286B41}"/>
    <cellStyle name="Total 2 3" xfId="2634" xr:uid="{00000000-0005-0000-0000-00004C0A0000}"/>
    <cellStyle name="Total 2 3 10" xfId="7073" xr:uid="{A46155C0-E76A-4977-BC77-488D4945981C}"/>
    <cellStyle name="Total 2 3 10 2" xfId="13544" xr:uid="{859DD692-645C-4C76-AC95-E8818F00DFCB}"/>
    <cellStyle name="Total 2 3 11" xfId="6887" xr:uid="{F41091A9-4E31-48EE-A1CE-CDB6EE3DBFC6}"/>
    <cellStyle name="Total 2 3 11 2" xfId="13358" xr:uid="{771E20E2-AA68-43BC-AB6B-2DD28C6D7EF5}"/>
    <cellStyle name="Total 2 3 12" xfId="7305" xr:uid="{C7ED239B-5CF5-4B71-A82A-32FCF8262960}"/>
    <cellStyle name="Total 2 3 12 2" xfId="13776" xr:uid="{6B84410C-A5F4-4E28-8D59-9D0D69CFAD61}"/>
    <cellStyle name="Total 2 3 13" xfId="7834" xr:uid="{F9631E2C-F668-44C7-A939-F4D132B5338F}"/>
    <cellStyle name="Total 2 3 13 2" xfId="14305" xr:uid="{743690EA-1A72-456F-9BCF-7DB1CDABDC5E}"/>
    <cellStyle name="Total 2 3 14" xfId="8014" xr:uid="{3A14D1B0-FAA0-4893-AE82-94551747AA4B}"/>
    <cellStyle name="Total 2 3 14 2" xfId="14485" xr:uid="{B399645C-18EC-4F58-B342-682F7B113F47}"/>
    <cellStyle name="Total 2 3 15" xfId="8191" xr:uid="{5D33AEB8-B088-4DE2-807B-9DED0836CB74}"/>
    <cellStyle name="Total 2 3 15 2" xfId="14662" xr:uid="{4E82DCD8-7FF7-40B1-BD3A-871011F778FC}"/>
    <cellStyle name="Total 2 3 16" xfId="8355" xr:uid="{D24F16D6-0769-4151-8F3B-E0C8314678E4}"/>
    <cellStyle name="Total 2 3 16 2" xfId="14826" xr:uid="{4686B1A4-364B-4D26-88AC-3829D4C1DFCC}"/>
    <cellStyle name="Total 2 3 17" xfId="8513" xr:uid="{B10A99C7-34CE-47D8-B751-E0356EFF5FCE}"/>
    <cellStyle name="Total 2 3 17 2" xfId="14984" xr:uid="{329D5172-1632-46B4-87D4-8BF467B3D052}"/>
    <cellStyle name="Total 2 3 18" xfId="9161" xr:uid="{BCFA6D11-B936-4D39-AB2F-14523C962A5F}"/>
    <cellStyle name="Total 2 3 19" xfId="9733" xr:uid="{5282E92C-1AED-4314-866C-335667179DE4}"/>
    <cellStyle name="Total 2 3 2" xfId="2635" xr:uid="{00000000-0005-0000-0000-00004D0A0000}"/>
    <cellStyle name="Total 2 3 2 2" xfId="5143" xr:uid="{92D58F4C-9DE0-4C32-8462-AAAE8B78B185}"/>
    <cellStyle name="Total 2 3 2 2 2" xfId="11616" xr:uid="{A7E46EEB-44BA-4A2C-90EC-52D296ADF89B}"/>
    <cellStyle name="Total 2 3 2 3" xfId="9734" xr:uid="{966AB6EB-32AD-4786-84D7-9CC50E7324F8}"/>
    <cellStyle name="Total 2 3 2 4" xfId="10485" xr:uid="{20E18634-1487-4842-B05F-E1743A59F278}"/>
    <cellStyle name="Total 2 3 20" xfId="9270" xr:uid="{69CD31C2-C8C8-456C-91BB-B403AB819F6F}"/>
    <cellStyle name="Total 2 3 21" xfId="9929" xr:uid="{15E8EEC0-6C2B-45A8-A7A0-54F763F26F7E}"/>
    <cellStyle name="Total 2 3 22" xfId="10098" xr:uid="{DEA789E4-D7D6-4BE8-ADC4-32E5DC3C1120}"/>
    <cellStyle name="Total 2 3 23" xfId="10208" xr:uid="{3A2C21D8-AC20-45AA-AEB6-33147BEEAF0C}"/>
    <cellStyle name="Total 2 3 24" xfId="15234" xr:uid="{E2706F53-5D14-43A9-AE7D-7F77782DC2C4}"/>
    <cellStyle name="Total 2 3 25" xfId="15632" xr:uid="{3AA53600-9BA9-48D6-A9EB-45C26D089264}"/>
    <cellStyle name="Total 2 3 26" xfId="15798" xr:uid="{A8A6DF16-A69F-47F4-A9A0-78E5323B79BD}"/>
    <cellStyle name="Total 2 3 27" xfId="15955" xr:uid="{F6B2E5F2-5182-481F-B2C5-9744906E4C5E}"/>
    <cellStyle name="Total 2 3 3" xfId="5142" xr:uid="{D0920133-9040-4648-8074-A1F6E9F3D504}"/>
    <cellStyle name="Total 2 3 3 2" xfId="11615" xr:uid="{42773D43-7940-4145-BD9D-085BB5A39645}"/>
    <cellStyle name="Total 2 3 4" xfId="5649" xr:uid="{B6A9B76A-568F-4EB6-8C01-D83B86EDD63C}"/>
    <cellStyle name="Total 2 3 4 2" xfId="12120" xr:uid="{3D7B5DB7-8FEE-4ADE-992A-70A02BDD107F}"/>
    <cellStyle name="Total 2 3 5" xfId="5461" xr:uid="{CFEBAD54-DBCB-48BD-AAC8-C71EEC9570B3}"/>
    <cellStyle name="Total 2 3 5 2" xfId="11932" xr:uid="{B3F4D9A7-029F-4428-A9B9-8C001B442E02}"/>
    <cellStyle name="Total 2 3 6" xfId="5882" xr:uid="{9C768451-6CE8-434F-B930-CAD17BDAB6CF}"/>
    <cellStyle name="Total 2 3 6 2" xfId="12353" xr:uid="{D61C5B5A-4334-49E9-880D-C5F501207CA4}"/>
    <cellStyle name="Total 2 3 7" xfId="6499" xr:uid="{6BF75587-5F2E-419E-AC76-1ACC778EC254}"/>
    <cellStyle name="Total 2 3 7 2" xfId="12970" xr:uid="{128C1986-4AE1-43BC-A18C-8B594F9193D5}"/>
    <cellStyle name="Total 2 3 8" xfId="6591" xr:uid="{F7BE81B8-7D9B-4A26-A7BD-CB203CC9D187}"/>
    <cellStyle name="Total 2 3 8 2" xfId="13062" xr:uid="{01672FF9-B8DF-4B78-ACA0-DFAF873B7E14}"/>
    <cellStyle name="Total 2 3 9" xfId="6347" xr:uid="{6EDFFABC-084C-4203-926C-18A04A4DFB99}"/>
    <cellStyle name="Total 2 3 9 2" xfId="12818" xr:uid="{DA26AAC4-B2BD-4662-AE73-8C775E42D4B1}"/>
    <cellStyle name="Total 2 4" xfId="2636" xr:uid="{00000000-0005-0000-0000-00004E0A0000}"/>
    <cellStyle name="Total 2 4 2" xfId="5144" xr:uid="{54886379-1007-4048-AEE0-1CDC2DD5FCB7}"/>
    <cellStyle name="Total 2 4 2 2" xfId="11617" xr:uid="{DC7D86AD-4CD3-4625-AD83-7E641C99B85B}"/>
    <cellStyle name="Total 2 4 3" xfId="9735" xr:uid="{A9EC6771-D133-4001-A71F-A1FA7CD09B67}"/>
    <cellStyle name="Total 2 4 4" xfId="10486" xr:uid="{C535EE7F-6EAF-43FB-A6B2-C49881D765EA}"/>
    <cellStyle name="Total 2 5" xfId="5139" xr:uid="{6CF149F0-99B2-4901-BF9B-513FDEDF1344}"/>
    <cellStyle name="Total 2 5 2" xfId="11612" xr:uid="{A0A705B8-8681-447C-B249-F86B5700390E}"/>
    <cellStyle name="Total 2 6" xfId="5647" xr:uid="{F1DB66E7-35B8-4793-98C9-8ADE41F6B2B3}"/>
    <cellStyle name="Total 2 6 2" xfId="12118" xr:uid="{BA6F1927-1CBE-42CD-B174-D73CD45D9935}"/>
    <cellStyle name="Total 2 7" xfId="5459" xr:uid="{B3CA6653-0BAC-4E23-A538-398C9B08903B}"/>
    <cellStyle name="Total 2 7 2" xfId="11930" xr:uid="{97D4A067-5CE7-4CED-A736-88CA3CDD635A}"/>
    <cellStyle name="Total 2 8" xfId="5880" xr:uid="{07188155-DDB0-472C-9E44-973A5EC64EBC}"/>
    <cellStyle name="Total 2 8 2" xfId="12351" xr:uid="{CF7F0F4A-3195-470B-9050-57C43F72D727}"/>
    <cellStyle name="Total 2 9" xfId="6497" xr:uid="{1DDF6586-A3D1-45EC-9B91-4F3C7E7DFF62}"/>
    <cellStyle name="Total 2 9 2" xfId="12968" xr:uid="{FFEE367E-4865-4AD3-83C2-67D9E3CA4BF2}"/>
    <cellStyle name="Total 20" xfId="5449" xr:uid="{BBE68F12-5459-4160-A7DD-3612F7B03060}"/>
    <cellStyle name="Total 20 2" xfId="11920" xr:uid="{9D4EC1D6-9332-4CF2-A838-D6BCD212F10F}"/>
    <cellStyle name="Total 21" xfId="5909" xr:uid="{145D8E29-5210-4739-B305-97D3A4AEEF75}"/>
    <cellStyle name="Total 21 2" xfId="12380" xr:uid="{09724FD4-C339-4FF5-993A-65029F9B4399}"/>
    <cellStyle name="Total 22" xfId="6607" xr:uid="{50797087-C018-489B-8D20-759A795F6488}"/>
    <cellStyle name="Total 22 2" xfId="13078" xr:uid="{65F85FCC-5C45-4B41-82CE-F48470AA9610}"/>
    <cellStyle name="Total 23" xfId="6579" xr:uid="{567DF71C-2CAE-415F-8AF9-38B49B455F76}"/>
    <cellStyle name="Total 23 2" xfId="13050" xr:uid="{20C68FBA-A288-450F-9DC2-709E6D8C4795}"/>
    <cellStyle name="Total 24" xfId="7090" xr:uid="{0A789D30-008B-435D-B1F8-E8A40E2CECA2}"/>
    <cellStyle name="Total 24 2" xfId="13561" xr:uid="{B1772459-70D2-4836-8F33-06D4E95563A5}"/>
    <cellStyle name="Total 25" xfId="7061" xr:uid="{A7C39709-DDE4-46CD-AD31-7461CA11DBF3}"/>
    <cellStyle name="Total 25 2" xfId="13532" xr:uid="{C924241F-4997-4F8A-965D-FA600A20F55E}"/>
    <cellStyle name="Total 26" xfId="6876" xr:uid="{3D2FD23D-0596-4995-8B9C-D59A519AF0DC}"/>
    <cellStyle name="Total 26 2" xfId="13347" xr:uid="{EE4201D3-250B-4111-83B9-84B7670C2F19}"/>
    <cellStyle name="Total 27" xfId="7336" xr:uid="{36E016E8-49DB-4AFC-89E6-29FBF987023E}"/>
    <cellStyle name="Total 27 2" xfId="13807" xr:uid="{2198602A-0FAD-483D-A7D2-EBE5F2FDBDFE}"/>
    <cellStyle name="Total 28" xfId="7817" xr:uid="{B3638B63-D587-4974-A791-20E2C3F76414}"/>
    <cellStyle name="Total 28 2" xfId="14288" xr:uid="{7884574B-36DE-426D-96D9-DA8A8D5057AC}"/>
    <cellStyle name="Total 29" xfId="7998" xr:uid="{B7B46CCF-F2D9-423A-ACFA-43045941841A}"/>
    <cellStyle name="Total 29 2" xfId="14469" xr:uid="{0455D5F8-2350-4B50-84E5-BC707BBE9FF0}"/>
    <cellStyle name="Total 3" xfId="2637" xr:uid="{00000000-0005-0000-0000-00004F0A0000}"/>
    <cellStyle name="Total 3 10" xfId="7074" xr:uid="{E938640C-52F3-4959-A627-7566C5B1A4B3}"/>
    <cellStyle name="Total 3 10 2" xfId="13545" xr:uid="{9C5A8DEA-D6BD-40C2-8C01-4D17C0CABCDB}"/>
    <cellStyle name="Total 3 11" xfId="6888" xr:uid="{CEC5C308-6473-43CF-85CF-C86D67F77B61}"/>
    <cellStyle name="Total 3 11 2" xfId="13359" xr:uid="{C4954800-481D-4D98-959A-8E77A283FD3D}"/>
    <cellStyle name="Total 3 12" xfId="7306" xr:uid="{CF32BA79-E46F-4CD0-8652-1A23D654725C}"/>
    <cellStyle name="Total 3 12 2" xfId="13777" xr:uid="{FF16F091-AF8D-418E-9C0E-C8C158368D09}"/>
    <cellStyle name="Total 3 13" xfId="7835" xr:uid="{996BEA31-F76B-4EC2-8CB3-11D82BF32B0E}"/>
    <cellStyle name="Total 3 13 2" xfId="14306" xr:uid="{4D13D91A-B53E-4CF1-BC0A-6988611F5486}"/>
    <cellStyle name="Total 3 14" xfId="8015" xr:uid="{A93FA77D-65F6-43E3-ACBA-B86CAEA3B927}"/>
    <cellStyle name="Total 3 14 2" xfId="14486" xr:uid="{A93E2FC6-9671-4D68-B41E-970A807C81B6}"/>
    <cellStyle name="Total 3 15" xfId="8192" xr:uid="{10F19C31-6F7C-4680-8E6A-87DDF79C1F9A}"/>
    <cellStyle name="Total 3 15 2" xfId="14663" xr:uid="{260EAE53-0FC1-4E5A-B6B3-F22FED0B1233}"/>
    <cellStyle name="Total 3 16" xfId="8356" xr:uid="{29A2BE60-F6B1-43B8-9C50-D4AF3FA2DA6C}"/>
    <cellStyle name="Total 3 16 2" xfId="14827" xr:uid="{2D903607-9EFF-457A-9EEF-F2F2C8A9CBBB}"/>
    <cellStyle name="Total 3 17" xfId="8514" xr:uid="{5900BC64-3279-4AF5-ABB1-43834F98A207}"/>
    <cellStyle name="Total 3 17 2" xfId="14985" xr:uid="{078A0FDE-BC12-4776-A63E-543F8B94B71C}"/>
    <cellStyle name="Total 3 18" xfId="9162" xr:uid="{8FA5994B-844C-4C51-9CFA-67A9A9979640}"/>
    <cellStyle name="Total 3 19" xfId="9736" xr:uid="{4F4DEA0B-D3DA-42E2-B67B-DE5681E185D6}"/>
    <cellStyle name="Total 3 2" xfId="2638" xr:uid="{00000000-0005-0000-0000-0000500A0000}"/>
    <cellStyle name="Total 3 2 2" xfId="5146" xr:uid="{92E64E85-4988-48B9-8862-82D8E0261054}"/>
    <cellStyle name="Total 3 2 2 2" xfId="11619" xr:uid="{E6E4C4E1-34DA-4296-B562-468F82DF59DA}"/>
    <cellStyle name="Total 3 2 3" xfId="9737" xr:uid="{2679ABE4-2BFB-49DD-8D7A-ED2B25AB21AA}"/>
    <cellStyle name="Total 3 2 4" xfId="10487" xr:uid="{0095D479-6753-41CF-9D64-3F3C8E8B503F}"/>
    <cellStyle name="Total 3 20" xfId="9271" xr:uid="{B4097DBA-A1CC-4EE6-B755-3A338181AB41}"/>
    <cellStyle name="Total 3 21" xfId="9930" xr:uid="{31855EB8-986E-4AC3-A315-4BD84CED5705}"/>
    <cellStyle name="Total 3 22" xfId="10099" xr:uid="{EA95EF50-C231-4AB6-AA6D-D3123D77BA54}"/>
    <cellStyle name="Total 3 23" xfId="10209" xr:uid="{269E719D-C430-4E2D-8850-4A0F31CABFF7}"/>
    <cellStyle name="Total 3 24" xfId="15235" xr:uid="{5165F07E-B0C0-4717-A278-F56A20C15687}"/>
    <cellStyle name="Total 3 25" xfId="15633" xr:uid="{D620B795-5F44-4389-B324-3F4D1A1BF5BC}"/>
    <cellStyle name="Total 3 26" xfId="15799" xr:uid="{0F744FFD-21B5-494B-A4BA-0C61FDF7F06D}"/>
    <cellStyle name="Total 3 27" xfId="15956" xr:uid="{A5FFC738-1A56-4127-A4B8-9DB26E30C27E}"/>
    <cellStyle name="Total 3 3" xfId="5145" xr:uid="{589D75D0-461E-438A-BBBF-090ACD41C0E4}"/>
    <cellStyle name="Total 3 3 2" xfId="11618" xr:uid="{0ABA00C9-D5FE-45E1-BF5E-8D5FB6D3D03A}"/>
    <cellStyle name="Total 3 4" xfId="5650" xr:uid="{9F805896-7452-4287-9240-EEC74D42CAF7}"/>
    <cellStyle name="Total 3 4 2" xfId="12121" xr:uid="{687907FF-032C-407F-AB42-5E76DBBA115B}"/>
    <cellStyle name="Total 3 5" xfId="5462" xr:uid="{35DCD1D9-264E-4DCF-8ACC-FDFF4A0684DA}"/>
    <cellStyle name="Total 3 5 2" xfId="11933" xr:uid="{2720A692-78B0-46BD-8165-3F095DE9EC64}"/>
    <cellStyle name="Total 3 6" xfId="5883" xr:uid="{FD6E4AC9-EAF8-4C87-B18D-4290B031ED1C}"/>
    <cellStyle name="Total 3 6 2" xfId="12354" xr:uid="{51A0C91B-DC0C-446A-A73D-AA71B62CF353}"/>
    <cellStyle name="Total 3 7" xfId="6500" xr:uid="{B6DC70B7-730E-45C1-8642-305AAF444636}"/>
    <cellStyle name="Total 3 7 2" xfId="12971" xr:uid="{50D716ED-9975-47DB-B669-F8420F2BE733}"/>
    <cellStyle name="Total 3 8" xfId="6592" xr:uid="{B0F78C7A-B968-4336-BB5C-B224E085EBF4}"/>
    <cellStyle name="Total 3 8 2" xfId="13063" xr:uid="{8ADE9E66-909C-4A7F-9627-380849B34EA2}"/>
    <cellStyle name="Total 3 9" xfId="6348" xr:uid="{9C10101C-EE16-48D7-ACC1-801BE2AD50ED}"/>
    <cellStyle name="Total 3 9 2" xfId="12819" xr:uid="{9C9AE6E1-A59A-4125-AB89-A75B12EBBFD6}"/>
    <cellStyle name="Total 30" xfId="8176" xr:uid="{E1FDF647-C6BC-4BDE-B3C6-C2ABFA716832}"/>
    <cellStyle name="Total 30 2" xfId="14647" xr:uid="{054E8564-8CD2-445B-BBE2-45A90C54416A}"/>
    <cellStyle name="Total 31" xfId="8340" xr:uid="{8AE7D85F-43F2-4DEE-B438-B8AA9174A0DA}"/>
    <cellStyle name="Total 31 2" xfId="14811" xr:uid="{5A43F1D0-9229-42F8-AF8E-3ECC79094FE3}"/>
    <cellStyle name="Total 32" xfId="9181" xr:uid="{E23CFB45-C04E-46B7-97EA-4454CB5DAEED}"/>
    <cellStyle name="Total 33" xfId="9715" xr:uid="{CF714234-4934-49EA-ABEF-94519BAFF73B}"/>
    <cellStyle name="Total 34" xfId="9707" xr:uid="{83CFE259-9E0A-4A7C-A811-3849C3B03D14}"/>
    <cellStyle name="Total 35" xfId="9254" xr:uid="{6921177F-A731-406C-B97A-3C883CB6CC88}"/>
    <cellStyle name="Total 36" xfId="9913" xr:uid="{7B8BA5C4-8882-433F-99DF-ADB27152A5F0}"/>
    <cellStyle name="Total 37" xfId="10217" xr:uid="{41066CD5-AF45-4A43-AA44-81E623FFE638}"/>
    <cellStyle name="Total 38" xfId="15011" xr:uid="{50FCD144-BD69-4408-9DE8-8E2656F0F91A}"/>
    <cellStyle name="Total 39" xfId="15272" xr:uid="{0A886C96-353F-49F9-A6A5-F6872314D139}"/>
    <cellStyle name="Total 4" xfId="2639" xr:uid="{00000000-0005-0000-0000-0000510A0000}"/>
    <cellStyle name="Total 4 10" xfId="7075" xr:uid="{BED7A9BB-293E-4D51-8CBE-FEDA192C1D66}"/>
    <cellStyle name="Total 4 10 2" xfId="13546" xr:uid="{621612A0-7135-4206-9FF3-0659DB60B3F8}"/>
    <cellStyle name="Total 4 11" xfId="6889" xr:uid="{6E6B3C8E-31B4-47B1-940F-56D981FE1746}"/>
    <cellStyle name="Total 4 11 2" xfId="13360" xr:uid="{2A4EA519-98A8-4018-B5F5-D15E7A5C2A2B}"/>
    <cellStyle name="Total 4 12" xfId="7307" xr:uid="{6CC55F3F-EA14-4C9F-84B4-ADF107A70215}"/>
    <cellStyle name="Total 4 12 2" xfId="13778" xr:uid="{8F2055B8-4CB7-4898-ADAF-3FF79A8D3115}"/>
    <cellStyle name="Total 4 13" xfId="7836" xr:uid="{3C759CAE-BE6A-4827-B512-E2B70E6097A7}"/>
    <cellStyle name="Total 4 13 2" xfId="14307" xr:uid="{4F7D4EF7-9808-4C56-84D5-5FA6EF2E42F0}"/>
    <cellStyle name="Total 4 14" xfId="8016" xr:uid="{AD22D586-2349-488A-AB7D-76B9E0DD2F02}"/>
    <cellStyle name="Total 4 14 2" xfId="14487" xr:uid="{97A74F7E-B0BC-414F-B712-0F58B026E835}"/>
    <cellStyle name="Total 4 15" xfId="8193" xr:uid="{B467A8DD-7F3C-4AF5-87A1-7D1AC5C3FE30}"/>
    <cellStyle name="Total 4 15 2" xfId="14664" xr:uid="{9488606F-B4F4-4804-8185-E6AB50C66DD9}"/>
    <cellStyle name="Total 4 16" xfId="8357" xr:uid="{D9144146-9F95-4E5F-90C1-06493ED52C6C}"/>
    <cellStyle name="Total 4 16 2" xfId="14828" xr:uid="{E5465C65-4525-4B32-BFEE-68665DFBFAD7}"/>
    <cellStyle name="Total 4 17" xfId="8515" xr:uid="{E7ECB15D-3D15-4CF3-B033-3028D6E1ED39}"/>
    <cellStyle name="Total 4 17 2" xfId="14986" xr:uid="{764133C8-8ADE-409C-A8C5-8CF50DC47902}"/>
    <cellStyle name="Total 4 18" xfId="9163" xr:uid="{8A534EFF-942C-47CA-A913-DFF1FE683642}"/>
    <cellStyle name="Total 4 19" xfId="9738" xr:uid="{B3E8D1A2-15C2-4C4B-AA8D-4382C605D452}"/>
    <cellStyle name="Total 4 2" xfId="2640" xr:uid="{00000000-0005-0000-0000-0000520A0000}"/>
    <cellStyle name="Total 4 2 2" xfId="5148" xr:uid="{306E57B6-24A2-4001-8F90-6BBFB7C6D996}"/>
    <cellStyle name="Total 4 2 2 2" xfId="11621" xr:uid="{97FC6D88-EBBE-4F25-BC17-BC94BA7F439D}"/>
    <cellStyle name="Total 4 2 3" xfId="9739" xr:uid="{9F74234F-C8AB-4ACB-A3A4-C201E36A61ED}"/>
    <cellStyle name="Total 4 2 4" xfId="10488" xr:uid="{134588AD-339A-4BC9-845C-9BCD8F93C79A}"/>
    <cellStyle name="Total 4 20" xfId="9272" xr:uid="{F02E5E50-0BA1-419B-A5B3-7D0FC1E6D3FA}"/>
    <cellStyle name="Total 4 21" xfId="9931" xr:uid="{4FB05B5D-9CFA-40D4-A86A-EFF7C76B34C0}"/>
    <cellStyle name="Total 4 22" xfId="10100" xr:uid="{4A1B0DD8-F0BF-4D5F-923D-1F4694D08989}"/>
    <cellStyle name="Total 4 23" xfId="10210" xr:uid="{66C6D7F2-01A1-41DD-B068-292CA2106F9A}"/>
    <cellStyle name="Total 4 24" xfId="15236" xr:uid="{C9B1EC39-D7A2-4309-8A4D-E1BCD557AACD}"/>
    <cellStyle name="Total 4 25" xfId="15634" xr:uid="{9236266E-B22F-45E3-BB16-363D1676E8B1}"/>
    <cellStyle name="Total 4 26" xfId="15800" xr:uid="{B20D5889-59DF-4CA8-9531-490AFE333141}"/>
    <cellStyle name="Total 4 27" xfId="15957" xr:uid="{C2537416-858B-480F-9B1B-D0D9007CB6EA}"/>
    <cellStyle name="Total 4 3" xfId="5147" xr:uid="{E0469F62-A537-458F-B482-8A00E0077851}"/>
    <cellStyle name="Total 4 3 2" xfId="11620" xr:uid="{48B0A338-C2E9-499E-86D1-7CEB663EBAC4}"/>
    <cellStyle name="Total 4 4" xfId="5651" xr:uid="{318D7667-53FD-4325-B78A-E555D0A74B37}"/>
    <cellStyle name="Total 4 4 2" xfId="12122" xr:uid="{8EB5F216-A2FB-460A-9790-CB4612BCD171}"/>
    <cellStyle name="Total 4 5" xfId="5463" xr:uid="{26EDB3CA-4EB2-4B52-A6DF-D44040601401}"/>
    <cellStyle name="Total 4 5 2" xfId="11934" xr:uid="{7E4D3E57-6B8C-44DB-BF6C-56015EAC69B4}"/>
    <cellStyle name="Total 4 6" xfId="5884" xr:uid="{A9058E55-F4AB-4576-B977-42F5A76F15BC}"/>
    <cellStyle name="Total 4 6 2" xfId="12355" xr:uid="{B83FEE9C-AB52-40DD-9A69-5E8AA0B0DAFE}"/>
    <cellStyle name="Total 4 7" xfId="6501" xr:uid="{772D0F6E-5C44-4C26-894A-2A52BDC9D3B0}"/>
    <cellStyle name="Total 4 7 2" xfId="12972" xr:uid="{AB5A0117-88F3-446E-BE49-195A4BB59A5B}"/>
    <cellStyle name="Total 4 8" xfId="6593" xr:uid="{45983607-9C3F-48B5-AF5A-70DCDC4A67DC}"/>
    <cellStyle name="Total 4 8 2" xfId="13064" xr:uid="{FAD50E1D-BC83-4589-B6E3-D32D9DCE7302}"/>
    <cellStyle name="Total 4 9" xfId="6349" xr:uid="{8B7BB208-FC3E-40FC-B2A0-BB7B25BA6E48}"/>
    <cellStyle name="Total 4 9 2" xfId="12820" xr:uid="{3C095A21-7038-49C2-B0D1-416570E107B3}"/>
    <cellStyle name="Total 40" xfId="15278" xr:uid="{EE8E3C51-3A0C-41A8-8AB5-425CB2543BC2}"/>
    <cellStyle name="Total 41" xfId="15784" xr:uid="{09A998DE-1248-45E3-8B77-55161BCE2B4E}"/>
    <cellStyle name="Total 5" xfId="2641" xr:uid="{00000000-0005-0000-0000-0000530A0000}"/>
    <cellStyle name="Total 5 10" xfId="7076" xr:uid="{34DA6501-7A73-4519-AFE7-FEFECAFA395D}"/>
    <cellStyle name="Total 5 10 2" xfId="13547" xr:uid="{DEB37D07-B719-4B91-8182-FA46EE3A6E8B}"/>
    <cellStyle name="Total 5 11" xfId="6890" xr:uid="{7B1A11A0-9B29-4B4A-9AE8-DCA0FCB7C7C7}"/>
    <cellStyle name="Total 5 11 2" xfId="13361" xr:uid="{DAEE8EF1-BC64-4725-BA47-EE1609CA8BC9}"/>
    <cellStyle name="Total 5 12" xfId="7308" xr:uid="{4E819983-171A-428F-9A55-AED7EEDACAF4}"/>
    <cellStyle name="Total 5 12 2" xfId="13779" xr:uid="{3B8E439F-5CD4-49FA-90C3-0A5A76EDD2A4}"/>
    <cellStyle name="Total 5 13" xfId="7837" xr:uid="{1C4C8099-431B-4CED-A698-67945CAEF032}"/>
    <cellStyle name="Total 5 13 2" xfId="14308" xr:uid="{7B6B4A89-85D8-4630-B3DF-69CDA0DD866A}"/>
    <cellStyle name="Total 5 14" xfId="8017" xr:uid="{AE073643-C341-49BA-A0D9-E952F767C275}"/>
    <cellStyle name="Total 5 14 2" xfId="14488" xr:uid="{F2FBF5B8-26DA-4DD7-A425-4492344B005B}"/>
    <cellStyle name="Total 5 15" xfId="8194" xr:uid="{24F5635D-D7CD-4E0D-B3C4-0A67B3A64A91}"/>
    <cellStyle name="Total 5 15 2" xfId="14665" xr:uid="{05D580FD-3C10-4FCD-AA1C-29A83B3E7326}"/>
    <cellStyle name="Total 5 16" xfId="8358" xr:uid="{A40A36E5-01CB-4844-9496-7B38CFB158FC}"/>
    <cellStyle name="Total 5 16 2" xfId="14829" xr:uid="{D23814A0-FB37-4021-B5F0-6476E0FF01F0}"/>
    <cellStyle name="Total 5 17" xfId="8516" xr:uid="{AD6E9156-4FF5-4524-832F-E8134C2DB47B}"/>
    <cellStyle name="Total 5 17 2" xfId="14987" xr:uid="{5699B7FF-CA00-491C-8686-A7DE814217E6}"/>
    <cellStyle name="Total 5 18" xfId="9164" xr:uid="{57F849AD-319E-444A-A6AE-8F5B58D5AA8B}"/>
    <cellStyle name="Total 5 19" xfId="9740" xr:uid="{76A43DC9-DB19-4A2B-8390-D4ACC44BAFF1}"/>
    <cellStyle name="Total 5 2" xfId="2642" xr:uid="{00000000-0005-0000-0000-0000540A0000}"/>
    <cellStyle name="Total 5 2 2" xfId="5150" xr:uid="{4E25213B-6654-4D4B-9CF9-45EAC367EC35}"/>
    <cellStyle name="Total 5 2 2 2" xfId="11623" xr:uid="{D2112361-3F9B-42A5-A945-C7FF98E62C0E}"/>
    <cellStyle name="Total 5 2 3" xfId="9741" xr:uid="{2747304C-ACAB-4EE2-BAF9-219181262023}"/>
    <cellStyle name="Total 5 2 4" xfId="10489" xr:uid="{53BA746F-4A97-4803-B6ED-C9C118F46B54}"/>
    <cellStyle name="Total 5 20" xfId="9273" xr:uid="{6C50AAB9-8693-47F6-A692-E0766FF81760}"/>
    <cellStyle name="Total 5 21" xfId="9932" xr:uid="{0A92FA7E-F1E3-458F-93BD-72D7D09CF80F}"/>
    <cellStyle name="Total 5 22" xfId="10101" xr:uid="{C3C70124-E7AD-44B0-B0BF-6D5A36575199}"/>
    <cellStyle name="Total 5 23" xfId="10211" xr:uid="{FAF1D942-6A7D-4E4E-8115-311AFFBAC13B}"/>
    <cellStyle name="Total 5 24" xfId="15237" xr:uid="{B12BB5A6-9BB5-467E-8CD7-1BEC7A38E12B}"/>
    <cellStyle name="Total 5 25" xfId="15635" xr:uid="{81B04D9C-BD95-4B08-9D54-BEDA4D95A95B}"/>
    <cellStyle name="Total 5 26" xfId="15801" xr:uid="{35CCA460-9E7A-47CA-8260-5D2863AF29C1}"/>
    <cellStyle name="Total 5 27" xfId="15958" xr:uid="{82BE9910-8970-43B2-98E6-4A240F912149}"/>
    <cellStyle name="Total 5 3" xfId="5149" xr:uid="{563A9968-CAFE-48C1-990D-5BAD269391B2}"/>
    <cellStyle name="Total 5 3 2" xfId="11622" xr:uid="{BC1E8C82-9ECC-45D4-BF36-B3FE08E91A1A}"/>
    <cellStyle name="Total 5 4" xfId="5652" xr:uid="{5ABCA5E4-7006-493F-BD7F-1CAAE64CDC40}"/>
    <cellStyle name="Total 5 4 2" xfId="12123" xr:uid="{19C09DE1-F5A2-4AFC-8372-CC1F434E74D6}"/>
    <cellStyle name="Total 5 5" xfId="5464" xr:uid="{BCE0296C-6A83-4412-846C-7DE3B3DFAAF0}"/>
    <cellStyle name="Total 5 5 2" xfId="11935" xr:uid="{8CDF86C5-24D5-473C-96AF-1A6FD8BE1668}"/>
    <cellStyle name="Total 5 6" xfId="5885" xr:uid="{AC54D997-AABC-46BA-A7C8-EE903AD224AB}"/>
    <cellStyle name="Total 5 6 2" xfId="12356" xr:uid="{B9B7523E-FC78-48C4-BDD4-B493407B46CB}"/>
    <cellStyle name="Total 5 7" xfId="6502" xr:uid="{F16AF62D-2FB8-4983-A503-EAB53CCF9235}"/>
    <cellStyle name="Total 5 7 2" xfId="12973" xr:uid="{E74B3BC3-AF30-4EA3-8DA1-6B33E02E9447}"/>
    <cellStyle name="Total 5 8" xfId="6594" xr:uid="{5E823AE6-5C40-4844-A9D1-4AA3A68C35D2}"/>
    <cellStyle name="Total 5 8 2" xfId="13065" xr:uid="{6F0BB468-A241-471E-B8C7-A54DDBE236EE}"/>
    <cellStyle name="Total 5 9" xfId="6350" xr:uid="{90101DC1-8721-4001-BB7B-822323CC445B}"/>
    <cellStyle name="Total 5 9 2" xfId="12821" xr:uid="{F706A58B-62DF-4162-A6C9-CFAE7DB7AE0C}"/>
    <cellStyle name="Total 6" xfId="2643" xr:uid="{00000000-0005-0000-0000-0000550A0000}"/>
    <cellStyle name="Total 6 10" xfId="7077" xr:uid="{545E8A7A-E217-48E0-B812-9E5CB67EE567}"/>
    <cellStyle name="Total 6 10 2" xfId="13548" xr:uid="{6EF035F5-9D2E-486A-9AF8-6E04E8902800}"/>
    <cellStyle name="Total 6 11" xfId="6891" xr:uid="{2CCDBDF2-39E6-46EE-AA8F-FF9C56EF9827}"/>
    <cellStyle name="Total 6 11 2" xfId="13362" xr:uid="{0A7862B1-7CF9-4C95-A408-F969B8CC4E55}"/>
    <cellStyle name="Total 6 12" xfId="7309" xr:uid="{9D50FE4F-679B-48CA-A7F7-F7B636D1E781}"/>
    <cellStyle name="Total 6 12 2" xfId="13780" xr:uid="{48019DF4-E00F-4D48-82F2-E5578528B210}"/>
    <cellStyle name="Total 6 13" xfId="7838" xr:uid="{36350088-185F-4AA5-8E3D-E776A73765EA}"/>
    <cellStyle name="Total 6 13 2" xfId="14309" xr:uid="{4A8168CE-8BB6-44A1-B568-026B8E4EDC4B}"/>
    <cellStyle name="Total 6 14" xfId="8018" xr:uid="{A625BF5B-8A38-4A5C-8473-2E2A7403C70B}"/>
    <cellStyle name="Total 6 14 2" xfId="14489" xr:uid="{95AF8371-A905-44F0-B190-34CE81D27821}"/>
    <cellStyle name="Total 6 15" xfId="8195" xr:uid="{7A40AB08-E53E-405E-9FE2-2DB7CB0B26A3}"/>
    <cellStyle name="Total 6 15 2" xfId="14666" xr:uid="{47176DFE-B6B7-4643-8823-6224C81D3A0A}"/>
    <cellStyle name="Total 6 16" xfId="8359" xr:uid="{B69B8C68-1F25-49AF-8BDA-B0D2DB83407C}"/>
    <cellStyle name="Total 6 16 2" xfId="14830" xr:uid="{74F58E67-4EFF-4BAA-8630-0B0C76107092}"/>
    <cellStyle name="Total 6 17" xfId="8517" xr:uid="{7F2884BC-8198-4A70-86EA-35E9DC6D9303}"/>
    <cellStyle name="Total 6 17 2" xfId="14988" xr:uid="{DCB42C09-870A-46BC-BB4E-1AD46B593AB0}"/>
    <cellStyle name="Total 6 18" xfId="9165" xr:uid="{A31F7557-0865-467D-93F1-0B714069098A}"/>
    <cellStyle name="Total 6 19" xfId="9742" xr:uid="{3E6BB42D-988C-4A20-893C-4613C5726B2F}"/>
    <cellStyle name="Total 6 2" xfId="2644" xr:uid="{00000000-0005-0000-0000-0000560A0000}"/>
    <cellStyle name="Total 6 2 2" xfId="5152" xr:uid="{7CC0AD1B-21FE-4DFF-8B97-719AC2643A98}"/>
    <cellStyle name="Total 6 2 2 2" xfId="11625" xr:uid="{98B79EAE-38B2-4691-9FC5-01B1524BBF0F}"/>
    <cellStyle name="Total 6 2 3" xfId="9743" xr:uid="{822897AA-D73B-4CF7-9D6A-51F2DACFAFD3}"/>
    <cellStyle name="Total 6 2 4" xfId="10490" xr:uid="{F7C6D481-C06D-44FF-94A0-CC54B1FAE4FA}"/>
    <cellStyle name="Total 6 20" xfId="9274" xr:uid="{642B7831-4C71-470A-A8EF-A2C546D7B297}"/>
    <cellStyle name="Total 6 21" xfId="9933" xr:uid="{F0BA6787-3279-4594-9244-F7981E83E4FD}"/>
    <cellStyle name="Total 6 22" xfId="10102" xr:uid="{3B5BC237-87DE-451A-9B97-D83FACBC8C4D}"/>
    <cellStyle name="Total 6 23" xfId="10212" xr:uid="{D1274A91-DFB0-401A-95C9-D4D7BF11FC96}"/>
    <cellStyle name="Total 6 24" xfId="15238" xr:uid="{56FB7686-1A3B-4368-A38C-410B9D9BF809}"/>
    <cellStyle name="Total 6 25" xfId="15636" xr:uid="{BE134862-41C7-4C70-82F2-44C56966CFDD}"/>
    <cellStyle name="Total 6 26" xfId="15802" xr:uid="{8D936548-728D-48F4-B08B-1170B72EAA09}"/>
    <cellStyle name="Total 6 27" xfId="15959" xr:uid="{3664D151-9984-422D-A1B1-60489C7BC779}"/>
    <cellStyle name="Total 6 3" xfId="5151" xr:uid="{43AC9BA3-CA17-4F71-B2BE-4F074C666078}"/>
    <cellStyle name="Total 6 3 2" xfId="11624" xr:uid="{AD603081-6F25-4405-8BB5-4EAC2B3FA19B}"/>
    <cellStyle name="Total 6 4" xfId="5653" xr:uid="{30B11121-76C5-4D25-9559-4EE4045D07E0}"/>
    <cellStyle name="Total 6 4 2" xfId="12124" xr:uid="{7FBA6006-BC61-4B84-A892-B1CCCF848830}"/>
    <cellStyle name="Total 6 5" xfId="5465" xr:uid="{0E6A1BBF-F2A3-4395-925C-22E6C85052C9}"/>
    <cellStyle name="Total 6 5 2" xfId="11936" xr:uid="{CBF88451-4733-43F1-90C6-AB0FFA92D2BA}"/>
    <cellStyle name="Total 6 6" xfId="5886" xr:uid="{EAE255A3-B210-4AF6-A77D-01D6B79D93D7}"/>
    <cellStyle name="Total 6 6 2" xfId="12357" xr:uid="{39BA4C19-85ED-43E2-B3DE-A203810A4D20}"/>
    <cellStyle name="Total 6 7" xfId="6503" xr:uid="{6E1E0663-A07E-4536-9603-A758570D2D72}"/>
    <cellStyle name="Total 6 7 2" xfId="12974" xr:uid="{AFBBBA79-ADC6-4E12-8238-10CBEBC82000}"/>
    <cellStyle name="Total 6 8" xfId="6595" xr:uid="{F633A139-F265-4DCC-8BAC-EE6B921533C4}"/>
    <cellStyle name="Total 6 8 2" xfId="13066" xr:uid="{B94566FC-02AB-41CD-83FD-700162666C88}"/>
    <cellStyle name="Total 6 9" xfId="6454" xr:uid="{CC47CA6C-7BBE-42AB-97DE-AC740E2774FF}"/>
    <cellStyle name="Total 6 9 2" xfId="12925" xr:uid="{50D949EE-1926-4C87-9B74-31C033F4C519}"/>
    <cellStyle name="Total 7" xfId="2645" xr:uid="{00000000-0005-0000-0000-0000570A0000}"/>
    <cellStyle name="Total 7 10" xfId="7078" xr:uid="{E07EC63B-0396-462B-B02B-DD8541EDDF84}"/>
    <cellStyle name="Total 7 10 2" xfId="13549" xr:uid="{F95E0253-96F4-4D80-A347-0FA30DDDC1FF}"/>
    <cellStyle name="Total 7 11" xfId="6892" xr:uid="{C158B4CB-515B-4278-9244-EDD6160D07CD}"/>
    <cellStyle name="Total 7 11 2" xfId="13363" xr:uid="{E4DCEE71-8A3E-42A4-91CA-51353EFDC3D5}"/>
    <cellStyle name="Total 7 12" xfId="7310" xr:uid="{1C1FC3D5-E720-44A3-8569-142258F0863A}"/>
    <cellStyle name="Total 7 12 2" xfId="13781" xr:uid="{7E0EB716-8CC1-490A-B823-98A37D7CF107}"/>
    <cellStyle name="Total 7 13" xfId="7839" xr:uid="{B6D292D3-8014-47E1-AD9D-64AB7FF0C841}"/>
    <cellStyle name="Total 7 13 2" xfId="14310" xr:uid="{77536DCB-BC12-4783-B691-2E0D4C2B3885}"/>
    <cellStyle name="Total 7 14" xfId="8019" xr:uid="{276EC1BC-FB7C-4F4E-8567-9CA696B42BF7}"/>
    <cellStyle name="Total 7 14 2" xfId="14490" xr:uid="{47227C43-4614-44F9-B6F5-1BC55DFCE468}"/>
    <cellStyle name="Total 7 15" xfId="8196" xr:uid="{56A9F324-2B07-4DFA-A7F4-8024CAE8E3E0}"/>
    <cellStyle name="Total 7 15 2" xfId="14667" xr:uid="{6CED0E0A-6F33-4AB3-8789-C4EA126BD6C3}"/>
    <cellStyle name="Total 7 16" xfId="8360" xr:uid="{6903C449-EA22-45FA-9460-5C04BEB15D1E}"/>
    <cellStyle name="Total 7 16 2" xfId="14831" xr:uid="{0270C2AF-4495-408C-9F9F-844F88B0247F}"/>
    <cellStyle name="Total 7 17" xfId="8518" xr:uid="{3E07F283-7F80-4CD8-B5F3-23425803063A}"/>
    <cellStyle name="Total 7 17 2" xfId="14989" xr:uid="{BF3FF599-D343-40E2-8CD5-B3D6F74C6C70}"/>
    <cellStyle name="Total 7 18" xfId="9166" xr:uid="{0E47AA82-80D9-4762-B4D6-4EC904B10004}"/>
    <cellStyle name="Total 7 19" xfId="9744" xr:uid="{F812C8C2-2C80-4392-82BA-68665948BA49}"/>
    <cellStyle name="Total 7 2" xfId="2646" xr:uid="{00000000-0005-0000-0000-0000580A0000}"/>
    <cellStyle name="Total 7 2 2" xfId="5154" xr:uid="{125F63F7-0457-45FA-8D89-0B1578EFEE82}"/>
    <cellStyle name="Total 7 2 2 2" xfId="11627" xr:uid="{4A079635-7FD7-48E5-9A2C-26280347091F}"/>
    <cellStyle name="Total 7 2 3" xfId="9745" xr:uid="{AE09DF70-A49C-46B4-B2C7-6C7C8E1B39D2}"/>
    <cellStyle name="Total 7 2 4" xfId="10491" xr:uid="{29F49146-B9FE-4549-9617-526590255AD5}"/>
    <cellStyle name="Total 7 20" xfId="9275" xr:uid="{675EC34D-0759-4D8D-9ABE-44AD1D33D735}"/>
    <cellStyle name="Total 7 21" xfId="9934" xr:uid="{1B1A5E48-0527-4E83-B3E5-F8E7FCEABF51}"/>
    <cellStyle name="Total 7 22" xfId="10103" xr:uid="{A141E693-5110-4BEC-9D8D-7C676DD3A61E}"/>
    <cellStyle name="Total 7 23" xfId="10213" xr:uid="{CA647761-F328-49BB-80DD-59573DB35A26}"/>
    <cellStyle name="Total 7 24" xfId="15239" xr:uid="{CF08C849-9C03-4A51-B913-EFFE951BA974}"/>
    <cellStyle name="Total 7 25" xfId="15637" xr:uid="{125A2A75-5C8E-474D-B2C3-EFE57474BBEE}"/>
    <cellStyle name="Total 7 26" xfId="15803" xr:uid="{87CBAD96-2E1D-4314-BD0B-A2376B0F1C4C}"/>
    <cellStyle name="Total 7 27" xfId="15960" xr:uid="{049B7551-C2E4-401B-BB5B-3D145F98BE86}"/>
    <cellStyle name="Total 7 3" xfId="5153" xr:uid="{E0822E6C-CD47-42BD-8C82-23DB89C6E2F9}"/>
    <cellStyle name="Total 7 3 2" xfId="11626" xr:uid="{9FA9D018-7E66-4F2B-8AB8-47764F553647}"/>
    <cellStyle name="Total 7 4" xfId="5654" xr:uid="{AB0E936B-D164-444C-9E2A-F5F068940824}"/>
    <cellStyle name="Total 7 4 2" xfId="12125" xr:uid="{74FD0C62-2597-4C56-8E8E-5F793EF3A211}"/>
    <cellStyle name="Total 7 5" xfId="5466" xr:uid="{9E82BCA9-BD66-4D71-8928-B6D2BC70CE07}"/>
    <cellStyle name="Total 7 5 2" xfId="11937" xr:uid="{A8340F7E-977C-4AA3-940B-531C5D11CAD8}"/>
    <cellStyle name="Total 7 6" xfId="5887" xr:uid="{B7533305-F46D-43BD-90B7-03114E7CF135}"/>
    <cellStyle name="Total 7 6 2" xfId="12358" xr:uid="{3EECC083-178A-4478-BB1D-FB75B040B32F}"/>
    <cellStyle name="Total 7 7" xfId="6504" xr:uid="{370DCA6F-0BA2-4126-94FC-4F3C9F9BAAB0}"/>
    <cellStyle name="Total 7 7 2" xfId="12975" xr:uid="{9666C5BC-798F-4AFD-B79E-DD0081796CB0}"/>
    <cellStyle name="Total 7 8" xfId="6596" xr:uid="{24D11D6C-44AE-4CD5-BE89-7121F54F8AFC}"/>
    <cellStyle name="Total 7 8 2" xfId="13067" xr:uid="{16BF69DB-6FC9-49E5-A096-6C5D9D8051D6}"/>
    <cellStyle name="Total 7 9" xfId="6351" xr:uid="{47B90898-F9E0-4A1D-8315-0F7CF29D475F}"/>
    <cellStyle name="Total 7 9 2" xfId="12822" xr:uid="{684F2774-617D-49BC-A570-12B72BC43E51}"/>
    <cellStyle name="Total 8" xfId="2647" xr:uid="{00000000-0005-0000-0000-0000590A0000}"/>
    <cellStyle name="Total 8 10" xfId="7079" xr:uid="{CDD6C3D0-737A-426C-8896-9E3EFE8C1CE8}"/>
    <cellStyle name="Total 8 10 2" xfId="13550" xr:uid="{797F85E2-7307-40A6-B7EB-2A880501D587}"/>
    <cellStyle name="Total 8 11" xfId="6893" xr:uid="{07DB8337-DAAA-489D-9F7D-6624ED05068E}"/>
    <cellStyle name="Total 8 11 2" xfId="13364" xr:uid="{162E4234-DEE6-4CE9-9DF3-AA64F1D215D5}"/>
    <cellStyle name="Total 8 12" xfId="7311" xr:uid="{F0E5DF21-ED32-4BEC-B921-530B1F019960}"/>
    <cellStyle name="Total 8 12 2" xfId="13782" xr:uid="{90D54831-978B-42B8-951C-ACE36A686524}"/>
    <cellStyle name="Total 8 13" xfId="7840" xr:uid="{48C63459-F7F8-4D17-ADC0-0065D46FD7ED}"/>
    <cellStyle name="Total 8 13 2" xfId="14311" xr:uid="{8DCCC55B-CEDD-41AD-BE42-F3DD70755FEB}"/>
    <cellStyle name="Total 8 14" xfId="8020" xr:uid="{519AB879-BF5F-45DC-A58C-5A8E9846F38A}"/>
    <cellStyle name="Total 8 14 2" xfId="14491" xr:uid="{CB16A65C-9C07-45A7-AAF5-5CFEFE806D4D}"/>
    <cellStyle name="Total 8 15" xfId="8197" xr:uid="{8B84D8D2-0588-49A6-B8FB-802061B9F45A}"/>
    <cellStyle name="Total 8 15 2" xfId="14668" xr:uid="{40E765F3-77AF-42E0-8123-AD1285003F92}"/>
    <cellStyle name="Total 8 16" xfId="8361" xr:uid="{AD01AC85-E1DA-45B4-8C9C-E3F139F32562}"/>
    <cellStyle name="Total 8 16 2" xfId="14832" xr:uid="{2AB6C4AD-C865-4DB6-843D-2285893A1D0D}"/>
    <cellStyle name="Total 8 17" xfId="8519" xr:uid="{199037C0-BDBE-4A95-A256-E32FD751CA73}"/>
    <cellStyle name="Total 8 17 2" xfId="14990" xr:uid="{34AFC3DC-2180-4025-8C61-77F87E7C3670}"/>
    <cellStyle name="Total 8 18" xfId="9167" xr:uid="{084DFB15-0F57-472F-B8A1-AF98FAC52553}"/>
    <cellStyle name="Total 8 19" xfId="9746" xr:uid="{68C4F9E3-F34E-445F-A515-98CA7505C42D}"/>
    <cellStyle name="Total 8 2" xfId="2648" xr:uid="{00000000-0005-0000-0000-00005A0A0000}"/>
    <cellStyle name="Total 8 2 2" xfId="5156" xr:uid="{98E49B75-61C6-416F-AB11-039F45C95E01}"/>
    <cellStyle name="Total 8 2 2 2" xfId="11629" xr:uid="{AB809466-A404-49FC-8742-C2FE0E69E3F4}"/>
    <cellStyle name="Total 8 2 3" xfId="9747" xr:uid="{18AC3928-1E15-4754-BC3B-6DC3ED516FD3}"/>
    <cellStyle name="Total 8 2 4" xfId="10492" xr:uid="{33F9B52B-2C90-4DC4-8CED-BA4B94F201C3}"/>
    <cellStyle name="Total 8 20" xfId="9276" xr:uid="{3AA5E16A-D7F5-47D5-863D-4F36B16D8481}"/>
    <cellStyle name="Total 8 21" xfId="9935" xr:uid="{9869E32F-2203-41A8-BC11-E2725EF38D6B}"/>
    <cellStyle name="Total 8 22" xfId="10104" xr:uid="{0A45B5A5-2E5F-45B3-91E8-7AB475220995}"/>
    <cellStyle name="Total 8 23" xfId="10214" xr:uid="{C0E661C2-CE5F-4E4C-84C0-E3EA832B04EE}"/>
    <cellStyle name="Total 8 24" xfId="15240" xr:uid="{9A1C3DDE-D72F-447C-A70C-8F046C6492D3}"/>
    <cellStyle name="Total 8 25" xfId="15638" xr:uid="{DD08FD21-DE8C-4E5B-AEDD-C991C65379B3}"/>
    <cellStyle name="Total 8 26" xfId="15804" xr:uid="{58A435D2-008E-470D-99E6-A25C3B7FADF2}"/>
    <cellStyle name="Total 8 27" xfId="15961" xr:uid="{90BC5A9F-5246-4D2D-AEA8-2D4D97C71079}"/>
    <cellStyle name="Total 8 3" xfId="5155" xr:uid="{6DDFFEA7-7F78-4400-90EE-11189CB67295}"/>
    <cellStyle name="Total 8 3 2" xfId="11628" xr:uid="{9D013B54-89AB-4A0D-9C04-20543ABAF948}"/>
    <cellStyle name="Total 8 4" xfId="5655" xr:uid="{B1DEE431-0177-44BF-A6B3-13D3A2006D62}"/>
    <cellStyle name="Total 8 4 2" xfId="12126" xr:uid="{42893D26-F6EC-4479-BFD0-053856391856}"/>
    <cellStyle name="Total 8 5" xfId="5467" xr:uid="{F50B28D7-8B16-41CB-AD27-A45D4A5F860E}"/>
    <cellStyle name="Total 8 5 2" xfId="11938" xr:uid="{68FEF379-2E6A-4C3F-BDA8-A5EC9D6C7CC9}"/>
    <cellStyle name="Total 8 6" xfId="5888" xr:uid="{3CD5B395-1B80-404F-9003-1B0212EEA7CC}"/>
    <cellStyle name="Total 8 6 2" xfId="12359" xr:uid="{5F70A2CB-3724-4B46-A268-47E2E3CC7F44}"/>
    <cellStyle name="Total 8 7" xfId="6505" xr:uid="{6959BF0E-A0B4-4EBB-A939-13F5D65754E8}"/>
    <cellStyle name="Total 8 7 2" xfId="12976" xr:uid="{50FA390B-3BF5-4E51-93D6-4F40949545D0}"/>
    <cellStyle name="Total 8 8" xfId="6597" xr:uid="{D6C42C94-F6C0-4DF6-B534-8939CD20CF62}"/>
    <cellStyle name="Total 8 8 2" xfId="13068" xr:uid="{8FABEF9B-2087-4F14-8728-2F0B56FDDE7E}"/>
    <cellStyle name="Total 8 9" xfId="6352" xr:uid="{B59C9FF9-2765-4D95-A42F-869CD77C10FA}"/>
    <cellStyle name="Total 8 9 2" xfId="12823" xr:uid="{91D0C28F-DA12-46BD-B3B5-44C202D1AFE0}"/>
    <cellStyle name="Total 9" xfId="2649" xr:uid="{00000000-0005-0000-0000-00005B0A0000}"/>
    <cellStyle name="Total 9 10" xfId="7080" xr:uid="{B36AC5E0-F828-4448-8CAB-4F5AF39D3076}"/>
    <cellStyle name="Total 9 10 2" xfId="13551" xr:uid="{719CA5A3-C72A-40A9-BA30-CE526AB6383C}"/>
    <cellStyle name="Total 9 11" xfId="7083" xr:uid="{E012F78C-83D5-468C-9F33-AB52DB4F602B}"/>
    <cellStyle name="Total 9 11 2" xfId="13554" xr:uid="{07A30142-1C56-4BA7-A981-816F6D25B7F8}"/>
    <cellStyle name="Total 9 12" xfId="7312" xr:uid="{949047C6-10FE-4E07-BABE-B4DAA781C233}"/>
    <cellStyle name="Total 9 12 2" xfId="13783" xr:uid="{52E8E9F7-532C-47F4-B0C4-B65FF6DB76B4}"/>
    <cellStyle name="Total 9 13" xfId="7841" xr:uid="{1FA422DC-6509-4B5D-8291-087028A95E65}"/>
    <cellStyle name="Total 9 13 2" xfId="14312" xr:uid="{419760BA-A76A-4EED-8782-2E298475C9BA}"/>
    <cellStyle name="Total 9 14" xfId="8021" xr:uid="{2A7F4BEC-E60A-4B73-8F05-D9A63C967F11}"/>
    <cellStyle name="Total 9 14 2" xfId="14492" xr:uid="{31D3559B-6096-4293-8B89-0A6A1E05C042}"/>
    <cellStyle name="Total 9 15" xfId="8198" xr:uid="{F3EC3CE6-D522-4F21-B332-9C92BF6E7F0B}"/>
    <cellStyle name="Total 9 15 2" xfId="14669" xr:uid="{E1C676A0-2F63-4ACD-992D-DB28A58FA847}"/>
    <cellStyle name="Total 9 16" xfId="8362" xr:uid="{180816E2-C43E-4F5A-922B-E5F1E77B2C52}"/>
    <cellStyle name="Total 9 16 2" xfId="14833" xr:uid="{C1FC26D6-B470-4CF2-9DEA-E5118E0DBF89}"/>
    <cellStyle name="Total 9 17" xfId="8520" xr:uid="{41F0BA9D-D519-4537-8371-720E6CAB2DD8}"/>
    <cellStyle name="Total 9 17 2" xfId="14991" xr:uid="{7A49C51C-98A5-4DA8-97A5-8C38575D363C}"/>
    <cellStyle name="Total 9 18" xfId="9168" xr:uid="{A203AA1B-9174-4285-AC09-DD51040A3E8B}"/>
    <cellStyle name="Total 9 19" xfId="9748" xr:uid="{AB35FEEC-C8AD-4FF2-8019-735CBA357412}"/>
    <cellStyle name="Total 9 2" xfId="2650" xr:uid="{00000000-0005-0000-0000-00005C0A0000}"/>
    <cellStyle name="Total 9 2 2" xfId="5158" xr:uid="{1FB095D8-48FB-4E81-B37F-BD03F9A47CA4}"/>
    <cellStyle name="Total 9 2 2 2" xfId="11631" xr:uid="{73F79027-750A-4B3F-B568-A9F3E9D3C7A4}"/>
    <cellStyle name="Total 9 2 3" xfId="9749" xr:uid="{18E92945-9A89-480E-8F31-F0CFAA96FEE4}"/>
    <cellStyle name="Total 9 2 4" xfId="10493" xr:uid="{2046434D-3864-46C7-88CF-DB001EE30B7C}"/>
    <cellStyle name="Total 9 20" xfId="9277" xr:uid="{9BE6B515-7859-4B48-9B4C-9662CA0570D1}"/>
    <cellStyle name="Total 9 21" xfId="9936" xr:uid="{060B8D70-BD55-4262-981F-5E9AC9963C39}"/>
    <cellStyle name="Total 9 22" xfId="10105" xr:uid="{BA4632EA-847D-4269-BCFB-62254594B71F}"/>
    <cellStyle name="Total 9 23" xfId="10215" xr:uid="{E2428F3B-2CF2-4170-8DE0-EAC72DBA27C6}"/>
    <cellStyle name="Total 9 24" xfId="15241" xr:uid="{5243C4F4-373E-4B6E-A4CE-5BDF7E69010A}"/>
    <cellStyle name="Total 9 25" xfId="15639" xr:uid="{3E5FE84F-8F49-48F1-B885-763580BC3AB0}"/>
    <cellStyle name="Total 9 26" xfId="15805" xr:uid="{0EE5C9FD-0C9A-45BC-9511-87D1F5B76E2C}"/>
    <cellStyle name="Total 9 27" xfId="15962" xr:uid="{BAD91F53-15D1-42AF-82F4-5EC981FA8AB7}"/>
    <cellStyle name="Total 9 3" xfId="5157" xr:uid="{F9504615-BAD7-4D08-A432-F0634F3EB915}"/>
    <cellStyle name="Total 9 3 2" xfId="11630" xr:uid="{791CF287-0B46-4E61-A8C7-19C491AB9F45}"/>
    <cellStyle name="Total 9 4" xfId="5656" xr:uid="{E6A9B7FF-0BB0-48A9-9B82-C11927170CBA}"/>
    <cellStyle name="Total 9 4 2" xfId="12127" xr:uid="{D0AE7BE5-B668-4AD4-B6F6-9AAA625886AD}"/>
    <cellStyle name="Total 9 5" xfId="5660" xr:uid="{B6CFDFE9-0B15-4CF1-A021-A59F69A8B7DB}"/>
    <cellStyle name="Total 9 5 2" xfId="12131" xr:uid="{23B16948-0BDC-4FD2-99B8-DE5662890F72}"/>
    <cellStyle name="Total 9 6" xfId="5889" xr:uid="{33D1DCAA-F0FC-4FE0-8F44-609E66C09ED1}"/>
    <cellStyle name="Total 9 6 2" xfId="12360" xr:uid="{7E85F010-0980-4F31-A717-4E686A56EB8F}"/>
    <cellStyle name="Total 9 7" xfId="6506" xr:uid="{19B84D90-B30C-468E-90E6-2E0C823E19F2}"/>
    <cellStyle name="Total 9 7 2" xfId="12977" xr:uid="{D1BA8358-20BF-4FB3-B729-259DC557C7B7}"/>
    <cellStyle name="Total 9 8" xfId="6598" xr:uid="{AD09E252-DF41-4C76-B83A-ABCD95772059}"/>
    <cellStyle name="Total 9 8 2" xfId="13069" xr:uid="{3E1B109E-C5C0-4FB6-93FB-3E760BB6AC27}"/>
    <cellStyle name="Total 9 9" xfId="6601" xr:uid="{2F9ADED7-958B-4720-94A4-71955176EC5D}"/>
    <cellStyle name="Total 9 9 2" xfId="13072" xr:uid="{4273A87F-1DED-4874-BCDE-2EDD36531411}"/>
    <cellStyle name="Warning Text" xfId="2651" builtinId="11" customBuiltin="1"/>
    <cellStyle name="Warning Text 10" xfId="2652" xr:uid="{00000000-0005-0000-0000-00005E0A0000}"/>
    <cellStyle name="Warning Text 11" xfId="2653" xr:uid="{00000000-0005-0000-0000-00005F0A0000}"/>
    <cellStyle name="Warning Text 12" xfId="2654" xr:uid="{00000000-0005-0000-0000-0000600A0000}"/>
    <cellStyle name="Warning Text 13" xfId="2655" xr:uid="{00000000-0005-0000-0000-0000610A0000}"/>
    <cellStyle name="Warning Text 14" xfId="2656" xr:uid="{00000000-0005-0000-0000-0000620A0000}"/>
    <cellStyle name="Warning Text 15" xfId="2657" xr:uid="{00000000-0005-0000-0000-0000630A0000}"/>
    <cellStyle name="Warning Text 16" xfId="2658" xr:uid="{00000000-0005-0000-0000-0000640A0000}"/>
    <cellStyle name="Warning Text 2" xfId="2659" xr:uid="{00000000-0005-0000-0000-0000650A0000}"/>
    <cellStyle name="Warning Text 2 2" xfId="2660" xr:uid="{00000000-0005-0000-0000-0000660A0000}"/>
    <cellStyle name="Warning Text 2 3" xfId="2661" xr:uid="{00000000-0005-0000-0000-0000670A0000}"/>
    <cellStyle name="Warning Text 3" xfId="2662" xr:uid="{00000000-0005-0000-0000-0000680A0000}"/>
    <cellStyle name="Warning Text 4" xfId="2663" xr:uid="{00000000-0005-0000-0000-0000690A0000}"/>
    <cellStyle name="Warning Text 5" xfId="2664" xr:uid="{00000000-0005-0000-0000-00006A0A0000}"/>
    <cellStyle name="Warning Text 6" xfId="2665" xr:uid="{00000000-0005-0000-0000-00006B0A0000}"/>
    <cellStyle name="Warning Text 7" xfId="2666" xr:uid="{00000000-0005-0000-0000-00006C0A0000}"/>
    <cellStyle name="Warning Text 8" xfId="2667" xr:uid="{00000000-0005-0000-0000-00006D0A0000}"/>
    <cellStyle name="Warning Text 9" xfId="2668" xr:uid="{00000000-0005-0000-0000-00006E0A0000}"/>
  </cellStyles>
  <dxfs count="58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fgColor theme="5" tint="0.59996337778862885"/>
        </patternFill>
      </fill>
    </dxf>
    <dxf>
      <font>
        <strike val="0"/>
        <color rgb="FFFF0000"/>
      </font>
      <fill>
        <patternFill>
          <bgColor theme="5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9" defaultPivotStyle="PivotStyleLight16"/>
  <colors>
    <mruColors>
      <color rgb="FFFF6699"/>
      <color rgb="FFFF0066"/>
      <color rgb="FFCCFF66"/>
      <color rgb="FFFFFF99"/>
      <color rgb="FF33CCFF"/>
      <color rgb="FFFFCC99"/>
      <color rgb="FFFFFFCC"/>
      <color rgb="FFCCFF99"/>
      <color rgb="FFCCFFCC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3.xml"/><Relationship Id="rId21" Type="http://schemas.openxmlformats.org/officeDocument/2006/relationships/externalLink" Target="externalLinks/externalLink8.xml"/><Relationship Id="rId42" Type="http://schemas.openxmlformats.org/officeDocument/2006/relationships/externalLink" Target="externalLinks/externalLink29.xml"/><Relationship Id="rId47" Type="http://schemas.openxmlformats.org/officeDocument/2006/relationships/externalLink" Target="externalLinks/externalLink34.xml"/><Relationship Id="rId63" Type="http://schemas.openxmlformats.org/officeDocument/2006/relationships/externalLink" Target="externalLinks/externalLink50.xml"/><Relationship Id="rId68" Type="http://schemas.openxmlformats.org/officeDocument/2006/relationships/externalLink" Target="externalLinks/externalLink55.xml"/><Relationship Id="rId84" Type="http://schemas.openxmlformats.org/officeDocument/2006/relationships/externalLink" Target="externalLinks/externalLink71.xml"/><Relationship Id="rId89" Type="http://schemas.openxmlformats.org/officeDocument/2006/relationships/externalLink" Target="externalLinks/externalLink76.xml"/><Relationship Id="rId16" Type="http://schemas.openxmlformats.org/officeDocument/2006/relationships/externalLink" Target="externalLinks/externalLink3.xml"/><Relationship Id="rId107" Type="http://schemas.openxmlformats.org/officeDocument/2006/relationships/externalLink" Target="externalLinks/externalLink94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19.xml"/><Relationship Id="rId37" Type="http://schemas.openxmlformats.org/officeDocument/2006/relationships/externalLink" Target="externalLinks/externalLink24.xml"/><Relationship Id="rId53" Type="http://schemas.openxmlformats.org/officeDocument/2006/relationships/externalLink" Target="externalLinks/externalLink40.xml"/><Relationship Id="rId58" Type="http://schemas.openxmlformats.org/officeDocument/2006/relationships/externalLink" Target="externalLinks/externalLink45.xml"/><Relationship Id="rId74" Type="http://schemas.openxmlformats.org/officeDocument/2006/relationships/externalLink" Target="externalLinks/externalLink61.xml"/><Relationship Id="rId79" Type="http://schemas.openxmlformats.org/officeDocument/2006/relationships/externalLink" Target="externalLinks/externalLink66.xml"/><Relationship Id="rId102" Type="http://schemas.openxmlformats.org/officeDocument/2006/relationships/externalLink" Target="externalLinks/externalLink89.xml"/><Relationship Id="rId5" Type="http://schemas.openxmlformats.org/officeDocument/2006/relationships/worksheet" Target="worksheets/sheet5.xml"/><Relationship Id="rId90" Type="http://schemas.openxmlformats.org/officeDocument/2006/relationships/externalLink" Target="externalLinks/externalLink77.xml"/><Relationship Id="rId95" Type="http://schemas.openxmlformats.org/officeDocument/2006/relationships/externalLink" Target="externalLinks/externalLink82.xml"/><Relationship Id="rId22" Type="http://schemas.openxmlformats.org/officeDocument/2006/relationships/externalLink" Target="externalLinks/externalLink9.xml"/><Relationship Id="rId27" Type="http://schemas.openxmlformats.org/officeDocument/2006/relationships/externalLink" Target="externalLinks/externalLink14.xml"/><Relationship Id="rId43" Type="http://schemas.openxmlformats.org/officeDocument/2006/relationships/externalLink" Target="externalLinks/externalLink30.xml"/><Relationship Id="rId48" Type="http://schemas.openxmlformats.org/officeDocument/2006/relationships/externalLink" Target="externalLinks/externalLink35.xml"/><Relationship Id="rId64" Type="http://schemas.openxmlformats.org/officeDocument/2006/relationships/externalLink" Target="externalLinks/externalLink51.xml"/><Relationship Id="rId69" Type="http://schemas.openxmlformats.org/officeDocument/2006/relationships/externalLink" Target="externalLinks/externalLink56.xml"/><Relationship Id="rId80" Type="http://schemas.openxmlformats.org/officeDocument/2006/relationships/externalLink" Target="externalLinks/externalLink67.xml"/><Relationship Id="rId85" Type="http://schemas.openxmlformats.org/officeDocument/2006/relationships/externalLink" Target="externalLinks/externalLink72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33" Type="http://schemas.openxmlformats.org/officeDocument/2006/relationships/externalLink" Target="externalLinks/externalLink20.xml"/><Relationship Id="rId38" Type="http://schemas.openxmlformats.org/officeDocument/2006/relationships/externalLink" Target="externalLinks/externalLink25.xml"/><Relationship Id="rId59" Type="http://schemas.openxmlformats.org/officeDocument/2006/relationships/externalLink" Target="externalLinks/externalLink46.xml"/><Relationship Id="rId103" Type="http://schemas.openxmlformats.org/officeDocument/2006/relationships/externalLink" Target="externalLinks/externalLink90.xml"/><Relationship Id="rId108" Type="http://schemas.openxmlformats.org/officeDocument/2006/relationships/theme" Target="theme/theme1.xml"/><Relationship Id="rId54" Type="http://schemas.openxmlformats.org/officeDocument/2006/relationships/externalLink" Target="externalLinks/externalLink41.xml"/><Relationship Id="rId70" Type="http://schemas.openxmlformats.org/officeDocument/2006/relationships/externalLink" Target="externalLinks/externalLink57.xml"/><Relationship Id="rId75" Type="http://schemas.openxmlformats.org/officeDocument/2006/relationships/externalLink" Target="externalLinks/externalLink62.xml"/><Relationship Id="rId91" Type="http://schemas.openxmlformats.org/officeDocument/2006/relationships/externalLink" Target="externalLinks/externalLink78.xml"/><Relationship Id="rId96" Type="http://schemas.openxmlformats.org/officeDocument/2006/relationships/externalLink" Target="externalLinks/externalLink8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2.xml"/><Relationship Id="rId23" Type="http://schemas.openxmlformats.org/officeDocument/2006/relationships/externalLink" Target="externalLinks/externalLink10.xml"/><Relationship Id="rId28" Type="http://schemas.openxmlformats.org/officeDocument/2006/relationships/externalLink" Target="externalLinks/externalLink15.xml"/><Relationship Id="rId36" Type="http://schemas.openxmlformats.org/officeDocument/2006/relationships/externalLink" Target="externalLinks/externalLink23.xml"/><Relationship Id="rId49" Type="http://schemas.openxmlformats.org/officeDocument/2006/relationships/externalLink" Target="externalLinks/externalLink36.xml"/><Relationship Id="rId57" Type="http://schemas.openxmlformats.org/officeDocument/2006/relationships/externalLink" Target="externalLinks/externalLink44.xml"/><Relationship Id="rId106" Type="http://schemas.openxmlformats.org/officeDocument/2006/relationships/externalLink" Target="externalLinks/externalLink93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8.xml"/><Relationship Id="rId44" Type="http://schemas.openxmlformats.org/officeDocument/2006/relationships/externalLink" Target="externalLinks/externalLink31.xml"/><Relationship Id="rId52" Type="http://schemas.openxmlformats.org/officeDocument/2006/relationships/externalLink" Target="externalLinks/externalLink39.xml"/><Relationship Id="rId60" Type="http://schemas.openxmlformats.org/officeDocument/2006/relationships/externalLink" Target="externalLinks/externalLink47.xml"/><Relationship Id="rId65" Type="http://schemas.openxmlformats.org/officeDocument/2006/relationships/externalLink" Target="externalLinks/externalLink52.xml"/><Relationship Id="rId73" Type="http://schemas.openxmlformats.org/officeDocument/2006/relationships/externalLink" Target="externalLinks/externalLink60.xml"/><Relationship Id="rId78" Type="http://schemas.openxmlformats.org/officeDocument/2006/relationships/externalLink" Target="externalLinks/externalLink65.xml"/><Relationship Id="rId81" Type="http://schemas.openxmlformats.org/officeDocument/2006/relationships/externalLink" Target="externalLinks/externalLink68.xml"/><Relationship Id="rId86" Type="http://schemas.openxmlformats.org/officeDocument/2006/relationships/externalLink" Target="externalLinks/externalLink73.xml"/><Relationship Id="rId94" Type="http://schemas.openxmlformats.org/officeDocument/2006/relationships/externalLink" Target="externalLinks/externalLink81.xml"/><Relationship Id="rId99" Type="http://schemas.openxmlformats.org/officeDocument/2006/relationships/externalLink" Target="externalLinks/externalLink86.xml"/><Relationship Id="rId101" Type="http://schemas.openxmlformats.org/officeDocument/2006/relationships/externalLink" Target="externalLinks/externalLink8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5.xml"/><Relationship Id="rId39" Type="http://schemas.openxmlformats.org/officeDocument/2006/relationships/externalLink" Target="externalLinks/externalLink26.xml"/><Relationship Id="rId109" Type="http://schemas.openxmlformats.org/officeDocument/2006/relationships/styles" Target="styles.xml"/><Relationship Id="rId34" Type="http://schemas.openxmlformats.org/officeDocument/2006/relationships/externalLink" Target="externalLinks/externalLink21.xml"/><Relationship Id="rId50" Type="http://schemas.openxmlformats.org/officeDocument/2006/relationships/externalLink" Target="externalLinks/externalLink37.xml"/><Relationship Id="rId55" Type="http://schemas.openxmlformats.org/officeDocument/2006/relationships/externalLink" Target="externalLinks/externalLink42.xml"/><Relationship Id="rId76" Type="http://schemas.openxmlformats.org/officeDocument/2006/relationships/externalLink" Target="externalLinks/externalLink63.xml"/><Relationship Id="rId97" Type="http://schemas.openxmlformats.org/officeDocument/2006/relationships/externalLink" Target="externalLinks/externalLink84.xml"/><Relationship Id="rId104" Type="http://schemas.openxmlformats.org/officeDocument/2006/relationships/externalLink" Target="externalLinks/externalLink91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58.xml"/><Relationship Id="rId92" Type="http://schemas.openxmlformats.org/officeDocument/2006/relationships/externalLink" Target="externalLinks/externalLink79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6.xml"/><Relationship Id="rId24" Type="http://schemas.openxmlformats.org/officeDocument/2006/relationships/externalLink" Target="externalLinks/externalLink11.xml"/><Relationship Id="rId40" Type="http://schemas.openxmlformats.org/officeDocument/2006/relationships/externalLink" Target="externalLinks/externalLink27.xml"/><Relationship Id="rId45" Type="http://schemas.openxmlformats.org/officeDocument/2006/relationships/externalLink" Target="externalLinks/externalLink32.xml"/><Relationship Id="rId66" Type="http://schemas.openxmlformats.org/officeDocument/2006/relationships/externalLink" Target="externalLinks/externalLink53.xml"/><Relationship Id="rId87" Type="http://schemas.openxmlformats.org/officeDocument/2006/relationships/externalLink" Target="externalLinks/externalLink74.xml"/><Relationship Id="rId110" Type="http://schemas.openxmlformats.org/officeDocument/2006/relationships/sharedStrings" Target="sharedStrings.xml"/><Relationship Id="rId61" Type="http://schemas.openxmlformats.org/officeDocument/2006/relationships/externalLink" Target="externalLinks/externalLink48.xml"/><Relationship Id="rId82" Type="http://schemas.openxmlformats.org/officeDocument/2006/relationships/externalLink" Target="externalLinks/externalLink69.xml"/><Relationship Id="rId1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.xml"/><Relationship Id="rId30" Type="http://schemas.openxmlformats.org/officeDocument/2006/relationships/externalLink" Target="externalLinks/externalLink17.xml"/><Relationship Id="rId35" Type="http://schemas.openxmlformats.org/officeDocument/2006/relationships/externalLink" Target="externalLinks/externalLink22.xml"/><Relationship Id="rId56" Type="http://schemas.openxmlformats.org/officeDocument/2006/relationships/externalLink" Target="externalLinks/externalLink43.xml"/><Relationship Id="rId77" Type="http://schemas.openxmlformats.org/officeDocument/2006/relationships/externalLink" Target="externalLinks/externalLink64.xml"/><Relationship Id="rId100" Type="http://schemas.openxmlformats.org/officeDocument/2006/relationships/externalLink" Target="externalLinks/externalLink87.xml"/><Relationship Id="rId105" Type="http://schemas.openxmlformats.org/officeDocument/2006/relationships/externalLink" Target="externalLinks/externalLink92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8.xml"/><Relationship Id="rId72" Type="http://schemas.openxmlformats.org/officeDocument/2006/relationships/externalLink" Target="externalLinks/externalLink59.xml"/><Relationship Id="rId93" Type="http://schemas.openxmlformats.org/officeDocument/2006/relationships/externalLink" Target="externalLinks/externalLink80.xml"/><Relationship Id="rId98" Type="http://schemas.openxmlformats.org/officeDocument/2006/relationships/externalLink" Target="externalLinks/externalLink85.xml"/><Relationship Id="rId3" Type="http://schemas.openxmlformats.org/officeDocument/2006/relationships/worksheet" Target="worksheets/sheet3.xml"/><Relationship Id="rId25" Type="http://schemas.openxmlformats.org/officeDocument/2006/relationships/externalLink" Target="externalLinks/externalLink12.xml"/><Relationship Id="rId46" Type="http://schemas.openxmlformats.org/officeDocument/2006/relationships/externalLink" Target="externalLinks/externalLink33.xml"/><Relationship Id="rId67" Type="http://schemas.openxmlformats.org/officeDocument/2006/relationships/externalLink" Target="externalLinks/externalLink54.xml"/><Relationship Id="rId20" Type="http://schemas.openxmlformats.org/officeDocument/2006/relationships/externalLink" Target="externalLinks/externalLink7.xml"/><Relationship Id="rId41" Type="http://schemas.openxmlformats.org/officeDocument/2006/relationships/externalLink" Target="externalLinks/externalLink28.xml"/><Relationship Id="rId62" Type="http://schemas.openxmlformats.org/officeDocument/2006/relationships/externalLink" Target="externalLinks/externalLink49.xml"/><Relationship Id="rId83" Type="http://schemas.openxmlformats.org/officeDocument/2006/relationships/externalLink" Target="externalLinks/externalLink70.xml"/><Relationship Id="rId88" Type="http://schemas.openxmlformats.org/officeDocument/2006/relationships/externalLink" Target="externalLinks/externalLink75.xml"/><Relationship Id="rId111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spPr>
            <a:solidFill>
              <a:srgbClr val="FF6699"/>
            </a:solidFill>
            <a:ln>
              <a:noFill/>
            </a:ln>
            <a:effectLst/>
          </c:spPr>
          <c:invertIfNegative val="0"/>
          <c:val>
            <c:numRef>
              <c:f>KKO!$K$20:$L$20</c:f>
              <c:numCache>
                <c:formatCode>0%</c:formatCode>
                <c:ptCount val="2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47-492E-897C-D6FD8D0FEB67}"/>
            </c:ext>
          </c:extLst>
        </c:ser>
        <c:ser>
          <c:idx val="1"/>
          <c:order val="1"/>
          <c:spPr>
            <a:noFill/>
            <a:ln>
              <a:noFill/>
            </a:ln>
            <a:effectLst/>
          </c:spPr>
          <c:invertIfNegative val="0"/>
          <c:val>
            <c:numRef>
              <c:f>KKO!$K$21:$L$21</c:f>
              <c:numCache>
                <c:formatCode>0%</c:formatCode>
                <c:ptCount val="2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47-492E-897C-D6FD8D0FEB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673904927"/>
        <c:axId val="1521250015"/>
      </c:barChart>
      <c:catAx>
        <c:axId val="1673904927"/>
        <c:scaling>
          <c:orientation val="minMax"/>
        </c:scaling>
        <c:delete val="1"/>
        <c:axPos val="b"/>
        <c:majorTickMark val="none"/>
        <c:minorTickMark val="none"/>
        <c:tickLblPos val="nextTo"/>
        <c:crossAx val="1521250015"/>
        <c:crosses val="autoZero"/>
        <c:auto val="1"/>
        <c:lblAlgn val="ctr"/>
        <c:lblOffset val="100"/>
        <c:noMultiLvlLbl val="0"/>
      </c:catAx>
      <c:valAx>
        <c:axId val="1521250015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673904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spPr>
            <a:solidFill>
              <a:srgbClr val="FF6699"/>
            </a:solidFill>
            <a:ln>
              <a:noFill/>
            </a:ln>
            <a:effectLst/>
          </c:spPr>
          <c:invertIfNegative val="0"/>
          <c:val>
            <c:numRef>
              <c:f>KKO!$D$20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9F-4190-AAEE-97D1256B2E61}"/>
            </c:ext>
          </c:extLst>
        </c:ser>
        <c:ser>
          <c:idx val="1"/>
          <c:order val="1"/>
          <c:spPr>
            <a:noFill/>
            <a:ln>
              <a:noFill/>
            </a:ln>
            <a:effectLst/>
          </c:spPr>
          <c:invertIfNegative val="0"/>
          <c:val>
            <c:numRef>
              <c:f>KKO!$D$21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9F-4190-AAEE-97D1256B2E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673904927"/>
        <c:axId val="1521250015"/>
      </c:barChart>
      <c:catAx>
        <c:axId val="1673904927"/>
        <c:scaling>
          <c:orientation val="minMax"/>
        </c:scaling>
        <c:delete val="1"/>
        <c:axPos val="b"/>
        <c:majorTickMark val="none"/>
        <c:minorTickMark val="none"/>
        <c:tickLblPos val="nextTo"/>
        <c:crossAx val="1521250015"/>
        <c:crosses val="autoZero"/>
        <c:auto val="1"/>
        <c:lblAlgn val="ctr"/>
        <c:lblOffset val="100"/>
        <c:noMultiLvlLbl val="0"/>
      </c:catAx>
      <c:valAx>
        <c:axId val="1521250015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673904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jpeg"/><Relationship Id="rId2" Type="http://schemas.openxmlformats.org/officeDocument/2006/relationships/image" Target="../media/image7.jpeg"/><Relationship Id="rId1" Type="http://schemas.openxmlformats.org/officeDocument/2006/relationships/image" Target="../media/image6.jpeg"/><Relationship Id="rId5" Type="http://schemas.openxmlformats.org/officeDocument/2006/relationships/image" Target="../media/image10.jpeg"/><Relationship Id="rId4" Type="http://schemas.openxmlformats.org/officeDocument/2006/relationships/image" Target="../media/image9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jpe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4" Type="http://schemas.openxmlformats.org/officeDocument/2006/relationships/image" Target="../media/image15.jpe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jpeg"/><Relationship Id="rId1" Type="http://schemas.openxmlformats.org/officeDocument/2006/relationships/image" Target="../media/image16.png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5.emf"/><Relationship Id="rId13" Type="http://schemas.openxmlformats.org/officeDocument/2006/relationships/image" Target="../media/image30.emf"/><Relationship Id="rId3" Type="http://schemas.openxmlformats.org/officeDocument/2006/relationships/image" Target="../media/image20.emf"/><Relationship Id="rId7" Type="http://schemas.openxmlformats.org/officeDocument/2006/relationships/image" Target="../media/image24.emf"/><Relationship Id="rId12" Type="http://schemas.openxmlformats.org/officeDocument/2006/relationships/image" Target="../media/image29.emf"/><Relationship Id="rId2" Type="http://schemas.openxmlformats.org/officeDocument/2006/relationships/image" Target="../media/image19.emf"/><Relationship Id="rId1" Type="http://schemas.openxmlformats.org/officeDocument/2006/relationships/image" Target="../media/image18.emf"/><Relationship Id="rId6" Type="http://schemas.openxmlformats.org/officeDocument/2006/relationships/image" Target="../media/image23.emf"/><Relationship Id="rId11" Type="http://schemas.openxmlformats.org/officeDocument/2006/relationships/image" Target="../media/image28.emf"/><Relationship Id="rId5" Type="http://schemas.openxmlformats.org/officeDocument/2006/relationships/image" Target="../media/image22.emf"/><Relationship Id="rId10" Type="http://schemas.openxmlformats.org/officeDocument/2006/relationships/image" Target="../media/image27.emf"/><Relationship Id="rId4" Type="http://schemas.openxmlformats.org/officeDocument/2006/relationships/image" Target="../media/image21.emf"/><Relationship Id="rId9" Type="http://schemas.openxmlformats.org/officeDocument/2006/relationships/image" Target="../media/image26.emf"/><Relationship Id="rId14" Type="http://schemas.openxmlformats.org/officeDocument/2006/relationships/image" Target="../media/image31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323850</xdr:colOff>
      <xdr:row>0</xdr:row>
      <xdr:rowOff>0</xdr:rowOff>
    </xdr:from>
    <xdr:to>
      <xdr:col>2</xdr:col>
      <xdr:colOff>9525</xdr:colOff>
      <xdr:row>2</xdr:row>
      <xdr:rowOff>85725</xdr:rowOff>
    </xdr:to>
    <xdr:pic>
      <xdr:nvPicPr>
        <xdr:cNvPr id="22651" name="Picture 2">
          <a:extLst>
            <a:ext uri="{FF2B5EF4-FFF2-40B4-BE49-F238E27FC236}">
              <a16:creationId xmlns:a16="http://schemas.microsoft.com/office/drawing/2014/main" id="{AC23AF94-D3E0-4A97-BBFC-98DFC2063E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20" t="4204" r="6204" b="27264"/>
        <a:stretch>
          <a:fillRect/>
        </a:stretch>
      </xdr:blipFill>
      <xdr:spPr bwMode="auto">
        <a:xfrm>
          <a:off x="323850" y="0"/>
          <a:ext cx="3810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238125</xdr:colOff>
      <xdr:row>0</xdr:row>
      <xdr:rowOff>0</xdr:rowOff>
    </xdr:from>
    <xdr:to>
      <xdr:col>2</xdr:col>
      <xdr:colOff>28575</xdr:colOff>
      <xdr:row>3</xdr:row>
      <xdr:rowOff>19050</xdr:rowOff>
    </xdr:to>
    <xdr:pic>
      <xdr:nvPicPr>
        <xdr:cNvPr id="16517" name="Picture 2">
          <a:extLst>
            <a:ext uri="{FF2B5EF4-FFF2-40B4-BE49-F238E27FC236}">
              <a16:creationId xmlns:a16="http://schemas.microsoft.com/office/drawing/2014/main" id="{8B265F74-71C0-4BE3-B0B5-92CBF1F488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20" t="4204" r="6204" b="27264"/>
        <a:stretch>
          <a:fillRect/>
        </a:stretch>
      </xdr:blipFill>
      <xdr:spPr bwMode="auto">
        <a:xfrm>
          <a:off x="238125" y="0"/>
          <a:ext cx="485775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9525</xdr:rowOff>
    </xdr:from>
    <xdr:to>
      <xdr:col>2</xdr:col>
      <xdr:colOff>38100</xdr:colOff>
      <xdr:row>3</xdr:row>
      <xdr:rowOff>28575</xdr:rowOff>
    </xdr:to>
    <xdr:pic>
      <xdr:nvPicPr>
        <xdr:cNvPr id="11397" name="Picture 2">
          <a:extLst>
            <a:ext uri="{FF2B5EF4-FFF2-40B4-BE49-F238E27FC236}">
              <a16:creationId xmlns:a16="http://schemas.microsoft.com/office/drawing/2014/main" id="{CAC044CB-5FBE-4F85-A096-C273D010E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20" t="4204" r="6204" b="27264"/>
        <a:stretch>
          <a:fillRect/>
        </a:stretch>
      </xdr:blipFill>
      <xdr:spPr bwMode="auto">
        <a:xfrm>
          <a:off x="247650" y="9525"/>
          <a:ext cx="485775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85536</xdr:colOff>
      <xdr:row>4</xdr:row>
      <xdr:rowOff>21981</xdr:rowOff>
    </xdr:from>
    <xdr:to>
      <xdr:col>4</xdr:col>
      <xdr:colOff>760537</xdr:colOff>
      <xdr:row>4</xdr:row>
      <xdr:rowOff>698989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C20843F-593A-445D-889D-59D07F760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8074" y="2681654"/>
          <a:ext cx="675001" cy="677008"/>
        </a:xfrm>
        <a:prstGeom prst="rect">
          <a:avLst/>
        </a:prstGeom>
      </xdr:spPr>
    </xdr:pic>
    <xdr:clientData/>
  </xdr:twoCellAnchor>
  <xdr:twoCellAnchor editAs="oneCell">
    <xdr:from>
      <xdr:col>4</xdr:col>
      <xdr:colOff>43962</xdr:colOff>
      <xdr:row>3</xdr:row>
      <xdr:rowOff>0</xdr:rowOff>
    </xdr:from>
    <xdr:to>
      <xdr:col>4</xdr:col>
      <xdr:colOff>805962</xdr:colOff>
      <xdr:row>3</xdr:row>
      <xdr:rowOff>674078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CCD9774C-E943-4B47-B03F-34364C71C1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0" y="1934308"/>
          <a:ext cx="762000" cy="67407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1526723</xdr:colOff>
      <xdr:row>23</xdr:row>
      <xdr:rowOff>969818</xdr:rowOff>
    </xdr:from>
    <xdr:to>
      <xdr:col>10</xdr:col>
      <xdr:colOff>176893</xdr:colOff>
      <xdr:row>23</xdr:row>
      <xdr:rowOff>2411186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EAF14740-FD32-41D9-AF33-D7FCF9EEEFA5}"/>
            </a:ext>
          </a:extLst>
        </xdr:cNvPr>
        <xdr:cNvSpPr/>
      </xdr:nvSpPr>
      <xdr:spPr>
        <a:xfrm>
          <a:off x="6826087" y="9230591"/>
          <a:ext cx="1161306" cy="1441368"/>
        </a:xfrm>
        <a:prstGeom prst="rect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1319890</xdr:colOff>
      <xdr:row>20</xdr:row>
      <xdr:rowOff>258536</xdr:rowOff>
    </xdr:from>
    <xdr:to>
      <xdr:col>12</xdr:col>
      <xdr:colOff>190500</xdr:colOff>
      <xdr:row>23</xdr:row>
      <xdr:rowOff>2478727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B4C2B922-F5C8-4DBB-B5AB-29222B4EA4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1374321</xdr:colOff>
      <xdr:row>23</xdr:row>
      <xdr:rowOff>870857</xdr:rowOff>
    </xdr:from>
    <xdr:to>
      <xdr:col>3</xdr:col>
      <xdr:colOff>95250</xdr:colOff>
      <xdr:row>23</xdr:row>
      <xdr:rowOff>2313214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56E57281-597F-4431-BBDD-2443F1AF88D0}"/>
            </a:ext>
          </a:extLst>
        </xdr:cNvPr>
        <xdr:cNvSpPr/>
      </xdr:nvSpPr>
      <xdr:spPr>
        <a:xfrm>
          <a:off x="1660071" y="9130393"/>
          <a:ext cx="1183822" cy="1442357"/>
        </a:xfrm>
        <a:prstGeom prst="rect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1182588</xdr:colOff>
      <xdr:row>20</xdr:row>
      <xdr:rowOff>256063</xdr:rowOff>
    </xdr:from>
    <xdr:to>
      <xdr:col>3</xdr:col>
      <xdr:colOff>403269</xdr:colOff>
      <xdr:row>23</xdr:row>
      <xdr:rowOff>2476254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76CB67-4AB5-4C42-AC8C-AABFAE8B4D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217714</xdr:colOff>
      <xdr:row>23</xdr:row>
      <xdr:rowOff>40821</xdr:rowOff>
    </xdr:from>
    <xdr:to>
      <xdr:col>4</xdr:col>
      <xdr:colOff>435429</xdr:colOff>
      <xdr:row>23</xdr:row>
      <xdr:rowOff>1034143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6A4A4C8-A7A5-4487-BB39-F57DB3DD5C38}"/>
            </a:ext>
          </a:extLst>
        </xdr:cNvPr>
        <xdr:cNvSpPr/>
      </xdr:nvSpPr>
      <xdr:spPr>
        <a:xfrm>
          <a:off x="503464" y="8300357"/>
          <a:ext cx="3687536" cy="99332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653143</xdr:colOff>
          <xdr:row>22</xdr:row>
          <xdr:rowOff>108857</xdr:rowOff>
        </xdr:from>
        <xdr:to>
          <xdr:col>3</xdr:col>
          <xdr:colOff>884464</xdr:colOff>
          <xdr:row>25</xdr:row>
          <xdr:rowOff>2476</xdr:rowOff>
        </xdr:to>
        <xdr:pic>
          <xdr:nvPicPr>
            <xdr:cNvPr id="10" name="Picture 9">
              <a:extLst>
                <a:ext uri="{FF2B5EF4-FFF2-40B4-BE49-F238E27FC236}">
                  <a16:creationId xmlns:a16="http://schemas.microsoft.com/office/drawing/2014/main" id="{508975ED-7129-4C91-BFE5-0BDA4C0E54B7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Kutools_PDL9_1" spid="_x0000_s120995"/>
                </a:ext>
              </a:extLst>
            </xdr:cNvPicPr>
          </xdr:nvPicPr>
          <xdr:blipFill>
            <a:blip xmlns:r="http://schemas.openxmlformats.org/officeDocument/2006/relationships" r:embed="rId3">
              <a:clrChange>
                <a:clrFrom>
                  <a:srgbClr val="FFFFFF"/>
                </a:clrFrom>
                <a:clrTo>
                  <a:srgbClr val="FFFFFF">
                    <a:alpha val="0"/>
                  </a:srgbClr>
                </a:clrTo>
              </a:clrChange>
            </a:blip>
            <a:stretch>
              <a:fillRect/>
            </a:stretch>
          </xdr:blipFill>
          <xdr:spPr>
            <a:xfrm>
              <a:off x="938893" y="8164286"/>
              <a:ext cx="2694214" cy="2832762"/>
            </a:xfrm>
            <a:prstGeom prst="rect">
              <a:avLst/>
            </a:prstGeom>
          </xdr:spPr>
        </xdr:pic>
        <xdr:clientData/>
      </xdr:twoCellAnchor>
    </mc:Choice>
    <mc:Fallback/>
  </mc:AlternateContent>
  <xdr:twoCellAnchor>
    <xdr:from>
      <xdr:col>8</xdr:col>
      <xdr:colOff>288471</xdr:colOff>
      <xdr:row>23</xdr:row>
      <xdr:rowOff>43542</xdr:rowOff>
    </xdr:from>
    <xdr:to>
      <xdr:col>11</xdr:col>
      <xdr:colOff>615043</xdr:colOff>
      <xdr:row>23</xdr:row>
      <xdr:rowOff>1050471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6809D3A4-B9E1-485E-916D-7236EF1BC016}"/>
            </a:ext>
          </a:extLst>
        </xdr:cNvPr>
        <xdr:cNvSpPr/>
      </xdr:nvSpPr>
      <xdr:spPr>
        <a:xfrm>
          <a:off x="5581650" y="8303078"/>
          <a:ext cx="3687536" cy="1006929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810243</xdr:colOff>
          <xdr:row>22</xdr:row>
          <xdr:rowOff>111331</xdr:rowOff>
        </xdr:from>
        <xdr:to>
          <xdr:col>11</xdr:col>
          <xdr:colOff>30925</xdr:colOff>
          <xdr:row>24</xdr:row>
          <xdr:rowOff>176893</xdr:rowOff>
        </xdr:to>
        <xdr:pic>
          <xdr:nvPicPr>
            <xdr:cNvPr id="11" name="Picture 10">
              <a:extLst>
                <a:ext uri="{FF2B5EF4-FFF2-40B4-BE49-F238E27FC236}">
                  <a16:creationId xmlns:a16="http://schemas.microsoft.com/office/drawing/2014/main" id="{44232040-B445-4D23-BED0-E2A30E2CA8DF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Kutools_PDL10_1" spid="_x0000_s120996"/>
                </a:ext>
              </a:extLst>
            </xdr:cNvPicPr>
          </xdr:nvPicPr>
          <xdr:blipFill>
            <a:blip xmlns:r="http://schemas.openxmlformats.org/officeDocument/2006/relationships" r:embed="rId3">
              <a:clrChange>
                <a:clrFrom>
                  <a:srgbClr val="FFFFFF"/>
                </a:clrFrom>
                <a:clrTo>
                  <a:srgbClr val="FFFFFF">
                    <a:alpha val="0"/>
                  </a:srgbClr>
                </a:clrTo>
              </a:clrChange>
            </a:blip>
            <a:stretch>
              <a:fillRect/>
            </a:stretch>
          </xdr:blipFill>
          <xdr:spPr>
            <a:xfrm>
              <a:off x="6103422" y="8166760"/>
              <a:ext cx="2581646" cy="2814205"/>
            </a:xfrm>
            <a:prstGeom prst="rect">
              <a:avLst/>
            </a:prstGeom>
          </xdr:spPr>
        </xdr:pic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451005</xdr:colOff>
      <xdr:row>34</xdr:row>
      <xdr:rowOff>162252</xdr:rowOff>
    </xdr:from>
    <xdr:to>
      <xdr:col>22</xdr:col>
      <xdr:colOff>86591</xdr:colOff>
      <xdr:row>94</xdr:row>
      <xdr:rowOff>82680</xdr:rowOff>
    </xdr:to>
    <xdr:pic>
      <xdr:nvPicPr>
        <xdr:cNvPr id="2" name="Picture 12">
          <a:extLst>
            <a:ext uri="{FF2B5EF4-FFF2-40B4-BE49-F238E27FC236}">
              <a16:creationId xmlns:a16="http://schemas.microsoft.com/office/drawing/2014/main" id="{C7999A28-87FC-4B4C-95A4-0CBE546D0E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7005" y="7782252"/>
          <a:ext cx="6493586" cy="11350428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24</xdr:col>
      <xdr:colOff>52203</xdr:colOff>
      <xdr:row>33</xdr:row>
      <xdr:rowOff>69273</xdr:rowOff>
    </xdr:from>
    <xdr:to>
      <xdr:col>36</xdr:col>
      <xdr:colOff>295646</xdr:colOff>
      <xdr:row>66</xdr:row>
      <xdr:rowOff>14844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49352F-E317-4E24-9416-DFC7D9216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664" b="20958"/>
        <a:stretch>
          <a:fillRect/>
        </a:stretch>
      </xdr:blipFill>
      <xdr:spPr bwMode="auto">
        <a:xfrm>
          <a:off x="14149203" y="7498773"/>
          <a:ext cx="7101443" cy="6232071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73025</xdr:colOff>
      <xdr:row>27</xdr:row>
      <xdr:rowOff>26642</xdr:rowOff>
    </xdr:from>
    <xdr:to>
      <xdr:col>11</xdr:col>
      <xdr:colOff>438205</xdr:colOff>
      <xdr:row>79</xdr:row>
      <xdr:rowOff>179042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24FF3F5-6CCC-4591-BA4F-36D46A7B27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025" y="5532092"/>
          <a:ext cx="6384980" cy="1005840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23</xdr:col>
      <xdr:colOff>201721</xdr:colOff>
      <xdr:row>75</xdr:row>
      <xdr:rowOff>28140</xdr:rowOff>
    </xdr:from>
    <xdr:to>
      <xdr:col>34</xdr:col>
      <xdr:colOff>177894</xdr:colOff>
      <xdr:row>99</xdr:row>
      <xdr:rowOff>176213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297092E3-D8E5-40B1-A164-C05DD6900001}"/>
            </a:ext>
          </a:extLst>
        </xdr:cNvPr>
        <xdr:cNvGrpSpPr/>
      </xdr:nvGrpSpPr>
      <xdr:grpSpPr>
        <a:xfrm>
          <a:off x="13469486" y="15144875"/>
          <a:ext cx="6632467" cy="4720073"/>
          <a:chOff x="12235692" y="1684192"/>
          <a:chExt cx="8982112" cy="6195274"/>
        </a:xfrm>
      </xdr:grpSpPr>
      <xdr:pic>
        <xdr:nvPicPr>
          <xdr:cNvPr id="6" name="Picture 5">
            <a:extLst>
              <a:ext uri="{FF2B5EF4-FFF2-40B4-BE49-F238E27FC236}">
                <a16:creationId xmlns:a16="http://schemas.microsoft.com/office/drawing/2014/main" id="{0DDDFAD9-7DFC-C864-6CF0-26954C7F2213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6897" b="22003"/>
          <a:stretch/>
        </xdr:blipFill>
        <xdr:spPr>
          <a:xfrm>
            <a:off x="16782443" y="1690997"/>
            <a:ext cx="4435361" cy="6188469"/>
          </a:xfrm>
          <a:prstGeom prst="rect">
            <a:avLst/>
          </a:prstGeom>
          <a:ln w="19050">
            <a:noFill/>
          </a:ln>
        </xdr:spPr>
      </xdr:pic>
      <xdr:pic>
        <xdr:nvPicPr>
          <xdr:cNvPr id="7" name="Picture 6">
            <a:extLst>
              <a:ext uri="{FF2B5EF4-FFF2-40B4-BE49-F238E27FC236}">
                <a16:creationId xmlns:a16="http://schemas.microsoft.com/office/drawing/2014/main" id="{8FC9904B-6BEF-5053-4B3C-DBA39945FE56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6633" b="21415"/>
          <a:stretch/>
        </xdr:blipFill>
        <xdr:spPr>
          <a:xfrm>
            <a:off x="12235692" y="1684192"/>
            <a:ext cx="4470861" cy="6182592"/>
          </a:xfrm>
          <a:prstGeom prst="rect">
            <a:avLst/>
          </a:prstGeom>
          <a:ln w="19050">
            <a:noFill/>
          </a:ln>
        </xdr:spPr>
      </xdr:pic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78441</xdr:colOff>
      <xdr:row>37</xdr:row>
      <xdr:rowOff>56029</xdr:rowOff>
    </xdr:from>
    <xdr:to>
      <xdr:col>19</xdr:col>
      <xdr:colOff>316536</xdr:colOff>
      <xdr:row>38</xdr:row>
      <xdr:rowOff>133310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382064-9F57-4903-BAB7-C8181FD2A4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07353" y="8863853"/>
          <a:ext cx="238095" cy="32381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757997</xdr:colOff>
      <xdr:row>10</xdr:row>
      <xdr:rowOff>11206</xdr:rowOff>
    </xdr:from>
    <xdr:to>
      <xdr:col>19</xdr:col>
      <xdr:colOff>360189</xdr:colOff>
      <xdr:row>21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7489B8C8-0DB3-49CF-B6AC-8599D1BA5AB5}"/>
            </a:ext>
          </a:extLst>
        </xdr:cNvPr>
        <xdr:cNvSpPr/>
      </xdr:nvSpPr>
      <xdr:spPr>
        <a:xfrm>
          <a:off x="13307185" y="1916206"/>
          <a:ext cx="3817004" cy="2155731"/>
        </a:xfrm>
        <a:prstGeom prst="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400"/>
            <a:t>Note !!</a:t>
          </a:r>
          <a:br>
            <a:rPr lang="en-US" sz="1400"/>
          </a:br>
          <a:r>
            <a:rPr lang="en-US" sz="1400"/>
            <a:t>1. Saat Pengisian Uraian di mohon memasukan  nama material sesuai dengan nama material  di harga</a:t>
          </a:r>
          <a:r>
            <a:rPr lang="en-US" sz="1400" baseline="0"/>
            <a:t> satuan</a:t>
          </a:r>
        </a:p>
        <a:p>
          <a:pPr algn="l"/>
          <a:r>
            <a:rPr lang="en-US" sz="1400" baseline="0"/>
            <a:t>2. Mohon di cek kembali saat pengisian  volume  material</a:t>
          </a:r>
        </a:p>
        <a:p>
          <a:pPr algn="l"/>
          <a:r>
            <a:rPr lang="en-US" sz="1400" baseline="0"/>
            <a:t>3. Untuk program Sarana Penunjang Fungsi  tidak perlu SLO. </a:t>
          </a:r>
          <a:endParaRPr lang="en-US" sz="1400"/>
        </a:p>
      </xdr:txBody>
    </xdr:sp>
    <xdr:clientData/>
  </xdr:twoCellAnchor>
  <xdr:twoCellAnchor editAs="oneCell">
    <xdr:from>
      <xdr:col>0</xdr:col>
      <xdr:colOff>419100</xdr:colOff>
      <xdr:row>0</xdr:row>
      <xdr:rowOff>0</xdr:rowOff>
    </xdr:from>
    <xdr:to>
      <xdr:col>2</xdr:col>
      <xdr:colOff>9525</xdr:colOff>
      <xdr:row>3</xdr:row>
      <xdr:rowOff>19050</xdr:rowOff>
    </xdr:to>
    <xdr:pic>
      <xdr:nvPicPr>
        <xdr:cNvPr id="27905" name="Picture 3">
          <a:extLst>
            <a:ext uri="{FF2B5EF4-FFF2-40B4-BE49-F238E27FC236}">
              <a16:creationId xmlns:a16="http://schemas.microsoft.com/office/drawing/2014/main" id="{CB633F83-882B-43D6-A63D-3335BABBD4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20" t="4204" r="6204" b="27264"/>
        <a:stretch>
          <a:fillRect/>
        </a:stretch>
      </xdr:blipFill>
      <xdr:spPr bwMode="auto">
        <a:xfrm>
          <a:off x="419100" y="0"/>
          <a:ext cx="485775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435429</xdr:colOff>
      <xdr:row>177</xdr:row>
      <xdr:rowOff>0</xdr:rowOff>
    </xdr:from>
    <xdr:to>
      <xdr:col>10</xdr:col>
      <xdr:colOff>673524</xdr:colOff>
      <xdr:row>178</xdr:row>
      <xdr:rowOff>133310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77E463-313D-4F1B-AF26-1C4FC9C9B4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30000" y="34017857"/>
          <a:ext cx="238095" cy="32381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279607</xdr:colOff>
      <xdr:row>17</xdr:row>
      <xdr:rowOff>33131</xdr:rowOff>
    </xdr:from>
    <xdr:to>
      <xdr:col>15</xdr:col>
      <xdr:colOff>183930</xdr:colOff>
      <xdr:row>37</xdr:row>
      <xdr:rowOff>99391</xdr:rowOff>
    </xdr:to>
    <xdr:sp macro="" textlink="">
      <xdr:nvSpPr>
        <xdr:cNvPr id="215" name="TextBox 214">
          <a:extLst>
            <a:ext uri="{FF2B5EF4-FFF2-40B4-BE49-F238E27FC236}">
              <a16:creationId xmlns:a16="http://schemas.microsoft.com/office/drawing/2014/main" id="{F38A15BC-3141-4FAB-847E-5727498BD06F}"/>
            </a:ext>
          </a:extLst>
        </xdr:cNvPr>
        <xdr:cNvSpPr txBox="1"/>
      </xdr:nvSpPr>
      <xdr:spPr>
        <a:xfrm>
          <a:off x="3255348" y="2641010"/>
          <a:ext cx="2190323" cy="3094553"/>
        </a:xfrm>
        <a:prstGeom prst="rect">
          <a:avLst/>
        </a:prstGeom>
        <a:noFill/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200" b="0" u="none" baseline="0">
            <a:solidFill>
              <a:srgbClr val="00B05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8</xdr:col>
      <xdr:colOff>373672</xdr:colOff>
      <xdr:row>16</xdr:row>
      <xdr:rowOff>65942</xdr:rowOff>
    </xdr:from>
    <xdr:to>
      <xdr:col>10</xdr:col>
      <xdr:colOff>68547</xdr:colOff>
      <xdr:row>19</xdr:row>
      <xdr:rowOff>61221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14B39F5-1EF7-4502-B69B-9D03FC908A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67403" y="2549769"/>
          <a:ext cx="456875" cy="456875"/>
        </a:xfrm>
        <a:prstGeom prst="rect">
          <a:avLst/>
        </a:prstGeom>
      </xdr:spPr>
    </xdr:pic>
    <xdr:clientData/>
  </xdr:twoCellAnchor>
  <xdr:twoCellAnchor editAs="oneCell">
    <xdr:from>
      <xdr:col>13</xdr:col>
      <xdr:colOff>102577</xdr:colOff>
      <xdr:row>16</xdr:row>
      <xdr:rowOff>95248</xdr:rowOff>
    </xdr:from>
    <xdr:to>
      <xdr:col>14</xdr:col>
      <xdr:colOff>141818</xdr:colOff>
      <xdr:row>19</xdr:row>
      <xdr:rowOff>53893</xdr:rowOff>
    </xdr:to>
    <xdr:pic>
      <xdr:nvPicPr>
        <xdr:cNvPr id="214" name="Picture 213">
          <a:extLst>
            <a:ext uri="{FF2B5EF4-FFF2-40B4-BE49-F238E27FC236}">
              <a16:creationId xmlns:a16="http://schemas.microsoft.com/office/drawing/2014/main" id="{AA28ED58-4FBA-4BD8-9372-A2A0E06BA9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01308" y="2579075"/>
          <a:ext cx="420241" cy="420241"/>
        </a:xfrm>
        <a:prstGeom prst="rect">
          <a:avLst/>
        </a:prstGeom>
      </xdr:spPr>
    </xdr:pic>
    <xdr:clientData/>
  </xdr:twoCellAnchor>
  <xdr:twoCellAnchor editAs="oneCell">
    <xdr:from>
      <xdr:col>19</xdr:col>
      <xdr:colOff>337944</xdr:colOff>
      <xdr:row>2</xdr:row>
      <xdr:rowOff>22411</xdr:rowOff>
    </xdr:from>
    <xdr:to>
      <xdr:col>21</xdr:col>
      <xdr:colOff>253203</xdr:colOff>
      <xdr:row>5</xdr:row>
      <xdr:rowOff>145676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4938B5D3-08B6-4FDF-9A73-E8FFA147CA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duotone>
            <a:prstClr val="black"/>
            <a:schemeClr val="accent1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490" t="7529" r="22666" b="8470"/>
        <a:stretch>
          <a:fillRect/>
        </a:stretch>
      </xdr:blipFill>
      <xdr:spPr>
        <a:xfrm>
          <a:off x="7128709" y="336176"/>
          <a:ext cx="677259" cy="593912"/>
        </a:xfrm>
        <a:prstGeom prst="rect">
          <a:avLst/>
        </a:prstGeom>
      </xdr:spPr>
    </xdr:pic>
    <xdr:clientData/>
  </xdr:twoCellAnchor>
  <xdr:twoCellAnchor>
    <xdr:from>
      <xdr:col>26</xdr:col>
      <xdr:colOff>109793</xdr:colOff>
      <xdr:row>5</xdr:row>
      <xdr:rowOff>49801</xdr:rowOff>
    </xdr:from>
    <xdr:to>
      <xdr:col>29</xdr:col>
      <xdr:colOff>292077</xdr:colOff>
      <xdr:row>16</xdr:row>
      <xdr:rowOff>139248</xdr:rowOff>
    </xdr:to>
    <xdr:grpSp>
      <xdr:nvGrpSpPr>
        <xdr:cNvPr id="102" name="Group 101">
          <a:extLst>
            <a:ext uri="{FF2B5EF4-FFF2-40B4-BE49-F238E27FC236}">
              <a16:creationId xmlns:a16="http://schemas.microsoft.com/office/drawing/2014/main" id="{66DF7189-860B-485F-B261-E62838E12854}"/>
            </a:ext>
          </a:extLst>
        </xdr:cNvPr>
        <xdr:cNvGrpSpPr/>
      </xdr:nvGrpSpPr>
      <xdr:grpSpPr>
        <a:xfrm>
          <a:off x="9602136" y="833572"/>
          <a:ext cx="1385155" cy="1776733"/>
          <a:chOff x="9713886" y="808452"/>
          <a:chExt cx="1342558" cy="1766630"/>
        </a:xfrm>
      </xdr:grpSpPr>
      <xdr:grpSp>
        <xdr:nvGrpSpPr>
          <xdr:cNvPr id="103" name="Group 13">
            <a:extLst>
              <a:ext uri="{FF2B5EF4-FFF2-40B4-BE49-F238E27FC236}">
                <a16:creationId xmlns:a16="http://schemas.microsoft.com/office/drawing/2014/main" id="{BD386CE9-EEEC-48B6-8AF3-710FCE293230}"/>
              </a:ext>
            </a:extLst>
          </xdr:cNvPr>
          <xdr:cNvGrpSpPr/>
        </xdr:nvGrpSpPr>
        <xdr:grpSpPr>
          <a:xfrm>
            <a:off x="9956795" y="808452"/>
            <a:ext cx="83991" cy="75955"/>
            <a:chOff x="9937028" y="802652"/>
            <a:chExt cx="83991" cy="77961"/>
          </a:xfrm>
        </xdr:grpSpPr>
        <xdr:sp macro="" textlink="">
          <xdr:nvSpPr>
            <xdr:cNvPr id="172" name="Oval 1">
              <a:extLst>
                <a:ext uri="{FF2B5EF4-FFF2-40B4-BE49-F238E27FC236}">
                  <a16:creationId xmlns:a16="http://schemas.microsoft.com/office/drawing/2014/main" id="{F9539FDC-7672-4882-A19C-CB2DBD97D355}"/>
                </a:ext>
              </a:extLst>
            </xdr:cNvPr>
            <xdr:cNvSpPr/>
          </xdr:nvSpPr>
          <xdr:spPr>
            <a:xfrm>
              <a:off x="9937028" y="802652"/>
              <a:ext cx="83991" cy="77961"/>
            </a:xfrm>
            <a:prstGeom prst="ellipse">
              <a:avLst/>
            </a:prstGeom>
            <a:noFill/>
            <a:ln w="12700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lang="en-US" sz="1100"/>
            </a:p>
          </xdr:txBody>
        </xdr:sp>
        <xdr:cxnSp macro="">
          <xdr:nvCxnSpPr>
            <xdr:cNvPr id="173" name="Straight Connector 3">
              <a:extLst>
                <a:ext uri="{FF2B5EF4-FFF2-40B4-BE49-F238E27FC236}">
                  <a16:creationId xmlns:a16="http://schemas.microsoft.com/office/drawing/2014/main" id="{3F86E2C8-15A9-4FB7-BC48-E394BC6322E8}"/>
                </a:ext>
              </a:extLst>
            </xdr:cNvPr>
            <xdr:cNvCxnSpPr>
              <a:stCxn id="129" idx="1"/>
              <a:endCxn id="129" idx="5"/>
            </xdr:cNvCxnSpPr>
          </xdr:nvCxnSpPr>
          <xdr:spPr>
            <a:xfrm rot="16200000" flipH="1">
              <a:off x="9951459" y="811937"/>
              <a:ext cx="55127" cy="59391"/>
            </a:xfrm>
            <a:prstGeom prst="line">
              <a:avLst/>
            </a:prstGeom>
            <a:ln w="12700">
              <a:solidFill>
                <a:srgbClr val="FF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4" name="Straight Connector 7">
              <a:extLst>
                <a:ext uri="{FF2B5EF4-FFF2-40B4-BE49-F238E27FC236}">
                  <a16:creationId xmlns:a16="http://schemas.microsoft.com/office/drawing/2014/main" id="{70BF1DE6-AD8F-44EB-8D80-DDFD76C8EF0F}"/>
                </a:ext>
              </a:extLst>
            </xdr:cNvPr>
            <xdr:cNvCxnSpPr>
              <a:stCxn id="129" idx="3"/>
              <a:endCxn id="129" idx="7"/>
            </xdr:cNvCxnSpPr>
          </xdr:nvCxnSpPr>
          <xdr:spPr>
            <a:xfrm rot="5400000" flipH="1" flipV="1">
              <a:off x="9951459" y="811937"/>
              <a:ext cx="55127" cy="59391"/>
            </a:xfrm>
            <a:prstGeom prst="line">
              <a:avLst/>
            </a:prstGeom>
            <a:ln w="12700">
              <a:solidFill>
                <a:srgbClr val="FF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104" name="Oval 103">
            <a:extLst>
              <a:ext uri="{FF2B5EF4-FFF2-40B4-BE49-F238E27FC236}">
                <a16:creationId xmlns:a16="http://schemas.microsoft.com/office/drawing/2014/main" id="{C8FAD92E-48B9-4EAF-AA96-03B065D3AF19}"/>
              </a:ext>
            </a:extLst>
          </xdr:cNvPr>
          <xdr:cNvSpPr/>
        </xdr:nvSpPr>
        <xdr:spPr>
          <a:xfrm>
            <a:off x="9961829" y="958486"/>
            <a:ext cx="83991" cy="75955"/>
          </a:xfrm>
          <a:prstGeom prst="ellipse">
            <a:avLst/>
          </a:prstGeom>
          <a:solidFill>
            <a:srgbClr val="FF0000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grpSp>
        <xdr:nvGrpSpPr>
          <xdr:cNvPr id="105" name="Group 14">
            <a:extLst>
              <a:ext uri="{FF2B5EF4-FFF2-40B4-BE49-F238E27FC236}">
                <a16:creationId xmlns:a16="http://schemas.microsoft.com/office/drawing/2014/main" id="{49759202-382F-4FCD-A419-ACB39CEBA733}"/>
              </a:ext>
            </a:extLst>
          </xdr:cNvPr>
          <xdr:cNvGrpSpPr/>
        </xdr:nvGrpSpPr>
        <xdr:grpSpPr>
          <a:xfrm>
            <a:off x="10700106" y="811255"/>
            <a:ext cx="83991" cy="75955"/>
            <a:chOff x="9937028" y="802652"/>
            <a:chExt cx="83991" cy="77961"/>
          </a:xfrm>
        </xdr:grpSpPr>
        <xdr:sp macro="" textlink="">
          <xdr:nvSpPr>
            <xdr:cNvPr id="169" name="Oval 168">
              <a:extLst>
                <a:ext uri="{FF2B5EF4-FFF2-40B4-BE49-F238E27FC236}">
                  <a16:creationId xmlns:a16="http://schemas.microsoft.com/office/drawing/2014/main" id="{2CE507C1-926F-4DB0-B3C9-D35E647AE0CA}"/>
                </a:ext>
              </a:extLst>
            </xdr:cNvPr>
            <xdr:cNvSpPr/>
          </xdr:nvSpPr>
          <xdr:spPr>
            <a:xfrm>
              <a:off x="9937028" y="802652"/>
              <a:ext cx="83991" cy="77961"/>
            </a:xfrm>
            <a:prstGeom prst="ellipse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lang="en-US" sz="1100"/>
            </a:p>
          </xdr:txBody>
        </xdr:sp>
        <xdr:cxnSp macro="">
          <xdr:nvCxnSpPr>
            <xdr:cNvPr id="170" name="Straight Connector 169">
              <a:extLst>
                <a:ext uri="{FF2B5EF4-FFF2-40B4-BE49-F238E27FC236}">
                  <a16:creationId xmlns:a16="http://schemas.microsoft.com/office/drawing/2014/main" id="{13FBF7EB-6D59-4E8B-A7CD-892F1AE4FCCB}"/>
                </a:ext>
              </a:extLst>
            </xdr:cNvPr>
            <xdr:cNvCxnSpPr>
              <a:stCxn id="169" idx="1"/>
              <a:endCxn id="169" idx="5"/>
            </xdr:cNvCxnSpPr>
          </xdr:nvCxnSpPr>
          <xdr:spPr>
            <a:xfrm rot="16200000" flipH="1">
              <a:off x="9951459" y="811937"/>
              <a:ext cx="55127" cy="59391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1" name="Straight Connector 170">
              <a:extLst>
                <a:ext uri="{FF2B5EF4-FFF2-40B4-BE49-F238E27FC236}">
                  <a16:creationId xmlns:a16="http://schemas.microsoft.com/office/drawing/2014/main" id="{BDDCB9B5-E1C7-4140-B9F0-D999B468B6B5}"/>
                </a:ext>
              </a:extLst>
            </xdr:cNvPr>
            <xdr:cNvCxnSpPr>
              <a:stCxn id="169" idx="3"/>
              <a:endCxn id="169" idx="7"/>
            </xdr:cNvCxnSpPr>
          </xdr:nvCxnSpPr>
          <xdr:spPr>
            <a:xfrm rot="5400000" flipH="1" flipV="1">
              <a:off x="9951459" y="811937"/>
              <a:ext cx="55127" cy="59391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106" name="Oval 105">
            <a:extLst>
              <a:ext uri="{FF2B5EF4-FFF2-40B4-BE49-F238E27FC236}">
                <a16:creationId xmlns:a16="http://schemas.microsoft.com/office/drawing/2014/main" id="{7CB93714-4C7F-4EAE-9915-AFB48FD096C4}"/>
              </a:ext>
            </a:extLst>
          </xdr:cNvPr>
          <xdr:cNvSpPr/>
        </xdr:nvSpPr>
        <xdr:spPr>
          <a:xfrm>
            <a:off x="10700107" y="958754"/>
            <a:ext cx="79355" cy="80589"/>
          </a:xfrm>
          <a:prstGeom prst="ellipse">
            <a:avLst/>
          </a:prstGeom>
          <a:solidFill>
            <a:schemeClr val="tx1"/>
          </a:solidFill>
          <a:ln w="3175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cxnSp macro="">
        <xdr:nvCxnSpPr>
          <xdr:cNvPr id="107" name="Straight Connector 106">
            <a:extLst>
              <a:ext uri="{FF2B5EF4-FFF2-40B4-BE49-F238E27FC236}">
                <a16:creationId xmlns:a16="http://schemas.microsoft.com/office/drawing/2014/main" id="{6D37417C-CD2A-4F49-B494-30E981ED9EA9}"/>
              </a:ext>
            </a:extLst>
          </xdr:cNvPr>
          <xdr:cNvCxnSpPr/>
        </xdr:nvCxnSpPr>
        <xdr:spPr>
          <a:xfrm>
            <a:off x="9713886" y="1155620"/>
            <a:ext cx="568271" cy="1"/>
          </a:xfrm>
          <a:prstGeom prst="line">
            <a:avLst/>
          </a:prstGeom>
          <a:ln w="127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8" name="Straight Connector 107">
            <a:extLst>
              <a:ext uri="{FF2B5EF4-FFF2-40B4-BE49-F238E27FC236}">
                <a16:creationId xmlns:a16="http://schemas.microsoft.com/office/drawing/2014/main" id="{A9018D3D-B536-4AC5-945B-499D1B133170}"/>
              </a:ext>
            </a:extLst>
          </xdr:cNvPr>
          <xdr:cNvCxnSpPr/>
        </xdr:nvCxnSpPr>
        <xdr:spPr>
          <a:xfrm>
            <a:off x="10476532" y="1159394"/>
            <a:ext cx="568271" cy="1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9" name="Straight Connector 108">
            <a:extLst>
              <a:ext uri="{FF2B5EF4-FFF2-40B4-BE49-F238E27FC236}">
                <a16:creationId xmlns:a16="http://schemas.microsoft.com/office/drawing/2014/main" id="{3F8F1674-2C51-4D66-B15F-B6F91F750C32}"/>
              </a:ext>
            </a:extLst>
          </xdr:cNvPr>
          <xdr:cNvCxnSpPr/>
        </xdr:nvCxnSpPr>
        <xdr:spPr>
          <a:xfrm>
            <a:off x="9714532" y="1302091"/>
            <a:ext cx="568271" cy="1"/>
          </a:xfrm>
          <a:prstGeom prst="line">
            <a:avLst/>
          </a:prstGeom>
          <a:ln w="12700">
            <a:solidFill>
              <a:srgbClr val="FF0000"/>
            </a:solidFill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0" name="Straight Connector 109">
            <a:extLst>
              <a:ext uri="{FF2B5EF4-FFF2-40B4-BE49-F238E27FC236}">
                <a16:creationId xmlns:a16="http://schemas.microsoft.com/office/drawing/2014/main" id="{B2FCFB2D-F4EC-435C-93C6-6C5EE35F201C}"/>
              </a:ext>
            </a:extLst>
          </xdr:cNvPr>
          <xdr:cNvCxnSpPr/>
        </xdr:nvCxnSpPr>
        <xdr:spPr>
          <a:xfrm>
            <a:off x="10477178" y="1305866"/>
            <a:ext cx="568271" cy="1"/>
          </a:xfrm>
          <a:prstGeom prst="line">
            <a:avLst/>
          </a:prstGeom>
          <a:ln w="12700">
            <a:solidFill>
              <a:schemeClr val="tx1"/>
            </a:solidFill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1" name="Straight Connector 110">
            <a:extLst>
              <a:ext uri="{FF2B5EF4-FFF2-40B4-BE49-F238E27FC236}">
                <a16:creationId xmlns:a16="http://schemas.microsoft.com/office/drawing/2014/main" id="{68223F72-B5CE-45D9-9B38-817CE66AAA1E}"/>
              </a:ext>
            </a:extLst>
          </xdr:cNvPr>
          <xdr:cNvCxnSpPr/>
        </xdr:nvCxnSpPr>
        <xdr:spPr>
          <a:xfrm>
            <a:off x="9717115" y="1459890"/>
            <a:ext cx="568271" cy="1"/>
          </a:xfrm>
          <a:prstGeom prst="line">
            <a:avLst/>
          </a:prstGeom>
          <a:ln w="127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2" name="Straight Connector 111">
            <a:extLst>
              <a:ext uri="{FF2B5EF4-FFF2-40B4-BE49-F238E27FC236}">
                <a16:creationId xmlns:a16="http://schemas.microsoft.com/office/drawing/2014/main" id="{07A75C10-F361-4E3A-A464-B77B06A40190}"/>
              </a:ext>
            </a:extLst>
          </xdr:cNvPr>
          <xdr:cNvCxnSpPr/>
        </xdr:nvCxnSpPr>
        <xdr:spPr>
          <a:xfrm>
            <a:off x="10479761" y="1463664"/>
            <a:ext cx="568271" cy="1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3" name="Straight Connector 112">
            <a:extLst>
              <a:ext uri="{FF2B5EF4-FFF2-40B4-BE49-F238E27FC236}">
                <a16:creationId xmlns:a16="http://schemas.microsoft.com/office/drawing/2014/main" id="{2345AF76-8103-41BD-96FB-2054C0B2C5F1}"/>
              </a:ext>
            </a:extLst>
          </xdr:cNvPr>
          <xdr:cNvCxnSpPr/>
        </xdr:nvCxnSpPr>
        <xdr:spPr>
          <a:xfrm>
            <a:off x="9713886" y="1605734"/>
            <a:ext cx="568271" cy="1"/>
          </a:xfrm>
          <a:prstGeom prst="line">
            <a:avLst/>
          </a:prstGeom>
          <a:ln w="127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4" name="Straight Connector 113">
            <a:extLst>
              <a:ext uri="{FF2B5EF4-FFF2-40B4-BE49-F238E27FC236}">
                <a16:creationId xmlns:a16="http://schemas.microsoft.com/office/drawing/2014/main" id="{7221C9BA-DBF6-4E59-BCC7-573327587F34}"/>
              </a:ext>
            </a:extLst>
          </xdr:cNvPr>
          <xdr:cNvCxnSpPr/>
        </xdr:nvCxnSpPr>
        <xdr:spPr>
          <a:xfrm>
            <a:off x="10476532" y="1609509"/>
            <a:ext cx="568271" cy="1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5" name="Straight Connector 114">
            <a:extLst>
              <a:ext uri="{FF2B5EF4-FFF2-40B4-BE49-F238E27FC236}">
                <a16:creationId xmlns:a16="http://schemas.microsoft.com/office/drawing/2014/main" id="{F2F8F50A-F7A7-43F7-BD0A-D674228F2098}"/>
              </a:ext>
            </a:extLst>
          </xdr:cNvPr>
          <xdr:cNvCxnSpPr/>
        </xdr:nvCxnSpPr>
        <xdr:spPr>
          <a:xfrm rot="5400000" flipH="1" flipV="1">
            <a:off x="9939307" y="1434490"/>
            <a:ext cx="63271" cy="43295"/>
          </a:xfrm>
          <a:prstGeom prst="line">
            <a:avLst/>
          </a:prstGeom>
          <a:ln w="9525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6" name="Straight Connector 115">
            <a:extLst>
              <a:ext uri="{FF2B5EF4-FFF2-40B4-BE49-F238E27FC236}">
                <a16:creationId xmlns:a16="http://schemas.microsoft.com/office/drawing/2014/main" id="{FA32BD73-4DE0-49C5-99A6-47370CF9C704}"/>
              </a:ext>
            </a:extLst>
          </xdr:cNvPr>
          <xdr:cNvCxnSpPr/>
        </xdr:nvCxnSpPr>
        <xdr:spPr>
          <a:xfrm rot="5400000" flipH="1" flipV="1">
            <a:off x="9969005" y="1435110"/>
            <a:ext cx="63271" cy="43295"/>
          </a:xfrm>
          <a:prstGeom prst="line">
            <a:avLst/>
          </a:prstGeom>
          <a:ln w="9525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7" name="Straight Connector 116">
            <a:extLst>
              <a:ext uri="{FF2B5EF4-FFF2-40B4-BE49-F238E27FC236}">
                <a16:creationId xmlns:a16="http://schemas.microsoft.com/office/drawing/2014/main" id="{C9F850CE-AD76-4D6C-BB3C-FBDCE90421F4}"/>
              </a:ext>
            </a:extLst>
          </xdr:cNvPr>
          <xdr:cNvCxnSpPr/>
        </xdr:nvCxnSpPr>
        <xdr:spPr>
          <a:xfrm rot="5400000" flipH="1" flipV="1">
            <a:off x="9998710" y="1435739"/>
            <a:ext cx="63271" cy="43295"/>
          </a:xfrm>
          <a:prstGeom prst="line">
            <a:avLst/>
          </a:prstGeom>
          <a:ln w="9525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8" name="Straight Connector 117">
            <a:extLst>
              <a:ext uri="{FF2B5EF4-FFF2-40B4-BE49-F238E27FC236}">
                <a16:creationId xmlns:a16="http://schemas.microsoft.com/office/drawing/2014/main" id="{593FF75C-692A-4E02-8104-77D75BD1CE83}"/>
              </a:ext>
            </a:extLst>
          </xdr:cNvPr>
          <xdr:cNvCxnSpPr/>
        </xdr:nvCxnSpPr>
        <xdr:spPr>
          <a:xfrm rot="5400000" flipH="1" flipV="1">
            <a:off x="10689037" y="1441410"/>
            <a:ext cx="63271" cy="43295"/>
          </a:xfrm>
          <a:prstGeom prst="line">
            <a:avLst/>
          </a:prstGeom>
          <a:ln w="952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9" name="Straight Connector 50">
            <a:extLst>
              <a:ext uri="{FF2B5EF4-FFF2-40B4-BE49-F238E27FC236}">
                <a16:creationId xmlns:a16="http://schemas.microsoft.com/office/drawing/2014/main" id="{F3D9BE8D-9196-4D38-8932-3BF0B5153148}"/>
              </a:ext>
            </a:extLst>
          </xdr:cNvPr>
          <xdr:cNvCxnSpPr/>
        </xdr:nvCxnSpPr>
        <xdr:spPr>
          <a:xfrm rot="5400000" flipH="1" flipV="1">
            <a:off x="10718735" y="1442031"/>
            <a:ext cx="63271" cy="43295"/>
          </a:xfrm>
          <a:prstGeom prst="line">
            <a:avLst/>
          </a:prstGeom>
          <a:ln w="952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0" name="Straight Connector 129">
            <a:extLst>
              <a:ext uri="{FF2B5EF4-FFF2-40B4-BE49-F238E27FC236}">
                <a16:creationId xmlns:a16="http://schemas.microsoft.com/office/drawing/2014/main" id="{768537EC-F230-4FAD-A80E-D27D50FF9FDC}"/>
              </a:ext>
            </a:extLst>
          </xdr:cNvPr>
          <xdr:cNvCxnSpPr/>
        </xdr:nvCxnSpPr>
        <xdr:spPr>
          <a:xfrm rot="5400000" flipH="1" flipV="1">
            <a:off x="10748440" y="1442660"/>
            <a:ext cx="63271" cy="43295"/>
          </a:xfrm>
          <a:prstGeom prst="line">
            <a:avLst/>
          </a:prstGeom>
          <a:ln w="952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1" name="Straight Connector 52">
            <a:extLst>
              <a:ext uri="{FF2B5EF4-FFF2-40B4-BE49-F238E27FC236}">
                <a16:creationId xmlns:a16="http://schemas.microsoft.com/office/drawing/2014/main" id="{727A4C38-1B4F-4B0F-B354-F0422B6EFFA0}"/>
              </a:ext>
            </a:extLst>
          </xdr:cNvPr>
          <xdr:cNvCxnSpPr/>
        </xdr:nvCxnSpPr>
        <xdr:spPr>
          <a:xfrm rot="5400000" flipH="1" flipV="1">
            <a:off x="9910541" y="1581120"/>
            <a:ext cx="63271" cy="43295"/>
          </a:xfrm>
          <a:prstGeom prst="line">
            <a:avLst/>
          </a:prstGeom>
          <a:ln w="9525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2" name="Straight Connector 131">
            <a:extLst>
              <a:ext uri="{FF2B5EF4-FFF2-40B4-BE49-F238E27FC236}">
                <a16:creationId xmlns:a16="http://schemas.microsoft.com/office/drawing/2014/main" id="{41502786-A894-4F32-AF5C-406B3BDBCFB3}"/>
              </a:ext>
            </a:extLst>
          </xdr:cNvPr>
          <xdr:cNvCxnSpPr/>
        </xdr:nvCxnSpPr>
        <xdr:spPr>
          <a:xfrm rot="5400000" flipH="1" flipV="1">
            <a:off x="9940239" y="1581741"/>
            <a:ext cx="63271" cy="43295"/>
          </a:xfrm>
          <a:prstGeom prst="line">
            <a:avLst/>
          </a:prstGeom>
          <a:ln w="9525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3" name="Straight Connector 132">
            <a:extLst>
              <a:ext uri="{FF2B5EF4-FFF2-40B4-BE49-F238E27FC236}">
                <a16:creationId xmlns:a16="http://schemas.microsoft.com/office/drawing/2014/main" id="{8404C355-0A6F-4080-9903-845C9C12A81A}"/>
              </a:ext>
            </a:extLst>
          </xdr:cNvPr>
          <xdr:cNvCxnSpPr/>
        </xdr:nvCxnSpPr>
        <xdr:spPr>
          <a:xfrm rot="5400000" flipH="1" flipV="1">
            <a:off x="9969944" y="1582370"/>
            <a:ext cx="63271" cy="43295"/>
          </a:xfrm>
          <a:prstGeom prst="line">
            <a:avLst/>
          </a:prstGeom>
          <a:ln w="9525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4" name="Straight Connector 133">
            <a:extLst>
              <a:ext uri="{FF2B5EF4-FFF2-40B4-BE49-F238E27FC236}">
                <a16:creationId xmlns:a16="http://schemas.microsoft.com/office/drawing/2014/main" id="{52BE0381-C97E-4AD1-B2D4-BB0C5CD0FC2F}"/>
              </a:ext>
            </a:extLst>
          </xdr:cNvPr>
          <xdr:cNvCxnSpPr/>
        </xdr:nvCxnSpPr>
        <xdr:spPr>
          <a:xfrm rot="5400000" flipH="1" flipV="1">
            <a:off x="10000473" y="1583926"/>
            <a:ext cx="63271" cy="43295"/>
          </a:xfrm>
          <a:prstGeom prst="line">
            <a:avLst/>
          </a:prstGeom>
          <a:ln w="9525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5" name="Straight Connector 134">
            <a:extLst>
              <a:ext uri="{FF2B5EF4-FFF2-40B4-BE49-F238E27FC236}">
                <a16:creationId xmlns:a16="http://schemas.microsoft.com/office/drawing/2014/main" id="{08F30F3A-FB1B-4252-A19E-26C61D8F4DAA}"/>
              </a:ext>
            </a:extLst>
          </xdr:cNvPr>
          <xdr:cNvCxnSpPr/>
        </xdr:nvCxnSpPr>
        <xdr:spPr>
          <a:xfrm rot="5400000" flipH="1" flipV="1">
            <a:off x="10647357" y="1584895"/>
            <a:ext cx="63271" cy="43295"/>
          </a:xfrm>
          <a:prstGeom prst="line">
            <a:avLst/>
          </a:prstGeom>
          <a:ln w="952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6" name="Straight Connector 135">
            <a:extLst>
              <a:ext uri="{FF2B5EF4-FFF2-40B4-BE49-F238E27FC236}">
                <a16:creationId xmlns:a16="http://schemas.microsoft.com/office/drawing/2014/main" id="{326B2298-0A1A-44D4-8F22-4D8D3BE06034}"/>
              </a:ext>
            </a:extLst>
          </xdr:cNvPr>
          <xdr:cNvCxnSpPr/>
        </xdr:nvCxnSpPr>
        <xdr:spPr>
          <a:xfrm rot="5400000" flipH="1" flipV="1">
            <a:off x="10677055" y="1585516"/>
            <a:ext cx="63271" cy="43295"/>
          </a:xfrm>
          <a:prstGeom prst="line">
            <a:avLst/>
          </a:prstGeom>
          <a:ln w="952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7" name="Straight Connector 136">
            <a:extLst>
              <a:ext uri="{FF2B5EF4-FFF2-40B4-BE49-F238E27FC236}">
                <a16:creationId xmlns:a16="http://schemas.microsoft.com/office/drawing/2014/main" id="{4EB1FE6B-0797-4A44-90F0-261564144DAA}"/>
              </a:ext>
            </a:extLst>
          </xdr:cNvPr>
          <xdr:cNvCxnSpPr/>
        </xdr:nvCxnSpPr>
        <xdr:spPr>
          <a:xfrm rot="5400000" flipH="1" flipV="1">
            <a:off x="10706760" y="1586145"/>
            <a:ext cx="63271" cy="43295"/>
          </a:xfrm>
          <a:prstGeom prst="line">
            <a:avLst/>
          </a:prstGeom>
          <a:ln w="952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8" name="Straight Connector 137">
            <a:extLst>
              <a:ext uri="{FF2B5EF4-FFF2-40B4-BE49-F238E27FC236}">
                <a16:creationId xmlns:a16="http://schemas.microsoft.com/office/drawing/2014/main" id="{8CEA9DA8-819A-43D0-8FC2-D6417DE26E8A}"/>
              </a:ext>
            </a:extLst>
          </xdr:cNvPr>
          <xdr:cNvCxnSpPr/>
        </xdr:nvCxnSpPr>
        <xdr:spPr>
          <a:xfrm rot="5400000" flipH="1" flipV="1">
            <a:off x="10737289" y="1587700"/>
            <a:ext cx="63271" cy="43295"/>
          </a:xfrm>
          <a:prstGeom prst="line">
            <a:avLst/>
          </a:prstGeom>
          <a:ln w="952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9" name="Isosceles Triangle 138">
            <a:extLst>
              <a:ext uri="{FF2B5EF4-FFF2-40B4-BE49-F238E27FC236}">
                <a16:creationId xmlns:a16="http://schemas.microsoft.com/office/drawing/2014/main" id="{FCAEF666-C1CA-4EA5-8A92-C9BE40138E92}"/>
              </a:ext>
            </a:extLst>
          </xdr:cNvPr>
          <xdr:cNvSpPr/>
        </xdr:nvSpPr>
        <xdr:spPr>
          <a:xfrm>
            <a:off x="9957962" y="1726626"/>
            <a:ext cx="77932" cy="61416"/>
          </a:xfrm>
          <a:prstGeom prst="triangle">
            <a:avLst/>
          </a:prstGeom>
          <a:solidFill>
            <a:srgbClr val="FF0000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140" name="Isosceles Triangle 139">
            <a:extLst>
              <a:ext uri="{FF2B5EF4-FFF2-40B4-BE49-F238E27FC236}">
                <a16:creationId xmlns:a16="http://schemas.microsoft.com/office/drawing/2014/main" id="{34E7A279-F737-4954-B25D-E680CC9E8ECC}"/>
              </a:ext>
            </a:extLst>
          </xdr:cNvPr>
          <xdr:cNvSpPr/>
        </xdr:nvSpPr>
        <xdr:spPr>
          <a:xfrm>
            <a:off x="10716498" y="1735906"/>
            <a:ext cx="77932" cy="61416"/>
          </a:xfrm>
          <a:prstGeom prst="triangle">
            <a:avLst/>
          </a:prstGeom>
          <a:solidFill>
            <a:schemeClr val="tx1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grpSp>
        <xdr:nvGrpSpPr>
          <xdr:cNvPr id="141" name="Group 73">
            <a:extLst>
              <a:ext uri="{FF2B5EF4-FFF2-40B4-BE49-F238E27FC236}">
                <a16:creationId xmlns:a16="http://schemas.microsoft.com/office/drawing/2014/main" id="{0383C624-A390-4E45-8098-EA6FCF526365}"/>
              </a:ext>
            </a:extLst>
          </xdr:cNvPr>
          <xdr:cNvGrpSpPr/>
        </xdr:nvGrpSpPr>
        <xdr:grpSpPr>
          <a:xfrm>
            <a:off x="9882187" y="2015393"/>
            <a:ext cx="197304" cy="119317"/>
            <a:chOff x="9837964" y="2071683"/>
            <a:chExt cx="197304" cy="122468"/>
          </a:xfrm>
        </xdr:grpSpPr>
        <xdr:sp macro="" textlink="">
          <xdr:nvSpPr>
            <xdr:cNvPr id="167" name="TextBox 166">
              <a:extLst>
                <a:ext uri="{FF2B5EF4-FFF2-40B4-BE49-F238E27FC236}">
                  <a16:creationId xmlns:a16="http://schemas.microsoft.com/office/drawing/2014/main" id="{9849CE0E-C173-46BB-98B1-2BCB1D37ADAC}"/>
                </a:ext>
              </a:extLst>
            </xdr:cNvPr>
            <xdr:cNvSpPr txBox="1"/>
          </xdr:nvSpPr>
          <xdr:spPr>
            <a:xfrm>
              <a:off x="9837964" y="2081892"/>
              <a:ext cx="197304" cy="11225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/>
            <a:lstStyle/>
            <a:p>
              <a:pPr algn="ctr"/>
              <a:r>
                <a:rPr lang="en-US" sz="1100">
                  <a:solidFill>
                    <a:srgbClr val="FF0000"/>
                  </a:solidFill>
                </a:rPr>
                <a:t>s</a:t>
              </a:r>
            </a:p>
          </xdr:txBody>
        </xdr:sp>
        <xdr:cxnSp macro="">
          <xdr:nvCxnSpPr>
            <xdr:cNvPr id="168" name="Straight Connector 167">
              <a:extLst>
                <a:ext uri="{FF2B5EF4-FFF2-40B4-BE49-F238E27FC236}">
                  <a16:creationId xmlns:a16="http://schemas.microsoft.com/office/drawing/2014/main" id="{E852E6D4-2BC0-4F34-9F85-9B203CA8D81C}"/>
                </a:ext>
              </a:extLst>
            </xdr:cNvPr>
            <xdr:cNvCxnSpPr/>
          </xdr:nvCxnSpPr>
          <xdr:spPr>
            <a:xfrm rot="5400000" flipH="1" flipV="1">
              <a:off x="9880176" y="2110803"/>
              <a:ext cx="122463" cy="44223"/>
            </a:xfrm>
            <a:prstGeom prst="line">
              <a:avLst/>
            </a:prstGeom>
            <a:ln>
              <a:solidFill>
                <a:srgbClr val="FF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42" name="Group 74">
            <a:extLst>
              <a:ext uri="{FF2B5EF4-FFF2-40B4-BE49-F238E27FC236}">
                <a16:creationId xmlns:a16="http://schemas.microsoft.com/office/drawing/2014/main" id="{89152283-A6E3-4CAF-A780-7B2C4A19AC55}"/>
              </a:ext>
            </a:extLst>
          </xdr:cNvPr>
          <xdr:cNvGrpSpPr/>
        </xdr:nvGrpSpPr>
        <xdr:grpSpPr>
          <a:xfrm>
            <a:off x="10657114" y="2015970"/>
            <a:ext cx="197304" cy="119316"/>
            <a:chOff x="9837964" y="2071684"/>
            <a:chExt cx="197304" cy="122467"/>
          </a:xfrm>
        </xdr:grpSpPr>
        <xdr:sp macro="" textlink="">
          <xdr:nvSpPr>
            <xdr:cNvPr id="165" name="TextBox 164">
              <a:extLst>
                <a:ext uri="{FF2B5EF4-FFF2-40B4-BE49-F238E27FC236}">
                  <a16:creationId xmlns:a16="http://schemas.microsoft.com/office/drawing/2014/main" id="{8B13D560-6642-4CCA-AD3D-F4B5D961F1AB}"/>
                </a:ext>
              </a:extLst>
            </xdr:cNvPr>
            <xdr:cNvSpPr txBox="1"/>
          </xdr:nvSpPr>
          <xdr:spPr>
            <a:xfrm>
              <a:off x="9837964" y="2081892"/>
              <a:ext cx="197304" cy="11225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/>
            <a:lstStyle/>
            <a:p>
              <a:pPr algn="ctr"/>
              <a:r>
                <a:rPr lang="en-US" sz="1100"/>
                <a:t>s</a:t>
              </a:r>
            </a:p>
          </xdr:txBody>
        </xdr:sp>
        <xdr:cxnSp macro="">
          <xdr:nvCxnSpPr>
            <xdr:cNvPr id="166" name="Straight Connector 165">
              <a:extLst>
                <a:ext uri="{FF2B5EF4-FFF2-40B4-BE49-F238E27FC236}">
                  <a16:creationId xmlns:a16="http://schemas.microsoft.com/office/drawing/2014/main" id="{F1B83191-2020-402F-9A24-2E71E572E072}"/>
                </a:ext>
              </a:extLst>
            </xdr:cNvPr>
            <xdr:cNvCxnSpPr/>
          </xdr:nvCxnSpPr>
          <xdr:spPr>
            <a:xfrm rot="5400000" flipH="1" flipV="1">
              <a:off x="9884506" y="2110804"/>
              <a:ext cx="122463" cy="44223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43" name="Group 89">
            <a:extLst>
              <a:ext uri="{FF2B5EF4-FFF2-40B4-BE49-F238E27FC236}">
                <a16:creationId xmlns:a16="http://schemas.microsoft.com/office/drawing/2014/main" id="{511A339E-05C3-415E-86CB-E44C56001ADF}"/>
              </a:ext>
            </a:extLst>
          </xdr:cNvPr>
          <xdr:cNvGrpSpPr/>
        </xdr:nvGrpSpPr>
        <xdr:grpSpPr>
          <a:xfrm>
            <a:off x="9820014" y="2182086"/>
            <a:ext cx="316053" cy="83056"/>
            <a:chOff x="9821479" y="2199918"/>
            <a:chExt cx="316053" cy="85250"/>
          </a:xfrm>
        </xdr:grpSpPr>
        <xdr:cxnSp macro="">
          <xdr:nvCxnSpPr>
            <xdr:cNvPr id="161" name="Straight Connector 160">
              <a:extLst>
                <a:ext uri="{FF2B5EF4-FFF2-40B4-BE49-F238E27FC236}">
                  <a16:creationId xmlns:a16="http://schemas.microsoft.com/office/drawing/2014/main" id="{00DC5F20-CC38-40BC-BDE0-5CB5201F3DBE}"/>
                </a:ext>
              </a:extLst>
            </xdr:cNvPr>
            <xdr:cNvCxnSpPr/>
          </xdr:nvCxnSpPr>
          <xdr:spPr>
            <a:xfrm rot="16200000" flipH="1">
              <a:off x="9916213" y="2242208"/>
              <a:ext cx="85249" cy="670"/>
            </a:xfrm>
            <a:prstGeom prst="line">
              <a:avLst/>
            </a:prstGeom>
            <a:ln w="12700">
              <a:solidFill>
                <a:srgbClr val="FF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2" name="Straight Connector 79">
              <a:extLst>
                <a:ext uri="{FF2B5EF4-FFF2-40B4-BE49-F238E27FC236}">
                  <a16:creationId xmlns:a16="http://schemas.microsoft.com/office/drawing/2014/main" id="{4CE28FD2-D815-4959-8E28-62315B14B4FC}"/>
                </a:ext>
              </a:extLst>
            </xdr:cNvPr>
            <xdr:cNvCxnSpPr/>
          </xdr:nvCxnSpPr>
          <xdr:spPr>
            <a:xfrm rot="16200000" flipH="1">
              <a:off x="9958123" y="2242209"/>
              <a:ext cx="85249" cy="670"/>
            </a:xfrm>
            <a:prstGeom prst="line">
              <a:avLst/>
            </a:prstGeom>
            <a:ln w="12700">
              <a:solidFill>
                <a:srgbClr val="FF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3" name="Straight Connector 80">
              <a:extLst>
                <a:ext uri="{FF2B5EF4-FFF2-40B4-BE49-F238E27FC236}">
                  <a16:creationId xmlns:a16="http://schemas.microsoft.com/office/drawing/2014/main" id="{48A453CE-A59F-47C1-A224-1C5D2DEEB968}"/>
                </a:ext>
              </a:extLst>
            </xdr:cNvPr>
            <xdr:cNvCxnSpPr/>
          </xdr:nvCxnSpPr>
          <xdr:spPr>
            <a:xfrm flipV="1">
              <a:off x="9821479" y="2244969"/>
              <a:ext cx="134345" cy="54"/>
            </a:xfrm>
            <a:prstGeom prst="line">
              <a:avLst/>
            </a:prstGeom>
            <a:ln w="12700">
              <a:solidFill>
                <a:srgbClr val="FF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4" name="Straight Connector 88">
              <a:extLst>
                <a:ext uri="{FF2B5EF4-FFF2-40B4-BE49-F238E27FC236}">
                  <a16:creationId xmlns:a16="http://schemas.microsoft.com/office/drawing/2014/main" id="{CC8D8155-D78E-47C8-AF1D-ADADC7E5F60E}"/>
                </a:ext>
              </a:extLst>
            </xdr:cNvPr>
            <xdr:cNvCxnSpPr/>
          </xdr:nvCxnSpPr>
          <xdr:spPr>
            <a:xfrm flipV="1">
              <a:off x="10003187" y="2247900"/>
              <a:ext cx="134345" cy="54"/>
            </a:xfrm>
            <a:prstGeom prst="line">
              <a:avLst/>
            </a:prstGeom>
            <a:ln w="12700">
              <a:solidFill>
                <a:srgbClr val="FF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44" name="Group 90">
            <a:extLst>
              <a:ext uri="{FF2B5EF4-FFF2-40B4-BE49-F238E27FC236}">
                <a16:creationId xmlns:a16="http://schemas.microsoft.com/office/drawing/2014/main" id="{730B2989-27AC-4F4F-AC4D-F2D3F0CDFF37}"/>
              </a:ext>
            </a:extLst>
          </xdr:cNvPr>
          <xdr:cNvGrpSpPr/>
        </xdr:nvGrpSpPr>
        <xdr:grpSpPr>
          <a:xfrm>
            <a:off x="10590806" y="2182086"/>
            <a:ext cx="316053" cy="83056"/>
            <a:chOff x="9821479" y="2199918"/>
            <a:chExt cx="316053" cy="85250"/>
          </a:xfrm>
        </xdr:grpSpPr>
        <xdr:cxnSp macro="">
          <xdr:nvCxnSpPr>
            <xdr:cNvPr id="157" name="Straight Connector 156">
              <a:extLst>
                <a:ext uri="{FF2B5EF4-FFF2-40B4-BE49-F238E27FC236}">
                  <a16:creationId xmlns:a16="http://schemas.microsoft.com/office/drawing/2014/main" id="{AE0E8CA3-D8BF-44CE-80D8-2C25668C4DB8}"/>
                </a:ext>
              </a:extLst>
            </xdr:cNvPr>
            <xdr:cNvCxnSpPr/>
          </xdr:nvCxnSpPr>
          <xdr:spPr>
            <a:xfrm rot="16200000" flipH="1">
              <a:off x="9916213" y="2242208"/>
              <a:ext cx="85249" cy="670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8" name="Straight Connector 157">
              <a:extLst>
                <a:ext uri="{FF2B5EF4-FFF2-40B4-BE49-F238E27FC236}">
                  <a16:creationId xmlns:a16="http://schemas.microsoft.com/office/drawing/2014/main" id="{68B8D5F6-FF22-403F-9B4B-69DA66F28540}"/>
                </a:ext>
              </a:extLst>
            </xdr:cNvPr>
            <xdr:cNvCxnSpPr/>
          </xdr:nvCxnSpPr>
          <xdr:spPr>
            <a:xfrm rot="16200000" flipH="1">
              <a:off x="9958123" y="2242209"/>
              <a:ext cx="85249" cy="670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9" name="Straight Connector 158">
              <a:extLst>
                <a:ext uri="{FF2B5EF4-FFF2-40B4-BE49-F238E27FC236}">
                  <a16:creationId xmlns:a16="http://schemas.microsoft.com/office/drawing/2014/main" id="{28AA3371-FD99-4601-80F8-417AC76FE786}"/>
                </a:ext>
              </a:extLst>
            </xdr:cNvPr>
            <xdr:cNvCxnSpPr/>
          </xdr:nvCxnSpPr>
          <xdr:spPr>
            <a:xfrm flipV="1">
              <a:off x="9821479" y="2244969"/>
              <a:ext cx="134345" cy="54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0" name="Straight Connector 159">
              <a:extLst>
                <a:ext uri="{FF2B5EF4-FFF2-40B4-BE49-F238E27FC236}">
                  <a16:creationId xmlns:a16="http://schemas.microsoft.com/office/drawing/2014/main" id="{ABD4130F-BF40-42D4-B678-950E0C529A39}"/>
                </a:ext>
              </a:extLst>
            </xdr:cNvPr>
            <xdr:cNvCxnSpPr/>
          </xdr:nvCxnSpPr>
          <xdr:spPr>
            <a:xfrm flipV="1">
              <a:off x="10003187" y="2247900"/>
              <a:ext cx="134345" cy="54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145" name="Straight Connector 144">
            <a:extLst>
              <a:ext uri="{FF2B5EF4-FFF2-40B4-BE49-F238E27FC236}">
                <a16:creationId xmlns:a16="http://schemas.microsoft.com/office/drawing/2014/main" id="{FB7012CA-5F5A-42C7-AD9E-A35089A8421F}"/>
              </a:ext>
            </a:extLst>
          </xdr:cNvPr>
          <xdr:cNvCxnSpPr/>
        </xdr:nvCxnSpPr>
        <xdr:spPr>
          <a:xfrm>
            <a:off x="9725527" y="2374276"/>
            <a:ext cx="568271" cy="1"/>
          </a:xfrm>
          <a:prstGeom prst="line">
            <a:avLst/>
          </a:prstGeom>
          <a:ln w="12700">
            <a:solidFill>
              <a:srgbClr val="0070C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6" name="Straight Connector 145">
            <a:extLst>
              <a:ext uri="{FF2B5EF4-FFF2-40B4-BE49-F238E27FC236}">
                <a16:creationId xmlns:a16="http://schemas.microsoft.com/office/drawing/2014/main" id="{A3BDE6E1-3245-44ED-9D3E-0A2E7A5535EB}"/>
              </a:ext>
            </a:extLst>
          </xdr:cNvPr>
          <xdr:cNvCxnSpPr/>
        </xdr:nvCxnSpPr>
        <xdr:spPr>
          <a:xfrm>
            <a:off x="10488173" y="2378050"/>
            <a:ext cx="568271" cy="1"/>
          </a:xfrm>
          <a:prstGeom prst="line">
            <a:avLst/>
          </a:prstGeom>
          <a:ln w="12700">
            <a:solidFill>
              <a:srgbClr val="0070C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7" name="Straight Arrow Connector 146">
            <a:extLst>
              <a:ext uri="{FF2B5EF4-FFF2-40B4-BE49-F238E27FC236}">
                <a16:creationId xmlns:a16="http://schemas.microsoft.com/office/drawing/2014/main" id="{BFA05411-8B93-465D-8136-0A0E14E6B5AC}"/>
              </a:ext>
            </a:extLst>
          </xdr:cNvPr>
          <xdr:cNvCxnSpPr/>
        </xdr:nvCxnSpPr>
        <xdr:spPr>
          <a:xfrm flipV="1">
            <a:off x="9898674" y="2488869"/>
            <a:ext cx="190499" cy="86213"/>
          </a:xfrm>
          <a:prstGeom prst="straightConnector1">
            <a:avLst/>
          </a:prstGeom>
          <a:ln w="1270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8" name="Straight Arrow Connector 147">
            <a:extLst>
              <a:ext uri="{FF2B5EF4-FFF2-40B4-BE49-F238E27FC236}">
                <a16:creationId xmlns:a16="http://schemas.microsoft.com/office/drawing/2014/main" id="{83FCF76F-F82D-4EDD-85F5-7E54BF949C77}"/>
              </a:ext>
            </a:extLst>
          </xdr:cNvPr>
          <xdr:cNvCxnSpPr/>
        </xdr:nvCxnSpPr>
        <xdr:spPr>
          <a:xfrm flipV="1">
            <a:off x="10622574" y="2487432"/>
            <a:ext cx="190499" cy="86213"/>
          </a:xfrm>
          <a:prstGeom prst="straightConnector1">
            <a:avLst/>
          </a:prstGeom>
          <a:ln w="127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149" name="Group 155">
            <a:extLst>
              <a:ext uri="{FF2B5EF4-FFF2-40B4-BE49-F238E27FC236}">
                <a16:creationId xmlns:a16="http://schemas.microsoft.com/office/drawing/2014/main" id="{9AA201B4-47A4-4E1B-9685-03F465DE9D4C}"/>
              </a:ext>
            </a:extLst>
          </xdr:cNvPr>
          <xdr:cNvGrpSpPr/>
        </xdr:nvGrpSpPr>
        <xdr:grpSpPr>
          <a:xfrm>
            <a:off x="9933528" y="1881395"/>
            <a:ext cx="120950" cy="61416"/>
            <a:chOff x="9933528" y="1884700"/>
            <a:chExt cx="120950" cy="61119"/>
          </a:xfrm>
        </xdr:grpSpPr>
        <xdr:sp macro="" textlink="">
          <xdr:nvSpPr>
            <xdr:cNvPr id="154" name="Isosceles Triangle 153">
              <a:extLst>
                <a:ext uri="{FF2B5EF4-FFF2-40B4-BE49-F238E27FC236}">
                  <a16:creationId xmlns:a16="http://schemas.microsoft.com/office/drawing/2014/main" id="{DE34259F-E938-40D4-9FED-819A5FD9F39E}"/>
                </a:ext>
              </a:extLst>
            </xdr:cNvPr>
            <xdr:cNvSpPr/>
          </xdr:nvSpPr>
          <xdr:spPr>
            <a:xfrm>
              <a:off x="9982835" y="1887210"/>
              <a:ext cx="71643" cy="45719"/>
            </a:xfrm>
            <a:prstGeom prst="triangle">
              <a:avLst/>
            </a:prstGeom>
            <a:solidFill>
              <a:srgbClr val="FF00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lang="en-US" sz="1100"/>
            </a:p>
          </xdr:txBody>
        </xdr:sp>
        <xdr:sp macro="" textlink="">
          <xdr:nvSpPr>
            <xdr:cNvPr id="155" name="Isosceles Triangle 154">
              <a:extLst>
                <a:ext uri="{FF2B5EF4-FFF2-40B4-BE49-F238E27FC236}">
                  <a16:creationId xmlns:a16="http://schemas.microsoft.com/office/drawing/2014/main" id="{944EF0CD-223B-4A94-99C4-20F84300A7E2}"/>
                </a:ext>
              </a:extLst>
            </xdr:cNvPr>
            <xdr:cNvSpPr/>
          </xdr:nvSpPr>
          <xdr:spPr>
            <a:xfrm>
              <a:off x="9933528" y="1891130"/>
              <a:ext cx="71643" cy="45718"/>
            </a:xfrm>
            <a:prstGeom prst="triangle">
              <a:avLst/>
            </a:prstGeom>
            <a:solidFill>
              <a:srgbClr val="FF00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lang="en-US" sz="1100"/>
            </a:p>
          </xdr:txBody>
        </xdr:sp>
        <xdr:sp macro="" textlink="">
          <xdr:nvSpPr>
            <xdr:cNvPr id="156" name="Isosceles Triangle 155">
              <a:extLst>
                <a:ext uri="{FF2B5EF4-FFF2-40B4-BE49-F238E27FC236}">
                  <a16:creationId xmlns:a16="http://schemas.microsoft.com/office/drawing/2014/main" id="{78D297AB-AC9F-4529-8DF8-35EF28A47E5A}"/>
                </a:ext>
              </a:extLst>
            </xdr:cNvPr>
            <xdr:cNvSpPr/>
          </xdr:nvSpPr>
          <xdr:spPr>
            <a:xfrm>
              <a:off x="9953704" y="1884700"/>
              <a:ext cx="77933" cy="61119"/>
            </a:xfrm>
            <a:prstGeom prst="triangle">
              <a:avLst/>
            </a:prstGeom>
            <a:solidFill>
              <a:srgbClr val="FF00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lang="en-US" sz="1100"/>
            </a:p>
          </xdr:txBody>
        </xdr:sp>
      </xdr:grpSp>
      <xdr:grpSp>
        <xdr:nvGrpSpPr>
          <xdr:cNvPr id="150" name="Group 134">
            <a:extLst>
              <a:ext uri="{FF2B5EF4-FFF2-40B4-BE49-F238E27FC236}">
                <a16:creationId xmlns:a16="http://schemas.microsoft.com/office/drawing/2014/main" id="{F3A6F362-2EF4-4BED-AA2C-2F4F8F413002}"/>
              </a:ext>
            </a:extLst>
          </xdr:cNvPr>
          <xdr:cNvGrpSpPr/>
        </xdr:nvGrpSpPr>
        <xdr:grpSpPr>
          <a:xfrm>
            <a:off x="10690412" y="1882091"/>
            <a:ext cx="120949" cy="61416"/>
            <a:chOff x="10690412" y="1882091"/>
            <a:chExt cx="120949" cy="61416"/>
          </a:xfrm>
        </xdr:grpSpPr>
        <xdr:sp macro="" textlink="">
          <xdr:nvSpPr>
            <xdr:cNvPr id="151" name="Isosceles Triangle 150">
              <a:extLst>
                <a:ext uri="{FF2B5EF4-FFF2-40B4-BE49-F238E27FC236}">
                  <a16:creationId xmlns:a16="http://schemas.microsoft.com/office/drawing/2014/main" id="{8BC03730-1A5C-45FF-BFB9-9BB74D958C1E}"/>
                </a:ext>
              </a:extLst>
            </xdr:cNvPr>
            <xdr:cNvSpPr/>
          </xdr:nvSpPr>
          <xdr:spPr>
            <a:xfrm>
              <a:off x="10739718" y="1884616"/>
              <a:ext cx="71643" cy="45941"/>
            </a:xfrm>
            <a:prstGeom prst="triangle">
              <a:avLst/>
            </a:prstGeom>
            <a:solidFill>
              <a:schemeClr val="tx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lang="en-US" sz="1100"/>
            </a:p>
          </xdr:txBody>
        </xdr:sp>
        <xdr:sp macro="" textlink="">
          <xdr:nvSpPr>
            <xdr:cNvPr id="152" name="Isosceles Triangle 151">
              <a:extLst>
                <a:ext uri="{FF2B5EF4-FFF2-40B4-BE49-F238E27FC236}">
                  <a16:creationId xmlns:a16="http://schemas.microsoft.com/office/drawing/2014/main" id="{00CAC9DE-4F82-46B9-AD79-2F0C03D28F43}"/>
                </a:ext>
              </a:extLst>
            </xdr:cNvPr>
            <xdr:cNvSpPr/>
          </xdr:nvSpPr>
          <xdr:spPr>
            <a:xfrm>
              <a:off x="10690412" y="1888558"/>
              <a:ext cx="71643" cy="45941"/>
            </a:xfrm>
            <a:prstGeom prst="triangle">
              <a:avLst/>
            </a:prstGeom>
            <a:solidFill>
              <a:schemeClr val="tx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lang="en-US" sz="1100"/>
            </a:p>
          </xdr:txBody>
        </xdr:sp>
        <xdr:sp macro="" textlink="">
          <xdr:nvSpPr>
            <xdr:cNvPr id="153" name="Isosceles Triangle 152">
              <a:extLst>
                <a:ext uri="{FF2B5EF4-FFF2-40B4-BE49-F238E27FC236}">
                  <a16:creationId xmlns:a16="http://schemas.microsoft.com/office/drawing/2014/main" id="{9CEBDD5B-1E62-451A-9531-68229891087F}"/>
                </a:ext>
              </a:extLst>
            </xdr:cNvPr>
            <xdr:cNvSpPr/>
          </xdr:nvSpPr>
          <xdr:spPr>
            <a:xfrm>
              <a:off x="10710582" y="1882091"/>
              <a:ext cx="77932" cy="61416"/>
            </a:xfrm>
            <a:prstGeom prst="triangle">
              <a:avLst/>
            </a:prstGeom>
            <a:solidFill>
              <a:schemeClr val="tx1"/>
            </a:solidFill>
            <a:ln w="3175">
              <a:solidFill>
                <a:schemeClr val="bg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lang="en-US" sz="1100"/>
            </a:p>
          </xdr:txBody>
        </xdr:sp>
      </xdr:grpSp>
    </xdr:grpSp>
    <xdr:clientData/>
  </xdr:twoCellAnchor>
  <xdr:twoCellAnchor>
    <xdr:from>
      <xdr:col>13</xdr:col>
      <xdr:colOff>357317</xdr:colOff>
      <xdr:row>10</xdr:row>
      <xdr:rowOff>85397</xdr:rowOff>
    </xdr:from>
    <xdr:to>
      <xdr:col>15</xdr:col>
      <xdr:colOff>124579</xdr:colOff>
      <xdr:row>14</xdr:row>
      <xdr:rowOff>51809</xdr:rowOff>
    </xdr:to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4683FE3B-467D-4166-88EC-5A0D3C36558E}"/>
            </a:ext>
          </a:extLst>
        </xdr:cNvPr>
        <xdr:cNvSpPr txBox="1"/>
      </xdr:nvSpPr>
      <xdr:spPr>
        <a:xfrm>
          <a:off x="4857058" y="1622535"/>
          <a:ext cx="529262" cy="583895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/>
          <a:r>
            <a:rPr lang="en-US" sz="500" b="1" u="sng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K3-99/26/3</a:t>
          </a:r>
        </a:p>
        <a:p>
          <a:pPr algn="l"/>
          <a:endParaRPr lang="en-US" sz="500" b="0" u="none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500" b="0" u="none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1 C12-200</a:t>
          </a:r>
        </a:p>
        <a:p>
          <a:pPr algn="l"/>
          <a:r>
            <a:rPr lang="en-US" sz="500" b="0" u="none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1 CC1-A</a:t>
          </a:r>
        </a:p>
        <a:p>
          <a:pPr algn="l"/>
          <a:r>
            <a:rPr lang="en-US" sz="500" b="0" u="none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1 CM2-12  </a:t>
          </a:r>
        </a:p>
        <a:p>
          <a:pPr algn="l"/>
          <a:r>
            <a:rPr lang="en-US" sz="500" b="0" u="non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1 CC7</a:t>
          </a:r>
        </a:p>
      </xdr:txBody>
    </xdr:sp>
    <xdr:clientData/>
  </xdr:twoCellAnchor>
  <xdr:twoCellAnchor>
    <xdr:from>
      <xdr:col>6</xdr:col>
      <xdr:colOff>313765</xdr:colOff>
      <xdr:row>16</xdr:row>
      <xdr:rowOff>61236</xdr:rowOff>
    </xdr:from>
    <xdr:to>
      <xdr:col>16</xdr:col>
      <xdr:colOff>285190</xdr:colOff>
      <xdr:row>16</xdr:row>
      <xdr:rowOff>70761</xdr:rowOff>
    </xdr:to>
    <xdr:cxnSp macro="">
      <xdr:nvCxnSpPr>
        <xdr:cNvPr id="177" name="Straight Connector 176">
          <a:extLst>
            <a:ext uri="{FF2B5EF4-FFF2-40B4-BE49-F238E27FC236}">
              <a16:creationId xmlns:a16="http://schemas.microsoft.com/office/drawing/2014/main" id="{39FA247C-52FA-4573-891C-54F0CBEAEF5E}"/>
            </a:ext>
          </a:extLst>
        </xdr:cNvPr>
        <xdr:cNvCxnSpPr/>
      </xdr:nvCxnSpPr>
      <xdr:spPr>
        <a:xfrm flipH="1" flipV="1">
          <a:off x="2151530" y="2571354"/>
          <a:ext cx="3781425" cy="9525"/>
        </a:xfrm>
        <a:prstGeom prst="line">
          <a:avLst/>
        </a:prstGeom>
        <a:ln w="190500">
          <a:solidFill>
            <a:schemeClr val="tx1">
              <a:lumMod val="50000"/>
              <a:lumOff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132793</xdr:colOff>
      <xdr:row>14</xdr:row>
      <xdr:rowOff>155929</xdr:rowOff>
    </xdr:from>
    <xdr:to>
      <xdr:col>16</xdr:col>
      <xdr:colOff>35478</xdr:colOff>
      <xdr:row>15</xdr:row>
      <xdr:rowOff>8868</xdr:rowOff>
    </xdr:to>
    <xdr:cxnSp macro="">
      <xdr:nvCxnSpPr>
        <xdr:cNvPr id="178" name="Straight Connector 177">
          <a:extLst>
            <a:ext uri="{FF2B5EF4-FFF2-40B4-BE49-F238E27FC236}">
              <a16:creationId xmlns:a16="http://schemas.microsoft.com/office/drawing/2014/main" id="{5023D895-F0C5-4A13-8F2E-B8D9F0EB2307}"/>
            </a:ext>
          </a:extLst>
        </xdr:cNvPr>
        <xdr:cNvCxnSpPr/>
      </xdr:nvCxnSpPr>
      <xdr:spPr>
        <a:xfrm>
          <a:off x="2351558" y="2352282"/>
          <a:ext cx="3331685" cy="9821"/>
        </a:xfrm>
        <a:prstGeom prst="line">
          <a:avLst/>
        </a:prstGeom>
        <a:ln w="12700">
          <a:solidFill>
            <a:schemeClr val="tx1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87636</xdr:colOff>
      <xdr:row>23</xdr:row>
      <xdr:rowOff>144292</xdr:rowOff>
    </xdr:from>
    <xdr:to>
      <xdr:col>15</xdr:col>
      <xdr:colOff>93922</xdr:colOff>
      <xdr:row>25</xdr:row>
      <xdr:rowOff>99815</xdr:rowOff>
    </xdr:to>
    <xdr:cxnSp macro="">
      <xdr:nvCxnSpPr>
        <xdr:cNvPr id="179" name="Straight Arrow Connector 178">
          <a:extLst>
            <a:ext uri="{FF2B5EF4-FFF2-40B4-BE49-F238E27FC236}">
              <a16:creationId xmlns:a16="http://schemas.microsoft.com/office/drawing/2014/main" id="{1ED41853-6614-45E3-AE6D-388384D7BB7F}"/>
            </a:ext>
          </a:extLst>
        </xdr:cNvPr>
        <xdr:cNvCxnSpPr/>
      </xdr:nvCxnSpPr>
      <xdr:spPr>
        <a:xfrm flipH="1">
          <a:off x="5349377" y="3658689"/>
          <a:ext cx="6286" cy="257695"/>
        </a:xfrm>
        <a:prstGeom prst="straightConnector1">
          <a:avLst/>
        </a:prstGeom>
        <a:ln w="952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35281</xdr:colOff>
      <xdr:row>22</xdr:row>
      <xdr:rowOff>5366</xdr:rowOff>
    </xdr:from>
    <xdr:to>
      <xdr:col>15</xdr:col>
      <xdr:colOff>165059</xdr:colOff>
      <xdr:row>22</xdr:row>
      <xdr:rowOff>137928</xdr:rowOff>
    </xdr:to>
    <xdr:grpSp>
      <xdr:nvGrpSpPr>
        <xdr:cNvPr id="181" name="Group 180">
          <a:extLst>
            <a:ext uri="{FF2B5EF4-FFF2-40B4-BE49-F238E27FC236}">
              <a16:creationId xmlns:a16="http://schemas.microsoft.com/office/drawing/2014/main" id="{F868F83E-A3B4-4E09-BB0D-1E5D0B805789}"/>
            </a:ext>
          </a:extLst>
        </xdr:cNvPr>
        <xdr:cNvGrpSpPr/>
      </xdr:nvGrpSpPr>
      <xdr:grpSpPr>
        <a:xfrm>
          <a:off x="5298524" y="3390823"/>
          <a:ext cx="129778" cy="132562"/>
          <a:chOff x="3725636" y="1945820"/>
          <a:chExt cx="153760" cy="144237"/>
        </a:xfrm>
        <a:solidFill>
          <a:schemeClr val="bg1"/>
        </a:solidFill>
      </xdr:grpSpPr>
      <xdr:sp macro="" textlink="">
        <xdr:nvSpPr>
          <xdr:cNvPr id="182" name="Oval 181">
            <a:extLst>
              <a:ext uri="{FF2B5EF4-FFF2-40B4-BE49-F238E27FC236}">
                <a16:creationId xmlns:a16="http://schemas.microsoft.com/office/drawing/2014/main" id="{5850AFBC-85FF-4989-BF22-A89A2F7C85CF}"/>
              </a:ext>
            </a:extLst>
          </xdr:cNvPr>
          <xdr:cNvSpPr/>
        </xdr:nvSpPr>
        <xdr:spPr>
          <a:xfrm>
            <a:off x="3725636" y="1945820"/>
            <a:ext cx="153760" cy="144237"/>
          </a:xfrm>
          <a:prstGeom prst="ellipse">
            <a:avLst/>
          </a:prstGeom>
          <a:grpFill/>
          <a:ln w="127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cxnSp macro="">
        <xdr:nvCxnSpPr>
          <xdr:cNvPr id="183" name="Straight Connector 182">
            <a:extLst>
              <a:ext uri="{FF2B5EF4-FFF2-40B4-BE49-F238E27FC236}">
                <a16:creationId xmlns:a16="http://schemas.microsoft.com/office/drawing/2014/main" id="{FBC93F37-5092-408E-AA14-59D50C34D17B}"/>
              </a:ext>
            </a:extLst>
          </xdr:cNvPr>
          <xdr:cNvCxnSpPr>
            <a:stCxn id="182" idx="1"/>
            <a:endCxn id="182" idx="5"/>
          </xdr:cNvCxnSpPr>
        </xdr:nvCxnSpPr>
        <xdr:spPr>
          <a:xfrm rot="16200000" flipH="1">
            <a:off x="3751520" y="1963576"/>
            <a:ext cx="101991" cy="108724"/>
          </a:xfrm>
          <a:prstGeom prst="line">
            <a:avLst/>
          </a:prstGeom>
          <a:grpFill/>
          <a:ln w="127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84" name="Straight Connector 183">
            <a:extLst>
              <a:ext uri="{FF2B5EF4-FFF2-40B4-BE49-F238E27FC236}">
                <a16:creationId xmlns:a16="http://schemas.microsoft.com/office/drawing/2014/main" id="{3FC35889-90F2-4631-A5AF-36F4B8F87F24}"/>
              </a:ext>
            </a:extLst>
          </xdr:cNvPr>
          <xdr:cNvCxnSpPr>
            <a:stCxn id="182" idx="3"/>
            <a:endCxn id="182" idx="7"/>
          </xdr:cNvCxnSpPr>
        </xdr:nvCxnSpPr>
        <xdr:spPr>
          <a:xfrm rot="5400000" flipH="1" flipV="1">
            <a:off x="3751520" y="1963577"/>
            <a:ext cx="101991" cy="108724"/>
          </a:xfrm>
          <a:prstGeom prst="line">
            <a:avLst/>
          </a:prstGeom>
          <a:grpFill/>
          <a:ln w="127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267463</xdr:colOff>
      <xdr:row>15</xdr:row>
      <xdr:rowOff>52772</xdr:rowOff>
    </xdr:from>
    <xdr:to>
      <xdr:col>15</xdr:col>
      <xdr:colOff>100170</xdr:colOff>
      <xdr:row>22</xdr:row>
      <xdr:rowOff>5366</xdr:rowOff>
    </xdr:to>
    <xdr:cxnSp macro="">
      <xdr:nvCxnSpPr>
        <xdr:cNvPr id="185" name="Straight Connector 184">
          <a:extLst>
            <a:ext uri="{FF2B5EF4-FFF2-40B4-BE49-F238E27FC236}">
              <a16:creationId xmlns:a16="http://schemas.microsoft.com/office/drawing/2014/main" id="{59E83103-7968-4F47-866B-2CC3FB54C4CC}"/>
            </a:ext>
          </a:extLst>
        </xdr:cNvPr>
        <xdr:cNvCxnSpPr>
          <a:stCxn id="182" idx="0"/>
          <a:endCxn id="188" idx="5"/>
        </xdr:cNvCxnSpPr>
      </xdr:nvCxnSpPr>
      <xdr:spPr>
        <a:xfrm flipH="1" flipV="1">
          <a:off x="5148204" y="2358479"/>
          <a:ext cx="213707" cy="1010197"/>
        </a:xfrm>
        <a:prstGeom prst="line">
          <a:avLst/>
        </a:prstGeom>
        <a:ln w="12700">
          <a:solidFill>
            <a:srgbClr val="FF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152034</xdr:colOff>
      <xdr:row>14</xdr:row>
      <xdr:rowOff>90710</xdr:rowOff>
    </xdr:from>
    <xdr:to>
      <xdr:col>14</xdr:col>
      <xdr:colOff>287268</xdr:colOff>
      <xdr:row>15</xdr:row>
      <xdr:rowOff>72185</xdr:rowOff>
    </xdr:to>
    <xdr:grpSp>
      <xdr:nvGrpSpPr>
        <xdr:cNvPr id="187" name="Group 186">
          <a:extLst>
            <a:ext uri="{FF2B5EF4-FFF2-40B4-BE49-F238E27FC236}">
              <a16:creationId xmlns:a16="http://schemas.microsoft.com/office/drawing/2014/main" id="{FDA20A0E-A5E4-439F-A78C-106F5E2E8AB6}"/>
            </a:ext>
          </a:extLst>
        </xdr:cNvPr>
        <xdr:cNvGrpSpPr/>
      </xdr:nvGrpSpPr>
      <xdr:grpSpPr>
        <a:xfrm>
          <a:off x="5034277" y="2256967"/>
          <a:ext cx="135234" cy="133875"/>
          <a:chOff x="3725636" y="1945820"/>
          <a:chExt cx="153760" cy="144237"/>
        </a:xfrm>
        <a:solidFill>
          <a:schemeClr val="bg1"/>
        </a:solidFill>
      </xdr:grpSpPr>
      <xdr:sp macro="" textlink="">
        <xdr:nvSpPr>
          <xdr:cNvPr id="188" name="Oval 187">
            <a:extLst>
              <a:ext uri="{FF2B5EF4-FFF2-40B4-BE49-F238E27FC236}">
                <a16:creationId xmlns:a16="http://schemas.microsoft.com/office/drawing/2014/main" id="{1CB6ED77-8C53-49FC-A712-E022E090BA0A}"/>
              </a:ext>
            </a:extLst>
          </xdr:cNvPr>
          <xdr:cNvSpPr/>
        </xdr:nvSpPr>
        <xdr:spPr>
          <a:xfrm>
            <a:off x="3725636" y="1945820"/>
            <a:ext cx="153760" cy="144237"/>
          </a:xfrm>
          <a:prstGeom prst="ellipse">
            <a:avLst/>
          </a:prstGeom>
          <a:grp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cxnSp macro="">
        <xdr:nvCxnSpPr>
          <xdr:cNvPr id="189" name="Straight Connector 188">
            <a:extLst>
              <a:ext uri="{FF2B5EF4-FFF2-40B4-BE49-F238E27FC236}">
                <a16:creationId xmlns:a16="http://schemas.microsoft.com/office/drawing/2014/main" id="{FFC3EC29-5C6B-466E-8780-50A2BC1C7EE1}"/>
              </a:ext>
            </a:extLst>
          </xdr:cNvPr>
          <xdr:cNvCxnSpPr>
            <a:stCxn id="188" idx="1"/>
            <a:endCxn id="188" idx="5"/>
          </xdr:cNvCxnSpPr>
        </xdr:nvCxnSpPr>
        <xdr:spPr>
          <a:xfrm rot="16200000" flipH="1">
            <a:off x="3751520" y="1963576"/>
            <a:ext cx="101991" cy="108724"/>
          </a:xfrm>
          <a:prstGeom prst="line">
            <a:avLst/>
          </a:prstGeom>
          <a:grpFill/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0" name="Straight Connector 189">
            <a:extLst>
              <a:ext uri="{FF2B5EF4-FFF2-40B4-BE49-F238E27FC236}">
                <a16:creationId xmlns:a16="http://schemas.microsoft.com/office/drawing/2014/main" id="{D3F970E4-A3BA-4FFB-A879-8EC685082503}"/>
              </a:ext>
            </a:extLst>
          </xdr:cNvPr>
          <xdr:cNvCxnSpPr>
            <a:stCxn id="188" idx="3"/>
            <a:endCxn id="188" idx="7"/>
          </xdr:cNvCxnSpPr>
        </xdr:nvCxnSpPr>
        <xdr:spPr>
          <a:xfrm rot="5400000" flipH="1" flipV="1">
            <a:off x="3751520" y="1963577"/>
            <a:ext cx="101991" cy="108724"/>
          </a:xfrm>
          <a:prstGeom prst="line">
            <a:avLst/>
          </a:prstGeom>
          <a:grpFill/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329281</xdr:colOff>
      <xdr:row>14</xdr:row>
      <xdr:rowOff>93608</xdr:rowOff>
    </xdr:from>
    <xdr:to>
      <xdr:col>9</xdr:col>
      <xdr:colOff>93455</xdr:colOff>
      <xdr:row>15</xdr:row>
      <xdr:rowOff>75083</xdr:rowOff>
    </xdr:to>
    <xdr:grpSp>
      <xdr:nvGrpSpPr>
        <xdr:cNvPr id="191" name="Group 190">
          <a:extLst>
            <a:ext uri="{FF2B5EF4-FFF2-40B4-BE49-F238E27FC236}">
              <a16:creationId xmlns:a16="http://schemas.microsoft.com/office/drawing/2014/main" id="{344BFBB1-0E45-442F-B78D-10F45F19183C}"/>
            </a:ext>
          </a:extLst>
        </xdr:cNvPr>
        <xdr:cNvGrpSpPr/>
      </xdr:nvGrpSpPr>
      <xdr:grpSpPr>
        <a:xfrm>
          <a:off x="2925524" y="2259865"/>
          <a:ext cx="145174" cy="133875"/>
          <a:chOff x="3725636" y="1945820"/>
          <a:chExt cx="153760" cy="144237"/>
        </a:xfrm>
        <a:solidFill>
          <a:schemeClr val="bg1"/>
        </a:solidFill>
      </xdr:grpSpPr>
      <xdr:sp macro="" textlink="">
        <xdr:nvSpPr>
          <xdr:cNvPr id="192" name="Oval 191">
            <a:extLst>
              <a:ext uri="{FF2B5EF4-FFF2-40B4-BE49-F238E27FC236}">
                <a16:creationId xmlns:a16="http://schemas.microsoft.com/office/drawing/2014/main" id="{965965FD-166A-4CC3-A9E8-9861977DD81C}"/>
              </a:ext>
            </a:extLst>
          </xdr:cNvPr>
          <xdr:cNvSpPr/>
        </xdr:nvSpPr>
        <xdr:spPr>
          <a:xfrm>
            <a:off x="3725636" y="1945820"/>
            <a:ext cx="153760" cy="144237"/>
          </a:xfrm>
          <a:prstGeom prst="ellipse">
            <a:avLst/>
          </a:prstGeom>
          <a:grp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cxnSp macro="">
        <xdr:nvCxnSpPr>
          <xdr:cNvPr id="193" name="Straight Connector 192">
            <a:extLst>
              <a:ext uri="{FF2B5EF4-FFF2-40B4-BE49-F238E27FC236}">
                <a16:creationId xmlns:a16="http://schemas.microsoft.com/office/drawing/2014/main" id="{8864004D-0867-4CF2-9BAE-1C5F19872F62}"/>
              </a:ext>
            </a:extLst>
          </xdr:cNvPr>
          <xdr:cNvCxnSpPr>
            <a:stCxn id="192" idx="1"/>
            <a:endCxn id="192" idx="5"/>
          </xdr:cNvCxnSpPr>
        </xdr:nvCxnSpPr>
        <xdr:spPr>
          <a:xfrm rot="16200000" flipH="1">
            <a:off x="3751520" y="1963576"/>
            <a:ext cx="101991" cy="108724"/>
          </a:xfrm>
          <a:prstGeom prst="line">
            <a:avLst/>
          </a:prstGeom>
          <a:grpFill/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4" name="Straight Connector 193">
            <a:extLst>
              <a:ext uri="{FF2B5EF4-FFF2-40B4-BE49-F238E27FC236}">
                <a16:creationId xmlns:a16="http://schemas.microsoft.com/office/drawing/2014/main" id="{05C22442-79E7-4445-851E-334E01EEAE11}"/>
              </a:ext>
            </a:extLst>
          </xdr:cNvPr>
          <xdr:cNvCxnSpPr>
            <a:stCxn id="192" idx="3"/>
            <a:endCxn id="192" idx="7"/>
          </xdr:cNvCxnSpPr>
        </xdr:nvCxnSpPr>
        <xdr:spPr>
          <a:xfrm rot="5400000" flipH="1" flipV="1">
            <a:off x="3751520" y="1963577"/>
            <a:ext cx="101991" cy="108724"/>
          </a:xfrm>
          <a:prstGeom prst="line">
            <a:avLst/>
          </a:prstGeom>
          <a:grpFill/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343518</xdr:colOff>
      <xdr:row>25</xdr:row>
      <xdr:rowOff>102198</xdr:rowOff>
    </xdr:from>
    <xdr:to>
      <xdr:col>16</xdr:col>
      <xdr:colOff>78043</xdr:colOff>
      <xdr:row>32</xdr:row>
      <xdr:rowOff>65689</xdr:rowOff>
    </xdr:to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id="{1674DFAF-2164-441B-96B4-ECEEEE856178}"/>
            </a:ext>
          </a:extLst>
        </xdr:cNvPr>
        <xdr:cNvSpPr txBox="1"/>
      </xdr:nvSpPr>
      <xdr:spPr>
        <a:xfrm>
          <a:off x="5224259" y="3918767"/>
          <a:ext cx="496525" cy="1014525"/>
        </a:xfrm>
        <a:prstGeom prst="rect">
          <a:avLst/>
        </a:prstGeom>
        <a:solidFill>
          <a:schemeClr val="lt1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r>
            <a:rPr lang="en-US" sz="5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K3-99/26</a:t>
          </a:r>
        </a:p>
        <a:p>
          <a:pPr algn="ctr"/>
          <a:r>
            <a:rPr lang="en-US" sz="5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/3/2</a:t>
          </a:r>
        </a:p>
        <a:p>
          <a:pPr algn="l"/>
          <a:endParaRPr lang="en-US" sz="500" b="0" u="none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500" b="0" u="non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2 C12-350</a:t>
          </a:r>
        </a:p>
        <a:p>
          <a:pPr algn="l"/>
          <a:r>
            <a:rPr lang="en-US" sz="500" b="0" u="non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1 CC 7</a:t>
          </a:r>
        </a:p>
        <a:p>
          <a:pPr algn="l"/>
          <a:r>
            <a:rPr lang="en-US" sz="500" b="0" u="non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1 CC1-A</a:t>
          </a:r>
        </a:p>
        <a:p>
          <a:pPr algn="l"/>
          <a:r>
            <a:rPr lang="en-US" sz="500" b="0" u="non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1 CG312-A</a:t>
          </a:r>
        </a:p>
        <a:p>
          <a:pPr algn="l"/>
          <a:r>
            <a:rPr lang="en-US" sz="500" b="0" u="non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2 CM2-11M</a:t>
          </a:r>
        </a:p>
        <a:p>
          <a:pPr algn="l"/>
          <a:r>
            <a:rPr lang="en-US" sz="500" b="0" u="non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1 CM2-11</a:t>
          </a:r>
        </a:p>
        <a:p>
          <a:pPr algn="l"/>
          <a:r>
            <a:rPr lang="en-US" sz="500" b="0" u="non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1 CE1-3</a:t>
          </a:r>
        </a:p>
        <a:p>
          <a:pPr algn="l"/>
          <a:r>
            <a:rPr lang="en-US" sz="500" b="0" u="non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1 F1-3</a:t>
          </a:r>
        </a:p>
        <a:p>
          <a:pPr algn="l"/>
          <a:r>
            <a:rPr lang="en-US" sz="500" b="0" u="non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1 CM2-12A</a:t>
          </a:r>
        </a:p>
      </xdr:txBody>
    </xdr:sp>
    <xdr:clientData/>
  </xdr:twoCellAnchor>
  <xdr:twoCellAnchor>
    <xdr:from>
      <xdr:col>13</xdr:col>
      <xdr:colOff>193603</xdr:colOff>
      <xdr:row>23</xdr:row>
      <xdr:rowOff>74555</xdr:rowOff>
    </xdr:from>
    <xdr:to>
      <xdr:col>14</xdr:col>
      <xdr:colOff>203128</xdr:colOff>
      <xdr:row>29</xdr:row>
      <xdr:rowOff>38136</xdr:rowOff>
    </xdr:to>
    <xdr:sp macro="" textlink="">
      <xdr:nvSpPr>
        <xdr:cNvPr id="211" name="TextBox 210">
          <a:extLst>
            <a:ext uri="{FF2B5EF4-FFF2-40B4-BE49-F238E27FC236}">
              <a16:creationId xmlns:a16="http://schemas.microsoft.com/office/drawing/2014/main" id="{9F64FABF-64B8-41B1-BD5C-B0C783CA2BA5}"/>
            </a:ext>
          </a:extLst>
        </xdr:cNvPr>
        <xdr:cNvSpPr txBox="1"/>
      </xdr:nvSpPr>
      <xdr:spPr>
        <a:xfrm>
          <a:off x="4692334" y="3635440"/>
          <a:ext cx="390525" cy="886773"/>
        </a:xfrm>
        <a:prstGeom prst="rect">
          <a:avLst/>
        </a:prstGeom>
        <a:solidFill>
          <a:schemeClr val="lt1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200" b="0" u="none" baseline="0">
            <a:solidFill>
              <a:srgbClr val="00B05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10430</xdr:colOff>
      <xdr:row>28</xdr:row>
      <xdr:rowOff>81449</xdr:rowOff>
    </xdr:from>
    <xdr:to>
      <xdr:col>14</xdr:col>
      <xdr:colOff>210455</xdr:colOff>
      <xdr:row>34</xdr:row>
      <xdr:rowOff>2103</xdr:rowOff>
    </xdr:to>
    <xdr:sp macro="" textlink="">
      <xdr:nvSpPr>
        <xdr:cNvPr id="212" name="TextBox 211">
          <a:extLst>
            <a:ext uri="{FF2B5EF4-FFF2-40B4-BE49-F238E27FC236}">
              <a16:creationId xmlns:a16="http://schemas.microsoft.com/office/drawing/2014/main" id="{B44C5BE7-4840-4197-863F-C0A11F16D2EA}"/>
            </a:ext>
          </a:extLst>
        </xdr:cNvPr>
        <xdr:cNvSpPr txBox="1"/>
      </xdr:nvSpPr>
      <xdr:spPr>
        <a:xfrm>
          <a:off x="4128161" y="4411661"/>
          <a:ext cx="962025" cy="836519"/>
        </a:xfrm>
        <a:prstGeom prst="rect">
          <a:avLst/>
        </a:prstGeom>
        <a:solidFill>
          <a:schemeClr val="lt1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200" b="0" u="none" baseline="0">
            <a:solidFill>
              <a:srgbClr val="00B05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170648</xdr:colOff>
      <xdr:row>22</xdr:row>
      <xdr:rowOff>18782</xdr:rowOff>
    </xdr:from>
    <xdr:to>
      <xdr:col>15</xdr:col>
      <xdr:colOff>309194</xdr:colOff>
      <xdr:row>23</xdr:row>
      <xdr:rowOff>17762</xdr:rowOff>
    </xdr:to>
    <xdr:sp macro="" textlink="">
      <xdr:nvSpPr>
        <xdr:cNvPr id="213" name="Isosceles Triangle 212">
          <a:extLst>
            <a:ext uri="{FF2B5EF4-FFF2-40B4-BE49-F238E27FC236}">
              <a16:creationId xmlns:a16="http://schemas.microsoft.com/office/drawing/2014/main" id="{6729B066-FF27-4607-8FEF-5CBD87945D48}"/>
            </a:ext>
          </a:extLst>
        </xdr:cNvPr>
        <xdr:cNvSpPr/>
      </xdr:nvSpPr>
      <xdr:spPr>
        <a:xfrm>
          <a:off x="5433891" y="3404239"/>
          <a:ext cx="138546" cy="151380"/>
        </a:xfrm>
        <a:prstGeom prst="triangle">
          <a:avLst/>
        </a:prstGeom>
        <a:solidFill>
          <a:srgbClr val="FF0000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 editAs="oneCell">
    <xdr:from>
      <xdr:col>12</xdr:col>
      <xdr:colOff>234460</xdr:colOff>
      <xdr:row>29</xdr:row>
      <xdr:rowOff>73267</xdr:rowOff>
    </xdr:from>
    <xdr:to>
      <xdr:col>14</xdr:col>
      <xdr:colOff>42493</xdr:colOff>
      <xdr:row>33</xdr:row>
      <xdr:rowOff>35165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78CDA09-F1A3-4E1A-91FF-7BE2DDF9C8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52191" y="4557344"/>
          <a:ext cx="570033" cy="570033"/>
        </a:xfrm>
        <a:prstGeom prst="rect">
          <a:avLst/>
        </a:prstGeom>
      </xdr:spPr>
    </xdr:pic>
    <xdr:clientData/>
  </xdr:twoCellAnchor>
  <xdr:twoCellAnchor>
    <xdr:from>
      <xdr:col>15</xdr:col>
      <xdr:colOff>32845</xdr:colOff>
      <xdr:row>23</xdr:row>
      <xdr:rowOff>13137</xdr:rowOff>
    </xdr:from>
    <xdr:to>
      <xdr:col>15</xdr:col>
      <xdr:colOff>162623</xdr:colOff>
      <xdr:row>23</xdr:row>
      <xdr:rowOff>145699</xdr:rowOff>
    </xdr:to>
    <xdr:grpSp>
      <xdr:nvGrpSpPr>
        <xdr:cNvPr id="99" name="Group 98">
          <a:extLst>
            <a:ext uri="{FF2B5EF4-FFF2-40B4-BE49-F238E27FC236}">
              <a16:creationId xmlns:a16="http://schemas.microsoft.com/office/drawing/2014/main" id="{515FB1EA-0628-4A93-A4B4-ED51784521FC}"/>
            </a:ext>
          </a:extLst>
        </xdr:cNvPr>
        <xdr:cNvGrpSpPr/>
      </xdr:nvGrpSpPr>
      <xdr:grpSpPr>
        <a:xfrm>
          <a:off x="5296088" y="3550994"/>
          <a:ext cx="129778" cy="132562"/>
          <a:chOff x="3725636" y="1945820"/>
          <a:chExt cx="153760" cy="144237"/>
        </a:xfrm>
        <a:solidFill>
          <a:schemeClr val="bg1"/>
        </a:solidFill>
      </xdr:grpSpPr>
      <xdr:sp macro="" textlink="">
        <xdr:nvSpPr>
          <xdr:cNvPr id="100" name="Oval 99">
            <a:extLst>
              <a:ext uri="{FF2B5EF4-FFF2-40B4-BE49-F238E27FC236}">
                <a16:creationId xmlns:a16="http://schemas.microsoft.com/office/drawing/2014/main" id="{C8AACF78-6A12-4F73-AB29-8B506A267B2D}"/>
              </a:ext>
            </a:extLst>
          </xdr:cNvPr>
          <xdr:cNvSpPr/>
        </xdr:nvSpPr>
        <xdr:spPr>
          <a:xfrm>
            <a:off x="3725636" y="1945820"/>
            <a:ext cx="153760" cy="144237"/>
          </a:xfrm>
          <a:prstGeom prst="ellipse">
            <a:avLst/>
          </a:prstGeom>
          <a:grpFill/>
          <a:ln w="127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n-US" sz="1100" b="1"/>
          </a:p>
        </xdr:txBody>
      </xdr:sp>
      <xdr:cxnSp macro="">
        <xdr:nvCxnSpPr>
          <xdr:cNvPr id="119" name="Straight Connector 118">
            <a:extLst>
              <a:ext uri="{FF2B5EF4-FFF2-40B4-BE49-F238E27FC236}">
                <a16:creationId xmlns:a16="http://schemas.microsoft.com/office/drawing/2014/main" id="{40435787-368D-4393-91ED-5B9CD3C7B8A2}"/>
              </a:ext>
            </a:extLst>
          </xdr:cNvPr>
          <xdr:cNvCxnSpPr>
            <a:stCxn id="100" idx="1"/>
            <a:endCxn id="100" idx="5"/>
          </xdr:cNvCxnSpPr>
        </xdr:nvCxnSpPr>
        <xdr:spPr>
          <a:xfrm rot="16200000" flipH="1">
            <a:off x="3751520" y="1963576"/>
            <a:ext cx="101991" cy="108724"/>
          </a:xfrm>
          <a:prstGeom prst="line">
            <a:avLst/>
          </a:prstGeom>
          <a:grpFill/>
          <a:ln w="127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0" name="Straight Connector 119">
            <a:extLst>
              <a:ext uri="{FF2B5EF4-FFF2-40B4-BE49-F238E27FC236}">
                <a16:creationId xmlns:a16="http://schemas.microsoft.com/office/drawing/2014/main" id="{5576B4EF-9C71-4B8B-B214-5F9FDF885438}"/>
              </a:ext>
            </a:extLst>
          </xdr:cNvPr>
          <xdr:cNvCxnSpPr>
            <a:stCxn id="100" idx="3"/>
            <a:endCxn id="100" idx="7"/>
          </xdr:cNvCxnSpPr>
        </xdr:nvCxnSpPr>
        <xdr:spPr>
          <a:xfrm rot="5400000" flipH="1" flipV="1">
            <a:off x="3751520" y="1963577"/>
            <a:ext cx="101991" cy="108724"/>
          </a:xfrm>
          <a:prstGeom prst="line">
            <a:avLst/>
          </a:prstGeom>
          <a:grpFill/>
          <a:ln w="127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27</xdr:col>
      <xdr:colOff>217714</xdr:colOff>
      <xdr:row>51</xdr:row>
      <xdr:rowOff>0</xdr:rowOff>
    </xdr:from>
    <xdr:to>
      <xdr:col>27</xdr:col>
      <xdr:colOff>293914</xdr:colOff>
      <xdr:row>52</xdr:row>
      <xdr:rowOff>0</xdr:rowOff>
    </xdr:to>
    <xdr:sp macro="" textlink="">
      <xdr:nvSpPr>
        <xdr:cNvPr id="2" name="Freeform: Shape 1">
          <a:extLst>
            <a:ext uri="{FF2B5EF4-FFF2-40B4-BE49-F238E27FC236}">
              <a16:creationId xmlns:a16="http://schemas.microsoft.com/office/drawing/2014/main" id="{81ED62F2-3B61-44CE-9A5D-6634E522D600}"/>
            </a:ext>
          </a:extLst>
        </xdr:cNvPr>
        <xdr:cNvSpPr/>
      </xdr:nvSpPr>
      <xdr:spPr>
        <a:xfrm>
          <a:off x="10150928" y="7924800"/>
          <a:ext cx="76200" cy="152400"/>
        </a:xfrm>
        <a:custGeom>
          <a:avLst/>
          <a:gdLst>
            <a:gd name="connsiteX0" fmla="*/ 0 w 104775"/>
            <a:gd name="connsiteY0" fmla="*/ 0 h 123825"/>
            <a:gd name="connsiteX1" fmla="*/ 47625 w 104775"/>
            <a:gd name="connsiteY1" fmla="*/ 104775 h 123825"/>
            <a:gd name="connsiteX2" fmla="*/ 19050 w 104775"/>
            <a:gd name="connsiteY2" fmla="*/ 123825 h 123825"/>
            <a:gd name="connsiteX3" fmla="*/ 9525 w 104775"/>
            <a:gd name="connsiteY3" fmla="*/ 95250 h 123825"/>
            <a:gd name="connsiteX4" fmla="*/ 76200 w 104775"/>
            <a:gd name="connsiteY4" fmla="*/ 38100 h 123825"/>
            <a:gd name="connsiteX5" fmla="*/ 104775 w 104775"/>
            <a:gd name="connsiteY5" fmla="*/ 123825 h 1238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04775" h="123825">
              <a:moveTo>
                <a:pt x="0" y="0"/>
              </a:moveTo>
              <a:cubicBezTo>
                <a:pt x="12779" y="21298"/>
                <a:pt x="51060" y="77294"/>
                <a:pt x="47625" y="104775"/>
              </a:cubicBezTo>
              <a:cubicBezTo>
                <a:pt x="46205" y="116134"/>
                <a:pt x="28575" y="117475"/>
                <a:pt x="19050" y="123825"/>
              </a:cubicBezTo>
              <a:cubicBezTo>
                <a:pt x="15875" y="114300"/>
                <a:pt x="7874" y="105154"/>
                <a:pt x="9525" y="95250"/>
              </a:cubicBezTo>
              <a:cubicBezTo>
                <a:pt x="14412" y="65931"/>
                <a:pt x="58272" y="48857"/>
                <a:pt x="76200" y="38100"/>
              </a:cubicBezTo>
              <a:cubicBezTo>
                <a:pt x="96339" y="118656"/>
                <a:pt x="76737" y="95787"/>
                <a:pt x="104775" y="12382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28</xdr:col>
      <xdr:colOff>43543</xdr:colOff>
      <xdr:row>51</xdr:row>
      <xdr:rowOff>114300</xdr:rowOff>
    </xdr:from>
    <xdr:to>
      <xdr:col>28</xdr:col>
      <xdr:colOff>100693</xdr:colOff>
      <xdr:row>53</xdr:row>
      <xdr:rowOff>9525</xdr:rowOff>
    </xdr:to>
    <xdr:sp macro="" textlink="">
      <xdr:nvSpPr>
        <xdr:cNvPr id="3" name="Freeform: Shape 2">
          <a:extLst>
            <a:ext uri="{FF2B5EF4-FFF2-40B4-BE49-F238E27FC236}">
              <a16:creationId xmlns:a16="http://schemas.microsoft.com/office/drawing/2014/main" id="{85FFC811-90CA-42A8-A6C9-CB95FD4AD060}"/>
            </a:ext>
          </a:extLst>
        </xdr:cNvPr>
        <xdr:cNvSpPr/>
      </xdr:nvSpPr>
      <xdr:spPr>
        <a:xfrm>
          <a:off x="10357757" y="8039100"/>
          <a:ext cx="57150" cy="200025"/>
        </a:xfrm>
        <a:custGeom>
          <a:avLst/>
          <a:gdLst>
            <a:gd name="connsiteX0" fmla="*/ 57150 w 219075"/>
            <a:gd name="connsiteY0" fmla="*/ 485775 h 485775"/>
            <a:gd name="connsiteX1" fmla="*/ 47625 w 219075"/>
            <a:gd name="connsiteY1" fmla="*/ 95250 h 485775"/>
            <a:gd name="connsiteX2" fmla="*/ 9525 w 219075"/>
            <a:gd name="connsiteY2" fmla="*/ 0 h 485775"/>
            <a:gd name="connsiteX3" fmla="*/ 0 w 219075"/>
            <a:gd name="connsiteY3" fmla="*/ 66675 h 485775"/>
            <a:gd name="connsiteX4" fmla="*/ 9525 w 219075"/>
            <a:gd name="connsiteY4" fmla="*/ 104775 h 485775"/>
            <a:gd name="connsiteX5" fmla="*/ 38100 w 219075"/>
            <a:gd name="connsiteY5" fmla="*/ 161925 h 485775"/>
            <a:gd name="connsiteX6" fmla="*/ 85725 w 219075"/>
            <a:gd name="connsiteY6" fmla="*/ 257175 h 485775"/>
            <a:gd name="connsiteX7" fmla="*/ 152400 w 219075"/>
            <a:gd name="connsiteY7" fmla="*/ 209550 h 485775"/>
            <a:gd name="connsiteX8" fmla="*/ 219075 w 219075"/>
            <a:gd name="connsiteY8" fmla="*/ 247650 h 485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</a:cxnLst>
          <a:rect l="l" t="t" r="r" b="b"/>
          <a:pathLst>
            <a:path w="219075" h="485775">
              <a:moveTo>
                <a:pt x="57150" y="485775"/>
              </a:moveTo>
              <a:cubicBezTo>
                <a:pt x="70872" y="60383"/>
                <a:pt x="84951" y="319206"/>
                <a:pt x="47625" y="95250"/>
              </a:cubicBezTo>
              <a:cubicBezTo>
                <a:pt x="32576" y="4955"/>
                <a:pt x="61234" y="34473"/>
                <a:pt x="9525" y="0"/>
              </a:cubicBezTo>
              <a:cubicBezTo>
                <a:pt x="6350" y="22225"/>
                <a:pt x="0" y="44224"/>
                <a:pt x="0" y="66675"/>
              </a:cubicBezTo>
              <a:cubicBezTo>
                <a:pt x="0" y="79766"/>
                <a:pt x="5929" y="92188"/>
                <a:pt x="9525" y="104775"/>
              </a:cubicBezTo>
              <a:cubicBezTo>
                <a:pt x="19384" y="139281"/>
                <a:pt x="17228" y="130616"/>
                <a:pt x="38100" y="161925"/>
              </a:cubicBezTo>
              <a:cubicBezTo>
                <a:pt x="39584" y="172310"/>
                <a:pt x="36938" y="266045"/>
                <a:pt x="85725" y="257175"/>
              </a:cubicBezTo>
              <a:cubicBezTo>
                <a:pt x="112597" y="252289"/>
                <a:pt x="130175" y="225425"/>
                <a:pt x="152400" y="209550"/>
              </a:cubicBezTo>
              <a:lnTo>
                <a:pt x="219075" y="247650"/>
              </a:ln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346365</xdr:colOff>
      <xdr:row>13</xdr:row>
      <xdr:rowOff>86590</xdr:rowOff>
    </xdr:from>
    <xdr:to>
      <xdr:col>21</xdr:col>
      <xdr:colOff>675410</xdr:colOff>
      <xdr:row>60</xdr:row>
      <xdr:rowOff>88513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64D833-406D-4DEA-9D91-8EDE463273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1" y="2078181"/>
          <a:ext cx="9421091" cy="7327514"/>
        </a:xfrm>
        <a:prstGeom prst="rect">
          <a:avLst/>
        </a:prstGeom>
      </xdr:spPr>
    </xdr:pic>
    <xdr:clientData/>
  </xdr:twoCellAnchor>
  <xdr:twoCellAnchor editAs="oneCell">
    <xdr:from>
      <xdr:col>26</xdr:col>
      <xdr:colOff>270796</xdr:colOff>
      <xdr:row>59</xdr:row>
      <xdr:rowOff>67544</xdr:rowOff>
    </xdr:from>
    <xdr:to>
      <xdr:col>31</xdr:col>
      <xdr:colOff>44090</xdr:colOff>
      <xdr:row>65</xdr:row>
      <xdr:rowOff>141583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FA4EEDD-1A9C-4CFA-8B1C-7A0119D970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704477">
          <a:off x="14679523" y="9228862"/>
          <a:ext cx="1505112" cy="1009221"/>
        </a:xfrm>
        <a:prstGeom prst="rect">
          <a:avLst/>
        </a:prstGeom>
      </xdr:spPr>
    </xdr:pic>
    <xdr:clientData/>
  </xdr:twoCellAnchor>
  <xdr:twoCellAnchor>
    <xdr:from>
      <xdr:col>11</xdr:col>
      <xdr:colOff>173182</xdr:colOff>
      <xdr:row>32</xdr:row>
      <xdr:rowOff>121227</xdr:rowOff>
    </xdr:from>
    <xdr:to>
      <xdr:col>11</xdr:col>
      <xdr:colOff>181841</xdr:colOff>
      <xdr:row>36</xdr:row>
      <xdr:rowOff>17318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310BF23B-5BF1-4263-A5D1-8AC48D3ED913}"/>
            </a:ext>
          </a:extLst>
        </xdr:cNvPr>
        <xdr:cNvCxnSpPr>
          <a:stCxn id="6" idx="2"/>
        </xdr:cNvCxnSpPr>
      </xdr:nvCxnSpPr>
      <xdr:spPr>
        <a:xfrm flipH="1">
          <a:off x="5524500" y="5074227"/>
          <a:ext cx="8659" cy="519546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51955</xdr:colOff>
      <xdr:row>31</xdr:row>
      <xdr:rowOff>34637</xdr:rowOff>
    </xdr:from>
    <xdr:to>
      <xdr:col>11</xdr:col>
      <xdr:colOff>311727</xdr:colOff>
      <xdr:row>32</xdr:row>
      <xdr:rowOff>121227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A93F13B1-D208-4CE5-9F60-E3C259270B39}"/>
            </a:ext>
          </a:extLst>
        </xdr:cNvPr>
        <xdr:cNvSpPr/>
      </xdr:nvSpPr>
      <xdr:spPr>
        <a:xfrm>
          <a:off x="5403273" y="4831773"/>
          <a:ext cx="259772" cy="242454"/>
        </a:xfrm>
        <a:prstGeom prst="rect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103910</xdr:colOff>
      <xdr:row>24</xdr:row>
      <xdr:rowOff>138545</xdr:rowOff>
    </xdr:from>
    <xdr:to>
      <xdr:col>10</xdr:col>
      <xdr:colOff>294410</xdr:colOff>
      <xdr:row>28</xdr:row>
      <xdr:rowOff>34636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596923A6-A089-4004-8EBE-FE19DF037741}"/>
            </a:ext>
          </a:extLst>
        </xdr:cNvPr>
        <xdr:cNvSpPr/>
      </xdr:nvSpPr>
      <xdr:spPr>
        <a:xfrm>
          <a:off x="4745183" y="4035136"/>
          <a:ext cx="796636" cy="51954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>
              <a:solidFill>
                <a:srgbClr val="FFFF00"/>
              </a:solidFill>
            </a:rPr>
            <a:t>SMP 1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33338</xdr:colOff>
      <xdr:row>1</xdr:row>
      <xdr:rowOff>119063</xdr:rowOff>
    </xdr:from>
    <xdr:to>
      <xdr:col>1</xdr:col>
      <xdr:colOff>576263</xdr:colOff>
      <xdr:row>1</xdr:row>
      <xdr:rowOff>490538</xdr:rowOff>
    </xdr:to>
    <xdr:pic>
      <xdr:nvPicPr>
        <xdr:cNvPr id="119809" name="Picture 1">
          <a:extLst>
            <a:ext uri="{FF2B5EF4-FFF2-40B4-BE49-F238E27FC236}">
              <a16:creationId xmlns:a16="http://schemas.microsoft.com/office/drawing/2014/main" id="{8BB86571-7ED8-4CAA-B7C3-76079F09CC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8" y="728663"/>
          <a:ext cx="542925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33338</xdr:colOff>
      <xdr:row>4</xdr:row>
      <xdr:rowOff>119063</xdr:rowOff>
    </xdr:from>
    <xdr:to>
      <xdr:col>3</xdr:col>
      <xdr:colOff>576263</xdr:colOff>
      <xdr:row>4</xdr:row>
      <xdr:rowOff>490538</xdr:rowOff>
    </xdr:to>
    <xdr:pic>
      <xdr:nvPicPr>
        <xdr:cNvPr id="119810" name="Picture 2">
          <a:extLst>
            <a:ext uri="{FF2B5EF4-FFF2-40B4-BE49-F238E27FC236}">
              <a16:creationId xmlns:a16="http://schemas.microsoft.com/office/drawing/2014/main" id="{B4C06481-C185-4107-A325-6E2E66265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2138" y="2109788"/>
          <a:ext cx="542925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142875</xdr:colOff>
      <xdr:row>7</xdr:row>
      <xdr:rowOff>119063</xdr:rowOff>
    </xdr:from>
    <xdr:to>
      <xdr:col>5</xdr:col>
      <xdr:colOff>685800</xdr:colOff>
      <xdr:row>7</xdr:row>
      <xdr:rowOff>490538</xdr:rowOff>
    </xdr:to>
    <xdr:pic>
      <xdr:nvPicPr>
        <xdr:cNvPr id="119811" name="Picture 3">
          <a:extLst>
            <a:ext uri="{FF2B5EF4-FFF2-40B4-BE49-F238E27FC236}">
              <a16:creationId xmlns:a16="http://schemas.microsoft.com/office/drawing/2014/main" id="{91D912B8-DC8A-437A-A514-75577E749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90875" y="3490913"/>
          <a:ext cx="542925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142875</xdr:colOff>
      <xdr:row>9</xdr:row>
      <xdr:rowOff>119063</xdr:rowOff>
    </xdr:from>
    <xdr:to>
      <xdr:col>7</xdr:col>
      <xdr:colOff>685800</xdr:colOff>
      <xdr:row>9</xdr:row>
      <xdr:rowOff>490538</xdr:rowOff>
    </xdr:to>
    <xdr:pic>
      <xdr:nvPicPr>
        <xdr:cNvPr id="119812" name="Picture 4">
          <a:extLst>
            <a:ext uri="{FF2B5EF4-FFF2-40B4-BE49-F238E27FC236}">
              <a16:creationId xmlns:a16="http://schemas.microsoft.com/office/drawing/2014/main" id="{AE9B2921-66EB-400E-8752-688AECD6A0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9150" y="4262438"/>
          <a:ext cx="542925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142875</xdr:colOff>
      <xdr:row>12</xdr:row>
      <xdr:rowOff>119063</xdr:rowOff>
    </xdr:from>
    <xdr:to>
      <xdr:col>9</xdr:col>
      <xdr:colOff>685800</xdr:colOff>
      <xdr:row>12</xdr:row>
      <xdr:rowOff>490538</xdr:rowOff>
    </xdr:to>
    <xdr:pic>
      <xdr:nvPicPr>
        <xdr:cNvPr id="119813" name="Picture 5">
          <a:extLst>
            <a:ext uri="{FF2B5EF4-FFF2-40B4-BE49-F238E27FC236}">
              <a16:creationId xmlns:a16="http://schemas.microsoft.com/office/drawing/2014/main" id="{E1DCE2C7-84EA-4972-AFFC-2996D83EF3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5643563"/>
          <a:ext cx="542925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128588</xdr:colOff>
      <xdr:row>13</xdr:row>
      <xdr:rowOff>85725</xdr:rowOff>
    </xdr:from>
    <xdr:to>
      <xdr:col>9</xdr:col>
      <xdr:colOff>700088</xdr:colOff>
      <xdr:row>13</xdr:row>
      <xdr:rowOff>523875</xdr:rowOff>
    </xdr:to>
    <xdr:pic>
      <xdr:nvPicPr>
        <xdr:cNvPr id="119814" name="Picture 6">
          <a:extLst>
            <a:ext uri="{FF2B5EF4-FFF2-40B4-BE49-F238E27FC236}">
              <a16:creationId xmlns:a16="http://schemas.microsoft.com/office/drawing/2014/main" id="{9545A6E6-04C4-46FC-B860-28AD8B7A6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3138" y="6219825"/>
          <a:ext cx="57150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142875</xdr:colOff>
      <xdr:row>15</xdr:row>
      <xdr:rowOff>119063</xdr:rowOff>
    </xdr:from>
    <xdr:to>
      <xdr:col>11</xdr:col>
      <xdr:colOff>685800</xdr:colOff>
      <xdr:row>15</xdr:row>
      <xdr:rowOff>490538</xdr:rowOff>
    </xdr:to>
    <xdr:pic>
      <xdr:nvPicPr>
        <xdr:cNvPr id="119815" name="Picture 7">
          <a:extLst>
            <a:ext uri="{FF2B5EF4-FFF2-40B4-BE49-F238E27FC236}">
              <a16:creationId xmlns:a16="http://schemas.microsoft.com/office/drawing/2014/main" id="{53E671AF-3B70-4B80-ACB5-1D38B09E9B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05700" y="7024688"/>
          <a:ext cx="542925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147638</xdr:colOff>
      <xdr:row>18</xdr:row>
      <xdr:rowOff>57150</xdr:rowOff>
    </xdr:from>
    <xdr:to>
      <xdr:col>13</xdr:col>
      <xdr:colOff>681038</xdr:colOff>
      <xdr:row>18</xdr:row>
      <xdr:rowOff>552450</xdr:rowOff>
    </xdr:to>
    <xdr:pic>
      <xdr:nvPicPr>
        <xdr:cNvPr id="117761" name="Picture 1">
          <a:extLst>
            <a:ext uri="{FF2B5EF4-FFF2-40B4-BE49-F238E27FC236}">
              <a16:creationId xmlns:a16="http://schemas.microsoft.com/office/drawing/2014/main" id="{21AC4EED-4A99-407B-9282-2962FCC904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8738" y="8343900"/>
          <a:ext cx="5334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209550</xdr:colOff>
      <xdr:row>19</xdr:row>
      <xdr:rowOff>133350</xdr:rowOff>
    </xdr:from>
    <xdr:to>
      <xdr:col>13</xdr:col>
      <xdr:colOff>619125</xdr:colOff>
      <xdr:row>19</xdr:row>
      <xdr:rowOff>476250</xdr:rowOff>
    </xdr:to>
    <xdr:pic>
      <xdr:nvPicPr>
        <xdr:cNvPr id="117762" name="Picture 2">
          <a:extLst>
            <a:ext uri="{FF2B5EF4-FFF2-40B4-BE49-F238E27FC236}">
              <a16:creationId xmlns:a16="http://schemas.microsoft.com/office/drawing/2014/main" id="{BCC987DF-9CCD-4E98-8503-D17AE74BF0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10650" y="9029700"/>
          <a:ext cx="409575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9525</xdr:colOff>
      <xdr:row>22</xdr:row>
      <xdr:rowOff>14288</xdr:rowOff>
    </xdr:from>
    <xdr:to>
      <xdr:col>15</xdr:col>
      <xdr:colOff>819150</xdr:colOff>
      <xdr:row>22</xdr:row>
      <xdr:rowOff>595313</xdr:rowOff>
    </xdr:to>
    <xdr:pic>
      <xdr:nvPicPr>
        <xdr:cNvPr id="117763" name="Picture 3">
          <a:extLst>
            <a:ext uri="{FF2B5EF4-FFF2-40B4-BE49-F238E27FC236}">
              <a16:creationId xmlns:a16="http://schemas.microsoft.com/office/drawing/2014/main" id="{0F174FF5-CBD8-4FD5-8CFB-96138017D7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48900" y="10291763"/>
          <a:ext cx="809625" cy="581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33338</xdr:colOff>
      <xdr:row>24</xdr:row>
      <xdr:rowOff>23813</xdr:rowOff>
    </xdr:from>
    <xdr:to>
      <xdr:col>17</xdr:col>
      <xdr:colOff>795338</xdr:colOff>
      <xdr:row>24</xdr:row>
      <xdr:rowOff>700088</xdr:rowOff>
    </xdr:to>
    <xdr:pic>
      <xdr:nvPicPr>
        <xdr:cNvPr id="117764" name="Picture 4">
          <a:extLst>
            <a:ext uri="{FF2B5EF4-FFF2-40B4-BE49-F238E27FC236}">
              <a16:creationId xmlns:a16="http://schemas.microsoft.com/office/drawing/2014/main" id="{DC64D6B7-FF6C-4AC9-8325-88260BC6B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0988" y="11072813"/>
          <a:ext cx="762000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76200</xdr:colOff>
      <xdr:row>25</xdr:row>
      <xdr:rowOff>23813</xdr:rowOff>
    </xdr:from>
    <xdr:to>
      <xdr:col>17</xdr:col>
      <xdr:colOff>752475</xdr:colOff>
      <xdr:row>25</xdr:row>
      <xdr:rowOff>700088</xdr:rowOff>
    </xdr:to>
    <xdr:pic>
      <xdr:nvPicPr>
        <xdr:cNvPr id="117765" name="Picture 5">
          <a:extLst>
            <a:ext uri="{FF2B5EF4-FFF2-40B4-BE49-F238E27FC236}">
              <a16:creationId xmlns:a16="http://schemas.microsoft.com/office/drawing/2014/main" id="{3D85BA42-8621-49E9-808D-2114C082E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53850" y="11796713"/>
          <a:ext cx="676275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33338</xdr:colOff>
      <xdr:row>27</xdr:row>
      <xdr:rowOff>23813</xdr:rowOff>
    </xdr:from>
    <xdr:to>
      <xdr:col>19</xdr:col>
      <xdr:colOff>795338</xdr:colOff>
      <xdr:row>27</xdr:row>
      <xdr:rowOff>700088</xdr:rowOff>
    </xdr:to>
    <xdr:pic>
      <xdr:nvPicPr>
        <xdr:cNvPr id="117766" name="Picture 6">
          <a:extLst>
            <a:ext uri="{FF2B5EF4-FFF2-40B4-BE49-F238E27FC236}">
              <a16:creationId xmlns:a16="http://schemas.microsoft.com/office/drawing/2014/main" id="{513D0DAF-D056-489B-B2D1-D002376E7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9263" y="12682538"/>
          <a:ext cx="762000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76200</xdr:colOff>
      <xdr:row>28</xdr:row>
      <xdr:rowOff>23813</xdr:rowOff>
    </xdr:from>
    <xdr:to>
      <xdr:col>19</xdr:col>
      <xdr:colOff>752475</xdr:colOff>
      <xdr:row>28</xdr:row>
      <xdr:rowOff>700088</xdr:rowOff>
    </xdr:to>
    <xdr:pic>
      <xdr:nvPicPr>
        <xdr:cNvPr id="117767" name="Picture 7">
          <a:extLst>
            <a:ext uri="{FF2B5EF4-FFF2-40B4-BE49-F238E27FC236}">
              <a16:creationId xmlns:a16="http://schemas.microsoft.com/office/drawing/2014/main" id="{00E7FECA-8F72-4D31-A4C0-2DDD425B11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92125" y="13406438"/>
          <a:ext cx="676275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33338</xdr:colOff>
      <xdr:row>30</xdr:row>
      <xdr:rowOff>23813</xdr:rowOff>
    </xdr:from>
    <xdr:to>
      <xdr:col>21</xdr:col>
      <xdr:colOff>795338</xdr:colOff>
      <xdr:row>30</xdr:row>
      <xdr:rowOff>700088</xdr:rowOff>
    </xdr:to>
    <xdr:pic>
      <xdr:nvPicPr>
        <xdr:cNvPr id="117768" name="Picture 8">
          <a:extLst>
            <a:ext uri="{FF2B5EF4-FFF2-40B4-BE49-F238E27FC236}">
              <a16:creationId xmlns:a16="http://schemas.microsoft.com/office/drawing/2014/main" id="{58FD68A2-4E18-48D7-9CCA-E83049E19F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87538" y="14292263"/>
          <a:ext cx="762000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76200</xdr:colOff>
      <xdr:row>31</xdr:row>
      <xdr:rowOff>23813</xdr:rowOff>
    </xdr:from>
    <xdr:to>
      <xdr:col>21</xdr:col>
      <xdr:colOff>752475</xdr:colOff>
      <xdr:row>31</xdr:row>
      <xdr:rowOff>700088</xdr:rowOff>
    </xdr:to>
    <xdr:pic>
      <xdr:nvPicPr>
        <xdr:cNvPr id="117769" name="Picture 9">
          <a:extLst>
            <a:ext uri="{FF2B5EF4-FFF2-40B4-BE49-F238E27FC236}">
              <a16:creationId xmlns:a16="http://schemas.microsoft.com/office/drawing/2014/main" id="{49E19254-0682-49BC-83F2-78B6E88475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5016163"/>
          <a:ext cx="676275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erencanaan\2006\My%20Documents\1Djt\My%20Documents\RUPTL10TH\My%20Documents\RAKORCAB2001\Nur\daftarisian\Book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Kontrak%20Yantek%202015-2019\Users\Har\AppData\Local\Temp\Temp2_RAB%20YANTEK%20SALATIGA.zip\F\Documents%20and%20Settings\Wartana\Local%20Settings\Temporary%20Internet%20Files\OLK2\LM-TRIW.III\LM-TRIW3\losses\LOSGABbali20031%20de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GRAFIK%20GANGGUAN%20PENYULANG%20%20200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APAT%20POKJA%20AO\SEMARANG%2017-18%20FEBRUARI%202009\BK-DHU-04\BEBAN-88-89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Startup" Target="lambaro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pplications\Microsoft%20Office%202011\Office\Startup\Excel\lambaro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ushermansyah\Downloads\Users\priska.jr\Downloads\LKAI%202011-2012\2012\AI%202012%20Rapat%20Pusat%20260911\My%20Document%20Rusdi\SUBSIDI%20LISTRIK\SUBSIDI%202007\ESTIMASI%20SUBSIDI%202007%20DEPKEU%2017%20MEI%2006-OK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okohadiwidayat\Documents\POPSD\REKAP%20DATA%20PRK%202014\Lk200312-02-03-04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\Users\jokohadiwidayat\Documents\POPSD\REKAP%20DATA%20PRK%202014\Lk200312-02-03-04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\Users\jokohadiwidayat\Documents\POPSD\REKAP%20DATA%20PRK%202014\RAPAT%20POKJA%20AO\SEMARANG%2017-18%20FEBRUARI%202009\BK-DHU-04\BEBAN-88-89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%20KANTOR\Kantor%202021\PBPD\C\Users\jokohadiwidayat\Documents\POPSD\REKAP%20DATA%20PRK%202014\RAPAT%20POKJA%20AO\SEMARANG%2017-18%20FEBRUARI%202009\BK-DHU-04\BEBAN-88-89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.%20WORKING%20AREA\laporan%20FGTM\oktober%202016\Users\asus\Documents\Documents%20and%20Settings\lilik\Local%20Settings\Temporary%20Internet%20Files\OLK4E\Documents%20and%20Settings\tania%20savana.OPDIST-CAD3CA88\My%20Documents\OPDIST%20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4E236F8E\OPDIST%20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microsoft.com/office/2019/04/relationships/externalLinkLongPath" Target="file:///D:\Data%20KANTOR\Kantor%202021\PBPD\1.%20WORKING%20AREA\laporan%20FGTM\oktober%202016\Users\asus\Documents\Documents%20and%20Settings\lilik\Local%20Settings\Temporary%20Internet%20Files\OLK4E\Documents%20and%20Settings\tania%20savana.OPDIST-CAD3CA88\My%20Documents\OPDIST%20?4E236F8E" TargetMode="External"/><Relationship Id="rId1" Type="http://schemas.openxmlformats.org/officeDocument/2006/relationships/externalLinkPath" Target="file:///\\4E236F8E\OPDIST%20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sigep\My%20Documents\Irwan\Documents%20and%20Settings\User\My%20Documents\Copy%20of%20PRK%20AI%202008\Data%20Feeder\Trip%202007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Papa\Data%20Laporan\Survey%20PB\Usulan%20SKK\Master%20SKK\Mat-Upah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dra\dattttta%20mmk\MAMIK\LITA\Gudang\coba2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AppData\Local\Temp\Rar$DI21.625\SMGTGH\Flashdisk%2008%2010%2010\Saidi%20Saifi%202009\01%20Januari\01.Januari%2009\Copy%20of%20PMT%20TRIP\januari\Data%20Dasar%20PMT%20TripJan%2009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6BD13C28\RAB%20standarisasi%20strutur%20data%20aset%20jardis%20PLN%20DJBB%202013.04.10%20Fina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AppData\Local\Temp\Rar$DI21.625\SMGTGH\Flashdisk%2008%2010%2010\Saidi%20Saifi%202009\01%20Januari\01.Januari%2009\Copy%20of%20PMT%20TRIP\Trip%202009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ushermansyah\Downloads\Users\USER\Documents\SINUNG\ACCENTURE\DELIVERABLE\DELIVERABLE%20BEST%20PRACTICE%20OM%20BY%20ACCENTURE\SERVICE%20MODEL\HP_Service%20Cost%20Model-v1.0.xlsm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\i\Data%20G\BA\BA%202003\My%20Documents\hard%20disk%20dudi\My%20Documents\khehui\My%20Documents\Dat-excl\MasterSPPK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C\Data%20Dwi\Monitoring%20SKK%202011\Rapat%20tgl%2020%20sept\Users\Raya\AppData\Local\Microsoft\Windows\Temporary%20Internet%20Files\Content.Outlook\UBD185SH\RKAP%202004\RKAP%20AI%202004\INVESTASI\Sat\RKAP%202002\6%20Sept%202001\APBN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jokohadiwidayat\Documents\POPSD\REKAP%20DATA%20PRK%202014\Documents%20and%20Settings\Budyanto\My%20Documents\Form%20Distribusi%202006\LKAI2006W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Kontrak%20Yantek%202015-2019\Users\Har\Downloads\Documents%20and%20Settings\uno.harsoyo\Local%20Settings\Temporary%20Internet%20Files\Content.Outlook\9GR4E4IT\F\TM1-HASIL\TM1\PLN%20Budget%20Reports%20V1.2\Reports\RKAP%20Laba_%20Rugi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ar\Downloads\Documents%20and%20Settings\uno.harsoyo\Local%20Settings\Temporary%20Internet%20Files\Content.Outlook\9GR4E4IT\F\TM1-HASIL\TM1\PLN%20Budget%20Reports%20V1.2\Reports\RKAP%20Laba_%20Rugi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KAP%202007%20Bandung%20(23-26%20Jan%2007)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009\kinerja%20PMT%20trip\Form_Kinerja_Penyu4_dian2008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E469288\recon_SUTM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LN-JO~1\AppData\Local\Temp\Rar$DI00.429\Kontrak%20Yantek%202015-2019\Users\Har\AppData\Local\Temp\Temp2_RAB%20YANTEK%20SALATIGA.zip\Arifien-bay\KPUBnov2003\WINDOWS\TEMP\RESK165UB2001-rev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3.%20DATA%20AREA%20DEMAK\4.%20SPK\2.%20LELANG%202017%20-%20133\1.%20RAB%20JUN%20-%20JUL%202017\1.%20TEGOWANU\2.%20SUDAH%20DIPERIKSA\8\NEW%20BERKAS%20PB%20PD%20rev%201.2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hotman\DisJaya\CC\FIN%20ANALISIS-DISJAYA-CALL%20CENTRE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Invstasi\Lap%20inv%202007\A-Presentasi2004\2005formnewrev2\2005newformrev2\RKAP2005%20UNIT\TM1\RKAP%20Investasi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ushermansyah\Downloads\Clients\PLN\Backups\Backup%20PLN%20Budget%2015th%20July%2004\Reports\RKAP%20Laba_%20Rugi1V1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ushermansyah\Downloads\A\RENKOR\NOVA\RKAP%202005%20WLPG%20VERSI%20WILAYAH\Wil%20Lampung%20adjstd\PLN%20Budget%20Reports%20V1.2\Reports\RKAP%20Laba_%20Rugi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KAP\Copy%20of%20PRK%20AI%202008\Data%20Feeder\Trip%202007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RKAP\Copy%20of%20PRK%20AI%202008\Data%20Feeder\Trip%202007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ar\AppData\Local\Temp\Temp2_RAB%20YANTEK%20SALATIGA.zip\F\Documents%20and%20Settings\Wartana\Local%20Settings\Temporary%20Internet%20Files\OLK2\LM-TRIW.III\LM-TRIW3\buku%202002\Data%20Dari%20Luar\LH%20APRIL%202000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rkon4\D\ReCLOSE\Susut\Susut%202005\Deviasi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553C40E\Agustus%20%202006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ushermansyah\Downloads\sidoarjo%20endtoend\PLTD%20Halmahera%20Power%20(US$).xlsm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sigep\My%20Documents\Irwan\Documents%20and%20Settings\User\My%20Documents\Copy%20of%20PRK%20AI%202008\Data%20Feeder\Trip%202007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32.30\shared\Documents%20and%20Settings\Armand_Widjaja\Local%20Settings\Temporary%20Internet%20Files\OLK6F\PLN%20staffing%20v18-v31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microsoft.com/office/2006/relationships/xlExternalLinkPath/xlPathMissing" Target="PMT%20TRIP%20%20MARET%202008A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Kantor%202023\PB-PD\3.%20KKP%20PB-PD%20TR%20Kolektif\05.%20Perum%20BALEWARNA-27022023.XLSX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ushermansyah\Downloads\Users\PLN-JO~1\AppData\Local\Temp\Rar$DI00.429\Kontrak%20Yantek%202015-2019\Users\Har\AppData\Local\Temp\Temp2_RAB%20YANTEK%20SALATIGA.zip\usulan%20ALAT%20KERJA%20dan%20APD%20MELENGKAPI%202014-1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LOGSHEET%20PERPIKETAN\LOGSHEET%202019\4.%20APRIL%202019\09.%20Laporan%20Beban%20Keypoint.xlsx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%20KANTOR\Kantor%202021\PBPD\LOGSHEET%20PERPIKETAN\LOGSHEET%202019\4.%20APRIL%202019\09.%20Laporan%20Beban%20Keypoint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%20KANTOR\Kantor%202021\PBPD\LOGSHEET%20PERPIKETAN\LOGSHEET%202019\4.%20APRIL%202019\09.%20Laporan%20Beban%20Keypoint.xlsx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microsoft.com/office/2006/relationships/xlExternalLinkPath/xlPathMissing" Target="harga%20matrial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microsoft.com/office/2006/relationships/xlExternalLinkPath/xlPathMissing" Target="GANGGUAN%20PMT%20TRIP%20update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eraca%20Energi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microsoft.com/office/2006/relationships/xlExternalLinkPath/xlPathMissing" Target="DLKAI%2005%20CMOD%20(PAGU-3)%20KINERJA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Kontrak%20Yantek%202015-2019\Documents%20and%20Settings\nugroho.dh\Local%20Settings\Temporary%20Internet%20Files\Content.Outlook\NU8SB6AU\RAB%20Salatiga%20PLOPDTL\RAB%20YANTEK%20SALATIGA%202015%20Penawaran.xlsx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ushermansyah\Downloads\Users\PLN-JO~1\AppData\Local\Temp\Rar$DI00.429\Kontrak%20Yantek%202015-2019\RAB%20RKAP\JBB\NEGO%20BANDUNG\NEGO%20PEMELIHARAAN%20BANDUNG.xlsx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microsoft.com/office/2006/relationships/xlExternalLinkPath/xlPathMissing" Target="LKF%20Utr%20III%202009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ushermansyah\Downloads\Users\nani.nurfaqsanah\AppData\Roaming\Microsoft\Excel\Monitoring%20PPFA%20Operasi.xlsx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ushermansyah\Downloads\sidoarjo%20endtoend\Jatim%20LKAI2008%20RKAP2009%2018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stio\ranyza\My%20Documents\Hastiyo\Floppy\Keuangan_PLTU%20TJK_Draftfinal_2609_Revisi_610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microsoft.com/office/2006/relationships/xlExternalLinkPath/xlPathMissing" Target="Laporan%20Teknik%202010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C\A\Sat\RKAP%202002\6%20Sept%202001\APBN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rah\C\penetapan%20rkap%202005\rkap%202005%20sah\rkap%202005%20sah\0Master%20TM1%201.31%20OK\RKAP%20Aplikasi\Data%20Diterima\Data%20TM1%20RKAP%202005\Jabar\RKAP%20Laba_%20Rugi-DJBB-2005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microsoft.com/office/2006/relationships/xlExternalLinkPath/xlPathMissing" Target="12RB09_SE217_KDS_2011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ushermansyah\Downloads\sidoarjo%20endtoend\Copy%20of%20eMap%20Budget%20Plan%20-%20Aceh.xlsx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LN\Downloads\Users\PLN-JO~1\AppData\Local\Temp\Rar$DI00.429\Kontrak%20Yantek%202015-2019\Users\Har\AppData\Local\Temp\Temp2_RAB%20YANTEK%20SALATIGA.zip\Arifien-bay\KPUBnov2003\WINDOWS\TEMP\2001\PROG-RKAP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jokohadiwidayat\Documents\POPSD\REKAP%20DATA%20PRK%202014\PROG-RKAP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LN\Desktop\KENDAL\Copy%20of%20Form%20RAB%20Perkuatan%20HSS%202016%20untuk%20PRK%202017.xlsx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My%20Documents\fuad\2007\lkai\Lkai-P1\Jatim%20LKAI2007%20%2016062006%200.32%20(Prioritas%201)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dra\harini%20a%20bah\My%20Documents\Karyadi\Feasibility%20Study\spotec\Final%20FS%20%20PT%20Spotec\Proyeksi%20Keuangan%20Spotec%20ajs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ushermansyah\Downloads\Users\Aero\Downloads\11%20GGN%20PENYULANG%20APD.xlsx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dra\dattttta%20mmk\MAMIK\Gudang\Maret%202005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nggaran%20Investasi\AI%202010\P1\Documents%20and%20Settings\sigep\My%20Documents\Irwan\Documents%20and%20Settings\User\My%20Documents\Copy%20of%20PRK%20AI%202008\Data%20Feeder\Trip%202007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Hendika\AppData\Roaming\Microsoft\Excel\Anggaran%20Investasi\AI%202010\P1\Documents%20and%20Settings\sigep\My%20Documents\Irwan\Documents%20and%20Settings\User\My%20Documents\Copy%20of%20PRK%20AI%202008\Data%20Feeder\Trip%202007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LN-JO~1\AppData\Local\Temp\Rar$DI00.429\Kontrak%20Yantek%202015-2019\Users\user\AppData\Local\Temp\wz2f40\DKI%20JAYA%20kntr\PENAWRN%20%20HP%20YANTEK%20%20MENTENGKIRM%20210414\Analisa%20Sewa%20Mobil%20FormulaBPK270214%20Menteng.xlsx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P-RAB\tawar%20Oke%20Kertasari\Penawaran%20Kertasari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Papa\Data%20Laporan\Survey%20PB\Usulan%20SKK\Master%20SKK\Mat-Upah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tb\Application%20Data\Microsoft\Excel\!!!!backup\PANITIA%20PD%20PB%202011\!BAYAR%202012\RAB%20DARI%20USER\RAB%20NODIN%20182.xlsx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LN-JO~1\AppData\Local\Temp\Rar$DI00.429\Kontrak%20Yantek%202015-2019\Users\Har\AppData\Local\Temp\Temp2_RAB%20YANTEK%20SALATIGA.zip\Arifien-bay\KPUBnov2003\RKAP%20FINAL%202003\Duponk%20Final%20sucofin%20April%202003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.telkom.net/WINDOWS/TEMP/123%20Nazar/Proyek%20Final/GlobalFon/Kirim%20Softcopy/Project%20MAM@%20(65-35)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dra\dattttta%20mmk\MAMIK\data\LITA\BORONG%20BORONG\Juni\4%20juni%202005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ushermansyah\Downloads\INDRA%202009\UPAH%20JARINGAN\60%20%20upah%2019%20DES%20%20widodo%20KANT%20%202009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AHYU%20H\proyek%202012\GOLO\tagihan\RAB%20DARI%20USER.xlsx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%20Feeder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kerja\2015\Anggaran%202015\Usulan%202016\~~~FORM\Tabel%20Wilayah-cabang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LOGSHEET%20PERPIKETAN\LOGSHEET%202019\4.%20APRIL%202019\09.%20Logsheet%20Gangguan.xlsx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%20KANTOR\Kantor%202021\PBPD\LOGSHEET%20PERPIKETAN\LOGSHEET%202019\4.%20APRIL%202019\09.%20Logsheet%20Gangguan.xlsx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%20KANTOR\Kantor%202021\PBPD\LOGSHEET%20PERPIKETAN\LOGSHEET%202019\4.%20APRIL%202019\09.%20Logsheet%20Gangguan.xlsx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GURUH\MONITORING\HAR\PFK\BP-RAB\tawar%20Oke%20Kertasari\Penawaran%20Kertasari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3\My%20Documents\Data%20G\BA\BA%202003\My%20Documents\hard%20disk%20dudi\My%20Documents\khehui\My%20Documents\Dat-excl\MasterSPPK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NT\Profiles\wkongsamut\Temporary%20Internet%20Files\Content.IE5\CDERGTUV\Danfoss%20Submission%20form%202004%20(1)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microsoft.com/office/2006/relationships/xlExternalLinkPath/xlLibrary" Target="terbilang.xla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sus\Downloads\BLANKO%20PRK%20UPDATE%202024.xlsx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1.%20KERJA%20KUY\1.%20SAR%20&amp;%20PP%20UP3%20DEMAK\PERMOHONAN%20PELANGGAN\PERMOHONAN%20TM\23.%20PT%20GLORY\KKF%20PT%20GLORY.xlsx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rbilang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Sheet4"/>
      <sheetName val="Sheet5"/>
      <sheetName val="Sheet6"/>
      <sheetName val="Sheet7"/>
      <sheetName val="JENIS PENYEBAB GGN (2012-2013)"/>
      <sheetName val="M"/>
      <sheetName val="HARGA SATUAN"/>
      <sheetName val="PkRp"/>
      <sheetName val="prod03"/>
      <sheetName val="C"/>
      <sheetName val="TARGET-RKAP"/>
      <sheetName val="lb-lkao"/>
      <sheetName val="SAP"/>
      <sheetName val="Kamus"/>
      <sheetName val="BiLuOp(14)"/>
      <sheetName val="BiPinjamin(15)"/>
      <sheetName val="BPeg-F(12D1)"/>
      <sheetName val="IkhtisarBiop(12.0)"/>
      <sheetName val="JualGTarif(11A)"/>
      <sheetName val="LabaRugi Fungsi2004(21B)"/>
      <sheetName val="LabaRugi Lainnya 2005(20)"/>
      <sheetName val="LabaRugi Unsur2004(21A)"/>
      <sheetName val="PendaLuOp(13)"/>
      <sheetName val="PendOpLain(11B)"/>
      <sheetName val="ProduksiTL(12B2)"/>
      <sheetName val="SewaPemb(12A2)"/>
      <sheetName val="NRCPTK01"/>
      <sheetName val="NO. PRK"/>
      <sheetName val="JENIS_PENYEBAB_GGN_(2012-2013)"/>
      <sheetName val="JENIS_PENYEBAB_GGN_(2012-2013)1"/>
      <sheetName val="JENIS_PENYEBAB_GGN_(2012-2013)2"/>
      <sheetName val="ACUAN"/>
      <sheetName val="CEMPAKA"/>
      <sheetName val="Summary"/>
      <sheetName val="DATA"/>
      <sheetName val="Produksi"/>
      <sheetName val="Asumsi"/>
      <sheetName val="BBMJenis(12B1)"/>
      <sheetName val="Bipeg-U(12D2)"/>
      <sheetName val="BiPinjaman(15)"/>
      <sheetName val="KMS-DIS5"/>
      <sheetName val="E7"/>
      <sheetName val="Inv_NAD"/>
      <sheetName val="Inv_SUMUT"/>
      <sheetName val="Inv_RIAU"/>
      <sheetName val="Inv_SUMBAR"/>
      <sheetName val="Inv_S2JB"/>
      <sheetName val="Inv_LAMPUNG"/>
      <sheetName val="Inv_KITLUR SUMBAGUT"/>
      <sheetName val="Inv_KITLUR SUMBAGSEL"/>
      <sheetName val="Inv_KALBAR"/>
      <sheetName val="Inv_SULUTENGGO"/>
      <sheetName val="Inv_KALTIM"/>
      <sheetName val="Inv_KALSELTENG"/>
      <sheetName val="HarJabor(12C2)"/>
      <sheetName val="R-SM-KIN"/>
      <sheetName val="CAL"/>
      <sheetName val="LabaRugi"/>
      <sheetName val="LabaRugi Fungsi th (t-1)(21B)"/>
      <sheetName val="LabaRugi Lainnya(20)"/>
      <sheetName val="LabaRugi Unsur th(t-1)(21A)"/>
      <sheetName val="LOGRESUME"/>
      <sheetName val="PembelianTL(12A1)"/>
      <sheetName val="LIST"/>
      <sheetName val="L_23"/>
      <sheetName val="grafi kesiapan versi p3b dan pe"/>
      <sheetName val="W1"/>
      <sheetName val="Book1"/>
      <sheetName val="SISTEM SUMBAGSEL"/>
      <sheetName val="self_ases_tw3 2012"/>
      <sheetName val="Rekap-Proses"/>
      <sheetName val="Entry KPI"/>
      <sheetName val="UP"/>
      <sheetName val="eval-jual"/>
      <sheetName val="2008_rev1"/>
      <sheetName val="SK62"/>
      <sheetName val="JULI"/>
      <sheetName val="APO"/>
      <sheetName val="GD"/>
      <sheetName val="R_SM_KIN"/>
      <sheetName val="RKA 2010"/>
      <sheetName val="MPP"/>
      <sheetName val="PERIODIK"/>
      <sheetName val="Bidang Niaga"/>
      <sheetName val="Bidang Niaga Eproc"/>
      <sheetName val="ttings\Administrator\Desktop\DA"/>
      <sheetName val=""/>
      <sheetName val="Genset Mobil 200 KVA"/>
      <sheetName val="JS KENDARAAN"/>
      <sheetName val="SUPPORT UTM FIREWALL"/>
      <sheetName val="CELL 20 KV OUT GOING"/>
      <sheetName val="CUBICLE TRAFO"/>
      <sheetName val="CUBICLE PT-LA"/>
      <sheetName val="CT 400-800"/>
      <sheetName val="KAABEL XLPE"/>
      <sheetName val="PRICE RUNGKUT"/>
      <sheetName val="MODEM GPRS"/>
      <sheetName val="APAR"/>
      <sheetName val="BATTERY &amp; RECTIFER 110 VDC"/>
      <sheetName val="DETECTOR INTRUDER"/>
      <sheetName val="RELAY OCR,DGR,UFR"/>
      <sheetName val="CELL 20 KV COUPLER"/>
      <sheetName val="CUBICLE PT-LA 24 KV"/>
      <sheetName val="PMT 20 KV"/>
      <sheetName val="UPS 10 KVA"/>
      <sheetName val="BANYUWANGI"/>
      <sheetName val="RPBL"/>
      <sheetName val="A"/>
      <sheetName val="B"/>
      <sheetName val="L20Keu"/>
      <sheetName val="2008-rev1"/>
      <sheetName val="Uraian"/>
      <sheetName val="W-NAD"/>
      <sheetName val="LK2004"/>
      <sheetName val="rkap2008"/>
      <sheetName val="Rekap rutin psb"/>
      <sheetName val="Resume"/>
      <sheetName val="Harga BBM Indonesia"/>
      <sheetName val="UshDeb00"/>
      <sheetName val="NerSubsis"/>
      <sheetName val="Layout-UNIT1"/>
      <sheetName val="Rekap Kinerja"/>
      <sheetName val="Usia"/>
      <sheetName val="pddk"/>
      <sheetName val="GABUNGAN"/>
      <sheetName val="tabel JHT"/>
      <sheetName val="Book1.xls"/>
      <sheetName val="Database"/>
      <sheetName val="SBS-ok"/>
      <sheetName val="THN-6"/>
      <sheetName val="GAB"/>
      <sheetName val="WIL"/>
      <sheetName val="I"/>
      <sheetName val="LR"/>
      <sheetName val="RL-BPP"/>
      <sheetName val="Asumsi "/>
      <sheetName val="BPP"/>
      <sheetName val="Harga BBM"/>
      <sheetName val="SubLis-07"/>
      <sheetName val="Rekap Sublis"/>
      <sheetName val="Rekap BPP"/>
      <sheetName val="D"/>
      <sheetName val="E"/>
      <sheetName val="F"/>
      <sheetName val="G"/>
      <sheetName val="H"/>
      <sheetName val="J"/>
      <sheetName val="K"/>
      <sheetName val="L"/>
      <sheetName val="By Non BPP-06"/>
      <sheetName val="LRAnak"/>
      <sheetName val="KWHJUAL"/>
      <sheetName val="Indk"/>
      <sheetName val="Debcap"/>
      <sheetName val="asumsi-org"/>
      <sheetName val="ttings_Administrator_Desktop_DA"/>
      <sheetName val="SUSUt 9%"/>
      <sheetName val="chitimc"/>
      <sheetName val="dongia (2)"/>
      <sheetName val="giathanh1"/>
      <sheetName val="LKVL-CK-HT-GD1"/>
      <sheetName val="Cover1"/>
      <sheetName val="mu"/>
      <sheetName val="DAF-1"/>
      <sheetName val="Pt"/>
      <sheetName val="RAB"/>
      <sheetName val="CashFlow"/>
      <sheetName val="FAK"/>
      <sheetName val="8LT 12"/>
      <sheetName val="ca"/>
      <sheetName val="Assumptions"/>
      <sheetName val="dataKIT"/>
      <sheetName val="dataPHT"/>
      <sheetName val="dataIBT"/>
      <sheetName val="dataTRF"/>
      <sheetName val="dataPDH_Pasok"/>
      <sheetName val="INLAND FACTOR DISTANCE"/>
      <sheetName val="LABA RUGI"/>
      <sheetName val="Inv_MALUKU"/>
      <sheetName val="REFERENSI"/>
      <sheetName val="TRNS-C1"/>
      <sheetName val="sept"/>
      <sheetName val="Harga"/>
      <sheetName val="GGN SUTM-SKTM"/>
      <sheetName val="GGN PER UNIT"/>
      <sheetName val="INPUT"/>
      <sheetName val="SAIFI"/>
      <sheetName val="JTM"/>
      <sheetName val="Construction Period Costs"/>
      <sheetName val="Plant Characteristics"/>
      <sheetName val="SAIDI"/>
      <sheetName val="JSiar"/>
      <sheetName val="LEMPATETI"/>
      <sheetName val="KARANG"/>
      <sheetName val="WAYHALIM"/>
      <sheetName val="TEBET"/>
      <sheetName val="KALIANDA"/>
      <sheetName val="NATAR"/>
      <sheetName val="SIDOMULYO"/>
      <sheetName val="SUTAMI"/>
      <sheetName val="cab"/>
      <sheetName val="Rekap Gab"/>
      <sheetName val="Catatan"/>
      <sheetName val="Currency Rate"/>
      <sheetName val="Parameter"/>
      <sheetName val="RESUM-MON"/>
      <sheetName val="DATA VENDOR DAN DIREKSI PL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SBALI"/>
      <sheetName val="LSWIL03"/>
      <sheetName val="BALI03"/>
      <sheetName val="prod03"/>
      <sheetName val="JUAL03"/>
      <sheetName val="kitluR-upj"/>
      <sheetName val="kitlur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硸硸湡敧"/>
      <sheetName val="graf2"/>
      <sheetName val="PENYEBAB GANGGUAN"/>
      <sheetName val="WIL"/>
      <sheetName val="GAB"/>
      <sheetName val="PkRp"/>
      <sheetName val="PUNCAK-89"/>
      <sheetName val="INISIATIF STRATEGIS"/>
      <sheetName val="MAT"/>
      <sheetName val="JS"/>
      <sheetName val="DExp.Lmb"/>
      <sheetName val="GRAFIK GANGGUAN PENYULANG  2001"/>
      <sheetName val="Section Gangguan"/>
      <sheetName val="LAMP"/>
      <sheetName val="prod03"/>
      <sheetName val="GInc.Lmb"/>
      <sheetName val="Setting"/>
      <sheetName val="GJantho"/>
      <sheetName val="x"/>
      <sheetName val="FORM-B"/>
      <sheetName val="aruskas"/>
      <sheetName val="bakup1"/>
      <sheetName val="PAL"/>
      <sheetName val="PPJ"/>
      <sheetName val="PPN"/>
      <sheetName val="TAGSUS"/>
      <sheetName val="MATERAI"/>
      <sheetName val="BAK"/>
      <sheetName val="SMS"/>
      <sheetName val="UMTL"/>
      <sheetName val="GABUNGAN"/>
      <sheetName val="CMK"/>
      <sheetName val="GrafikProd"/>
      <sheetName val="REFERENSI"/>
      <sheetName val="H MAT"/>
      <sheetName val="ca"/>
      <sheetName val="HARGA SATUAN"/>
      <sheetName val="NO. PRK"/>
      <sheetName val="AHS - Personel"/>
      <sheetName val="AHS - Non Personel"/>
      <sheetName val="KEBIJAKAN PB-PD"/>
      <sheetName val="WAN"/>
      <sheetName val="TRNS-C1"/>
      <sheetName val="chemcal"/>
    </sheetNames>
    <sheetDataSet>
      <sheetData sheetId="0">
        <row r="8">
          <cell r="D8" t="str">
            <v>JAN99</v>
          </cell>
        </row>
      </sheetData>
      <sheetData sheetId="1">
        <row r="8">
          <cell r="D8" t="str">
            <v>JAN99</v>
          </cell>
          <cell r="E8" t="str">
            <v>FEB99</v>
          </cell>
          <cell r="F8" t="str">
            <v>MAR99</v>
          </cell>
          <cell r="G8" t="str">
            <v>APR99</v>
          </cell>
          <cell r="H8" t="str">
            <v>MEI99</v>
          </cell>
          <cell r="I8" t="str">
            <v>JUN99</v>
          </cell>
          <cell r="J8" t="str">
            <v>JUL99</v>
          </cell>
          <cell r="K8" t="str">
            <v>AUG99</v>
          </cell>
          <cell r="L8" t="str">
            <v>SEP99</v>
          </cell>
        </row>
        <row r="10">
          <cell r="D10">
            <v>76</v>
          </cell>
          <cell r="E10">
            <v>76</v>
          </cell>
          <cell r="F10">
            <v>95</v>
          </cell>
          <cell r="G10">
            <v>74</v>
          </cell>
          <cell r="H10">
            <v>101</v>
          </cell>
          <cell r="I10">
            <v>98</v>
          </cell>
          <cell r="J10">
            <v>56</v>
          </cell>
          <cell r="K10">
            <v>66</v>
          </cell>
          <cell r="L10">
            <v>84</v>
          </cell>
        </row>
        <row r="12">
          <cell r="D12">
            <v>63</v>
          </cell>
          <cell r="E12">
            <v>62</v>
          </cell>
          <cell r="F12">
            <v>50</v>
          </cell>
          <cell r="G12">
            <v>42</v>
          </cell>
          <cell r="H12">
            <v>59</v>
          </cell>
          <cell r="I12">
            <v>59</v>
          </cell>
          <cell r="J12">
            <v>39</v>
          </cell>
          <cell r="K12">
            <v>30</v>
          </cell>
          <cell r="L12">
            <v>54</v>
          </cell>
        </row>
        <row r="14">
          <cell r="D14">
            <v>53</v>
          </cell>
          <cell r="E14">
            <v>6</v>
          </cell>
          <cell r="F14">
            <v>35</v>
          </cell>
          <cell r="G14">
            <v>25</v>
          </cell>
          <cell r="H14">
            <v>33</v>
          </cell>
          <cell r="I14">
            <v>15</v>
          </cell>
          <cell r="J14">
            <v>11</v>
          </cell>
          <cell r="K14">
            <v>17</v>
          </cell>
          <cell r="L14">
            <v>53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EBAN-88"/>
      <sheetName val="PUNCAK-89"/>
      <sheetName val="NRCPTK01"/>
    </sheetNames>
    <sheetDataSet>
      <sheetData sheetId="0">
        <row r="1">
          <cell r="AB1">
            <v>2.8915000000000002</v>
          </cell>
        </row>
      </sheetData>
      <sheetData sheetId="1">
        <row r="1">
          <cell r="AB1">
            <v>2.8915000000000002</v>
          </cell>
        </row>
        <row r="2">
          <cell r="AB2">
            <v>2.9460000000000002</v>
          </cell>
        </row>
        <row r="3">
          <cell r="AB3">
            <v>2.859</v>
          </cell>
        </row>
        <row r="4">
          <cell r="AB4">
            <v>2.9525999999999999</v>
          </cell>
        </row>
        <row r="5">
          <cell r="AB5">
            <v>2.9731999999999998</v>
          </cell>
        </row>
        <row r="6">
          <cell r="AB6">
            <v>2.9769999999999999</v>
          </cell>
        </row>
        <row r="7">
          <cell r="AB7">
            <v>2.9350000000000001</v>
          </cell>
        </row>
      </sheetData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Jantho"/>
      <sheetName val="Jantho"/>
      <sheetName val="GInc.Lmb"/>
      <sheetName val="Setting"/>
      <sheetName val="DInc.Lmb"/>
      <sheetName val="GExp.Lmb"/>
      <sheetName val="Chart2"/>
      <sheetName val="Sheet2"/>
      <sheetName val="DExp.Lmb"/>
      <sheetName val="RAB"/>
      <sheetName val="FORMULA HSS 2016"/>
      <sheetName val="MAT"/>
      <sheetName val="JS"/>
      <sheetName val="BP"/>
      <sheetName val="BK"/>
      <sheetName val="SKUTM1"/>
      <sheetName val="DC"/>
      <sheetName val="CA1"/>
      <sheetName val="SA1"/>
      <sheetName val="CB1"/>
      <sheetName val="SB1"/>
      <sheetName val="CC1"/>
      <sheetName val="SC1"/>
      <sheetName val="M3-16_1"/>
      <sheetName val="P12_1"/>
      <sheetName val="F1"/>
      <sheetName val="E1"/>
      <sheetName val="M1"/>
      <sheetName val="JTR1"/>
      <sheetName val="TRF1"/>
      <sheetName val="SR_APP1"/>
      <sheetName val="APP TM"/>
      <sheetName val="CA"/>
      <sheetName val="SA"/>
      <sheetName val="CB"/>
      <sheetName val="SB"/>
      <sheetName val="CC"/>
      <sheetName val="SC"/>
      <sheetName val="M3-16"/>
      <sheetName val="DC1"/>
      <sheetName val="SKUTM"/>
      <sheetName val="M5-24"/>
      <sheetName val="P12"/>
      <sheetName val="F"/>
      <sheetName val="E"/>
      <sheetName val="M"/>
      <sheetName val="JTR"/>
      <sheetName val="TRF"/>
      <sheetName val="SR_APP"/>
      <sheetName val="AMR"/>
      <sheetName val="LC"/>
      <sheetName val="OKTOBER 2017"/>
      <sheetName val="NO. PRK"/>
      <sheetName val="lambaro"/>
      <sheetName val="Rekap"/>
      <sheetName val="INISIATIF STRATEGIS"/>
      <sheetName val="GInc_Lmb"/>
      <sheetName val="DInc_Lmb"/>
      <sheetName val="GExp_Lmb"/>
      <sheetName val="DExp_Lmb"/>
      <sheetName val="FORMULA_HSS_2016"/>
      <sheetName val="APP_TM"/>
      <sheetName val="PROGRAM"/>
      <sheetName val="LOKASI"/>
      <sheetName val="DB"/>
      <sheetName val="TDL"/>
      <sheetName val="prod03"/>
      <sheetName val="C"/>
      <sheetName val="HARGA SATUAN"/>
      <sheetName val="PkRp"/>
      <sheetName val="graf2"/>
      <sheetName val="PUNCAK-89"/>
      <sheetName val="Rekap PMG."/>
      <sheetName val="JS_x0000__x0000_ꣀߗ_x000f_[lambaro.xls]BP_x0000_⿁_x0000__x0000__x000f_["/>
      <sheetName val="JS_x005f_x0000__x005f_x0000_ꣀߗ_x005f_x000f_[lamba"/>
      <sheetName val="x"/>
      <sheetName val="Bank Data"/>
      <sheetName val="NRCPTK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Jantho"/>
      <sheetName val="Jantho"/>
      <sheetName val="GInc.Lmb"/>
      <sheetName val="Setting"/>
      <sheetName val="DInc.Lmb"/>
      <sheetName val="GExp.Lmb"/>
      <sheetName val="Chart2"/>
      <sheetName val="Sheet2"/>
      <sheetName val="DExp.Lmb"/>
      <sheetName val="FORMULA HSS 2016"/>
      <sheetName val="MAT"/>
      <sheetName val="JS"/>
      <sheetName val="BP"/>
      <sheetName val="BK"/>
      <sheetName val="SKUTM1"/>
      <sheetName val="DC"/>
      <sheetName val="CA1"/>
      <sheetName val="SA1"/>
      <sheetName val="CB1"/>
      <sheetName val="SB1"/>
      <sheetName val="CC1"/>
      <sheetName val="SC1"/>
      <sheetName val="M3-16_1"/>
      <sheetName val="P12_1"/>
      <sheetName val="F1"/>
      <sheetName val="E1"/>
      <sheetName val="M1"/>
      <sheetName val="JTR1"/>
      <sheetName val="TRF1"/>
      <sheetName val="SR_APP1"/>
      <sheetName val="APP TM"/>
      <sheetName val="CA"/>
      <sheetName val="SA"/>
      <sheetName val="CB"/>
      <sheetName val="SB"/>
      <sheetName val="CC"/>
      <sheetName val="SC"/>
      <sheetName val="M3-16"/>
      <sheetName val="DC1"/>
      <sheetName val="SKUTM"/>
      <sheetName val="M5-24"/>
      <sheetName val="P12"/>
      <sheetName val="F"/>
      <sheetName val="E"/>
      <sheetName val="M"/>
      <sheetName val="JTR"/>
      <sheetName val="TRF"/>
      <sheetName val="SR_APP"/>
      <sheetName val="AMR"/>
      <sheetName val="LC"/>
      <sheetName val="INISIATIF STRATEGIS"/>
      <sheetName val="RAB"/>
      <sheetName val="OKTOBER 2017"/>
      <sheetName val="NO. PRK"/>
      <sheetName val="lambaro"/>
      <sheetName val="Bank Data"/>
      <sheetName val="PROGRAM"/>
      <sheetName val="PkRp"/>
      <sheetName val="NRCPTK01"/>
      <sheetName val="GInc_Lmb"/>
      <sheetName val="DInc_Lmb"/>
      <sheetName val="GExp_Lmb"/>
      <sheetName val="DExp_Lmb"/>
      <sheetName val="FORMULA_HSS_2016"/>
      <sheetName val="APP_TM"/>
      <sheetName val="Rekap"/>
      <sheetName val="DB"/>
      <sheetName val="LOKASI"/>
      <sheetName val="TDL"/>
      <sheetName val="prod03"/>
      <sheetName val="HARGA SATU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"/>
      <sheetName val="C"/>
      <sheetName val="I"/>
      <sheetName val="LR"/>
      <sheetName val="RL-BPP"/>
      <sheetName val="Asumsi "/>
      <sheetName val="BPP"/>
      <sheetName val="Harga BBM"/>
      <sheetName val="SubLis-07"/>
      <sheetName val="Rekap Sublis"/>
      <sheetName val="Rekap BPP"/>
      <sheetName val="D"/>
      <sheetName val="E"/>
      <sheetName val="F"/>
      <sheetName val="G"/>
      <sheetName val="H"/>
      <sheetName val="J"/>
      <sheetName val="K"/>
      <sheetName val="L"/>
      <sheetName val="M"/>
      <sheetName val="By Non BPP-06"/>
      <sheetName val="LRAnak"/>
      <sheetName val="KWHJUAL"/>
      <sheetName val="Indk"/>
      <sheetName val="Debcap"/>
      <sheetName val="asumsi-org"/>
      <sheetName val="DExp.Lmb"/>
      <sheetName val="Sheet3"/>
      <sheetName val="TRNS-C1"/>
      <sheetName val="PERHITUNGAN"/>
      <sheetName val="GABUNGAN"/>
      <sheetName val="A"/>
      <sheetName val="HARGA SATUAN"/>
      <sheetName val="ca"/>
      <sheetName val="BRUT0-1"/>
      <sheetName val="GrafikProd"/>
      <sheetName val="Rtn-09"/>
      <sheetName val="Rek-1"/>
      <sheetName val="PRK-09"/>
      <sheetName val="NRCPTK01"/>
      <sheetName val="UshDeb00"/>
      <sheetName val="Asumsi"/>
      <sheetName val="grafi kesiapan versi p3b dan pe"/>
      <sheetName val="2008_rev1"/>
      <sheetName val="BBMJenis(12B1)"/>
      <sheetName val="BiLuOp(14)"/>
      <sheetName val="Bipeg-U(12D2)"/>
      <sheetName val="BiPinjaman(15)"/>
      <sheetName val="BPeg-F(12D1)"/>
      <sheetName val="KMS-DIS5"/>
      <sheetName val="Rekap rutin psb"/>
      <sheetName val="Inv_NAD"/>
      <sheetName val="Inv_SUMUT"/>
      <sheetName val="Inv_RIAU"/>
      <sheetName val="Inv_SUMBAR"/>
      <sheetName val="Inv_S2JB"/>
      <sheetName val="Inv_LAMPUNG"/>
      <sheetName val="Inv_KITLUR SUMBAGUT"/>
      <sheetName val="Inv_KITLUR SUMBAGSEL"/>
      <sheetName val="Inv_KALBAR"/>
      <sheetName val="Inv_SULUTENGGO"/>
      <sheetName val="Inv_KALTIM"/>
      <sheetName val="Inv_KALSELTENG"/>
      <sheetName val="R-SM-KIN"/>
      <sheetName val="R_SM_KIN"/>
      <sheetName val="IkhtisarBiop(12.0)"/>
      <sheetName val="RKA 2010"/>
      <sheetName val="JualGTarif(11A)"/>
      <sheetName val="LabaRugi Fungsi th (t-1)(21B)"/>
      <sheetName val="LabaRugi Lainnya(20)"/>
      <sheetName val="LabaRugi Unsur th(t-1)(21A)"/>
      <sheetName val="LOGRESUME"/>
      <sheetName val="ESTIMASI SUBSIDI 2007 DEPKEU 17"/>
      <sheetName val="Usia"/>
      <sheetName val="pddk"/>
      <sheetName val="PembelianTL(12A1)"/>
      <sheetName val="PendaLuOp(13)"/>
      <sheetName val="PendOpLain(11B)"/>
      <sheetName val="ProduksiTL(12B2)"/>
      <sheetName val="M-PEG"/>
      <sheetName val="SewaPemb(12A2)"/>
      <sheetName val="2008"/>
      <sheetName val="tabel-JHT"/>
      <sheetName val="tabel JHT"/>
      <sheetName val="01 A"/>
      <sheetName val="Submission Form"/>
      <sheetName val="Produksi"/>
      <sheetName val="Target Produksi"/>
      <sheetName val="REKAP PROD"/>
      <sheetName val="Lap"/>
      <sheetName val="KINERJA"/>
      <sheetName val="realisasi Prod"/>
      <sheetName val="PkRp"/>
      <sheetName val="Location"/>
      <sheetName val="PERIODIK"/>
      <sheetName val="W-NAD"/>
      <sheetName val="Sudah Berjalan"/>
      <sheetName val="Wil-2"/>
      <sheetName val="TRANS"/>
      <sheetName val="L-PENGUS-24.00"/>
      <sheetName val="AGENDA MEETING "/>
      <sheetName val="trenprod2001"/>
      <sheetName val="Kin1TH"/>
      <sheetName val="Res142001"/>
      <sheetName val="Kin3BLN"/>
      <sheetName val="Kin1BLN"/>
      <sheetName val="Kin2TH"/>
      <sheetName val="Kin2BLN"/>
      <sheetName val="W1"/>
      <sheetName val="CAL"/>
      <sheetName val="LabaRugi"/>
      <sheetName val="Sheet1"/>
      <sheetName val="JENIS PDP"/>
      <sheetName val="Uraian"/>
      <sheetName val="LK2004"/>
      <sheetName val="Resume"/>
      <sheetName val="Harga BBM Indonesia"/>
      <sheetName val="NerSubsis"/>
      <sheetName val="rkap2008"/>
      <sheetName val="List"/>
      <sheetName val="Catatan"/>
      <sheetName val="se006t"/>
      <sheetName val="VENDOR"/>
      <sheetName val="Form-B-R1"/>
      <sheetName val="chitimc"/>
      <sheetName val="dongia (2)"/>
      <sheetName val="giathanh1"/>
      <sheetName val="LKVL-CK-HT-GD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Div2"/>
      <sheetName val="Rekapitulasi"/>
      <sheetName val="Kamus"/>
      <sheetName val="LABA RUGI"/>
      <sheetName val="Instalasi"/>
      <sheetName val="L_23"/>
      <sheetName val="R_ccode"/>
      <sheetName val="StU"/>
      <sheetName val="Master"/>
      <sheetName val="SCRAP"/>
      <sheetName val="ATTB-AKTV"/>
      <sheetName val="ACUAN"/>
      <sheetName val="Database"/>
      <sheetName val="THN-7"/>
      <sheetName val="THN-6"/>
      <sheetName val="WP RAYON MADIUN KOTA"/>
      <sheetName val="Basket 5"/>
      <sheetName val="Bahan"/>
      <sheetName val="UPAH"/>
      <sheetName val="SUSUt 9%"/>
      <sheetName val="Sheet6"/>
      <sheetName val="Asumsi_"/>
      <sheetName val="Harga_BBM"/>
      <sheetName val="Rekap_Sublis"/>
      <sheetName val="Rekap_BPP"/>
      <sheetName val="By_Non_BPP-06"/>
      <sheetName val="Rekap 2002 mod"/>
      <sheetName val="PMT"/>
      <sheetName val="FAS"/>
      <sheetName val="UPAH DAN BAHAN"/>
      <sheetName val="Galian 1"/>
      <sheetName val="Perm. Test"/>
      <sheetName val="WAN"/>
      <sheetName val="BAG-2"/>
      <sheetName val="DATA-BASE SUTT"/>
      <sheetName val="SATPAM"/>
      <sheetName val="KETERANGAN"/>
      <sheetName val="DENPASAR"/>
      <sheetName val="data-1"/>
      <sheetName val="BBM"/>
      <sheetName val="Taksonomi Risiko"/>
      <sheetName val="CATALOG"/>
      <sheetName val="GAB"/>
      <sheetName val="Dasar Pemadaman"/>
      <sheetName val="Akun"/>
      <sheetName val="TOP"/>
      <sheetName val="XREF"/>
      <sheetName val="prod03"/>
      <sheetName val="htg bank"/>
      <sheetName val="Salinan Dari Impress"/>
      <sheetName val="BBkr"/>
      <sheetName val="kCal"/>
      <sheetName val="REFERENSI"/>
      <sheetName val="DKH"/>
      <sheetName val="AGREGAT"/>
      <sheetName val="A.Div10"/>
      <sheetName val="A.Div3"/>
      <sheetName val="A.Div 2"/>
      <sheetName val="A.Div 4"/>
      <sheetName val="A.Div5"/>
      <sheetName val="A.Div7"/>
      <sheetName val="uts"/>
      <sheetName val="FORM REN RUTIN KIT"/>
      <sheetName val="aplikasi"/>
      <sheetName val="Ref"/>
      <sheetName val="summary-1"/>
      <sheetName val="Bln3_4"/>
      <sheetName val="Penjualan"/>
      <sheetName val="ProdSendiri"/>
      <sheetName val="PS&amp;Susut TL"/>
      <sheetName val="SewaBeli"/>
      <sheetName val="Transfer"/>
      <sheetName val="Listing"/>
      <sheetName val="DataReferensi"/>
      <sheetName val="AkumAT"/>
      <sheetName val="Periode"/>
      <sheetName val="Menu"/>
      <sheetName val="P-SA"/>
      <sheetName val="Twr (15)"/>
      <sheetName val="sept"/>
      <sheetName val="CMK"/>
      <sheetName val="FJ per BLN"/>
      <sheetName val="TID1_Old"/>
      <sheetName val="FORM A1_A2  Tangerang"/>
      <sheetName val="ESTIMASI_SUBSIDI_2007_DEPKEU_17"/>
      <sheetName val="Calc_Inst"/>
      <sheetName val="Equit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3">
          <cell r="F3">
            <v>1997</v>
          </cell>
          <cell r="G3">
            <v>1998</v>
          </cell>
          <cell r="H3">
            <v>1999</v>
          </cell>
          <cell r="I3">
            <v>2000</v>
          </cell>
          <cell r="J3">
            <v>2001</v>
          </cell>
          <cell r="K3">
            <v>2002</v>
          </cell>
          <cell r="L3">
            <v>2003</v>
          </cell>
          <cell r="M3">
            <v>2004</v>
          </cell>
          <cell r="N3">
            <v>2005</v>
          </cell>
          <cell r="V3">
            <v>0</v>
          </cell>
          <cell r="W3">
            <v>0</v>
          </cell>
          <cell r="X3" t="e">
            <v>#REF!</v>
          </cell>
          <cell r="Y3" t="e">
            <v>#REF!</v>
          </cell>
          <cell r="Z3" t="e">
            <v>#REF!</v>
          </cell>
          <cell r="AA3" t="e">
            <v>#REF!</v>
          </cell>
          <cell r="AB3" t="e">
            <v>#REF!</v>
          </cell>
          <cell r="AC3" t="e">
            <v>#REF!</v>
          </cell>
          <cell r="AD3" t="e">
            <v>#REF!</v>
          </cell>
          <cell r="AL3" t="e">
            <v>#REF!</v>
          </cell>
          <cell r="AM3" t="e">
            <v>#REF!</v>
          </cell>
          <cell r="AN3" t="e">
            <v>#REF!</v>
          </cell>
          <cell r="AO3" t="e">
            <v>#REF!</v>
          </cell>
          <cell r="AP3" t="e">
            <v>#REF!</v>
          </cell>
          <cell r="AQ3" t="e">
            <v>#REF!</v>
          </cell>
          <cell r="AR3" t="e">
            <v>#REF!</v>
          </cell>
          <cell r="AS3" t="e">
            <v>#REF!</v>
          </cell>
          <cell r="AT3" t="e">
            <v>#REF!</v>
          </cell>
        </row>
        <row r="5">
          <cell r="F5">
            <v>1621.373253</v>
          </cell>
          <cell r="G5">
            <v>1749.61048669</v>
          </cell>
          <cell r="H5">
            <v>2163.9659999999999</v>
          </cell>
          <cell r="I5">
            <v>2689.9989999999998</v>
          </cell>
          <cell r="J5">
            <v>4470.1688299999996</v>
          </cell>
          <cell r="K5">
            <v>9081.7746199999983</v>
          </cell>
          <cell r="L5">
            <v>14841.591936119999</v>
          </cell>
          <cell r="M5">
            <v>13829.510993346001</v>
          </cell>
          <cell r="N5">
            <v>27862.944825465998</v>
          </cell>
          <cell r="V5" t="e">
            <v>#REF!</v>
          </cell>
          <cell r="W5" t="e">
            <v>#REF!</v>
          </cell>
          <cell r="X5" t="e">
            <v>#REF!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</row>
        <row r="6">
          <cell r="F6">
            <v>623.81799599999999</v>
          </cell>
          <cell r="G6">
            <v>796.31061119999993</v>
          </cell>
          <cell r="H6">
            <v>1770.49</v>
          </cell>
          <cell r="I6">
            <v>2020.136</v>
          </cell>
          <cell r="J6">
            <v>2798.1249870000001</v>
          </cell>
          <cell r="K6">
            <v>3088.502</v>
          </cell>
          <cell r="L6">
            <v>3499.984888</v>
          </cell>
          <cell r="M6">
            <v>3583.683</v>
          </cell>
          <cell r="N6">
            <v>4337.67066978</v>
          </cell>
          <cell r="V6" t="e">
            <v>#REF!</v>
          </cell>
          <cell r="W6" t="e">
            <v>#REF!</v>
          </cell>
          <cell r="X6" t="e">
            <v>#REF!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</row>
        <row r="7">
          <cell r="F7">
            <v>1851.6610048238483</v>
          </cell>
          <cell r="G7">
            <v>5865.5384139999996</v>
          </cell>
          <cell r="H7">
            <v>5026.7420000000002</v>
          </cell>
          <cell r="I7">
            <v>4985.8379999999997</v>
          </cell>
          <cell r="J7">
            <v>5801.6897900000004</v>
          </cell>
          <cell r="K7">
            <v>4533.183</v>
          </cell>
          <cell r="L7">
            <v>3911.4524900000001</v>
          </cell>
          <cell r="M7">
            <v>3557.3870000000002</v>
          </cell>
          <cell r="N7">
            <v>3779.9339483160002</v>
          </cell>
          <cell r="V7" t="e">
            <v>#REF!</v>
          </cell>
          <cell r="W7" t="e">
            <v>#REF!</v>
          </cell>
          <cell r="X7" t="e">
            <v>#REF!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</row>
        <row r="8">
          <cell r="F8">
            <v>241.98332500000001</v>
          </cell>
          <cell r="G8">
            <v>965.277939363271</v>
          </cell>
          <cell r="H8">
            <v>698.39</v>
          </cell>
          <cell r="I8">
            <v>648.62900000000002</v>
          </cell>
          <cell r="J8">
            <v>884.31144200000006</v>
          </cell>
          <cell r="K8">
            <v>959.08100000000002</v>
          </cell>
          <cell r="L8">
            <v>1061.6760320000001</v>
          </cell>
          <cell r="M8">
            <v>1035.557</v>
          </cell>
          <cell r="N8">
            <v>1302.235525824</v>
          </cell>
          <cell r="V8" t="e">
            <v>#REF!</v>
          </cell>
          <cell r="W8" t="e">
            <v>#REF!</v>
          </cell>
          <cell r="X8" t="e">
            <v>#REF!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</row>
        <row r="11">
          <cell r="F11">
            <v>2250.7089358696021</v>
          </cell>
          <cell r="G11">
            <v>3074.1489999999999</v>
          </cell>
          <cell r="H11">
            <v>3224.331494</v>
          </cell>
          <cell r="I11">
            <v>3229.5920000000001</v>
          </cell>
          <cell r="J11">
            <v>3404</v>
          </cell>
          <cell r="K11">
            <v>15626.763000000001</v>
          </cell>
          <cell r="L11">
            <v>12745.047489459001</v>
          </cell>
          <cell r="M11">
            <v>9547.5546579999991</v>
          </cell>
          <cell r="N11">
            <v>9722.3153036889998</v>
          </cell>
          <cell r="V11">
            <v>0</v>
          </cell>
          <cell r="W11">
            <v>2006</v>
          </cell>
          <cell r="X11" t="e">
            <v>#REF!</v>
          </cell>
          <cell r="Y11" t="e">
            <v>#REF!</v>
          </cell>
          <cell r="Z11" t="e">
            <v>#REF!</v>
          </cell>
          <cell r="AA11" t="e">
            <v>#REF!</v>
          </cell>
          <cell r="AB11" t="e">
            <v>#REF!</v>
          </cell>
          <cell r="AC11" t="e">
            <v>#REF!</v>
          </cell>
          <cell r="AD11" t="e">
            <v>#REF!</v>
          </cell>
          <cell r="AL11" t="e">
            <v>#REF!</v>
          </cell>
          <cell r="AM11" t="e">
            <v>#REF!</v>
          </cell>
          <cell r="AN11" t="e">
            <v>#REF!</v>
          </cell>
          <cell r="AO11" t="e">
            <v>#REF!</v>
          </cell>
          <cell r="AP11" t="e">
            <v>#REF!</v>
          </cell>
          <cell r="AQ11" t="e">
            <v>#REF!</v>
          </cell>
          <cell r="AR11" t="e">
            <v>#REF!</v>
          </cell>
          <cell r="AS11" t="e">
            <v>#REF!</v>
          </cell>
          <cell r="AT11" t="e">
            <v>#REF!</v>
          </cell>
        </row>
        <row r="12">
          <cell r="F12">
            <v>2535.0300950000001</v>
          </cell>
          <cell r="G12">
            <v>2439.6970000000001</v>
          </cell>
          <cell r="H12">
            <v>3503.8323729999997</v>
          </cell>
          <cell r="I12">
            <v>4215.029759</v>
          </cell>
          <cell r="J12">
            <v>5810.8356029999995</v>
          </cell>
          <cell r="K12">
            <v>7592.7240000000002</v>
          </cell>
          <cell r="L12">
            <v>13525.783679401</v>
          </cell>
          <cell r="M12">
            <v>13701.349160999998</v>
          </cell>
          <cell r="N12">
            <v>15347.668895265</v>
          </cell>
          <cell r="V12">
            <v>0</v>
          </cell>
          <cell r="W12">
            <v>4007</v>
          </cell>
          <cell r="X12" t="e">
            <v>#REF!</v>
          </cell>
          <cell r="Y12" t="e">
            <v>#REF!</v>
          </cell>
          <cell r="Z12" t="e">
            <v>#REF!</v>
          </cell>
          <cell r="AA12" t="e">
            <v>#REF!</v>
          </cell>
          <cell r="AB12" t="e">
            <v>#REF!</v>
          </cell>
          <cell r="AC12" t="e">
            <v>#REF!</v>
          </cell>
          <cell r="AD12" t="e">
            <v>#REF!</v>
          </cell>
          <cell r="AL12" t="e">
            <v>#REF!</v>
          </cell>
          <cell r="AM12" t="e">
            <v>#REF!</v>
          </cell>
          <cell r="AN12" t="e">
            <v>#REF!</v>
          </cell>
          <cell r="AO12" t="e">
            <v>#REF!</v>
          </cell>
          <cell r="AP12" t="e">
            <v>#REF!</v>
          </cell>
          <cell r="AQ12" t="e">
            <v>#REF!</v>
          </cell>
          <cell r="AR12" t="e">
            <v>#REF!</v>
          </cell>
          <cell r="AS12" t="e">
            <v>#REF!</v>
          </cell>
          <cell r="AT12" t="e">
            <v>#REF!</v>
          </cell>
        </row>
        <row r="13">
          <cell r="F13">
            <v>4338.8355788238487</v>
          </cell>
          <cell r="G13">
            <v>9408.9660000000003</v>
          </cell>
          <cell r="H13">
            <v>9691.8130000000001</v>
          </cell>
          <cell r="I13">
            <v>10375.826999999999</v>
          </cell>
          <cell r="J13">
            <v>14007.295049</v>
          </cell>
          <cell r="K13">
            <v>17957.261999999999</v>
          </cell>
          <cell r="L13">
            <v>21477.867201000001</v>
          </cell>
          <cell r="M13">
            <v>24491.052475</v>
          </cell>
          <cell r="N13">
            <v>37355.450093312</v>
          </cell>
          <cell r="V13">
            <v>0</v>
          </cell>
          <cell r="W13">
            <v>0</v>
          </cell>
          <cell r="X13" t="e">
            <v>#REF!</v>
          </cell>
          <cell r="Y13" t="e">
            <v>#REF!</v>
          </cell>
          <cell r="Z13" t="e">
            <v>#REF!</v>
          </cell>
          <cell r="AA13" t="e">
            <v>#REF!</v>
          </cell>
          <cell r="AB13" t="e">
            <v>#REF!</v>
          </cell>
          <cell r="AC13" t="e">
            <v>#REF!</v>
          </cell>
          <cell r="AD13" t="e">
            <v>#REF!</v>
          </cell>
          <cell r="AL13" t="e">
            <v>#REF!</v>
          </cell>
          <cell r="AM13" t="e">
            <v>#REF!</v>
          </cell>
          <cell r="AN13" t="e">
            <v>#REF!</v>
          </cell>
          <cell r="AO13" t="e">
            <v>#REF!</v>
          </cell>
          <cell r="AP13" t="e">
            <v>#REF!</v>
          </cell>
          <cell r="AQ13" t="e">
            <v>#REF!</v>
          </cell>
          <cell r="AR13" t="e">
            <v>#REF!</v>
          </cell>
          <cell r="AS13" t="e">
            <v>#REF!</v>
          </cell>
          <cell r="AT13" t="e">
            <v>#REF!</v>
          </cell>
        </row>
        <row r="14">
          <cell r="F14">
            <v>325.16199999999998</v>
          </cell>
          <cell r="G14">
            <v>1885.9630000000002</v>
          </cell>
          <cell r="H14">
            <v>5082.7030000000004</v>
          </cell>
          <cell r="I14">
            <v>9395.3649999999998</v>
          </cell>
          <cell r="J14">
            <v>8717.1405369999993</v>
          </cell>
          <cell r="K14">
            <v>11168.841317</v>
          </cell>
          <cell r="L14">
            <v>10837.795807893999</v>
          </cell>
          <cell r="M14">
            <v>11970.810670000001</v>
          </cell>
          <cell r="N14">
            <v>13598.16650118</v>
          </cell>
          <cell r="V14">
            <v>0</v>
          </cell>
          <cell r="W14" t="str">
            <v>Bunga pajak revaluasi</v>
          </cell>
          <cell r="X14" t="e">
            <v>#REF!</v>
          </cell>
          <cell r="Y14" t="e">
            <v>#REF!</v>
          </cell>
          <cell r="Z14" t="e">
            <v>#REF!</v>
          </cell>
          <cell r="AA14" t="e">
            <v>#REF!</v>
          </cell>
          <cell r="AB14" t="e">
            <v>#REF!</v>
          </cell>
          <cell r="AC14" t="e">
            <v>#REF!</v>
          </cell>
          <cell r="AD14" t="e">
            <v>#REF!</v>
          </cell>
          <cell r="AL14" t="e">
            <v>#REF!</v>
          </cell>
          <cell r="AM14" t="e">
            <v>#REF!</v>
          </cell>
          <cell r="AN14" t="e">
            <v>#REF!</v>
          </cell>
          <cell r="AO14" t="e">
            <v>#REF!</v>
          </cell>
          <cell r="AP14" t="e">
            <v>#REF!</v>
          </cell>
          <cell r="AQ14" t="e">
            <v>#REF!</v>
          </cell>
          <cell r="AR14" t="e">
            <v>#REF!</v>
          </cell>
          <cell r="AS14" t="e">
            <v>#REF!</v>
          </cell>
          <cell r="AT14" t="e">
            <v>#REF!</v>
          </cell>
        </row>
        <row r="17"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V17">
            <v>0</v>
          </cell>
          <cell r="W17">
            <v>0</v>
          </cell>
          <cell r="X17" t="e">
            <v>#REF!</v>
          </cell>
          <cell r="Y17" t="e">
            <v>#REF!</v>
          </cell>
          <cell r="Z17" t="e">
            <v>#REF!</v>
          </cell>
          <cell r="AA17" t="e">
            <v>#REF!</v>
          </cell>
          <cell r="AB17" t="e">
            <v>#REF!</v>
          </cell>
          <cell r="AC17" t="e">
            <v>#REF!</v>
          </cell>
          <cell r="AD17" t="e">
            <v>#REF!</v>
          </cell>
          <cell r="AL17" t="e">
            <v>#REF!</v>
          </cell>
          <cell r="AM17" t="e">
            <v>#REF!</v>
          </cell>
          <cell r="AN17" t="e">
            <v>#REF!</v>
          </cell>
          <cell r="AO17" t="e">
            <v>#REF!</v>
          </cell>
          <cell r="AP17" t="e">
            <v>#REF!</v>
          </cell>
          <cell r="AQ17" t="e">
            <v>#REF!</v>
          </cell>
          <cell r="AR17" t="e">
            <v>#REF!</v>
          </cell>
          <cell r="AS17" t="e">
            <v>#REF!</v>
          </cell>
          <cell r="AT17" t="e">
            <v>#REF!</v>
          </cell>
        </row>
        <row r="18">
          <cell r="F18">
            <v>1665.5129999999999</v>
          </cell>
          <cell r="G18">
            <v>2855.1119680000002</v>
          </cell>
          <cell r="H18">
            <v>1965.2539999999999</v>
          </cell>
          <cell r="I18">
            <v>1731.982</v>
          </cell>
          <cell r="J18">
            <v>1080.097</v>
          </cell>
          <cell r="K18">
            <v>1347.008</v>
          </cell>
          <cell r="L18">
            <v>970.48199999999997</v>
          </cell>
          <cell r="M18">
            <v>2017.3400000000001</v>
          </cell>
          <cell r="N18">
            <v>1425</v>
          </cell>
          <cell r="V18">
            <v>0</v>
          </cell>
          <cell r="W18">
            <v>0</v>
          </cell>
          <cell r="X18" t="e">
            <v>#REF!</v>
          </cell>
          <cell r="Y18" t="e">
            <v>#REF!</v>
          </cell>
          <cell r="Z18" t="e">
            <v>#REF!</v>
          </cell>
          <cell r="AA18" t="e">
            <v>#REF!</v>
          </cell>
          <cell r="AB18" t="e">
            <v>#REF!</v>
          </cell>
          <cell r="AC18" t="e">
            <v>#REF!</v>
          </cell>
          <cell r="AD18" t="e">
            <v>#REF!</v>
          </cell>
          <cell r="AL18" t="e">
            <v>#REF!</v>
          </cell>
          <cell r="AM18" t="e">
            <v>#REF!</v>
          </cell>
          <cell r="AN18" t="e">
            <v>#REF!</v>
          </cell>
          <cell r="AO18" t="e">
            <v>#REF!</v>
          </cell>
          <cell r="AP18" t="e">
            <v>#REF!</v>
          </cell>
          <cell r="AQ18" t="e">
            <v>#REF!</v>
          </cell>
          <cell r="AR18" t="e">
            <v>#REF!</v>
          </cell>
          <cell r="AS18" t="e">
            <v>#REF!</v>
          </cell>
          <cell r="AT18" t="e">
            <v>#REF!</v>
          </cell>
        </row>
        <row r="19">
          <cell r="F19">
            <v>4743.9478183075298</v>
          </cell>
          <cell r="G19">
            <v>7496.09</v>
          </cell>
          <cell r="H19">
            <v>2905.0049903704912</v>
          </cell>
          <cell r="I19">
            <v>1669.0057679999979</v>
          </cell>
          <cell r="J19">
            <v>357.38</v>
          </cell>
          <cell r="K19">
            <v>298.89800000000002</v>
          </cell>
          <cell r="L19">
            <v>701.49675300000001</v>
          </cell>
          <cell r="M19">
            <v>4187.4505666750156</v>
          </cell>
          <cell r="N19">
            <v>4991.5213593369863</v>
          </cell>
          <cell r="V19">
            <v>0</v>
          </cell>
          <cell r="W19">
            <v>0</v>
          </cell>
          <cell r="X19" t="e">
            <v>#REF!</v>
          </cell>
          <cell r="Y19" t="e">
            <v>#REF!</v>
          </cell>
          <cell r="Z19" t="e">
            <v>#REF!</v>
          </cell>
          <cell r="AA19" t="e">
            <v>#REF!</v>
          </cell>
          <cell r="AB19" t="e">
            <v>#REF!</v>
          </cell>
          <cell r="AC19" t="e">
            <v>#REF!</v>
          </cell>
          <cell r="AD19" t="e">
            <v>#REF!</v>
          </cell>
          <cell r="AL19" t="e">
            <v>#REF!</v>
          </cell>
          <cell r="AM19" t="e">
            <v>#REF!</v>
          </cell>
          <cell r="AN19" t="e">
            <v>#REF!</v>
          </cell>
          <cell r="AO19" t="e">
            <v>#REF!</v>
          </cell>
          <cell r="AP19" t="e">
            <v>#REF!</v>
          </cell>
          <cell r="AQ19" t="e">
            <v>#REF!</v>
          </cell>
          <cell r="AR19" t="e">
            <v>#REF!</v>
          </cell>
          <cell r="AS19" t="e">
            <v>#REF!</v>
          </cell>
          <cell r="AT19" t="e">
            <v>#REF!</v>
          </cell>
        </row>
        <row r="20">
          <cell r="F20">
            <v>4295.1447816924701</v>
          </cell>
          <cell r="G20">
            <v>1863.7849952257334</v>
          </cell>
          <cell r="H20">
            <v>1647.4319404086091</v>
          </cell>
          <cell r="I20">
            <v>1232.2012320000022</v>
          </cell>
          <cell r="J20">
            <v>2159.5861580000042</v>
          </cell>
          <cell r="K20">
            <v>2469.5963084543973</v>
          </cell>
          <cell r="L20">
            <v>5685.0557054393366</v>
          </cell>
          <cell r="M20">
            <v>10754.693853324985</v>
          </cell>
          <cell r="N20">
            <v>8771.2956406630146</v>
          </cell>
          <cell r="V20">
            <v>0</v>
          </cell>
          <cell r="W20">
            <v>0</v>
          </cell>
          <cell r="X20" t="e">
            <v>#REF!</v>
          </cell>
          <cell r="Y20" t="e">
            <v>#REF!</v>
          </cell>
          <cell r="Z20" t="e">
            <v>#REF!</v>
          </cell>
          <cell r="AA20" t="e">
            <v>#REF!</v>
          </cell>
          <cell r="AB20" t="e">
            <v>#REF!</v>
          </cell>
          <cell r="AC20" t="e">
            <v>#REF!</v>
          </cell>
          <cell r="AD20" t="e">
            <v>#REF!</v>
          </cell>
          <cell r="AL20" t="e">
            <v>#REF!</v>
          </cell>
          <cell r="AM20" t="e">
            <v>#REF!</v>
          </cell>
          <cell r="AN20" t="e">
            <v>#REF!</v>
          </cell>
          <cell r="AO20" t="e">
            <v>#REF!</v>
          </cell>
          <cell r="AP20" t="e">
            <v>#REF!</v>
          </cell>
          <cell r="AQ20" t="e">
            <v>#REF!</v>
          </cell>
          <cell r="AR20" t="e">
            <v>#REF!</v>
          </cell>
          <cell r="AS20" t="e">
            <v>#REF!</v>
          </cell>
          <cell r="AT20" t="e">
            <v>#REF!</v>
          </cell>
        </row>
        <row r="23">
          <cell r="F23">
            <v>11126.104431800635</v>
          </cell>
          <cell r="G23">
            <v>14035.984774480003</v>
          </cell>
          <cell r="H23">
            <v>15997.499572128003</v>
          </cell>
          <cell r="I23">
            <v>22556.778999999999</v>
          </cell>
          <cell r="J23">
            <v>35359.957516000002</v>
          </cell>
          <cell r="K23">
            <v>44183.353999999999</v>
          </cell>
          <cell r="L23">
            <v>54430.777801407996</v>
          </cell>
          <cell r="M23">
            <v>62273.061744999999</v>
          </cell>
          <cell r="N23">
            <v>76543.32426870201</v>
          </cell>
          <cell r="V23" t="e">
            <v>#NAME?</v>
          </cell>
          <cell r="W23" t="e">
            <v>#NAME?</v>
          </cell>
          <cell r="X23" t="e">
            <v>#NAME?</v>
          </cell>
          <cell r="Y23" t="e">
            <v>#NAME?</v>
          </cell>
          <cell r="Z23" t="e">
            <v>#NAME?</v>
          </cell>
          <cell r="AA23" t="e">
            <v>#NAME?</v>
          </cell>
          <cell r="AB23" t="e">
            <v>#NAME?</v>
          </cell>
          <cell r="AC23" t="e">
            <v>#NAME?</v>
          </cell>
          <cell r="AD23" t="e">
            <v>#NAME?</v>
          </cell>
          <cell r="AL23" t="e">
            <v>#REF!</v>
          </cell>
          <cell r="AM23" t="e">
            <v>#REF!</v>
          </cell>
          <cell r="AN23" t="e">
            <v>#REF!</v>
          </cell>
          <cell r="AO23" t="e">
            <v>#REF!</v>
          </cell>
          <cell r="AP23" t="e">
            <v>#REF!</v>
          </cell>
          <cell r="AQ23" t="e">
            <v>#REF!</v>
          </cell>
          <cell r="AR23" t="e">
            <v>#REF!</v>
          </cell>
          <cell r="AS23" t="e">
            <v>#REF!</v>
          </cell>
          <cell r="AT23" t="e">
            <v>#REF!</v>
          </cell>
        </row>
        <row r="24">
          <cell r="F24">
            <v>9449.7366096934511</v>
          </cell>
          <cell r="G24">
            <v>16808.775000000001</v>
          </cell>
          <cell r="H24">
            <v>21502.679866999999</v>
          </cell>
          <cell r="I24">
            <v>27215.813758999997</v>
          </cell>
          <cell r="J24">
            <v>31939.271189000003</v>
          </cell>
          <cell r="K24">
            <v>52345.590317000002</v>
          </cell>
          <cell r="L24">
            <v>58586.494177754001</v>
          </cell>
          <cell r="M24">
            <v>59710.766964000002</v>
          </cell>
          <cell r="N24">
            <v>76023.600793446007</v>
          </cell>
          <cell r="V24">
            <v>0</v>
          </cell>
          <cell r="W24" t="str">
            <v>Jumlah</v>
          </cell>
          <cell r="X24" t="e">
            <v>#REF!</v>
          </cell>
          <cell r="Y24" t="e">
            <v>#REF!</v>
          </cell>
          <cell r="Z24" t="e">
            <v>#REF!</v>
          </cell>
          <cell r="AA24" t="e">
            <v>#REF!</v>
          </cell>
          <cell r="AB24" t="e">
            <v>#REF!</v>
          </cell>
          <cell r="AC24" t="e">
            <v>#REF!</v>
          </cell>
          <cell r="AD24" t="e">
            <v>#REF!</v>
          </cell>
          <cell r="AL24" t="e">
            <v>#REF!</v>
          </cell>
          <cell r="AM24" t="e">
            <v>#REF!</v>
          </cell>
          <cell r="AN24" t="e">
            <v>#REF!</v>
          </cell>
          <cell r="AO24" t="e">
            <v>#REF!</v>
          </cell>
          <cell r="AP24" t="e">
            <v>#REF!</v>
          </cell>
          <cell r="AQ24" t="e">
            <v>#REF!</v>
          </cell>
          <cell r="AR24" t="e">
            <v>#REF!</v>
          </cell>
          <cell r="AS24" t="e">
            <v>#REF!</v>
          </cell>
          <cell r="AT24" t="e">
            <v>#REF!</v>
          </cell>
        </row>
        <row r="27">
          <cell r="F27" t="e">
            <v>#REF!</v>
          </cell>
          <cell r="G27" t="e">
            <v>#REF!</v>
          </cell>
          <cell r="H27">
            <v>-9.2683068618401414</v>
          </cell>
          <cell r="I27">
            <v>-0.91549556327960491</v>
          </cell>
          <cell r="J27">
            <v>3.7973081637382595</v>
          </cell>
          <cell r="K27">
            <v>-5.8121362029247186</v>
          </cell>
          <cell r="L27">
            <v>-3.0753395239041117</v>
          </cell>
          <cell r="M27">
            <v>-0.34677500928398225</v>
          </cell>
          <cell r="N27">
            <v>-1.2466221229384471</v>
          </cell>
          <cell r="V27">
            <v>0</v>
          </cell>
          <cell r="W27">
            <v>0</v>
          </cell>
          <cell r="X27" t="e">
            <v>#REF!</v>
          </cell>
          <cell r="Y27" t="e">
            <v>#REF!</v>
          </cell>
          <cell r="Z27" t="e">
            <v>#REF!</v>
          </cell>
          <cell r="AA27" t="e">
            <v>#REF!</v>
          </cell>
          <cell r="AB27" t="e">
            <v>#REF!</v>
          </cell>
          <cell r="AC27" t="e">
            <v>#REF!</v>
          </cell>
          <cell r="AD27" t="e">
            <v>#REF!</v>
          </cell>
          <cell r="AL27" t="e">
            <v>#REF!</v>
          </cell>
          <cell r="AM27" t="e">
            <v>#REF!</v>
          </cell>
          <cell r="AN27" t="e">
            <v>#REF!</v>
          </cell>
          <cell r="AO27" t="e">
            <v>#REF!</v>
          </cell>
          <cell r="AP27" t="e">
            <v>#REF!</v>
          </cell>
          <cell r="AQ27" t="e">
            <v>#REF!</v>
          </cell>
          <cell r="AR27" t="e">
            <v>#REF!</v>
          </cell>
          <cell r="AS27" t="e">
            <v>#REF!</v>
          </cell>
          <cell r="AT27" t="e">
            <v>#REF!</v>
          </cell>
        </row>
        <row r="28">
          <cell r="F28">
            <v>40.288181842214591</v>
          </cell>
          <cell r="G28">
            <v>18.99440492357186</v>
          </cell>
          <cell r="H28">
            <v>20.600420381522607</v>
          </cell>
          <cell r="I28">
            <v>25.0661330418666</v>
          </cell>
          <cell r="J28">
            <v>52.479930652587555</v>
          </cell>
          <cell r="K28">
            <v>49.164286606973683</v>
          </cell>
          <cell r="L28">
            <v>59.985784530167955</v>
          </cell>
          <cell r="M28">
            <v>81.6722612015094</v>
          </cell>
          <cell r="N28">
            <v>81.854108306640711</v>
          </cell>
          <cell r="V28">
            <v>0</v>
          </cell>
          <cell r="W28">
            <v>0</v>
          </cell>
          <cell r="X28" t="e">
            <v>#REF!</v>
          </cell>
          <cell r="Y28" t="e">
            <v>#REF!</v>
          </cell>
          <cell r="Z28" t="e">
            <v>#REF!</v>
          </cell>
          <cell r="AA28" t="e">
            <v>#REF!</v>
          </cell>
          <cell r="AB28" t="e">
            <v>#REF!</v>
          </cell>
          <cell r="AC28" t="e">
            <v>#REF!</v>
          </cell>
          <cell r="AD28" t="e">
            <v>#REF!</v>
          </cell>
          <cell r="AL28" t="e">
            <v>#REF!</v>
          </cell>
          <cell r="AM28" t="e">
            <v>#REF!</v>
          </cell>
          <cell r="AN28" t="e">
            <v>#REF!</v>
          </cell>
          <cell r="AO28" t="e">
            <v>#REF!</v>
          </cell>
          <cell r="AP28" t="e">
            <v>#REF!</v>
          </cell>
          <cell r="AQ28" t="e">
            <v>#REF!</v>
          </cell>
          <cell r="AR28" t="e">
            <v>#REF!</v>
          </cell>
          <cell r="AS28" t="e">
            <v>#REF!</v>
          </cell>
          <cell r="AT28" t="e">
            <v>#REF!</v>
          </cell>
        </row>
        <row r="29">
          <cell r="F29">
            <v>45.265555560409886</v>
          </cell>
          <cell r="G29">
            <v>64.589765815063316</v>
          </cell>
          <cell r="H29">
            <v>78.464231406741163</v>
          </cell>
          <cell r="I29">
            <v>71.976214402918075</v>
          </cell>
          <cell r="J29">
            <v>71.591222205668913</v>
          </cell>
          <cell r="K29">
            <v>26.856252154953076</v>
          </cell>
          <cell r="L29">
            <v>29.598984635550096</v>
          </cell>
          <cell r="M29">
            <v>30.359957236154411</v>
          </cell>
          <cell r="N29">
            <v>34.065524958079443</v>
          </cell>
          <cell r="V29">
            <v>0</v>
          </cell>
          <cell r="W29">
            <v>0</v>
          </cell>
          <cell r="X29" t="e">
            <v>#REF!</v>
          </cell>
          <cell r="Y29" t="e">
            <v>#REF!</v>
          </cell>
          <cell r="Z29" t="e">
            <v>#REF!</v>
          </cell>
          <cell r="AA29" t="e">
            <v>#REF!</v>
          </cell>
          <cell r="AB29" t="e">
            <v>#REF!</v>
          </cell>
          <cell r="AC29" t="e">
            <v>#REF!</v>
          </cell>
          <cell r="AD29" t="e">
            <v>#REF!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kRp"/>
      <sheetName val="PkVal"/>
      <sheetName val="PkJtRp"/>
      <sheetName val="PkJtVal"/>
      <sheetName val="ByDkpRp"/>
      <sheetName val="ByDkpVal"/>
      <sheetName val="ByDkpJtRp"/>
      <sheetName val="ByDkpJtVal"/>
      <sheetName val="ByPinjRp"/>
      <sheetName val="ByPinjVal"/>
      <sheetName val="Asumsi"/>
      <sheetName val="NERACA DAYA"/>
      <sheetName val="M"/>
      <sheetName val="C"/>
      <sheetName val="TRNS-C1"/>
      <sheetName val="DJBB PNYL"/>
      <sheetName val="Chart gang BOGOR"/>
      <sheetName val="MESIN_KIT"/>
      <sheetName val="B.P-C.P 2006"/>
      <sheetName val="HARGA SATUAN"/>
      <sheetName val="Kode"/>
      <sheetName val="DJBB_PNYL"/>
      <sheetName val="Chart_gang_BOGOR"/>
      <sheetName val="NERACA_DAYA"/>
      <sheetName val="B_P-C_P_2006"/>
      <sheetName val="Data"/>
      <sheetName val="Resource_Plan_(2)"/>
      <sheetName val="Kontrol"/>
      <sheetName val="Cover"/>
      <sheetName val="LabaRugi"/>
      <sheetName val="GABLUARJAWA1_(2)"/>
      <sheetName val="Kamus"/>
      <sheetName val="R-SM-KIN"/>
      <sheetName val="List"/>
      <sheetName val="FORM REN RUTIN KIT"/>
      <sheetName val="Layout-UNIT1"/>
      <sheetName val="Location"/>
      <sheetName val="Submission Form"/>
      <sheetName val="Produksi"/>
      <sheetName val="BRUT0-1"/>
      <sheetName val="Lk200312-02-03-04"/>
      <sheetName val="Prod.Harian"/>
      <sheetName val="REKAP"/>
      <sheetName val="Usia"/>
      <sheetName val="ca"/>
      <sheetName val="PERIODIK"/>
      <sheetName val="pddk"/>
      <sheetName val="UshDeb00"/>
      <sheetName val="W-NAD"/>
      <sheetName val="M-PEG"/>
      <sheetName val="Sudah Berjalan"/>
      <sheetName val="Wil-2"/>
      <sheetName val="tabel JHT"/>
      <sheetName val="NRCPTK01"/>
      <sheetName val="L-rok"/>
      <sheetName val="sk17-76-78"/>
      <sheetName val="Listrik Mati 05"/>
      <sheetName val="Listrik Mati 06"/>
      <sheetName val="Tabel Kode"/>
      <sheetName val="THN-7"/>
      <sheetName val="THN-6"/>
      <sheetName val="Code"/>
      <sheetName val="trenprod2001"/>
      <sheetName val="Kin1TH"/>
      <sheetName val="Res142001"/>
      <sheetName val="GrafikProd"/>
      <sheetName val="Kin3BLN"/>
      <sheetName val="Kin1BLN"/>
      <sheetName val="Kin2TH"/>
      <sheetName val="Kin2BLN"/>
      <sheetName val="L-PENGUS-24.00"/>
      <sheetName val="KINERJA"/>
      <sheetName val="Eval.bln.Okt'15"/>
      <sheetName val="ROH PBS"/>
      <sheetName val="PBS"/>
      <sheetName val="ROH JAM 07-14"/>
      <sheetName val="JLK"/>
      <sheetName val="ROH JAM 15-21"/>
      <sheetName val="ROH JAM 00-06"/>
      <sheetName val="TIMO"/>
      <sheetName val="GRG"/>
      <sheetName val="KTG"/>
      <sheetName val="WDL"/>
      <sheetName val="PJKL"/>
      <sheetName val="KDO"/>
      <sheetName val="KLB"/>
      <sheetName val="SMPR"/>
      <sheetName val="SDRJ"/>
      <sheetName val="WNG"/>
      <sheetName val="Input T&amp;R Prod"/>
      <sheetName val="Da AN BRAT TWR"/>
      <sheetName val="Twr (15)"/>
      <sheetName val="Instalasi"/>
      <sheetName val="ACUAN"/>
      <sheetName val="GABLUARJAWA1 (2)"/>
      <sheetName val="Form-B-R1"/>
      <sheetName val="WAN"/>
      <sheetName val="INLAND FACTOR DISTANCE"/>
      <sheetName val="tabel-JHT"/>
      <sheetName val="Uraian"/>
      <sheetName val="Catatan"/>
      <sheetName val="L_23"/>
      <sheetName val="TID1_Old"/>
      <sheetName val="FORM A1_A2  Tangerang"/>
      <sheetName val="FORM A1_A2  Gambir"/>
      <sheetName val="FORM A1_A2  Kebayoran"/>
      <sheetName val="FORM A1_A2  Kramatjati"/>
      <sheetName val="FORM A1_A2 KD"/>
      <sheetName val="Basket 6"/>
      <sheetName val="Trunking"/>
      <sheetName val="ANALISA"/>
      <sheetName val="AN-MAJOR"/>
      <sheetName val="DivVI"/>
      <sheetName val="bahan"/>
      <sheetName val="Pareto_SKR#2"/>
      <sheetName val="Pareto_SKR#3"/>
      <sheetName val="Kuantitas &amp; Harga"/>
      <sheetName val="D-2"/>
      <sheetName val="Sheet3"/>
      <sheetName val="Sheet6"/>
      <sheetName val="Jenis Pelatihan"/>
      <sheetName val="prod03"/>
      <sheetName val="Sheet5"/>
      <sheetName val="scada 2001"/>
      <sheetName val="A"/>
      <sheetName val="KUMULATIP"/>
      <sheetName val="F-1"/>
      <sheetName val="MENU"/>
      <sheetName val="PARAMETER"/>
      <sheetName val="analis"/>
      <sheetName val="DGGKIT+ Derating"/>
      <sheetName val="WORKPLAN GROWS R KARANGNUNGGAL"/>
      <sheetName val="KMS-DIS5"/>
      <sheetName val="TRANS"/>
      <sheetName val="PTG"/>
      <sheetName val="Daftar"/>
      <sheetName val="MST"/>
      <sheetName val="B"/>
      <sheetName val="FLI - Sec.1"/>
      <sheetName val="Transfer"/>
      <sheetName val="SewaBeli"/>
      <sheetName val="Harga BBM Indonesia"/>
      <sheetName val="Inv_MALUKU"/>
      <sheetName val="Inv_NAD"/>
      <sheetName val="Inv_SUMUT"/>
      <sheetName val="Inv_RIAU"/>
      <sheetName val="Inv_SUMBAR"/>
      <sheetName val="Inv_S2JB"/>
      <sheetName val="Inv_LAMPUNG"/>
      <sheetName val="Inv_KITLUR SUMBAGUT"/>
      <sheetName val="Inv_KITLUR SUMBAGSEL"/>
      <sheetName val="Inv_KALBAR"/>
      <sheetName val="Inv_SULUTENGGO"/>
      <sheetName val="Inv_SULSELRA"/>
      <sheetName val="Inv_NTB"/>
      <sheetName val="Inv_KALTIM"/>
      <sheetName val="Inv_KALSELTENG"/>
      <sheetName val="GenlistHI"/>
      <sheetName val="Electrical "/>
      <sheetName val="SCADA ENG"/>
      <sheetName val="Supervisory Control System"/>
      <sheetName val="NERACA_DAYA1"/>
      <sheetName val="DJBB_PNYL1"/>
      <sheetName val="Chart_gang_BOGOR1"/>
      <sheetName val="B_P-C_P_20061"/>
      <sheetName val="HARGA_SATUAN"/>
      <sheetName val="FORM_REN_RUTIN_KIT"/>
      <sheetName val="Submission_Form"/>
      <sheetName val="Prod_Harian"/>
      <sheetName val="Sudah_Berjalan"/>
      <sheetName val="tabel_JHT"/>
      <sheetName val="Listrik_Mati_05"/>
      <sheetName val="Listrik_Mati_06"/>
      <sheetName val="Tabel_Kode"/>
      <sheetName val="L-PENGUS-24_00"/>
      <sheetName val="Eval_bln_Okt'15"/>
      <sheetName val="ROH_PBS"/>
      <sheetName val="ROH_JAM_07-14"/>
      <sheetName val="ROH_JAM_15-21"/>
      <sheetName val="ROH_JAM_00-06"/>
      <sheetName val="Input_T&amp;R_Prod"/>
      <sheetName val="Da_AN_BRAT_TWR"/>
      <sheetName val="Twr_(15)"/>
      <sheetName val="GABLUARJAWA1_(2)1"/>
      <sheetName val="INLAND_FACTOR_DISTANCE"/>
      <sheetName val="FORM_A1_A2__Tangerang"/>
      <sheetName val="FORM_A1_A2__Gambir"/>
      <sheetName val="FORM_A1_A2__Kebayoran"/>
      <sheetName val="FORM_A1_A2__Kramatjati"/>
      <sheetName val="FORM_A1_A2_KD"/>
      <sheetName val="Basket_6"/>
      <sheetName val="Kuantitas_&amp;_Harga"/>
      <sheetName val="scada_2001"/>
      <sheetName val="Jenis_Pelatihan"/>
      <sheetName val="Sheet1"/>
      <sheetName val="REK-PEG"/>
      <sheetName val="CMK"/>
      <sheetName val="JTM"/>
      <sheetName val="TUL III-09"/>
      <sheetName val="REFERENSI"/>
      <sheetName val="Sch-5"/>
      <sheetName val="FailureMode_PLTU"/>
      <sheetName val="FailureMode_PLTG"/>
      <sheetName val="Resume"/>
      <sheetName val="DATA-BASE SUTT"/>
      <sheetName val="analhps Pasng"/>
      <sheetName val="REF"/>
      <sheetName val="TAHAP 5"/>
      <sheetName val="PUNCAK-89"/>
      <sheetName val="DivVII"/>
      <sheetName val="DAFGED"/>
      <sheetName val="Beltra  (7)"/>
      <sheetName val="Peralatan"/>
      <sheetName val="Basic Price"/>
      <sheetName val="NP-7"/>
      <sheetName val="HSLAIN-LAIN"/>
      <sheetName val="Master Edit"/>
      <sheetName val="graf2"/>
      <sheetName val="AC"/>
      <sheetName val="Pareto_SKR#4"/>
      <sheetName val="Div2"/>
      <sheetName val="Div3"/>
      <sheetName val="2008"/>
      <sheetName val="Summary"/>
      <sheetName val="RAB"/>
      <sheetName val="rekmodiPtk (MAP)"/>
      <sheetName val="FUNGSI"/>
      <sheetName val="W1"/>
      <sheetName val="FDR"/>
      <sheetName val="RATE TENAGA KERJA"/>
      <sheetName val="PANDUAN"/>
      <sheetName val="HIDE"/>
      <sheetName val="DExp.Lmb"/>
      <sheetName val="HPE"/>
      <sheetName val="Peralatan (2)"/>
      <sheetName val="se006t"/>
      <sheetName val="beban"/>
      <sheetName val="FORM-B"/>
      <sheetName val="SAA"/>
      <sheetName val="A1 pri123"/>
      <sheetName val="A1 PRY"/>
      <sheetName val="ACUANBARU"/>
      <sheetName val="Assumptions (2)"/>
      <sheetName val="Prog Desc"/>
      <sheetName val="Grafik Wil"/>
      <sheetName val="Bipeg-U(12D2)"/>
      <sheetName val="Daftar Harga"/>
      <sheetName val="Kuantitas"/>
      <sheetName val="CashFlow"/>
      <sheetName val="HARDIBLD"/>
      <sheetName val="gvl"/>
      <sheetName val="bbtest2"/>
      <sheetName val="LKVL-CK-HT-GD1"/>
      <sheetName val="TONG HOP VL-NC"/>
      <sheetName val="chitiet"/>
      <sheetName val="TONGKE3p "/>
      <sheetName val="TH VL, NC, DDHT Thanhphuoc"/>
      <sheetName val="#REF"/>
      <sheetName val="DONGIA"/>
      <sheetName val="DON GIA"/>
      <sheetName val="DG"/>
      <sheetName val="TNHCHINH"/>
      <sheetName val="CHITIET VL-NC"/>
      <sheetName val="Tiepdia"/>
      <sheetName val="TDTKP"/>
      <sheetName val="VCV-BE-TONG"/>
      <sheetName val="UPAH DAN BAHAN"/>
      <sheetName val="chitimc"/>
      <sheetName val="dongia (2)"/>
      <sheetName val="giathanh1"/>
      <sheetName val="THPDMoi  (2)"/>
      <sheetName val="gtrinh"/>
      <sheetName val="phuluc1"/>
      <sheetName val="lam-moi"/>
      <sheetName val="thao-go"/>
      <sheetName val="TONGKE-HT"/>
      <sheetName val="dtxl"/>
      <sheetName val="t-h HA THE"/>
      <sheetName val="CHITIET VL-NC-TT -1p"/>
      <sheetName val="TONG HOP VL-NC TT"/>
      <sheetName val="TH XL"/>
      <sheetName val="VC"/>
      <sheetName val="CHITIET VL-NC-TT-3p"/>
      <sheetName val="TDTKP1"/>
      <sheetName val="KPVC-BD "/>
      <sheetName val="4.2-BPP"/>
      <sheetName val="4.3-HargaJual"/>
      <sheetName val="bayar_per_02082018"/>
      <sheetName val="Calc Inst"/>
      <sheetName val="AHS-JTR"/>
      <sheetName val="Sect-1a"/>
      <sheetName val="Cover_sheet"/>
      <sheetName val="2"/>
      <sheetName val="1"/>
      <sheetName val="master rab"/>
      <sheetName val="TRIP TRAFO APR"/>
      <sheetName val="METER"/>
      <sheetName val="HAR APR"/>
      <sheetName val="GRAFIK"/>
      <sheetName val="Perm. Test"/>
      <sheetName val="sept"/>
      <sheetName val="Vendor UJH"/>
      <sheetName val="02"/>
      <sheetName val="06"/>
      <sheetName val="66"/>
      <sheetName val="Beli"/>
      <sheetName val="Sewa"/>
      <sheetName val="BBkr"/>
      <sheetName val="NerSubsis"/>
      <sheetName val="Jual"/>
      <sheetName val="Prod2"/>
      <sheetName val="RKAP"/>
      <sheetName val="kCal"/>
      <sheetName val="DKH"/>
      <sheetName val="AGREGAT"/>
      <sheetName val="A.Div10"/>
      <sheetName val="A.Div3"/>
      <sheetName val="A.Div 2"/>
      <sheetName val="A.Div 4"/>
      <sheetName val="A.Div5"/>
      <sheetName val="A.Div7"/>
      <sheetName val="CiMaPlbStd"/>
      <sheetName val="Balance Sheet"/>
      <sheetName val="Income Statement"/>
      <sheetName val="db"/>
      <sheetName val="MC_Qty"/>
      <sheetName val="FORM BQ TL PRATU 4cct"/>
      <sheetName val="RAB GI"/>
      <sheetName val="GAB"/>
      <sheetName val="SATPAM"/>
      <sheetName val="matr aux"/>
      <sheetName val="matr engine"/>
      <sheetName val="jasa rehab"/>
      <sheetName val="jasa pondasi"/>
      <sheetName val="jasa rekon material"/>
      <sheetName val="DGGKIT+_Derating"/>
      <sheetName val="WORKPLAN_GROWS_R_KARANGNUNGGAL"/>
      <sheetName val="FLI_-_Sec_1"/>
      <sheetName val="TUL_III-09"/>
      <sheetName val="RAP"/>
      <sheetName val="Ref Additional Payment"/>
      <sheetName val="vendor"/>
      <sheetName val="Sheet2"/>
      <sheetName val="total"/>
      <sheetName val="form KD"/>
      <sheetName val="VM OKT"/>
      <sheetName val="SPK GABUNG"/>
      <sheetName val="SPB"/>
      <sheetName val="SPJ"/>
      <sheetName val="JASA AI"/>
      <sheetName val="JASA AO"/>
      <sheetName val="BARANG AI"/>
      <sheetName val="BARANG AO"/>
      <sheetName val="NPWP"/>
      <sheetName val="Sheet4"/>
      <sheetName val="SPB BELUM KEMBALI"/>
      <sheetName val="SISA KUOTA KHS JASA"/>
      <sheetName val="Sheet7"/>
      <sheetName val="JAN"/>
      <sheetName val="BOQ"/>
      <sheetName val="4-Basic Price"/>
      <sheetName val="5-ALAT(1)"/>
      <sheetName val="PENYEBAB"/>
      <sheetName val="Mobilisasi"/>
      <sheetName val="E7"/>
      <sheetName val="L-R"/>
      <sheetName val="K_TAM_SPK032"/>
      <sheetName val="12.REFERENSI"/>
      <sheetName val="A u g"/>
      <sheetName val="O c t"/>
      <sheetName val="A p r"/>
      <sheetName val="M a y"/>
      <sheetName val="S e p"/>
      <sheetName val="00 received in 01"/>
      <sheetName val="F e b"/>
      <sheetName val="Per GL J a n"/>
      <sheetName val="J u n"/>
      <sheetName val="M a r"/>
      <sheetName val="J u l"/>
      <sheetName val="Keterangan"/>
      <sheetName val="LAIN2"/>
      <sheetName val="KONS BID P&amp;N"/>
      <sheetName val="UP II DUMAI"/>
      <sheetName val="KP.DIT.HULU"/>
      <sheetName val="UP VI BALONGAN"/>
      <sheetName val="KPC"/>
      <sheetName val="PRABUMULIH"/>
      <sheetName val="UP 1 BRANDAN"/>
      <sheetName val="UP V BALIKPAPAN"/>
      <sheetName val="OPSEN"/>
      <sheetName val="SIBAYAK"/>
      <sheetName val="DIT HILIR"/>
      <sheetName val="KAMOJANG"/>
      <sheetName val="UP IV CILACAP"/>
      <sheetName val="UP III PLAJU"/>
      <sheetName val="SORONG"/>
      <sheetName val="KONS DIT HULU"/>
      <sheetName val="RANTAU"/>
      <sheetName val="JAMBI"/>
      <sheetName val="KR.AMPEL"/>
      <sheetName val="CEPU"/>
      <sheetName val="SANGATA-BUNYU"/>
      <sheetName val="UP VII KASIM"/>
      <sheetName val="KONS BID P"/>
      <sheetName val="FJ per BLN"/>
      <sheetName val="DC REAL PER TW"/>
      <sheetName val="Cover1"/>
      <sheetName val="mu"/>
      <sheetName val="DAF-1"/>
      <sheetName val="Pt"/>
      <sheetName val="F1771-2"/>
      <sheetName val="LABA RUGI"/>
      <sheetName val="Assumptions"/>
      <sheetName val="Construction Period Costs"/>
      <sheetName val="Plant Characteristics"/>
      <sheetName val="GGN_PENY_FEB2009 &gt; 5"/>
      <sheetName val="NERACA_DAYA2"/>
      <sheetName val="DJBB_PNYL2"/>
      <sheetName val="Chart_gang_BOGOR2"/>
      <sheetName val="B_P-C_P_20062"/>
      <sheetName val="HARGA_SATUAN1"/>
      <sheetName val="FORM_REN_RUTIN_KIT1"/>
      <sheetName val="Submission_Form1"/>
      <sheetName val="Prod_Harian1"/>
      <sheetName val="Sudah_Berjalan1"/>
      <sheetName val="tabel_JHT1"/>
      <sheetName val="Listrik_Mati_051"/>
      <sheetName val="Listrik_Mati_061"/>
      <sheetName val="Tabel_Kode1"/>
      <sheetName val="Da_AN_BRAT_TWR1"/>
      <sheetName val="L-PENGUS-24_001"/>
      <sheetName val="Eval_bln_Okt'151"/>
      <sheetName val="ROH_PBS1"/>
      <sheetName val="ROH_JAM_07-141"/>
      <sheetName val="ROH_JAM_15-211"/>
      <sheetName val="ROH_JAM_00-061"/>
      <sheetName val="Input_T&amp;R_Prod1"/>
      <sheetName val="Twr_(15)1"/>
      <sheetName val="GABLUARJAWA1_(2)2"/>
      <sheetName val="WORKPLAN_GROWS_R_KARANGNUNGGAL1"/>
      <sheetName val="INLAND_FACTOR_DISTANCE1"/>
      <sheetName val="FORM_A1_A2__Tangerang1"/>
      <sheetName val="FORM_A1_A2__Gambir1"/>
      <sheetName val="FORM_A1_A2__Kebayoran1"/>
      <sheetName val="FORM_A1_A2__Kramatjati1"/>
      <sheetName val="FORM_A1_A2_KD1"/>
      <sheetName val="Basket_61"/>
      <sheetName val="Kuantitas_&amp;_Harga1"/>
      <sheetName val="scada_20011"/>
      <sheetName val="Jenis_Pelatihan1"/>
      <sheetName val="DGGKIT+_Derating1"/>
      <sheetName val="FLI_-_Sec_11"/>
      <sheetName val="Harga_BBM_Indonesia"/>
      <sheetName val="Inv_KITLUR_SUMBAGUT"/>
      <sheetName val="Inv_KITLUR_SUMBAGSEL"/>
      <sheetName val="Electrical_"/>
      <sheetName val="SCADA_ENG"/>
      <sheetName val="Supervisory_Control_System"/>
      <sheetName val="BIODATA"/>
      <sheetName val="KARYAWAN"/>
      <sheetName val="database"/>
      <sheetName val="master"/>
      <sheetName val="masteradm"/>
      <sheetName val="master_fln"/>
      <sheetName val="master_opt"/>
      <sheetName val="master_pgd"/>
      <sheetName val="master_pmd"/>
      <sheetName val="master_pmd_new"/>
      <sheetName val="ATTB-AKTV"/>
      <sheetName val="hal 14b"/>
      <sheetName val="REKAP KINERJA"/>
      <sheetName val="summary-1"/>
      <sheetName val="Dasar Pemadaman"/>
      <sheetName val="COP"/>
      <sheetName val="HPP"/>
      <sheetName val="kumpulan"/>
      <sheetName val="Basic"/>
      <sheetName val="Alat"/>
      <sheetName val="STRUKTUR"/>
      <sheetName val="SCH2"/>
      <sheetName val="laporan pemakaian blangko"/>
      <sheetName val="terbilang"/>
      <sheetName val="H.BAHAN"/>
      <sheetName val="DATA ACUAN"/>
      <sheetName val="Agregat Halus &amp; Kasar"/>
      <sheetName val=""/>
      <sheetName val="H MAT"/>
      <sheetName val="Analisa 600"/>
      <sheetName val="uts"/>
      <sheetName val="TITIK KOORDINAT 1"/>
      <sheetName val="TRAFO 2"/>
      <sheetName val="FJ KSKT"/>
      <sheetName val="FJ KSKT EMIN"/>
      <sheetName val="FJ per BLN EMIN"/>
      <sheetName val="ASSET SE-060"/>
      <sheetName val="DATA LF"/>
      <sheetName val="KWH E MIN"/>
      <sheetName val="HITUNG LF TR,TRFO,SR"/>
      <sheetName val="KONDUKTOR"/>
      <sheetName val="GARDU"/>
      <sheetName val="TRAFO"/>
      <sheetName val="APP CAWANG"/>
      <sheetName val="Pk"/>
      <sheetName val="FAS"/>
      <sheetName val="BA_Rapen"/>
      <sheetName val="GI"/>
      <sheetName val="LOAD2010"/>
      <sheetName val="Preventif"/>
      <sheetName val="Jenis Pemeliharaan"/>
      <sheetName val="Kode User"/>
      <sheetName val="RekapLEP"/>
      <sheetName val="Project Data"/>
      <sheetName val="Confidential PAS HMI"/>
      <sheetName val="P-SA"/>
      <sheetName val="CH"/>
      <sheetName val="10"/>
      <sheetName val="Kpg"/>
      <sheetName val="Pry"/>
      <sheetName val="Gab.Cab"/>
      <sheetName val="blk"/>
      <sheetName val="Krn"/>
      <sheetName val="Ksg"/>
      <sheetName val="skm"/>
      <sheetName val="UPpry"/>
      <sheetName val="Pbn"/>
      <sheetName val="Spt"/>
      <sheetName val="target"/>
      <sheetName val="LOGRESUME"/>
      <sheetName val="List of Inventory"/>
      <sheetName val="JAN09"/>
      <sheetName val="BHN"/>
      <sheetName val="DFTR GARDIST"/>
      <sheetName val="HARGA"/>
      <sheetName val="SATUAN"/>
      <sheetName val="61005"/>
      <sheetName val="61007"/>
      <sheetName val="MAP"/>
      <sheetName val="H.Dasar"/>
      <sheetName val="Currency Rate"/>
      <sheetName val="SEX"/>
      <sheetName val="LISDES"/>
      <sheetName val="PRK"/>
      <sheetName val="Hg.Sat"/>
      <sheetName val="ATRIBUT"/>
      <sheetName val="JSO"/>
      <sheetName val="APBN"/>
      <sheetName val="JARAK TEMPUH PERGESERAN TRAFO"/>
      <sheetName val="Lembar1"/>
      <sheetName val="Lembar2"/>
      <sheetName val="JARAK PEMBONGKARAN &amp; RELOKASI N"/>
      <sheetName val="DAFTAR PEKERJAAN PONDASI &amp; PEMA"/>
      <sheetName val="DAFTAR PENGADAAN PEMASANGAN NCT"/>
      <sheetName val="WO"/>
      <sheetName val="DKM Jasa"/>
      <sheetName val="RAB Jasa"/>
      <sheetName val="DKM Konsumabel"/>
      <sheetName val="RAB Mat Konsumabel"/>
      <sheetName val="RAB Mat Utama"/>
      <sheetName val="DKM Mat. Utama"/>
      <sheetName val="Analisa Material Utama"/>
      <sheetName val="HPE Jasa"/>
      <sheetName val="Tentative "/>
      <sheetName val="SPEK TEKNIS (2)"/>
      <sheetName val="KWH"/>
      <sheetName val="Material"/>
      <sheetName val="Section 2 MastlisteRev02"/>
      <sheetName val="TAP"/>
      <sheetName val="Overvie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/>
      <sheetData sheetId="405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/>
      <sheetData sheetId="476"/>
      <sheetData sheetId="477"/>
      <sheetData sheetId="478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/>
      <sheetData sheetId="528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kRp"/>
      <sheetName val="PkVal"/>
      <sheetName val="PkJtRp"/>
      <sheetName val="PkJtVal"/>
      <sheetName val="ByDkpRp"/>
      <sheetName val="ByDkpVal"/>
      <sheetName val="ByDkpJtRp"/>
      <sheetName val="ByDkpJtVal"/>
      <sheetName val="ByPinjRp"/>
      <sheetName val="ByPinjVal"/>
      <sheetName val="Asumsi"/>
      <sheetName val="NERACA DAYA"/>
      <sheetName val="M"/>
      <sheetName val="C"/>
      <sheetName val="TRNS-C1"/>
      <sheetName val="DJBB PNYL"/>
      <sheetName val="Chart gang BOGOR"/>
      <sheetName val="MESIN_KIT"/>
      <sheetName val="B.P-C.P 2006"/>
      <sheetName val="HARGA SATUAN"/>
      <sheetName val="Kode"/>
      <sheetName val="DJBB_PNYL"/>
      <sheetName val="Chart_gang_BOGOR"/>
      <sheetName val="NERACA_DAYA"/>
      <sheetName val="B_P-C_P_2006"/>
      <sheetName val="Data"/>
      <sheetName val="Resource_Plan_(2)"/>
      <sheetName val="Kontrol"/>
      <sheetName val="Cover"/>
      <sheetName val="LabaRugi"/>
      <sheetName val="GABLUARJAWA1_(2)"/>
      <sheetName val="Kamus"/>
      <sheetName val="R-SM-KIN"/>
      <sheetName val="List"/>
      <sheetName val="FORM REN RUTIN KIT"/>
      <sheetName val="Layout-UNIT1"/>
      <sheetName val="Location"/>
      <sheetName val="Submission Form"/>
      <sheetName val="Produksi"/>
      <sheetName val="BRUT0-1"/>
      <sheetName val="Lk200312-02-03-04"/>
      <sheetName val="Prod.Harian"/>
      <sheetName val="REKAP"/>
      <sheetName val="Usia"/>
      <sheetName val="ca"/>
      <sheetName val="PERIODIK"/>
      <sheetName val="pddk"/>
      <sheetName val="UshDeb00"/>
      <sheetName val="W-NAD"/>
      <sheetName val="M-PEG"/>
      <sheetName val="Sudah Berjalan"/>
      <sheetName val="Wil-2"/>
      <sheetName val="tabel JHT"/>
      <sheetName val="NRCPTK01"/>
      <sheetName val="L-rok"/>
      <sheetName val="sk17-76-78"/>
      <sheetName val="Listrik Mati 05"/>
      <sheetName val="Listrik Mati 06"/>
      <sheetName val="Tabel Kode"/>
      <sheetName val="Da AN BRAT TWR"/>
      <sheetName val="THN-7"/>
      <sheetName val="Code"/>
      <sheetName val="trenprod2001"/>
      <sheetName val="Kin1TH"/>
      <sheetName val="Res142001"/>
      <sheetName val="GrafikProd"/>
      <sheetName val="Kin3BLN"/>
      <sheetName val="Kin1BLN"/>
      <sheetName val="Kin2TH"/>
      <sheetName val="Kin2BLN"/>
      <sheetName val="L-PENGUS-24.00"/>
      <sheetName val="KINERJA"/>
      <sheetName val="Eval.bln.Okt'15"/>
      <sheetName val="ROH PBS"/>
      <sheetName val="PBS"/>
      <sheetName val="ROH JAM 07-14"/>
      <sheetName val="JLK"/>
      <sheetName val="ROH JAM 15-21"/>
      <sheetName val="ROH JAM 00-06"/>
      <sheetName val="TIMO"/>
      <sheetName val="GRG"/>
      <sheetName val="KTG"/>
      <sheetName val="WDL"/>
      <sheetName val="PJKL"/>
      <sheetName val="KDO"/>
      <sheetName val="KLB"/>
      <sheetName val="SMPR"/>
      <sheetName val="SDRJ"/>
      <sheetName val="WNG"/>
      <sheetName val="Input T&amp;R Prod"/>
      <sheetName val="Twr (15)"/>
      <sheetName val="Instalasi"/>
      <sheetName val="ACUAN"/>
      <sheetName val="GABLUARJAWA1 (2)"/>
      <sheetName val="Form-B-R1"/>
      <sheetName val="THN-6"/>
      <sheetName val="WAN"/>
      <sheetName val="tabel-JHT"/>
      <sheetName val="INLAND FACTOR DISTANCE"/>
      <sheetName val="Uraian"/>
      <sheetName val="Catatan"/>
      <sheetName val="TID1_Old"/>
      <sheetName val="FORM A1_A2  Tangerang"/>
      <sheetName val="FORM A1_A2  Gambir"/>
      <sheetName val="FORM A1_A2  Kebayoran"/>
      <sheetName val="FORM A1_A2  Kramatjati"/>
      <sheetName val="FORM A1_A2 KD"/>
      <sheetName val="Basket 6"/>
      <sheetName val="Trunking"/>
      <sheetName val="L_23"/>
      <sheetName val="ANALISA"/>
      <sheetName val="AN-MAJOR"/>
      <sheetName val="DivVI"/>
      <sheetName val="bahan"/>
      <sheetName val="Pareto_SKR#2"/>
      <sheetName val="Pareto_SKR#3"/>
      <sheetName val="KUMULATIP"/>
      <sheetName val="Kuantitas &amp; Harga"/>
      <sheetName val="D-2"/>
      <sheetName val="Sheet3"/>
      <sheetName val="Sheet6"/>
      <sheetName val="scada 2001"/>
      <sheetName val="Jenis Pelatihan"/>
      <sheetName val="prod03"/>
      <sheetName val="Sheet5"/>
      <sheetName val="A"/>
      <sheetName val="WORKPLAN GROWS R KARANGNUNGGAL"/>
      <sheetName val="MENU"/>
      <sheetName val="PARAMETER"/>
      <sheetName val="analis"/>
      <sheetName val="DGGKIT+ Derating"/>
      <sheetName val="TRANS"/>
      <sheetName val="KMS-DIS5"/>
      <sheetName val="F-1"/>
      <sheetName val="PTG"/>
      <sheetName val="Daftar"/>
      <sheetName val="MST"/>
      <sheetName val="FLI - Sec.1"/>
      <sheetName val="B"/>
      <sheetName val="Transfer"/>
      <sheetName val="SewaBeli"/>
      <sheetName val="Sheet1"/>
      <sheetName val="REK-PEG"/>
      <sheetName val="REFERENSI"/>
      <sheetName val="Sch-5"/>
      <sheetName val="Harga BBM Indonesia"/>
      <sheetName val="Inv_MALUKU"/>
      <sheetName val="Inv_NAD"/>
      <sheetName val="Inv_SUMUT"/>
      <sheetName val="Inv_RIAU"/>
      <sheetName val="Inv_SUMBAR"/>
      <sheetName val="Inv_S2JB"/>
      <sheetName val="Inv_LAMPUNG"/>
      <sheetName val="Inv_KITLUR SUMBAGUT"/>
      <sheetName val="Inv_KITLUR SUMBAGSEL"/>
      <sheetName val="Inv_KALBAR"/>
      <sheetName val="Inv_SULUTENGGO"/>
      <sheetName val="Inv_SULSELRA"/>
      <sheetName val="Inv_NTB"/>
      <sheetName val="Inv_KALTIM"/>
      <sheetName val="Inv_KALSELTENG"/>
      <sheetName val="GenlistHI"/>
      <sheetName val="Electrical "/>
      <sheetName val="SCADA ENG"/>
      <sheetName val="Supervisory Control System"/>
      <sheetName val="NERACA_DAYA1"/>
      <sheetName val="DJBB_PNYL1"/>
      <sheetName val="Chart_gang_BOGOR1"/>
      <sheetName val="B_P-C_P_20061"/>
      <sheetName val="HARGA_SATUAN"/>
      <sheetName val="FORM_REN_RUTIN_KIT"/>
      <sheetName val="Submission_Form"/>
      <sheetName val="Prod_Harian"/>
      <sheetName val="Sudah_Berjalan"/>
      <sheetName val="tabel_JHT"/>
      <sheetName val="Listrik_Mati_05"/>
      <sheetName val="Listrik_Mati_06"/>
      <sheetName val="Tabel_Kode"/>
      <sheetName val="L-PENGUS-24_00"/>
      <sheetName val="Eval_bln_Okt'15"/>
      <sheetName val="ROH_PBS"/>
      <sheetName val="ROH_JAM_07-14"/>
      <sheetName val="ROH_JAM_15-21"/>
      <sheetName val="ROH_JAM_00-06"/>
      <sheetName val="Input_T&amp;R_Prod"/>
      <sheetName val="Da_AN_BRAT_TWR"/>
      <sheetName val="Twr_(15)"/>
      <sheetName val="GABLUARJAWA1_(2)1"/>
      <sheetName val="INLAND_FACTOR_DISTANCE"/>
      <sheetName val="FORM_A1_A2__Tangerang"/>
      <sheetName val="FORM_A1_A2__Gambir"/>
      <sheetName val="FORM_A1_A2__Kebayoran"/>
      <sheetName val="FORM_A1_A2__Kramatjati"/>
      <sheetName val="FORM_A1_A2_KD"/>
      <sheetName val="Basket_6"/>
      <sheetName val="Kuantitas_&amp;_Harga"/>
      <sheetName val="scada_2001"/>
      <sheetName val="Jenis_Pelatihan"/>
      <sheetName val="CMK"/>
      <sheetName val="JTM"/>
      <sheetName val="TUL III-09"/>
      <sheetName val="FailureMode_PLTU"/>
      <sheetName val="FailureMode_PLTG"/>
      <sheetName val="Resume"/>
      <sheetName val="DATA-BASE SUTT"/>
      <sheetName val="analhps Pasng"/>
      <sheetName val="REF"/>
      <sheetName val="TAHAP 5"/>
      <sheetName val="PUNCAK-89"/>
      <sheetName val="DivVII"/>
      <sheetName val="DAFGED"/>
      <sheetName val="Beltra  (7)"/>
      <sheetName val="Peralatan"/>
      <sheetName val="Basic Price"/>
      <sheetName val="NP-7"/>
      <sheetName val="HSLAIN-LAIN"/>
      <sheetName val="Master Edit"/>
      <sheetName val="graf2"/>
      <sheetName val="AC"/>
      <sheetName val="Pareto_SKR#4"/>
      <sheetName val="Div2"/>
      <sheetName val="Div3"/>
      <sheetName val="2008"/>
      <sheetName val="Summary"/>
      <sheetName val="RAB"/>
      <sheetName val="rekmodiPtk (MAP)"/>
      <sheetName val="FUNGSI"/>
      <sheetName val="W1"/>
      <sheetName val="FDR"/>
      <sheetName val="RATE TENAGA KERJA"/>
      <sheetName val="PANDUAN"/>
      <sheetName val="HIDE"/>
      <sheetName val="DExp.Lmb"/>
      <sheetName val="HPE"/>
      <sheetName val="Peralatan (2)"/>
      <sheetName val="se006t"/>
      <sheetName val="beban"/>
      <sheetName val="FORM-B"/>
      <sheetName val="SAA"/>
      <sheetName val="A1 pri123"/>
      <sheetName val="A1 PRY"/>
      <sheetName val="ACUANBARU"/>
      <sheetName val="Assumptions (2)"/>
      <sheetName val="Prog Desc"/>
      <sheetName val="Grafik Wil"/>
      <sheetName val="Bipeg-U(12D2)"/>
      <sheetName val="Daftar Harga"/>
      <sheetName val="Kuantitas"/>
      <sheetName val="CashFlow"/>
      <sheetName val="HARDIBLD"/>
      <sheetName val="gvl"/>
      <sheetName val="bbtest2"/>
      <sheetName val="LKVL-CK-HT-GD1"/>
      <sheetName val="TONG HOP VL-NC"/>
      <sheetName val="chitiet"/>
      <sheetName val="TONGKE3p "/>
      <sheetName val="TH VL, NC, DDHT Thanhphuoc"/>
      <sheetName val="#REF"/>
      <sheetName val="DONGIA"/>
      <sheetName val="DON GIA"/>
      <sheetName val="DG"/>
      <sheetName val="TNHCHINH"/>
      <sheetName val="CHITIET VL-NC"/>
      <sheetName val="Tiepdia"/>
      <sheetName val="TDTKP"/>
      <sheetName val="VCV-BE-TONG"/>
      <sheetName val="UPAH DAN BAHAN"/>
      <sheetName val="chitimc"/>
      <sheetName val="dongia (2)"/>
      <sheetName val="giathanh1"/>
      <sheetName val="THPDMoi  (2)"/>
      <sheetName val="gtrinh"/>
      <sheetName val="phuluc1"/>
      <sheetName val="lam-moi"/>
      <sheetName val="thao-go"/>
      <sheetName val="TONGKE-HT"/>
      <sheetName val="dtxl"/>
      <sheetName val="t-h HA THE"/>
      <sheetName val="CHITIET VL-NC-TT -1p"/>
      <sheetName val="TONG HOP VL-NC TT"/>
      <sheetName val="TH XL"/>
      <sheetName val="VC"/>
      <sheetName val="CHITIET VL-NC-TT-3p"/>
      <sheetName val="TDTKP1"/>
      <sheetName val="KPVC-BD "/>
      <sheetName val="4.2-BPP"/>
      <sheetName val="4.3-HargaJual"/>
      <sheetName val="bayar_per_02082018"/>
      <sheetName val="Calc Inst"/>
      <sheetName val="AHS-JTR"/>
      <sheetName val="Sect-1a"/>
      <sheetName val="Cover_sheet"/>
      <sheetName val="2"/>
      <sheetName val="1"/>
      <sheetName val="master rab"/>
      <sheetName val="TRIP TRAFO APR"/>
      <sheetName val="METER"/>
      <sheetName val="HAR APR"/>
      <sheetName val="GRAFIK"/>
      <sheetName val="Perm. Test"/>
      <sheetName val="sept"/>
      <sheetName val="Vendor UJH"/>
      <sheetName val="02"/>
      <sheetName val="06"/>
      <sheetName val="66"/>
      <sheetName val="Beli"/>
      <sheetName val="Sewa"/>
      <sheetName val="BBkr"/>
      <sheetName val="NerSubsis"/>
      <sheetName val="Jual"/>
      <sheetName val="Prod2"/>
      <sheetName val="RKAP"/>
      <sheetName val="kCal"/>
      <sheetName val="DKH"/>
      <sheetName val="AGREGAT"/>
      <sheetName val="A.Div10"/>
      <sheetName val="A.Div3"/>
      <sheetName val="A.Div 2"/>
      <sheetName val="A.Div 4"/>
      <sheetName val="A.Div5"/>
      <sheetName val="A.Div7"/>
      <sheetName val="CiMaPlbStd"/>
      <sheetName val="Balance Sheet"/>
      <sheetName val="Income Statement"/>
      <sheetName val="db"/>
      <sheetName val="MC_Qty"/>
      <sheetName val="FORM BQ TL PRATU 4cct"/>
      <sheetName val="RAB GI"/>
      <sheetName val="GAB"/>
      <sheetName val="SATPAM"/>
      <sheetName val="matr aux"/>
      <sheetName val="matr engine"/>
      <sheetName val="jasa rehab"/>
      <sheetName val="jasa pondasi"/>
      <sheetName val="jasa rekon material"/>
      <sheetName val="DGGKIT+_Derating"/>
      <sheetName val="WORKPLAN_GROWS_R_KARANGNUNGGAL"/>
      <sheetName val="FLI_-_Sec_1"/>
      <sheetName val="TUL_III-09"/>
      <sheetName val="RAP"/>
      <sheetName val="Ref Additional Payment"/>
      <sheetName val="vendor"/>
      <sheetName val="Sheet2"/>
      <sheetName val="total"/>
      <sheetName val="form KD"/>
      <sheetName val="VM OKT"/>
      <sheetName val="SPK GABUNG"/>
      <sheetName val="SPB"/>
      <sheetName val="SPJ"/>
      <sheetName val="JASA AI"/>
      <sheetName val="JASA AO"/>
      <sheetName val="BARANG AI"/>
      <sheetName val="BARANG AO"/>
      <sheetName val="NPWP"/>
      <sheetName val="Sheet4"/>
      <sheetName val="SPB BELUM KEMBALI"/>
      <sheetName val="SISA KUOTA KHS JASA"/>
      <sheetName val="Sheet7"/>
      <sheetName val="JAN"/>
      <sheetName val="BOQ"/>
      <sheetName val="4-Basic Price"/>
      <sheetName val="5-ALAT(1)"/>
      <sheetName val="PENYEBAB"/>
      <sheetName val="Mobilisasi"/>
      <sheetName val="E7"/>
      <sheetName val="L-R"/>
      <sheetName val="K_TAM_SPK032"/>
      <sheetName val="12.REFERENSI"/>
      <sheetName val="A u g"/>
      <sheetName val="O c t"/>
      <sheetName val="A p r"/>
      <sheetName val="M a y"/>
      <sheetName val="S e p"/>
      <sheetName val="00 received in 01"/>
      <sheetName val="F e b"/>
      <sheetName val="Per GL J a n"/>
      <sheetName val="J u n"/>
      <sheetName val="M a r"/>
      <sheetName val="J u l"/>
      <sheetName val="Keterangan"/>
      <sheetName val="LAIN2"/>
      <sheetName val="KONS BID P&amp;N"/>
      <sheetName val="UP II DUMAI"/>
      <sheetName val="KP.DIT.HULU"/>
      <sheetName val="UP VI BALONGAN"/>
      <sheetName val="KPC"/>
      <sheetName val="PRABUMULIH"/>
      <sheetName val="UP 1 BRANDAN"/>
      <sheetName val="UP V BALIKPAPAN"/>
      <sheetName val="OPSEN"/>
      <sheetName val="SIBAYAK"/>
      <sheetName val="DIT HILIR"/>
      <sheetName val="KAMOJANG"/>
      <sheetName val="UP IV CILACAP"/>
      <sheetName val="UP III PLAJU"/>
      <sheetName val="SORONG"/>
      <sheetName val="KONS DIT HULU"/>
      <sheetName val="RANTAU"/>
      <sheetName val="JAMBI"/>
      <sheetName val="KR.AMPEL"/>
      <sheetName val="CEPU"/>
      <sheetName val="SANGATA-BUNYU"/>
      <sheetName val="UP VII KASIM"/>
      <sheetName val="KONS BID P"/>
      <sheetName val="FJ per BLN"/>
      <sheetName val="DC REAL PER TW"/>
      <sheetName val="Cover1"/>
      <sheetName val="mu"/>
      <sheetName val="DAF-1"/>
      <sheetName val="Pt"/>
      <sheetName val="F1771-2"/>
      <sheetName val="LABA RUGI"/>
      <sheetName val="Assumptions"/>
      <sheetName val="Construction Period Costs"/>
      <sheetName val="Plant Characteristics"/>
      <sheetName val="GGN_PENY_FEB2009 &gt; 5"/>
      <sheetName val="NERACA_DAYA2"/>
      <sheetName val="DJBB_PNYL2"/>
      <sheetName val="Chart_gang_BOGOR2"/>
      <sheetName val="B_P-C_P_20062"/>
      <sheetName val="HARGA_SATUAN1"/>
      <sheetName val="FORM_REN_RUTIN_KIT1"/>
      <sheetName val="Submission_Form1"/>
      <sheetName val="Prod_Harian1"/>
      <sheetName val="Sudah_Berjalan1"/>
      <sheetName val="tabel_JHT1"/>
      <sheetName val="Listrik_Mati_051"/>
      <sheetName val="Listrik_Mati_061"/>
      <sheetName val="Tabel_Kode1"/>
      <sheetName val="Da_AN_BRAT_TWR1"/>
      <sheetName val="L-PENGUS-24_001"/>
      <sheetName val="Eval_bln_Okt'151"/>
      <sheetName val="ROH_PBS1"/>
      <sheetName val="ROH_JAM_07-141"/>
      <sheetName val="ROH_JAM_15-211"/>
      <sheetName val="ROH_JAM_00-061"/>
      <sheetName val="Input_T&amp;R_Prod1"/>
      <sheetName val="Twr_(15)1"/>
      <sheetName val="GABLUARJAWA1_(2)2"/>
      <sheetName val="WORKPLAN_GROWS_R_KARANGNUNGGAL1"/>
      <sheetName val="INLAND_FACTOR_DISTANCE1"/>
      <sheetName val="FORM_A1_A2__Tangerang1"/>
      <sheetName val="FORM_A1_A2__Gambir1"/>
      <sheetName val="FORM_A1_A2__Kebayoran1"/>
      <sheetName val="FORM_A1_A2__Kramatjati1"/>
      <sheetName val="FORM_A1_A2_KD1"/>
      <sheetName val="Basket_61"/>
      <sheetName val="Kuantitas_&amp;_Harga1"/>
      <sheetName val="scada_20011"/>
      <sheetName val="Jenis_Pelatihan1"/>
      <sheetName val="DGGKIT+_Derating1"/>
      <sheetName val="FLI_-_Sec_11"/>
      <sheetName val="Harga_BBM_Indonesia"/>
      <sheetName val="Inv_KITLUR_SUMBAGUT"/>
      <sheetName val="Inv_KITLUR_SUMBAGSEL"/>
      <sheetName val="Electrical_"/>
      <sheetName val="SCADA_ENG"/>
      <sheetName val="Supervisory_Control_System"/>
      <sheetName val="BIODATA"/>
      <sheetName val="KARYAWAN"/>
      <sheetName val="database"/>
      <sheetName val="master"/>
      <sheetName val="masteradm"/>
      <sheetName val="master_fln"/>
      <sheetName val="master_opt"/>
      <sheetName val="master_pgd"/>
      <sheetName val="master_pmd"/>
      <sheetName val="master_pmd_new"/>
      <sheetName val="ATTB-AKTV"/>
      <sheetName val="hal 14b"/>
      <sheetName val="REKAP KINERJA"/>
      <sheetName val="summary-1"/>
      <sheetName val="Dasar Pemadaman"/>
      <sheetName val="COP"/>
      <sheetName val="HPP"/>
      <sheetName val="kumpulan"/>
      <sheetName val="Basic"/>
      <sheetName val="Alat"/>
      <sheetName val="STRUKTUR"/>
      <sheetName val="SCH2"/>
      <sheetName val="laporan pemakaian blangko"/>
      <sheetName val="terbilang"/>
      <sheetName val="H.BAHAN"/>
      <sheetName val="DATA ACUAN"/>
      <sheetName val="Agregat Halus &amp; Kasar"/>
      <sheetName val=""/>
      <sheetName val="H MAT"/>
      <sheetName val="Analisa 600"/>
      <sheetName val="uts"/>
      <sheetName val="TITIK KOORDINAT 1"/>
      <sheetName val="TRAFO 2"/>
      <sheetName val="FJ KSKT"/>
      <sheetName val="FJ KSKT EMIN"/>
      <sheetName val="FJ per BLN EMIN"/>
      <sheetName val="ASSET SE-060"/>
      <sheetName val="DATA LF"/>
      <sheetName val="KWH E MIN"/>
      <sheetName val="HITUNG LF TR,TRFO,SR"/>
      <sheetName val="KONDUKTOR"/>
      <sheetName val="GARDU"/>
      <sheetName val="TRAFO"/>
      <sheetName val="APP CAWANG"/>
      <sheetName val="Pk"/>
      <sheetName val="FAS"/>
      <sheetName val="BA_Rapen"/>
      <sheetName val="GI"/>
      <sheetName val="LOAD2010"/>
      <sheetName val="Preventif"/>
      <sheetName val="Jenis Pemeliharaan"/>
      <sheetName val="Kode User"/>
      <sheetName val="RekapLEP"/>
      <sheetName val="Project Data"/>
      <sheetName val="Confidential PAS HMI"/>
      <sheetName val="P-SA"/>
      <sheetName val="CH"/>
      <sheetName val="10"/>
      <sheetName val="Kpg"/>
      <sheetName val="Pry"/>
      <sheetName val="Gab.Cab"/>
      <sheetName val="blk"/>
      <sheetName val="Krn"/>
      <sheetName val="Ksg"/>
      <sheetName val="skm"/>
      <sheetName val="UPpry"/>
      <sheetName val="Pbn"/>
      <sheetName val="Spt"/>
      <sheetName val="target"/>
      <sheetName val="LOGRESUME"/>
      <sheetName val="List of Inventory"/>
      <sheetName val="JAN09"/>
      <sheetName val="BHN"/>
      <sheetName val="DFTR GARDIST"/>
      <sheetName val="HARGA"/>
      <sheetName val="SATUAN"/>
      <sheetName val="61005"/>
      <sheetName val="61007"/>
      <sheetName val="MAP"/>
      <sheetName val="H.Dasar"/>
      <sheetName val="N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/>
      <sheetData sheetId="405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/>
      <sheetData sheetId="528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EBAN-88"/>
      <sheetName val="PUNCAK-89"/>
      <sheetName val="L_23"/>
      <sheetName val="PkRp"/>
      <sheetName val="PROGRAM"/>
      <sheetName val="DExp.Lmb"/>
      <sheetName val="Kamus"/>
      <sheetName val="JAN09"/>
      <sheetName val="Uraian"/>
      <sheetName val="ca"/>
      <sheetName val="HARGA SATUAN"/>
    </sheetNames>
    <sheetDataSet>
      <sheetData sheetId="0">
        <row r="1">
          <cell r="AB1">
            <v>2.8915000000000002</v>
          </cell>
        </row>
      </sheetData>
      <sheetData sheetId="1">
        <row r="1">
          <cell r="AB1">
            <v>2.8915000000000002</v>
          </cell>
        </row>
        <row r="2">
          <cell r="AB2">
            <v>2.9460000000000002</v>
          </cell>
        </row>
        <row r="3">
          <cell r="AB3">
            <v>2.859</v>
          </cell>
        </row>
        <row r="4">
          <cell r="AB4">
            <v>2.9525999999999999</v>
          </cell>
        </row>
        <row r="5">
          <cell r="AB5">
            <v>2.9731999999999998</v>
          </cell>
        </row>
        <row r="6">
          <cell r="AB6">
            <v>2.9769999999999999</v>
          </cell>
        </row>
        <row r="7">
          <cell r="AB7">
            <v>2.9350000000000001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EBAN-88"/>
      <sheetName val="PUNCAK-89"/>
      <sheetName val="L_23"/>
      <sheetName val="PkRp"/>
      <sheetName val="PROGRAM"/>
    </sheetNames>
    <sheetDataSet>
      <sheetData sheetId="0"/>
      <sheetData sheetId="1">
        <row r="1">
          <cell r="AB1">
            <v>2.8915000000000002</v>
          </cell>
        </row>
        <row r="2">
          <cell r="AB2">
            <v>2.9460000000000002</v>
          </cell>
        </row>
        <row r="3">
          <cell r="AB3">
            <v>2.859</v>
          </cell>
        </row>
        <row r="4">
          <cell r="AB4">
            <v>2.9525999999999999</v>
          </cell>
        </row>
        <row r="5">
          <cell r="AB5">
            <v>2.9731999999999998</v>
          </cell>
        </row>
        <row r="6">
          <cell r="AB6">
            <v>2.9769999999999999</v>
          </cell>
        </row>
        <row r="7">
          <cell r="AB7">
            <v>2.9350000000000001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硸硸湡敧"/>
      <sheetName val="graf2"/>
      <sheetName val="PUNCAK-89"/>
    </sheetNames>
    <sheetDataSet>
      <sheetData sheetId="0"/>
      <sheetData sheetId="1">
        <row r="8">
          <cell r="D8" t="str">
            <v>JAN99</v>
          </cell>
          <cell r="E8" t="str">
            <v>FEB99</v>
          </cell>
          <cell r="F8" t="str">
            <v>MAR99</v>
          </cell>
          <cell r="G8" t="str">
            <v>APR99</v>
          </cell>
          <cell r="H8" t="str">
            <v>MEI99</v>
          </cell>
          <cell r="I8" t="str">
            <v>JUN99</v>
          </cell>
          <cell r="J8" t="str">
            <v>JUL99</v>
          </cell>
          <cell r="K8" t="str">
            <v>AUG99</v>
          </cell>
          <cell r="L8" t="str">
            <v>SEP99</v>
          </cell>
        </row>
        <row r="10">
          <cell r="D10">
            <v>76</v>
          </cell>
          <cell r="E10">
            <v>76</v>
          </cell>
          <cell r="F10">
            <v>95</v>
          </cell>
          <cell r="G10">
            <v>74</v>
          </cell>
          <cell r="H10">
            <v>101</v>
          </cell>
          <cell r="I10">
            <v>98</v>
          </cell>
          <cell r="J10">
            <v>56</v>
          </cell>
          <cell r="K10">
            <v>66</v>
          </cell>
          <cell r="L10">
            <v>84</v>
          </cell>
        </row>
        <row r="12">
          <cell r="D12">
            <v>63</v>
          </cell>
          <cell r="E12">
            <v>62</v>
          </cell>
          <cell r="F12">
            <v>50</v>
          </cell>
          <cell r="G12">
            <v>42</v>
          </cell>
          <cell r="H12">
            <v>59</v>
          </cell>
          <cell r="I12">
            <v>59</v>
          </cell>
          <cell r="J12">
            <v>39</v>
          </cell>
          <cell r="K12">
            <v>30</v>
          </cell>
          <cell r="L12">
            <v>54</v>
          </cell>
        </row>
        <row r="14">
          <cell r="D14">
            <v>53</v>
          </cell>
          <cell r="E14">
            <v>6</v>
          </cell>
          <cell r="F14">
            <v>35</v>
          </cell>
          <cell r="G14">
            <v>25</v>
          </cell>
          <cell r="H14">
            <v>33</v>
          </cell>
          <cell r="I14">
            <v>15</v>
          </cell>
          <cell r="J14">
            <v>11</v>
          </cell>
          <cell r="K14">
            <v>17</v>
          </cell>
          <cell r="L14">
            <v>53</v>
          </cell>
        </row>
      </sheetData>
      <sheetData sheetId="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硸硸湡敧"/>
      <sheetName val="graf2"/>
    </sheetNames>
    <sheetDataSet>
      <sheetData sheetId="0"/>
      <sheetData sheetId="1">
        <row r="8">
          <cell r="D8" t="str">
            <v>JAN99</v>
          </cell>
          <cell r="E8" t="str">
            <v>FEB99</v>
          </cell>
          <cell r="F8" t="str">
            <v>MAR99</v>
          </cell>
          <cell r="G8" t="str">
            <v>APR99</v>
          </cell>
          <cell r="H8" t="str">
            <v>MEI99</v>
          </cell>
          <cell r="I8" t="str">
            <v>JUN99</v>
          </cell>
          <cell r="J8" t="str">
            <v>JUL99</v>
          </cell>
          <cell r="K8" t="str">
            <v>AUG99</v>
          </cell>
          <cell r="L8" t="str">
            <v>SEP99</v>
          </cell>
        </row>
        <row r="10">
          <cell r="D10">
            <v>76</v>
          </cell>
          <cell r="E10">
            <v>76</v>
          </cell>
          <cell r="F10">
            <v>95</v>
          </cell>
          <cell r="G10">
            <v>74</v>
          </cell>
          <cell r="H10">
            <v>101</v>
          </cell>
          <cell r="I10">
            <v>98</v>
          </cell>
          <cell r="J10">
            <v>56</v>
          </cell>
          <cell r="K10">
            <v>66</v>
          </cell>
          <cell r="L10">
            <v>84</v>
          </cell>
        </row>
        <row r="12">
          <cell r="D12">
            <v>63</v>
          </cell>
          <cell r="E12">
            <v>62</v>
          </cell>
          <cell r="F12">
            <v>50</v>
          </cell>
          <cell r="G12">
            <v>42</v>
          </cell>
          <cell r="H12">
            <v>59</v>
          </cell>
          <cell r="I12">
            <v>59</v>
          </cell>
          <cell r="J12">
            <v>39</v>
          </cell>
          <cell r="K12">
            <v>30</v>
          </cell>
          <cell r="L12">
            <v>54</v>
          </cell>
        </row>
        <row r="14">
          <cell r="D14">
            <v>53</v>
          </cell>
          <cell r="E14">
            <v>6</v>
          </cell>
          <cell r="F14">
            <v>35</v>
          </cell>
          <cell r="G14">
            <v>25</v>
          </cell>
          <cell r="H14">
            <v>33</v>
          </cell>
          <cell r="I14">
            <v>15</v>
          </cell>
          <cell r="J14">
            <v>11</v>
          </cell>
          <cell r="K14">
            <v>17</v>
          </cell>
          <cell r="L14">
            <v>53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硸硸湡敧"/>
      <sheetName val="graf2"/>
    </sheetNames>
    <sheetDataSet>
      <sheetData sheetId="0"/>
      <sheetData sheetId="1">
        <row r="8">
          <cell r="D8" t="str">
            <v>JAN99</v>
          </cell>
          <cell r="E8" t="str">
            <v>FEB99</v>
          </cell>
          <cell r="F8" t="str">
            <v>MAR99</v>
          </cell>
          <cell r="G8" t="str">
            <v>APR99</v>
          </cell>
          <cell r="H8" t="str">
            <v>MEI99</v>
          </cell>
          <cell r="I8" t="str">
            <v>JUN99</v>
          </cell>
          <cell r="J8" t="str">
            <v>JUL99</v>
          </cell>
          <cell r="K8" t="str">
            <v>AUG99</v>
          </cell>
          <cell r="L8" t="str">
            <v>SEP99</v>
          </cell>
        </row>
        <row r="10">
          <cell r="D10">
            <v>76</v>
          </cell>
          <cell r="E10">
            <v>76</v>
          </cell>
          <cell r="F10">
            <v>95</v>
          </cell>
          <cell r="G10">
            <v>74</v>
          </cell>
          <cell r="H10">
            <v>101</v>
          </cell>
          <cell r="I10">
            <v>98</v>
          </cell>
          <cell r="J10">
            <v>56</v>
          </cell>
          <cell r="K10">
            <v>66</v>
          </cell>
          <cell r="L10">
            <v>84</v>
          </cell>
        </row>
        <row r="12">
          <cell r="D12">
            <v>63</v>
          </cell>
          <cell r="E12">
            <v>62</v>
          </cell>
          <cell r="F12">
            <v>50</v>
          </cell>
          <cell r="G12">
            <v>42</v>
          </cell>
          <cell r="H12">
            <v>59</v>
          </cell>
          <cell r="I12">
            <v>59</v>
          </cell>
          <cell r="J12">
            <v>39</v>
          </cell>
          <cell r="K12">
            <v>30</v>
          </cell>
          <cell r="L12">
            <v>54</v>
          </cell>
        </row>
        <row r="14">
          <cell r="D14">
            <v>53</v>
          </cell>
          <cell r="E14">
            <v>6</v>
          </cell>
          <cell r="F14">
            <v>35</v>
          </cell>
          <cell r="G14">
            <v>25</v>
          </cell>
          <cell r="H14">
            <v>33</v>
          </cell>
          <cell r="I14">
            <v>15</v>
          </cell>
          <cell r="J14">
            <v>11</v>
          </cell>
          <cell r="K14">
            <v>17</v>
          </cell>
          <cell r="L14">
            <v>53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07"/>
      <sheetName val="PEB07"/>
      <sheetName val="MART07"/>
      <sheetName val="APRL07"/>
      <sheetName val="MEI07"/>
      <sheetName val="JUN07"/>
      <sheetName val="JUL07"/>
      <sheetName val="AGS07"/>
      <sheetName val="SEP07"/>
      <sheetName val="OKT07"/>
      <sheetName val="NOP07"/>
      <sheetName val="DES07"/>
      <sheetName val="REKAP07"/>
      <sheetName val="per bln"/>
      <sheetName val="grafik"/>
      <sheetName val="PUNCAK-89"/>
      <sheetName val="MENU"/>
      <sheetName val="PARAMETER"/>
      <sheetName val="DeVIASI"/>
      <sheetName val="KoMposisi"/>
      <sheetName val="RA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"/>
      <sheetName val="Pro"/>
      <sheetName val="Uph"/>
      <sheetName val="Kons"/>
      <sheetName val="Tamb"/>
      <sheetName val="SR-APP"/>
      <sheetName val="Sort"/>
      <sheetName val="x"/>
      <sheetName val="Sheet1"/>
      <sheetName val="FORMULA HSS 2016"/>
      <sheetName val="JS"/>
      <sheetName val="BP"/>
      <sheetName val="BK"/>
      <sheetName val="SKUTM1"/>
      <sheetName val="DC"/>
      <sheetName val="CA1"/>
      <sheetName val="SA1"/>
      <sheetName val="CB1"/>
      <sheetName val="SB1"/>
      <sheetName val="CC1"/>
      <sheetName val="SC1"/>
      <sheetName val="M3-16_1"/>
      <sheetName val="P12_1"/>
      <sheetName val="F1"/>
      <sheetName val="E1"/>
      <sheetName val="M1"/>
      <sheetName val="JTR1"/>
      <sheetName val="TRF1"/>
      <sheetName val="SR_APP1"/>
      <sheetName val="APP TM"/>
      <sheetName val="CA"/>
      <sheetName val="SA"/>
      <sheetName val="CB"/>
      <sheetName val="SB"/>
      <sheetName val="CC"/>
      <sheetName val="SC"/>
      <sheetName val="M3-16"/>
      <sheetName val="DC1"/>
      <sheetName val="SKUTM"/>
      <sheetName val="M5-24"/>
      <sheetName val="P12"/>
      <sheetName val="F"/>
      <sheetName val="E"/>
      <sheetName val="M"/>
      <sheetName val="JTR"/>
      <sheetName val="TRF"/>
      <sheetName val="SR_APP"/>
      <sheetName val="AMR"/>
      <sheetName val="LC"/>
      <sheetName val="graf2"/>
      <sheetName val="JAN07"/>
      <sheetName val="UshDeb00"/>
      <sheetName val="JAN09"/>
      <sheetName val="Assumptions (2)"/>
      <sheetName val="PMT"/>
      <sheetName val="REKAP TRAFO"/>
      <sheetName val="NRCPTK01"/>
      <sheetName val="Smg"/>
      <sheetName val="PEB09"/>
      <sheetName val="MART09"/>
      <sheetName val="APRL09"/>
      <sheetName val="MEI09"/>
      <sheetName val="JUN09"/>
      <sheetName val="JUL09"/>
      <sheetName val="AGS09"/>
      <sheetName val="SEP09"/>
      <sheetName val="OKT09"/>
      <sheetName val="NOP09"/>
      <sheetName val="DES09"/>
      <sheetName val="REKAP09"/>
      <sheetName val="per bln"/>
      <sheetName val="grafik"/>
      <sheetName val="L_23"/>
      <sheetName val="Rekap PMG."/>
      <sheetName val="L-R"/>
      <sheetName val="PkRp"/>
      <sheetName val="Mat-Upah"/>
      <sheetName val="Asumsi"/>
      <sheetName val="L20Keu"/>
      <sheetName val="W-NAD"/>
      <sheetName val="UPDATE 25 JANUARI 2007"/>
      <sheetName val="DeVIASI"/>
      <sheetName val="KoMposisi"/>
    </sheetNames>
    <sheetDataSet>
      <sheetData sheetId="0" refreshError="1"/>
      <sheetData sheetId="1">
        <row r="9">
          <cell r="A9">
            <v>1</v>
          </cell>
        </row>
      </sheetData>
      <sheetData sheetId="2">
        <row r="9">
          <cell r="A9">
            <v>1</v>
          </cell>
        </row>
      </sheetData>
      <sheetData sheetId="3">
        <row r="9">
          <cell r="A9">
            <v>1</v>
          </cell>
        </row>
      </sheetData>
      <sheetData sheetId="4">
        <row r="9">
          <cell r="A9">
            <v>1</v>
          </cell>
        </row>
      </sheetData>
      <sheetData sheetId="5">
        <row r="9">
          <cell r="A9">
            <v>1</v>
          </cell>
        </row>
      </sheetData>
      <sheetData sheetId="6" refreshError="1"/>
      <sheetData sheetId="7" refreshError="1">
        <row r="9">
          <cell r="A9">
            <v>1</v>
          </cell>
          <cell r="B9" t="str">
            <v>S-1/220VA</v>
          </cell>
          <cell r="G9">
            <v>81.730373873580078</v>
          </cell>
          <cell r="H9">
            <v>60000</v>
          </cell>
        </row>
        <row r="10">
          <cell r="A10">
            <v>2</v>
          </cell>
          <cell r="B10" t="str">
            <v>S-2/450VA</v>
          </cell>
          <cell r="G10">
            <v>-5420.1364206727958</v>
          </cell>
          <cell r="H10">
            <v>300</v>
          </cell>
        </row>
        <row r="11">
          <cell r="A11">
            <v>3</v>
          </cell>
          <cell r="B11" t="str">
            <v>S-2/900VA</v>
          </cell>
          <cell r="G11">
            <v>-3617.3765487410437</v>
          </cell>
          <cell r="H11">
            <v>300</v>
          </cell>
        </row>
        <row r="12">
          <cell r="A12">
            <v>4</v>
          </cell>
          <cell r="B12" t="str">
            <v>S-2/1300VA</v>
          </cell>
          <cell r="G12">
            <v>-2706.3479306388044</v>
          </cell>
          <cell r="H12">
            <v>300</v>
          </cell>
        </row>
        <row r="13">
          <cell r="A13">
            <v>5</v>
          </cell>
          <cell r="B13" t="str">
            <v>S-2/2200VA</v>
          </cell>
          <cell r="G13">
            <v>-2222.1623238111342</v>
          </cell>
          <cell r="H13">
            <v>300</v>
          </cell>
        </row>
        <row r="14">
          <cell r="A14">
            <v>6</v>
          </cell>
          <cell r="B14" t="str">
            <v>S-2/&gt; 2200VA s/d 200kVA</v>
          </cell>
          <cell r="G14">
            <v>-972.59438216826709</v>
          </cell>
          <cell r="H14">
            <v>350</v>
          </cell>
        </row>
        <row r="15">
          <cell r="A15">
            <v>7</v>
          </cell>
          <cell r="B15" t="str">
            <v>S-3/&gt; 200kVA</v>
          </cell>
          <cell r="G15">
            <v>-193.65713786370239</v>
          </cell>
          <cell r="H15">
            <v>250</v>
          </cell>
        </row>
        <row r="16">
          <cell r="A16">
            <v>8</v>
          </cell>
          <cell r="B16" t="str">
            <v>S-3/&gt; 200kVA (kom)</v>
          </cell>
          <cell r="G16">
            <v>-1351.779904073735</v>
          </cell>
          <cell r="H16">
            <v>250</v>
          </cell>
        </row>
        <row r="17">
          <cell r="A17">
            <v>9</v>
          </cell>
          <cell r="B17" t="str">
            <v>R-1/450VA</v>
          </cell>
          <cell r="G17">
            <v>-4579.4020658207464</v>
          </cell>
          <cell r="H17">
            <v>300</v>
          </cell>
        </row>
        <row r="18">
          <cell r="A18">
            <v>10</v>
          </cell>
          <cell r="B18" t="str">
            <v>R-1/900VA</v>
          </cell>
          <cell r="G18">
            <v>-2339.220423404121</v>
          </cell>
          <cell r="H18">
            <v>300</v>
          </cell>
        </row>
        <row r="19">
          <cell r="A19">
            <v>11</v>
          </cell>
          <cell r="B19" t="str">
            <v>R-1/1300VA</v>
          </cell>
          <cell r="G19">
            <v>-1595.6356419282504</v>
          </cell>
          <cell r="H19">
            <v>300</v>
          </cell>
        </row>
        <row r="20">
          <cell r="A20">
            <v>12</v>
          </cell>
          <cell r="B20" t="str">
            <v>R-1/2200VA</v>
          </cell>
          <cell r="G20">
            <v>-1444.3991304666774</v>
          </cell>
          <cell r="H20">
            <v>300</v>
          </cell>
        </row>
        <row r="21">
          <cell r="A21">
            <v>13</v>
          </cell>
          <cell r="B21" t="str">
            <v>R-2/&gt; 2200VA s/d 6600VA</v>
          </cell>
          <cell r="G21">
            <v>-267.78637825252872</v>
          </cell>
          <cell r="H21">
            <v>350</v>
          </cell>
        </row>
        <row r="22">
          <cell r="A22">
            <v>14</v>
          </cell>
          <cell r="B22" t="str">
            <v>R-3/&gt; 6600VA</v>
          </cell>
          <cell r="G22">
            <v>682.98142097424011</v>
          </cell>
          <cell r="H22">
            <v>350</v>
          </cell>
        </row>
        <row r="23">
          <cell r="A23">
            <v>15</v>
          </cell>
          <cell r="B23" t="str">
            <v>B-1/450VA</v>
          </cell>
          <cell r="G23">
            <v>-2010.1517775510806</v>
          </cell>
          <cell r="H23">
            <v>300</v>
          </cell>
        </row>
        <row r="24">
          <cell r="A24">
            <v>16</v>
          </cell>
          <cell r="B24" t="str">
            <v>B-1/900VA</v>
          </cell>
          <cell r="G24">
            <v>-1229.5098062388315</v>
          </cell>
          <cell r="H24">
            <v>300</v>
          </cell>
        </row>
        <row r="25">
          <cell r="A25">
            <v>17</v>
          </cell>
          <cell r="B25" t="str">
            <v>B-1/1300VA</v>
          </cell>
          <cell r="G25">
            <v>-868.55457340691714</v>
          </cell>
          <cell r="H25">
            <v>300</v>
          </cell>
        </row>
        <row r="26">
          <cell r="A26">
            <v>18</v>
          </cell>
          <cell r="B26" t="str">
            <v>B-1/2200VA</v>
          </cell>
          <cell r="G26">
            <v>-561.783120077126</v>
          </cell>
          <cell r="H26">
            <v>300</v>
          </cell>
        </row>
        <row r="27">
          <cell r="A27">
            <v>19</v>
          </cell>
          <cell r="B27" t="str">
            <v>B-2/&gt; 2200VA s/d 200kVA</v>
          </cell>
          <cell r="G27">
            <v>24.036750835009393</v>
          </cell>
          <cell r="H27">
            <v>350</v>
          </cell>
        </row>
        <row r="28">
          <cell r="A28">
            <v>20</v>
          </cell>
          <cell r="B28" t="str">
            <v>B-3/&gt; 200kVA</v>
          </cell>
          <cell r="G28">
            <v>-610.15539769090265</v>
          </cell>
          <cell r="H28">
            <v>250</v>
          </cell>
        </row>
        <row r="29">
          <cell r="A29">
            <v>21</v>
          </cell>
          <cell r="B29" t="str">
            <v>I-1/450VA</v>
          </cell>
          <cell r="G29">
            <v>-4305.7141218117176</v>
          </cell>
          <cell r="H29">
            <v>300</v>
          </cell>
        </row>
        <row r="30">
          <cell r="A30">
            <v>22</v>
          </cell>
          <cell r="B30" t="str">
            <v>I-1/900VA</v>
          </cell>
          <cell r="G30">
            <v>-2309.0080171066352</v>
          </cell>
          <cell r="H30">
            <v>300</v>
          </cell>
        </row>
        <row r="31">
          <cell r="A31">
            <v>23</v>
          </cell>
          <cell r="B31" t="str">
            <v>I-1/1300VA</v>
          </cell>
          <cell r="G31">
            <v>-794.2910953202138</v>
          </cell>
          <cell r="H31">
            <v>300</v>
          </cell>
        </row>
        <row r="32">
          <cell r="A32">
            <v>24</v>
          </cell>
          <cell r="B32" t="str">
            <v>I-1/2200VA</v>
          </cell>
          <cell r="G32">
            <v>-216.26844105300202</v>
          </cell>
          <cell r="H32">
            <v>300</v>
          </cell>
        </row>
        <row r="33">
          <cell r="A33">
            <v>25</v>
          </cell>
          <cell r="B33" t="str">
            <v>I-1/&gt; 2200VA s/d 13.9kVA</v>
          </cell>
          <cell r="G33">
            <v>290.64046153228054</v>
          </cell>
          <cell r="H33">
            <v>350</v>
          </cell>
        </row>
        <row r="34">
          <cell r="A34">
            <v>26</v>
          </cell>
          <cell r="B34" t="str">
            <v>I-2/&gt; 14kVA s/d 200kVA</v>
          </cell>
          <cell r="G34">
            <v>-1242.05624034059</v>
          </cell>
          <cell r="H34">
            <v>350</v>
          </cell>
        </row>
        <row r="35">
          <cell r="A35">
            <v>27</v>
          </cell>
          <cell r="B35" t="str">
            <v>I-3/&gt; 200kVA</v>
          </cell>
          <cell r="G35">
            <v>-1181.3997280212291</v>
          </cell>
          <cell r="H35">
            <v>250</v>
          </cell>
        </row>
        <row r="36">
          <cell r="A36">
            <v>28</v>
          </cell>
          <cell r="B36" t="str">
            <v>I-4/&gt; 30MVA</v>
          </cell>
          <cell r="G36">
            <v>-2581.858425006139</v>
          </cell>
          <cell r="H36">
            <v>200</v>
          </cell>
        </row>
        <row r="37">
          <cell r="A37">
            <v>29</v>
          </cell>
          <cell r="B37" t="str">
            <v>P-1/450VA</v>
          </cell>
          <cell r="G37">
            <v>-1120.6835212810754</v>
          </cell>
          <cell r="H37">
            <v>300</v>
          </cell>
        </row>
        <row r="38">
          <cell r="A38">
            <v>30</v>
          </cell>
          <cell r="B38" t="str">
            <v>P-1/900VA</v>
          </cell>
          <cell r="G38">
            <v>-284.81830953807429</v>
          </cell>
          <cell r="H38">
            <v>300</v>
          </cell>
        </row>
        <row r="39">
          <cell r="A39">
            <v>31</v>
          </cell>
          <cell r="B39" t="str">
            <v>P-1/1300VA</v>
          </cell>
          <cell r="G39">
            <v>-341.17041088464845</v>
          </cell>
          <cell r="H39">
            <v>300</v>
          </cell>
        </row>
        <row r="40">
          <cell r="A40">
            <v>32</v>
          </cell>
          <cell r="B40" t="str">
            <v>P-1/2200VA</v>
          </cell>
          <cell r="G40">
            <v>-256.67453817879266</v>
          </cell>
          <cell r="H40">
            <v>300</v>
          </cell>
        </row>
        <row r="41">
          <cell r="A41">
            <v>33</v>
          </cell>
          <cell r="B41" t="str">
            <v>P-1/&gt; 2200VA s/d 200kVA</v>
          </cell>
          <cell r="G41">
            <v>-74.236495671888662</v>
          </cell>
          <cell r="H41">
            <v>350</v>
          </cell>
        </row>
        <row r="42">
          <cell r="A42">
            <v>34</v>
          </cell>
          <cell r="B42" t="str">
            <v>P-2/&gt; 200kVA</v>
          </cell>
          <cell r="G42">
            <v>-701.67106380462474</v>
          </cell>
          <cell r="H42">
            <v>250</v>
          </cell>
        </row>
        <row r="43">
          <cell r="A43">
            <v>35</v>
          </cell>
          <cell r="B43" t="str">
            <v>P-3</v>
          </cell>
          <cell r="G43">
            <v>-1140.724346149934</v>
          </cell>
          <cell r="H43">
            <v>250</v>
          </cell>
        </row>
        <row r="44">
          <cell r="A44">
            <v>36</v>
          </cell>
          <cell r="B44" t="str">
            <v>M/PS;M/TS</v>
          </cell>
          <cell r="G44" t="str">
            <v/>
          </cell>
        </row>
        <row r="45">
          <cell r="A45">
            <v>37</v>
          </cell>
        </row>
        <row r="46">
          <cell r="A46">
            <v>38</v>
          </cell>
        </row>
        <row r="47">
          <cell r="A47">
            <v>39</v>
          </cell>
        </row>
        <row r="100">
          <cell r="A100">
            <v>1</v>
          </cell>
          <cell r="B100" t="str">
            <v>Pelanggan Tunggal</v>
          </cell>
        </row>
        <row r="101">
          <cell r="A101">
            <v>2</v>
          </cell>
          <cell r="B101" t="str">
            <v>Pelanggan Kolektif</v>
          </cell>
        </row>
      </sheetData>
      <sheetData sheetId="8" refreshError="1"/>
      <sheetData sheetId="9">
        <row r="9">
          <cell r="B9" t="str">
            <v>Perkiraan HSS 2016 = harga pasar 2015 * (100% + sasaran inflasi 2016)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>
        <row r="9">
          <cell r="A9">
            <v>1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 refreshError="1"/>
      <sheetData sheetId="81" refreshError="1"/>
      <sheetData sheetId="8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BB PUSAT"/>
      <sheetName val="JURNAL"/>
      <sheetName val="DTstok"/>
      <sheetName val="JML STOK"/>
      <sheetName val="MEMO"/>
      <sheetName val="x"/>
      <sheetName val="UshDeb00"/>
      <sheetName val="BBMJenis(12B1)"/>
      <sheetName val="BiPinjamin(15)"/>
      <sheetName val="IkhtisarBiop(12.0)"/>
      <sheetName val="JualGTarif(11A)"/>
      <sheetName val="LabaRugi Fungsi"/>
      <sheetName val="LabaRugi Fungsi2004(21B)"/>
      <sheetName val="LabaRugi Lainnya 2005(20)"/>
      <sheetName val="LabaRugi Unsur2004(21A)"/>
      <sheetName val="PembelianiTL(12A1"/>
      <sheetName val="PendOpLain(11B)"/>
      <sheetName val="ProduksiTL(12B2)"/>
      <sheetName val="SewaPemb(12A2)"/>
    </sheetNames>
    <sheetDataSet>
      <sheetData sheetId="0"/>
      <sheetData sheetId="1"/>
      <sheetData sheetId="2"/>
      <sheetData sheetId="3"/>
      <sheetData sheetId="4"/>
      <sheetData sheetId="5">
        <row r="1">
          <cell r="A1" t="str">
            <v>1</v>
          </cell>
          <cell r="B1" t="str">
            <v>A</v>
          </cell>
        </row>
        <row r="2">
          <cell r="A2" t="str">
            <v>2</v>
          </cell>
          <cell r="B2" t="str">
            <v>B</v>
          </cell>
        </row>
        <row r="3">
          <cell r="A3" t="str">
            <v>3</v>
          </cell>
          <cell r="B3" t="str">
            <v>C</v>
          </cell>
        </row>
        <row r="4">
          <cell r="A4" t="str">
            <v>4</v>
          </cell>
          <cell r="B4" t="str">
            <v>D</v>
          </cell>
        </row>
        <row r="5">
          <cell r="A5" t="str">
            <v>5</v>
          </cell>
          <cell r="B5" t="str">
            <v>E</v>
          </cell>
        </row>
        <row r="6">
          <cell r="A6" t="str">
            <v>6</v>
          </cell>
          <cell r="B6" t="str">
            <v>F</v>
          </cell>
        </row>
        <row r="7">
          <cell r="A7" t="str">
            <v>7</v>
          </cell>
          <cell r="B7" t="str">
            <v>G</v>
          </cell>
        </row>
        <row r="8">
          <cell r="A8" t="str">
            <v>8</v>
          </cell>
          <cell r="B8" t="str">
            <v>H</v>
          </cell>
        </row>
        <row r="9">
          <cell r="A9" t="str">
            <v>9</v>
          </cell>
          <cell r="B9" t="str">
            <v>I</v>
          </cell>
        </row>
        <row r="10">
          <cell r="A10" t="str">
            <v>0</v>
          </cell>
          <cell r="B10" t="str">
            <v>J</v>
          </cell>
        </row>
        <row r="11">
          <cell r="A11">
            <v>1</v>
          </cell>
          <cell r="B11" t="str">
            <v>K</v>
          </cell>
        </row>
        <row r="12">
          <cell r="A12">
            <v>2</v>
          </cell>
          <cell r="B12" t="str">
            <v>L</v>
          </cell>
        </row>
        <row r="13">
          <cell r="A13">
            <v>3</v>
          </cell>
          <cell r="B13" t="str">
            <v>M</v>
          </cell>
        </row>
        <row r="14">
          <cell r="A14">
            <v>4</v>
          </cell>
          <cell r="B14" t="str">
            <v>N</v>
          </cell>
        </row>
        <row r="15">
          <cell r="A15">
            <v>5</v>
          </cell>
          <cell r="B15" t="str">
            <v>O</v>
          </cell>
        </row>
        <row r="16">
          <cell r="A16">
            <v>6</v>
          </cell>
          <cell r="B16" t="str">
            <v>P</v>
          </cell>
        </row>
        <row r="17">
          <cell r="A17">
            <v>7</v>
          </cell>
          <cell r="B17" t="str">
            <v>Q</v>
          </cell>
        </row>
        <row r="18">
          <cell r="A18">
            <v>8</v>
          </cell>
          <cell r="B18" t="str">
            <v>R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JAN09"/>
      <sheetName val="SMG"/>
      <sheetName val="Penyulang"/>
      <sheetName val="REKAP"/>
      <sheetName val="RAB AMANDEMEN "/>
      <sheetName val="Lampiran Pekerjaan JTM"/>
      <sheetName val="MENU UTAMA"/>
      <sheetName val="BEBAN SISTEM"/>
      <sheetName val="JLH GG"/>
      <sheetName val="LAPORAN PENYULANG"/>
      <sheetName val="EXECUTIVE SUMMARY"/>
      <sheetName val="RATIO RTU"/>
      <sheetName val="NERACA DAYA"/>
      <sheetName val="BEBAN SIANG"/>
      <sheetName val="BEBAN MALAM "/>
      <sheetName val="PARAMETER"/>
      <sheetName val="LAPORAN KODE"/>
      <sheetName val="MENU"/>
      <sheetName val="GRAFIK BEBAN MAKSIMUM"/>
      <sheetName val="GRAFIK NERACA DAYA"/>
      <sheetName val="REKAP BEBAN"/>
      <sheetName val="DAYA SIANG"/>
      <sheetName val="DAYA MALAM"/>
      <sheetName val="Mat"/>
      <sheetName val="Pro"/>
      <sheetName val="Uph"/>
      <sheetName val="Kons"/>
      <sheetName val="Tamb"/>
      <sheetName val="SR-APP"/>
      <sheetName val="Sort"/>
      <sheetName val="x"/>
      <sheetName val="JAN07"/>
      <sheetName val="graf2"/>
      <sheetName val="PL-2"/>
      <sheetName val="PUNCAK-89"/>
      <sheetName val="SortSheet"/>
      <sheetName val="2013"/>
      <sheetName val="ASUMSI"/>
      <sheetName val="MEMO"/>
      <sheetName val="DTU"/>
      <sheetName val="Breakdown Target"/>
      <sheetName val="DeVIASI"/>
      <sheetName val="KoMposisi"/>
      <sheetName val="W-NAD"/>
      <sheetName val="Kamus"/>
      <sheetName val="REAL-LR"/>
      <sheetName val="Data Dasar PMT TripJan 09"/>
    </sheetNames>
    <sheetDataSet>
      <sheetData sheetId="0">
        <row r="17">
          <cell r="T17">
            <v>0</v>
          </cell>
        </row>
      </sheetData>
      <sheetData sheetId="1">
        <row r="17">
          <cell r="T17">
            <v>0</v>
          </cell>
        </row>
      </sheetData>
      <sheetData sheetId="2"/>
      <sheetData sheetId="3"/>
      <sheetData sheetId="4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kap"/>
      <sheetName val="MP"/>
      <sheetName val="Survey per Area"/>
      <sheetName val="Survey"/>
      <sheetName val="Analisa Struktur Data"/>
      <sheetName val="Migrasi"/>
      <sheetName val="Helpdesk"/>
      <sheetName val="AHS - Personel"/>
      <sheetName val="AHS - Non Personel"/>
      <sheetName val="x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>
        <row r="8">
          <cell r="F8">
            <v>27500000</v>
          </cell>
        </row>
        <row r="9">
          <cell r="F9">
            <v>10000000</v>
          </cell>
        </row>
        <row r="10">
          <cell r="G10">
            <v>1062500.0000000002</v>
          </cell>
        </row>
        <row r="11">
          <cell r="F11">
            <v>20000000</v>
          </cell>
          <cell r="G11">
            <v>1000000</v>
          </cell>
        </row>
        <row r="14">
          <cell r="G14">
            <v>500000</v>
          </cell>
        </row>
        <row r="15">
          <cell r="F15">
            <v>11250000</v>
          </cell>
          <cell r="G15">
            <v>562500</v>
          </cell>
        </row>
        <row r="17">
          <cell r="G17">
            <v>169070.00000000006</v>
          </cell>
        </row>
        <row r="18">
          <cell r="G18">
            <v>275000</v>
          </cell>
        </row>
        <row r="19">
          <cell r="G19">
            <v>169070.00000000006</v>
          </cell>
        </row>
        <row r="21">
          <cell r="G21">
            <v>169070.00000000006</v>
          </cell>
        </row>
      </sheetData>
      <sheetData sheetId="8">
        <row r="7">
          <cell r="D7">
            <v>1000000</v>
          </cell>
        </row>
        <row r="8">
          <cell r="D8">
            <v>8000000</v>
          </cell>
        </row>
        <row r="10">
          <cell r="D10">
            <v>1100000</v>
          </cell>
        </row>
        <row r="11">
          <cell r="D11">
            <v>55000.000000000007</v>
          </cell>
        </row>
        <row r="12">
          <cell r="D12">
            <v>800000</v>
          </cell>
        </row>
        <row r="15">
          <cell r="D15">
            <v>75000</v>
          </cell>
        </row>
        <row r="20">
          <cell r="D20">
            <v>2500000</v>
          </cell>
        </row>
        <row r="21">
          <cell r="D21">
            <v>75000</v>
          </cell>
        </row>
        <row r="22">
          <cell r="D22">
            <v>500000</v>
          </cell>
        </row>
      </sheetData>
      <sheetData sheetId="9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09"/>
      <sheetName val="PEB09"/>
      <sheetName val="MART09"/>
      <sheetName val="APRL09"/>
      <sheetName val="MEI09"/>
      <sheetName val="JUN09"/>
      <sheetName val="JUL09"/>
      <sheetName val="AGS09"/>
      <sheetName val="SEP09"/>
      <sheetName val="OKT09"/>
      <sheetName val="NOP09"/>
      <sheetName val="DES09"/>
      <sheetName val="REKAP09"/>
      <sheetName val="per bln"/>
      <sheetName val="grafik"/>
      <sheetName val="TERBILANG 2"/>
      <sheetName val="SPPK03"/>
      <sheetName val="Tgl"/>
      <sheetName val="Rms"/>
      <sheetName val="cv"/>
      <sheetName val="Data Isian"/>
      <sheetName val="und 1"/>
      <sheetName val="und 2"/>
      <sheetName val="und 3"/>
      <sheetName val="BAHPSP"/>
      <sheetName val="Usulan"/>
      <sheetName val="SrtPerny"/>
      <sheetName val="Pen.Pmn"/>
      <sheetName val="Pem.Pemn"/>
      <sheetName val="Penj.Pmn"/>
      <sheetName val="Perjanj"/>
      <sheetName val="JAN07"/>
      <sheetName val="PEB07"/>
      <sheetName val="MART07"/>
      <sheetName val="APRL07"/>
      <sheetName val="MEI07"/>
      <sheetName val="JUN07"/>
      <sheetName val="JUL07"/>
      <sheetName val="AGS07"/>
      <sheetName val="SEP07"/>
      <sheetName val="OKT07"/>
      <sheetName val="NOP07"/>
      <sheetName val="DES07"/>
      <sheetName val="REKAP07"/>
      <sheetName val="PUNCAK-89"/>
      <sheetName val="Kontrak vs Realisasi Gas"/>
      <sheetName val="PkRp"/>
      <sheetName val="x"/>
      <sheetName val="MEMO"/>
      <sheetName val="UshDeb00"/>
      <sheetName val="Catatan"/>
      <sheetName val="Kamus"/>
      <sheetName val="Beli"/>
      <sheetName val="Sewa"/>
      <sheetName val="Uraian"/>
      <sheetName val="BBkr"/>
      <sheetName val="NerSubsis"/>
      <sheetName val="Jual"/>
      <sheetName val="List"/>
      <sheetName val="Prod2"/>
      <sheetName val="RKAP"/>
      <sheetName val="kCal"/>
      <sheetName val="AHS - Personel"/>
      <sheetName val="AHS - Non Personel"/>
      <sheetName val="Analisa Struktur Data"/>
      <sheetName val="Neraca seAPJ"/>
      <sheetName val="graf2"/>
      <sheetName val="Smg"/>
      <sheetName val="Jasa"/>
      <sheetName val="Mat"/>
      <sheetName val="Breakdown Target"/>
      <sheetName val="Resume"/>
      <sheetName val="JANUARI"/>
      <sheetName val="FGTM FEBRUARI"/>
      <sheetName val="MARET"/>
      <sheetName val="Bipeg-U(12D2)"/>
      <sheetName val="Trip 2009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  <sheetName val="Inspection LV - RoW Lines"/>
      <sheetName val="Inspection MV - Construction"/>
      <sheetName val="Survey and updating data asset"/>
      <sheetName val="Survey"/>
      <sheetName val="Maintenance LV - OH Lines"/>
      <sheetName val="Maintenance MV - Construction"/>
      <sheetName val="Switch Gear 20kV Maintenance"/>
      <sheetName val="Meter Reading"/>
      <sheetName val="Emergency Services - LV"/>
      <sheetName val="Area_Data"/>
      <sheetName val="Service Mapping"/>
      <sheetName val="Central Overhead Allocation"/>
      <sheetName val="Regional Overhead Allocation_WJ"/>
      <sheetName val="Regional Overhead Allocation_EJ"/>
      <sheetName val="Regional Overhead Allocation_JK"/>
      <sheetName val="Regional Overhead Allocation_WS"/>
      <sheetName val="Regional Overhead Allocation_Ac"/>
      <sheetName val="Regional Overhead Allocation_CJ"/>
      <sheetName val="General Data"/>
      <sheetName val="Salary"/>
      <sheetName val="Rental Calculations"/>
      <sheetName val="Direct Equipment"/>
      <sheetName val="Reliability Services"/>
      <sheetName val="Working Page"/>
      <sheetName val="Dashboard"/>
      <sheetName val="Navigation Page"/>
      <sheetName val="MEMO"/>
      <sheetName val="AHS - Personel"/>
      <sheetName val="AHS - Non Personel"/>
      <sheetName val="Analisa Struktur Data"/>
    </sheetNames>
    <sheetDataSet>
      <sheetData sheetId="0"/>
      <sheetData sheetId="1"/>
      <sheetData sheetId="2"/>
      <sheetData sheetId="3"/>
      <sheetData sheetId="4">
        <row r="2">
          <cell r="J2">
            <v>420</v>
          </cell>
        </row>
      </sheetData>
      <sheetData sheetId="5"/>
      <sheetData sheetId="6"/>
      <sheetData sheetId="7"/>
      <sheetData sheetId="8"/>
      <sheetData sheetId="9"/>
      <sheetData sheetId="10">
        <row r="7">
          <cell r="C7" t="str">
            <v>Inspection LV - RoW Lines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1</v>
          </cell>
          <cell r="J7">
            <v>1</v>
          </cell>
          <cell r="K7">
            <v>0</v>
          </cell>
          <cell r="L7">
            <v>1</v>
          </cell>
          <cell r="M7">
            <v>1</v>
          </cell>
          <cell r="N7">
            <v>1</v>
          </cell>
          <cell r="O7">
            <v>1</v>
          </cell>
          <cell r="P7">
            <v>1</v>
          </cell>
          <cell r="Q7">
            <v>1</v>
          </cell>
          <cell r="R7">
            <v>1</v>
          </cell>
          <cell r="S7">
            <v>1</v>
          </cell>
          <cell r="T7">
            <v>1</v>
          </cell>
          <cell r="U7">
            <v>1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</row>
        <row r="8">
          <cell r="C8" t="str">
            <v>Inspection LV - Measuring Peak Load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1</v>
          </cell>
          <cell r="J8">
            <v>1</v>
          </cell>
          <cell r="K8">
            <v>0</v>
          </cell>
          <cell r="L8">
            <v>1</v>
          </cell>
          <cell r="M8">
            <v>1</v>
          </cell>
          <cell r="N8">
            <v>1</v>
          </cell>
          <cell r="O8">
            <v>1</v>
          </cell>
          <cell r="P8">
            <v>1</v>
          </cell>
          <cell r="Q8">
            <v>1</v>
          </cell>
          <cell r="R8">
            <v>1</v>
          </cell>
          <cell r="S8">
            <v>1</v>
          </cell>
          <cell r="T8">
            <v>1</v>
          </cell>
          <cell r="U8">
            <v>1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</row>
        <row r="9">
          <cell r="C9" t="str">
            <v>Inspection LV - Construction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1</v>
          </cell>
          <cell r="J9">
            <v>1</v>
          </cell>
          <cell r="K9">
            <v>0</v>
          </cell>
          <cell r="L9">
            <v>1</v>
          </cell>
          <cell r="M9">
            <v>1</v>
          </cell>
          <cell r="N9">
            <v>1</v>
          </cell>
          <cell r="O9">
            <v>1</v>
          </cell>
          <cell r="P9">
            <v>1</v>
          </cell>
          <cell r="Q9">
            <v>1</v>
          </cell>
          <cell r="R9">
            <v>1</v>
          </cell>
          <cell r="S9">
            <v>1</v>
          </cell>
          <cell r="T9">
            <v>1</v>
          </cell>
          <cell r="U9">
            <v>1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</row>
        <row r="10">
          <cell r="C10" t="str">
            <v>Inspection LV - Household Connection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1</v>
          </cell>
          <cell r="J10">
            <v>0</v>
          </cell>
          <cell r="K10">
            <v>0</v>
          </cell>
          <cell r="L10">
            <v>1</v>
          </cell>
          <cell r="M10">
            <v>1</v>
          </cell>
          <cell r="N10">
            <v>1</v>
          </cell>
          <cell r="O10">
            <v>1</v>
          </cell>
          <cell r="P10">
            <v>1</v>
          </cell>
          <cell r="Q10">
            <v>1</v>
          </cell>
          <cell r="R10">
            <v>1</v>
          </cell>
          <cell r="S10">
            <v>1</v>
          </cell>
          <cell r="T10">
            <v>1</v>
          </cell>
          <cell r="U10">
            <v>1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</row>
        <row r="11">
          <cell r="C11" t="str">
            <v>Inspection MV - Substation/Transformers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1</v>
          </cell>
          <cell r="J11">
            <v>1</v>
          </cell>
          <cell r="K11">
            <v>0</v>
          </cell>
          <cell r="L11">
            <v>1</v>
          </cell>
          <cell r="M11">
            <v>1</v>
          </cell>
          <cell r="N11">
            <v>1</v>
          </cell>
          <cell r="O11">
            <v>1</v>
          </cell>
          <cell r="P11">
            <v>1</v>
          </cell>
          <cell r="Q11">
            <v>1</v>
          </cell>
          <cell r="R11">
            <v>1</v>
          </cell>
          <cell r="S11">
            <v>1</v>
          </cell>
          <cell r="T11">
            <v>1</v>
          </cell>
          <cell r="U11">
            <v>1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</row>
        <row r="12">
          <cell r="C12" t="str">
            <v>Inspection MV - RoW/Lines</v>
          </cell>
          <cell r="D12">
            <v>1</v>
          </cell>
          <cell r="E12">
            <v>1</v>
          </cell>
          <cell r="F12">
            <v>1</v>
          </cell>
          <cell r="G12">
            <v>1</v>
          </cell>
          <cell r="H12">
            <v>0</v>
          </cell>
          <cell r="I12">
            <v>1</v>
          </cell>
          <cell r="J12">
            <v>0</v>
          </cell>
          <cell r="K12">
            <v>0</v>
          </cell>
          <cell r="L12">
            <v>1</v>
          </cell>
          <cell r="M12">
            <v>1</v>
          </cell>
          <cell r="N12">
            <v>1</v>
          </cell>
          <cell r="O12">
            <v>1</v>
          </cell>
          <cell r="P12">
            <v>1</v>
          </cell>
          <cell r="Q12">
            <v>1</v>
          </cell>
          <cell r="R12">
            <v>1</v>
          </cell>
          <cell r="S12">
            <v>1</v>
          </cell>
          <cell r="T12">
            <v>1</v>
          </cell>
          <cell r="U12">
            <v>1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</row>
        <row r="13">
          <cell r="C13" t="str">
            <v>Inspection MV - Measuring Peak Load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1</v>
          </cell>
          <cell r="N13">
            <v>1</v>
          </cell>
          <cell r="O13">
            <v>1</v>
          </cell>
          <cell r="P13">
            <v>1</v>
          </cell>
          <cell r="Q13">
            <v>1</v>
          </cell>
          <cell r="R13">
            <v>1</v>
          </cell>
          <cell r="S13">
            <v>1</v>
          </cell>
          <cell r="T13">
            <v>1</v>
          </cell>
          <cell r="U13">
            <v>1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</row>
        <row r="14">
          <cell r="C14" t="str">
            <v>Inspection MV - Construction</v>
          </cell>
          <cell r="D14">
            <v>1</v>
          </cell>
          <cell r="E14">
            <v>1</v>
          </cell>
          <cell r="F14">
            <v>1</v>
          </cell>
          <cell r="G14">
            <v>1</v>
          </cell>
          <cell r="H14">
            <v>0</v>
          </cell>
          <cell r="I14">
            <v>1</v>
          </cell>
          <cell r="J14">
            <v>0</v>
          </cell>
          <cell r="K14">
            <v>0</v>
          </cell>
          <cell r="L14">
            <v>1</v>
          </cell>
          <cell r="M14">
            <v>1</v>
          </cell>
          <cell r="N14">
            <v>1</v>
          </cell>
          <cell r="O14">
            <v>1</v>
          </cell>
          <cell r="P14">
            <v>1</v>
          </cell>
          <cell r="Q14">
            <v>1</v>
          </cell>
          <cell r="R14">
            <v>1</v>
          </cell>
          <cell r="S14">
            <v>1</v>
          </cell>
          <cell r="T14">
            <v>1</v>
          </cell>
          <cell r="U14">
            <v>1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</row>
        <row r="15">
          <cell r="C15" t="str">
            <v>Survey and updating data asset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1</v>
          </cell>
        </row>
        <row r="16">
          <cell r="C16" t="str">
            <v>Maintenance LV - OH Lines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1</v>
          </cell>
          <cell r="J16">
            <v>0</v>
          </cell>
          <cell r="K16">
            <v>0</v>
          </cell>
          <cell r="L16">
            <v>1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</row>
        <row r="17">
          <cell r="C17" t="str">
            <v>Maintenance LV - Construction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</row>
        <row r="18">
          <cell r="C18" t="str">
            <v>Maintenance LV - RoW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1</v>
          </cell>
          <cell r="J18">
            <v>0</v>
          </cell>
          <cell r="K18">
            <v>0</v>
          </cell>
          <cell r="L18">
            <v>1</v>
          </cell>
          <cell r="M18">
            <v>1</v>
          </cell>
          <cell r="N18">
            <v>1</v>
          </cell>
          <cell r="O18">
            <v>1</v>
          </cell>
          <cell r="P18">
            <v>1</v>
          </cell>
          <cell r="Q18">
            <v>1</v>
          </cell>
          <cell r="R18">
            <v>1</v>
          </cell>
          <cell r="S18">
            <v>1</v>
          </cell>
          <cell r="T18">
            <v>1</v>
          </cell>
          <cell r="U18">
            <v>1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</row>
        <row r="19">
          <cell r="C19" t="str">
            <v>Maintenance MV - Indoor Substation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1</v>
          </cell>
          <cell r="J19">
            <v>1</v>
          </cell>
          <cell r="K19">
            <v>0</v>
          </cell>
          <cell r="L19">
            <v>1</v>
          </cell>
          <cell r="M19">
            <v>1</v>
          </cell>
          <cell r="N19">
            <v>1</v>
          </cell>
          <cell r="O19">
            <v>1</v>
          </cell>
          <cell r="P19">
            <v>1</v>
          </cell>
          <cell r="Q19">
            <v>1</v>
          </cell>
          <cell r="R19">
            <v>1</v>
          </cell>
          <cell r="S19">
            <v>1</v>
          </cell>
          <cell r="T19">
            <v>1</v>
          </cell>
          <cell r="U19">
            <v>1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</row>
        <row r="20">
          <cell r="C20" t="str">
            <v>Maintenance MV - Outdoor Pole Mounted Substation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1</v>
          </cell>
          <cell r="J20">
            <v>1</v>
          </cell>
          <cell r="K20">
            <v>0</v>
          </cell>
          <cell r="L20">
            <v>1</v>
          </cell>
          <cell r="M20">
            <v>1</v>
          </cell>
          <cell r="N20">
            <v>1</v>
          </cell>
          <cell r="O20">
            <v>1</v>
          </cell>
          <cell r="P20">
            <v>1</v>
          </cell>
          <cell r="Q20">
            <v>1</v>
          </cell>
          <cell r="R20">
            <v>1</v>
          </cell>
          <cell r="S20">
            <v>1</v>
          </cell>
          <cell r="T20">
            <v>1</v>
          </cell>
          <cell r="U20">
            <v>1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</row>
        <row r="21">
          <cell r="C21" t="str">
            <v>Maintenance MV - OH Lines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1</v>
          </cell>
          <cell r="J21">
            <v>1</v>
          </cell>
          <cell r="K21">
            <v>0</v>
          </cell>
          <cell r="L21">
            <v>1</v>
          </cell>
          <cell r="M21">
            <v>1</v>
          </cell>
          <cell r="N21">
            <v>1</v>
          </cell>
          <cell r="O21">
            <v>1</v>
          </cell>
          <cell r="P21">
            <v>1</v>
          </cell>
          <cell r="Q21">
            <v>1</v>
          </cell>
          <cell r="R21">
            <v>1</v>
          </cell>
          <cell r="S21">
            <v>1</v>
          </cell>
          <cell r="T21">
            <v>1</v>
          </cell>
          <cell r="U21">
            <v>1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</row>
        <row r="22">
          <cell r="C22" t="str">
            <v>Maintenance MV - Construction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1</v>
          </cell>
          <cell r="M22">
            <v>0</v>
          </cell>
          <cell r="N22">
            <v>1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</row>
        <row r="23">
          <cell r="C23" t="str">
            <v>Maintenance MV - RoW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1</v>
          </cell>
          <cell r="J23">
            <v>0</v>
          </cell>
          <cell r="K23">
            <v>0</v>
          </cell>
          <cell r="L23">
            <v>1</v>
          </cell>
          <cell r="M23">
            <v>1</v>
          </cell>
          <cell r="N23">
            <v>1</v>
          </cell>
          <cell r="O23">
            <v>1</v>
          </cell>
          <cell r="P23">
            <v>1</v>
          </cell>
          <cell r="Q23">
            <v>1</v>
          </cell>
          <cell r="R23">
            <v>1</v>
          </cell>
          <cell r="S23">
            <v>1</v>
          </cell>
          <cell r="T23">
            <v>1</v>
          </cell>
          <cell r="U23">
            <v>1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</row>
        <row r="24">
          <cell r="C24" t="str">
            <v>Cubicle Maintenance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1</v>
          </cell>
          <cell r="Y24">
            <v>0</v>
          </cell>
        </row>
        <row r="25">
          <cell r="C25" t="str">
            <v>MV Transformer Maintenance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1</v>
          </cell>
          <cell r="Y25">
            <v>0</v>
          </cell>
        </row>
        <row r="26">
          <cell r="C26" t="str">
            <v>Relay 20kV Maintenance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1</v>
          </cell>
          <cell r="Y26">
            <v>0</v>
          </cell>
        </row>
        <row r="27">
          <cell r="C27" t="str">
            <v>Switch Gear 20kV Maintenance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1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1</v>
          </cell>
          <cell r="Y27">
            <v>0</v>
          </cell>
        </row>
        <row r="28">
          <cell r="C28" t="str">
            <v>Battery 20kV Maintenance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1</v>
          </cell>
          <cell r="Y28">
            <v>0</v>
          </cell>
        </row>
        <row r="29">
          <cell r="C29" t="str">
            <v>New Connection Single Phase - Direct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1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</row>
      </sheetData>
      <sheetData sheetId="11">
        <row r="6">
          <cell r="C6">
            <v>0</v>
          </cell>
          <cell r="D6" t="str">
            <v>North_Surabaya</v>
          </cell>
          <cell r="E6" t="str">
            <v>South_Surabaya</v>
          </cell>
          <cell r="F6" t="str">
            <v>West_Surabaya</v>
          </cell>
          <cell r="G6" t="str">
            <v>Gresik</v>
          </cell>
          <cell r="H6" t="str">
            <v>APD_East_Java</v>
          </cell>
          <cell r="I6" t="str">
            <v>Salatiga</v>
          </cell>
          <cell r="J6" t="str">
            <v>Menteng</v>
          </cell>
          <cell r="K6" t="str">
            <v>APD_Disjaya</v>
          </cell>
          <cell r="L6" t="str">
            <v>Padang</v>
          </cell>
          <cell r="M6" t="str">
            <v>Bandung</v>
          </cell>
          <cell r="N6" t="str">
            <v>Majalaya</v>
          </cell>
          <cell r="O6" t="str">
            <v>Garut</v>
          </cell>
          <cell r="P6" t="str">
            <v>Bogor</v>
          </cell>
          <cell r="Q6" t="str">
            <v>Purwakarta</v>
          </cell>
          <cell r="R6" t="str">
            <v>Sukabumi</v>
          </cell>
          <cell r="S6" t="str">
            <v>Karawang</v>
          </cell>
          <cell r="T6" t="str">
            <v>North_Banten</v>
          </cell>
          <cell r="U6" t="str">
            <v>Depok</v>
          </cell>
          <cell r="V6" t="str">
            <v>Cimahi</v>
          </cell>
          <cell r="W6" t="str">
            <v>Cianjur</v>
          </cell>
          <cell r="X6" t="str">
            <v>APD_West_Java</v>
          </cell>
          <cell r="Y6" t="str">
            <v>Aceh</v>
          </cell>
        </row>
        <row r="7">
          <cell r="C7" t="str">
            <v>Inspection LV - RoW Lines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1</v>
          </cell>
          <cell r="J7">
            <v>1</v>
          </cell>
          <cell r="K7">
            <v>0</v>
          </cell>
          <cell r="L7">
            <v>1</v>
          </cell>
          <cell r="M7">
            <v>1</v>
          </cell>
          <cell r="N7">
            <v>1</v>
          </cell>
          <cell r="O7">
            <v>1</v>
          </cell>
          <cell r="P7">
            <v>1</v>
          </cell>
          <cell r="Q7">
            <v>1</v>
          </cell>
          <cell r="R7">
            <v>1</v>
          </cell>
          <cell r="S7">
            <v>1</v>
          </cell>
          <cell r="T7">
            <v>1</v>
          </cell>
          <cell r="U7">
            <v>1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</row>
        <row r="8">
          <cell r="C8" t="str">
            <v>Inspection LV - Measuring Peak Load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1</v>
          </cell>
          <cell r="J8">
            <v>1</v>
          </cell>
          <cell r="K8">
            <v>0</v>
          </cell>
          <cell r="L8">
            <v>1</v>
          </cell>
          <cell r="M8">
            <v>1</v>
          </cell>
          <cell r="N8">
            <v>1</v>
          </cell>
          <cell r="O8">
            <v>1</v>
          </cell>
          <cell r="P8">
            <v>1</v>
          </cell>
          <cell r="Q8">
            <v>1</v>
          </cell>
          <cell r="R8">
            <v>1</v>
          </cell>
          <cell r="S8">
            <v>1</v>
          </cell>
          <cell r="T8">
            <v>1</v>
          </cell>
          <cell r="U8">
            <v>1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</row>
        <row r="9">
          <cell r="C9" t="str">
            <v>Inspection LV - Construction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1</v>
          </cell>
          <cell r="J9">
            <v>1</v>
          </cell>
          <cell r="K9">
            <v>0</v>
          </cell>
          <cell r="L9">
            <v>1</v>
          </cell>
          <cell r="M9">
            <v>1</v>
          </cell>
          <cell r="N9">
            <v>1</v>
          </cell>
          <cell r="O9">
            <v>1</v>
          </cell>
          <cell r="P9">
            <v>1</v>
          </cell>
          <cell r="Q9">
            <v>1</v>
          </cell>
          <cell r="R9">
            <v>1</v>
          </cell>
          <cell r="S9">
            <v>1</v>
          </cell>
          <cell r="T9">
            <v>1</v>
          </cell>
          <cell r="U9">
            <v>1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</row>
        <row r="10">
          <cell r="C10" t="str">
            <v>Inspection LV - Household Connection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1</v>
          </cell>
          <cell r="J10">
            <v>0</v>
          </cell>
          <cell r="K10">
            <v>0</v>
          </cell>
          <cell r="L10">
            <v>1</v>
          </cell>
          <cell r="M10">
            <v>1</v>
          </cell>
          <cell r="N10">
            <v>1</v>
          </cell>
          <cell r="O10">
            <v>1</v>
          </cell>
          <cell r="P10">
            <v>1</v>
          </cell>
          <cell r="Q10">
            <v>1</v>
          </cell>
          <cell r="R10">
            <v>1</v>
          </cell>
          <cell r="S10">
            <v>1</v>
          </cell>
          <cell r="T10">
            <v>1</v>
          </cell>
          <cell r="U10">
            <v>1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</row>
        <row r="11">
          <cell r="C11" t="str">
            <v>Inspection MV - Substation/Transformers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1</v>
          </cell>
          <cell r="J11">
            <v>1</v>
          </cell>
          <cell r="K11">
            <v>0</v>
          </cell>
          <cell r="L11">
            <v>1</v>
          </cell>
          <cell r="M11">
            <v>1</v>
          </cell>
          <cell r="N11">
            <v>1</v>
          </cell>
          <cell r="O11">
            <v>1</v>
          </cell>
          <cell r="P11">
            <v>1</v>
          </cell>
          <cell r="Q11">
            <v>1</v>
          </cell>
          <cell r="R11">
            <v>1</v>
          </cell>
          <cell r="S11">
            <v>1</v>
          </cell>
          <cell r="T11">
            <v>1</v>
          </cell>
          <cell r="U11">
            <v>1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</row>
        <row r="12">
          <cell r="C12" t="str">
            <v>Inspection MV - RoW/Lines</v>
          </cell>
          <cell r="D12">
            <v>1</v>
          </cell>
          <cell r="E12">
            <v>1</v>
          </cell>
          <cell r="F12">
            <v>1</v>
          </cell>
          <cell r="G12">
            <v>1</v>
          </cell>
          <cell r="H12">
            <v>0</v>
          </cell>
          <cell r="I12">
            <v>1</v>
          </cell>
          <cell r="J12">
            <v>0</v>
          </cell>
          <cell r="K12">
            <v>0</v>
          </cell>
          <cell r="L12">
            <v>1</v>
          </cell>
          <cell r="M12">
            <v>1</v>
          </cell>
          <cell r="N12">
            <v>1</v>
          </cell>
          <cell r="O12">
            <v>1</v>
          </cell>
          <cell r="P12">
            <v>1</v>
          </cell>
          <cell r="Q12">
            <v>1</v>
          </cell>
          <cell r="R12">
            <v>1</v>
          </cell>
          <cell r="S12">
            <v>1</v>
          </cell>
          <cell r="T12">
            <v>1</v>
          </cell>
          <cell r="U12">
            <v>1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</row>
        <row r="13">
          <cell r="C13" t="str">
            <v>Inspection MV - Measuring Peak Load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1</v>
          </cell>
          <cell r="N13">
            <v>1</v>
          </cell>
          <cell r="O13">
            <v>1</v>
          </cell>
          <cell r="P13">
            <v>1</v>
          </cell>
          <cell r="Q13">
            <v>1</v>
          </cell>
          <cell r="R13">
            <v>1</v>
          </cell>
          <cell r="S13">
            <v>1</v>
          </cell>
          <cell r="T13">
            <v>1</v>
          </cell>
          <cell r="U13">
            <v>1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</row>
        <row r="14">
          <cell r="C14" t="str">
            <v>Inspection MV - Construction</v>
          </cell>
          <cell r="D14">
            <v>1</v>
          </cell>
          <cell r="E14">
            <v>1</v>
          </cell>
          <cell r="F14">
            <v>1</v>
          </cell>
          <cell r="G14">
            <v>1</v>
          </cell>
          <cell r="H14">
            <v>0</v>
          </cell>
          <cell r="I14">
            <v>1</v>
          </cell>
          <cell r="J14">
            <v>0</v>
          </cell>
          <cell r="K14">
            <v>0</v>
          </cell>
          <cell r="L14">
            <v>1</v>
          </cell>
          <cell r="M14">
            <v>1</v>
          </cell>
          <cell r="N14">
            <v>1</v>
          </cell>
          <cell r="O14">
            <v>1</v>
          </cell>
          <cell r="P14">
            <v>1</v>
          </cell>
          <cell r="Q14">
            <v>1</v>
          </cell>
          <cell r="R14">
            <v>1</v>
          </cell>
          <cell r="S14">
            <v>1</v>
          </cell>
          <cell r="T14">
            <v>1</v>
          </cell>
          <cell r="U14">
            <v>1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</row>
        <row r="15">
          <cell r="C15" t="str">
            <v>Survey and updating data asset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1</v>
          </cell>
        </row>
        <row r="16">
          <cell r="C16" t="str">
            <v>Maintenance LV - OH Lines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1</v>
          </cell>
          <cell r="J16">
            <v>0</v>
          </cell>
          <cell r="K16">
            <v>0</v>
          </cell>
          <cell r="L16">
            <v>1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</row>
        <row r="17">
          <cell r="C17" t="str">
            <v>Maintenance LV - Construction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</row>
        <row r="18">
          <cell r="C18" t="str">
            <v>Maintenance LV - RoW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1</v>
          </cell>
          <cell r="J18">
            <v>0</v>
          </cell>
          <cell r="K18">
            <v>0</v>
          </cell>
          <cell r="L18">
            <v>1</v>
          </cell>
          <cell r="M18">
            <v>1</v>
          </cell>
          <cell r="N18">
            <v>1</v>
          </cell>
          <cell r="O18">
            <v>1</v>
          </cell>
          <cell r="P18">
            <v>1</v>
          </cell>
          <cell r="Q18">
            <v>1</v>
          </cell>
          <cell r="R18">
            <v>1</v>
          </cell>
          <cell r="S18">
            <v>1</v>
          </cell>
          <cell r="T18">
            <v>1</v>
          </cell>
          <cell r="U18">
            <v>1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</row>
        <row r="19">
          <cell r="C19" t="str">
            <v>Maintenance MV - Indoor Substation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1</v>
          </cell>
          <cell r="J19">
            <v>1</v>
          </cell>
          <cell r="K19">
            <v>0</v>
          </cell>
          <cell r="L19">
            <v>1</v>
          </cell>
          <cell r="M19">
            <v>1</v>
          </cell>
          <cell r="N19">
            <v>1</v>
          </cell>
          <cell r="O19">
            <v>1</v>
          </cell>
          <cell r="P19">
            <v>1</v>
          </cell>
          <cell r="Q19">
            <v>1</v>
          </cell>
          <cell r="R19">
            <v>1</v>
          </cell>
          <cell r="S19">
            <v>1</v>
          </cell>
          <cell r="T19">
            <v>1</v>
          </cell>
          <cell r="U19">
            <v>1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</row>
        <row r="20">
          <cell r="C20" t="str">
            <v>Maintenance MV - Outdoor Pole Mounted Substation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1</v>
          </cell>
          <cell r="J20">
            <v>1</v>
          </cell>
          <cell r="K20">
            <v>0</v>
          </cell>
          <cell r="L20">
            <v>1</v>
          </cell>
          <cell r="M20">
            <v>1</v>
          </cell>
          <cell r="N20">
            <v>1</v>
          </cell>
          <cell r="O20">
            <v>1</v>
          </cell>
          <cell r="P20">
            <v>1</v>
          </cell>
          <cell r="Q20">
            <v>1</v>
          </cell>
          <cell r="R20">
            <v>1</v>
          </cell>
          <cell r="S20">
            <v>1</v>
          </cell>
          <cell r="T20">
            <v>1</v>
          </cell>
          <cell r="U20">
            <v>1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</row>
        <row r="21">
          <cell r="C21" t="str">
            <v>Maintenance MV - OH Lines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1</v>
          </cell>
          <cell r="J21">
            <v>1</v>
          </cell>
          <cell r="K21">
            <v>0</v>
          </cell>
          <cell r="L21">
            <v>1</v>
          </cell>
          <cell r="M21">
            <v>1</v>
          </cell>
          <cell r="N21">
            <v>1</v>
          </cell>
          <cell r="O21">
            <v>1</v>
          </cell>
          <cell r="P21">
            <v>1</v>
          </cell>
          <cell r="Q21">
            <v>1</v>
          </cell>
          <cell r="R21">
            <v>1</v>
          </cell>
          <cell r="S21">
            <v>1</v>
          </cell>
          <cell r="T21">
            <v>1</v>
          </cell>
          <cell r="U21">
            <v>1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</row>
        <row r="22">
          <cell r="C22" t="str">
            <v>Maintenance MV - Construction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1</v>
          </cell>
          <cell r="M22">
            <v>0</v>
          </cell>
          <cell r="N22">
            <v>1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</row>
        <row r="23">
          <cell r="C23" t="str">
            <v>Maintenance MV - RoW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1</v>
          </cell>
          <cell r="J23">
            <v>0</v>
          </cell>
          <cell r="K23">
            <v>0</v>
          </cell>
          <cell r="L23">
            <v>1</v>
          </cell>
          <cell r="M23">
            <v>1</v>
          </cell>
          <cell r="N23">
            <v>1</v>
          </cell>
          <cell r="O23">
            <v>1</v>
          </cell>
          <cell r="P23">
            <v>1</v>
          </cell>
          <cell r="Q23">
            <v>1</v>
          </cell>
          <cell r="R23">
            <v>1</v>
          </cell>
          <cell r="S23">
            <v>1</v>
          </cell>
          <cell r="T23">
            <v>1</v>
          </cell>
          <cell r="U23">
            <v>1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</row>
        <row r="24">
          <cell r="C24" t="str">
            <v>Cubicle Maintenance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1</v>
          </cell>
          <cell r="Y24">
            <v>0</v>
          </cell>
        </row>
        <row r="25">
          <cell r="C25" t="str">
            <v>MV Transformer Maintenance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1</v>
          </cell>
          <cell r="Y25">
            <v>0</v>
          </cell>
        </row>
        <row r="26">
          <cell r="C26" t="str">
            <v>Relay 20kV Maintenance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1</v>
          </cell>
          <cell r="Y26">
            <v>0</v>
          </cell>
        </row>
        <row r="27">
          <cell r="C27" t="str">
            <v>Switch Gear 20kV Maintenance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1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1</v>
          </cell>
          <cell r="Y27">
            <v>0</v>
          </cell>
        </row>
        <row r="28">
          <cell r="C28" t="str">
            <v>Battery 20kV Maintenance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1</v>
          </cell>
          <cell r="Y28">
            <v>0</v>
          </cell>
        </row>
        <row r="29">
          <cell r="C29" t="str">
            <v>New Connection Single Phase - Direct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1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</row>
        <row r="30">
          <cell r="C30" t="str">
            <v>New Connection Single Phase - Indirect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1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</row>
        <row r="31">
          <cell r="C31" t="str">
            <v>New Connection Three Phase - Direct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1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</row>
        <row r="32">
          <cell r="C32" t="str">
            <v>New Connection Three Phase - Indirect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</row>
        <row r="33">
          <cell r="C33" t="str">
            <v>Meter Reading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1</v>
          </cell>
          <cell r="N33">
            <v>0</v>
          </cell>
          <cell r="O33">
            <v>0</v>
          </cell>
          <cell r="P33">
            <v>0</v>
          </cell>
          <cell r="Q33">
            <v>1</v>
          </cell>
          <cell r="R33">
            <v>1</v>
          </cell>
          <cell r="S33">
            <v>0</v>
          </cell>
          <cell r="T33">
            <v>1</v>
          </cell>
          <cell r="U33">
            <v>0</v>
          </cell>
          <cell r="V33">
            <v>1</v>
          </cell>
          <cell r="W33">
            <v>1</v>
          </cell>
          <cell r="X33">
            <v>0</v>
          </cell>
          <cell r="Y33">
            <v>0</v>
          </cell>
        </row>
        <row r="34">
          <cell r="C34" t="str">
            <v>Disconnection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1</v>
          </cell>
          <cell r="N34">
            <v>0</v>
          </cell>
          <cell r="O34">
            <v>0</v>
          </cell>
          <cell r="P34">
            <v>0</v>
          </cell>
          <cell r="Q34">
            <v>1</v>
          </cell>
          <cell r="R34">
            <v>1</v>
          </cell>
          <cell r="S34">
            <v>0</v>
          </cell>
          <cell r="T34">
            <v>1</v>
          </cell>
          <cell r="U34">
            <v>0</v>
          </cell>
          <cell r="V34">
            <v>1</v>
          </cell>
          <cell r="W34">
            <v>1</v>
          </cell>
          <cell r="X34">
            <v>0</v>
          </cell>
          <cell r="Y34">
            <v>0</v>
          </cell>
        </row>
        <row r="35">
          <cell r="C35" t="str">
            <v>Updating Customer Data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1</v>
          </cell>
          <cell r="N35">
            <v>0</v>
          </cell>
          <cell r="O35">
            <v>0</v>
          </cell>
          <cell r="P35">
            <v>0</v>
          </cell>
          <cell r="Q35">
            <v>1</v>
          </cell>
          <cell r="R35">
            <v>1</v>
          </cell>
          <cell r="S35">
            <v>0</v>
          </cell>
          <cell r="T35">
            <v>1</v>
          </cell>
          <cell r="U35">
            <v>0</v>
          </cell>
          <cell r="V35">
            <v>1</v>
          </cell>
          <cell r="W35">
            <v>1</v>
          </cell>
          <cell r="X35">
            <v>0</v>
          </cell>
          <cell r="Y35">
            <v>0</v>
          </cell>
        </row>
        <row r="36">
          <cell r="C36" t="str">
            <v>Main Substation Operations (MV Side)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1</v>
          </cell>
          <cell r="I36">
            <v>0</v>
          </cell>
          <cell r="J36">
            <v>0</v>
          </cell>
          <cell r="K36">
            <v>1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1</v>
          </cell>
          <cell r="Y36">
            <v>0</v>
          </cell>
        </row>
        <row r="37">
          <cell r="C37" t="str">
            <v>Emergency Services - MV</v>
          </cell>
          <cell r="D37">
            <v>1</v>
          </cell>
          <cell r="E37">
            <v>1</v>
          </cell>
          <cell r="F37">
            <v>1</v>
          </cell>
          <cell r="G37">
            <v>1</v>
          </cell>
          <cell r="H37">
            <v>0</v>
          </cell>
          <cell r="I37">
            <v>1</v>
          </cell>
          <cell r="J37">
            <v>1</v>
          </cell>
          <cell r="K37">
            <v>0</v>
          </cell>
          <cell r="L37">
            <v>1</v>
          </cell>
          <cell r="M37">
            <v>1</v>
          </cell>
          <cell r="N37">
            <v>1</v>
          </cell>
          <cell r="O37">
            <v>1</v>
          </cell>
          <cell r="P37">
            <v>1</v>
          </cell>
          <cell r="Q37">
            <v>1</v>
          </cell>
          <cell r="R37">
            <v>1</v>
          </cell>
          <cell r="S37">
            <v>1</v>
          </cell>
          <cell r="T37">
            <v>1</v>
          </cell>
          <cell r="U37">
            <v>1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</row>
        <row r="38">
          <cell r="C38" t="str">
            <v>Emergency Services - LV</v>
          </cell>
          <cell r="D38">
            <v>1</v>
          </cell>
          <cell r="E38">
            <v>1</v>
          </cell>
          <cell r="F38">
            <v>1</v>
          </cell>
          <cell r="G38">
            <v>1</v>
          </cell>
          <cell r="H38">
            <v>0</v>
          </cell>
          <cell r="I38">
            <v>1</v>
          </cell>
          <cell r="J38">
            <v>1</v>
          </cell>
          <cell r="K38">
            <v>0</v>
          </cell>
          <cell r="L38">
            <v>1</v>
          </cell>
          <cell r="M38">
            <v>1</v>
          </cell>
          <cell r="N38">
            <v>1</v>
          </cell>
          <cell r="O38">
            <v>1</v>
          </cell>
          <cell r="P38">
            <v>1</v>
          </cell>
          <cell r="Q38">
            <v>1</v>
          </cell>
          <cell r="R38">
            <v>1</v>
          </cell>
          <cell r="S38">
            <v>1</v>
          </cell>
          <cell r="T38">
            <v>1</v>
          </cell>
          <cell r="U38">
            <v>1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</row>
        <row r="39">
          <cell r="C39" t="str">
            <v>Front Liner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</row>
        <row r="46">
          <cell r="C46">
            <v>0</v>
          </cell>
          <cell r="D46" t="str">
            <v>North_Surabaya</v>
          </cell>
          <cell r="E46" t="str">
            <v>South_Surabaya</v>
          </cell>
          <cell r="F46" t="str">
            <v>West_Surabaya</v>
          </cell>
          <cell r="G46" t="str">
            <v>Gresik</v>
          </cell>
          <cell r="H46" t="str">
            <v>APD_East_Java</v>
          </cell>
          <cell r="I46" t="str">
            <v>Salatiga</v>
          </cell>
          <cell r="J46" t="str">
            <v>Menteng</v>
          </cell>
          <cell r="K46" t="str">
            <v>APD_Disjaya</v>
          </cell>
          <cell r="L46" t="str">
            <v>Padang</v>
          </cell>
          <cell r="M46" t="str">
            <v>Bandung</v>
          </cell>
          <cell r="N46" t="str">
            <v>Majalaya</v>
          </cell>
          <cell r="O46" t="str">
            <v>Garut</v>
          </cell>
          <cell r="P46" t="str">
            <v>Bogor</v>
          </cell>
          <cell r="Q46" t="str">
            <v>Purwakarta</v>
          </cell>
          <cell r="R46" t="str">
            <v>Sukabumi</v>
          </cell>
          <cell r="S46" t="str">
            <v>Karawang</v>
          </cell>
          <cell r="T46" t="str">
            <v>North_Banten</v>
          </cell>
          <cell r="U46" t="str">
            <v>Depok</v>
          </cell>
          <cell r="V46" t="str">
            <v>Cimahi</v>
          </cell>
          <cell r="W46" t="str">
            <v>Cianjur</v>
          </cell>
          <cell r="X46" t="str">
            <v>APD_West_Java</v>
          </cell>
          <cell r="Y46" t="str">
            <v>Aceh</v>
          </cell>
        </row>
        <row r="47">
          <cell r="C47" t="str">
            <v>Inspection LV - RoW Lines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6956345.9581504241</v>
          </cell>
          <cell r="J47">
            <v>0</v>
          </cell>
          <cell r="K47">
            <v>0</v>
          </cell>
          <cell r="L47">
            <v>8140702.7016882766</v>
          </cell>
          <cell r="M47">
            <v>50116.681587821397</v>
          </cell>
          <cell r="N47">
            <v>14431557.166676087</v>
          </cell>
          <cell r="O47">
            <v>8462928.9535550345</v>
          </cell>
          <cell r="P47">
            <v>61200316.92028822</v>
          </cell>
          <cell r="Q47">
            <v>6415787.6054562069</v>
          </cell>
          <cell r="R47">
            <v>18698042.836841457</v>
          </cell>
          <cell r="S47">
            <v>23726333.099031404</v>
          </cell>
          <cell r="T47">
            <v>25687198.42376852</v>
          </cell>
          <cell r="U47">
            <v>35420291.791834943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</row>
        <row r="48">
          <cell r="C48" t="str">
            <v>Inspection LV - Measuring Peak Load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78407290.71419549</v>
          </cell>
          <cell r="J48">
            <v>22841217.899332456</v>
          </cell>
          <cell r="K48">
            <v>0</v>
          </cell>
          <cell r="L48">
            <v>38667250.198165491</v>
          </cell>
          <cell r="M48">
            <v>69325.991160164151</v>
          </cell>
          <cell r="N48">
            <v>8323433.4277961515</v>
          </cell>
          <cell r="O48">
            <v>14270631.471928317</v>
          </cell>
          <cell r="P48">
            <v>48857478.219599396</v>
          </cell>
          <cell r="Q48">
            <v>5176033.0950563625</v>
          </cell>
          <cell r="R48">
            <v>29089979.544952031</v>
          </cell>
          <cell r="S48">
            <v>29586987.386499852</v>
          </cell>
          <cell r="T48">
            <v>43613893.130386464</v>
          </cell>
          <cell r="U48">
            <v>24861511.895503227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</row>
        <row r="49">
          <cell r="C49" t="str">
            <v>Inspection LV - Construction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6956345.9581504241</v>
          </cell>
          <cell r="J49">
            <v>14667235.619340703</v>
          </cell>
          <cell r="K49">
            <v>0</v>
          </cell>
          <cell r="L49">
            <v>8140702.7016882766</v>
          </cell>
          <cell r="M49">
            <v>50116.681587821397</v>
          </cell>
          <cell r="N49">
            <v>14431557.166676087</v>
          </cell>
          <cell r="O49">
            <v>8462928.9535550345</v>
          </cell>
          <cell r="P49">
            <v>61200316.92028822</v>
          </cell>
          <cell r="Q49">
            <v>6415787.6054562069</v>
          </cell>
          <cell r="R49">
            <v>18698042.836841457</v>
          </cell>
          <cell r="S49">
            <v>23726333.099031404</v>
          </cell>
          <cell r="T49">
            <v>25687198.42376852</v>
          </cell>
          <cell r="U49">
            <v>35420291.791834943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</row>
        <row r="50">
          <cell r="C50" t="str">
            <v>Inspection LV - Household Connection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10291059.706933726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</row>
        <row r="51">
          <cell r="C51" t="str">
            <v>Inspection MV - Substation/Transformers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68217792.745679691</v>
          </cell>
          <cell r="J51">
            <v>15084241.81262544</v>
          </cell>
          <cell r="K51">
            <v>0</v>
          </cell>
          <cell r="L51">
            <v>23933595.178441521</v>
          </cell>
          <cell r="M51">
            <v>249561.58755948799</v>
          </cell>
          <cell r="N51">
            <v>10407059.423020579</v>
          </cell>
          <cell r="O51">
            <v>17813180.719899479</v>
          </cell>
          <cell r="P51">
            <v>58633788.189072013</v>
          </cell>
          <cell r="Q51">
            <v>11984047.319793055</v>
          </cell>
          <cell r="R51">
            <v>34406353.168429367</v>
          </cell>
          <cell r="S51">
            <v>37025699.277615108</v>
          </cell>
          <cell r="T51">
            <v>49257060.438014597</v>
          </cell>
          <cell r="U51">
            <v>30416752.033001319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</row>
        <row r="52">
          <cell r="C52" t="str">
            <v>Inspection MV - RoW/Lines</v>
          </cell>
          <cell r="D52">
            <v>139877409.34106195</v>
          </cell>
          <cell r="E52">
            <v>116564507.78421828</v>
          </cell>
          <cell r="F52">
            <v>69938704.670530975</v>
          </cell>
          <cell r="G52">
            <v>81472673.088952795</v>
          </cell>
          <cell r="H52">
            <v>0</v>
          </cell>
          <cell r="I52">
            <v>8803385.4584451206</v>
          </cell>
          <cell r="J52">
            <v>0</v>
          </cell>
          <cell r="K52">
            <v>0</v>
          </cell>
          <cell r="L52">
            <v>10935495.441857966</v>
          </cell>
          <cell r="M52">
            <v>51282.185810793992</v>
          </cell>
          <cell r="N52">
            <v>10899423.5593933</v>
          </cell>
          <cell r="O52">
            <v>9077603.1768421531</v>
          </cell>
          <cell r="P52">
            <v>16023597.301715482</v>
          </cell>
          <cell r="Q52">
            <v>5879457.6264926698</v>
          </cell>
          <cell r="R52">
            <v>17940363.029332615</v>
          </cell>
          <cell r="S52">
            <v>17627508.22957468</v>
          </cell>
          <cell r="T52">
            <v>18627973.515389029</v>
          </cell>
          <cell r="U52">
            <v>3303696.1449256684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</row>
        <row r="53">
          <cell r="C53" t="str">
            <v>Business Volume in region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79008.651092824075</v>
          </cell>
          <cell r="N53">
            <v>7154622.2376169311</v>
          </cell>
          <cell r="O53">
            <v>3788230.1477560597</v>
          </cell>
          <cell r="P53">
            <v>8391983.2264824044</v>
          </cell>
          <cell r="Q53">
            <v>2943738.5616714759</v>
          </cell>
          <cell r="R53">
            <v>5130809.6574563319</v>
          </cell>
          <cell r="S53">
            <v>6438967.2260285988</v>
          </cell>
          <cell r="T53">
            <v>14419509.776195373</v>
          </cell>
          <cell r="U53">
            <v>6775304.7246709876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</row>
        <row r="54">
          <cell r="C54" t="str">
            <v>Business Volume</v>
          </cell>
          <cell r="D54">
            <v>69830704.670530975</v>
          </cell>
          <cell r="E54">
            <v>58192253.892109141</v>
          </cell>
          <cell r="F54">
            <v>34915352.335265487</v>
          </cell>
          <cell r="G54">
            <v>46483813.193687312</v>
          </cell>
          <cell r="H54">
            <v>0</v>
          </cell>
          <cell r="I54">
            <v>8803385.4584451206</v>
          </cell>
          <cell r="J54">
            <v>0</v>
          </cell>
          <cell r="K54">
            <v>0</v>
          </cell>
          <cell r="L54">
            <v>10935495.441857966</v>
          </cell>
          <cell r="M54">
            <v>51282.185810793992</v>
          </cell>
          <cell r="N54">
            <v>10899423.5593933</v>
          </cell>
          <cell r="O54">
            <v>9077603.1768421531</v>
          </cell>
          <cell r="P54">
            <v>16023597.301715482</v>
          </cell>
          <cell r="Q54">
            <v>5879457.6264926698</v>
          </cell>
          <cell r="R54">
            <v>17940363.029332615</v>
          </cell>
          <cell r="S54">
            <v>17627508.22957468</v>
          </cell>
          <cell r="T54">
            <v>18627973.515389029</v>
          </cell>
          <cell r="U54">
            <v>3303696.1449256684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</row>
        <row r="55">
          <cell r="C55" t="str">
            <v># Customers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59035891</v>
          </cell>
        </row>
        <row r="56">
          <cell r="C56" t="str">
            <v>Number of Customers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28776350.687725738</v>
          </cell>
          <cell r="J56">
            <v>0</v>
          </cell>
          <cell r="K56">
            <v>0</v>
          </cell>
          <cell r="L56">
            <v>3422477.9102442414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</row>
        <row r="57">
          <cell r="C57" t="str">
            <v># Open Contracts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28776350.687725738</v>
          </cell>
          <cell r="J57">
            <v>0</v>
          </cell>
          <cell r="K57">
            <v>0</v>
          </cell>
          <cell r="L57">
            <v>3422477.9102442414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</row>
        <row r="58">
          <cell r="C58" t="str">
            <v>Number of Open Contracts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23218441.427364856</v>
          </cell>
          <cell r="J58">
            <v>0</v>
          </cell>
          <cell r="K58">
            <v>0</v>
          </cell>
          <cell r="L58">
            <v>5775162.0064676423</v>
          </cell>
          <cell r="M58">
            <v>7036271.1567286123</v>
          </cell>
          <cell r="N58">
            <v>7410094.0974354856</v>
          </cell>
          <cell r="O58">
            <v>3478085.5830693645</v>
          </cell>
          <cell r="P58">
            <v>25273744.679282859</v>
          </cell>
          <cell r="Q58">
            <v>2772286.7570554097</v>
          </cell>
          <cell r="R58">
            <v>5740050.9150878778</v>
          </cell>
          <cell r="S58">
            <v>14420280.02032648</v>
          </cell>
          <cell r="T58">
            <v>10278912.254818559</v>
          </cell>
          <cell r="U58">
            <v>21306223.517527994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</row>
        <row r="59">
          <cell r="C59" t="str">
            <v># Flat Absorption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41963127.687368751</v>
          </cell>
          <cell r="J59">
            <v>140122000</v>
          </cell>
          <cell r="K59">
            <v>0</v>
          </cell>
          <cell r="L59">
            <v>19735067.981265049</v>
          </cell>
          <cell r="M59">
            <v>525382914.07399082</v>
          </cell>
          <cell r="N59">
            <v>41217845.311988994</v>
          </cell>
          <cell r="O59">
            <v>40791533.076999813</v>
          </cell>
          <cell r="P59">
            <v>123634129.10132462</v>
          </cell>
          <cell r="Q59">
            <v>25690593.749722105</v>
          </cell>
          <cell r="R59">
            <v>77730149.067525983</v>
          </cell>
          <cell r="S59">
            <v>74728491.262227803</v>
          </cell>
          <cell r="T59">
            <v>329481266.97280562</v>
          </cell>
          <cell r="U59">
            <v>61455079.342833832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</row>
        <row r="60">
          <cell r="C60" t="str">
            <v>Flat Absorption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110903861.61031935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</row>
        <row r="61">
          <cell r="C61" t="str">
            <v># Employees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24732709.634627469</v>
          </cell>
          <cell r="M61">
            <v>26498000</v>
          </cell>
          <cell r="N61">
            <v>1878375</v>
          </cell>
          <cell r="O61">
            <v>1538458.3333333333</v>
          </cell>
          <cell r="P61">
            <v>2287500</v>
          </cell>
          <cell r="Q61">
            <v>2120583.3333333335</v>
          </cell>
          <cell r="R61">
            <v>1770416.6666666667</v>
          </cell>
          <cell r="S61">
            <v>2480083.3333333335</v>
          </cell>
          <cell r="T61">
            <v>2260500</v>
          </cell>
          <cell r="U61">
            <v>2309208.3333333335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</row>
        <row r="62">
          <cell r="C62" t="str">
            <v>Number of employees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24732709.634627469</v>
          </cell>
          <cell r="M62">
            <v>26498000</v>
          </cell>
          <cell r="N62">
            <v>1878375</v>
          </cell>
          <cell r="O62">
            <v>1538458.3333333333</v>
          </cell>
          <cell r="P62">
            <v>2287500</v>
          </cell>
          <cell r="Q62">
            <v>2120583.3333333335</v>
          </cell>
          <cell r="R62">
            <v>1770416.6666666667</v>
          </cell>
          <cell r="S62">
            <v>2480083.3333333335</v>
          </cell>
          <cell r="T62">
            <v>2260500</v>
          </cell>
          <cell r="U62">
            <v>2309208.3333333335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</row>
        <row r="63">
          <cell r="C63" t="str">
            <v>Time Spent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116959327.77710739</v>
          </cell>
          <cell r="J63">
            <v>0</v>
          </cell>
          <cell r="K63">
            <v>0</v>
          </cell>
          <cell r="L63">
            <v>95536494.121943161</v>
          </cell>
          <cell r="M63">
            <v>13200853.876988053</v>
          </cell>
          <cell r="N63">
            <v>45989225.75952699</v>
          </cell>
          <cell r="O63">
            <v>42155808.476280704</v>
          </cell>
          <cell r="P63">
            <v>69296952.075793952</v>
          </cell>
          <cell r="Q63">
            <v>25224127.378374148</v>
          </cell>
          <cell r="R63">
            <v>80850293.349546671</v>
          </cell>
          <cell r="S63">
            <v>77230726.230312496</v>
          </cell>
          <cell r="T63">
            <v>74370284.327752531</v>
          </cell>
          <cell r="U63">
            <v>27788059.622415643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</row>
        <row r="64">
          <cell r="C64" t="str">
            <v>Time Spent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1</v>
          </cell>
          <cell r="Y64">
            <v>0</v>
          </cell>
        </row>
        <row r="65">
          <cell r="C65" t="str">
            <v>Manual override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1</v>
          </cell>
          <cell r="Y65">
            <v>0</v>
          </cell>
        </row>
        <row r="66">
          <cell r="C66" t="str">
            <v>Manual override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1</v>
          </cell>
          <cell r="Y66">
            <v>0</v>
          </cell>
        </row>
        <row r="67">
          <cell r="C67" t="str">
            <v>Switch Gear 20kV Maintenance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1</v>
          </cell>
          <cell r="Y67">
            <v>0</v>
          </cell>
        </row>
        <row r="68">
          <cell r="C68" t="str">
            <v>Battery 20kV Maintenance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1</v>
          </cell>
          <cell r="Y68">
            <v>0</v>
          </cell>
        </row>
        <row r="69">
          <cell r="C69" t="str">
            <v>New Connection Single Phase - Direct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48030303.036239661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</row>
        <row r="70">
          <cell r="C70" t="str">
            <v>New Connection Single Phase - Indirect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48030303.036239661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</row>
        <row r="71">
          <cell r="C71" t="str">
            <v>New Connection Three Phase - Direct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48030303.036239661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</row>
        <row r="72">
          <cell r="C72" t="str">
            <v>New Connection Three Phase - Indirect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</row>
        <row r="73">
          <cell r="C73" t="str">
            <v>Meter Reading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241978448.41248</v>
          </cell>
          <cell r="N73">
            <v>0</v>
          </cell>
          <cell r="O73">
            <v>0</v>
          </cell>
          <cell r="P73">
            <v>0</v>
          </cell>
          <cell r="Q73">
            <v>421473860.18666667</v>
          </cell>
          <cell r="R73">
            <v>355122910.60069335</v>
          </cell>
          <cell r="S73">
            <v>0</v>
          </cell>
          <cell r="T73">
            <v>461786348.85946661</v>
          </cell>
          <cell r="U73">
            <v>0</v>
          </cell>
          <cell r="V73">
            <v>375046887.37983996</v>
          </cell>
          <cell r="W73">
            <v>293890444.66666669</v>
          </cell>
          <cell r="X73">
            <v>0</v>
          </cell>
          <cell r="Y73">
            <v>0</v>
          </cell>
        </row>
        <row r="74">
          <cell r="C74" t="str">
            <v>Disconnection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725790187.19999993</v>
          </cell>
          <cell r="N74">
            <v>0</v>
          </cell>
          <cell r="O74">
            <v>0</v>
          </cell>
          <cell r="P74">
            <v>0</v>
          </cell>
          <cell r="Q74">
            <v>421473860.18666667</v>
          </cell>
          <cell r="R74">
            <v>355122910.60069335</v>
          </cell>
          <cell r="S74">
            <v>0</v>
          </cell>
          <cell r="T74">
            <v>461786348.85946661</v>
          </cell>
          <cell r="U74">
            <v>0</v>
          </cell>
          <cell r="V74">
            <v>375046887.37983996</v>
          </cell>
          <cell r="W74">
            <v>293890444.66666669</v>
          </cell>
          <cell r="X74">
            <v>0</v>
          </cell>
          <cell r="Y74">
            <v>0</v>
          </cell>
        </row>
        <row r="75">
          <cell r="C75" t="str">
            <v>Updating Customer Data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483811738.78751993</v>
          </cell>
          <cell r="N75">
            <v>0</v>
          </cell>
          <cell r="O75">
            <v>0</v>
          </cell>
          <cell r="P75">
            <v>0</v>
          </cell>
          <cell r="Q75">
            <v>421473860.18666667</v>
          </cell>
          <cell r="R75">
            <v>355122910.60069335</v>
          </cell>
          <cell r="S75">
            <v>0</v>
          </cell>
          <cell r="T75">
            <v>461786348.85946661</v>
          </cell>
          <cell r="U75">
            <v>0</v>
          </cell>
          <cell r="V75">
            <v>375046887.37983996</v>
          </cell>
          <cell r="W75">
            <v>293890444.66666669</v>
          </cell>
          <cell r="X75">
            <v>0</v>
          </cell>
          <cell r="Y75">
            <v>0</v>
          </cell>
        </row>
        <row r="76">
          <cell r="C76" t="str">
            <v>Main Substation Operations (MV Side)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1152385563.3299999</v>
          </cell>
          <cell r="I76">
            <v>0</v>
          </cell>
          <cell r="J76">
            <v>0</v>
          </cell>
          <cell r="K76">
            <v>1650718501.2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1</v>
          </cell>
          <cell r="Y76">
            <v>0</v>
          </cell>
        </row>
        <row r="77">
          <cell r="C77" t="str">
            <v>Emergency Services - MV</v>
          </cell>
          <cell r="D77">
            <v>748455690.68311501</v>
          </cell>
          <cell r="E77">
            <v>634376996.94423497</v>
          </cell>
          <cell r="F77">
            <v>365564086.54200751</v>
          </cell>
          <cell r="G77">
            <v>429941289.08425248</v>
          </cell>
          <cell r="H77">
            <v>0</v>
          </cell>
          <cell r="I77">
            <v>265946444.268769</v>
          </cell>
          <cell r="J77">
            <v>88510144</v>
          </cell>
          <cell r="K77">
            <v>0</v>
          </cell>
          <cell r="L77">
            <v>212054500</v>
          </cell>
          <cell r="M77">
            <v>223588008.25900033</v>
          </cell>
          <cell r="N77">
            <v>251510347.26760212</v>
          </cell>
          <cell r="O77">
            <v>454310493.66400802</v>
          </cell>
          <cell r="P77">
            <v>836467890.22256505</v>
          </cell>
          <cell r="Q77">
            <v>191417362.70850849</v>
          </cell>
          <cell r="R77">
            <v>831623395.01117003</v>
          </cell>
          <cell r="S77">
            <v>727270568.09033501</v>
          </cell>
          <cell r="T77">
            <v>791931219.85725999</v>
          </cell>
          <cell r="U77">
            <v>549686832.189255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</row>
        <row r="78">
          <cell r="C78" t="str">
            <v>Emergency Services - LV</v>
          </cell>
          <cell r="D78">
            <v>748455690.68311501</v>
          </cell>
          <cell r="E78">
            <v>634376996.94423497</v>
          </cell>
          <cell r="F78">
            <v>365564086.54200751</v>
          </cell>
          <cell r="G78">
            <v>429941289.08425248</v>
          </cell>
          <cell r="H78">
            <v>0</v>
          </cell>
          <cell r="I78">
            <v>265946444.268769</v>
          </cell>
          <cell r="J78">
            <v>343952700.57878584</v>
          </cell>
          <cell r="K78">
            <v>0</v>
          </cell>
          <cell r="L78">
            <v>212054500</v>
          </cell>
          <cell r="M78">
            <v>894352033.03600132</v>
          </cell>
          <cell r="N78">
            <v>1006041389.0704085</v>
          </cell>
          <cell r="O78">
            <v>454310493.66400802</v>
          </cell>
          <cell r="P78">
            <v>836467890.22256505</v>
          </cell>
          <cell r="Q78">
            <v>191417362.70850849</v>
          </cell>
          <cell r="R78">
            <v>831623395.01117003</v>
          </cell>
          <cell r="S78">
            <v>727270568.09033501</v>
          </cell>
          <cell r="T78">
            <v>791931219.85725999</v>
          </cell>
          <cell r="U78">
            <v>549686832.189255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</row>
        <row r="79">
          <cell r="C79" t="str">
            <v>Front Liner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</row>
        <row r="80">
          <cell r="C80">
            <v>0</v>
          </cell>
          <cell r="D80">
            <v>1706619495.3778229</v>
          </cell>
          <cell r="E80">
            <v>1443510755.5647974</v>
          </cell>
          <cell r="F80">
            <v>835982230.08981156</v>
          </cell>
          <cell r="G80">
            <v>987839064.45114505</v>
          </cell>
          <cell r="H80">
            <v>1152385563.3299999</v>
          </cell>
          <cell r="I80">
            <v>1104113001.9135494</v>
          </cell>
          <cell r="J80">
            <v>625177539.91008449</v>
          </cell>
          <cell r="K80">
            <v>1650718501.2</v>
          </cell>
          <cell r="L80">
            <v>813123202.47343814</v>
          </cell>
          <cell r="M80">
            <v>3168737148.7673187</v>
          </cell>
          <cell r="N80">
            <v>1432472728.0475345</v>
          </cell>
          <cell r="O80">
            <v>1069076437.7314109</v>
          </cell>
          <cell r="P80">
            <v>2166046684.380693</v>
          </cell>
          <cell r="Q80">
            <v>1749878789.969254</v>
          </cell>
          <cell r="R80">
            <v>3038380802.5930996</v>
          </cell>
          <cell r="S80">
            <v>1781640136.9075594</v>
          </cell>
          <cell r="T80">
            <v>3583793757.071208</v>
          </cell>
          <cell r="U80">
            <v>1354042988.0546508</v>
          </cell>
          <cell r="V80">
            <v>1125140662.1395199</v>
          </cell>
          <cell r="W80">
            <v>881671334</v>
          </cell>
          <cell r="X80">
            <v>6</v>
          </cell>
          <cell r="Y80">
            <v>59035891</v>
          </cell>
        </row>
        <row r="85">
          <cell r="C85">
            <v>0</v>
          </cell>
          <cell r="D85" t="str">
            <v>North_Surabaya</v>
          </cell>
          <cell r="E85" t="str">
            <v>South_Surabaya</v>
          </cell>
          <cell r="F85" t="str">
            <v>West_Surabaya</v>
          </cell>
          <cell r="G85" t="str">
            <v>Gresik</v>
          </cell>
          <cell r="H85" t="str">
            <v>APD_East_Java</v>
          </cell>
          <cell r="I85" t="str">
            <v>Salatiga</v>
          </cell>
          <cell r="J85" t="str">
            <v>Menteng</v>
          </cell>
          <cell r="K85" t="str">
            <v>APD_Disjaya</v>
          </cell>
          <cell r="L85" t="str">
            <v>Padang</v>
          </cell>
          <cell r="M85" t="str">
            <v>Bandung</v>
          </cell>
          <cell r="N85" t="str">
            <v>Majalaya</v>
          </cell>
          <cell r="O85" t="str">
            <v>Garut</v>
          </cell>
          <cell r="P85" t="str">
            <v>Bogor</v>
          </cell>
          <cell r="Q85" t="str">
            <v>Purwakarta</v>
          </cell>
          <cell r="R85" t="str">
            <v>Sukabumi</v>
          </cell>
          <cell r="S85" t="str">
            <v>Karawang</v>
          </cell>
          <cell r="T85" t="str">
            <v>North_Banten</v>
          </cell>
          <cell r="U85" t="str">
            <v>Depok</v>
          </cell>
          <cell r="V85" t="str">
            <v>Cimahi</v>
          </cell>
          <cell r="W85" t="str">
            <v>Cianjur</v>
          </cell>
          <cell r="X85" t="str">
            <v>APD_West_Java</v>
          </cell>
          <cell r="Y85" t="str">
            <v>Aceh</v>
          </cell>
        </row>
        <row r="86">
          <cell r="C86" t="str">
            <v>Inspection LV - RoW Lines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</row>
        <row r="87">
          <cell r="C87" t="str">
            <v>Inspection LV - Measuring Peak Load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</row>
        <row r="88">
          <cell r="C88" t="str">
            <v>Inspection LV - Construction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</row>
        <row r="89">
          <cell r="C89" t="str">
            <v>Inspection LV - Household Connection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</row>
        <row r="90">
          <cell r="C90" t="str">
            <v>Inspection MV - Substation/Transformers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</row>
        <row r="91">
          <cell r="C91" t="str">
            <v>Inspection MV - RoW/Lines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</row>
        <row r="92">
          <cell r="C92" t="str">
            <v>Inspection MV - Measuring Peak Load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</row>
        <row r="93">
          <cell r="C93" t="str">
            <v>Inspection MV - Construction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</row>
        <row r="94">
          <cell r="C94" t="str">
            <v>Survey and updating data asset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</row>
        <row r="95">
          <cell r="C95" t="str">
            <v>Maintenance LV - OH Lines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</row>
        <row r="96">
          <cell r="C96" t="str">
            <v>Maintenance LV - Construction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</row>
        <row r="97">
          <cell r="C97" t="str">
            <v>Maintenance LV - RoW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</row>
        <row r="98">
          <cell r="C98" t="str">
            <v>Maintenance MV - Indoor Substation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</row>
        <row r="99">
          <cell r="C99" t="str">
            <v>Maintenance MV - Outdoor Pole Mounted Substation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</row>
        <row r="100">
          <cell r="C100" t="str">
            <v>Maintenance MV - OH Lines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</row>
        <row r="101">
          <cell r="C101" t="str">
            <v>Maintenance MV - Construction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</row>
        <row r="102">
          <cell r="C102" t="str">
            <v>Maintenance MV - RoW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</row>
        <row r="103">
          <cell r="C103" t="str">
            <v>Cubicle Maintenance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</row>
        <row r="104">
          <cell r="C104" t="str">
            <v>MV Transformer Maintenance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</row>
        <row r="105">
          <cell r="C105" t="str">
            <v>Relay 20kV Maintenance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</row>
        <row r="106">
          <cell r="C106" t="str">
            <v>Switch Gear 20kV Maintenance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</row>
        <row r="107">
          <cell r="C107" t="str">
            <v>Battery 20kV Maintenance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</row>
        <row r="108">
          <cell r="C108" t="str">
            <v>New Connection Single Phase - Direct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</row>
        <row r="109">
          <cell r="C109" t="str">
            <v>New Connection Single Phase - Indirect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</row>
        <row r="110">
          <cell r="C110" t="str">
            <v>New Connection Three Phase - Direct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</row>
        <row r="111">
          <cell r="C111" t="str">
            <v>New Connection Three Phase - Indirect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</row>
        <row r="112">
          <cell r="C112" t="str">
            <v>Meter Reading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</row>
        <row r="113">
          <cell r="C113" t="str">
            <v>Disconnection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</row>
        <row r="114">
          <cell r="C114" t="str">
            <v>Updating Customer Data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</row>
        <row r="115">
          <cell r="C115" t="str">
            <v>Main Substation Operations (MV Side)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</row>
        <row r="116">
          <cell r="C116" t="str">
            <v>Emergency Services - MV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</row>
        <row r="117">
          <cell r="C117" t="str">
            <v>Emergency Services - LV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</row>
        <row r="118">
          <cell r="C118" t="str">
            <v>Front Liner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</row>
        <row r="119">
          <cell r="C119">
            <v>0</v>
          </cell>
          <cell r="D119">
            <v>309543</v>
          </cell>
          <cell r="E119">
            <v>486288</v>
          </cell>
          <cell r="F119">
            <v>205749</v>
          </cell>
          <cell r="G119">
            <v>253949</v>
          </cell>
          <cell r="H119">
            <v>0</v>
          </cell>
          <cell r="I119">
            <v>317964</v>
          </cell>
          <cell r="J119">
            <v>0</v>
          </cell>
          <cell r="K119">
            <v>0</v>
          </cell>
          <cell r="L119">
            <v>0</v>
          </cell>
          <cell r="M119">
            <v>664207</v>
          </cell>
          <cell r="N119">
            <v>551273</v>
          </cell>
          <cell r="O119">
            <v>473822</v>
          </cell>
          <cell r="P119">
            <v>917240</v>
          </cell>
          <cell r="Q119">
            <v>631478</v>
          </cell>
          <cell r="R119">
            <v>652073</v>
          </cell>
          <cell r="S119">
            <v>601591</v>
          </cell>
          <cell r="T119">
            <v>566656</v>
          </cell>
          <cell r="U119">
            <v>658115</v>
          </cell>
          <cell r="V119">
            <v>343797</v>
          </cell>
          <cell r="W119">
            <v>316652</v>
          </cell>
          <cell r="X119">
            <v>0</v>
          </cell>
          <cell r="Y119">
            <v>0</v>
          </cell>
        </row>
        <row r="125">
          <cell r="C125">
            <v>0</v>
          </cell>
          <cell r="D125" t="str">
            <v>North_Surabaya</v>
          </cell>
          <cell r="E125" t="str">
            <v>South_Surabaya</v>
          </cell>
          <cell r="F125" t="str">
            <v>West_Surabaya</v>
          </cell>
          <cell r="G125" t="str">
            <v>Gresik</v>
          </cell>
          <cell r="H125" t="str">
            <v>APD_East_Java</v>
          </cell>
          <cell r="I125" t="str">
            <v>Salatiga</v>
          </cell>
          <cell r="J125" t="str">
            <v>Menteng</v>
          </cell>
          <cell r="K125" t="str">
            <v>APD_Disjaya</v>
          </cell>
          <cell r="L125" t="str">
            <v>Padang</v>
          </cell>
          <cell r="M125" t="str">
            <v>Bandung</v>
          </cell>
          <cell r="N125" t="str">
            <v>Majalaya</v>
          </cell>
          <cell r="O125" t="str">
            <v>Garut</v>
          </cell>
          <cell r="P125" t="str">
            <v>Bogor</v>
          </cell>
          <cell r="Q125" t="str">
            <v>Purwakarta</v>
          </cell>
          <cell r="R125" t="str">
            <v>Sukabumi</v>
          </cell>
          <cell r="S125" t="str">
            <v>Karawang</v>
          </cell>
          <cell r="T125" t="str">
            <v>North_Banten</v>
          </cell>
          <cell r="U125" t="str">
            <v>Depok</v>
          </cell>
          <cell r="V125" t="str">
            <v>Cimahi</v>
          </cell>
          <cell r="W125" t="str">
            <v>Cianjur</v>
          </cell>
          <cell r="X125" t="str">
            <v>APD_West_Java</v>
          </cell>
          <cell r="Y125" t="str">
            <v>Aceh</v>
          </cell>
        </row>
        <row r="126">
          <cell r="C126" t="str">
            <v>Inspection LV - RoW Lines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</row>
        <row r="127">
          <cell r="C127" t="str">
            <v>Inspection LV - Measuring Peak Load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</row>
        <row r="128">
          <cell r="C128" t="str">
            <v>Inspection LV - Construction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</row>
        <row r="129">
          <cell r="C129" t="str">
            <v>Inspection LV - Household Connection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</row>
        <row r="130">
          <cell r="C130" t="str">
            <v>Inspection MV - Substation/Transformers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</row>
        <row r="131">
          <cell r="C131" t="str">
            <v>Inspection MV - RoW/Lines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</row>
        <row r="132">
          <cell r="C132" t="str">
            <v>Inspection MV - Measuring Peak Load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</row>
        <row r="133">
          <cell r="C133" t="str">
            <v>Inspection MV - Construction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</row>
        <row r="134">
          <cell r="C134" t="str">
            <v>Business Volume in region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</row>
        <row r="135">
          <cell r="C135" t="str">
            <v>Business Volume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</row>
        <row r="136">
          <cell r="C136" t="str">
            <v># Customers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</row>
        <row r="137">
          <cell r="C137" t="str">
            <v>Number of Customers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</row>
        <row r="138">
          <cell r="C138" t="str">
            <v># Open Contracts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</row>
        <row r="139">
          <cell r="C139" t="str">
            <v>Number of Open Contracts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</row>
        <row r="140">
          <cell r="C140" t="str">
            <v># Flat Absorption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</row>
        <row r="141">
          <cell r="C141" t="str">
            <v>Flat Absorption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</row>
        <row r="142">
          <cell r="C142" t="str">
            <v># Employees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</row>
        <row r="143">
          <cell r="C143" t="str">
            <v>Number of employees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</row>
        <row r="144">
          <cell r="C144" t="str">
            <v>Time Spent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</row>
        <row r="145">
          <cell r="C145" t="str">
            <v>Time Spent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</row>
        <row r="146">
          <cell r="C146" t="str">
            <v>Manual Override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</row>
        <row r="147">
          <cell r="C147" t="str">
            <v>Manual Override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</row>
        <row r="148">
          <cell r="C148" t="str">
            <v>New Connection Single Phase - Direct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</row>
        <row r="149">
          <cell r="C149" t="str">
            <v>New Connection Single Phase - Indirect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</row>
        <row r="150">
          <cell r="C150" t="str">
            <v>New Connection Three Phase - Direct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</row>
        <row r="151">
          <cell r="C151" t="str">
            <v>New Connection Three Phase - Indirect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</row>
        <row r="152">
          <cell r="C152" t="str">
            <v>Meter Reading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</row>
        <row r="153">
          <cell r="C153" t="str">
            <v>Disconnection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</row>
        <row r="154">
          <cell r="C154" t="str">
            <v>Updating Customer Data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</row>
        <row r="155">
          <cell r="C155" t="str">
            <v>Main Substation Operations (MV Side)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</row>
        <row r="156">
          <cell r="C156" t="str">
            <v>Emergency Services - MV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</row>
        <row r="157">
          <cell r="C157" t="str">
            <v>Emergency Services - LV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</row>
        <row r="158">
          <cell r="C158" t="str">
            <v>Front Liner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</row>
        <row r="159">
          <cell r="C159">
            <v>0</v>
          </cell>
          <cell r="D159">
            <v>286</v>
          </cell>
          <cell r="E159">
            <v>248</v>
          </cell>
          <cell r="F159">
            <v>162</v>
          </cell>
          <cell r="G159">
            <v>198</v>
          </cell>
          <cell r="H159">
            <v>264</v>
          </cell>
          <cell r="I159">
            <v>84</v>
          </cell>
          <cell r="J159">
            <v>39</v>
          </cell>
          <cell r="K159">
            <v>296</v>
          </cell>
          <cell r="L159">
            <v>109</v>
          </cell>
          <cell r="M159">
            <v>135</v>
          </cell>
          <cell r="N159">
            <v>184</v>
          </cell>
          <cell r="O159">
            <v>186</v>
          </cell>
          <cell r="P159">
            <v>219</v>
          </cell>
          <cell r="Q159">
            <v>65</v>
          </cell>
          <cell r="R159">
            <v>265</v>
          </cell>
          <cell r="S159">
            <v>205</v>
          </cell>
          <cell r="T159">
            <v>236</v>
          </cell>
          <cell r="U159">
            <v>141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</row>
      </sheetData>
      <sheetData sheetId="12">
        <row r="53">
          <cell r="C53" t="str">
            <v>Business Volume in region</v>
          </cell>
        </row>
        <row r="54">
          <cell r="C54" t="str">
            <v>Business Volume</v>
          </cell>
        </row>
        <row r="55">
          <cell r="C55" t="str">
            <v># Customers</v>
          </cell>
        </row>
        <row r="56">
          <cell r="C56" t="str">
            <v>Number of Customers</v>
          </cell>
        </row>
        <row r="57">
          <cell r="C57" t="str">
            <v># Open Contracts</v>
          </cell>
        </row>
        <row r="58">
          <cell r="C58" t="str">
            <v>Number of Open Contracts</v>
          </cell>
        </row>
        <row r="59">
          <cell r="C59" t="str">
            <v># Flat Absorption</v>
          </cell>
        </row>
        <row r="60">
          <cell r="C60" t="str">
            <v>Flat Absorption</v>
          </cell>
        </row>
        <row r="61">
          <cell r="C61" t="str">
            <v># Employees</v>
          </cell>
        </row>
        <row r="62">
          <cell r="C62" t="str">
            <v>Number of employees</v>
          </cell>
        </row>
        <row r="63">
          <cell r="C63" t="str">
            <v>Time Spent</v>
          </cell>
        </row>
        <row r="64">
          <cell r="C64" t="str">
            <v>Time Spent</v>
          </cell>
        </row>
        <row r="65">
          <cell r="C65" t="str">
            <v>Manual override</v>
          </cell>
        </row>
        <row r="66">
          <cell r="C66" t="str">
            <v>Manual override</v>
          </cell>
        </row>
        <row r="134">
          <cell r="C134" t="str">
            <v>Business Volume in region</v>
          </cell>
        </row>
        <row r="135">
          <cell r="C135" t="str">
            <v>Business Volume</v>
          </cell>
        </row>
        <row r="136">
          <cell r="C136" t="str">
            <v># Customers</v>
          </cell>
        </row>
        <row r="137">
          <cell r="C137" t="str">
            <v>Number of Customers</v>
          </cell>
        </row>
        <row r="138">
          <cell r="C138" t="str">
            <v># Open Contracts</v>
          </cell>
        </row>
        <row r="139">
          <cell r="C139" t="str">
            <v>Number of Open Contracts</v>
          </cell>
        </row>
        <row r="140">
          <cell r="C140" t="str">
            <v># Flat Absorption</v>
          </cell>
        </row>
        <row r="141">
          <cell r="C141" t="str">
            <v>Flat Absorption</v>
          </cell>
        </row>
        <row r="142">
          <cell r="C142" t="str">
            <v># Employees</v>
          </cell>
        </row>
        <row r="143">
          <cell r="C143" t="str">
            <v>Number of employees</v>
          </cell>
        </row>
        <row r="144">
          <cell r="C144" t="str">
            <v>Time Spent</v>
          </cell>
        </row>
        <row r="145">
          <cell r="C145" t="str">
            <v>Time Spent</v>
          </cell>
        </row>
        <row r="146">
          <cell r="C146" t="str">
            <v>Manual Override</v>
          </cell>
        </row>
        <row r="147">
          <cell r="C147" t="str">
            <v>Manual Override</v>
          </cell>
        </row>
        <row r="183">
          <cell r="C183" t="str">
            <v>Business Volume in region</v>
          </cell>
        </row>
        <row r="184">
          <cell r="C184" t="str">
            <v>Business Volume</v>
          </cell>
        </row>
        <row r="185">
          <cell r="C185" t="str">
            <v># Customers</v>
          </cell>
        </row>
        <row r="186">
          <cell r="C186" t="str">
            <v>Number of Customers</v>
          </cell>
        </row>
        <row r="187">
          <cell r="C187" t="str">
            <v># Open Contracts</v>
          </cell>
        </row>
        <row r="188">
          <cell r="C188" t="str">
            <v>Number of Open Contracts</v>
          </cell>
        </row>
        <row r="189">
          <cell r="C189" t="str">
            <v># Flat Absorption</v>
          </cell>
        </row>
        <row r="190">
          <cell r="C190" t="str">
            <v>Flat Absorption</v>
          </cell>
        </row>
        <row r="191">
          <cell r="C191" t="str">
            <v># Employees</v>
          </cell>
        </row>
        <row r="192">
          <cell r="C192" t="str">
            <v>Number of employees</v>
          </cell>
        </row>
        <row r="193">
          <cell r="C193" t="str">
            <v>Time Spent</v>
          </cell>
        </row>
        <row r="194">
          <cell r="C194" t="str">
            <v>Time Spent</v>
          </cell>
        </row>
        <row r="195">
          <cell r="C195" t="str">
            <v>Manual Override</v>
          </cell>
        </row>
        <row r="196">
          <cell r="C196" t="str">
            <v>Manual Override</v>
          </cell>
        </row>
        <row r="232">
          <cell r="C232" t="str">
            <v>Business Volume in region</v>
          </cell>
        </row>
        <row r="233">
          <cell r="C233" t="str">
            <v>Business Volume</v>
          </cell>
        </row>
        <row r="234">
          <cell r="C234" t="str">
            <v># Customers</v>
          </cell>
        </row>
        <row r="235">
          <cell r="C235" t="str">
            <v>Number of Customers</v>
          </cell>
        </row>
        <row r="236">
          <cell r="C236" t="str">
            <v># Open Contracts</v>
          </cell>
        </row>
        <row r="237">
          <cell r="C237" t="str">
            <v>Number of Open Contracts</v>
          </cell>
        </row>
        <row r="238">
          <cell r="C238" t="str">
            <v># Flat Absorption</v>
          </cell>
        </row>
        <row r="239">
          <cell r="C239" t="str">
            <v>Flat Absorption</v>
          </cell>
        </row>
        <row r="240">
          <cell r="C240" t="str">
            <v># Employees</v>
          </cell>
        </row>
        <row r="241">
          <cell r="C241" t="str">
            <v>Number of employees</v>
          </cell>
        </row>
        <row r="242">
          <cell r="C242" t="str">
            <v>Time Spent</v>
          </cell>
        </row>
        <row r="243">
          <cell r="C243" t="str">
            <v>Time Spent</v>
          </cell>
        </row>
        <row r="244">
          <cell r="C244" t="str">
            <v>Manual Override</v>
          </cell>
        </row>
        <row r="245">
          <cell r="C245" t="str">
            <v>Manual Override</v>
          </cell>
        </row>
        <row r="281">
          <cell r="C281" t="str">
            <v>Business Volume in region</v>
          </cell>
        </row>
        <row r="282">
          <cell r="C282" t="str">
            <v>Business Volume</v>
          </cell>
        </row>
        <row r="283">
          <cell r="C283" t="str">
            <v># Customers</v>
          </cell>
        </row>
        <row r="284">
          <cell r="C284" t="str">
            <v>Number of Customers</v>
          </cell>
        </row>
        <row r="285">
          <cell r="C285" t="str">
            <v># Open Contracts</v>
          </cell>
        </row>
        <row r="286">
          <cell r="C286" t="str">
            <v>Number of Open Contracts</v>
          </cell>
        </row>
        <row r="287">
          <cell r="C287" t="str">
            <v># Flat Absorption</v>
          </cell>
        </row>
        <row r="288">
          <cell r="C288" t="str">
            <v>Flat Absorption</v>
          </cell>
        </row>
        <row r="289">
          <cell r="C289" t="str">
            <v># Employees</v>
          </cell>
        </row>
        <row r="290">
          <cell r="C290" t="str">
            <v>Number of employees</v>
          </cell>
        </row>
        <row r="291">
          <cell r="C291" t="str">
            <v>Time Spent</v>
          </cell>
        </row>
        <row r="292">
          <cell r="C292" t="str">
            <v>Time Spent</v>
          </cell>
        </row>
        <row r="293">
          <cell r="C293" t="str">
            <v>Manual Override</v>
          </cell>
        </row>
        <row r="294">
          <cell r="C294" t="str">
            <v>Manual Override</v>
          </cell>
        </row>
        <row r="330">
          <cell r="C330" t="str">
            <v>Business Volume in region</v>
          </cell>
        </row>
        <row r="331">
          <cell r="C331" t="str">
            <v>Business Volume</v>
          </cell>
        </row>
        <row r="332">
          <cell r="C332" t="str">
            <v># Customers</v>
          </cell>
        </row>
        <row r="333">
          <cell r="C333" t="str">
            <v>Number of Customers</v>
          </cell>
        </row>
        <row r="334">
          <cell r="C334" t="str">
            <v># Open Contracts</v>
          </cell>
        </row>
        <row r="335">
          <cell r="C335" t="str">
            <v>Number of Open Contracts</v>
          </cell>
        </row>
        <row r="336">
          <cell r="C336" t="str">
            <v># Flat Absorption</v>
          </cell>
        </row>
        <row r="337">
          <cell r="C337" t="str">
            <v>Flat Absorption</v>
          </cell>
        </row>
        <row r="338">
          <cell r="C338" t="str">
            <v># Employees</v>
          </cell>
        </row>
        <row r="339">
          <cell r="C339" t="str">
            <v>Number of employees</v>
          </cell>
        </row>
        <row r="340">
          <cell r="C340" t="str">
            <v>Time Spent</v>
          </cell>
        </row>
        <row r="341">
          <cell r="C341" t="str">
            <v>Time Spent</v>
          </cell>
        </row>
        <row r="342">
          <cell r="C342" t="str">
            <v>Manual Override</v>
          </cell>
        </row>
        <row r="343">
          <cell r="C343" t="str">
            <v>Manual Override</v>
          </cell>
        </row>
        <row r="432">
          <cell r="C432">
            <v>0</v>
          </cell>
          <cell r="D432">
            <v>0</v>
          </cell>
          <cell r="E432" t="str">
            <v>Inspection LV - RoW Lines</v>
          </cell>
          <cell r="F432" t="str">
            <v>Inspection LV - Measuring Peak Load</v>
          </cell>
          <cell r="G432" t="str">
            <v>Inspection LV - Construction</v>
          </cell>
          <cell r="H432" t="str">
            <v>Inspection LV - Household Connection</v>
          </cell>
          <cell r="I432" t="str">
            <v>Inspection MV - Substation/Transformers</v>
          </cell>
          <cell r="J432" t="str">
            <v>Inspection MV - RoW/Lines</v>
          </cell>
          <cell r="K432" t="str">
            <v>Inspection MV - Measuring Peak Load</v>
          </cell>
          <cell r="L432" t="str">
            <v>Inspection MV - Construction</v>
          </cell>
          <cell r="M432" t="str">
            <v>Survey and updating data asset</v>
          </cell>
          <cell r="N432" t="str">
            <v>Maintenance LV - OH Lines</v>
          </cell>
          <cell r="O432" t="str">
            <v>Maintenance LV - Construction</v>
          </cell>
          <cell r="P432" t="str">
            <v>Maintenance LV - RoW</v>
          </cell>
          <cell r="Q432" t="str">
            <v>Maintenance MV - Indoor Substation</v>
          </cell>
          <cell r="R432" t="str">
            <v>Maintenance MV - Outdoor Pole Mounted Substation</v>
          </cell>
          <cell r="S432" t="str">
            <v>Maintenance MV - OH Lines</v>
          </cell>
          <cell r="T432" t="str">
            <v>Maintenance MV - Construction</v>
          </cell>
          <cell r="U432" t="str">
            <v>Maintenance MV - RoW</v>
          </cell>
          <cell r="V432" t="str">
            <v>Cubicle Maintenance</v>
          </cell>
          <cell r="W432" t="str">
            <v>MV Transformer Maintenance</v>
          </cell>
          <cell r="X432" t="str">
            <v>Relay 20kV Maintenance</v>
          </cell>
          <cell r="Y432" t="str">
            <v>Switch Gear 20kV Maintenance</v>
          </cell>
          <cell r="Z432" t="str">
            <v>Battery 20kV Maintenance</v>
          </cell>
          <cell r="AA432" t="str">
            <v>New Connection Single Phase - Direct</v>
          </cell>
          <cell r="AB432" t="str">
            <v>New Connection Single Phase - Indirect</v>
          </cell>
          <cell r="AC432" t="str">
            <v>New Connection Three Phase - Direct</v>
          </cell>
          <cell r="AD432" t="str">
            <v>New Connection Three Phase - Indirect</v>
          </cell>
          <cell r="AE432" t="str">
            <v>Meter Reading</v>
          </cell>
          <cell r="AF432" t="str">
            <v>Disconnection</v>
          </cell>
          <cell r="AG432" t="str">
            <v>Updating Customer Data</v>
          </cell>
          <cell r="AH432" t="str">
            <v>Main Substation Operations (MV Side)</v>
          </cell>
          <cell r="AI432" t="str">
            <v>Emergency Services - MV</v>
          </cell>
          <cell r="AJ432" t="str">
            <v>Emergency Services - LV</v>
          </cell>
          <cell r="AK432" t="str">
            <v>Front Liner</v>
          </cell>
          <cell r="AL432">
            <v>0</v>
          </cell>
        </row>
        <row r="433">
          <cell r="C433" t="str">
            <v>Padang</v>
          </cell>
          <cell r="D433">
            <v>197994333.46699837</v>
          </cell>
          <cell r="E433">
            <v>12374645.841687398</v>
          </cell>
          <cell r="F433">
            <v>12374645.841687398</v>
          </cell>
          <cell r="G433">
            <v>12374645.841687398</v>
          </cell>
          <cell r="H433">
            <v>12374645.841687398</v>
          </cell>
          <cell r="I433">
            <v>12374645.841687398</v>
          </cell>
          <cell r="J433">
            <v>12374645.841687398</v>
          </cell>
          <cell r="K433" t="str">
            <v/>
          </cell>
          <cell r="L433">
            <v>12374645.841687398</v>
          </cell>
          <cell r="M433" t="str">
            <v/>
          </cell>
          <cell r="N433">
            <v>12374645.841687398</v>
          </cell>
          <cell r="O433" t="str">
            <v/>
          </cell>
          <cell r="P433">
            <v>12374645.841687398</v>
          </cell>
          <cell r="Q433">
            <v>12374645.841687398</v>
          </cell>
          <cell r="R433">
            <v>12374645.841687398</v>
          </cell>
          <cell r="S433">
            <v>12374645.841687398</v>
          </cell>
          <cell r="T433">
            <v>12374645.841687398</v>
          </cell>
          <cell r="U433">
            <v>12374645.841687398</v>
          </cell>
          <cell r="V433" t="str">
            <v/>
          </cell>
          <cell r="W433" t="str">
            <v/>
          </cell>
          <cell r="X433" t="str">
            <v/>
          </cell>
          <cell r="Y433" t="str">
            <v/>
          </cell>
          <cell r="Z433" t="str">
            <v/>
          </cell>
          <cell r="AA433" t="str">
            <v/>
          </cell>
          <cell r="AB433" t="str">
            <v/>
          </cell>
          <cell r="AC433" t="str">
            <v/>
          </cell>
          <cell r="AD433" t="str">
            <v/>
          </cell>
          <cell r="AE433" t="str">
            <v/>
          </cell>
          <cell r="AF433" t="str">
            <v/>
          </cell>
          <cell r="AG433" t="str">
            <v/>
          </cell>
          <cell r="AH433" t="str">
            <v/>
          </cell>
          <cell r="AI433">
            <v>12374645.841687398</v>
          </cell>
          <cell r="AJ433">
            <v>12374645.841687398</v>
          </cell>
          <cell r="AK433" t="str">
            <v/>
          </cell>
          <cell r="AL433">
            <v>197994333.46699843</v>
          </cell>
        </row>
        <row r="434">
          <cell r="C434" t="str">
            <v>North_Surabaya</v>
          </cell>
          <cell r="D434">
            <v>288115680.54647666</v>
          </cell>
          <cell r="E434" t="str">
            <v/>
          </cell>
          <cell r="F434" t="str">
            <v/>
          </cell>
          <cell r="G434" t="str">
            <v/>
          </cell>
          <cell r="H434" t="str">
            <v/>
          </cell>
          <cell r="I434" t="str">
            <v/>
          </cell>
          <cell r="J434">
            <v>72028920.136619166</v>
          </cell>
          <cell r="K434" t="str">
            <v/>
          </cell>
          <cell r="L434">
            <v>72028920.136619166</v>
          </cell>
          <cell r="M434" t="str">
            <v/>
          </cell>
          <cell r="N434" t="str">
            <v/>
          </cell>
          <cell r="O434" t="str">
            <v/>
          </cell>
          <cell r="P434" t="str">
            <v/>
          </cell>
          <cell r="Q434" t="str">
            <v/>
          </cell>
          <cell r="R434" t="str">
            <v/>
          </cell>
          <cell r="S434" t="str">
            <v/>
          </cell>
          <cell r="T434" t="str">
            <v/>
          </cell>
          <cell r="U434" t="str">
            <v/>
          </cell>
          <cell r="V434" t="str">
            <v/>
          </cell>
          <cell r="W434" t="str">
            <v/>
          </cell>
          <cell r="X434" t="str">
            <v/>
          </cell>
          <cell r="Y434" t="str">
            <v/>
          </cell>
          <cell r="Z434" t="str">
            <v/>
          </cell>
          <cell r="AA434" t="str">
            <v/>
          </cell>
          <cell r="AB434" t="str">
            <v/>
          </cell>
          <cell r="AC434" t="str">
            <v/>
          </cell>
          <cell r="AD434" t="str">
            <v/>
          </cell>
          <cell r="AE434" t="str">
            <v/>
          </cell>
          <cell r="AF434" t="str">
            <v/>
          </cell>
          <cell r="AG434" t="str">
            <v/>
          </cell>
          <cell r="AH434" t="str">
            <v/>
          </cell>
          <cell r="AI434">
            <v>72028920.136619166</v>
          </cell>
          <cell r="AJ434">
            <v>72028920.136619166</v>
          </cell>
          <cell r="AK434" t="str">
            <v/>
          </cell>
          <cell r="AL434">
            <v>288115680.54647666</v>
          </cell>
        </row>
        <row r="435">
          <cell r="C435" t="str">
            <v>South_Surabaya</v>
          </cell>
          <cell r="D435">
            <v>246702881.48162118</v>
          </cell>
          <cell r="E435" t="str">
            <v/>
          </cell>
          <cell r="F435" t="str">
            <v/>
          </cell>
          <cell r="G435" t="str">
            <v/>
          </cell>
          <cell r="H435" t="str">
            <v/>
          </cell>
          <cell r="I435" t="str">
            <v/>
          </cell>
          <cell r="J435">
            <v>61675720.370405294</v>
          </cell>
          <cell r="K435" t="str">
            <v/>
          </cell>
          <cell r="L435">
            <v>61675720.370405294</v>
          </cell>
          <cell r="M435" t="str">
            <v/>
          </cell>
          <cell r="N435" t="str">
            <v/>
          </cell>
          <cell r="O435" t="str">
            <v/>
          </cell>
          <cell r="P435" t="str">
            <v/>
          </cell>
          <cell r="Q435" t="str">
            <v/>
          </cell>
          <cell r="R435" t="str">
            <v/>
          </cell>
          <cell r="S435" t="str">
            <v/>
          </cell>
          <cell r="T435" t="str">
            <v/>
          </cell>
          <cell r="U435" t="str">
            <v/>
          </cell>
          <cell r="V435" t="str">
            <v/>
          </cell>
          <cell r="W435" t="str">
            <v/>
          </cell>
          <cell r="X435" t="str">
            <v/>
          </cell>
          <cell r="Y435" t="str">
            <v/>
          </cell>
          <cell r="Z435" t="str">
            <v/>
          </cell>
          <cell r="AA435" t="str">
            <v/>
          </cell>
          <cell r="AB435" t="str">
            <v/>
          </cell>
          <cell r="AC435" t="str">
            <v/>
          </cell>
          <cell r="AD435" t="str">
            <v/>
          </cell>
          <cell r="AE435" t="str">
            <v/>
          </cell>
          <cell r="AF435" t="str">
            <v/>
          </cell>
          <cell r="AG435" t="str">
            <v/>
          </cell>
          <cell r="AH435" t="str">
            <v/>
          </cell>
          <cell r="AI435">
            <v>61675720.370405294</v>
          </cell>
          <cell r="AJ435">
            <v>61675720.370405294</v>
          </cell>
          <cell r="AK435" t="str">
            <v/>
          </cell>
          <cell r="AL435">
            <v>246702881.48162118</v>
          </cell>
        </row>
        <row r="436">
          <cell r="C436" t="str">
            <v>West_Surabaya</v>
          </cell>
          <cell r="D436">
            <v>151079084.37954581</v>
          </cell>
          <cell r="E436" t="str">
            <v/>
          </cell>
          <cell r="F436" t="str">
            <v/>
          </cell>
          <cell r="G436" t="str">
            <v/>
          </cell>
          <cell r="H436" t="str">
            <v/>
          </cell>
          <cell r="I436" t="str">
            <v/>
          </cell>
          <cell r="J436">
            <v>37769771.094886452</v>
          </cell>
          <cell r="K436" t="str">
            <v/>
          </cell>
          <cell r="L436">
            <v>37769771.094886452</v>
          </cell>
          <cell r="M436" t="str">
            <v/>
          </cell>
          <cell r="N436" t="str">
            <v/>
          </cell>
          <cell r="O436" t="str">
            <v/>
          </cell>
          <cell r="P436" t="str">
            <v/>
          </cell>
          <cell r="Q436" t="str">
            <v/>
          </cell>
          <cell r="R436" t="str">
            <v/>
          </cell>
          <cell r="S436" t="str">
            <v/>
          </cell>
          <cell r="T436" t="str">
            <v/>
          </cell>
          <cell r="U436" t="str">
            <v/>
          </cell>
          <cell r="V436" t="str">
            <v/>
          </cell>
          <cell r="W436" t="str">
            <v/>
          </cell>
          <cell r="X436" t="str">
            <v/>
          </cell>
          <cell r="Y436" t="str">
            <v/>
          </cell>
          <cell r="Z436" t="str">
            <v/>
          </cell>
          <cell r="AA436" t="str">
            <v/>
          </cell>
          <cell r="AB436" t="str">
            <v/>
          </cell>
          <cell r="AC436" t="str">
            <v/>
          </cell>
          <cell r="AD436" t="str">
            <v/>
          </cell>
          <cell r="AE436" t="str">
            <v/>
          </cell>
          <cell r="AF436" t="str">
            <v/>
          </cell>
          <cell r="AG436" t="str">
            <v/>
          </cell>
          <cell r="AH436" t="str">
            <v/>
          </cell>
          <cell r="AI436">
            <v>37769771.094886452</v>
          </cell>
          <cell r="AJ436">
            <v>37769771.094886452</v>
          </cell>
          <cell r="AK436" t="str">
            <v/>
          </cell>
          <cell r="AL436">
            <v>151079084.37954581</v>
          </cell>
        </row>
        <row r="437">
          <cell r="C437" t="str">
            <v>Gresik</v>
          </cell>
          <cell r="D437">
            <v>174981051.95576543</v>
          </cell>
          <cell r="E437" t="str">
            <v/>
          </cell>
          <cell r="F437" t="str">
            <v/>
          </cell>
          <cell r="G437" t="str">
            <v/>
          </cell>
          <cell r="H437" t="str">
            <v/>
          </cell>
          <cell r="I437" t="str">
            <v/>
          </cell>
          <cell r="J437">
            <v>43745262.988941357</v>
          </cell>
          <cell r="K437" t="str">
            <v/>
          </cell>
          <cell r="L437">
            <v>43745262.988941357</v>
          </cell>
          <cell r="M437" t="str">
            <v/>
          </cell>
          <cell r="N437" t="str">
            <v/>
          </cell>
          <cell r="O437" t="str">
            <v/>
          </cell>
          <cell r="P437" t="str">
            <v/>
          </cell>
          <cell r="Q437" t="str">
            <v/>
          </cell>
          <cell r="R437" t="str">
            <v/>
          </cell>
          <cell r="S437" t="str">
            <v/>
          </cell>
          <cell r="T437" t="str">
            <v/>
          </cell>
          <cell r="U437" t="str">
            <v/>
          </cell>
          <cell r="V437" t="str">
            <v/>
          </cell>
          <cell r="W437" t="str">
            <v/>
          </cell>
          <cell r="X437" t="str">
            <v/>
          </cell>
          <cell r="Y437" t="str">
            <v/>
          </cell>
          <cell r="Z437" t="str">
            <v/>
          </cell>
          <cell r="AA437" t="str">
            <v/>
          </cell>
          <cell r="AB437" t="str">
            <v/>
          </cell>
          <cell r="AC437" t="str">
            <v/>
          </cell>
          <cell r="AD437" t="str">
            <v/>
          </cell>
          <cell r="AE437" t="str">
            <v/>
          </cell>
          <cell r="AF437" t="str">
            <v/>
          </cell>
          <cell r="AG437" t="str">
            <v/>
          </cell>
          <cell r="AH437" t="str">
            <v/>
          </cell>
          <cell r="AI437">
            <v>43745262.988941357</v>
          </cell>
          <cell r="AJ437">
            <v>43745262.988941357</v>
          </cell>
          <cell r="AK437" t="str">
            <v/>
          </cell>
          <cell r="AL437">
            <v>174981051.95576543</v>
          </cell>
        </row>
        <row r="438">
          <cell r="C438" t="str">
            <v>APD_East_Java</v>
          </cell>
          <cell r="D438">
            <v>200880347.81244418</v>
          </cell>
          <cell r="E438" t="str">
            <v/>
          </cell>
          <cell r="F438" t="str">
            <v/>
          </cell>
          <cell r="G438" t="str">
            <v/>
          </cell>
          <cell r="H438" t="str">
            <v/>
          </cell>
          <cell r="I438" t="str">
            <v/>
          </cell>
          <cell r="J438" t="str">
            <v/>
          </cell>
          <cell r="K438" t="str">
            <v/>
          </cell>
          <cell r="L438" t="str">
            <v/>
          </cell>
          <cell r="M438" t="str">
            <v/>
          </cell>
          <cell r="N438" t="str">
            <v/>
          </cell>
          <cell r="O438" t="str">
            <v/>
          </cell>
          <cell r="P438" t="str">
            <v/>
          </cell>
          <cell r="Q438" t="str">
            <v/>
          </cell>
          <cell r="R438" t="str">
            <v/>
          </cell>
          <cell r="S438" t="str">
            <v/>
          </cell>
          <cell r="T438" t="str">
            <v/>
          </cell>
          <cell r="U438" t="str">
            <v/>
          </cell>
          <cell r="V438" t="str">
            <v/>
          </cell>
          <cell r="W438" t="str">
            <v/>
          </cell>
          <cell r="X438" t="str">
            <v/>
          </cell>
          <cell r="Y438" t="str">
            <v/>
          </cell>
          <cell r="Z438" t="str">
            <v/>
          </cell>
          <cell r="AA438" t="str">
            <v/>
          </cell>
          <cell r="AB438" t="str">
            <v/>
          </cell>
          <cell r="AC438" t="str">
            <v/>
          </cell>
          <cell r="AD438" t="str">
            <v/>
          </cell>
          <cell r="AE438" t="str">
            <v/>
          </cell>
          <cell r="AF438" t="str">
            <v/>
          </cell>
          <cell r="AG438" t="str">
            <v/>
          </cell>
          <cell r="AH438">
            <v>200880347.81244418</v>
          </cell>
          <cell r="AI438" t="str">
            <v/>
          </cell>
          <cell r="AJ438" t="str">
            <v/>
          </cell>
          <cell r="AK438" t="str">
            <v/>
          </cell>
          <cell r="AL438">
            <v>200880347.81244418</v>
          </cell>
        </row>
        <row r="439">
          <cell r="C439" t="str">
            <v>Majalaya</v>
          </cell>
          <cell r="D439">
            <v>240152860.34458998</v>
          </cell>
          <cell r="E439">
            <v>14126638.84379941</v>
          </cell>
          <cell r="F439">
            <v>14126638.84379941</v>
          </cell>
          <cell r="G439">
            <v>14126638.84379941</v>
          </cell>
          <cell r="H439">
            <v>14126638.84379941</v>
          </cell>
          <cell r="I439">
            <v>14126638.84379941</v>
          </cell>
          <cell r="J439">
            <v>14126638.84379941</v>
          </cell>
          <cell r="K439">
            <v>14126638.84379941</v>
          </cell>
          <cell r="L439">
            <v>14126638.84379941</v>
          </cell>
          <cell r="M439" t="str">
            <v/>
          </cell>
          <cell r="N439" t="str">
            <v/>
          </cell>
          <cell r="O439" t="str">
            <v/>
          </cell>
          <cell r="P439">
            <v>14126638.84379941</v>
          </cell>
          <cell r="Q439">
            <v>14126638.84379941</v>
          </cell>
          <cell r="R439">
            <v>14126638.84379941</v>
          </cell>
          <cell r="S439">
            <v>14126638.84379941</v>
          </cell>
          <cell r="T439">
            <v>14126638.84379941</v>
          </cell>
          <cell r="U439">
            <v>14126638.84379941</v>
          </cell>
          <cell r="V439" t="str">
            <v/>
          </cell>
          <cell r="W439" t="str">
            <v/>
          </cell>
          <cell r="X439" t="str">
            <v/>
          </cell>
          <cell r="Y439">
            <v>14126638.84379941</v>
          </cell>
          <cell r="Z439" t="str">
            <v/>
          </cell>
          <cell r="AA439" t="str">
            <v/>
          </cell>
          <cell r="AB439" t="str">
            <v/>
          </cell>
          <cell r="AC439" t="str">
            <v/>
          </cell>
          <cell r="AD439" t="str">
            <v/>
          </cell>
          <cell r="AE439" t="str">
            <v/>
          </cell>
          <cell r="AF439" t="str">
            <v/>
          </cell>
          <cell r="AG439" t="str">
            <v/>
          </cell>
          <cell r="AH439" t="str">
            <v/>
          </cell>
          <cell r="AI439">
            <v>14126638.84379941</v>
          </cell>
          <cell r="AJ439">
            <v>14126638.84379941</v>
          </cell>
          <cell r="AK439" t="str">
            <v/>
          </cell>
          <cell r="AL439">
            <v>240152860.34458998</v>
          </cell>
        </row>
        <row r="440">
          <cell r="C440" t="str">
            <v>Bandung</v>
          </cell>
          <cell r="D440">
            <v>513437471.22381556</v>
          </cell>
          <cell r="E440">
            <v>28524303.956878643</v>
          </cell>
          <cell r="F440">
            <v>28524303.956878643</v>
          </cell>
          <cell r="G440">
            <v>28524303.956878643</v>
          </cell>
          <cell r="H440">
            <v>28524303.956878643</v>
          </cell>
          <cell r="I440">
            <v>28524303.956878643</v>
          </cell>
          <cell r="J440">
            <v>28524303.956878643</v>
          </cell>
          <cell r="K440">
            <v>28524303.956878643</v>
          </cell>
          <cell r="L440">
            <v>28524303.956878643</v>
          </cell>
          <cell r="M440" t="str">
            <v/>
          </cell>
          <cell r="N440" t="str">
            <v/>
          </cell>
          <cell r="O440" t="str">
            <v/>
          </cell>
          <cell r="P440">
            <v>28524303.956878643</v>
          </cell>
          <cell r="Q440">
            <v>28524303.956878643</v>
          </cell>
          <cell r="R440">
            <v>28524303.956878643</v>
          </cell>
          <cell r="S440">
            <v>28524303.956878643</v>
          </cell>
          <cell r="T440" t="str">
            <v/>
          </cell>
          <cell r="U440">
            <v>28524303.956878643</v>
          </cell>
          <cell r="V440" t="str">
            <v/>
          </cell>
          <cell r="W440" t="str">
            <v/>
          </cell>
          <cell r="X440" t="str">
            <v/>
          </cell>
          <cell r="Y440" t="str">
            <v/>
          </cell>
          <cell r="Z440" t="str">
            <v/>
          </cell>
          <cell r="AA440" t="str">
            <v/>
          </cell>
          <cell r="AB440" t="str">
            <v/>
          </cell>
          <cell r="AC440" t="str">
            <v/>
          </cell>
          <cell r="AD440" t="str">
            <v/>
          </cell>
          <cell r="AE440">
            <v>28524303.956878643</v>
          </cell>
          <cell r="AF440">
            <v>28524303.956878643</v>
          </cell>
          <cell r="AG440">
            <v>28524303.956878643</v>
          </cell>
          <cell r="AH440" t="str">
            <v/>
          </cell>
          <cell r="AI440">
            <v>28524303.956878643</v>
          </cell>
          <cell r="AJ440">
            <v>28524303.956878643</v>
          </cell>
          <cell r="AK440" t="str">
            <v/>
          </cell>
          <cell r="AL440">
            <v>513437471.22381568</v>
          </cell>
        </row>
        <row r="441">
          <cell r="C441" t="str">
            <v>North_Banten</v>
          </cell>
          <cell r="D441">
            <v>578766566.45814443</v>
          </cell>
          <cell r="E441">
            <v>32153698.13656358</v>
          </cell>
          <cell r="F441">
            <v>32153698.13656358</v>
          </cell>
          <cell r="G441">
            <v>32153698.13656358</v>
          </cell>
          <cell r="H441">
            <v>32153698.13656358</v>
          </cell>
          <cell r="I441">
            <v>32153698.13656358</v>
          </cell>
          <cell r="J441">
            <v>32153698.13656358</v>
          </cell>
          <cell r="K441">
            <v>32153698.13656358</v>
          </cell>
          <cell r="L441">
            <v>32153698.13656358</v>
          </cell>
          <cell r="M441" t="str">
            <v/>
          </cell>
          <cell r="N441" t="str">
            <v/>
          </cell>
          <cell r="O441" t="str">
            <v/>
          </cell>
          <cell r="P441">
            <v>32153698.13656358</v>
          </cell>
          <cell r="Q441">
            <v>32153698.13656358</v>
          </cell>
          <cell r="R441">
            <v>32153698.13656358</v>
          </cell>
          <cell r="S441">
            <v>32153698.13656358</v>
          </cell>
          <cell r="T441" t="str">
            <v/>
          </cell>
          <cell r="U441">
            <v>32153698.13656358</v>
          </cell>
          <cell r="V441" t="str">
            <v/>
          </cell>
          <cell r="W441" t="str">
            <v/>
          </cell>
          <cell r="X441" t="str">
            <v/>
          </cell>
          <cell r="Y441" t="str">
            <v/>
          </cell>
          <cell r="Z441" t="str">
            <v/>
          </cell>
          <cell r="AA441" t="str">
            <v/>
          </cell>
          <cell r="AB441" t="str">
            <v/>
          </cell>
          <cell r="AC441" t="str">
            <v/>
          </cell>
          <cell r="AD441" t="str">
            <v/>
          </cell>
          <cell r="AE441">
            <v>32153698.13656358</v>
          </cell>
          <cell r="AF441">
            <v>32153698.13656358</v>
          </cell>
          <cell r="AG441">
            <v>32153698.13656358</v>
          </cell>
          <cell r="AH441" t="str">
            <v/>
          </cell>
          <cell r="AI441">
            <v>32153698.13656358</v>
          </cell>
          <cell r="AJ441">
            <v>32153698.13656358</v>
          </cell>
          <cell r="AK441" t="str">
            <v/>
          </cell>
          <cell r="AL441">
            <v>578766566.45814455</v>
          </cell>
        </row>
        <row r="442">
          <cell r="C442" t="str">
            <v>Bogor</v>
          </cell>
          <cell r="D442">
            <v>355615960.78900999</v>
          </cell>
          <cell r="E442">
            <v>23707730.719267331</v>
          </cell>
          <cell r="F442">
            <v>23707730.719267331</v>
          </cell>
          <cell r="G442">
            <v>23707730.719267331</v>
          </cell>
          <cell r="H442">
            <v>23707730.719267331</v>
          </cell>
          <cell r="I442">
            <v>23707730.719267331</v>
          </cell>
          <cell r="J442">
            <v>23707730.719267331</v>
          </cell>
          <cell r="K442">
            <v>23707730.719267331</v>
          </cell>
          <cell r="L442">
            <v>23707730.719267331</v>
          </cell>
          <cell r="M442" t="str">
            <v/>
          </cell>
          <cell r="N442" t="str">
            <v/>
          </cell>
          <cell r="O442" t="str">
            <v/>
          </cell>
          <cell r="P442">
            <v>23707730.719267331</v>
          </cell>
          <cell r="Q442">
            <v>23707730.719267331</v>
          </cell>
          <cell r="R442">
            <v>23707730.719267331</v>
          </cell>
          <cell r="S442">
            <v>23707730.719267331</v>
          </cell>
          <cell r="T442" t="str">
            <v/>
          </cell>
          <cell r="U442">
            <v>23707730.719267331</v>
          </cell>
          <cell r="V442" t="str">
            <v/>
          </cell>
          <cell r="W442" t="str">
            <v/>
          </cell>
          <cell r="X442" t="str">
            <v/>
          </cell>
          <cell r="Y442" t="str">
            <v/>
          </cell>
          <cell r="Z442" t="str">
            <v/>
          </cell>
          <cell r="AA442" t="str">
            <v/>
          </cell>
          <cell r="AB442" t="str">
            <v/>
          </cell>
          <cell r="AC442" t="str">
            <v/>
          </cell>
          <cell r="AD442" t="str">
            <v/>
          </cell>
          <cell r="AE442" t="str">
            <v/>
          </cell>
          <cell r="AF442" t="str">
            <v/>
          </cell>
          <cell r="AG442" t="str">
            <v/>
          </cell>
          <cell r="AH442" t="str">
            <v/>
          </cell>
          <cell r="AI442">
            <v>23707730.719267331</v>
          </cell>
          <cell r="AJ442">
            <v>23707730.719267331</v>
          </cell>
          <cell r="AK442" t="str">
            <v/>
          </cell>
          <cell r="AL442">
            <v>355615960.78900993</v>
          </cell>
        </row>
        <row r="443">
          <cell r="C443" t="str">
            <v>Depok</v>
          </cell>
          <cell r="D443">
            <v>227808173.2568776</v>
          </cell>
          <cell r="E443">
            <v>15187211.550458508</v>
          </cell>
          <cell r="F443">
            <v>15187211.550458508</v>
          </cell>
          <cell r="G443">
            <v>15187211.550458508</v>
          </cell>
          <cell r="H443">
            <v>15187211.550458508</v>
          </cell>
          <cell r="I443">
            <v>15187211.550458508</v>
          </cell>
          <cell r="J443">
            <v>15187211.550458508</v>
          </cell>
          <cell r="K443">
            <v>15187211.550458508</v>
          </cell>
          <cell r="L443">
            <v>15187211.550458508</v>
          </cell>
          <cell r="M443" t="str">
            <v/>
          </cell>
          <cell r="N443" t="str">
            <v/>
          </cell>
          <cell r="O443" t="str">
            <v/>
          </cell>
          <cell r="P443">
            <v>15187211.550458508</v>
          </cell>
          <cell r="Q443">
            <v>15187211.550458508</v>
          </cell>
          <cell r="R443">
            <v>15187211.550458508</v>
          </cell>
          <cell r="S443">
            <v>15187211.550458508</v>
          </cell>
          <cell r="T443" t="str">
            <v/>
          </cell>
          <cell r="U443">
            <v>15187211.550458508</v>
          </cell>
          <cell r="V443" t="str">
            <v/>
          </cell>
          <cell r="W443" t="str">
            <v/>
          </cell>
          <cell r="X443" t="str">
            <v/>
          </cell>
          <cell r="Y443" t="str">
            <v/>
          </cell>
          <cell r="Z443" t="str">
            <v/>
          </cell>
          <cell r="AA443" t="str">
            <v/>
          </cell>
          <cell r="AB443" t="str">
            <v/>
          </cell>
          <cell r="AC443" t="str">
            <v/>
          </cell>
          <cell r="AD443" t="str">
            <v/>
          </cell>
          <cell r="AE443" t="str">
            <v/>
          </cell>
          <cell r="AF443" t="str">
            <v/>
          </cell>
          <cell r="AG443" t="str">
            <v/>
          </cell>
          <cell r="AH443" t="str">
            <v/>
          </cell>
          <cell r="AI443">
            <v>15187211.550458508</v>
          </cell>
          <cell r="AJ443">
            <v>15187211.550458508</v>
          </cell>
          <cell r="AK443" t="str">
            <v/>
          </cell>
          <cell r="AL443">
            <v>227808173.25687769</v>
          </cell>
        </row>
        <row r="444">
          <cell r="C444" t="str">
            <v>Garut</v>
          </cell>
          <cell r="D444">
            <v>182954997.73284224</v>
          </cell>
          <cell r="E444">
            <v>12196999.848856149</v>
          </cell>
          <cell r="F444">
            <v>12196999.848856149</v>
          </cell>
          <cell r="G444">
            <v>12196999.848856149</v>
          </cell>
          <cell r="H444">
            <v>12196999.848856149</v>
          </cell>
          <cell r="I444">
            <v>12196999.848856149</v>
          </cell>
          <cell r="J444">
            <v>12196999.848856149</v>
          </cell>
          <cell r="K444">
            <v>12196999.848856149</v>
          </cell>
          <cell r="L444">
            <v>12196999.848856149</v>
          </cell>
          <cell r="M444" t="str">
            <v/>
          </cell>
          <cell r="N444" t="str">
            <v/>
          </cell>
          <cell r="O444" t="str">
            <v/>
          </cell>
          <cell r="P444">
            <v>12196999.848856149</v>
          </cell>
          <cell r="Q444">
            <v>12196999.848856149</v>
          </cell>
          <cell r="R444">
            <v>12196999.848856149</v>
          </cell>
          <cell r="S444">
            <v>12196999.848856149</v>
          </cell>
          <cell r="T444" t="str">
            <v/>
          </cell>
          <cell r="U444">
            <v>12196999.848856149</v>
          </cell>
          <cell r="V444" t="str">
            <v/>
          </cell>
          <cell r="W444" t="str">
            <v/>
          </cell>
          <cell r="X444" t="str">
            <v/>
          </cell>
          <cell r="Y444" t="str">
            <v/>
          </cell>
          <cell r="Z444" t="str">
            <v/>
          </cell>
          <cell r="AA444" t="str">
            <v/>
          </cell>
          <cell r="AB444" t="str">
            <v/>
          </cell>
          <cell r="AC444" t="str">
            <v/>
          </cell>
          <cell r="AD444" t="str">
            <v/>
          </cell>
          <cell r="AE444" t="str">
            <v/>
          </cell>
          <cell r="AF444" t="str">
            <v/>
          </cell>
          <cell r="AG444" t="str">
            <v/>
          </cell>
          <cell r="AH444" t="str">
            <v/>
          </cell>
          <cell r="AI444">
            <v>12196999.848856149</v>
          </cell>
          <cell r="AJ444">
            <v>12196999.848856149</v>
          </cell>
          <cell r="AK444" t="str">
            <v/>
          </cell>
          <cell r="AL444">
            <v>182954997.73284224</v>
          </cell>
        </row>
        <row r="445">
          <cell r="C445" t="str">
            <v>Karawang</v>
          </cell>
          <cell r="D445">
            <v>295111124.95181</v>
          </cell>
          <cell r="E445">
            <v>19674074.996787332</v>
          </cell>
          <cell r="F445">
            <v>19674074.996787332</v>
          </cell>
          <cell r="G445">
            <v>19674074.996787332</v>
          </cell>
          <cell r="H445">
            <v>19674074.996787332</v>
          </cell>
          <cell r="I445">
            <v>19674074.996787332</v>
          </cell>
          <cell r="J445">
            <v>19674074.996787332</v>
          </cell>
          <cell r="K445">
            <v>19674074.996787332</v>
          </cell>
          <cell r="L445">
            <v>19674074.996787332</v>
          </cell>
          <cell r="M445" t="str">
            <v/>
          </cell>
          <cell r="N445" t="str">
            <v/>
          </cell>
          <cell r="O445" t="str">
            <v/>
          </cell>
          <cell r="P445">
            <v>19674074.996787332</v>
          </cell>
          <cell r="Q445">
            <v>19674074.996787332</v>
          </cell>
          <cell r="R445">
            <v>19674074.996787332</v>
          </cell>
          <cell r="S445">
            <v>19674074.996787332</v>
          </cell>
          <cell r="T445" t="str">
            <v/>
          </cell>
          <cell r="U445">
            <v>19674074.996787332</v>
          </cell>
          <cell r="V445" t="str">
            <v/>
          </cell>
          <cell r="W445" t="str">
            <v/>
          </cell>
          <cell r="X445" t="str">
            <v/>
          </cell>
          <cell r="Y445" t="str">
            <v/>
          </cell>
          <cell r="Z445" t="str">
            <v/>
          </cell>
          <cell r="AA445" t="str">
            <v/>
          </cell>
          <cell r="AB445" t="str">
            <v/>
          </cell>
          <cell r="AC445" t="str">
            <v/>
          </cell>
          <cell r="AD445" t="str">
            <v/>
          </cell>
          <cell r="AE445" t="str">
            <v/>
          </cell>
          <cell r="AF445" t="str">
            <v/>
          </cell>
          <cell r="AG445" t="str">
            <v/>
          </cell>
          <cell r="AH445" t="str">
            <v/>
          </cell>
          <cell r="AI445">
            <v>19674074.996787332</v>
          </cell>
          <cell r="AJ445">
            <v>19674074.996787332</v>
          </cell>
          <cell r="AK445" t="str">
            <v/>
          </cell>
          <cell r="AL445">
            <v>295111124.95181</v>
          </cell>
        </row>
        <row r="446">
          <cell r="C446" t="str">
            <v>Purwakarta</v>
          </cell>
          <cell r="D446">
            <v>290111951.30322683</v>
          </cell>
          <cell r="E446">
            <v>16117330.627957046</v>
          </cell>
          <cell r="F446">
            <v>16117330.627957046</v>
          </cell>
          <cell r="G446">
            <v>16117330.627957046</v>
          </cell>
          <cell r="H446">
            <v>16117330.627957046</v>
          </cell>
          <cell r="I446">
            <v>16117330.627957046</v>
          </cell>
          <cell r="J446">
            <v>16117330.627957046</v>
          </cell>
          <cell r="K446">
            <v>16117330.627957046</v>
          </cell>
          <cell r="L446">
            <v>16117330.627957046</v>
          </cell>
          <cell r="M446" t="str">
            <v/>
          </cell>
          <cell r="N446" t="str">
            <v/>
          </cell>
          <cell r="O446" t="str">
            <v/>
          </cell>
          <cell r="P446">
            <v>16117330.627957046</v>
          </cell>
          <cell r="Q446">
            <v>16117330.627957046</v>
          </cell>
          <cell r="R446">
            <v>16117330.627957046</v>
          </cell>
          <cell r="S446">
            <v>16117330.627957046</v>
          </cell>
          <cell r="T446" t="str">
            <v/>
          </cell>
          <cell r="U446">
            <v>16117330.627957046</v>
          </cell>
          <cell r="V446" t="str">
            <v/>
          </cell>
          <cell r="W446" t="str">
            <v/>
          </cell>
          <cell r="X446" t="str">
            <v/>
          </cell>
          <cell r="Y446" t="str">
            <v/>
          </cell>
          <cell r="Z446" t="str">
            <v/>
          </cell>
          <cell r="AA446" t="str">
            <v/>
          </cell>
          <cell r="AB446" t="str">
            <v/>
          </cell>
          <cell r="AC446" t="str">
            <v/>
          </cell>
          <cell r="AD446" t="str">
            <v/>
          </cell>
          <cell r="AE446">
            <v>16117330.627957046</v>
          </cell>
          <cell r="AF446">
            <v>16117330.627957046</v>
          </cell>
          <cell r="AG446">
            <v>16117330.627957046</v>
          </cell>
          <cell r="AH446" t="str">
            <v/>
          </cell>
          <cell r="AI446">
            <v>16117330.627957046</v>
          </cell>
          <cell r="AJ446">
            <v>16117330.627957046</v>
          </cell>
          <cell r="AK446" t="str">
            <v/>
          </cell>
          <cell r="AL446">
            <v>290111951.30322683</v>
          </cell>
        </row>
        <row r="447">
          <cell r="C447" t="str">
            <v>Sukabumi</v>
          </cell>
          <cell r="D447">
            <v>492919638.27467823</v>
          </cell>
          <cell r="E447">
            <v>27384424.348593235</v>
          </cell>
          <cell r="F447">
            <v>27384424.348593235</v>
          </cell>
          <cell r="G447">
            <v>27384424.348593235</v>
          </cell>
          <cell r="H447">
            <v>27384424.348593235</v>
          </cell>
          <cell r="I447">
            <v>27384424.348593235</v>
          </cell>
          <cell r="J447">
            <v>27384424.348593235</v>
          </cell>
          <cell r="K447">
            <v>27384424.348593235</v>
          </cell>
          <cell r="L447">
            <v>27384424.348593235</v>
          </cell>
          <cell r="M447" t="str">
            <v/>
          </cell>
          <cell r="N447" t="str">
            <v/>
          </cell>
          <cell r="O447" t="str">
            <v/>
          </cell>
          <cell r="P447">
            <v>27384424.348593235</v>
          </cell>
          <cell r="Q447">
            <v>27384424.348593235</v>
          </cell>
          <cell r="R447">
            <v>27384424.348593235</v>
          </cell>
          <cell r="S447">
            <v>27384424.348593235</v>
          </cell>
          <cell r="T447" t="str">
            <v/>
          </cell>
          <cell r="U447">
            <v>27384424.348593235</v>
          </cell>
          <cell r="V447" t="str">
            <v/>
          </cell>
          <cell r="W447" t="str">
            <v/>
          </cell>
          <cell r="X447" t="str">
            <v/>
          </cell>
          <cell r="Y447" t="str">
            <v/>
          </cell>
          <cell r="Z447" t="str">
            <v/>
          </cell>
          <cell r="AA447" t="str">
            <v/>
          </cell>
          <cell r="AB447" t="str">
            <v/>
          </cell>
          <cell r="AC447" t="str">
            <v/>
          </cell>
          <cell r="AD447" t="str">
            <v/>
          </cell>
          <cell r="AE447">
            <v>27384424.348593235</v>
          </cell>
          <cell r="AF447">
            <v>27384424.348593235</v>
          </cell>
          <cell r="AG447">
            <v>27384424.348593235</v>
          </cell>
          <cell r="AH447" t="str">
            <v/>
          </cell>
          <cell r="AI447">
            <v>27384424.348593235</v>
          </cell>
          <cell r="AJ447">
            <v>27384424.348593235</v>
          </cell>
          <cell r="AK447" t="str">
            <v/>
          </cell>
          <cell r="AL447">
            <v>492919638.27467823</v>
          </cell>
        </row>
        <row r="448">
          <cell r="C448" t="str">
            <v>Cimahi</v>
          </cell>
          <cell r="D448">
            <v>191779396.57945582</v>
          </cell>
          <cell r="E448" t="str">
            <v/>
          </cell>
          <cell r="F448" t="str">
            <v/>
          </cell>
          <cell r="G448" t="str">
            <v/>
          </cell>
          <cell r="H448" t="str">
            <v/>
          </cell>
          <cell r="I448" t="str">
            <v/>
          </cell>
          <cell r="J448" t="str">
            <v/>
          </cell>
          <cell r="K448" t="str">
            <v/>
          </cell>
          <cell r="L448" t="str">
            <v/>
          </cell>
          <cell r="M448" t="str">
            <v/>
          </cell>
          <cell r="N448" t="str">
            <v/>
          </cell>
          <cell r="O448" t="str">
            <v/>
          </cell>
          <cell r="P448" t="str">
            <v/>
          </cell>
          <cell r="Q448" t="str">
            <v/>
          </cell>
          <cell r="R448" t="str">
            <v/>
          </cell>
          <cell r="S448" t="str">
            <v/>
          </cell>
          <cell r="T448" t="str">
            <v/>
          </cell>
          <cell r="U448" t="str">
            <v/>
          </cell>
          <cell r="V448" t="str">
            <v/>
          </cell>
          <cell r="W448" t="str">
            <v/>
          </cell>
          <cell r="X448" t="str">
            <v/>
          </cell>
          <cell r="Y448" t="str">
            <v/>
          </cell>
          <cell r="Z448" t="str">
            <v/>
          </cell>
          <cell r="AA448" t="str">
            <v/>
          </cell>
          <cell r="AB448" t="str">
            <v/>
          </cell>
          <cell r="AC448" t="str">
            <v/>
          </cell>
          <cell r="AD448" t="str">
            <v/>
          </cell>
          <cell r="AE448">
            <v>63926465.526485272</v>
          </cell>
          <cell r="AF448">
            <v>63926465.526485272</v>
          </cell>
          <cell r="AG448">
            <v>63926465.526485272</v>
          </cell>
          <cell r="AH448" t="str">
            <v/>
          </cell>
          <cell r="AI448" t="str">
            <v/>
          </cell>
          <cell r="AJ448" t="str">
            <v/>
          </cell>
          <cell r="AK448" t="str">
            <v/>
          </cell>
          <cell r="AL448">
            <v>191779396.57945582</v>
          </cell>
        </row>
        <row r="449">
          <cell r="C449" t="str">
            <v>Cianjur</v>
          </cell>
          <cell r="D449">
            <v>153457802.35243595</v>
          </cell>
          <cell r="E449" t="str">
            <v/>
          </cell>
          <cell r="F449" t="str">
            <v/>
          </cell>
          <cell r="G449" t="str">
            <v/>
          </cell>
          <cell r="H449" t="str">
            <v/>
          </cell>
          <cell r="I449" t="str">
            <v/>
          </cell>
          <cell r="J449" t="str">
            <v/>
          </cell>
          <cell r="K449" t="str">
            <v/>
          </cell>
          <cell r="L449" t="str">
            <v/>
          </cell>
          <cell r="M449" t="str">
            <v/>
          </cell>
          <cell r="N449" t="str">
            <v/>
          </cell>
          <cell r="O449" t="str">
            <v/>
          </cell>
          <cell r="P449" t="str">
            <v/>
          </cell>
          <cell r="Q449" t="str">
            <v/>
          </cell>
          <cell r="R449" t="str">
            <v/>
          </cell>
          <cell r="S449" t="str">
            <v/>
          </cell>
          <cell r="T449" t="str">
            <v/>
          </cell>
          <cell r="U449" t="str">
            <v/>
          </cell>
          <cell r="V449" t="str">
            <v/>
          </cell>
          <cell r="W449" t="str">
            <v/>
          </cell>
          <cell r="X449" t="str">
            <v/>
          </cell>
          <cell r="Y449" t="str">
            <v/>
          </cell>
          <cell r="Z449" t="str">
            <v/>
          </cell>
          <cell r="AA449" t="str">
            <v/>
          </cell>
          <cell r="AB449" t="str">
            <v/>
          </cell>
          <cell r="AC449" t="str">
            <v/>
          </cell>
          <cell r="AD449" t="str">
            <v/>
          </cell>
          <cell r="AE449">
            <v>51152600.784145318</v>
          </cell>
          <cell r="AF449">
            <v>51152600.784145318</v>
          </cell>
          <cell r="AG449">
            <v>51152600.784145318</v>
          </cell>
          <cell r="AH449" t="str">
            <v/>
          </cell>
          <cell r="AI449" t="str">
            <v/>
          </cell>
          <cell r="AJ449" t="str">
            <v/>
          </cell>
          <cell r="AK449" t="str">
            <v/>
          </cell>
          <cell r="AL449">
            <v>153457802.35243595</v>
          </cell>
        </row>
        <row r="450">
          <cell r="C450" t="str">
            <v>APD_West_Java</v>
          </cell>
          <cell r="D450">
            <v>14684466.378665792</v>
          </cell>
          <cell r="E450" t="str">
            <v/>
          </cell>
          <cell r="F450" t="str">
            <v/>
          </cell>
          <cell r="G450" t="str">
            <v/>
          </cell>
          <cell r="H450" t="str">
            <v/>
          </cell>
          <cell r="I450" t="str">
            <v/>
          </cell>
          <cell r="J450" t="str">
            <v/>
          </cell>
          <cell r="K450" t="str">
            <v/>
          </cell>
          <cell r="L450" t="str">
            <v/>
          </cell>
          <cell r="M450" t="str">
            <v/>
          </cell>
          <cell r="N450" t="str">
            <v/>
          </cell>
          <cell r="O450" t="str">
            <v/>
          </cell>
          <cell r="P450" t="str">
            <v/>
          </cell>
          <cell r="Q450" t="str">
            <v/>
          </cell>
          <cell r="R450" t="str">
            <v/>
          </cell>
          <cell r="S450" t="str">
            <v/>
          </cell>
          <cell r="T450" t="str">
            <v/>
          </cell>
          <cell r="U450" t="str">
            <v/>
          </cell>
          <cell r="V450">
            <v>2447411.0631109653</v>
          </cell>
          <cell r="W450">
            <v>2447411.0631109653</v>
          </cell>
          <cell r="X450">
            <v>2447411.0631109653</v>
          </cell>
          <cell r="Y450">
            <v>2447411.0631109653</v>
          </cell>
          <cell r="Z450">
            <v>2447411.0631109653</v>
          </cell>
          <cell r="AA450" t="str">
            <v/>
          </cell>
          <cell r="AB450" t="str">
            <v/>
          </cell>
          <cell r="AC450" t="str">
            <v/>
          </cell>
          <cell r="AD450" t="str">
            <v/>
          </cell>
          <cell r="AE450" t="str">
            <v/>
          </cell>
          <cell r="AF450" t="str">
            <v/>
          </cell>
          <cell r="AG450" t="str">
            <v/>
          </cell>
          <cell r="AH450">
            <v>2447411.0631109653</v>
          </cell>
          <cell r="AI450" t="str">
            <v/>
          </cell>
          <cell r="AJ450" t="str">
            <v/>
          </cell>
          <cell r="AK450" t="str">
            <v/>
          </cell>
          <cell r="AL450">
            <v>14684466.378665794</v>
          </cell>
        </row>
        <row r="451">
          <cell r="C451" t="str">
            <v>Salatiga</v>
          </cell>
          <cell r="D451">
            <v>245300300.24064338</v>
          </cell>
          <cell r="E451">
            <v>13627794.457813522</v>
          </cell>
          <cell r="F451">
            <v>13627794.457813522</v>
          </cell>
          <cell r="G451">
            <v>13627794.457813522</v>
          </cell>
          <cell r="H451">
            <v>13627794.457813522</v>
          </cell>
          <cell r="I451">
            <v>13627794.457813522</v>
          </cell>
          <cell r="J451">
            <v>13627794.457813522</v>
          </cell>
          <cell r="K451" t="str">
            <v/>
          </cell>
          <cell r="L451">
            <v>13627794.457813522</v>
          </cell>
          <cell r="M451" t="str">
            <v/>
          </cell>
          <cell r="N451">
            <v>13627794.457813522</v>
          </cell>
          <cell r="O451" t="str">
            <v/>
          </cell>
          <cell r="P451">
            <v>13627794.457813522</v>
          </cell>
          <cell r="Q451">
            <v>13627794.457813522</v>
          </cell>
          <cell r="R451">
            <v>13627794.457813522</v>
          </cell>
          <cell r="S451">
            <v>13627794.457813522</v>
          </cell>
          <cell r="T451" t="str">
            <v/>
          </cell>
          <cell r="U451">
            <v>13627794.457813522</v>
          </cell>
          <cell r="V451" t="str">
            <v/>
          </cell>
          <cell r="W451" t="str">
            <v/>
          </cell>
          <cell r="X451" t="str">
            <v/>
          </cell>
          <cell r="Y451" t="str">
            <v/>
          </cell>
          <cell r="Z451" t="str">
            <v/>
          </cell>
          <cell r="AA451">
            <v>13627794.457813522</v>
          </cell>
          <cell r="AB451">
            <v>13627794.457813522</v>
          </cell>
          <cell r="AC451">
            <v>13627794.457813522</v>
          </cell>
          <cell r="AD451" t="str">
            <v/>
          </cell>
          <cell r="AE451" t="str">
            <v/>
          </cell>
          <cell r="AF451" t="str">
            <v/>
          </cell>
          <cell r="AG451" t="str">
            <v/>
          </cell>
          <cell r="AH451" t="str">
            <v/>
          </cell>
          <cell r="AI451">
            <v>13627794.457813522</v>
          </cell>
          <cell r="AJ451">
            <v>13627794.457813522</v>
          </cell>
          <cell r="AK451" t="str">
            <v/>
          </cell>
          <cell r="AL451">
            <v>245300300.24064344</v>
          </cell>
        </row>
        <row r="452">
          <cell r="C452" t="str">
            <v>Menteng</v>
          </cell>
          <cell r="D452">
            <v>137188974.43452606</v>
          </cell>
          <cell r="E452">
            <v>15243219.381614007</v>
          </cell>
          <cell r="F452">
            <v>15243219.381614007</v>
          </cell>
          <cell r="G452">
            <v>15243219.381614007</v>
          </cell>
          <cell r="H452" t="str">
            <v/>
          </cell>
          <cell r="I452">
            <v>15243219.381614007</v>
          </cell>
          <cell r="J452" t="str">
            <v/>
          </cell>
          <cell r="K452" t="str">
            <v/>
          </cell>
          <cell r="L452" t="str">
            <v/>
          </cell>
          <cell r="M452" t="str">
            <v/>
          </cell>
          <cell r="N452" t="str">
            <v/>
          </cell>
          <cell r="O452" t="str">
            <v/>
          </cell>
          <cell r="P452" t="str">
            <v/>
          </cell>
          <cell r="Q452">
            <v>15243219.381614007</v>
          </cell>
          <cell r="R452">
            <v>15243219.381614007</v>
          </cell>
          <cell r="S452">
            <v>15243219.381614007</v>
          </cell>
          <cell r="T452" t="str">
            <v/>
          </cell>
          <cell r="U452" t="str">
            <v/>
          </cell>
          <cell r="V452" t="str">
            <v/>
          </cell>
          <cell r="W452" t="str">
            <v/>
          </cell>
          <cell r="X452" t="str">
            <v/>
          </cell>
          <cell r="Y452" t="str">
            <v/>
          </cell>
          <cell r="Z452" t="str">
            <v/>
          </cell>
          <cell r="AA452" t="str">
            <v/>
          </cell>
          <cell r="AB452" t="str">
            <v/>
          </cell>
          <cell r="AC452" t="str">
            <v/>
          </cell>
          <cell r="AD452" t="str">
            <v/>
          </cell>
          <cell r="AE452" t="str">
            <v/>
          </cell>
          <cell r="AF452" t="str">
            <v/>
          </cell>
          <cell r="AG452" t="str">
            <v/>
          </cell>
          <cell r="AH452" t="str">
            <v/>
          </cell>
          <cell r="AI452">
            <v>15243219.381614007</v>
          </cell>
          <cell r="AJ452">
            <v>15243219.381614007</v>
          </cell>
          <cell r="AK452" t="str">
            <v/>
          </cell>
          <cell r="AL452">
            <v>137188974.43452603</v>
          </cell>
        </row>
        <row r="453">
          <cell r="C453" t="str">
            <v>APD_Disjaya</v>
          </cell>
          <cell r="D453">
            <v>298607108.21776354</v>
          </cell>
          <cell r="E453" t="str">
            <v/>
          </cell>
          <cell r="F453" t="str">
            <v/>
          </cell>
          <cell r="G453" t="str">
            <v/>
          </cell>
          <cell r="H453" t="str">
            <v/>
          </cell>
          <cell r="I453" t="str">
            <v/>
          </cell>
          <cell r="J453" t="str">
            <v/>
          </cell>
          <cell r="K453" t="str">
            <v/>
          </cell>
          <cell r="L453" t="str">
            <v/>
          </cell>
          <cell r="M453" t="str">
            <v/>
          </cell>
          <cell r="N453" t="str">
            <v/>
          </cell>
          <cell r="O453" t="str">
            <v/>
          </cell>
          <cell r="P453" t="str">
            <v/>
          </cell>
          <cell r="Q453" t="str">
            <v/>
          </cell>
          <cell r="R453" t="str">
            <v/>
          </cell>
          <cell r="S453" t="str">
            <v/>
          </cell>
          <cell r="T453" t="str">
            <v/>
          </cell>
          <cell r="U453" t="str">
            <v/>
          </cell>
          <cell r="V453" t="str">
            <v/>
          </cell>
          <cell r="W453" t="str">
            <v/>
          </cell>
          <cell r="X453" t="str">
            <v/>
          </cell>
          <cell r="Y453" t="str">
            <v/>
          </cell>
          <cell r="Z453" t="str">
            <v/>
          </cell>
          <cell r="AA453" t="str">
            <v/>
          </cell>
          <cell r="AB453" t="str">
            <v/>
          </cell>
          <cell r="AC453" t="str">
            <v/>
          </cell>
          <cell r="AD453" t="str">
            <v/>
          </cell>
          <cell r="AE453" t="str">
            <v/>
          </cell>
          <cell r="AF453" t="str">
            <v/>
          </cell>
          <cell r="AG453" t="str">
            <v/>
          </cell>
          <cell r="AH453">
            <v>298607108.21776354</v>
          </cell>
          <cell r="AI453" t="str">
            <v/>
          </cell>
          <cell r="AJ453" t="str">
            <v/>
          </cell>
          <cell r="AK453" t="str">
            <v/>
          </cell>
          <cell r="AL453">
            <v>298607108.21776354</v>
          </cell>
        </row>
        <row r="454">
          <cell r="C454" t="str">
            <v>Aceh</v>
          </cell>
          <cell r="D454">
            <v>75402993.943663716</v>
          </cell>
          <cell r="E454" t="str">
            <v/>
          </cell>
          <cell r="F454" t="str">
            <v/>
          </cell>
          <cell r="G454" t="str">
            <v/>
          </cell>
          <cell r="H454" t="str">
            <v/>
          </cell>
          <cell r="I454" t="str">
            <v/>
          </cell>
          <cell r="J454" t="str">
            <v/>
          </cell>
          <cell r="K454" t="str">
            <v/>
          </cell>
          <cell r="L454" t="str">
            <v/>
          </cell>
          <cell r="M454">
            <v>75402993.943663716</v>
          </cell>
          <cell r="N454" t="str">
            <v/>
          </cell>
          <cell r="O454" t="str">
            <v/>
          </cell>
          <cell r="P454" t="str">
            <v/>
          </cell>
          <cell r="Q454" t="str">
            <v/>
          </cell>
          <cell r="R454" t="str">
            <v/>
          </cell>
          <cell r="S454" t="str">
            <v/>
          </cell>
          <cell r="T454" t="str">
            <v/>
          </cell>
          <cell r="U454" t="str">
            <v/>
          </cell>
          <cell r="V454" t="str">
            <v/>
          </cell>
          <cell r="W454" t="str">
            <v/>
          </cell>
          <cell r="X454" t="str">
            <v/>
          </cell>
          <cell r="Y454" t="str">
            <v/>
          </cell>
          <cell r="Z454" t="str">
            <v/>
          </cell>
          <cell r="AA454" t="str">
            <v/>
          </cell>
          <cell r="AB454" t="str">
            <v/>
          </cell>
          <cell r="AC454" t="str">
            <v/>
          </cell>
          <cell r="AD454" t="str">
            <v/>
          </cell>
          <cell r="AE454" t="str">
            <v/>
          </cell>
          <cell r="AF454" t="str">
            <v/>
          </cell>
          <cell r="AG454" t="str">
            <v/>
          </cell>
          <cell r="AH454" t="str">
            <v/>
          </cell>
          <cell r="AI454" t="str">
            <v/>
          </cell>
          <cell r="AJ454" t="str">
            <v/>
          </cell>
          <cell r="AK454" t="str">
            <v/>
          </cell>
          <cell r="AL454">
            <v>75402993.943663716</v>
          </cell>
        </row>
        <row r="455">
          <cell r="C455">
            <v>0</v>
          </cell>
          <cell r="D455">
            <v>5477650172.1813374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J455">
            <v>0</v>
          </cell>
          <cell r="AK455">
            <v>0</v>
          </cell>
          <cell r="AL455">
            <v>0</v>
          </cell>
        </row>
      </sheetData>
      <sheetData sheetId="13">
        <row r="381">
          <cell r="C381">
            <v>0</v>
          </cell>
          <cell r="D381">
            <v>0</v>
          </cell>
          <cell r="E381">
            <v>0</v>
          </cell>
          <cell r="F381" t="str">
            <v>Option A</v>
          </cell>
          <cell r="G381" t="str">
            <v>Option B</v>
          </cell>
          <cell r="H381" t="str">
            <v>Option C</v>
          </cell>
          <cell r="I381" t="str">
            <v>Majalaya</v>
          </cell>
          <cell r="J381" t="str">
            <v>Bandung</v>
          </cell>
          <cell r="K381" t="str">
            <v>North_Banten</v>
          </cell>
          <cell r="L381" t="str">
            <v>Bogor</v>
          </cell>
          <cell r="M381" t="str">
            <v>Depok</v>
          </cell>
          <cell r="N381" t="str">
            <v>Garut</v>
          </cell>
          <cell r="O381" t="str">
            <v>Karawang</v>
          </cell>
          <cell r="P381" t="str">
            <v>Purwakarta</v>
          </cell>
          <cell r="Q381" t="str">
            <v>Sukabumi</v>
          </cell>
          <cell r="R381" t="str">
            <v>Cimahi</v>
          </cell>
          <cell r="S381" t="str">
            <v>Cianjur</v>
          </cell>
          <cell r="T381" t="str">
            <v>APD_West_Java</v>
          </cell>
          <cell r="U381" t="str">
            <v>Total</v>
          </cell>
        </row>
        <row r="382">
          <cell r="C382" t="str">
            <v>Marketing fee</v>
          </cell>
          <cell r="D382" t="str">
            <v>Performance Guarantee fee</v>
          </cell>
          <cell r="E382">
            <v>0</v>
          </cell>
          <cell r="F382" t="str">
            <v>Flat Absorption</v>
          </cell>
          <cell r="G382" t="str">
            <v>Business Volume</v>
          </cell>
          <cell r="H382" t="str">
            <v>Number of Customers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 t="e">
            <v>#N/A</v>
          </cell>
          <cell r="S382" t="e">
            <v>#N/A</v>
          </cell>
          <cell r="T382" t="e">
            <v>#N/A</v>
          </cell>
          <cell r="U382">
            <v>0</v>
          </cell>
        </row>
        <row r="383">
          <cell r="C383" t="str">
            <v>Salary</v>
          </cell>
          <cell r="D383" t="str">
            <v>Salary of 1 Area Manager, 7 Coordinators</v>
          </cell>
          <cell r="E383">
            <v>0</v>
          </cell>
          <cell r="F383" t="str">
            <v>Business Volume</v>
          </cell>
          <cell r="G383" t="str">
            <v>Number of Customers</v>
          </cell>
          <cell r="H383" t="str">
            <v>Number of Customers</v>
          </cell>
          <cell r="I383">
            <v>39369830.568589672</v>
          </cell>
          <cell r="J383">
            <v>47234855.801595964</v>
          </cell>
          <cell r="K383">
            <v>33512021.941885445</v>
          </cell>
          <cell r="L383">
            <v>53891190.597764991</v>
          </cell>
          <cell r="M383">
            <v>44236184.121036999</v>
          </cell>
          <cell r="N383">
            <v>50905466.849541701</v>
          </cell>
          <cell r="O383">
            <v>58190314.064392187</v>
          </cell>
          <cell r="P383">
            <v>22456365.849312939</v>
          </cell>
          <cell r="Q383">
            <v>39585462.570040993</v>
          </cell>
          <cell r="R383" t="e">
            <v>#N/A</v>
          </cell>
          <cell r="S383" t="e">
            <v>#N/A</v>
          </cell>
          <cell r="T383" t="e">
            <v>#N/A</v>
          </cell>
          <cell r="U383">
            <v>389381692.36416095</v>
          </cell>
        </row>
        <row r="384">
          <cell r="C384" t="str">
            <v>Use of equipment</v>
          </cell>
          <cell r="D384" t="str">
            <v>Tools and equipment</v>
          </cell>
          <cell r="E384">
            <v>0</v>
          </cell>
          <cell r="F384" t="str">
            <v>Flat Absorption</v>
          </cell>
          <cell r="G384" t="str">
            <v>Business Volume</v>
          </cell>
          <cell r="H384" t="str">
            <v>Number of Customers</v>
          </cell>
          <cell r="I384">
            <v>300000</v>
          </cell>
          <cell r="J384">
            <v>300000</v>
          </cell>
          <cell r="K384">
            <v>300000</v>
          </cell>
          <cell r="L384">
            <v>300000</v>
          </cell>
          <cell r="M384">
            <v>300000</v>
          </cell>
          <cell r="N384">
            <v>300000</v>
          </cell>
          <cell r="O384">
            <v>300000</v>
          </cell>
          <cell r="P384">
            <v>300000</v>
          </cell>
          <cell r="Q384">
            <v>300000</v>
          </cell>
          <cell r="R384" t="e">
            <v>#N/A</v>
          </cell>
          <cell r="S384" t="e">
            <v>#N/A</v>
          </cell>
          <cell r="T384" t="e">
            <v>#N/A</v>
          </cell>
          <cell r="U384">
            <v>2700000</v>
          </cell>
        </row>
        <row r="385">
          <cell r="C385" t="str">
            <v>Insurance</v>
          </cell>
          <cell r="D385">
            <v>0</v>
          </cell>
          <cell r="E385">
            <v>0</v>
          </cell>
          <cell r="F385" t="str">
            <v>Business Volume</v>
          </cell>
          <cell r="G385" t="str">
            <v>Flat Absorption</v>
          </cell>
          <cell r="H385" t="str">
            <v>Number of Customers</v>
          </cell>
          <cell r="I385">
            <v>2668856.25054585</v>
          </cell>
          <cell r="J385">
            <v>2774816.1109722224</v>
          </cell>
          <cell r="K385">
            <v>2144705.6170729278</v>
          </cell>
          <cell r="L385">
            <v>3152877.708384023</v>
          </cell>
          <cell r="M385">
            <v>2803298.4541815235</v>
          </cell>
          <cell r="N385">
            <v>2933057.886579867</v>
          </cell>
          <cell r="O385">
            <v>3671645.2202115445</v>
          </cell>
          <cell r="P385">
            <v>1382559.9165325002</v>
          </cell>
          <cell r="Q385">
            <v>2330682.6548782061</v>
          </cell>
          <cell r="R385" t="e">
            <v>#N/A</v>
          </cell>
          <cell r="S385" t="e">
            <v>#N/A</v>
          </cell>
          <cell r="T385" t="e">
            <v>#N/A</v>
          </cell>
          <cell r="U385">
            <v>23862499.819358665</v>
          </cell>
        </row>
        <row r="386">
          <cell r="C386" t="str">
            <v>Non-training travel</v>
          </cell>
          <cell r="D386">
            <v>0</v>
          </cell>
          <cell r="E386">
            <v>0</v>
          </cell>
          <cell r="F386" t="str">
            <v>Flat Absorption</v>
          </cell>
          <cell r="G386" t="str">
            <v>Business Volume</v>
          </cell>
          <cell r="H386" t="str">
            <v>Number of Customers</v>
          </cell>
          <cell r="I386">
            <v>0</v>
          </cell>
          <cell r="J386">
            <v>0</v>
          </cell>
          <cell r="K386">
            <v>2700000</v>
          </cell>
          <cell r="L386">
            <v>2700000</v>
          </cell>
          <cell r="M386">
            <v>2700000</v>
          </cell>
          <cell r="N386">
            <v>2700000</v>
          </cell>
          <cell r="O386">
            <v>2700000</v>
          </cell>
          <cell r="P386">
            <v>0</v>
          </cell>
          <cell r="Q386">
            <v>2700000</v>
          </cell>
          <cell r="R386" t="e">
            <v>#N/A</v>
          </cell>
          <cell r="S386" t="e">
            <v>#N/A</v>
          </cell>
          <cell r="T386" t="e">
            <v>#N/A</v>
          </cell>
          <cell r="U386">
            <v>16200000</v>
          </cell>
        </row>
        <row r="387">
          <cell r="C387" t="str">
            <v>Training travel</v>
          </cell>
          <cell r="D387">
            <v>0</v>
          </cell>
          <cell r="E387">
            <v>0</v>
          </cell>
          <cell r="F387" t="str">
            <v>Flat Absorption</v>
          </cell>
          <cell r="G387" t="str">
            <v>Business Volume</v>
          </cell>
          <cell r="H387" t="str">
            <v>Number of Customers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 t="e">
            <v>#N/A</v>
          </cell>
          <cell r="S387" t="e">
            <v>#N/A</v>
          </cell>
          <cell r="T387" t="e">
            <v>#N/A</v>
          </cell>
          <cell r="U387">
            <v>0</v>
          </cell>
        </row>
        <row r="388">
          <cell r="C388" t="str">
            <v>Travel based on position</v>
          </cell>
          <cell r="D388">
            <v>0</v>
          </cell>
          <cell r="E388">
            <v>0</v>
          </cell>
          <cell r="F388" t="str">
            <v>Flat Absorption</v>
          </cell>
          <cell r="G388" t="str">
            <v>Business Volume</v>
          </cell>
          <cell r="H388" t="str">
            <v>Number of Customers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 t="e">
            <v>#N/A</v>
          </cell>
          <cell r="S388" t="e">
            <v>#N/A</v>
          </cell>
          <cell r="T388" t="e">
            <v>#N/A</v>
          </cell>
          <cell r="U388">
            <v>0</v>
          </cell>
        </row>
        <row r="389">
          <cell r="C389" t="str">
            <v>IT</v>
          </cell>
          <cell r="D389">
            <v>0</v>
          </cell>
          <cell r="E389">
            <v>0</v>
          </cell>
          <cell r="F389" t="str">
            <v>Business Volume</v>
          </cell>
          <cell r="G389" t="str">
            <v>Flat Absorption</v>
          </cell>
          <cell r="H389" t="str">
            <v>Number of Customers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 t="e">
            <v>#N/A</v>
          </cell>
          <cell r="S389" t="e">
            <v>#N/A</v>
          </cell>
          <cell r="T389" t="e">
            <v>#N/A</v>
          </cell>
          <cell r="U389">
            <v>0</v>
          </cell>
        </row>
        <row r="390">
          <cell r="C390" t="str">
            <v>Electricity, gas and water</v>
          </cell>
          <cell r="D390" t="str">
            <v>Electricity, water and phone</v>
          </cell>
          <cell r="E390">
            <v>0</v>
          </cell>
          <cell r="F390" t="str">
            <v>Business Volume</v>
          </cell>
          <cell r="G390" t="str">
            <v>Flat Absorption</v>
          </cell>
          <cell r="H390" t="str">
            <v>Number of Customers</v>
          </cell>
          <cell r="I390">
            <v>500000</v>
          </cell>
          <cell r="J390">
            <v>500000</v>
          </cell>
          <cell r="K390">
            <v>500000</v>
          </cell>
          <cell r="L390">
            <v>500000</v>
          </cell>
          <cell r="M390">
            <v>500000</v>
          </cell>
          <cell r="N390">
            <v>500000</v>
          </cell>
          <cell r="O390">
            <v>500000</v>
          </cell>
          <cell r="P390">
            <v>500000</v>
          </cell>
          <cell r="Q390">
            <v>500000</v>
          </cell>
          <cell r="R390" t="e">
            <v>#N/A</v>
          </cell>
          <cell r="S390" t="e">
            <v>#N/A</v>
          </cell>
          <cell r="T390" t="e">
            <v>#N/A</v>
          </cell>
          <cell r="U390">
            <v>4500000</v>
          </cell>
        </row>
        <row r="391">
          <cell r="C391" t="str">
            <v>Telecommunications</v>
          </cell>
          <cell r="D391">
            <v>0</v>
          </cell>
          <cell r="E391">
            <v>0</v>
          </cell>
          <cell r="F391" t="str">
            <v>Business Volume</v>
          </cell>
          <cell r="G391" t="str">
            <v>Flat Absorption</v>
          </cell>
          <cell r="H391" t="str">
            <v>Number of Customers</v>
          </cell>
          <cell r="I391">
            <v>300000</v>
          </cell>
          <cell r="J391">
            <v>300000</v>
          </cell>
          <cell r="K391">
            <v>300000</v>
          </cell>
          <cell r="L391">
            <v>300000</v>
          </cell>
          <cell r="M391">
            <v>300000</v>
          </cell>
          <cell r="N391">
            <v>300000</v>
          </cell>
          <cell r="O391">
            <v>300000</v>
          </cell>
          <cell r="P391">
            <v>300000</v>
          </cell>
          <cell r="Q391">
            <v>300000</v>
          </cell>
          <cell r="R391" t="e">
            <v>#N/A</v>
          </cell>
          <cell r="S391" t="e">
            <v>#N/A</v>
          </cell>
          <cell r="T391" t="e">
            <v>#N/A</v>
          </cell>
          <cell r="U391">
            <v>2700000</v>
          </cell>
        </row>
        <row r="392">
          <cell r="C392" t="str">
            <v>Bank fee</v>
          </cell>
          <cell r="D392">
            <v>0</v>
          </cell>
          <cell r="E392">
            <v>0</v>
          </cell>
          <cell r="F392" t="str">
            <v>Business Volume</v>
          </cell>
          <cell r="G392" t="str">
            <v>Flat Absorption</v>
          </cell>
          <cell r="H392" t="str">
            <v>Number of Customers</v>
          </cell>
          <cell r="I392">
            <v>25000</v>
          </cell>
          <cell r="J392">
            <v>25000</v>
          </cell>
          <cell r="K392">
            <v>25000</v>
          </cell>
          <cell r="L392">
            <v>25000</v>
          </cell>
          <cell r="M392">
            <v>25000</v>
          </cell>
          <cell r="N392">
            <v>25000</v>
          </cell>
          <cell r="O392">
            <v>25000</v>
          </cell>
          <cell r="P392">
            <v>25000</v>
          </cell>
          <cell r="Q392">
            <v>25000</v>
          </cell>
          <cell r="R392" t="e">
            <v>#N/A</v>
          </cell>
          <cell r="S392" t="e">
            <v>#N/A</v>
          </cell>
          <cell r="T392" t="e">
            <v>#N/A</v>
          </cell>
          <cell r="U392">
            <v>225000</v>
          </cell>
        </row>
        <row r="393">
          <cell r="C393" t="str">
            <v>Food and things to consume</v>
          </cell>
          <cell r="D393">
            <v>0</v>
          </cell>
          <cell r="E393">
            <v>0</v>
          </cell>
          <cell r="F393" t="str">
            <v>Business Volume</v>
          </cell>
          <cell r="G393" t="str">
            <v>Number of employees</v>
          </cell>
          <cell r="H393" t="str">
            <v>Flat Absorption</v>
          </cell>
          <cell r="I393">
            <v>500000</v>
          </cell>
          <cell r="J393">
            <v>500000</v>
          </cell>
          <cell r="K393">
            <v>500000</v>
          </cell>
          <cell r="L393">
            <v>500000</v>
          </cell>
          <cell r="M393">
            <v>500000</v>
          </cell>
          <cell r="N393">
            <v>500000</v>
          </cell>
          <cell r="O393">
            <v>500000</v>
          </cell>
          <cell r="P393">
            <v>500000</v>
          </cell>
          <cell r="Q393">
            <v>500000</v>
          </cell>
          <cell r="R393" t="e">
            <v>#N/A</v>
          </cell>
          <cell r="S393" t="e">
            <v>#N/A</v>
          </cell>
          <cell r="T393" t="e">
            <v>#N/A</v>
          </cell>
          <cell r="U393">
            <v>4500000</v>
          </cell>
        </row>
        <row r="394">
          <cell r="C394" t="str">
            <v>Building/ Land rent</v>
          </cell>
          <cell r="D394" t="str">
            <v>Cleanliness and maintenance of office</v>
          </cell>
          <cell r="E394">
            <v>0</v>
          </cell>
          <cell r="F394" t="str">
            <v>Business Volume</v>
          </cell>
          <cell r="G394" t="str">
            <v>Number of employees</v>
          </cell>
          <cell r="H394" t="str">
            <v>Flat Absorption</v>
          </cell>
          <cell r="I394">
            <v>2083333.3333333333</v>
          </cell>
          <cell r="J394">
            <v>2083333.3333333333</v>
          </cell>
          <cell r="K394">
            <v>2083333.3333333333</v>
          </cell>
          <cell r="L394">
            <v>2083333.3333333333</v>
          </cell>
          <cell r="M394">
            <v>2083333.3333333333</v>
          </cell>
          <cell r="N394">
            <v>2083333.3333333333</v>
          </cell>
          <cell r="O394">
            <v>2083333.3333333333</v>
          </cell>
          <cell r="P394">
            <v>2083333.3333333333</v>
          </cell>
          <cell r="Q394">
            <v>2083333.3333333333</v>
          </cell>
          <cell r="R394" t="e">
            <v>#N/A</v>
          </cell>
          <cell r="S394" t="e">
            <v>#N/A</v>
          </cell>
          <cell r="T394" t="e">
            <v>#N/A</v>
          </cell>
          <cell r="U394">
            <v>18750000</v>
          </cell>
        </row>
        <row r="395">
          <cell r="C395" t="str">
            <v>Renting Photocopy machine</v>
          </cell>
          <cell r="D395">
            <v>0</v>
          </cell>
          <cell r="E395">
            <v>0</v>
          </cell>
          <cell r="F395" t="str">
            <v>Business Volume</v>
          </cell>
          <cell r="G395" t="str">
            <v>Flat Absorption</v>
          </cell>
          <cell r="H395" t="str">
            <v>Number of employees</v>
          </cell>
          <cell r="I395">
            <v>1500000</v>
          </cell>
          <cell r="J395">
            <v>1500000</v>
          </cell>
          <cell r="K395">
            <v>1500000</v>
          </cell>
          <cell r="L395">
            <v>1500000</v>
          </cell>
          <cell r="M395">
            <v>1500000</v>
          </cell>
          <cell r="N395">
            <v>1500000</v>
          </cell>
          <cell r="O395">
            <v>1500000</v>
          </cell>
          <cell r="P395">
            <v>1500000</v>
          </cell>
          <cell r="Q395">
            <v>1500000</v>
          </cell>
          <cell r="R395" t="e">
            <v>#N/A</v>
          </cell>
          <cell r="S395" t="e">
            <v>#N/A</v>
          </cell>
          <cell r="T395" t="e">
            <v>#N/A</v>
          </cell>
          <cell r="U395">
            <v>13500000</v>
          </cell>
        </row>
        <row r="396">
          <cell r="C396" t="str">
            <v>Office equipment</v>
          </cell>
          <cell r="D396" t="str">
            <v>Office Stationaries</v>
          </cell>
          <cell r="E396">
            <v>0</v>
          </cell>
          <cell r="F396" t="str">
            <v>Business Volume</v>
          </cell>
          <cell r="G396" t="str">
            <v>Flat Absorption</v>
          </cell>
          <cell r="H396" t="str">
            <v>Number of employees</v>
          </cell>
          <cell r="I396">
            <v>150000</v>
          </cell>
          <cell r="J396">
            <v>150000</v>
          </cell>
          <cell r="K396">
            <v>150000</v>
          </cell>
          <cell r="L396">
            <v>150000</v>
          </cell>
          <cell r="M396">
            <v>150000</v>
          </cell>
          <cell r="N396">
            <v>150000</v>
          </cell>
          <cell r="O396">
            <v>150000</v>
          </cell>
          <cell r="P396">
            <v>150000</v>
          </cell>
          <cell r="Q396">
            <v>150000</v>
          </cell>
          <cell r="R396" t="e">
            <v>#N/A</v>
          </cell>
          <cell r="S396" t="e">
            <v>#N/A</v>
          </cell>
          <cell r="T396" t="e">
            <v>#N/A</v>
          </cell>
          <cell r="U396">
            <v>1350000</v>
          </cell>
        </row>
        <row r="397">
          <cell r="C397" t="str">
            <v>Printed matter</v>
          </cell>
          <cell r="D397">
            <v>0</v>
          </cell>
          <cell r="E397">
            <v>0</v>
          </cell>
          <cell r="F397" t="str">
            <v>Business Volume</v>
          </cell>
          <cell r="G397" t="str">
            <v>Number of Customers</v>
          </cell>
          <cell r="H397" t="str">
            <v>Flat Absorption</v>
          </cell>
          <cell r="I397">
            <v>200000</v>
          </cell>
          <cell r="J397">
            <v>200000</v>
          </cell>
          <cell r="K397">
            <v>200000</v>
          </cell>
          <cell r="L397">
            <v>200000</v>
          </cell>
          <cell r="M397">
            <v>200000</v>
          </cell>
          <cell r="N397">
            <v>200000</v>
          </cell>
          <cell r="O397">
            <v>200000</v>
          </cell>
          <cell r="P397">
            <v>200000</v>
          </cell>
          <cell r="Q397">
            <v>200000</v>
          </cell>
          <cell r="R397" t="e">
            <v>#N/A</v>
          </cell>
          <cell r="S397" t="e">
            <v>#N/A</v>
          </cell>
          <cell r="T397" t="e">
            <v>#N/A</v>
          </cell>
          <cell r="U397">
            <v>1800000</v>
          </cell>
        </row>
        <row r="398">
          <cell r="C398" t="str">
            <v>Tax/ Retribution</v>
          </cell>
          <cell r="D398">
            <v>0</v>
          </cell>
          <cell r="E398">
            <v>0</v>
          </cell>
          <cell r="F398" t="str">
            <v>Business Volume</v>
          </cell>
          <cell r="G398" t="str">
            <v>Number of employees</v>
          </cell>
          <cell r="H398" t="str">
            <v>Flat Absorption</v>
          </cell>
          <cell r="I398">
            <v>200000</v>
          </cell>
          <cell r="J398">
            <v>200000</v>
          </cell>
          <cell r="K398">
            <v>200000</v>
          </cell>
          <cell r="L398">
            <v>200000</v>
          </cell>
          <cell r="M398">
            <v>200000</v>
          </cell>
          <cell r="N398">
            <v>200000</v>
          </cell>
          <cell r="O398">
            <v>200000</v>
          </cell>
          <cell r="P398">
            <v>200000</v>
          </cell>
          <cell r="Q398">
            <v>200000</v>
          </cell>
          <cell r="R398" t="e">
            <v>#N/A</v>
          </cell>
          <cell r="S398" t="e">
            <v>#N/A</v>
          </cell>
          <cell r="T398" t="e">
            <v>#N/A</v>
          </cell>
          <cell r="U398">
            <v>1800000</v>
          </cell>
        </row>
        <row r="399">
          <cell r="C399" t="str">
            <v>Dues, subscription, and advertisement</v>
          </cell>
          <cell r="D399">
            <v>0</v>
          </cell>
          <cell r="E399">
            <v>0</v>
          </cell>
          <cell r="F399" t="str">
            <v>Business Volume</v>
          </cell>
          <cell r="G399" t="str">
            <v>Number of employees</v>
          </cell>
          <cell r="H399" t="str">
            <v>Flat Absorption</v>
          </cell>
          <cell r="I399">
            <v>100000</v>
          </cell>
          <cell r="J399">
            <v>100000</v>
          </cell>
          <cell r="K399">
            <v>100000</v>
          </cell>
          <cell r="L399">
            <v>100000</v>
          </cell>
          <cell r="M399">
            <v>100000</v>
          </cell>
          <cell r="N399">
            <v>100000</v>
          </cell>
          <cell r="O399">
            <v>100000</v>
          </cell>
          <cell r="P399">
            <v>100000</v>
          </cell>
          <cell r="Q399">
            <v>100000</v>
          </cell>
          <cell r="R399" t="e">
            <v>#N/A</v>
          </cell>
          <cell r="S399" t="e">
            <v>#N/A</v>
          </cell>
          <cell r="T399" t="e">
            <v>#N/A</v>
          </cell>
          <cell r="U399">
            <v>900000</v>
          </cell>
        </row>
        <row r="400">
          <cell r="C400" t="str">
            <v>Publishing</v>
          </cell>
          <cell r="D400">
            <v>0</v>
          </cell>
          <cell r="E400">
            <v>0</v>
          </cell>
          <cell r="F400" t="str">
            <v>Business Volume</v>
          </cell>
          <cell r="G400" t="str">
            <v>Flat Absorption</v>
          </cell>
          <cell r="H400" t="str">
            <v>Number of Customers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 t="e">
            <v>#N/A</v>
          </cell>
          <cell r="S400" t="e">
            <v>#N/A</v>
          </cell>
          <cell r="T400" t="e">
            <v>#N/A</v>
          </cell>
          <cell r="U400">
            <v>0</v>
          </cell>
        </row>
        <row r="401">
          <cell r="C401" t="str">
            <v>Safety fee</v>
          </cell>
          <cell r="D401">
            <v>0</v>
          </cell>
          <cell r="E401">
            <v>0</v>
          </cell>
          <cell r="F401" t="str">
            <v>Business Volume</v>
          </cell>
          <cell r="G401" t="str">
            <v>Number of employees</v>
          </cell>
          <cell r="H401" t="str">
            <v>Flat Absorption</v>
          </cell>
          <cell r="I401">
            <v>1800000</v>
          </cell>
          <cell r="J401">
            <v>2000000</v>
          </cell>
          <cell r="K401">
            <v>2450000</v>
          </cell>
          <cell r="L401">
            <v>2400000</v>
          </cell>
          <cell r="M401">
            <v>2400000</v>
          </cell>
          <cell r="N401">
            <v>1900000</v>
          </cell>
          <cell r="O401">
            <v>2400000</v>
          </cell>
          <cell r="P401">
            <v>2400000</v>
          </cell>
          <cell r="Q401">
            <v>1700000</v>
          </cell>
          <cell r="R401" t="e">
            <v>#N/A</v>
          </cell>
          <cell r="S401" t="e">
            <v>#N/A</v>
          </cell>
          <cell r="T401" t="e">
            <v>#N/A</v>
          </cell>
          <cell r="U401">
            <v>19450000</v>
          </cell>
        </row>
        <row r="402">
          <cell r="C402" t="str">
            <v>Amortization fee</v>
          </cell>
          <cell r="D402">
            <v>0</v>
          </cell>
          <cell r="E402">
            <v>0</v>
          </cell>
          <cell r="F402" t="str">
            <v>Business Volume</v>
          </cell>
          <cell r="G402" t="str">
            <v>Number of Customers</v>
          </cell>
          <cell r="H402" t="str">
            <v>Flat Absorption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</row>
        <row r="403">
          <cell r="C403" t="str">
            <v>Material elimination fee</v>
          </cell>
          <cell r="D403">
            <v>0</v>
          </cell>
          <cell r="E403">
            <v>0</v>
          </cell>
          <cell r="F403" t="str">
            <v>Business Volume</v>
          </cell>
          <cell r="G403" t="str">
            <v>Number of Customers</v>
          </cell>
          <cell r="H403" t="str">
            <v>Flat Absorption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</row>
        <row r="404">
          <cell r="C404" t="str">
            <v>Total</v>
          </cell>
          <cell r="D404">
            <v>0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49697020.15246886</v>
          </cell>
          <cell r="J404">
            <v>57868005.245901525</v>
          </cell>
          <cell r="K404">
            <v>46665060.892291702</v>
          </cell>
          <cell r="L404">
            <v>68002401.639482349</v>
          </cell>
          <cell r="M404">
            <v>57997815.908551857</v>
          </cell>
          <cell r="N404">
            <v>64296858.069454901</v>
          </cell>
          <cell r="O404">
            <v>72820292.617937058</v>
          </cell>
          <cell r="P404">
            <v>32097259.099178772</v>
          </cell>
          <cell r="Q404">
            <v>52174478.558252536</v>
          </cell>
          <cell r="R404" t="e">
            <v>#N/A</v>
          </cell>
          <cell r="S404" t="e">
            <v>#N/A</v>
          </cell>
          <cell r="T404" t="e">
            <v>#N/A</v>
          </cell>
          <cell r="U404">
            <v>501619192.18351954</v>
          </cell>
        </row>
      </sheetData>
      <sheetData sheetId="14"/>
      <sheetData sheetId="15"/>
      <sheetData sheetId="16"/>
      <sheetData sheetId="17"/>
      <sheetData sheetId="18"/>
      <sheetData sheetId="19"/>
      <sheetData sheetId="20">
        <row r="7">
          <cell r="D7" t="str">
            <v>Regional Manager</v>
          </cell>
          <cell r="E7" t="str">
            <v>Ass Man region</v>
          </cell>
          <cell r="F7" t="str">
            <v>Assistant Manager - Commercial</v>
          </cell>
          <cell r="G7" t="str">
            <v>Assistant Manager - Technical</v>
          </cell>
          <cell r="H7" t="str">
            <v>Area Manager</v>
          </cell>
          <cell r="I7" t="str">
            <v>Division head</v>
          </cell>
          <cell r="J7" t="str">
            <v>Coordinator</v>
          </cell>
          <cell r="K7" t="str">
            <v>Group leader emergency</v>
          </cell>
          <cell r="L7" t="str">
            <v>Technician disruption (special rosters)</v>
          </cell>
          <cell r="M7" t="str">
            <v>Technician disruption</v>
          </cell>
          <cell r="N7" t="str">
            <v>Operator GH</v>
          </cell>
          <cell r="O7" t="str">
            <v>Technician maintenance</v>
          </cell>
          <cell r="P7" t="str">
            <v>Technician helper Maintenance</v>
          </cell>
          <cell r="Q7" t="str">
            <v>Head of Team PLTD</v>
          </cell>
          <cell r="R7" t="str">
            <v>Technical Operator PLTD</v>
          </cell>
          <cell r="S7" t="str">
            <v>Technical administation</v>
          </cell>
          <cell r="T7" t="str">
            <v>RoW personel</v>
          </cell>
          <cell r="U7" t="str">
            <v>Meter Reading Supervisor</v>
          </cell>
          <cell r="V7" t="str">
            <v>Meter Reading Coordinator</v>
          </cell>
          <cell r="W7" t="str">
            <v>Meter Reading Biller</v>
          </cell>
          <cell r="X7" t="str">
            <v>Meter Reading Administrator</v>
          </cell>
          <cell r="Y7" t="str">
            <v>Switchgear 20kV personnel</v>
          </cell>
        </row>
        <row r="8">
          <cell r="D8">
            <v>8</v>
          </cell>
          <cell r="E8">
            <v>4</v>
          </cell>
          <cell r="F8">
            <v>0</v>
          </cell>
          <cell r="G8">
            <v>0</v>
          </cell>
          <cell r="H8">
            <v>2.5</v>
          </cell>
          <cell r="I8">
            <v>2.2000000000000002</v>
          </cell>
          <cell r="J8">
            <v>1.8</v>
          </cell>
          <cell r="K8">
            <v>1.6</v>
          </cell>
          <cell r="L8">
            <v>1.5</v>
          </cell>
          <cell r="M8">
            <v>1.5</v>
          </cell>
          <cell r="N8">
            <v>0</v>
          </cell>
          <cell r="O8">
            <v>1.4</v>
          </cell>
          <cell r="P8">
            <v>1.3</v>
          </cell>
          <cell r="Q8">
            <v>1.6</v>
          </cell>
          <cell r="R8">
            <v>1.5</v>
          </cell>
          <cell r="S8">
            <v>1.2</v>
          </cell>
          <cell r="T8">
            <v>1.1000000000000001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</row>
        <row r="9"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</row>
        <row r="10">
          <cell r="D10">
            <v>5800000</v>
          </cell>
          <cell r="E10">
            <v>5400000</v>
          </cell>
          <cell r="F10">
            <v>5400000</v>
          </cell>
          <cell r="G10">
            <v>5400000</v>
          </cell>
          <cell r="H10">
            <v>3375000</v>
          </cell>
          <cell r="I10">
            <v>2970000.0000000005</v>
          </cell>
          <cell r="J10">
            <v>2430000</v>
          </cell>
          <cell r="K10">
            <v>1350000</v>
          </cell>
          <cell r="L10">
            <v>1350000</v>
          </cell>
          <cell r="M10">
            <v>1350000</v>
          </cell>
          <cell r="N10">
            <v>1350000</v>
          </cell>
          <cell r="O10">
            <v>1350000</v>
          </cell>
          <cell r="P10">
            <v>1350000</v>
          </cell>
          <cell r="Q10">
            <v>1350000</v>
          </cell>
          <cell r="R10">
            <v>1350000</v>
          </cell>
          <cell r="S10">
            <v>1350000</v>
          </cell>
          <cell r="T10">
            <v>1350000</v>
          </cell>
          <cell r="U10" t="str">
            <v>umk 2013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</row>
        <row r="11">
          <cell r="D11">
            <v>5000000</v>
          </cell>
          <cell r="E11">
            <v>3000000</v>
          </cell>
          <cell r="F11">
            <v>3000000</v>
          </cell>
          <cell r="G11">
            <v>3000000</v>
          </cell>
          <cell r="H11">
            <v>2000000</v>
          </cell>
          <cell r="I11">
            <v>1500000</v>
          </cell>
          <cell r="J11">
            <v>750000</v>
          </cell>
          <cell r="K11">
            <v>810000.00000000012</v>
          </cell>
          <cell r="L11">
            <v>675000</v>
          </cell>
          <cell r="M11">
            <v>675000</v>
          </cell>
          <cell r="N11">
            <v>675000</v>
          </cell>
          <cell r="O11">
            <v>539999.99999999988</v>
          </cell>
          <cell r="P11">
            <v>405000.00000000006</v>
          </cell>
          <cell r="Q11">
            <v>810000.00000000012</v>
          </cell>
          <cell r="R11">
            <v>675000</v>
          </cell>
          <cell r="S11">
            <v>269999.99999999994</v>
          </cell>
          <cell r="T11">
            <v>135000.00000000012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</row>
        <row r="12">
          <cell r="D12">
            <v>1100000</v>
          </cell>
          <cell r="E12">
            <v>1100000</v>
          </cell>
          <cell r="F12">
            <v>1100000</v>
          </cell>
          <cell r="G12">
            <v>1100000</v>
          </cell>
          <cell r="H12">
            <v>1100000</v>
          </cell>
          <cell r="I12">
            <v>1100000</v>
          </cell>
          <cell r="J12">
            <v>330000</v>
          </cell>
          <cell r="K12">
            <v>220000</v>
          </cell>
          <cell r="L12">
            <v>220000</v>
          </cell>
          <cell r="M12">
            <v>220000</v>
          </cell>
          <cell r="N12">
            <v>220000</v>
          </cell>
          <cell r="O12">
            <v>220000</v>
          </cell>
          <cell r="P12">
            <v>220000</v>
          </cell>
          <cell r="Q12">
            <v>220000</v>
          </cell>
          <cell r="R12">
            <v>220000</v>
          </cell>
          <cell r="S12">
            <v>220000</v>
          </cell>
          <cell r="T12">
            <v>176000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</row>
        <row r="13"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389306.35838150285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</row>
        <row r="14"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</row>
        <row r="15">
          <cell r="D15">
            <v>50000</v>
          </cell>
          <cell r="E15">
            <v>50000</v>
          </cell>
          <cell r="F15">
            <v>50000</v>
          </cell>
          <cell r="G15">
            <v>50000</v>
          </cell>
          <cell r="H15">
            <v>50000</v>
          </cell>
          <cell r="I15">
            <v>50000</v>
          </cell>
          <cell r="J15">
            <v>50000</v>
          </cell>
          <cell r="K15">
            <v>50000</v>
          </cell>
          <cell r="L15">
            <v>50000</v>
          </cell>
          <cell r="M15">
            <v>50000</v>
          </cell>
          <cell r="N15">
            <v>50000</v>
          </cell>
          <cell r="O15">
            <v>50000</v>
          </cell>
          <cell r="P15">
            <v>50000</v>
          </cell>
          <cell r="Q15">
            <v>50000</v>
          </cell>
          <cell r="R15">
            <v>50000</v>
          </cell>
          <cell r="S15">
            <v>50000</v>
          </cell>
          <cell r="T15">
            <v>50000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</row>
        <row r="16">
          <cell r="D16">
            <v>631620.00000000012</v>
          </cell>
          <cell r="E16">
            <v>588060</v>
          </cell>
          <cell r="F16">
            <v>588060</v>
          </cell>
          <cell r="G16">
            <v>588060</v>
          </cell>
          <cell r="H16">
            <v>367537.50000000006</v>
          </cell>
          <cell r="I16">
            <v>323433.00000000006</v>
          </cell>
          <cell r="J16">
            <v>264627</v>
          </cell>
          <cell r="K16">
            <v>147015</v>
          </cell>
          <cell r="L16">
            <v>147015</v>
          </cell>
          <cell r="M16">
            <v>147015</v>
          </cell>
          <cell r="N16">
            <v>147015</v>
          </cell>
          <cell r="O16">
            <v>147015</v>
          </cell>
          <cell r="P16">
            <v>147015</v>
          </cell>
          <cell r="Q16">
            <v>147015</v>
          </cell>
          <cell r="R16">
            <v>147015</v>
          </cell>
          <cell r="S16">
            <v>147015</v>
          </cell>
          <cell r="T16">
            <v>147015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</row>
        <row r="17">
          <cell r="D17">
            <v>900000</v>
          </cell>
          <cell r="E17">
            <v>700000</v>
          </cell>
          <cell r="F17">
            <v>700000</v>
          </cell>
          <cell r="G17">
            <v>700000</v>
          </cell>
          <cell r="H17">
            <v>447916.66666666669</v>
          </cell>
          <cell r="I17">
            <v>372500</v>
          </cell>
          <cell r="J17">
            <v>265000</v>
          </cell>
          <cell r="K17">
            <v>180000</v>
          </cell>
          <cell r="L17">
            <v>168750</v>
          </cell>
          <cell r="M17">
            <v>168750</v>
          </cell>
          <cell r="N17">
            <v>168750</v>
          </cell>
          <cell r="O17">
            <v>157500</v>
          </cell>
          <cell r="P17">
            <v>146250</v>
          </cell>
          <cell r="Q17">
            <v>180000</v>
          </cell>
          <cell r="R17">
            <v>168750</v>
          </cell>
          <cell r="S17">
            <v>135000</v>
          </cell>
          <cell r="T17">
            <v>123750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</row>
        <row r="18">
          <cell r="D18">
            <v>1111666.6666666667</v>
          </cell>
          <cell r="E18">
            <v>1035000</v>
          </cell>
          <cell r="F18">
            <v>1035000</v>
          </cell>
          <cell r="G18">
            <v>1035000</v>
          </cell>
          <cell r="H18">
            <v>646875</v>
          </cell>
          <cell r="I18">
            <v>569250.00000000012</v>
          </cell>
          <cell r="J18">
            <v>465749.99999999994</v>
          </cell>
          <cell r="K18">
            <v>258750</v>
          </cell>
          <cell r="L18">
            <v>258750</v>
          </cell>
          <cell r="M18">
            <v>258750</v>
          </cell>
          <cell r="N18">
            <v>258750</v>
          </cell>
          <cell r="O18">
            <v>258750</v>
          </cell>
          <cell r="P18">
            <v>258750</v>
          </cell>
          <cell r="Q18">
            <v>258750</v>
          </cell>
          <cell r="R18">
            <v>258750</v>
          </cell>
          <cell r="S18">
            <v>258750</v>
          </cell>
          <cell r="T18">
            <v>258750</v>
          </cell>
          <cell r="U18">
            <v>0</v>
          </cell>
          <cell r="V18">
            <v>0.19166666666666665</v>
          </cell>
          <cell r="W18">
            <v>0</v>
          </cell>
          <cell r="X18">
            <v>2.2999999999999998</v>
          </cell>
          <cell r="Y18">
            <v>0</v>
          </cell>
        </row>
        <row r="19">
          <cell r="D19">
            <v>290000</v>
          </cell>
          <cell r="E19">
            <v>270000</v>
          </cell>
          <cell r="F19">
            <v>270000</v>
          </cell>
          <cell r="G19">
            <v>270000</v>
          </cell>
          <cell r="H19">
            <v>168750</v>
          </cell>
          <cell r="I19">
            <v>148500.00000000003</v>
          </cell>
          <cell r="J19">
            <v>121500</v>
          </cell>
          <cell r="K19">
            <v>67500</v>
          </cell>
          <cell r="L19">
            <v>67500</v>
          </cell>
          <cell r="M19">
            <v>67500</v>
          </cell>
          <cell r="N19">
            <v>67500</v>
          </cell>
          <cell r="O19">
            <v>67500</v>
          </cell>
          <cell r="P19">
            <v>67500</v>
          </cell>
          <cell r="Q19">
            <v>67500</v>
          </cell>
          <cell r="R19">
            <v>67500</v>
          </cell>
          <cell r="S19">
            <v>67500</v>
          </cell>
          <cell r="T19">
            <v>67500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</row>
        <row r="20">
          <cell r="D20">
            <v>35052</v>
          </cell>
          <cell r="E20">
            <v>35052</v>
          </cell>
          <cell r="F20">
            <v>35052</v>
          </cell>
          <cell r="G20">
            <v>35052</v>
          </cell>
          <cell r="H20">
            <v>35052</v>
          </cell>
          <cell r="I20">
            <v>35052</v>
          </cell>
          <cell r="J20">
            <v>35052</v>
          </cell>
          <cell r="K20">
            <v>35052</v>
          </cell>
          <cell r="L20">
            <v>35052</v>
          </cell>
          <cell r="M20">
            <v>35052</v>
          </cell>
          <cell r="N20">
            <v>35052</v>
          </cell>
          <cell r="O20">
            <v>35052</v>
          </cell>
          <cell r="P20">
            <v>35052</v>
          </cell>
          <cell r="Q20">
            <v>35052</v>
          </cell>
          <cell r="R20">
            <v>35052</v>
          </cell>
          <cell r="S20">
            <v>35052</v>
          </cell>
          <cell r="T20">
            <v>35052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</row>
        <row r="21">
          <cell r="D21">
            <v>1800000</v>
          </cell>
          <cell r="E21">
            <v>1200000</v>
          </cell>
          <cell r="F21">
            <v>1200000</v>
          </cell>
          <cell r="G21">
            <v>1200000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1074000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</row>
        <row r="22">
          <cell r="D22">
            <v>2237750.7999999998</v>
          </cell>
          <cell r="E22">
            <v>1826716.8</v>
          </cell>
          <cell r="F22">
            <v>1826716.8</v>
          </cell>
          <cell r="G22">
            <v>1826716.8</v>
          </cell>
          <cell r="H22">
            <v>1228669.675</v>
          </cell>
          <cell r="I22">
            <v>1060310.25</v>
          </cell>
          <cell r="J22">
            <v>706789.35</v>
          </cell>
          <cell r="K22">
            <v>467747.55</v>
          </cell>
          <cell r="L22">
            <v>445810.05</v>
          </cell>
          <cell r="M22">
            <v>445810.05</v>
          </cell>
          <cell r="N22">
            <v>445810.05</v>
          </cell>
          <cell r="O22">
            <v>423872.55</v>
          </cell>
          <cell r="P22">
            <v>401935.05</v>
          </cell>
          <cell r="Q22">
            <v>467747.55</v>
          </cell>
          <cell r="R22">
            <v>445810.05</v>
          </cell>
          <cell r="S22">
            <v>379997.55</v>
          </cell>
          <cell r="T22">
            <v>351460.05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</row>
        <row r="23"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</row>
        <row r="24">
          <cell r="D24">
            <v>18956089.466666665</v>
          </cell>
          <cell r="E24">
            <v>15204828.800000001</v>
          </cell>
          <cell r="F24">
            <v>15204828.800000001</v>
          </cell>
          <cell r="G24">
            <v>15204828.800000001</v>
          </cell>
          <cell r="H24">
            <v>9419800.8416666668</v>
          </cell>
          <cell r="I24">
            <v>8129045.25</v>
          </cell>
          <cell r="J24">
            <v>5418718.3499999996</v>
          </cell>
          <cell r="K24">
            <v>3586064.55</v>
          </cell>
          <cell r="L24">
            <v>3807183.4083815026</v>
          </cell>
          <cell r="M24">
            <v>3417877.05</v>
          </cell>
          <cell r="N24">
            <v>3417877.05</v>
          </cell>
          <cell r="O24">
            <v>3249689.55</v>
          </cell>
          <cell r="P24">
            <v>3081502.05</v>
          </cell>
          <cell r="Q24">
            <v>4660064.55</v>
          </cell>
          <cell r="R24">
            <v>3417877.05</v>
          </cell>
          <cell r="S24">
            <v>2913314.55</v>
          </cell>
          <cell r="T24">
            <v>2694527.05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</row>
        <row r="25"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</row>
        <row r="26">
          <cell r="D26">
            <v>17850000</v>
          </cell>
          <cell r="E26">
            <v>15600000</v>
          </cell>
          <cell r="F26">
            <v>15600000</v>
          </cell>
          <cell r="G26">
            <v>15600000</v>
          </cell>
          <cell r="H26">
            <v>13350000</v>
          </cell>
          <cell r="I26">
            <v>9500000</v>
          </cell>
          <cell r="J26">
            <v>9000000</v>
          </cell>
          <cell r="K26">
            <v>8000000</v>
          </cell>
          <cell r="L26">
            <v>0</v>
          </cell>
          <cell r="M26">
            <v>7200000</v>
          </cell>
          <cell r="N26">
            <v>7200000</v>
          </cell>
          <cell r="O26">
            <v>7200000</v>
          </cell>
          <cell r="P26">
            <v>7200000</v>
          </cell>
          <cell r="Q26">
            <v>8000000</v>
          </cell>
          <cell r="R26">
            <v>7200000</v>
          </cell>
          <cell r="S26">
            <v>6900000</v>
          </cell>
          <cell r="T26">
            <v>2600000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</row>
        <row r="27"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</row>
        <row r="28">
          <cell r="D28">
            <v>16718338.666666666</v>
          </cell>
          <cell r="E28">
            <v>13378112</v>
          </cell>
          <cell r="F28">
            <v>13378112</v>
          </cell>
          <cell r="G28">
            <v>13378112</v>
          </cell>
          <cell r="H28">
            <v>8191131.166666667</v>
          </cell>
          <cell r="I28">
            <v>7068735</v>
          </cell>
          <cell r="J28">
            <v>4711929</v>
          </cell>
          <cell r="K28">
            <v>3118317</v>
          </cell>
          <cell r="L28">
            <v>3361373.3583815028</v>
          </cell>
          <cell r="M28">
            <v>2972067</v>
          </cell>
          <cell r="N28">
            <v>2972067</v>
          </cell>
          <cell r="O28">
            <v>2825817</v>
          </cell>
          <cell r="P28">
            <v>2679567</v>
          </cell>
          <cell r="Q28">
            <v>4192317</v>
          </cell>
          <cell r="R28">
            <v>2972067</v>
          </cell>
          <cell r="S28">
            <v>2533317</v>
          </cell>
          <cell r="T28">
            <v>2343067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3327877</v>
          </cell>
        </row>
        <row r="30">
          <cell r="M30">
            <v>0</v>
          </cell>
          <cell r="N30">
            <v>0</v>
          </cell>
        </row>
        <row r="31">
          <cell r="J31">
            <v>3159000</v>
          </cell>
          <cell r="K31">
            <v>2370875.7225433527</v>
          </cell>
        </row>
      </sheetData>
      <sheetData sheetId="21"/>
      <sheetData sheetId="22"/>
      <sheetData sheetId="23"/>
      <sheetData sheetId="24">
        <row r="8">
          <cell r="B8" t="str">
            <v>West Sumatera</v>
          </cell>
          <cell r="J8" t="str">
            <v>Number of Customers</v>
          </cell>
          <cell r="K8" t="str">
            <v>Plain-Densely Populated</v>
          </cell>
        </row>
        <row r="9">
          <cell r="B9" t="str">
            <v>Jakarta</v>
          </cell>
          <cell r="J9" t="str">
            <v>Number of Open Contracts</v>
          </cell>
          <cell r="K9" t="str">
            <v>Plain-Medium Populated</v>
          </cell>
        </row>
        <row r="10">
          <cell r="B10" t="str">
            <v>West Java</v>
          </cell>
          <cell r="J10" t="str">
            <v>Business Volume</v>
          </cell>
          <cell r="K10" t="str">
            <v>Plain-Sparsely Populated</v>
          </cell>
        </row>
        <row r="11">
          <cell r="B11" t="str">
            <v>Central Java</v>
          </cell>
          <cell r="J11" t="str">
            <v>Time Spent</v>
          </cell>
          <cell r="K11" t="str">
            <v>Tableland-Densely Populated</v>
          </cell>
        </row>
        <row r="12">
          <cell r="B12" t="str">
            <v>East Java</v>
          </cell>
          <cell r="J12" t="str">
            <v>Flat Absorption</v>
          </cell>
          <cell r="K12" t="str">
            <v>Tableland-Medium Populated</v>
          </cell>
        </row>
        <row r="13">
          <cell r="B13" t="str">
            <v>Aceh</v>
          </cell>
          <cell r="J13" t="str">
            <v>Number of employees</v>
          </cell>
          <cell r="K13" t="str">
            <v>Tableland-Sparsely Populated</v>
          </cell>
        </row>
        <row r="14">
          <cell r="J14" t="str">
            <v>Manual Override</v>
          </cell>
          <cell r="K14" t="str">
            <v>Hilly-Densely Populated</v>
          </cell>
        </row>
        <row r="15">
          <cell r="K15" t="str">
            <v>Hilly-Medium Populated</v>
          </cell>
        </row>
        <row r="16">
          <cell r="K16" t="str">
            <v>Hilly-Sparsely Populated</v>
          </cell>
        </row>
        <row r="47">
          <cell r="B47">
            <v>3</v>
          </cell>
        </row>
        <row r="53">
          <cell r="F53" t="str">
            <v>Inspection LV - RoW Lines</v>
          </cell>
          <cell r="G53" t="str">
            <v>Inspection LV - RoW Lines</v>
          </cell>
        </row>
        <row r="54">
          <cell r="F54" t="str">
            <v/>
          </cell>
          <cell r="G54" t="str">
            <v>Inspection MV - Construction</v>
          </cell>
        </row>
        <row r="55">
          <cell r="F55" t="str">
            <v/>
          </cell>
          <cell r="G55" t="str">
            <v>Maintenance LV - OH Lines</v>
          </cell>
        </row>
        <row r="56">
          <cell r="F56" t="str">
            <v/>
          </cell>
          <cell r="G56" t="str">
            <v>Maintenance MV - Construction</v>
          </cell>
        </row>
        <row r="57">
          <cell r="F57" t="str">
            <v/>
          </cell>
          <cell r="G57" t="str">
            <v>Emergency Services - LV</v>
          </cell>
        </row>
        <row r="58">
          <cell r="F58" t="str">
            <v/>
          </cell>
          <cell r="G58" t="str">
            <v/>
          </cell>
        </row>
        <row r="59">
          <cell r="F59" t="str">
            <v/>
          </cell>
          <cell r="G59" t="str">
            <v/>
          </cell>
        </row>
        <row r="60">
          <cell r="F60" t="str">
            <v>Inspection MV - Construction</v>
          </cell>
          <cell r="G60" t="str">
            <v/>
          </cell>
        </row>
        <row r="61">
          <cell r="F61" t="str">
            <v/>
          </cell>
          <cell r="G61" t="str">
            <v/>
          </cell>
        </row>
        <row r="62">
          <cell r="F62" t="str">
            <v>Maintenance LV - OH Lines</v>
          </cell>
          <cell r="G62" t="str">
            <v/>
          </cell>
        </row>
        <row r="63">
          <cell r="F63" t="str">
            <v/>
          </cell>
          <cell r="G63" t="str">
            <v/>
          </cell>
        </row>
        <row r="64">
          <cell r="F64" t="str">
            <v/>
          </cell>
          <cell r="G64" t="str">
            <v/>
          </cell>
        </row>
        <row r="65">
          <cell r="F65" t="str">
            <v/>
          </cell>
          <cell r="G65" t="str">
            <v/>
          </cell>
        </row>
        <row r="66">
          <cell r="F66" t="str">
            <v/>
          </cell>
          <cell r="G66" t="str">
            <v/>
          </cell>
        </row>
        <row r="67">
          <cell r="F67" t="str">
            <v/>
          </cell>
          <cell r="G67" t="str">
            <v/>
          </cell>
        </row>
        <row r="68">
          <cell r="F68" t="str">
            <v>Maintenance MV - Construction</v>
          </cell>
          <cell r="G68" t="str">
            <v/>
          </cell>
        </row>
        <row r="69">
          <cell r="F69" t="str">
            <v/>
          </cell>
          <cell r="G69" t="str">
            <v/>
          </cell>
        </row>
        <row r="70">
          <cell r="F70" t="str">
            <v/>
          </cell>
          <cell r="G70" t="str">
            <v/>
          </cell>
        </row>
        <row r="71">
          <cell r="F71" t="str">
            <v/>
          </cell>
          <cell r="G71" t="str">
            <v/>
          </cell>
        </row>
        <row r="72">
          <cell r="F72" t="str">
            <v/>
          </cell>
          <cell r="G72" t="str">
            <v/>
          </cell>
        </row>
        <row r="73">
          <cell r="F73" t="str">
            <v/>
          </cell>
          <cell r="G73" t="str">
            <v/>
          </cell>
        </row>
        <row r="74">
          <cell r="F74" t="str">
            <v/>
          </cell>
          <cell r="G74" t="str">
            <v/>
          </cell>
        </row>
        <row r="75">
          <cell r="F75" t="str">
            <v/>
          </cell>
          <cell r="G75" t="str">
            <v/>
          </cell>
        </row>
        <row r="76">
          <cell r="F76" t="str">
            <v/>
          </cell>
          <cell r="G76" t="str">
            <v/>
          </cell>
        </row>
        <row r="77">
          <cell r="F77" t="str">
            <v/>
          </cell>
        </row>
        <row r="78">
          <cell r="F78" t="str">
            <v/>
          </cell>
        </row>
        <row r="79">
          <cell r="F79" t="str">
            <v/>
          </cell>
        </row>
        <row r="80">
          <cell r="F80" t="str">
            <v/>
          </cell>
        </row>
        <row r="81">
          <cell r="F81" t="str">
            <v/>
          </cell>
        </row>
        <row r="82">
          <cell r="F82" t="str">
            <v/>
          </cell>
        </row>
        <row r="83">
          <cell r="F83" t="str">
            <v/>
          </cell>
        </row>
        <row r="84">
          <cell r="F84" t="str">
            <v>Emergency Services - LV</v>
          </cell>
        </row>
        <row r="85">
          <cell r="F85" t="str">
            <v/>
          </cell>
        </row>
        <row r="92">
          <cell r="C92">
            <v>0</v>
          </cell>
          <cell r="D92" t="str">
            <v>Inspection LV - RoW Lines</v>
          </cell>
          <cell r="E92" t="str">
            <v>Inspection LV - Measuring Peak Load</v>
          </cell>
          <cell r="F92" t="str">
            <v>Inspection LV - Construction</v>
          </cell>
          <cell r="G92" t="str">
            <v>Inspection LV - Household Connection</v>
          </cell>
          <cell r="H92" t="str">
            <v>Inspection MV - Substation/Transformers</v>
          </cell>
          <cell r="I92" t="str">
            <v>Inspection MV - RoW/Lines</v>
          </cell>
          <cell r="J92" t="str">
            <v>Inspection MV - Measuring Peak Load</v>
          </cell>
          <cell r="K92" t="str">
            <v>Inspection MV - Construction</v>
          </cell>
          <cell r="L92" t="str">
            <v>Survey and updating data asset</v>
          </cell>
          <cell r="M92" t="str">
            <v>Maintenance LV - OH Lines</v>
          </cell>
          <cell r="N92" t="str">
            <v>Maintenance LV - Construction</v>
          </cell>
          <cell r="O92" t="str">
            <v>Maintenance LV - RoW</v>
          </cell>
          <cell r="P92" t="str">
            <v>Maintenance MV - Indoor Substation</v>
          </cell>
          <cell r="Q92" t="str">
            <v>Maintenance MV - Outdoor Pole Mounted Substation</v>
          </cell>
          <cell r="R92" t="str">
            <v>Maintenance MV - OH Lines</v>
          </cell>
          <cell r="S92" t="str">
            <v>Maintenance MV - Construction</v>
          </cell>
          <cell r="T92" t="str">
            <v>Maintenance MV - RoW</v>
          </cell>
          <cell r="U92" t="str">
            <v>Cubicle Maintenance</v>
          </cell>
          <cell r="V92" t="str">
            <v>MV Transformer Maintenance</v>
          </cell>
          <cell r="W92" t="str">
            <v>Relay 20kV Maintenance</v>
          </cell>
          <cell r="X92" t="str">
            <v>Switch Gear 20kV Maintenance</v>
          </cell>
          <cell r="Y92" t="str">
            <v>Battery 20kV Maintenance</v>
          </cell>
          <cell r="Z92" t="str">
            <v>New Connection Single Phase - Direct</v>
          </cell>
          <cell r="AA92" t="str">
            <v>New Connection Single Phase - Indirect</v>
          </cell>
          <cell r="AB92" t="str">
            <v>New Connection Three Phase - Direct</v>
          </cell>
          <cell r="AC92" t="str">
            <v>New Connection Three Phase - Indirect</v>
          </cell>
          <cell r="AD92" t="str">
            <v>Meter Reading</v>
          </cell>
          <cell r="AE92" t="str">
            <v>Disconnection</v>
          </cell>
          <cell r="AF92" t="str">
            <v>Updating Customer Data</v>
          </cell>
          <cell r="AG92" t="str">
            <v>Main Substation Operations (MV Side)</v>
          </cell>
          <cell r="AH92" t="str">
            <v>Emergency Services - MV</v>
          </cell>
          <cell r="AI92" t="str">
            <v>Emergency Services - LV</v>
          </cell>
          <cell r="AJ92" t="str">
            <v>Front Liner</v>
          </cell>
          <cell r="AK92" t="str">
            <v>Total</v>
          </cell>
        </row>
        <row r="93">
          <cell r="C93" t="str">
            <v>Direct Labor</v>
          </cell>
          <cell r="D93">
            <v>944429554.95867777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363182817.33615232</v>
          </cell>
          <cell r="L93">
            <v>2451136109.1269851</v>
          </cell>
          <cell r="M93">
            <v>97605382.159090906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416539693.18181813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751075998.5454545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 t="str">
            <v/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3120471569.0173407</v>
          </cell>
          <cell r="AJ93">
            <v>0</v>
          </cell>
          <cell r="AK93">
            <v>4942229016.65308</v>
          </cell>
        </row>
        <row r="94">
          <cell r="C94" t="str">
            <v>Direct Material</v>
          </cell>
          <cell r="D94">
            <v>430039329.0863176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165372731.38360348</v>
          </cell>
          <cell r="L94">
            <v>805860456.06349134</v>
          </cell>
          <cell r="M94">
            <v>89459386.25600487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381775927.50544173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364472727.27272731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 t="str">
            <v/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1225217946.434896</v>
          </cell>
          <cell r="AJ94">
            <v>0</v>
          </cell>
          <cell r="AK94">
            <v>2291865320.6662636</v>
          </cell>
        </row>
        <row r="95">
          <cell r="C95" t="str">
            <v>Central O/H</v>
          </cell>
          <cell r="D95">
            <v>15187211.550458508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15187211.550458508</v>
          </cell>
          <cell r="L95" t="str">
            <v/>
          </cell>
          <cell r="M95">
            <v>15187211.550458508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 t="str">
            <v/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 t="str">
            <v/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 t="str">
            <v/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15187211.550458509</v>
          </cell>
          <cell r="AJ95">
            <v>0</v>
          </cell>
          <cell r="AK95">
            <v>60748846.201834038</v>
          </cell>
        </row>
        <row r="96">
          <cell r="C96" t="str">
            <v>Regional O/H</v>
          </cell>
          <cell r="D96">
            <v>3941210.2778897267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3941210.2778897267</v>
          </cell>
          <cell r="L96">
            <v>0</v>
          </cell>
          <cell r="M96">
            <v>3941210.2778897267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3941210.2778897267</v>
          </cell>
          <cell r="AJ96">
            <v>0</v>
          </cell>
          <cell r="AK96">
            <v>15764841.111558907</v>
          </cell>
        </row>
        <row r="97">
          <cell r="C97" t="str">
            <v>Area O/H</v>
          </cell>
          <cell r="D97">
            <v>19664196.524749365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4010253.8013874106</v>
          </cell>
          <cell r="L97">
            <v>67500000</v>
          </cell>
          <cell r="M97">
            <v>3525530.7188758282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1125530.7188758287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270322736.31607485</v>
          </cell>
          <cell r="AJ97">
            <v>0</v>
          </cell>
          <cell r="AK97">
            <v>298648248.07996327</v>
          </cell>
        </row>
        <row r="98">
          <cell r="C98" t="str">
            <v>Service Margin</v>
          </cell>
          <cell r="D98">
            <v>70663075.119904652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82754133.65242371</v>
          </cell>
          <cell r="L98">
            <v>166224828.25952384</v>
          </cell>
          <cell r="M98">
            <v>31457808.144347981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39972057.570306793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55777436.290909097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 t="str">
            <v/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695271101.03949904</v>
          </cell>
          <cell r="AJ98">
            <v>0</v>
          </cell>
          <cell r="AK98">
            <v>920118175.52648211</v>
          </cell>
        </row>
        <row r="99">
          <cell r="C99" t="str">
            <v>Tax</v>
          </cell>
          <cell r="D99">
            <v>148392457.75179979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63444835.800191522</v>
          </cell>
          <cell r="L99">
            <v>418886567.21399999</v>
          </cell>
          <cell r="M99">
            <v>24117652.910666786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83941320.897644252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117132616.2109091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 t="str">
            <v/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533041177.46361589</v>
          </cell>
          <cell r="AJ99">
            <v>0</v>
          </cell>
          <cell r="AK99">
            <v>852937444.82391822</v>
          </cell>
        </row>
        <row r="100">
          <cell r="C100" t="str">
            <v>Total Price</v>
          </cell>
          <cell r="D100">
            <v>1632317035.2697973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697893193.80210674</v>
          </cell>
          <cell r="L100">
            <v>3909607960.6640005</v>
          </cell>
          <cell r="M100">
            <v>265294182.01733461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923354529.87408686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1288458778.3199999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5863452952.0997734</v>
          </cell>
          <cell r="AJ100">
            <v>0</v>
          </cell>
          <cell r="AK100">
            <v>9382311893.0630989</v>
          </cell>
        </row>
        <row r="101">
          <cell r="C101" t="str">
            <v>Labor Utilization</v>
          </cell>
          <cell r="D101">
            <v>1.8153446033810073E-2</v>
          </cell>
          <cell r="E101" t="e">
            <v>#REF!</v>
          </cell>
          <cell r="F101" t="e">
            <v>#REF!</v>
          </cell>
          <cell r="G101" t="e">
            <v>#REF!</v>
          </cell>
          <cell r="H101" t="e">
            <v>#REF!</v>
          </cell>
          <cell r="I101" t="e">
            <v>#REF!</v>
          </cell>
          <cell r="J101" t="e">
            <v>#REF!</v>
          </cell>
          <cell r="K101">
            <v>1.7993079584775088E-2</v>
          </cell>
          <cell r="L101">
            <v>0</v>
          </cell>
          <cell r="M101">
            <v>-0.82698961937716264</v>
          </cell>
          <cell r="N101" t="e">
            <v>#REF!</v>
          </cell>
          <cell r="O101" t="e">
            <v>#REF!</v>
          </cell>
          <cell r="P101" t="e">
            <v>#REF!</v>
          </cell>
          <cell r="Q101" t="e">
            <v>#REF!</v>
          </cell>
          <cell r="R101" t="e">
            <v>#REF!</v>
          </cell>
          <cell r="S101">
            <v>0.14378378378378379</v>
          </cell>
          <cell r="T101" t="e">
            <v>#REF!</v>
          </cell>
          <cell r="U101" t="e">
            <v>#REF!</v>
          </cell>
          <cell r="V101" t="e">
            <v>#REF!</v>
          </cell>
          <cell r="W101" t="e">
            <v>#REF!</v>
          </cell>
          <cell r="X101">
            <v>-5.7692307692307696E-2</v>
          </cell>
          <cell r="Y101" t="e">
            <v>#REF!</v>
          </cell>
          <cell r="Z101" t="e">
            <v>#REF!</v>
          </cell>
          <cell r="AA101" t="e">
            <v>#REF!</v>
          </cell>
          <cell r="AB101" t="e">
            <v>#REF!</v>
          </cell>
          <cell r="AC101" t="e">
            <v>#REF!</v>
          </cell>
          <cell r="AD101" t="str">
            <v/>
          </cell>
          <cell r="AE101" t="e">
            <v>#REF!</v>
          </cell>
          <cell r="AF101" t="e">
            <v>#REF!</v>
          </cell>
          <cell r="AG101" t="e">
            <v>#REF!</v>
          </cell>
          <cell r="AH101" t="e">
            <v>#REF!</v>
          </cell>
          <cell r="AI101">
            <v>0</v>
          </cell>
          <cell r="AJ101" t="e">
            <v>#REF!</v>
          </cell>
          <cell r="AK101" t="e">
            <v>#REF!</v>
          </cell>
        </row>
        <row r="114">
          <cell r="C114" t="str">
            <v>Individual Service</v>
          </cell>
          <cell r="D114" t="str">
            <v>Direct Labor</v>
          </cell>
          <cell r="E114" t="str">
            <v>Direct Material</v>
          </cell>
          <cell r="F114" t="str">
            <v>Central O/H</v>
          </cell>
          <cell r="G114" t="str">
            <v>Regional O/H</v>
          </cell>
          <cell r="H114" t="str">
            <v>Area O/H</v>
          </cell>
          <cell r="I114" t="str">
            <v>Total O/H</v>
          </cell>
          <cell r="J114" t="str">
            <v>Total Cost</v>
          </cell>
          <cell r="K114" t="str">
            <v>Service Margin</v>
          </cell>
          <cell r="L114" t="str">
            <v>Tax</v>
          </cell>
          <cell r="M114" t="str">
            <v>Total Price</v>
          </cell>
          <cell r="N114" t="str">
            <v>Labor Utilization</v>
          </cell>
        </row>
        <row r="115">
          <cell r="C115" t="str">
            <v>Inspection LV - RoW Lines</v>
          </cell>
          <cell r="D115">
            <v>944429554.95867777</v>
          </cell>
          <cell r="E115">
            <v>430039329.0863176</v>
          </cell>
          <cell r="F115">
            <v>15187211.550458508</v>
          </cell>
          <cell r="G115">
            <v>3941210.2778897267</v>
          </cell>
          <cell r="H115">
            <v>19664196.524749365</v>
          </cell>
          <cell r="I115">
            <v>38792618.353097603</v>
          </cell>
          <cell r="J115">
            <v>1413261502.398093</v>
          </cell>
          <cell r="K115">
            <v>70663075.119904652</v>
          </cell>
          <cell r="L115">
            <v>148392457.75179979</v>
          </cell>
          <cell r="M115">
            <v>1632317035.2697973</v>
          </cell>
          <cell r="N115">
            <v>1.8153446033810073E-2</v>
          </cell>
        </row>
        <row r="116">
          <cell r="C116" t="str">
            <v>Inspection MV - Construction</v>
          </cell>
          <cell r="D116">
            <v>363182817.33615232</v>
          </cell>
          <cell r="E116">
            <v>165372731.38360348</v>
          </cell>
          <cell r="F116">
            <v>15187211.550458508</v>
          </cell>
          <cell r="G116">
            <v>3941210.2778897267</v>
          </cell>
          <cell r="H116">
            <v>4010253.8013874106</v>
          </cell>
          <cell r="I116">
            <v>23138675.629735645</v>
          </cell>
          <cell r="J116">
            <v>551694224.34949148</v>
          </cell>
          <cell r="K116">
            <v>82754133.65242371</v>
          </cell>
          <cell r="L116">
            <v>63444835.800191522</v>
          </cell>
          <cell r="M116">
            <v>697893193.80210674</v>
          </cell>
          <cell r="N116">
            <v>1.7993079584775088E-2</v>
          </cell>
        </row>
        <row r="117">
          <cell r="C117" t="str">
            <v>Maintenance LV - OH Lines</v>
          </cell>
          <cell r="D117">
            <v>97605382.159090906</v>
          </cell>
          <cell r="E117">
            <v>89459386.25600487</v>
          </cell>
          <cell r="F117">
            <v>15187211.550458508</v>
          </cell>
          <cell r="G117">
            <v>3941210.2778897267</v>
          </cell>
          <cell r="H117">
            <v>3525530.7188758282</v>
          </cell>
          <cell r="I117">
            <v>22653952.547224063</v>
          </cell>
          <cell r="J117">
            <v>209718720.96231985</v>
          </cell>
          <cell r="K117">
            <v>31457808.144347981</v>
          </cell>
          <cell r="L117">
            <v>24117652.910666786</v>
          </cell>
          <cell r="M117">
            <v>265294182.01733461</v>
          </cell>
          <cell r="N117">
            <v>-0.82698961937716264</v>
          </cell>
        </row>
        <row r="118">
          <cell r="C118" t="str">
            <v>Maintenance MV - Construction</v>
          </cell>
          <cell r="D118">
            <v>416539693.18181813</v>
          </cell>
          <cell r="E118">
            <v>381775927.50544173</v>
          </cell>
          <cell r="F118" t="str">
            <v/>
          </cell>
          <cell r="G118">
            <v>0</v>
          </cell>
          <cell r="H118">
            <v>1125530.7188758287</v>
          </cell>
          <cell r="I118">
            <v>1125530.7188758287</v>
          </cell>
          <cell r="J118">
            <v>799441151.40613568</v>
          </cell>
          <cell r="K118">
            <v>39972057.570306793</v>
          </cell>
          <cell r="L118">
            <v>83941320.897644252</v>
          </cell>
          <cell r="M118">
            <v>923354529.87408686</v>
          </cell>
          <cell r="N118">
            <v>0.14378378378378379</v>
          </cell>
        </row>
        <row r="119">
          <cell r="C119" t="str">
            <v>Emergency Services - LV</v>
          </cell>
          <cell r="D119">
            <v>3120471569.0173407</v>
          </cell>
          <cell r="E119">
            <v>1225217946.434896</v>
          </cell>
          <cell r="F119">
            <v>15187211.550458509</v>
          </cell>
          <cell r="G119">
            <v>3941210.2778897267</v>
          </cell>
          <cell r="H119">
            <v>270322736.31607485</v>
          </cell>
          <cell r="I119">
            <v>289451158.14442307</v>
          </cell>
          <cell r="J119">
            <v>4635140673.5966597</v>
          </cell>
          <cell r="K119">
            <v>695271101.03949904</v>
          </cell>
          <cell r="L119">
            <v>533041177.46361589</v>
          </cell>
          <cell r="M119">
            <v>5863452952.0997734</v>
          </cell>
          <cell r="N119">
            <v>0</v>
          </cell>
        </row>
        <row r="120">
          <cell r="C120" t="e">
            <v>#N/A</v>
          </cell>
          <cell r="D120" t="e">
            <v>#N/A</v>
          </cell>
          <cell r="E120" t="e">
            <v>#N/A</v>
          </cell>
          <cell r="F120" t="e">
            <v>#N/A</v>
          </cell>
          <cell r="G120" t="e">
            <v>#N/A</v>
          </cell>
          <cell r="H120" t="e">
            <v>#N/A</v>
          </cell>
          <cell r="I120" t="e">
            <v>#N/A</v>
          </cell>
          <cell r="J120" t="e">
            <v>#N/A</v>
          </cell>
          <cell r="K120" t="e">
            <v>#N/A</v>
          </cell>
          <cell r="L120" t="e">
            <v>#N/A</v>
          </cell>
          <cell r="M120" t="e">
            <v>#N/A</v>
          </cell>
          <cell r="N120" t="str">
            <v/>
          </cell>
        </row>
        <row r="121">
          <cell r="C121" t="e">
            <v>#N/A</v>
          </cell>
          <cell r="D121" t="e">
            <v>#N/A</v>
          </cell>
          <cell r="E121" t="e">
            <v>#N/A</v>
          </cell>
          <cell r="F121" t="e">
            <v>#N/A</v>
          </cell>
          <cell r="G121" t="e">
            <v>#N/A</v>
          </cell>
          <cell r="H121" t="e">
            <v>#N/A</v>
          </cell>
          <cell r="I121" t="e">
            <v>#N/A</v>
          </cell>
          <cell r="J121" t="e">
            <v>#N/A</v>
          </cell>
          <cell r="K121" t="e">
            <v>#N/A</v>
          </cell>
          <cell r="L121" t="e">
            <v>#N/A</v>
          </cell>
          <cell r="M121" t="e">
            <v>#N/A</v>
          </cell>
          <cell r="N121" t="e">
            <v>#N/A</v>
          </cell>
        </row>
        <row r="122">
          <cell r="C122" t="e">
            <v>#N/A</v>
          </cell>
          <cell r="D122" t="e">
            <v>#N/A</v>
          </cell>
          <cell r="E122" t="e">
            <v>#N/A</v>
          </cell>
          <cell r="F122" t="e">
            <v>#N/A</v>
          </cell>
          <cell r="G122" t="e">
            <v>#N/A</v>
          </cell>
          <cell r="H122" t="e">
            <v>#N/A</v>
          </cell>
          <cell r="I122" t="e">
            <v>#N/A</v>
          </cell>
          <cell r="J122" t="e">
            <v>#N/A</v>
          </cell>
          <cell r="K122" t="e">
            <v>#N/A</v>
          </cell>
          <cell r="L122" t="e">
            <v>#N/A</v>
          </cell>
          <cell r="M122" t="e">
            <v>#N/A</v>
          </cell>
          <cell r="N122" t="e">
            <v>#N/A</v>
          </cell>
        </row>
        <row r="123">
          <cell r="C123" t="e">
            <v>#N/A</v>
          </cell>
          <cell r="D123" t="e">
            <v>#N/A</v>
          </cell>
          <cell r="E123" t="e">
            <v>#N/A</v>
          </cell>
          <cell r="F123" t="e">
            <v>#N/A</v>
          </cell>
          <cell r="G123" t="e">
            <v>#N/A</v>
          </cell>
          <cell r="H123" t="e">
            <v>#N/A</v>
          </cell>
          <cell r="I123" t="e">
            <v>#N/A</v>
          </cell>
          <cell r="J123" t="e">
            <v>#N/A</v>
          </cell>
          <cell r="K123" t="e">
            <v>#N/A</v>
          </cell>
          <cell r="L123" t="e">
            <v>#N/A</v>
          </cell>
          <cell r="M123" t="e">
            <v>#N/A</v>
          </cell>
          <cell r="N123" t="e">
            <v>#N/A</v>
          </cell>
        </row>
        <row r="124">
          <cell r="C124" t="e">
            <v>#N/A</v>
          </cell>
          <cell r="D124" t="e">
            <v>#N/A</v>
          </cell>
          <cell r="E124" t="e">
            <v>#N/A</v>
          </cell>
          <cell r="F124" t="e">
            <v>#N/A</v>
          </cell>
          <cell r="G124" t="e">
            <v>#N/A</v>
          </cell>
          <cell r="H124" t="e">
            <v>#N/A</v>
          </cell>
          <cell r="I124" t="e">
            <v>#N/A</v>
          </cell>
          <cell r="J124" t="e">
            <v>#N/A</v>
          </cell>
          <cell r="K124" t="e">
            <v>#N/A</v>
          </cell>
          <cell r="L124" t="e">
            <v>#N/A</v>
          </cell>
          <cell r="M124" t="e">
            <v>#N/A</v>
          </cell>
          <cell r="N124" t="e">
            <v>#N/A</v>
          </cell>
        </row>
        <row r="125">
          <cell r="C125" t="e">
            <v>#N/A</v>
          </cell>
          <cell r="D125" t="e">
            <v>#N/A</v>
          </cell>
          <cell r="E125" t="e">
            <v>#N/A</v>
          </cell>
          <cell r="F125" t="e">
            <v>#N/A</v>
          </cell>
          <cell r="G125" t="e">
            <v>#N/A</v>
          </cell>
          <cell r="H125" t="e">
            <v>#N/A</v>
          </cell>
          <cell r="I125" t="e">
            <v>#N/A</v>
          </cell>
          <cell r="J125" t="e">
            <v>#N/A</v>
          </cell>
          <cell r="K125" t="e">
            <v>#N/A</v>
          </cell>
          <cell r="L125" t="e">
            <v>#N/A</v>
          </cell>
          <cell r="M125" t="e">
            <v>#N/A</v>
          </cell>
          <cell r="N125" t="e">
            <v>#N/A</v>
          </cell>
        </row>
        <row r="126">
          <cell r="C126" t="e">
            <v>#N/A</v>
          </cell>
          <cell r="D126" t="e">
            <v>#N/A</v>
          </cell>
          <cell r="E126" t="e">
            <v>#N/A</v>
          </cell>
          <cell r="F126" t="e">
            <v>#N/A</v>
          </cell>
          <cell r="G126" t="e">
            <v>#N/A</v>
          </cell>
          <cell r="H126" t="e">
            <v>#N/A</v>
          </cell>
          <cell r="I126" t="e">
            <v>#N/A</v>
          </cell>
          <cell r="J126" t="e">
            <v>#N/A</v>
          </cell>
          <cell r="K126" t="e">
            <v>#N/A</v>
          </cell>
          <cell r="L126" t="e">
            <v>#N/A</v>
          </cell>
          <cell r="M126" t="e">
            <v>#N/A</v>
          </cell>
          <cell r="N126" t="e">
            <v>#N/A</v>
          </cell>
        </row>
        <row r="127">
          <cell r="C127" t="e">
            <v>#N/A</v>
          </cell>
          <cell r="D127" t="e">
            <v>#N/A</v>
          </cell>
          <cell r="E127" t="e">
            <v>#N/A</v>
          </cell>
          <cell r="F127" t="e">
            <v>#N/A</v>
          </cell>
          <cell r="G127" t="e">
            <v>#N/A</v>
          </cell>
          <cell r="H127" t="e">
            <v>#N/A</v>
          </cell>
          <cell r="I127" t="e">
            <v>#N/A</v>
          </cell>
          <cell r="J127" t="e">
            <v>#N/A</v>
          </cell>
          <cell r="K127" t="e">
            <v>#N/A</v>
          </cell>
          <cell r="L127" t="e">
            <v>#N/A</v>
          </cell>
          <cell r="M127" t="e">
            <v>#N/A</v>
          </cell>
          <cell r="N127" t="e">
            <v>#N/A</v>
          </cell>
        </row>
        <row r="128">
          <cell r="C128" t="e">
            <v>#N/A</v>
          </cell>
          <cell r="D128" t="e">
            <v>#N/A</v>
          </cell>
          <cell r="E128" t="e">
            <v>#N/A</v>
          </cell>
          <cell r="F128" t="e">
            <v>#N/A</v>
          </cell>
          <cell r="G128" t="e">
            <v>#N/A</v>
          </cell>
          <cell r="H128" t="e">
            <v>#N/A</v>
          </cell>
          <cell r="I128" t="e">
            <v>#N/A</v>
          </cell>
          <cell r="J128" t="e">
            <v>#N/A</v>
          </cell>
          <cell r="K128" t="e">
            <v>#N/A</v>
          </cell>
          <cell r="L128" t="e">
            <v>#N/A</v>
          </cell>
          <cell r="M128" t="e">
            <v>#N/A</v>
          </cell>
          <cell r="N128" t="e">
            <v>#N/A</v>
          </cell>
        </row>
        <row r="129">
          <cell r="C129" t="e">
            <v>#N/A</v>
          </cell>
          <cell r="D129" t="e">
            <v>#N/A</v>
          </cell>
          <cell r="E129" t="e">
            <v>#N/A</v>
          </cell>
          <cell r="F129" t="e">
            <v>#N/A</v>
          </cell>
          <cell r="G129" t="e">
            <v>#N/A</v>
          </cell>
          <cell r="H129" t="e">
            <v>#N/A</v>
          </cell>
          <cell r="I129" t="e">
            <v>#N/A</v>
          </cell>
          <cell r="J129" t="e">
            <v>#N/A</v>
          </cell>
          <cell r="K129" t="e">
            <v>#N/A</v>
          </cell>
          <cell r="L129" t="e">
            <v>#N/A</v>
          </cell>
          <cell r="M129" t="e">
            <v>#N/A</v>
          </cell>
          <cell r="N129" t="e">
            <v>#N/A</v>
          </cell>
        </row>
        <row r="130">
          <cell r="C130" t="e">
            <v>#N/A</v>
          </cell>
          <cell r="D130" t="e">
            <v>#N/A</v>
          </cell>
          <cell r="E130" t="e">
            <v>#N/A</v>
          </cell>
          <cell r="F130" t="e">
            <v>#N/A</v>
          </cell>
          <cell r="G130" t="e">
            <v>#N/A</v>
          </cell>
          <cell r="H130" t="e">
            <v>#N/A</v>
          </cell>
          <cell r="I130" t="e">
            <v>#N/A</v>
          </cell>
          <cell r="J130" t="e">
            <v>#N/A</v>
          </cell>
          <cell r="K130" t="e">
            <v>#N/A</v>
          </cell>
          <cell r="L130" t="e">
            <v>#N/A</v>
          </cell>
          <cell r="M130" t="e">
            <v>#N/A</v>
          </cell>
          <cell r="N130" t="e">
            <v>#N/A</v>
          </cell>
        </row>
        <row r="131">
          <cell r="C131" t="e">
            <v>#N/A</v>
          </cell>
          <cell r="D131" t="e">
            <v>#N/A</v>
          </cell>
          <cell r="E131" t="e">
            <v>#N/A</v>
          </cell>
          <cell r="F131" t="e">
            <v>#N/A</v>
          </cell>
          <cell r="G131" t="e">
            <v>#N/A</v>
          </cell>
          <cell r="H131" t="e">
            <v>#N/A</v>
          </cell>
          <cell r="I131" t="e">
            <v>#N/A</v>
          </cell>
          <cell r="J131" t="e">
            <v>#N/A</v>
          </cell>
          <cell r="K131" t="e">
            <v>#N/A</v>
          </cell>
          <cell r="L131" t="e">
            <v>#N/A</v>
          </cell>
          <cell r="M131" t="e">
            <v>#N/A</v>
          </cell>
          <cell r="N131" t="e">
            <v>#N/A</v>
          </cell>
        </row>
        <row r="132">
          <cell r="C132" t="e">
            <v>#N/A</v>
          </cell>
          <cell r="D132" t="e">
            <v>#N/A</v>
          </cell>
          <cell r="E132" t="e">
            <v>#N/A</v>
          </cell>
          <cell r="F132" t="e">
            <v>#N/A</v>
          </cell>
          <cell r="G132" t="e">
            <v>#N/A</v>
          </cell>
          <cell r="H132" t="e">
            <v>#N/A</v>
          </cell>
          <cell r="I132" t="e">
            <v>#N/A</v>
          </cell>
          <cell r="J132" t="e">
            <v>#N/A</v>
          </cell>
          <cell r="K132" t="e">
            <v>#N/A</v>
          </cell>
          <cell r="L132" t="e">
            <v>#N/A</v>
          </cell>
          <cell r="M132" t="e">
            <v>#N/A</v>
          </cell>
          <cell r="N132" t="e">
            <v>#N/A</v>
          </cell>
        </row>
        <row r="133">
          <cell r="C133" t="e">
            <v>#N/A</v>
          </cell>
          <cell r="D133" t="e">
            <v>#N/A</v>
          </cell>
          <cell r="E133" t="e">
            <v>#N/A</v>
          </cell>
          <cell r="F133" t="e">
            <v>#N/A</v>
          </cell>
          <cell r="G133" t="e">
            <v>#N/A</v>
          </cell>
          <cell r="H133" t="e">
            <v>#N/A</v>
          </cell>
          <cell r="I133" t="e">
            <v>#N/A</v>
          </cell>
          <cell r="J133" t="e">
            <v>#N/A</v>
          </cell>
          <cell r="K133" t="e">
            <v>#N/A</v>
          </cell>
          <cell r="L133" t="e">
            <v>#N/A</v>
          </cell>
          <cell r="M133" t="e">
            <v>#N/A</v>
          </cell>
          <cell r="N133" t="e">
            <v>#N/A</v>
          </cell>
        </row>
        <row r="134">
          <cell r="C134" t="e">
            <v>#N/A</v>
          </cell>
          <cell r="D134" t="e">
            <v>#N/A</v>
          </cell>
          <cell r="E134" t="e">
            <v>#N/A</v>
          </cell>
          <cell r="F134" t="e">
            <v>#N/A</v>
          </cell>
          <cell r="G134" t="e">
            <v>#N/A</v>
          </cell>
          <cell r="H134" t="e">
            <v>#N/A</v>
          </cell>
          <cell r="I134" t="e">
            <v>#N/A</v>
          </cell>
          <cell r="J134" t="e">
            <v>#N/A</v>
          </cell>
          <cell r="K134" t="e">
            <v>#N/A</v>
          </cell>
          <cell r="L134" t="e">
            <v>#N/A</v>
          </cell>
          <cell r="M134" t="e">
            <v>#N/A</v>
          </cell>
          <cell r="N134" t="e">
            <v>#N/A</v>
          </cell>
        </row>
        <row r="135">
          <cell r="C135" t="e">
            <v>#N/A</v>
          </cell>
          <cell r="D135" t="e">
            <v>#N/A</v>
          </cell>
          <cell r="E135" t="e">
            <v>#N/A</v>
          </cell>
          <cell r="F135" t="e">
            <v>#N/A</v>
          </cell>
          <cell r="G135" t="e">
            <v>#N/A</v>
          </cell>
          <cell r="H135" t="e">
            <v>#N/A</v>
          </cell>
          <cell r="I135" t="e">
            <v>#N/A</v>
          </cell>
          <cell r="J135" t="e">
            <v>#N/A</v>
          </cell>
          <cell r="K135" t="e">
            <v>#N/A</v>
          </cell>
          <cell r="L135" t="e">
            <v>#N/A</v>
          </cell>
          <cell r="M135" t="e">
            <v>#N/A</v>
          </cell>
          <cell r="N135" t="e">
            <v>#N/A</v>
          </cell>
        </row>
        <row r="136">
          <cell r="C136" t="e">
            <v>#N/A</v>
          </cell>
          <cell r="D136" t="e">
            <v>#N/A</v>
          </cell>
          <cell r="E136" t="e">
            <v>#N/A</v>
          </cell>
          <cell r="F136" t="e">
            <v>#N/A</v>
          </cell>
          <cell r="G136" t="e">
            <v>#N/A</v>
          </cell>
          <cell r="H136" t="e">
            <v>#N/A</v>
          </cell>
          <cell r="I136" t="e">
            <v>#N/A</v>
          </cell>
          <cell r="J136" t="e">
            <v>#N/A</v>
          </cell>
          <cell r="K136" t="e">
            <v>#N/A</v>
          </cell>
          <cell r="L136" t="e">
            <v>#N/A</v>
          </cell>
          <cell r="M136" t="e">
            <v>#N/A</v>
          </cell>
          <cell r="N136" t="e">
            <v>#N/A</v>
          </cell>
        </row>
        <row r="137">
          <cell r="C137" t="e">
            <v>#N/A</v>
          </cell>
          <cell r="D137" t="e">
            <v>#N/A</v>
          </cell>
          <cell r="E137" t="e">
            <v>#N/A</v>
          </cell>
          <cell r="F137" t="e">
            <v>#N/A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  <cell r="N137" t="e">
            <v>#N/A</v>
          </cell>
        </row>
        <row r="138">
          <cell r="C138" t="e">
            <v>#N/A</v>
          </cell>
          <cell r="D138" t="e">
            <v>#N/A</v>
          </cell>
          <cell r="E138" t="e">
            <v>#N/A</v>
          </cell>
          <cell r="F138" t="e">
            <v>#N/A</v>
          </cell>
          <cell r="G138" t="e">
            <v>#N/A</v>
          </cell>
          <cell r="H138" t="e">
            <v>#N/A</v>
          </cell>
          <cell r="I138" t="e">
            <v>#N/A</v>
          </cell>
          <cell r="J138" t="e">
            <v>#N/A</v>
          </cell>
          <cell r="K138" t="e">
            <v>#N/A</v>
          </cell>
          <cell r="L138" t="e">
            <v>#N/A</v>
          </cell>
          <cell r="M138" t="e">
            <v>#N/A</v>
          </cell>
          <cell r="N138" t="e">
            <v>#N/A</v>
          </cell>
        </row>
        <row r="139">
          <cell r="C139" t="e">
            <v>#N/A</v>
          </cell>
          <cell r="D139" t="e">
            <v>#N/A</v>
          </cell>
          <cell r="E139" t="e">
            <v>#N/A</v>
          </cell>
          <cell r="F139" t="e">
            <v>#N/A</v>
          </cell>
          <cell r="G139" t="e">
            <v>#N/A</v>
          </cell>
          <cell r="H139" t="e">
            <v>#N/A</v>
          </cell>
          <cell r="I139" t="e">
            <v>#N/A</v>
          </cell>
          <cell r="J139" t="e">
            <v>#N/A</v>
          </cell>
          <cell r="K139" t="e">
            <v>#N/A</v>
          </cell>
          <cell r="L139" t="e">
            <v>#N/A</v>
          </cell>
          <cell r="M139" t="e">
            <v>#N/A</v>
          </cell>
          <cell r="N139" t="e">
            <v>#N/A</v>
          </cell>
        </row>
        <row r="140">
          <cell r="C140" t="e">
            <v>#N/A</v>
          </cell>
          <cell r="D140" t="e">
            <v>#N/A</v>
          </cell>
          <cell r="E140" t="e">
            <v>#N/A</v>
          </cell>
          <cell r="F140" t="e">
            <v>#N/A</v>
          </cell>
          <cell r="G140" t="e">
            <v>#N/A</v>
          </cell>
          <cell r="H140" t="e">
            <v>#N/A</v>
          </cell>
          <cell r="I140" t="e">
            <v>#N/A</v>
          </cell>
          <cell r="J140" t="e">
            <v>#N/A</v>
          </cell>
          <cell r="K140" t="e">
            <v>#N/A</v>
          </cell>
          <cell r="L140" t="e">
            <v>#N/A</v>
          </cell>
          <cell r="M140" t="e">
            <v>#N/A</v>
          </cell>
          <cell r="N140" t="e">
            <v>#N/A</v>
          </cell>
        </row>
        <row r="141">
          <cell r="C141" t="e">
            <v>#N/A</v>
          </cell>
          <cell r="D141" t="e">
            <v>#N/A</v>
          </cell>
          <cell r="E141" t="e">
            <v>#N/A</v>
          </cell>
          <cell r="F141" t="e">
            <v>#N/A</v>
          </cell>
          <cell r="G141" t="e">
            <v>#N/A</v>
          </cell>
          <cell r="H141" t="e">
            <v>#N/A</v>
          </cell>
          <cell r="I141" t="e">
            <v>#N/A</v>
          </cell>
          <cell r="J141" t="e">
            <v>#N/A</v>
          </cell>
          <cell r="K141" t="e">
            <v>#N/A</v>
          </cell>
          <cell r="L141" t="e">
            <v>#N/A</v>
          </cell>
          <cell r="M141" t="e">
            <v>#N/A</v>
          </cell>
          <cell r="N141" t="e">
            <v>#N/A</v>
          </cell>
        </row>
        <row r="142">
          <cell r="C142" t="e">
            <v>#N/A</v>
          </cell>
          <cell r="D142" t="e">
            <v>#N/A</v>
          </cell>
          <cell r="E142" t="e">
            <v>#N/A</v>
          </cell>
          <cell r="F142" t="e">
            <v>#N/A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  <cell r="N142" t="e">
            <v>#N/A</v>
          </cell>
        </row>
        <row r="143">
          <cell r="C143" t="e">
            <v>#N/A</v>
          </cell>
          <cell r="D143" t="e">
            <v>#N/A</v>
          </cell>
          <cell r="E143" t="e">
            <v>#N/A</v>
          </cell>
          <cell r="F143" t="e">
            <v>#N/A</v>
          </cell>
          <cell r="G143" t="e">
            <v>#N/A</v>
          </cell>
          <cell r="H143" t="e">
            <v>#N/A</v>
          </cell>
          <cell r="I143" t="e">
            <v>#N/A</v>
          </cell>
          <cell r="J143" t="e">
            <v>#N/A</v>
          </cell>
          <cell r="K143" t="e">
            <v>#N/A</v>
          </cell>
          <cell r="L143" t="e">
            <v>#N/A</v>
          </cell>
          <cell r="M143" t="e">
            <v>#N/A</v>
          </cell>
          <cell r="N143" t="e">
            <v>#N/A</v>
          </cell>
        </row>
        <row r="144">
          <cell r="C144" t="e">
            <v>#N/A</v>
          </cell>
          <cell r="D144" t="e">
            <v>#N/A</v>
          </cell>
          <cell r="E144" t="e">
            <v>#N/A</v>
          </cell>
          <cell r="F144" t="e">
            <v>#N/A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  <cell r="N144" t="e">
            <v>#N/A</v>
          </cell>
        </row>
        <row r="145">
          <cell r="C145" t="e">
            <v>#N/A</v>
          </cell>
          <cell r="D145" t="e">
            <v>#N/A</v>
          </cell>
          <cell r="E145" t="e">
            <v>#N/A</v>
          </cell>
          <cell r="F145" t="e">
            <v>#N/A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  <cell r="N145" t="e">
            <v>#N/A</v>
          </cell>
        </row>
        <row r="146">
          <cell r="C146" t="e">
            <v>#N/A</v>
          </cell>
          <cell r="D146" t="e">
            <v>#N/A</v>
          </cell>
          <cell r="E146" t="e">
            <v>#N/A</v>
          </cell>
          <cell r="F146" t="e">
            <v>#N/A</v>
          </cell>
          <cell r="G146" t="e">
            <v>#N/A</v>
          </cell>
          <cell r="H146" t="e">
            <v>#N/A</v>
          </cell>
          <cell r="I146" t="e">
            <v>#N/A</v>
          </cell>
          <cell r="J146" t="e">
            <v>#N/A</v>
          </cell>
          <cell r="K146" t="e">
            <v>#N/A</v>
          </cell>
          <cell r="L146" t="e">
            <v>#N/A</v>
          </cell>
          <cell r="M146" t="e">
            <v>#N/A</v>
          </cell>
          <cell r="N146" t="e">
            <v>#N/A</v>
          </cell>
        </row>
        <row r="147">
          <cell r="C147" t="e">
            <v>#N/A</v>
          </cell>
          <cell r="D147" t="e">
            <v>#N/A</v>
          </cell>
          <cell r="E147" t="e">
            <v>#N/A</v>
          </cell>
          <cell r="F147" t="e">
            <v>#N/A</v>
          </cell>
          <cell r="G147" t="e">
            <v>#N/A</v>
          </cell>
          <cell r="H147" t="e">
            <v>#N/A</v>
          </cell>
          <cell r="I147" t="e">
            <v>#N/A</v>
          </cell>
          <cell r="J147" t="e">
            <v>#N/A</v>
          </cell>
          <cell r="K147" t="e">
            <v>#N/A</v>
          </cell>
          <cell r="L147" t="e">
            <v>#N/A</v>
          </cell>
          <cell r="M147" t="e">
            <v>#N/A</v>
          </cell>
          <cell r="N147" t="e">
            <v>#N/A</v>
          </cell>
        </row>
        <row r="151">
          <cell r="G151">
            <v>1413261502.398093</v>
          </cell>
        </row>
      </sheetData>
      <sheetData sheetId="25"/>
      <sheetData sheetId="26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RBILANG 2"/>
      <sheetName val="SPPK03"/>
      <sheetName val="Tgl"/>
      <sheetName val="Rms"/>
      <sheetName val="cv"/>
      <sheetName val="Data Isian"/>
      <sheetName val="und 1"/>
      <sheetName val="und 2"/>
      <sheetName val="und 3"/>
      <sheetName val="BAHPSP"/>
      <sheetName val="Usulan"/>
      <sheetName val="SrtPerny"/>
      <sheetName val="Pen.Pmn"/>
      <sheetName val="Pem.Pemn"/>
      <sheetName val="Penj.Pmn"/>
      <sheetName val="Perjanj"/>
      <sheetName val="W-NAD"/>
      <sheetName val="Indikator215"/>
      <sheetName val="FORM-B"/>
      <sheetName val="JAN09"/>
      <sheetName val="01 A"/>
      <sheetName val="MasterSPPK"/>
      <sheetName val="Sheet1"/>
      <sheetName val="Sheet3"/>
      <sheetName val="HRG BHN"/>
      <sheetName val="HPS"/>
      <sheetName val="TRANS"/>
      <sheetName val="FAS"/>
      <sheetName val="RAB"/>
      <sheetName val="Sheet2"/>
      <sheetName val="Asumsi"/>
      <sheetName val="Submission Form"/>
      <sheetName val="Area_Data"/>
      <sheetName val="Working Page"/>
      <sheetName val="Regional Overhead Allocation_WJ"/>
      <sheetName val="Service Mapping"/>
      <sheetName val="Central Overhead Allocation"/>
      <sheetName val="Salary"/>
      <sheetName val="Bln3_4"/>
      <sheetName val="rab 4"/>
      <sheetName val="BBaku(12C3)"/>
      <sheetName val="BBMJenis(12B1)"/>
      <sheetName val="BiLuOp(14)"/>
      <sheetName val="Bipeg-U(12D2)"/>
      <sheetName val="BiPinjamin(15)"/>
      <sheetName val="BOLain(12E2)"/>
      <sheetName val="BPeg-F(12D1)"/>
      <sheetName val="HarJabor(12C2)"/>
      <sheetName val="IkhtisarBiop(12.0)"/>
      <sheetName val="JualGTarif(11A)"/>
      <sheetName val="LabaRugi Fungsi"/>
      <sheetName val="LabaRugi Fungsi2004(21B)"/>
      <sheetName val="LabaRugi Lainnya 2005(20)"/>
      <sheetName val="LabaRugi Unsur2004(21A)"/>
      <sheetName val="PembelianiTL(12A1"/>
      <sheetName val="PendaLuOp(13)"/>
      <sheetName val="PendOpLain(11B)"/>
      <sheetName val="PenjTL(18)"/>
      <sheetName val="ProduksiTL(12B2)"/>
      <sheetName val="SewaPemb(12A2)"/>
      <sheetName val="MATERIAL"/>
      <sheetName val="JTR&amp;SR'07"/>
      <sheetName val="PORTAL'07"/>
      <sheetName val="THN-6"/>
      <sheetName val="Uraian"/>
      <sheetName val="AHS - Personel"/>
      <sheetName val="AHS - Non Personel"/>
      <sheetName val="Analisa Struktur Data"/>
      <sheetName val="GRP"/>
      <sheetName val="GLVA"/>
      <sheetName val="GKWH"/>
      <sheetName val="RPBL"/>
      <sheetName val="M"/>
      <sheetName val="C"/>
      <sheetName val="RESUME"/>
      <sheetName val="BQ Gardu Induk"/>
      <sheetName val="BQ Training"/>
      <sheetName val="#REF"/>
      <sheetName val="Analis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-B"/>
      <sheetName val="REKAP"/>
      <sheetName val="FORM_B"/>
      <sheetName val="Area_Data"/>
      <sheetName val="Working Page"/>
      <sheetName val="Regional Overhead Allocation_WJ"/>
      <sheetName val="Service Mapping"/>
      <sheetName val="Central Overhead Allocation"/>
      <sheetName val="Salary"/>
      <sheetName val="Resume"/>
      <sheetName val="Asumsi"/>
      <sheetName val="PMT"/>
      <sheetName val="L_23"/>
      <sheetName val="Harga BBM Indonesia"/>
      <sheetName val="Catalog"/>
      <sheetName val="Smg"/>
      <sheetName val="W-NAD"/>
      <sheetName val="Kontrol"/>
      <sheetName val="Sheet3"/>
      <sheetName val="TRANS"/>
      <sheetName val="Lamp_1"/>
      <sheetName val="Cover"/>
      <sheetName val="JAN09"/>
      <sheetName val="PUNCAK-89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mus"/>
      <sheetName val="Cover"/>
      <sheetName val="Rekapitulasi"/>
      <sheetName val="Basket"/>
      <sheetName val="JTM"/>
      <sheetName val="JTR"/>
      <sheetName val="Gardu"/>
      <sheetName val="SR"/>
      <sheetName val="KWhmeter"/>
      <sheetName val="UAI"/>
      <sheetName val="Rekap000"/>
      <sheetName val="Basket000"/>
      <sheetName val="JTM000"/>
      <sheetName val="JTR000"/>
      <sheetName val="Gardu000"/>
      <sheetName val="SR000"/>
      <sheetName val="kWhmeter0"/>
      <sheetName val="UAI000"/>
      <sheetName val="FORM-B"/>
      <sheetName val="Amortization Table"/>
      <sheetName val="Table APJ"/>
      <sheetName val="01 A"/>
      <sheetName val="Petunjuk"/>
      <sheetName val="COVER BUKU"/>
      <sheetName val="REKAP"/>
      <sheetName val="FORM 1.2"/>
      <sheetName val="REKAP (150 M)"/>
      <sheetName val="FORM 1.2 GAB BABEL (150 M)"/>
      <sheetName val="Rin MDU 2012 Pagu AI 150 Milyar"/>
      <sheetName val="Rekap TJP 2011"/>
      <sheetName val="P0 P1 2011"/>
      <sheetName val="Rin MDU 2012 TJP"/>
      <sheetName val="LITBANG PENUGASAN"/>
      <sheetName val="LITBANG JASTEK"/>
      <sheetName val="JMK"/>
      <sheetName val="BASKET-1"/>
      <sheetName val="BASKET-2"/>
      <sheetName val="BASKET-3"/>
      <sheetName val="BASKET-4"/>
      <sheetName val="BASKET-5"/>
      <sheetName val="BASKET-6"/>
      <sheetName val="KONDISI DIST"/>
      <sheetName val="x"/>
      <sheetName val="scada 2001"/>
    </sheetNames>
    <sheetDataSet>
      <sheetData sheetId="0">
        <row r="1">
          <cell r="L1">
            <v>6</v>
          </cell>
        </row>
        <row r="2">
          <cell r="A2" t="str">
            <v>Nanggroe Aceh Darussalam</v>
          </cell>
          <cell r="D2" t="str">
            <v>Mutu Tegangan</v>
          </cell>
        </row>
        <row r="3">
          <cell r="A3" t="str">
            <v>Sumatera Utara</v>
          </cell>
          <cell r="D3" t="str">
            <v>SAIDI &amp; SAIFI</v>
          </cell>
        </row>
        <row r="4">
          <cell r="A4" t="str">
            <v>Riau</v>
          </cell>
          <cell r="D4" t="str">
            <v>Susut distribusi</v>
          </cell>
        </row>
        <row r="5">
          <cell r="A5" t="str">
            <v>Sumatera Barat</v>
          </cell>
          <cell r="D5" t="str">
            <v>Rehabilitasi Jaringan Distribusi</v>
          </cell>
        </row>
        <row r="6">
          <cell r="A6" t="str">
            <v>S2JB</v>
          </cell>
          <cell r="D6" t="str">
            <v>Perluasan</v>
          </cell>
        </row>
        <row r="7">
          <cell r="A7" t="str">
            <v>Lampung</v>
          </cell>
          <cell r="D7" t="str">
            <v>Peningkatan Sarana Pelayanan Distribusi</v>
          </cell>
        </row>
        <row r="8">
          <cell r="A8" t="str">
            <v>Bangka Belitung</v>
          </cell>
        </row>
        <row r="9">
          <cell r="A9" t="str">
            <v>Kalimantan Barat</v>
          </cell>
        </row>
        <row r="10">
          <cell r="A10" t="str">
            <v>Kalimantan Selatan &amp; Tengah</v>
          </cell>
        </row>
        <row r="11">
          <cell r="A11" t="str">
            <v>Kalimantan Timur</v>
          </cell>
        </row>
        <row r="12">
          <cell r="A12" t="str">
            <v>Sulawesi Utara, Tengah &amp; Gorontalo</v>
          </cell>
        </row>
        <row r="13">
          <cell r="A13" t="str">
            <v>Sulawesi Selatan &amp; Tenggara</v>
          </cell>
        </row>
        <row r="14">
          <cell r="A14" t="str">
            <v>Maluku &amp; Maluku Utara</v>
          </cell>
        </row>
        <row r="15">
          <cell r="A15" t="str">
            <v>Papua</v>
          </cell>
        </row>
        <row r="16">
          <cell r="A16" t="str">
            <v>Nusa Tenggara Timur</v>
          </cell>
        </row>
        <row r="17">
          <cell r="A17" t="str">
            <v>Nusa Tenggara Barat</v>
          </cell>
        </row>
        <row r="18">
          <cell r="A18" t="str">
            <v>Bali</v>
          </cell>
        </row>
        <row r="19">
          <cell r="A19" t="str">
            <v>Jawa Timur</v>
          </cell>
        </row>
        <row r="20">
          <cell r="A20" t="str">
            <v>Jawa Tengah &amp; Yogyakarta</v>
          </cell>
        </row>
        <row r="21">
          <cell r="A21" t="str">
            <v>Jawa Barat &amp;  Banten</v>
          </cell>
        </row>
        <row r="22">
          <cell r="A22" t="str">
            <v>Jaya &amp; Tangerang</v>
          </cell>
        </row>
        <row r="23">
          <cell r="A23" t="str">
            <v>Batam</v>
          </cell>
        </row>
        <row r="24">
          <cell r="A24" t="str">
            <v>Tarakan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-LUAR"/>
      <sheetName val="Cover LR"/>
      <sheetName val="Daftar Isi"/>
      <sheetName val="Asumsi"/>
      <sheetName val="PTKU"/>
      <sheetName val="LabaRugi Unsur"/>
      <sheetName val="LabaRugi Fungsi"/>
      <sheetName val="Penjelas"/>
      <sheetName val="JualGTarif(11A)"/>
      <sheetName val="PendOpLain(11B)"/>
      <sheetName val="IkhtisarBiop(12.0)"/>
      <sheetName val="PembelianiTL(12A1"/>
      <sheetName val="SewaPemb(12A2)"/>
      <sheetName val="BBMJenis(12B1)"/>
      <sheetName val="ProduksiTL(12B2)"/>
      <sheetName val="HarMat(12C1)"/>
      <sheetName val="HarJabor(12C2)"/>
      <sheetName val="BBaku(12C3)"/>
      <sheetName val="BPeg-F(12D1)"/>
      <sheetName val="Bipeg-U(12D2)"/>
      <sheetName val="BOLain(12E1)"/>
      <sheetName val="BOLain(12E2)"/>
      <sheetName val="PendaLuOp(13)"/>
      <sheetName val="BiLuOp(14)"/>
      <sheetName val="BiPinjamin(15)"/>
      <sheetName val="PenjTL(18)"/>
      <sheetName val="LabaRugi Lainnya 2005(20)"/>
      <sheetName val="LabaRugi Unsur2004(21A)"/>
      <sheetName val="LabaRugi Fungsi2004(21B)"/>
      <sheetName val="Cover"/>
      <sheetName val="FORM-B"/>
    </sheetNames>
    <sheetDataSet>
      <sheetData sheetId="0"/>
      <sheetData sheetId="1"/>
      <sheetData sheetId="2"/>
      <sheetData sheetId="3">
        <row r="4">
          <cell r="U4" t="b">
            <v>1</v>
          </cell>
        </row>
      </sheetData>
      <sheetData sheetId="4"/>
      <sheetData sheetId="5"/>
      <sheetData sheetId="6">
        <row r="1">
          <cell r="B1" t="str">
            <v>PT. PLN (PERSERO)</v>
          </cell>
        </row>
      </sheetData>
      <sheetData sheetId="7"/>
      <sheetData sheetId="8">
        <row r="1">
          <cell r="B1" t="str">
            <v>PT. PLN (PERSERO)</v>
          </cell>
        </row>
      </sheetData>
      <sheetData sheetId="9">
        <row r="1">
          <cell r="B1" t="str">
            <v>PT. PLN (PERSERO)</v>
          </cell>
        </row>
      </sheetData>
      <sheetData sheetId="10">
        <row r="1">
          <cell r="B1" t="str">
            <v>PT. PLN (PERSERO)</v>
          </cell>
        </row>
      </sheetData>
      <sheetData sheetId="11">
        <row r="1">
          <cell r="B1" t="str">
            <v>PT. PLN (PERSERO)</v>
          </cell>
        </row>
      </sheetData>
      <sheetData sheetId="12">
        <row r="1">
          <cell r="B1" t="str">
            <v>PT. PLN (PERSERO)</v>
          </cell>
        </row>
      </sheetData>
      <sheetData sheetId="13">
        <row r="1">
          <cell r="B1" t="str">
            <v>PT. PLN (PERSERO)</v>
          </cell>
        </row>
      </sheetData>
      <sheetData sheetId="14">
        <row r="1">
          <cell r="B1" t="str">
            <v>PT. PLN (PERSERO)</v>
          </cell>
        </row>
      </sheetData>
      <sheetData sheetId="15"/>
      <sheetData sheetId="16">
        <row r="1">
          <cell r="B1" t="str">
            <v>PT. PLN (PERSERO)</v>
          </cell>
        </row>
      </sheetData>
      <sheetData sheetId="17">
        <row r="1">
          <cell r="B1" t="str">
            <v>PT. PLN (PERSERO)</v>
          </cell>
        </row>
        <row r="2">
          <cell r="B2" t="str">
            <v>SATUAN ADMINISTRASI</v>
          </cell>
        </row>
        <row r="3">
          <cell r="B3" t="str">
            <v>DISTRIBUSI BALI</v>
          </cell>
        </row>
        <row r="4">
          <cell r="B4" t="str">
            <v>LEMBAR KERJA</v>
          </cell>
          <cell r="Q4" t="str">
            <v>Daftar</v>
          </cell>
          <cell r="R4" t="str">
            <v>12C3</v>
          </cell>
        </row>
        <row r="5">
          <cell r="B5" t="str">
            <v>ANGGARAN LABA RUGI</v>
          </cell>
        </row>
        <row r="6">
          <cell r="B6" t="str">
            <v>TAHUN 2005 - S/D TRW I</v>
          </cell>
          <cell r="Q6" t="str">
            <v>Perihal</v>
          </cell>
          <cell r="R6" t="str">
            <v>BIAYA BAHAN BAKU</v>
          </cell>
        </row>
        <row r="7">
          <cell r="B7" t="str">
            <v>(Dalam ribuan rupiah)</v>
          </cell>
        </row>
        <row r="8">
          <cell r="D8" t="str">
            <v>Jumlah Biaya Bahan Baku</v>
          </cell>
          <cell r="E8" t="str">
            <v>COMNET  Jasa</v>
          </cell>
          <cell r="F8" t="str">
            <v>JASER - Material</v>
          </cell>
          <cell r="G8" t="str">
            <v>JASER - Jasa</v>
          </cell>
          <cell r="H8" t="str">
            <v>Jaser</v>
          </cell>
          <cell r="I8" t="str">
            <v>LITBANG - Material</v>
          </cell>
          <cell r="J8" t="str">
            <v>LITBANG - Jasa</v>
          </cell>
          <cell r="K8" t="str">
            <v>Litbang</v>
          </cell>
          <cell r="L8" t="str">
            <v>J &amp; P - Material</v>
          </cell>
          <cell r="M8" t="str">
            <v>J &amp; P - Jasa</v>
          </cell>
          <cell r="N8" t="str">
            <v>J &amp; P</v>
          </cell>
          <cell r="O8" t="str">
            <v>JASENG - Material</v>
          </cell>
          <cell r="P8" t="str">
            <v>JASENG - Jasa</v>
          </cell>
          <cell r="Q8" t="str">
            <v>JASENG</v>
          </cell>
          <cell r="R8" t="str">
            <v>JASPIK - Material</v>
          </cell>
          <cell r="S8" t="str">
            <v>JASPIK - Jasa</v>
          </cell>
        </row>
        <row r="9">
          <cell r="B9" t="str">
            <v>Kode Akun</v>
          </cell>
          <cell r="C9" t="str">
            <v>U r a i a n</v>
          </cell>
          <cell r="D9" t="str">
            <v>Jumlah</v>
          </cell>
          <cell r="E9" t="str">
            <v>COMNET  Jasa</v>
          </cell>
          <cell r="F9" t="str">
            <v>JASER</v>
          </cell>
          <cell r="I9" t="str">
            <v>LITBANG</v>
          </cell>
          <cell r="M9" t="str">
            <v>J &amp; P</v>
          </cell>
          <cell r="O9" t="str">
            <v>JASENG</v>
          </cell>
          <cell r="R9" t="str">
            <v>JASDIK</v>
          </cell>
        </row>
        <row r="10">
          <cell r="F10" t="str">
            <v>Material</v>
          </cell>
          <cell r="G10" t="str">
            <v>Jasa</v>
          </cell>
          <cell r="H10" t="str">
            <v>Jumlah</v>
          </cell>
          <cell r="I10" t="str">
            <v>Material</v>
          </cell>
          <cell r="J10" t="str">
            <v>Jasa</v>
          </cell>
          <cell r="K10" t="str">
            <v>Jumlah</v>
          </cell>
          <cell r="L10" t="str">
            <v>Material</v>
          </cell>
          <cell r="M10" t="str">
            <v>Jasa</v>
          </cell>
          <cell r="N10" t="str">
            <v>Jumlah</v>
          </cell>
          <cell r="O10" t="str">
            <v>Material</v>
          </cell>
          <cell r="P10" t="str">
            <v>Jasa</v>
          </cell>
          <cell r="Q10" t="str">
            <v>Jumlah</v>
          </cell>
          <cell r="R10" t="str">
            <v>Material</v>
          </cell>
          <cell r="S10" t="str">
            <v>Jasa</v>
          </cell>
        </row>
        <row r="12">
          <cell r="B12" t="str">
            <v>(1)</v>
          </cell>
          <cell r="C12" t="str">
            <v>(2)</v>
          </cell>
          <cell r="D12" t="str">
            <v>(3)</v>
          </cell>
          <cell r="E12" t="str">
            <v>(4)</v>
          </cell>
          <cell r="F12" t="str">
            <v>(5)</v>
          </cell>
          <cell r="G12" t="str">
            <v>(6)</v>
          </cell>
          <cell r="H12" t="str">
            <v>(7)</v>
          </cell>
          <cell r="I12" t="str">
            <v>(8)</v>
          </cell>
          <cell r="J12" t="str">
            <v>(9)</v>
          </cell>
          <cell r="K12" t="str">
            <v>(10)</v>
          </cell>
          <cell r="L12" t="str">
            <v>(11)</v>
          </cell>
          <cell r="M12" t="str">
            <v>(12)</v>
          </cell>
          <cell r="N12" t="str">
            <v>(13)</v>
          </cell>
          <cell r="O12" t="str">
            <v>(14)</v>
          </cell>
          <cell r="P12" t="str">
            <v>(15)</v>
          </cell>
          <cell r="Q12" t="str">
            <v>(16)</v>
          </cell>
          <cell r="R12" t="str">
            <v>(17)</v>
          </cell>
          <cell r="S12" t="str">
            <v>(18)</v>
          </cell>
        </row>
        <row r="13">
          <cell r="B13" t="str">
            <v>6</v>
          </cell>
          <cell r="C13" t="str">
            <v>U S A H A</v>
          </cell>
        </row>
        <row r="14">
          <cell r="C14" t="str">
            <v>PEMBANGKITAN :</v>
          </cell>
        </row>
        <row r="15">
          <cell r="B15" t="str">
            <v>6 11 0 00 000</v>
          </cell>
          <cell r="C15" t="str">
            <v>P L T A</v>
          </cell>
          <cell r="D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</row>
        <row r="16">
          <cell r="B16" t="str">
            <v>6 12 0 00 000</v>
          </cell>
          <cell r="C16" t="str">
            <v>P L T U</v>
          </cell>
          <cell r="D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</row>
        <row r="17">
          <cell r="B17" t="str">
            <v>6 13 0 00 000</v>
          </cell>
          <cell r="C17" t="str">
            <v>P L T D</v>
          </cell>
          <cell r="D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</row>
        <row r="18">
          <cell r="B18" t="str">
            <v>6 14 0 00 000</v>
          </cell>
          <cell r="C18" t="str">
            <v>P L T G</v>
          </cell>
          <cell r="D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</row>
        <row r="19">
          <cell r="B19" t="str">
            <v>6 15 0 00 000</v>
          </cell>
          <cell r="C19" t="str">
            <v>P L T P</v>
          </cell>
          <cell r="D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</row>
        <row r="20">
          <cell r="B20" t="str">
            <v>6 16 0 00 000</v>
          </cell>
          <cell r="C20" t="str">
            <v>P L T G/U</v>
          </cell>
          <cell r="D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</row>
        <row r="21">
          <cell r="C21" t="str">
            <v>Sub Jumlah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</row>
        <row r="22">
          <cell r="C22" t="str">
            <v>TRANSMISI :</v>
          </cell>
        </row>
        <row r="23">
          <cell r="B23" t="str">
            <v>6 20 0 00 000</v>
          </cell>
          <cell r="C23" t="str">
            <v>Transmisi</v>
          </cell>
          <cell r="D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</row>
        <row r="24">
          <cell r="B24" t="str">
            <v>6 30 0 00 000</v>
          </cell>
          <cell r="C24" t="str">
            <v>Tele Informasi Data</v>
          </cell>
          <cell r="D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</row>
        <row r="25">
          <cell r="C25" t="str">
            <v>Sub Jumlah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</row>
        <row r="26">
          <cell r="C26" t="str">
            <v>DISTRIBUSI :</v>
          </cell>
        </row>
        <row r="27">
          <cell r="B27" t="str">
            <v>6 40 0 00 000</v>
          </cell>
          <cell r="C27" t="str">
            <v>Distribusi</v>
          </cell>
          <cell r="D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</row>
        <row r="28">
          <cell r="B28" t="str">
            <v>6 50 0 00 000</v>
          </cell>
          <cell r="C28" t="str">
            <v>Unit Pengatur Distribusi</v>
          </cell>
          <cell r="D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</row>
        <row r="29">
          <cell r="C29" t="str">
            <v>Sub Jumlah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</row>
        <row r="31">
          <cell r="B31" t="str">
            <v>6 60 0 00 000</v>
          </cell>
          <cell r="C31" t="str">
            <v>TATA USAHA LANGGANAN</v>
          </cell>
          <cell r="D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</row>
        <row r="32">
          <cell r="C32" t="str">
            <v>Jumlah Biaya Usaha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</row>
        <row r="33">
          <cell r="B33" t="str">
            <v>671</v>
          </cell>
          <cell r="C33" t="str">
            <v>CLEARING :</v>
          </cell>
        </row>
        <row r="34">
          <cell r="B34" t="str">
            <v>6 71 0 00 000</v>
          </cell>
          <cell r="C34" t="str">
            <v>Tata Usaha</v>
          </cell>
          <cell r="D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</row>
        <row r="35">
          <cell r="B35" t="str">
            <v>6 72 0 00 000</v>
          </cell>
          <cell r="C35" t="str">
            <v>Gudang dan Persed. Bahan</v>
          </cell>
          <cell r="D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</row>
        <row r="36">
          <cell r="B36" t="str">
            <v>6 73 0 00 000</v>
          </cell>
          <cell r="C36" t="str">
            <v>B e n g k e l</v>
          </cell>
          <cell r="D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</row>
        <row r="37">
          <cell r="B37" t="str">
            <v>6 74 0 00 000</v>
          </cell>
          <cell r="C37" t="str">
            <v>Laboratorium</v>
          </cell>
          <cell r="D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</row>
        <row r="38">
          <cell r="B38" t="str">
            <v>6 75 0 00 000</v>
          </cell>
          <cell r="C38" t="str">
            <v>Jasa-Jasa Teknik</v>
          </cell>
          <cell r="D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</row>
        <row r="39">
          <cell r="B39" t="str">
            <v>6 76 0 00 000</v>
          </cell>
          <cell r="C39" t="str">
            <v>Wisma dan Rumah Dinas</v>
          </cell>
          <cell r="D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</row>
        <row r="40">
          <cell r="B40" t="str">
            <v>6 77 0 00 000</v>
          </cell>
          <cell r="C40" t="str">
            <v>Telekomunikasi</v>
          </cell>
          <cell r="D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</row>
        <row r="41">
          <cell r="B41" t="str">
            <v>6 78 0 00 000</v>
          </cell>
          <cell r="C41" t="str">
            <v>Rupa-Rupa Jasa Umum dan Teknologi Informasi</v>
          </cell>
          <cell r="D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</row>
        <row r="42">
          <cell r="B42" t="str">
            <v>6 79 0 00 000</v>
          </cell>
          <cell r="C42" t="str">
            <v>Pendidikan dan Latihan</v>
          </cell>
          <cell r="D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</row>
        <row r="43">
          <cell r="C43" t="str">
            <v>Jumlah Biaya Clearing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</row>
        <row r="44">
          <cell r="C44" t="str">
            <v>JUMLAH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R44">
            <v>0</v>
          </cell>
          <cell r="S44">
            <v>0</v>
          </cell>
        </row>
        <row r="45">
          <cell r="B45" t="str">
            <v>D:\TM1-HASIL\TM1\PLN Budget Reports V1.2\Reports\[RKAP Laba_ Rugi.xls]BBaku(12C3)</v>
          </cell>
        </row>
        <row r="48">
          <cell r="B48" t="str">
            <v>PT. PLN (PERSERO)</v>
          </cell>
        </row>
        <row r="49">
          <cell r="B49" t="str">
            <v>SATUAN ADMINISTRASI</v>
          </cell>
        </row>
        <row r="50">
          <cell r="B50" t="str">
            <v>DISTRIBUSI BALI</v>
          </cell>
        </row>
        <row r="51">
          <cell r="B51" t="str">
            <v>LEMBAR KERJA</v>
          </cell>
          <cell r="Q51" t="str">
            <v>Daftar</v>
          </cell>
          <cell r="R51" t="str">
            <v>12C3</v>
          </cell>
        </row>
        <row r="52">
          <cell r="B52" t="str">
            <v>ANGGARAN LABA RUGI</v>
          </cell>
        </row>
        <row r="53">
          <cell r="B53" t="str">
            <v>TAHUN 2005 - S/D TRW II</v>
          </cell>
          <cell r="Q53" t="str">
            <v>Perihal</v>
          </cell>
          <cell r="R53" t="str">
            <v>BIAYA BAHAN BAKU</v>
          </cell>
        </row>
        <row r="54">
          <cell r="B54" t="str">
            <v>(Dalam ribuan rupiah)</v>
          </cell>
        </row>
        <row r="55">
          <cell r="D55" t="str">
            <v>Jumlah Biaya Bahan Baku</v>
          </cell>
          <cell r="E55" t="str">
            <v>COMNET  Jasa</v>
          </cell>
          <cell r="F55" t="str">
            <v>JASER - Material</v>
          </cell>
          <cell r="G55" t="str">
            <v>JASER - Jasa</v>
          </cell>
          <cell r="H55" t="str">
            <v>Jaser</v>
          </cell>
          <cell r="I55" t="str">
            <v>LITBANG - Material</v>
          </cell>
          <cell r="J55" t="str">
            <v>LITBANG - Jasa</v>
          </cell>
          <cell r="K55" t="str">
            <v>Litbang</v>
          </cell>
          <cell r="L55" t="str">
            <v>J &amp; P - Material</v>
          </cell>
          <cell r="M55" t="str">
            <v>J &amp; P - Jasa</v>
          </cell>
          <cell r="N55" t="str">
            <v>J &amp; P</v>
          </cell>
          <cell r="O55" t="str">
            <v>JASENG - Material</v>
          </cell>
          <cell r="P55" t="str">
            <v>JASENG - Jasa</v>
          </cell>
          <cell r="Q55" t="str">
            <v>JASENG</v>
          </cell>
          <cell r="R55" t="str">
            <v>JASPIK - Material</v>
          </cell>
          <cell r="S55" t="str">
            <v>JASPIK - Jasa</v>
          </cell>
        </row>
        <row r="56">
          <cell r="B56" t="str">
            <v>Kode Akun</v>
          </cell>
          <cell r="C56" t="str">
            <v>U r a i a n</v>
          </cell>
          <cell r="D56" t="str">
            <v>Jumlah</v>
          </cell>
          <cell r="E56" t="str">
            <v>COMNET  Jasa</v>
          </cell>
          <cell r="F56" t="str">
            <v>JASER</v>
          </cell>
          <cell r="I56" t="str">
            <v>LITBANG</v>
          </cell>
          <cell r="M56" t="str">
            <v>J &amp; P</v>
          </cell>
          <cell r="O56" t="str">
            <v>JASENG</v>
          </cell>
          <cell r="R56" t="str">
            <v>JASDIK</v>
          </cell>
        </row>
        <row r="57">
          <cell r="F57" t="str">
            <v>Material</v>
          </cell>
          <cell r="G57" t="str">
            <v>Jasa</v>
          </cell>
          <cell r="H57" t="str">
            <v>Jumlah</v>
          </cell>
          <cell r="I57" t="str">
            <v>Material</v>
          </cell>
          <cell r="J57" t="str">
            <v>Jasa</v>
          </cell>
          <cell r="K57" t="str">
            <v>Jumlah</v>
          </cell>
          <cell r="L57" t="str">
            <v>Material</v>
          </cell>
          <cell r="M57" t="str">
            <v>Jasa</v>
          </cell>
          <cell r="N57" t="str">
            <v>Jumlah</v>
          </cell>
          <cell r="O57" t="str">
            <v>Material</v>
          </cell>
          <cell r="P57" t="str">
            <v>Jasa</v>
          </cell>
          <cell r="Q57" t="str">
            <v>Jumlah</v>
          </cell>
          <cell r="R57" t="str">
            <v>Material</v>
          </cell>
          <cell r="S57" t="str">
            <v>Jasa</v>
          </cell>
        </row>
        <row r="59">
          <cell r="B59" t="str">
            <v>(1)</v>
          </cell>
          <cell r="C59" t="str">
            <v>(2)</v>
          </cell>
          <cell r="D59" t="str">
            <v>(3)</v>
          </cell>
          <cell r="E59" t="str">
            <v>(4)</v>
          </cell>
          <cell r="F59" t="str">
            <v>(5)</v>
          </cell>
          <cell r="G59" t="str">
            <v>(6)</v>
          </cell>
          <cell r="H59" t="str">
            <v>(7)</v>
          </cell>
          <cell r="I59" t="str">
            <v>(8)</v>
          </cell>
          <cell r="J59" t="str">
            <v>(9)</v>
          </cell>
          <cell r="K59" t="str">
            <v>(10)</v>
          </cell>
          <cell r="L59" t="str">
            <v>(11)</v>
          </cell>
          <cell r="M59" t="str">
            <v>(12)</v>
          </cell>
          <cell r="N59" t="str">
            <v>(13)</v>
          </cell>
          <cell r="O59" t="str">
            <v>(14)</v>
          </cell>
          <cell r="P59" t="str">
            <v>(15)</v>
          </cell>
          <cell r="Q59" t="str">
            <v>(16)</v>
          </cell>
          <cell r="R59" t="str">
            <v>(17)</v>
          </cell>
          <cell r="S59" t="str">
            <v>(18)</v>
          </cell>
        </row>
        <row r="60">
          <cell r="B60" t="str">
            <v>6</v>
          </cell>
          <cell r="C60" t="str">
            <v>U S A H A</v>
          </cell>
        </row>
        <row r="61">
          <cell r="C61" t="str">
            <v>PEMBANGKITAN :</v>
          </cell>
        </row>
        <row r="62">
          <cell r="B62" t="str">
            <v>6 11 0 00 000</v>
          </cell>
          <cell r="C62" t="str">
            <v>P L T A</v>
          </cell>
          <cell r="D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</row>
        <row r="63">
          <cell r="B63" t="str">
            <v>6 12 0 00 000</v>
          </cell>
          <cell r="C63" t="str">
            <v>P L T U</v>
          </cell>
          <cell r="D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</row>
        <row r="64">
          <cell r="B64" t="str">
            <v>6 13 0 00 000</v>
          </cell>
          <cell r="C64" t="str">
            <v>P L T D</v>
          </cell>
          <cell r="D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</row>
        <row r="65">
          <cell r="B65" t="str">
            <v>6 14 0 00 000</v>
          </cell>
          <cell r="C65" t="str">
            <v>P L T G</v>
          </cell>
          <cell r="D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</row>
        <row r="66">
          <cell r="B66" t="str">
            <v>6 15 0 00 000</v>
          </cell>
          <cell r="C66" t="str">
            <v>P L T P</v>
          </cell>
          <cell r="D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</row>
        <row r="67">
          <cell r="B67" t="str">
            <v>6 16 0 00 000</v>
          </cell>
          <cell r="C67" t="str">
            <v>P L T G/U</v>
          </cell>
          <cell r="D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C68" t="str">
            <v>Sub Jumlah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C69" t="str">
            <v>TRANSMISI :</v>
          </cell>
        </row>
        <row r="70">
          <cell r="B70" t="str">
            <v>6 20 0 00 000</v>
          </cell>
          <cell r="C70" t="str">
            <v>Transmisi</v>
          </cell>
          <cell r="D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B71" t="str">
            <v>6 30 0 00 000</v>
          </cell>
          <cell r="C71" t="str">
            <v>Tele Informasi Data</v>
          </cell>
          <cell r="D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C72" t="str">
            <v>Sub Jumlah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73">
          <cell r="C73" t="str">
            <v>DISTRIBUSI :</v>
          </cell>
        </row>
        <row r="74">
          <cell r="B74" t="str">
            <v>6 40 0 00 000</v>
          </cell>
          <cell r="C74" t="str">
            <v>Distribusi</v>
          </cell>
          <cell r="D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</row>
        <row r="75">
          <cell r="B75" t="str">
            <v>6 50 0 00 000</v>
          </cell>
          <cell r="C75" t="str">
            <v>Unit Pengatur Distribusi</v>
          </cell>
          <cell r="D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</row>
        <row r="76">
          <cell r="C76" t="str">
            <v>Sub Jumlah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</row>
        <row r="78">
          <cell r="B78" t="str">
            <v>6 60 0 00 000</v>
          </cell>
          <cell r="C78" t="str">
            <v>TATA USAHA LANGGANAN</v>
          </cell>
          <cell r="D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</row>
        <row r="79">
          <cell r="C79" t="str">
            <v>Jumlah Biaya Usaha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</row>
        <row r="80">
          <cell r="B80" t="str">
            <v>671</v>
          </cell>
          <cell r="C80" t="str">
            <v>CLEARING :</v>
          </cell>
        </row>
        <row r="81">
          <cell r="B81" t="str">
            <v>6 71 0 00 000</v>
          </cell>
          <cell r="C81" t="str">
            <v>Tata Usaha</v>
          </cell>
          <cell r="D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</row>
        <row r="82">
          <cell r="B82" t="str">
            <v>6 72 0 00 000</v>
          </cell>
          <cell r="C82" t="str">
            <v>Gudang dan Persed. Bahan</v>
          </cell>
          <cell r="D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</row>
        <row r="83">
          <cell r="B83" t="str">
            <v>6 73 0 00 000</v>
          </cell>
          <cell r="C83" t="str">
            <v>B e n g k e l</v>
          </cell>
          <cell r="D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</row>
        <row r="84">
          <cell r="B84" t="str">
            <v>6 74 0 00 000</v>
          </cell>
          <cell r="C84" t="str">
            <v>Laboratorium</v>
          </cell>
          <cell r="D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</row>
        <row r="85">
          <cell r="B85" t="str">
            <v>6 75 0 00 000</v>
          </cell>
          <cell r="C85" t="str">
            <v>Jasa-Jasa Teknik</v>
          </cell>
          <cell r="D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</row>
        <row r="86">
          <cell r="B86" t="str">
            <v>6 76 0 00 000</v>
          </cell>
          <cell r="C86" t="str">
            <v>Wisma dan Rumah Dinas</v>
          </cell>
          <cell r="D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</row>
        <row r="87">
          <cell r="B87" t="str">
            <v>6 77 0 00 000</v>
          </cell>
          <cell r="C87" t="str">
            <v>Telekomunikasi</v>
          </cell>
          <cell r="D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</row>
        <row r="88">
          <cell r="B88" t="str">
            <v>6 78 0 00 000</v>
          </cell>
          <cell r="C88" t="str">
            <v>Rupa-Rupa Jasa Umum dan Teknologi Informasi</v>
          </cell>
          <cell r="D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</row>
        <row r="89">
          <cell r="B89" t="str">
            <v>6 79 0 00 000</v>
          </cell>
          <cell r="C89" t="str">
            <v>Pendidikan dan Latihan</v>
          </cell>
          <cell r="D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</row>
        <row r="90">
          <cell r="C90" t="str">
            <v>Jumlah Biaya Clearing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</row>
        <row r="91">
          <cell r="C91" t="str">
            <v>JUMLAH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R91">
            <v>0</v>
          </cell>
          <cell r="S91">
            <v>0</v>
          </cell>
        </row>
        <row r="92">
          <cell r="B92" t="str">
            <v>D:\TM1-HASIL\TM1\PLN Budget Reports V1.2\Reports\[RKAP Laba_ Rugi.xls]BBaku(12C3)</v>
          </cell>
        </row>
        <row r="95">
          <cell r="B95" t="str">
            <v>PT. PLN (PERSERO)</v>
          </cell>
        </row>
        <row r="96">
          <cell r="B96" t="str">
            <v>SATUAN ADMINISTRASI</v>
          </cell>
        </row>
        <row r="97">
          <cell r="B97" t="str">
            <v>DISTRIBUSI BALI</v>
          </cell>
        </row>
        <row r="98">
          <cell r="B98" t="str">
            <v>LEMBAR KERJA</v>
          </cell>
          <cell r="Q98" t="str">
            <v>Daftar</v>
          </cell>
          <cell r="R98" t="str">
            <v>12C3</v>
          </cell>
        </row>
        <row r="99">
          <cell r="B99" t="str">
            <v>ANGGARAN LABA RUGI</v>
          </cell>
        </row>
        <row r="100">
          <cell r="B100" t="str">
            <v>TAHUN 2005 - S/D TRW III</v>
          </cell>
          <cell r="Q100" t="str">
            <v>Perihal</v>
          </cell>
          <cell r="R100" t="str">
            <v>BIAYA BAHAN BAKU</v>
          </cell>
        </row>
        <row r="101">
          <cell r="B101" t="str">
            <v>(Dalam ribuan rupiah)</v>
          </cell>
        </row>
        <row r="102">
          <cell r="D102" t="str">
            <v>Jumlah Biaya Bahan Baku</v>
          </cell>
          <cell r="E102" t="str">
            <v>COMNET  Jasa</v>
          </cell>
          <cell r="F102" t="str">
            <v>JASER - Material</v>
          </cell>
          <cell r="G102" t="str">
            <v>JASER - Jasa</v>
          </cell>
          <cell r="H102" t="str">
            <v>Jaser</v>
          </cell>
          <cell r="I102" t="str">
            <v>LITBANG - Material</v>
          </cell>
          <cell r="J102" t="str">
            <v>LITBANG - Jasa</v>
          </cell>
          <cell r="K102" t="str">
            <v>Litbang</v>
          </cell>
          <cell r="L102" t="str">
            <v>J &amp; P - Material</v>
          </cell>
          <cell r="M102" t="str">
            <v>J &amp; P - Jasa</v>
          </cell>
          <cell r="N102" t="str">
            <v>J &amp; P</v>
          </cell>
          <cell r="O102" t="str">
            <v>JASENG - Material</v>
          </cell>
          <cell r="P102" t="str">
            <v>JASENG - Jasa</v>
          </cell>
          <cell r="Q102" t="str">
            <v>JASENG</v>
          </cell>
          <cell r="R102" t="str">
            <v>JASPIK - Material</v>
          </cell>
          <cell r="S102" t="str">
            <v>JASPIK - Jasa</v>
          </cell>
        </row>
        <row r="103">
          <cell r="B103" t="str">
            <v>Kode Akun</v>
          </cell>
          <cell r="C103" t="str">
            <v>U r a i a n</v>
          </cell>
          <cell r="D103" t="str">
            <v>Jumlah</v>
          </cell>
          <cell r="E103" t="str">
            <v>COMNET  Jasa</v>
          </cell>
          <cell r="F103" t="str">
            <v>JASER</v>
          </cell>
          <cell r="I103" t="str">
            <v>LITBANG</v>
          </cell>
          <cell r="M103" t="str">
            <v>J &amp; P</v>
          </cell>
          <cell r="O103" t="str">
            <v>JASENG</v>
          </cell>
          <cell r="R103" t="str">
            <v>JASDIK</v>
          </cell>
        </row>
        <row r="104">
          <cell r="F104" t="str">
            <v>Material</v>
          </cell>
          <cell r="G104" t="str">
            <v>Jasa</v>
          </cell>
          <cell r="H104" t="str">
            <v>Jumlah</v>
          </cell>
          <cell r="I104" t="str">
            <v>Material</v>
          </cell>
          <cell r="J104" t="str">
            <v>Jasa</v>
          </cell>
          <cell r="K104" t="str">
            <v>Jumlah</v>
          </cell>
          <cell r="L104" t="str">
            <v>Material</v>
          </cell>
          <cell r="M104" t="str">
            <v>Jasa</v>
          </cell>
          <cell r="N104" t="str">
            <v>Jumlah</v>
          </cell>
          <cell r="O104" t="str">
            <v>Material</v>
          </cell>
          <cell r="P104" t="str">
            <v>Jasa</v>
          </cell>
          <cell r="Q104" t="str">
            <v>Jumlah</v>
          </cell>
          <cell r="R104" t="str">
            <v>Material</v>
          </cell>
          <cell r="S104" t="str">
            <v>Jasa</v>
          </cell>
        </row>
        <row r="106">
          <cell r="B106" t="str">
            <v>(1)</v>
          </cell>
          <cell r="C106" t="str">
            <v>(2)</v>
          </cell>
          <cell r="D106" t="str">
            <v>(3)</v>
          </cell>
          <cell r="E106" t="str">
            <v>(4)</v>
          </cell>
          <cell r="F106" t="str">
            <v>(5)</v>
          </cell>
          <cell r="G106" t="str">
            <v>(6)</v>
          </cell>
          <cell r="H106" t="str">
            <v>(7)</v>
          </cell>
          <cell r="I106" t="str">
            <v>(8)</v>
          </cell>
          <cell r="J106" t="str">
            <v>(9)</v>
          </cell>
          <cell r="K106" t="str">
            <v>(10)</v>
          </cell>
          <cell r="L106" t="str">
            <v>(11)</v>
          </cell>
          <cell r="M106" t="str">
            <v>(12)</v>
          </cell>
          <cell r="N106" t="str">
            <v>(13)</v>
          </cell>
          <cell r="O106" t="str">
            <v>(14)</v>
          </cell>
          <cell r="P106" t="str">
            <v>(15)</v>
          </cell>
          <cell r="Q106" t="str">
            <v>(16)</v>
          </cell>
          <cell r="R106" t="str">
            <v>(17)</v>
          </cell>
          <cell r="S106" t="str">
            <v>(18)</v>
          </cell>
        </row>
        <row r="107">
          <cell r="B107" t="str">
            <v>6</v>
          </cell>
          <cell r="C107" t="str">
            <v>U S A H A</v>
          </cell>
        </row>
        <row r="108">
          <cell r="C108" t="str">
            <v>PEMBANGKITAN :</v>
          </cell>
        </row>
        <row r="109">
          <cell r="B109" t="str">
            <v>6 11 0 00 000</v>
          </cell>
          <cell r="C109" t="str">
            <v>P L T A</v>
          </cell>
          <cell r="D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</row>
        <row r="110">
          <cell r="B110" t="str">
            <v>6 12 0 00 000</v>
          </cell>
          <cell r="C110" t="str">
            <v>P L T U</v>
          </cell>
          <cell r="D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</row>
        <row r="111">
          <cell r="B111" t="str">
            <v>6 13 0 00 000</v>
          </cell>
          <cell r="C111" t="str">
            <v>P L T D</v>
          </cell>
          <cell r="D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</row>
        <row r="112">
          <cell r="B112" t="str">
            <v>6 14 0 00 000</v>
          </cell>
          <cell r="C112" t="str">
            <v>P L T G</v>
          </cell>
          <cell r="D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</row>
        <row r="113">
          <cell r="B113" t="str">
            <v>6 15 0 00 000</v>
          </cell>
          <cell r="C113" t="str">
            <v>P L T P</v>
          </cell>
          <cell r="D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</row>
        <row r="114">
          <cell r="B114" t="str">
            <v>6 16 0 00 000</v>
          </cell>
          <cell r="C114" t="str">
            <v>P L T G/U</v>
          </cell>
          <cell r="D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</row>
        <row r="115">
          <cell r="C115" t="str">
            <v>Sub Jumlah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</row>
        <row r="116">
          <cell r="C116" t="str">
            <v>TRANSMISI :</v>
          </cell>
        </row>
        <row r="117">
          <cell r="B117" t="str">
            <v>6 20 0 00 000</v>
          </cell>
          <cell r="C117" t="str">
            <v>Transmisi</v>
          </cell>
          <cell r="D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</row>
        <row r="118">
          <cell r="B118" t="str">
            <v>6 30 0 00 000</v>
          </cell>
          <cell r="C118" t="str">
            <v>Tele Informasi Data</v>
          </cell>
          <cell r="D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</row>
        <row r="119">
          <cell r="C119" t="str">
            <v>Sub Jumlah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</row>
        <row r="120">
          <cell r="C120" t="str">
            <v>DISTRIBUSI :</v>
          </cell>
        </row>
        <row r="121">
          <cell r="B121" t="str">
            <v>6 40 0 00 000</v>
          </cell>
          <cell r="C121" t="str">
            <v>Distribusi</v>
          </cell>
          <cell r="D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</row>
        <row r="122">
          <cell r="B122" t="str">
            <v>6 50 0 00 000</v>
          </cell>
          <cell r="C122" t="str">
            <v>Unit Pengatur Distribusi</v>
          </cell>
          <cell r="D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</row>
        <row r="123">
          <cell r="C123" t="str">
            <v>Sub Jumlah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</row>
        <row r="125">
          <cell r="B125" t="str">
            <v>6 60 0 00 000</v>
          </cell>
          <cell r="C125" t="str">
            <v>TATA USAHA LANGGANAN</v>
          </cell>
          <cell r="D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</row>
        <row r="126">
          <cell r="C126" t="str">
            <v>Jumlah Biaya Usaha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</row>
        <row r="127">
          <cell r="B127" t="str">
            <v>671</v>
          </cell>
          <cell r="C127" t="str">
            <v>CLEARING :</v>
          </cell>
        </row>
        <row r="128">
          <cell r="B128" t="str">
            <v>6 71 0 00 000</v>
          </cell>
          <cell r="C128" t="str">
            <v>Tata Usaha</v>
          </cell>
          <cell r="D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</row>
        <row r="129">
          <cell r="B129" t="str">
            <v>6 72 0 00 000</v>
          </cell>
          <cell r="C129" t="str">
            <v>Gudang dan Persed. Bahan</v>
          </cell>
          <cell r="D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</row>
        <row r="130">
          <cell r="B130" t="str">
            <v>6 73 0 00 000</v>
          </cell>
          <cell r="C130" t="str">
            <v>B e n g k e l</v>
          </cell>
          <cell r="D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</row>
        <row r="131">
          <cell r="B131" t="str">
            <v>6 74 0 00 000</v>
          </cell>
          <cell r="C131" t="str">
            <v>Laboratorium</v>
          </cell>
          <cell r="D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</row>
        <row r="132">
          <cell r="B132" t="str">
            <v>6 75 0 00 000</v>
          </cell>
          <cell r="C132" t="str">
            <v>Jasa-Jasa Teknik</v>
          </cell>
          <cell r="D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</row>
        <row r="133">
          <cell r="B133" t="str">
            <v>6 76 0 00 000</v>
          </cell>
          <cell r="C133" t="str">
            <v>Wisma dan Rumah Dinas</v>
          </cell>
          <cell r="D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</row>
        <row r="134">
          <cell r="B134" t="str">
            <v>6 77 0 00 000</v>
          </cell>
          <cell r="C134" t="str">
            <v>Telekomunikasi</v>
          </cell>
          <cell r="D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</row>
        <row r="135">
          <cell r="B135" t="str">
            <v>6 78 0 00 000</v>
          </cell>
          <cell r="C135" t="str">
            <v>Rupa-Rupa Jasa Umum dan Teknologi Informasi</v>
          </cell>
          <cell r="D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</row>
        <row r="136">
          <cell r="B136" t="str">
            <v>6 79 0 00 000</v>
          </cell>
          <cell r="C136" t="str">
            <v>Pendidikan dan Latihan</v>
          </cell>
          <cell r="D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</row>
        <row r="137">
          <cell r="C137" t="str">
            <v>Jumlah Biaya Clearing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</row>
        <row r="138">
          <cell r="C138" t="str">
            <v>JUMLAH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R138">
            <v>0</v>
          </cell>
          <cell r="S138">
            <v>0</v>
          </cell>
        </row>
        <row r="139">
          <cell r="B139" t="str">
            <v>D:\TM1-HASIL\TM1\PLN Budget Reports V1.2\Reports\[RKAP Laba_ Rugi.xls]BBaku(12C3)</v>
          </cell>
        </row>
        <row r="142">
          <cell r="B142" t="str">
            <v>PT. PLN (PERSERO)</v>
          </cell>
        </row>
        <row r="143">
          <cell r="B143" t="str">
            <v>SATUAN ADMINISTRASI</v>
          </cell>
        </row>
        <row r="144">
          <cell r="B144" t="str">
            <v>DISTRIBUSI BALI</v>
          </cell>
        </row>
        <row r="145">
          <cell r="B145" t="str">
            <v>LEMBAR KERJA</v>
          </cell>
          <cell r="Q145" t="str">
            <v>Daftar</v>
          </cell>
          <cell r="R145" t="str">
            <v>12C3</v>
          </cell>
        </row>
        <row r="146">
          <cell r="B146" t="str">
            <v>ANGGARAN LABA RUGI</v>
          </cell>
        </row>
        <row r="147">
          <cell r="B147" t="str">
            <v>TAHUN 2005 - S/D TRW IV</v>
          </cell>
          <cell r="Q147" t="str">
            <v>Perihal</v>
          </cell>
          <cell r="R147" t="str">
            <v>BIAYA BAHAN BAKU</v>
          </cell>
        </row>
        <row r="148">
          <cell r="B148" t="str">
            <v>(Dalam ribuan rupiah)</v>
          </cell>
        </row>
        <row r="149">
          <cell r="D149" t="str">
            <v>Jumlah Biaya Bahan Baku</v>
          </cell>
          <cell r="E149" t="str">
            <v>COMNET  Jasa</v>
          </cell>
          <cell r="F149" t="str">
            <v>JASER - Material</v>
          </cell>
          <cell r="G149" t="str">
            <v>JASER - Jasa</v>
          </cell>
          <cell r="H149" t="str">
            <v>Jaser</v>
          </cell>
          <cell r="I149" t="str">
            <v>LITBANG - Material</v>
          </cell>
          <cell r="J149" t="str">
            <v>LITBANG - Jasa</v>
          </cell>
          <cell r="K149" t="str">
            <v>Litbang</v>
          </cell>
          <cell r="L149" t="str">
            <v>J &amp; P - Material</v>
          </cell>
          <cell r="M149" t="str">
            <v>J &amp; P - Jasa</v>
          </cell>
          <cell r="N149" t="str">
            <v>J &amp; P</v>
          </cell>
          <cell r="O149" t="str">
            <v>JASENG - Material</v>
          </cell>
          <cell r="P149" t="str">
            <v>JASENG - Jasa</v>
          </cell>
          <cell r="Q149" t="str">
            <v>JASENG</v>
          </cell>
          <cell r="R149" t="str">
            <v>JASPIK - Material</v>
          </cell>
          <cell r="S149" t="str">
            <v>JASPIK - Jasa</v>
          </cell>
        </row>
        <row r="150">
          <cell r="B150" t="str">
            <v>Kode Akun</v>
          </cell>
          <cell r="C150" t="str">
            <v>U r a i a n</v>
          </cell>
          <cell r="D150" t="str">
            <v>Jumlah</v>
          </cell>
          <cell r="E150" t="str">
            <v>COMNET  Jasa</v>
          </cell>
          <cell r="F150" t="str">
            <v>JASER</v>
          </cell>
          <cell r="I150" t="str">
            <v>LITBANG</v>
          </cell>
          <cell r="M150" t="str">
            <v>J &amp; P</v>
          </cell>
          <cell r="O150" t="str">
            <v>JASENG</v>
          </cell>
          <cell r="R150" t="str">
            <v>JASDIK</v>
          </cell>
        </row>
        <row r="151">
          <cell r="F151" t="str">
            <v>Material</v>
          </cell>
          <cell r="G151" t="str">
            <v>Jasa</v>
          </cell>
          <cell r="H151" t="str">
            <v>Jumlah</v>
          </cell>
          <cell r="I151" t="str">
            <v>Material</v>
          </cell>
          <cell r="J151" t="str">
            <v>Jasa</v>
          </cell>
          <cell r="K151" t="str">
            <v>Jumlah</v>
          </cell>
          <cell r="L151" t="str">
            <v>Material</v>
          </cell>
          <cell r="M151" t="str">
            <v>Jasa</v>
          </cell>
          <cell r="N151" t="str">
            <v>Jumlah</v>
          </cell>
          <cell r="O151" t="str">
            <v>Material</v>
          </cell>
          <cell r="P151" t="str">
            <v>Jasa</v>
          </cell>
          <cell r="Q151" t="str">
            <v>Jumlah</v>
          </cell>
          <cell r="R151" t="str">
            <v>Material</v>
          </cell>
          <cell r="S151" t="str">
            <v>Jasa</v>
          </cell>
        </row>
        <row r="153">
          <cell r="B153" t="str">
            <v>(1)</v>
          </cell>
          <cell r="C153" t="str">
            <v>(2)</v>
          </cell>
          <cell r="D153" t="str">
            <v>(3)</v>
          </cell>
          <cell r="E153" t="str">
            <v>(4)</v>
          </cell>
          <cell r="F153" t="str">
            <v>(5)</v>
          </cell>
          <cell r="G153" t="str">
            <v>(6)</v>
          </cell>
          <cell r="H153" t="str">
            <v>(7)</v>
          </cell>
          <cell r="I153" t="str">
            <v>(8)</v>
          </cell>
          <cell r="J153" t="str">
            <v>(9)</v>
          </cell>
          <cell r="K153" t="str">
            <v>(10)</v>
          </cell>
          <cell r="L153" t="str">
            <v>(11)</v>
          </cell>
          <cell r="M153" t="str">
            <v>(12)</v>
          </cell>
          <cell r="N153" t="str">
            <v>(13)</v>
          </cell>
          <cell r="O153" t="str">
            <v>(14)</v>
          </cell>
          <cell r="P153" t="str">
            <v>(15)</v>
          </cell>
          <cell r="Q153" t="str">
            <v>(16)</v>
          </cell>
          <cell r="R153" t="str">
            <v>(17)</v>
          </cell>
          <cell r="S153" t="str">
            <v>(18)</v>
          </cell>
        </row>
        <row r="154">
          <cell r="B154" t="str">
            <v>6</v>
          </cell>
          <cell r="C154" t="str">
            <v>U S A H A</v>
          </cell>
        </row>
        <row r="155">
          <cell r="C155" t="str">
            <v>PEMBANGKITAN :</v>
          </cell>
        </row>
        <row r="156">
          <cell r="B156" t="str">
            <v>6 11 0 00 000</v>
          </cell>
          <cell r="C156" t="str">
            <v>P L T A</v>
          </cell>
          <cell r="D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</row>
        <row r="157">
          <cell r="B157" t="str">
            <v>6 12 0 00 000</v>
          </cell>
          <cell r="C157" t="str">
            <v>P L T U</v>
          </cell>
          <cell r="D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</row>
        <row r="158">
          <cell r="B158" t="str">
            <v>6 13 0 00 000</v>
          </cell>
          <cell r="C158" t="str">
            <v>P L T D</v>
          </cell>
          <cell r="D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</row>
        <row r="159">
          <cell r="B159" t="str">
            <v>6 14 0 00 000</v>
          </cell>
          <cell r="C159" t="str">
            <v>P L T G</v>
          </cell>
          <cell r="D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</row>
        <row r="160">
          <cell r="B160" t="str">
            <v>6 15 0 00 000</v>
          </cell>
          <cell r="C160" t="str">
            <v>P L T P</v>
          </cell>
          <cell r="D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</row>
        <row r="161">
          <cell r="B161" t="str">
            <v>6 16 0 00 000</v>
          </cell>
          <cell r="C161" t="str">
            <v>P L T G/U</v>
          </cell>
          <cell r="D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</row>
        <row r="162">
          <cell r="C162" t="str">
            <v>Sub Jumlah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</row>
        <row r="163">
          <cell r="C163" t="str">
            <v>TRANSMISI :</v>
          </cell>
        </row>
        <row r="164">
          <cell r="B164" t="str">
            <v>6 20 0 00 000</v>
          </cell>
          <cell r="C164" t="str">
            <v>Transmisi</v>
          </cell>
          <cell r="D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</row>
        <row r="165">
          <cell r="B165" t="str">
            <v>6 30 0 00 000</v>
          </cell>
          <cell r="C165" t="str">
            <v>Tele Informasi Data</v>
          </cell>
          <cell r="D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</row>
        <row r="166">
          <cell r="C166" t="str">
            <v>Sub Jumlah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</row>
        <row r="167">
          <cell r="C167" t="str">
            <v>DISTRIBUSI :</v>
          </cell>
        </row>
        <row r="168">
          <cell r="B168" t="str">
            <v>6 40 0 00 000</v>
          </cell>
          <cell r="C168" t="str">
            <v>Distribusi</v>
          </cell>
          <cell r="D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</row>
        <row r="169">
          <cell r="B169" t="str">
            <v>6 50 0 00 000</v>
          </cell>
          <cell r="C169" t="str">
            <v>Unit Pengatur Distribusi</v>
          </cell>
          <cell r="D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</row>
        <row r="170">
          <cell r="C170" t="str">
            <v>Sub Jumlah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</row>
        <row r="172">
          <cell r="B172" t="str">
            <v>6 60 0 00 000</v>
          </cell>
          <cell r="C172" t="str">
            <v>TATA USAHA LANGGANAN</v>
          </cell>
          <cell r="D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</row>
        <row r="173">
          <cell r="C173" t="str">
            <v>Jumlah Biaya Usaha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</row>
        <row r="174">
          <cell r="B174" t="str">
            <v>671</v>
          </cell>
          <cell r="C174" t="str">
            <v>CLEARING :</v>
          </cell>
        </row>
        <row r="175">
          <cell r="B175" t="str">
            <v>6 71 0 00 000</v>
          </cell>
          <cell r="C175" t="str">
            <v>Tata Usaha</v>
          </cell>
          <cell r="D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</row>
        <row r="176">
          <cell r="B176" t="str">
            <v>6 72 0 00 000</v>
          </cell>
          <cell r="C176" t="str">
            <v>Gudang dan Persed. Bahan</v>
          </cell>
          <cell r="D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</row>
        <row r="177">
          <cell r="B177" t="str">
            <v>6 73 0 00 000</v>
          </cell>
          <cell r="C177" t="str">
            <v>B e n g k e l</v>
          </cell>
          <cell r="D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</row>
        <row r="178">
          <cell r="B178" t="str">
            <v>6 74 0 00 000</v>
          </cell>
          <cell r="C178" t="str">
            <v>Laboratorium</v>
          </cell>
          <cell r="D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</row>
        <row r="179">
          <cell r="B179" t="str">
            <v>6 75 0 00 000</v>
          </cell>
          <cell r="C179" t="str">
            <v>Jasa-Jasa Teknik</v>
          </cell>
          <cell r="D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</row>
        <row r="180">
          <cell r="B180" t="str">
            <v>6 76 0 00 000</v>
          </cell>
          <cell r="C180" t="str">
            <v>Wisma dan Rumah Dinas</v>
          </cell>
          <cell r="D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</row>
        <row r="181">
          <cell r="B181" t="str">
            <v>6 77 0 00 000</v>
          </cell>
          <cell r="C181" t="str">
            <v>Telekomunikasi</v>
          </cell>
          <cell r="D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</row>
        <row r="182">
          <cell r="B182" t="str">
            <v>6 78 0 00 000</v>
          </cell>
          <cell r="C182" t="str">
            <v>Rupa-Rupa Jasa Umum dan Teknologi Informasi</v>
          </cell>
          <cell r="D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</row>
        <row r="183">
          <cell r="B183" t="str">
            <v>6 79 0 00 000</v>
          </cell>
          <cell r="C183" t="str">
            <v>Pendidikan dan Latihan</v>
          </cell>
          <cell r="D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</row>
        <row r="184">
          <cell r="C184" t="str">
            <v>Jumlah Biaya Clearing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</row>
        <row r="185">
          <cell r="C185" t="str">
            <v>JUMLAH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R185">
            <v>0</v>
          </cell>
          <cell r="S185">
            <v>0</v>
          </cell>
        </row>
        <row r="186">
          <cell r="B186" t="str">
            <v>D:\TM1-HASIL\TM1\PLN Budget Reports V1.2\Reports\[RKAP Laba_ Rugi.xls]BBaku(12C3)</v>
          </cell>
        </row>
      </sheetData>
      <sheetData sheetId="18">
        <row r="1">
          <cell r="B1" t="str">
            <v>PT. PLN (PERSERO)</v>
          </cell>
        </row>
        <row r="2">
          <cell r="B2" t="str">
            <v>SATUAN ADMINISTRASI</v>
          </cell>
        </row>
        <row r="3">
          <cell r="B3" t="str">
            <v>DISTRIBUSI BALI</v>
          </cell>
        </row>
        <row r="4">
          <cell r="B4" t="str">
            <v>LEMBAR KERJA</v>
          </cell>
          <cell r="F4" t="str">
            <v>Daftar</v>
          </cell>
          <cell r="G4" t="str">
            <v>12D1</v>
          </cell>
        </row>
        <row r="5">
          <cell r="B5" t="str">
            <v>ANGGARAN LABA RUGI</v>
          </cell>
        </row>
        <row r="6">
          <cell r="B6" t="str">
            <v>TAHUN 2005 - S/D TRW I</v>
          </cell>
          <cell r="F6" t="str">
            <v>Perihal</v>
          </cell>
          <cell r="G6" t="str">
            <v>BIAYA   KEPEGAWAIAN   PER  FUNGSI</v>
          </cell>
        </row>
        <row r="7">
          <cell r="B7" t="str">
            <v>(Dalam ribuan rupiah)</v>
          </cell>
        </row>
        <row r="8">
          <cell r="D8" t="str">
            <v>Jumlah Pegawai (orang)</v>
          </cell>
          <cell r="E8" t="str">
            <v>Kepegawaian</v>
          </cell>
          <cell r="F8" t="str">
            <v>Gaji / Tunjangan</v>
          </cell>
          <cell r="G8" t="str">
            <v>Cuti dan lainnya</v>
          </cell>
          <cell r="H8" t="str">
            <v>Diklat dan lainnya</v>
          </cell>
        </row>
        <row r="9">
          <cell r="B9" t="str">
            <v>Kode Akun</v>
          </cell>
          <cell r="C9" t="str">
            <v>Fungsi</v>
          </cell>
          <cell r="D9" t="str">
            <v>Jumlah Pegawai</v>
          </cell>
          <cell r="E9" t="str">
            <v>Jumlah</v>
          </cell>
          <cell r="F9" t="str">
            <v>Gaji / Tunjangan</v>
          </cell>
          <cell r="G9" t="str">
            <v>Cuti dan lainnya</v>
          </cell>
          <cell r="H9" t="str">
            <v>Diklat dan lainnya</v>
          </cell>
        </row>
        <row r="11">
          <cell r="D11" t="str">
            <v>No</v>
          </cell>
          <cell r="E11" t="str">
            <v>Rp</v>
          </cell>
          <cell r="F11" t="str">
            <v>Rp</v>
          </cell>
          <cell r="G11" t="str">
            <v>Rp</v>
          </cell>
          <cell r="H11" t="str">
            <v>Rp</v>
          </cell>
        </row>
        <row r="12">
          <cell r="B12" t="str">
            <v>(1)</v>
          </cell>
          <cell r="C12" t="str">
            <v>(2)</v>
          </cell>
          <cell r="D12" t="str">
            <v>(3)</v>
          </cell>
          <cell r="E12" t="str">
            <v>( 4 = 5 S/D 7 )</v>
          </cell>
          <cell r="F12" t="str">
            <v>(5)</v>
          </cell>
          <cell r="G12" t="str">
            <v>(6)</v>
          </cell>
          <cell r="H12" t="str">
            <v>(7)</v>
          </cell>
        </row>
        <row r="13">
          <cell r="B13" t="str">
            <v>6</v>
          </cell>
          <cell r="C13" t="str">
            <v>U S A H A</v>
          </cell>
        </row>
        <row r="14">
          <cell r="C14" t="str">
            <v>PEMBANGKITAN :</v>
          </cell>
        </row>
        <row r="15">
          <cell r="B15" t="str">
            <v>6 11 0 00 000</v>
          </cell>
          <cell r="C15" t="str">
            <v>P L T A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</row>
        <row r="16">
          <cell r="B16" t="str">
            <v>6 12 0 00 000</v>
          </cell>
          <cell r="C16" t="str">
            <v>P L T U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</row>
        <row r="17">
          <cell r="B17" t="str">
            <v>6 13 0 00 000</v>
          </cell>
          <cell r="C17" t="str">
            <v>P L T D</v>
          </cell>
          <cell r="D17">
            <v>5.0696053491923561</v>
          </cell>
          <cell r="E17">
            <v>122067.85435093335</v>
          </cell>
          <cell r="F17">
            <v>78170.143064616408</v>
          </cell>
          <cell r="G17">
            <v>19922.318902256</v>
          </cell>
          <cell r="H17">
            <v>23975.39238406095</v>
          </cell>
        </row>
        <row r="18">
          <cell r="B18" t="str">
            <v>6 14 0 00 000</v>
          </cell>
          <cell r="C18" t="str">
            <v>P L T G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</row>
        <row r="19">
          <cell r="B19" t="str">
            <v>6 15 0 00 000</v>
          </cell>
          <cell r="C19" t="str">
            <v>P L T P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</row>
        <row r="20">
          <cell r="B20" t="str">
            <v>6 16 0 00 000</v>
          </cell>
          <cell r="C20" t="str">
            <v>P L T G/U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</row>
        <row r="21">
          <cell r="C21" t="str">
            <v>Sub Jumlah</v>
          </cell>
          <cell r="D21">
            <v>5.0696053491923561</v>
          </cell>
          <cell r="E21">
            <v>122067.85435093335</v>
          </cell>
          <cell r="F21">
            <v>78170.143064616408</v>
          </cell>
          <cell r="G21">
            <v>19922.318902256</v>
          </cell>
          <cell r="H21">
            <v>23975.39238406095</v>
          </cell>
        </row>
        <row r="22">
          <cell r="C22" t="str">
            <v>TRANSMISI :</v>
          </cell>
        </row>
        <row r="23">
          <cell r="B23" t="str">
            <v>6 20 0 00 000</v>
          </cell>
          <cell r="C23" t="str">
            <v>Transmisi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</row>
        <row r="24">
          <cell r="B24" t="str">
            <v>6 30 0 00 000</v>
          </cell>
          <cell r="C24" t="str">
            <v>Tele Informasi Data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C25" t="str">
            <v>Sub Jumlah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</row>
        <row r="26">
          <cell r="C26" t="str">
            <v>DISTRIBUSI :</v>
          </cell>
        </row>
        <row r="27">
          <cell r="B27" t="str">
            <v>6 40 0 00 000</v>
          </cell>
          <cell r="C27" t="str">
            <v>Distribusi</v>
          </cell>
          <cell r="D27">
            <v>230.26071818919388</v>
          </cell>
          <cell r="E27">
            <v>5544303.7228011554</v>
          </cell>
          <cell r="F27">
            <v>3535800.9551036819</v>
          </cell>
          <cell r="G27">
            <v>919544.02315822477</v>
          </cell>
          <cell r="H27">
            <v>1088958.744539249</v>
          </cell>
        </row>
        <row r="28">
          <cell r="B28" t="str">
            <v>6 50 0 00 000</v>
          </cell>
          <cell r="C28" t="str">
            <v>Unit Pengatur Distribusi</v>
          </cell>
          <cell r="D28">
            <v>19.974132435834889</v>
          </cell>
          <cell r="E28">
            <v>480944.6339550236</v>
          </cell>
          <cell r="F28">
            <v>281956.64165896102</v>
          </cell>
          <cell r="G28">
            <v>104525.47881432949</v>
          </cell>
          <cell r="H28">
            <v>94462.513481733069</v>
          </cell>
        </row>
        <row r="29">
          <cell r="C29" t="str">
            <v>Sub Jumlah</v>
          </cell>
          <cell r="D29">
            <v>250.23485062502877</v>
          </cell>
          <cell r="E29">
            <v>6025248.3567561787</v>
          </cell>
          <cell r="F29">
            <v>3817757.5967626427</v>
          </cell>
          <cell r="G29">
            <v>1024069.5019725543</v>
          </cell>
          <cell r="H29">
            <v>1183421.2580209821</v>
          </cell>
        </row>
        <row r="31">
          <cell r="B31" t="str">
            <v>6 60 0 00 000</v>
          </cell>
          <cell r="C31" t="str">
            <v>TATA USAHA LANGGANAN</v>
          </cell>
          <cell r="D31">
            <v>140.59035055404678</v>
          </cell>
          <cell r="E31">
            <v>3385187.0614173291</v>
          </cell>
          <cell r="F31">
            <v>1969566.5166287976</v>
          </cell>
          <cell r="G31">
            <v>750422.56181440584</v>
          </cell>
          <cell r="H31">
            <v>665197.98297412554</v>
          </cell>
        </row>
        <row r="32">
          <cell r="C32" t="str">
            <v>Jumlah Biaya Usaha</v>
          </cell>
          <cell r="D32">
            <v>395.89480652826791</v>
          </cell>
          <cell r="E32">
            <v>9532503.2725244425</v>
          </cell>
          <cell r="F32">
            <v>5865494.2564560566</v>
          </cell>
          <cell r="G32">
            <v>1794414.3826892162</v>
          </cell>
          <cell r="H32">
            <v>1872594.6333791686</v>
          </cell>
        </row>
        <row r="33">
          <cell r="B33" t="str">
            <v>6</v>
          </cell>
          <cell r="C33" t="str">
            <v>CLEARING :</v>
          </cell>
        </row>
        <row r="34">
          <cell r="B34" t="str">
            <v>6 71 0 00 000</v>
          </cell>
          <cell r="C34" t="str">
            <v>Tata Usaha</v>
          </cell>
          <cell r="D34">
            <v>403.96709019687876</v>
          </cell>
          <cell r="E34">
            <v>9726870.738878876</v>
          </cell>
          <cell r="F34">
            <v>4196506.1503792685</v>
          </cell>
          <cell r="G34">
            <v>3620218.4502834859</v>
          </cell>
          <cell r="H34">
            <v>1910146.1382161218</v>
          </cell>
        </row>
        <row r="35">
          <cell r="B35" t="str">
            <v>6 72 0 00 000</v>
          </cell>
          <cell r="C35" t="str">
            <v>Gudang dan Persed. Bahan</v>
          </cell>
          <cell r="D35">
            <v>3.2405440437032262</v>
          </cell>
          <cell r="E35">
            <v>78027.031908424207</v>
          </cell>
          <cell r="F35">
            <v>62701.713968760632</v>
          </cell>
          <cell r="G35">
            <v>0</v>
          </cell>
          <cell r="H35">
            <v>15325.317939663579</v>
          </cell>
        </row>
        <row r="36">
          <cell r="B36" t="str">
            <v>6 73 0 00 000</v>
          </cell>
          <cell r="C36" t="str">
            <v>B e n g k e l</v>
          </cell>
          <cell r="D36">
            <v>12.897559231150048</v>
          </cell>
          <cell r="E36">
            <v>310552.25668825989</v>
          </cell>
          <cell r="F36">
            <v>217888.47860659054</v>
          </cell>
          <cell r="G36">
            <v>31668.094344037578</v>
          </cell>
          <cell r="H36">
            <v>60995.683737631778</v>
          </cell>
        </row>
        <row r="37">
          <cell r="B37" t="str">
            <v>6 74 0 00 000</v>
          </cell>
          <cell r="C37" t="str">
            <v>Laboratorium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</row>
        <row r="38">
          <cell r="B38" t="str">
            <v>6 75 0 00 000</v>
          </cell>
          <cell r="C38" t="str">
            <v>Jasa-Jasa Teknik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</row>
        <row r="39">
          <cell r="B39" t="str">
            <v>6 76 0 00 000</v>
          </cell>
          <cell r="C39" t="str">
            <v>Wisma dan Rumah Dinas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</row>
        <row r="40">
          <cell r="B40" t="str">
            <v>6 77 0 00 000</v>
          </cell>
          <cell r="C40" t="str">
            <v>Telekomunikasi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</row>
        <row r="41">
          <cell r="B41" t="str">
            <v>6 78 0 00 000</v>
          </cell>
          <cell r="C41" t="str">
            <v>Rupa-Rupa Jasa Umum dan Teknologi Informasi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</row>
        <row r="42">
          <cell r="B42" t="str">
            <v>6 79 0 00 000</v>
          </cell>
          <cell r="C42" t="str">
            <v>Pendidikan dan Latihan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</row>
        <row r="43">
          <cell r="C43" t="str">
            <v>Jumlah Biaya Clearing</v>
          </cell>
          <cell r="D43">
            <v>420.10519347173204</v>
          </cell>
          <cell r="E43">
            <v>10115450.02747556</v>
          </cell>
          <cell r="F43">
            <v>4477096.3429546189</v>
          </cell>
          <cell r="G43">
            <v>3651886.5446275235</v>
          </cell>
          <cell r="H43">
            <v>1986467.1398934172</v>
          </cell>
        </row>
        <row r="44">
          <cell r="C44" t="str">
            <v>JUMLAH</v>
          </cell>
          <cell r="D44">
            <v>816</v>
          </cell>
          <cell r="E44">
            <v>19647953.300000004</v>
          </cell>
          <cell r="F44">
            <v>10342590.599410675</v>
          </cell>
          <cell r="G44">
            <v>5446300.9273167402</v>
          </cell>
          <cell r="H44">
            <v>3859061.7732725861</v>
          </cell>
        </row>
        <row r="45">
          <cell r="B45" t="str">
            <v>D:\TM1-HASIL\TM1\PLN Budget Reports V1.2\Reports\[RKAP Laba_ Rugi.xls]BPeg-F(12D1)</v>
          </cell>
          <cell r="H45">
            <v>38413.629965046297</v>
          </cell>
        </row>
        <row r="47">
          <cell r="B47" t="str">
            <v>PT. PLN (PERSERO)</v>
          </cell>
        </row>
        <row r="48">
          <cell r="B48" t="str">
            <v>SATUAN ADMINISTRASI</v>
          </cell>
        </row>
        <row r="49">
          <cell r="B49" t="str">
            <v>DISTRIBUSI BALI</v>
          </cell>
        </row>
        <row r="50">
          <cell r="B50" t="str">
            <v>LEMBAR KERJA</v>
          </cell>
          <cell r="F50" t="str">
            <v>Daftar</v>
          </cell>
          <cell r="G50" t="str">
            <v>12D1</v>
          </cell>
        </row>
        <row r="51">
          <cell r="B51" t="str">
            <v>ANGGARAN LABA RUGI</v>
          </cell>
        </row>
        <row r="52">
          <cell r="B52" t="str">
            <v>TAHUN 2005 - S/D TRW II</v>
          </cell>
          <cell r="F52" t="str">
            <v>Perihal</v>
          </cell>
          <cell r="G52" t="str">
            <v>BIAYA   KEPEGAWAIAN   PER  FUNGSI</v>
          </cell>
        </row>
        <row r="53">
          <cell r="B53" t="str">
            <v>(Dalam ribuan rupiah)</v>
          </cell>
        </row>
        <row r="54">
          <cell r="D54" t="str">
            <v>Jumlah Pegawai (orang)</v>
          </cell>
          <cell r="E54" t="str">
            <v>Kepegawaian</v>
          </cell>
          <cell r="F54" t="str">
            <v>Gaji / Tunjangan</v>
          </cell>
          <cell r="G54" t="str">
            <v>Cuti dan lainnya</v>
          </cell>
          <cell r="H54" t="str">
            <v>Diklat dan lainnya</v>
          </cell>
        </row>
        <row r="55">
          <cell r="B55" t="str">
            <v>Kode Akun</v>
          </cell>
          <cell r="C55" t="str">
            <v>U r a i a n</v>
          </cell>
          <cell r="D55" t="str">
            <v>Jumlah Pegawai</v>
          </cell>
          <cell r="E55" t="str">
            <v>Jumlah</v>
          </cell>
          <cell r="F55" t="str">
            <v>Gaji / Tunjangan</v>
          </cell>
          <cell r="G55" t="str">
            <v>Cuti dan lainnya</v>
          </cell>
          <cell r="H55" t="str">
            <v>Diklat dan lainnya</v>
          </cell>
        </row>
        <row r="57">
          <cell r="D57" t="str">
            <v>No</v>
          </cell>
          <cell r="E57" t="str">
            <v>Rp</v>
          </cell>
          <cell r="F57" t="str">
            <v>Rp</v>
          </cell>
          <cell r="G57" t="str">
            <v>Rp</v>
          </cell>
          <cell r="H57" t="str">
            <v>Rp</v>
          </cell>
        </row>
        <row r="58">
          <cell r="B58" t="str">
            <v>(1)</v>
          </cell>
          <cell r="C58" t="str">
            <v>(2)</v>
          </cell>
          <cell r="D58" t="str">
            <v>(3)</v>
          </cell>
          <cell r="E58" t="str">
            <v>( 4 = 5 S/D 7 )</v>
          </cell>
          <cell r="F58" t="str">
            <v>(5)</v>
          </cell>
          <cell r="G58" t="str">
            <v>(6)</v>
          </cell>
          <cell r="H58" t="str">
            <v>(7)</v>
          </cell>
        </row>
        <row r="59">
          <cell r="B59" t="str">
            <v>6</v>
          </cell>
          <cell r="C59" t="str">
            <v>U S A H A</v>
          </cell>
        </row>
        <row r="60">
          <cell r="C60" t="str">
            <v>PEMBANGKITAN :</v>
          </cell>
        </row>
        <row r="61">
          <cell r="B61" t="str">
            <v>6 11 0 00 000</v>
          </cell>
          <cell r="C61" t="str">
            <v>P L T A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</row>
        <row r="62">
          <cell r="B62" t="str">
            <v>6 12 0 00 000</v>
          </cell>
          <cell r="C62" t="str">
            <v>P L T U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</row>
        <row r="63">
          <cell r="B63" t="str">
            <v>6 13 0 00 000</v>
          </cell>
          <cell r="C63" t="str">
            <v>P L T D</v>
          </cell>
          <cell r="D63">
            <v>5.0696053491923561</v>
          </cell>
          <cell r="E63">
            <v>215152.42141496495</v>
          </cell>
          <cell r="F63">
            <v>137779.89014499172</v>
          </cell>
          <cell r="G63">
            <v>35114.364668839866</v>
          </cell>
          <cell r="H63">
            <v>42258.166601133358</v>
          </cell>
        </row>
        <row r="64">
          <cell r="B64" t="str">
            <v>6 14 0 00 000</v>
          </cell>
          <cell r="C64" t="str">
            <v>P L T G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</row>
        <row r="65">
          <cell r="B65" t="str">
            <v>6 15 0 00 000</v>
          </cell>
          <cell r="C65" t="str">
            <v>P L T P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</row>
        <row r="66">
          <cell r="B66" t="str">
            <v>6 16 0 00 000</v>
          </cell>
          <cell r="C66" t="str">
            <v>P L T G/U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</row>
        <row r="67">
          <cell r="C67" t="str">
            <v>Sub Jumlah</v>
          </cell>
          <cell r="D67">
            <v>5.0696053491923561</v>
          </cell>
          <cell r="E67">
            <v>215152.42141496495</v>
          </cell>
          <cell r="F67">
            <v>137779.89014499172</v>
          </cell>
          <cell r="G67">
            <v>35114.364668839866</v>
          </cell>
          <cell r="H67">
            <v>42258.166601133358</v>
          </cell>
        </row>
        <row r="68">
          <cell r="C68" t="str">
            <v>TRANSMISI :</v>
          </cell>
        </row>
        <row r="69">
          <cell r="B69" t="str">
            <v>6 20 0 00 000</v>
          </cell>
          <cell r="C69" t="str">
            <v>Transmisi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</row>
        <row r="70">
          <cell r="B70" t="str">
            <v>6 30 0 00 000</v>
          </cell>
          <cell r="C70" t="str">
            <v>Tele Informasi Data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</row>
        <row r="71">
          <cell r="C71" t="str">
            <v>Sub Jumlah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</row>
        <row r="72">
          <cell r="C72" t="str">
            <v>DISTRIBUSI :</v>
          </cell>
        </row>
        <row r="73">
          <cell r="B73" t="str">
            <v>6 40 0 00 000</v>
          </cell>
          <cell r="C73" t="str">
            <v>Distribusi</v>
          </cell>
          <cell r="D73">
            <v>230.26071818919388</v>
          </cell>
          <cell r="E73">
            <v>9772190.8635445125</v>
          </cell>
          <cell r="F73">
            <v>6232075.9316769801</v>
          </cell>
          <cell r="G73">
            <v>1620755.3104961899</v>
          </cell>
          <cell r="H73">
            <v>1919359.6213713426</v>
          </cell>
        </row>
        <row r="74">
          <cell r="B74" t="str">
            <v>6 50 0 00 000</v>
          </cell>
          <cell r="C74" t="str">
            <v>Unit Pengatur Distribusi</v>
          </cell>
          <cell r="D74">
            <v>19.974132435834889</v>
          </cell>
          <cell r="E74">
            <v>847695.7599702914</v>
          </cell>
          <cell r="F74">
            <v>496966.66259533702</v>
          </cell>
          <cell r="G74">
            <v>184232.85955209922</v>
          </cell>
          <cell r="H74">
            <v>166496.23782285515</v>
          </cell>
        </row>
        <row r="75">
          <cell r="C75" t="str">
            <v>Sub Jumlah</v>
          </cell>
          <cell r="D75">
            <v>250.23485062502877</v>
          </cell>
          <cell r="E75">
            <v>10619886.623514803</v>
          </cell>
          <cell r="F75">
            <v>6729042.5942723174</v>
          </cell>
          <cell r="G75">
            <v>1804988.170048289</v>
          </cell>
          <cell r="H75">
            <v>2085855.8591941977</v>
          </cell>
        </row>
        <row r="77">
          <cell r="B77" t="str">
            <v>6 60 0 00 000</v>
          </cell>
          <cell r="C77" t="str">
            <v>TATA USAHA LANGGANAN</v>
          </cell>
          <cell r="D77">
            <v>140.59035055404678</v>
          </cell>
          <cell r="E77">
            <v>5966609.2852968946</v>
          </cell>
          <cell r="F77">
            <v>3471487.2924059345</v>
          </cell>
          <cell r="G77">
            <v>1322667.8892431611</v>
          </cell>
          <cell r="H77">
            <v>1172454.1036477997</v>
          </cell>
        </row>
        <row r="78">
          <cell r="C78" t="str">
            <v>Jumlah Biaya Usaha</v>
          </cell>
          <cell r="D78">
            <v>395.89480652826791</v>
          </cell>
          <cell r="E78">
            <v>16801648.330226664</v>
          </cell>
          <cell r="F78">
            <v>10338309.776823243</v>
          </cell>
          <cell r="G78">
            <v>3162770.4239602899</v>
          </cell>
          <cell r="H78">
            <v>3300568.1294431309</v>
          </cell>
        </row>
        <row r="79">
          <cell r="B79" t="str">
            <v>6</v>
          </cell>
          <cell r="C79" t="str">
            <v>CLEARING :</v>
          </cell>
        </row>
        <row r="80">
          <cell r="B80" t="str">
            <v>6 71 0 00 000</v>
          </cell>
          <cell r="C80" t="str">
            <v>Tata Usaha</v>
          </cell>
          <cell r="D80">
            <v>403.96709019687876</v>
          </cell>
          <cell r="E80">
            <v>17144233.454318579</v>
          </cell>
          <cell r="F80">
            <v>7396611.2088869447</v>
          </cell>
          <cell r="G80">
            <v>6380867.1805630727</v>
          </cell>
          <cell r="H80">
            <v>3366755.0648685629</v>
          </cell>
        </row>
        <row r="81">
          <cell r="B81" t="str">
            <v>6 72 0 00 000</v>
          </cell>
          <cell r="C81" t="str">
            <v>Gudang dan Persed. Bahan</v>
          </cell>
          <cell r="D81">
            <v>3.2405440437032262</v>
          </cell>
          <cell r="E81">
            <v>137527.6475545901</v>
          </cell>
          <cell r="F81">
            <v>110515.79188459972</v>
          </cell>
          <cell r="G81">
            <v>0</v>
          </cell>
          <cell r="H81">
            <v>27011.855669990389</v>
          </cell>
        </row>
        <row r="82">
          <cell r="B82" t="str">
            <v>6 73 0 00 000</v>
          </cell>
          <cell r="C82" t="str">
            <v>B e n g k e l</v>
          </cell>
          <cell r="D82">
            <v>12.897559231150048</v>
          </cell>
          <cell r="E82">
            <v>547368.26790017192</v>
          </cell>
          <cell r="F82">
            <v>384042.41657150333</v>
          </cell>
          <cell r="G82">
            <v>55817.047132893618</v>
          </cell>
          <cell r="H82">
            <v>107508.80419577501</v>
          </cell>
        </row>
        <row r="83">
          <cell r="B83" t="str">
            <v>6 74 0 00 000</v>
          </cell>
          <cell r="C83" t="str">
            <v>Laboratorium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</row>
        <row r="84">
          <cell r="B84" t="str">
            <v>6 75 0 00 000</v>
          </cell>
          <cell r="C84" t="str">
            <v>Jasa-Jasa Teknik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</row>
        <row r="85">
          <cell r="B85" t="str">
            <v>6 76 0 00 000</v>
          </cell>
          <cell r="C85" t="str">
            <v>Wisma dan Rumah Dinas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</row>
        <row r="86">
          <cell r="B86" t="str">
            <v>6 77 0 00 000</v>
          </cell>
          <cell r="C86" t="str">
            <v>Telekomunikasi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</row>
        <row r="87">
          <cell r="B87" t="str">
            <v>6 78 0 00 000</v>
          </cell>
          <cell r="C87" t="str">
            <v>Rupa-Rupa Jasa Umum dan Teknologi Informasi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</row>
        <row r="88">
          <cell r="B88" t="str">
            <v>6 79 0 00 000</v>
          </cell>
          <cell r="C88" t="str">
            <v>Pendidikan dan Latihan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</row>
        <row r="89">
          <cell r="C89" t="str">
            <v>Jumlah Biaya Clearing</v>
          </cell>
          <cell r="D89">
            <v>420.10519347173204</v>
          </cell>
          <cell r="E89">
            <v>17829129.369773343</v>
          </cell>
          <cell r="F89">
            <v>7891169.4173430484</v>
          </cell>
          <cell r="G89">
            <v>6436684.2276959661</v>
          </cell>
          <cell r="H89">
            <v>3501275.7247343282</v>
          </cell>
        </row>
        <row r="90">
          <cell r="C90" t="str">
            <v>JUMLAH</v>
          </cell>
          <cell r="D90">
            <v>816</v>
          </cell>
          <cell r="E90">
            <v>34630777.700000003</v>
          </cell>
          <cell r="F90">
            <v>18229479.194166292</v>
          </cell>
          <cell r="G90">
            <v>9599454.6516562551</v>
          </cell>
          <cell r="H90">
            <v>6801843.8541774591</v>
          </cell>
        </row>
        <row r="91">
          <cell r="B91" t="str">
            <v>D:\TM1-HASIL\TM1\PLN Budget Reports V1.2\Reports\[RKAP Laba_ Rugi.xls]BPeg-F(12D1)</v>
          </cell>
          <cell r="H91">
            <v>38413.629965046297</v>
          </cell>
        </row>
        <row r="93">
          <cell r="B93" t="str">
            <v>PT. PLN (PERSERO)</v>
          </cell>
        </row>
        <row r="94">
          <cell r="B94" t="str">
            <v>SATUAN ADMINISTRASI</v>
          </cell>
        </row>
        <row r="95">
          <cell r="B95" t="str">
            <v>DISTRIBUSI BALI</v>
          </cell>
        </row>
        <row r="96">
          <cell r="B96" t="str">
            <v>LEMBAR KERJA</v>
          </cell>
          <cell r="F96" t="str">
            <v>Daftar</v>
          </cell>
          <cell r="G96" t="str">
            <v>12D1</v>
          </cell>
        </row>
        <row r="97">
          <cell r="B97" t="str">
            <v>ANGGARAN LABA RUGI</v>
          </cell>
        </row>
        <row r="98">
          <cell r="B98" t="str">
            <v>TAHUN 2005 - S/D TRW III</v>
          </cell>
          <cell r="F98" t="str">
            <v>Perihal</v>
          </cell>
          <cell r="G98" t="str">
            <v>BIAYA   KEPEGAWAIAN   PER  FUNGSI</v>
          </cell>
        </row>
        <row r="99">
          <cell r="B99" t="str">
            <v>(Dalam ribuan rupiah)</v>
          </cell>
        </row>
        <row r="100">
          <cell r="D100" t="str">
            <v>Jumlah Pegawai (orang)</v>
          </cell>
          <cell r="E100" t="str">
            <v>Kepegawaian</v>
          </cell>
          <cell r="F100" t="str">
            <v>Gaji / Tunjangan</v>
          </cell>
          <cell r="G100" t="str">
            <v>Cuti dan lainnya</v>
          </cell>
          <cell r="H100" t="str">
            <v>Diklat dan lainnya</v>
          </cell>
        </row>
        <row r="101">
          <cell r="B101" t="str">
            <v>Kode Akun</v>
          </cell>
          <cell r="C101" t="str">
            <v>U r a i a n</v>
          </cell>
          <cell r="D101" t="str">
            <v>Jumlah Pegawai</v>
          </cell>
          <cell r="E101" t="str">
            <v>Jumlah</v>
          </cell>
          <cell r="F101" t="str">
            <v>Gaji / Tunjangan</v>
          </cell>
          <cell r="G101" t="str">
            <v>Cuti dan lainnya</v>
          </cell>
          <cell r="H101" t="str">
            <v>Diklat dan lainnya</v>
          </cell>
        </row>
        <row r="103">
          <cell r="D103" t="str">
            <v>No</v>
          </cell>
          <cell r="E103" t="str">
            <v>Rp</v>
          </cell>
          <cell r="F103" t="str">
            <v>Rp</v>
          </cell>
          <cell r="G103" t="str">
            <v>Rp</v>
          </cell>
          <cell r="H103" t="str">
            <v>Rp</v>
          </cell>
        </row>
        <row r="104">
          <cell r="B104" t="str">
            <v>(1)</v>
          </cell>
          <cell r="C104" t="str">
            <v>(2)</v>
          </cell>
          <cell r="D104" t="str">
            <v>(3)</v>
          </cell>
          <cell r="E104" t="str">
            <v>( 4 = 5 S/D 7 )</v>
          </cell>
          <cell r="F104" t="str">
            <v>(5)</v>
          </cell>
          <cell r="G104" t="str">
            <v>(6)</v>
          </cell>
          <cell r="H104" t="str">
            <v>(7)</v>
          </cell>
        </row>
        <row r="105">
          <cell r="B105" t="str">
            <v>6</v>
          </cell>
          <cell r="C105" t="str">
            <v>U S A H A</v>
          </cell>
        </row>
        <row r="106">
          <cell r="C106" t="str">
            <v>PEMBANGKITAN :</v>
          </cell>
        </row>
        <row r="107">
          <cell r="B107" t="str">
            <v>6 11 0 00 000</v>
          </cell>
          <cell r="C107" t="str">
            <v>P L T A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</row>
        <row r="108">
          <cell r="B108" t="str">
            <v>6 12 0 00 000</v>
          </cell>
          <cell r="C108" t="str">
            <v>P L T U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</row>
        <row r="109">
          <cell r="B109" t="str">
            <v>6 13 0 00 000</v>
          </cell>
          <cell r="C109" t="str">
            <v>P L T D</v>
          </cell>
          <cell r="D109">
            <v>5.0696053491923561</v>
          </cell>
          <cell r="E109">
            <v>314989.44217918883</v>
          </cell>
          <cell r="F109">
            <v>201713.79180797929</v>
          </cell>
          <cell r="G109">
            <v>51408.457626334486</v>
          </cell>
          <cell r="H109">
            <v>61867.192744875072</v>
          </cell>
        </row>
        <row r="110">
          <cell r="B110" t="str">
            <v>6 14 0 00 000</v>
          </cell>
          <cell r="C110" t="str">
            <v>P L T G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</row>
        <row r="111">
          <cell r="B111" t="str">
            <v>6 15 0 00 000</v>
          </cell>
          <cell r="C111" t="str">
            <v>P L T P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</row>
        <row r="112">
          <cell r="B112" t="str">
            <v>6 16 0 00 000</v>
          </cell>
          <cell r="C112" t="str">
            <v>P L T G/U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</row>
        <row r="113">
          <cell r="C113" t="str">
            <v>Sub Jumlah</v>
          </cell>
          <cell r="D113">
            <v>5.0696053491923561</v>
          </cell>
          <cell r="E113">
            <v>314989.44217918883</v>
          </cell>
          <cell r="F113">
            <v>201713.79180797929</v>
          </cell>
          <cell r="G113">
            <v>51408.457626334486</v>
          </cell>
          <cell r="H113">
            <v>61867.192744875072</v>
          </cell>
        </row>
        <row r="114">
          <cell r="C114" t="str">
            <v>TRANSMISI :</v>
          </cell>
        </row>
        <row r="115">
          <cell r="B115" t="str">
            <v>6 20 0 00 000</v>
          </cell>
          <cell r="C115" t="str">
            <v>Transmisi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</row>
        <row r="116">
          <cell r="B116" t="str">
            <v>6 30 0 00 000</v>
          </cell>
          <cell r="C116" t="str">
            <v>Tele Informasi Data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</row>
        <row r="117">
          <cell r="C117" t="str">
            <v>Sub Jumlah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</row>
        <row r="118">
          <cell r="C118" t="str">
            <v>DISTRIBUSI :</v>
          </cell>
        </row>
        <row r="119">
          <cell r="B119" t="str">
            <v>6 40 0 00 000</v>
          </cell>
          <cell r="C119" t="str">
            <v>Distribusi</v>
          </cell>
          <cell r="D119">
            <v>230.26071818919388</v>
          </cell>
          <cell r="E119">
            <v>14306773.443370374</v>
          </cell>
          <cell r="F119">
            <v>9123941.5686201584</v>
          </cell>
          <cell r="G119">
            <v>2372833.2119372725</v>
          </cell>
          <cell r="H119">
            <v>2809998.6628129431</v>
          </cell>
        </row>
        <row r="120">
          <cell r="B120" t="str">
            <v>6 50 0 00 000</v>
          </cell>
          <cell r="C120" t="str">
            <v>Unit Pengatur Distribusi</v>
          </cell>
          <cell r="D120">
            <v>19.974132435834889</v>
          </cell>
          <cell r="E120">
            <v>1241051.4035336503</v>
          </cell>
          <cell r="F120">
            <v>727573.73959849961</v>
          </cell>
          <cell r="G120">
            <v>269722.29863714747</v>
          </cell>
          <cell r="H120">
            <v>243755.36529800319</v>
          </cell>
        </row>
        <row r="121">
          <cell r="C121" t="str">
            <v>Sub Jumlah</v>
          </cell>
          <cell r="D121">
            <v>250.23485062502877</v>
          </cell>
          <cell r="E121">
            <v>15547824.846904024</v>
          </cell>
          <cell r="F121">
            <v>9851515.308218658</v>
          </cell>
          <cell r="G121">
            <v>2642555.51057442</v>
          </cell>
          <cell r="H121">
            <v>3053754.0281109465</v>
          </cell>
        </row>
        <row r="123">
          <cell r="B123" t="str">
            <v>6 60 0 00 000</v>
          </cell>
          <cell r="C123" t="str">
            <v>TATA USAHA LANGGANAN</v>
          </cell>
          <cell r="D123">
            <v>140.59035055404678</v>
          </cell>
          <cell r="E123">
            <v>8735290.6284610126</v>
          </cell>
          <cell r="F123">
            <v>5082359.0019379202</v>
          </cell>
          <cell r="G123">
            <v>1936424.5025970687</v>
          </cell>
          <cell r="H123">
            <v>1716507.1239260237</v>
          </cell>
        </row>
        <row r="124">
          <cell r="C124" t="str">
            <v>Jumlah Biaya Usaha</v>
          </cell>
          <cell r="D124">
            <v>395.89480652826791</v>
          </cell>
          <cell r="E124">
            <v>24598104.917544223</v>
          </cell>
          <cell r="F124">
            <v>15135588.101964558</v>
          </cell>
          <cell r="G124">
            <v>4630388.4707978228</v>
          </cell>
          <cell r="H124">
            <v>4832128.3447818449</v>
          </cell>
        </row>
        <row r="125">
          <cell r="B125" t="str">
            <v>6</v>
          </cell>
          <cell r="C125" t="str">
            <v>CLEARING :</v>
          </cell>
        </row>
        <row r="126">
          <cell r="B126" t="str">
            <v>6 71 0 00 000</v>
          </cell>
          <cell r="C126" t="str">
            <v>Tata Usaha</v>
          </cell>
          <cell r="D126">
            <v>403.96709019687876</v>
          </cell>
          <cell r="E126">
            <v>25099659.566229649</v>
          </cell>
          <cell r="F126">
            <v>10828855.298867583</v>
          </cell>
          <cell r="G126">
            <v>9341776.31191306</v>
          </cell>
          <cell r="H126">
            <v>4929027.9554490056</v>
          </cell>
        </row>
        <row r="127">
          <cell r="B127" t="str">
            <v>6 72 0 00 000</v>
          </cell>
          <cell r="C127" t="str">
            <v>Gudang dan Persed. Bahan</v>
          </cell>
          <cell r="D127">
            <v>3.2405440437032262</v>
          </cell>
          <cell r="E127">
            <v>201344.50127282328</v>
          </cell>
          <cell r="F127">
            <v>161798.35397055905</v>
          </cell>
          <cell r="G127">
            <v>0</v>
          </cell>
          <cell r="H127">
            <v>39546.147302264224</v>
          </cell>
        </row>
        <row r="128">
          <cell r="B128" t="str">
            <v>6 73 0 00 000</v>
          </cell>
          <cell r="C128" t="str">
            <v>B e n g k e l</v>
          </cell>
          <cell r="D128">
            <v>12.897559231150048</v>
          </cell>
          <cell r="E128">
            <v>801363.16495330702</v>
          </cell>
          <cell r="F128">
            <v>562249.33827582514</v>
          </cell>
          <cell r="G128">
            <v>81717.790693926872</v>
          </cell>
          <cell r="H128">
            <v>157396.03598355499</v>
          </cell>
        </row>
        <row r="129">
          <cell r="B129" t="str">
            <v>6 74 0 00 000</v>
          </cell>
          <cell r="C129" t="str">
            <v>Laboratorium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</row>
        <row r="130">
          <cell r="B130" t="str">
            <v>6 75 0 00 000</v>
          </cell>
          <cell r="C130" t="str">
            <v>Jasa-Jasa Teknik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</row>
        <row r="131">
          <cell r="B131" t="str">
            <v>6 76 0 00 000</v>
          </cell>
          <cell r="C131" t="str">
            <v>Wisma dan Rumah Dinas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B132" t="str">
            <v>6 77 0 00 000</v>
          </cell>
          <cell r="C132" t="str">
            <v>Telekomunikasi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B133" t="str">
            <v>6 78 0 00 000</v>
          </cell>
          <cell r="C133" t="str">
            <v>Rupa-Rupa Jasa Umum dan Teknologi Informasi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</row>
        <row r="134">
          <cell r="B134" t="str">
            <v>6 79 0 00 000</v>
          </cell>
          <cell r="C134" t="str">
            <v>Pendidikan dan Latihan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C135" t="str">
            <v>Jumlah Biaya Clearing</v>
          </cell>
          <cell r="D135">
            <v>420.10519347173204</v>
          </cell>
          <cell r="E135">
            <v>26102367.232455779</v>
          </cell>
          <cell r="F135">
            <v>11552902.991113968</v>
          </cell>
          <cell r="G135">
            <v>9423494.1026069876</v>
          </cell>
          <cell r="H135">
            <v>5125970.138734825</v>
          </cell>
        </row>
        <row r="136">
          <cell r="C136" t="str">
            <v>JUMLAH</v>
          </cell>
          <cell r="D136">
            <v>816</v>
          </cell>
          <cell r="E136">
            <v>50700472.150000006</v>
          </cell>
          <cell r="F136">
            <v>26688491.093078524</v>
          </cell>
          <cell r="G136">
            <v>14053882.573404811</v>
          </cell>
          <cell r="H136">
            <v>9958098.4835166708</v>
          </cell>
        </row>
        <row r="137">
          <cell r="B137" t="str">
            <v>D:\TM1-HASIL\TM1\PLN Budget Reports V1.2\Reports\[RKAP Laba_ Rugi.xls]BPeg-F(12D1)</v>
          </cell>
          <cell r="H137">
            <v>38413.629965046297</v>
          </cell>
        </row>
        <row r="139">
          <cell r="B139" t="str">
            <v>PT. PLN (PERSERO)</v>
          </cell>
        </row>
        <row r="140">
          <cell r="B140" t="str">
            <v>SATUAN ADMINISTRASI</v>
          </cell>
        </row>
        <row r="141">
          <cell r="B141" t="str">
            <v>DISTRIBUSI BALI</v>
          </cell>
        </row>
        <row r="142">
          <cell r="B142" t="str">
            <v>LEMBAR KERJA</v>
          </cell>
          <cell r="F142" t="str">
            <v>Daftar</v>
          </cell>
          <cell r="G142" t="str">
            <v>12D1</v>
          </cell>
        </row>
        <row r="143">
          <cell r="B143" t="str">
            <v>ANGGARAN LABA RUGI</v>
          </cell>
        </row>
        <row r="144">
          <cell r="B144" t="str">
            <v>TAHUN 2005 - S/D TRW IV</v>
          </cell>
          <cell r="F144" t="str">
            <v>Perihal</v>
          </cell>
          <cell r="G144" t="str">
            <v>BIAYA   KEPEGAWAIAN   PER  FUNGSI</v>
          </cell>
        </row>
        <row r="145">
          <cell r="B145" t="str">
            <v>(Dalam ribuan rupiah)</v>
          </cell>
        </row>
        <row r="146">
          <cell r="D146" t="str">
            <v>Jumlah Pegawai (orang)</v>
          </cell>
          <cell r="E146" t="str">
            <v>Kepegawaian</v>
          </cell>
          <cell r="F146" t="str">
            <v>Gaji / Tunjangan</v>
          </cell>
          <cell r="G146" t="str">
            <v>Cuti dan lainnya</v>
          </cell>
          <cell r="H146" t="str">
            <v>Diklat dan lainnya</v>
          </cell>
        </row>
        <row r="147">
          <cell r="B147" t="str">
            <v>Kode Akun</v>
          </cell>
          <cell r="C147" t="str">
            <v>U r a i a n</v>
          </cell>
          <cell r="D147" t="str">
            <v>Jumlah Pegawai</v>
          </cell>
          <cell r="E147" t="str">
            <v>Jumlah</v>
          </cell>
          <cell r="F147" t="str">
            <v>Gaji / Tunjangan</v>
          </cell>
          <cell r="G147" t="str">
            <v>Cuti dan lainnya</v>
          </cell>
          <cell r="H147" t="str">
            <v>Diklat dan lainnya</v>
          </cell>
        </row>
        <row r="149">
          <cell r="D149" t="str">
            <v>No</v>
          </cell>
          <cell r="E149" t="str">
            <v>Rp</v>
          </cell>
          <cell r="F149" t="str">
            <v>Rp</v>
          </cell>
          <cell r="G149" t="str">
            <v>Rp</v>
          </cell>
          <cell r="H149" t="str">
            <v>Rp</v>
          </cell>
        </row>
        <row r="150">
          <cell r="B150" t="str">
            <v>(1)</v>
          </cell>
          <cell r="C150" t="str">
            <v>(2)</v>
          </cell>
          <cell r="D150" t="str">
            <v>(3)</v>
          </cell>
          <cell r="E150" t="str">
            <v>( 4 = 5 S/D 7 )</v>
          </cell>
          <cell r="F150" t="str">
            <v>(5)</v>
          </cell>
          <cell r="G150" t="str">
            <v>(6)</v>
          </cell>
          <cell r="H150" t="str">
            <v>(7)</v>
          </cell>
        </row>
        <row r="151">
          <cell r="B151" t="str">
            <v>6</v>
          </cell>
          <cell r="C151" t="str">
            <v>U S A H A</v>
          </cell>
        </row>
        <row r="152">
          <cell r="C152" t="str">
            <v>PEMBANGKITAN :</v>
          </cell>
        </row>
        <row r="153">
          <cell r="B153" t="str">
            <v>6 11 0 00 000</v>
          </cell>
          <cell r="C153" t="str">
            <v>P L T A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B154" t="str">
            <v>6 12 0 00 000</v>
          </cell>
          <cell r="C154" t="str">
            <v>P L T U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B155" t="str">
            <v>6 13 0 00 000</v>
          </cell>
          <cell r="C155" t="str">
            <v>P L T D</v>
          </cell>
          <cell r="D155">
            <v>5.0696053491923561</v>
          </cell>
          <cell r="E155">
            <v>448728.97281936009</v>
          </cell>
          <cell r="F155">
            <v>287358.27453544107</v>
          </cell>
          <cell r="G155">
            <v>73235.674901667517</v>
          </cell>
          <cell r="H155">
            <v>88135.023382251471</v>
          </cell>
        </row>
        <row r="156">
          <cell r="B156" t="str">
            <v>6 14 0 00 000</v>
          </cell>
          <cell r="C156" t="str">
            <v>P L T G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</row>
        <row r="157">
          <cell r="B157" t="str">
            <v>6 15 0 00 000</v>
          </cell>
          <cell r="C157" t="str">
            <v>P L T P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</row>
        <row r="158">
          <cell r="B158" t="str">
            <v>6 16 0 00 000</v>
          </cell>
          <cell r="C158" t="str">
            <v>P L T G/U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C159" t="str">
            <v>Sub Jumlah</v>
          </cell>
          <cell r="D159">
            <v>5.0696053491923561</v>
          </cell>
          <cell r="E159">
            <v>448728.97281936009</v>
          </cell>
          <cell r="F159">
            <v>287358.27453544107</v>
          </cell>
          <cell r="G159">
            <v>73235.674901667517</v>
          </cell>
          <cell r="H159">
            <v>88135.023382251471</v>
          </cell>
        </row>
        <row r="160">
          <cell r="C160" t="str">
            <v>TRANSMISI :</v>
          </cell>
        </row>
        <row r="161">
          <cell r="B161" t="str">
            <v>6 20 0 00 000</v>
          </cell>
          <cell r="C161" t="str">
            <v>Transmisi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B162" t="str">
            <v>6 30 0 00 000</v>
          </cell>
          <cell r="C162" t="str">
            <v>Tele Informasi Data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</row>
        <row r="163">
          <cell r="C163" t="str">
            <v>Sub Jumlah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</row>
        <row r="164">
          <cell r="C164" t="str">
            <v>DISTRIBUSI :</v>
          </cell>
        </row>
        <row r="165">
          <cell r="B165" t="str">
            <v>6 40 0 00 000</v>
          </cell>
          <cell r="C165" t="str">
            <v>Distribusi</v>
          </cell>
          <cell r="D165">
            <v>230.26071818919388</v>
          </cell>
          <cell r="E165">
            <v>20381202.960925914</v>
          </cell>
          <cell r="F165">
            <v>12997822.72010793</v>
          </cell>
          <cell r="G165">
            <v>3380300.6300717937</v>
          </cell>
          <cell r="H165">
            <v>4003079.6107461909</v>
          </cell>
        </row>
        <row r="166">
          <cell r="B166" t="str">
            <v>6 50 0 00 000</v>
          </cell>
          <cell r="C166" t="str">
            <v>Unit Pengatur Distribusi</v>
          </cell>
          <cell r="D166">
            <v>19.974132435834889</v>
          </cell>
          <cell r="E166">
            <v>1767982.1827389291</v>
          </cell>
          <cell r="F166">
            <v>1036490.0314171413</v>
          </cell>
          <cell r="G166">
            <v>384242.11674076348</v>
          </cell>
          <cell r="H166">
            <v>347250.0345810242</v>
          </cell>
        </row>
        <row r="167">
          <cell r="C167" t="str">
            <v>Sub Jumlah</v>
          </cell>
          <cell r="D167">
            <v>250.23485062502877</v>
          </cell>
          <cell r="E167">
            <v>22149185.143664844</v>
          </cell>
          <cell r="F167">
            <v>14034312.751525071</v>
          </cell>
          <cell r="G167">
            <v>3764542.7468125573</v>
          </cell>
          <cell r="H167">
            <v>4350329.6453272151</v>
          </cell>
        </row>
        <row r="169">
          <cell r="B169" t="str">
            <v>6 60 0 00 000</v>
          </cell>
          <cell r="C169" t="str">
            <v>TATA USAHA LANGGANAN</v>
          </cell>
          <cell r="D169">
            <v>140.59035055404678</v>
          </cell>
          <cell r="E169">
            <v>12444156.743380744</v>
          </cell>
          <cell r="F169">
            <v>7240248.1767673306</v>
          </cell>
          <cell r="G169">
            <v>2758599.6914090617</v>
          </cell>
          <cell r="H169">
            <v>2445308.8752043517</v>
          </cell>
        </row>
        <row r="170">
          <cell r="C170" t="str">
            <v>Jumlah Biaya Usaha</v>
          </cell>
          <cell r="D170">
            <v>395.89480652826791</v>
          </cell>
          <cell r="E170">
            <v>35042070.85986495</v>
          </cell>
          <cell r="F170">
            <v>21561919.202827841</v>
          </cell>
          <cell r="G170">
            <v>6596378.1131232865</v>
          </cell>
          <cell r="H170">
            <v>6883773.543913818</v>
          </cell>
        </row>
        <row r="171">
          <cell r="B171" t="str">
            <v>6</v>
          </cell>
          <cell r="C171" t="str">
            <v>CLEARING :</v>
          </cell>
        </row>
        <row r="172">
          <cell r="B172" t="str">
            <v>6 71 0 00 000</v>
          </cell>
          <cell r="C172" t="str">
            <v>Tata Usaha</v>
          </cell>
          <cell r="D172">
            <v>403.96709019687876</v>
          </cell>
          <cell r="E172">
            <v>35756577.672411866</v>
          </cell>
          <cell r="F172">
            <v>15426615.830209497</v>
          </cell>
          <cell r="G172">
            <v>13308146.646922551</v>
          </cell>
          <cell r="H172">
            <v>7021815.195279819</v>
          </cell>
        </row>
        <row r="173">
          <cell r="B173" t="str">
            <v>6 72 0 00 000</v>
          </cell>
          <cell r="C173" t="str">
            <v>Gudang dan Persed. Bahan</v>
          </cell>
          <cell r="D173">
            <v>3.2405440437032262</v>
          </cell>
          <cell r="E173">
            <v>286832.18908519222</v>
          </cell>
          <cell r="F173">
            <v>230495.37368230263</v>
          </cell>
          <cell r="G173">
            <v>0</v>
          </cell>
          <cell r="H173">
            <v>56336.81540288961</v>
          </cell>
        </row>
        <row r="174">
          <cell r="B174" t="str">
            <v>6 73 0 00 000</v>
          </cell>
          <cell r="C174" t="str">
            <v>B e n g k e l</v>
          </cell>
          <cell r="D174">
            <v>12.897559231150048</v>
          </cell>
          <cell r="E174">
            <v>1141609.2786379969</v>
          </cell>
          <cell r="F174">
            <v>800971.50649687718</v>
          </cell>
          <cell r="G174">
            <v>116413.87097124732</v>
          </cell>
          <cell r="H174">
            <v>224223.90116987235</v>
          </cell>
        </row>
        <row r="175">
          <cell r="B175" t="str">
            <v>6 74 0 00 000</v>
          </cell>
          <cell r="C175" t="str">
            <v>Laboratorium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B176" t="str">
            <v>6 75 0 00 000</v>
          </cell>
          <cell r="C176" t="str">
            <v>Jasa-Jasa Teknik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</row>
        <row r="177">
          <cell r="B177" t="str">
            <v>6 76 0 00 000</v>
          </cell>
          <cell r="C177" t="str">
            <v>Wisma dan Rumah Dinas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B178" t="str">
            <v>6 77 0 00 000</v>
          </cell>
          <cell r="C178" t="str">
            <v>Telekomunikasi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B179" t="str">
            <v>6 78 0 00 000</v>
          </cell>
          <cell r="C179" t="str">
            <v>Rupa-Rupa Jasa Umum dan Teknologi Informasi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B180" t="str">
            <v>6 79 0 00 000</v>
          </cell>
          <cell r="C180" t="str">
            <v>Pendidikan dan Latihan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</row>
        <row r="181">
          <cell r="C181" t="str">
            <v>Jumlah Biaya Clearing</v>
          </cell>
          <cell r="D181">
            <v>420.10519347173204</v>
          </cell>
          <cell r="E181">
            <v>37185019.140135057</v>
          </cell>
          <cell r="F181">
            <v>16458082.710388677</v>
          </cell>
          <cell r="G181">
            <v>13424560.517893799</v>
          </cell>
          <cell r="H181">
            <v>7302375.9118525805</v>
          </cell>
        </row>
        <row r="182">
          <cell r="C182" t="str">
            <v>JUMLAH</v>
          </cell>
          <cell r="D182">
            <v>816</v>
          </cell>
          <cell r="E182">
            <v>72227090</v>
          </cell>
          <cell r="F182">
            <v>38020001.913216516</v>
          </cell>
          <cell r="G182">
            <v>20020938.631017085</v>
          </cell>
          <cell r="H182">
            <v>14186149.455766398</v>
          </cell>
        </row>
        <row r="183">
          <cell r="B183" t="str">
            <v>D:\TM1-HASIL\TM1\PLN Budget Reports V1.2\Reports\[RKAP Laba_ Rugi.xls]BPeg-F(12D1)</v>
          </cell>
          <cell r="H183">
            <v>38413.629965046297</v>
          </cell>
        </row>
      </sheetData>
      <sheetData sheetId="19">
        <row r="1">
          <cell r="B1" t="str">
            <v>PT. PLN (PERSERO)</v>
          </cell>
        </row>
        <row r="2">
          <cell r="B2" t="str">
            <v>SATUAN ADMINISTRASI</v>
          </cell>
        </row>
        <row r="3">
          <cell r="B3" t="str">
            <v>DISTRIBUSI BALI</v>
          </cell>
        </row>
        <row r="4">
          <cell r="B4" t="str">
            <v>LEMBAR KERJA</v>
          </cell>
          <cell r="E4" t="str">
            <v>Daftar</v>
          </cell>
          <cell r="F4" t="str">
            <v>12D2</v>
          </cell>
        </row>
        <row r="5">
          <cell r="B5" t="str">
            <v>ANGGARAN LABA RUGI</v>
          </cell>
        </row>
        <row r="6">
          <cell r="B6" t="str">
            <v xml:space="preserve">TAHUN 2005  </v>
          </cell>
          <cell r="E6" t="str">
            <v>Perihal</v>
          </cell>
          <cell r="F6" t="str">
            <v>RINCIAN BIAYA KEPEGAWAIAN PER UNSUR</v>
          </cell>
        </row>
        <row r="7">
          <cell r="B7" t="str">
            <v>(Dalam ribuan rupiah)</v>
          </cell>
        </row>
        <row r="8">
          <cell r="D8" t="str">
            <v>S/D TRW I</v>
          </cell>
          <cell r="E8" t="str">
            <v xml:space="preserve"> S/D TRW II</v>
          </cell>
          <cell r="F8" t="str">
            <v>S/D TRW  III</v>
          </cell>
          <cell r="G8" t="str">
            <v>S/D TRW IV</v>
          </cell>
        </row>
        <row r="9">
          <cell r="B9" t="str">
            <v>No</v>
          </cell>
          <cell r="C9" t="str">
            <v xml:space="preserve">U r a i a n </v>
          </cell>
          <cell r="D9" t="str">
            <v>RKAP 2005</v>
          </cell>
        </row>
        <row r="10">
          <cell r="D10" t="str">
            <v>S/D TRW I</v>
          </cell>
          <cell r="E10" t="str">
            <v xml:space="preserve"> S/D TRW II</v>
          </cell>
          <cell r="F10" t="str">
            <v>S/D TRW  III</v>
          </cell>
          <cell r="G10" t="str">
            <v>S/D TRW IV</v>
          </cell>
        </row>
        <row r="11">
          <cell r="B11" t="str">
            <v>(1)</v>
          </cell>
          <cell r="C11" t="str">
            <v>(2)</v>
          </cell>
          <cell r="D11" t="str">
            <v>(3)</v>
          </cell>
          <cell r="E11" t="str">
            <v>(4)</v>
          </cell>
          <cell r="F11" t="str">
            <v>(5)</v>
          </cell>
          <cell r="G11" t="str">
            <v>(6)</v>
          </cell>
        </row>
        <row r="12">
          <cell r="B12">
            <v>1</v>
          </cell>
          <cell r="C12" t="str">
            <v>Gaji Dasar</v>
          </cell>
          <cell r="D12">
            <v>5513101.25</v>
          </cell>
          <cell r="E12">
            <v>11026202.5</v>
          </cell>
          <cell r="F12">
            <v>16539303.75</v>
          </cell>
          <cell r="G12">
            <v>22052405</v>
          </cell>
        </row>
        <row r="13">
          <cell r="B13">
            <v>2</v>
          </cell>
          <cell r="C13" t="str">
            <v>Indeks Gaji Dasar</v>
          </cell>
          <cell r="D13">
            <v>1065498.75</v>
          </cell>
          <cell r="E13">
            <v>2130997.5</v>
          </cell>
          <cell r="F13">
            <v>3196496.25</v>
          </cell>
          <cell r="G13">
            <v>4261995</v>
          </cell>
        </row>
        <row r="14">
          <cell r="B14">
            <v>3</v>
          </cell>
          <cell r="C14" t="str">
            <v>Tunjangan Perumahan</v>
          </cell>
          <cell r="D14">
            <v>1348452.5</v>
          </cell>
          <cell r="E14">
            <v>2696905</v>
          </cell>
          <cell r="F14">
            <v>4045357.5</v>
          </cell>
          <cell r="G14">
            <v>5393810</v>
          </cell>
        </row>
        <row r="15">
          <cell r="B15">
            <v>4</v>
          </cell>
          <cell r="C15" t="str">
            <v>Tunjangan Transpot</v>
          </cell>
          <cell r="D15">
            <v>1430305</v>
          </cell>
          <cell r="E15">
            <v>2860610</v>
          </cell>
          <cell r="F15">
            <v>4290915</v>
          </cell>
          <cell r="G15">
            <v>5721220</v>
          </cell>
        </row>
        <row r="16">
          <cell r="B16">
            <v>5</v>
          </cell>
          <cell r="C16" t="str">
            <v>Tunjangan Jabatan</v>
          </cell>
          <cell r="D16">
            <v>1180462.5</v>
          </cell>
          <cell r="E16">
            <v>2360925</v>
          </cell>
          <cell r="F16">
            <v>3541387.5</v>
          </cell>
          <cell r="G16">
            <v>4721850</v>
          </cell>
        </row>
        <row r="17">
          <cell r="C17" t="str">
            <v>Sub Jumlah Gaji / Tunjangan</v>
          </cell>
          <cell r="D17">
            <v>10537820</v>
          </cell>
          <cell r="E17">
            <v>21075640</v>
          </cell>
          <cell r="F17">
            <v>31613460</v>
          </cell>
          <cell r="G17">
            <v>42151280</v>
          </cell>
        </row>
        <row r="18">
          <cell r="B18">
            <v>6</v>
          </cell>
          <cell r="C18" t="str">
            <v>Tunjangan Cuti Tahunan dan Besar</v>
          </cell>
          <cell r="D18">
            <v>1526551.9500000002</v>
          </cell>
          <cell r="E18">
            <v>3053103.9000000004</v>
          </cell>
          <cell r="F18">
            <v>3515695.4</v>
          </cell>
          <cell r="G18">
            <v>4625915</v>
          </cell>
        </row>
        <row r="19">
          <cell r="B19">
            <v>7</v>
          </cell>
          <cell r="C19" t="str">
            <v>Tunjangan Keamanan / Khusus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</row>
        <row r="20">
          <cell r="B20">
            <v>8</v>
          </cell>
          <cell r="C20" t="str">
            <v>Penghargaan Kesetiaan Kerja / Winduan</v>
          </cell>
          <cell r="D20">
            <v>238009.2</v>
          </cell>
          <cell r="E20">
            <v>538652.4</v>
          </cell>
          <cell r="F20">
            <v>839295.60000000009</v>
          </cell>
          <cell r="G20">
            <v>1252680</v>
          </cell>
        </row>
        <row r="21">
          <cell r="B21">
            <v>9</v>
          </cell>
          <cell r="C21" t="str">
            <v>Pesangon Pensiun Normal</v>
          </cell>
          <cell r="D21">
            <v>281026.40000000002</v>
          </cell>
          <cell r="E21">
            <v>1159233.9000000001</v>
          </cell>
          <cell r="F21">
            <v>1861799.9000000001</v>
          </cell>
          <cell r="G21">
            <v>3512830</v>
          </cell>
        </row>
        <row r="22">
          <cell r="B22">
            <v>10</v>
          </cell>
          <cell r="C22" t="str">
            <v>Uang Lembur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</row>
        <row r="23">
          <cell r="B23">
            <v>11</v>
          </cell>
          <cell r="C23" t="str">
            <v>Premi Piket Shift</v>
          </cell>
          <cell r="D23">
            <v>476657.5</v>
          </cell>
          <cell r="E23">
            <v>953315</v>
          </cell>
          <cell r="F23">
            <v>1429972.5</v>
          </cell>
          <cell r="G23">
            <v>1906630</v>
          </cell>
        </row>
        <row r="24">
          <cell r="B24">
            <v>12</v>
          </cell>
          <cell r="C24" t="str">
            <v>THR</v>
          </cell>
          <cell r="D24">
            <v>2998472</v>
          </cell>
          <cell r="E24">
            <v>0</v>
          </cell>
          <cell r="F24">
            <v>0</v>
          </cell>
          <cell r="G24">
            <v>3748090</v>
          </cell>
        </row>
        <row r="25">
          <cell r="B25">
            <v>13</v>
          </cell>
          <cell r="C25" t="str">
            <v>Iuran Pemberi Kerja</v>
          </cell>
          <cell r="D25">
            <v>396365</v>
          </cell>
          <cell r="E25">
            <v>792730</v>
          </cell>
          <cell r="F25">
            <v>1189095</v>
          </cell>
          <cell r="G25">
            <v>1585460</v>
          </cell>
        </row>
        <row r="26">
          <cell r="B26">
            <v>14</v>
          </cell>
          <cell r="C26" t="str">
            <v>Asuransi  Pegawai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</row>
        <row r="27">
          <cell r="B27">
            <v>15</v>
          </cell>
          <cell r="C27" t="str">
            <v>Beban Pajak</v>
          </cell>
          <cell r="D27">
            <v>1439897.5</v>
          </cell>
          <cell r="E27">
            <v>2879795</v>
          </cell>
          <cell r="F27">
            <v>4319692.5</v>
          </cell>
          <cell r="G27">
            <v>5759590</v>
          </cell>
        </row>
        <row r="28">
          <cell r="C28" t="str">
            <v>Sub Jumlah Cuti dan lainnya</v>
          </cell>
          <cell r="D28">
            <v>7356979.5500000007</v>
          </cell>
          <cell r="E28">
            <v>9376830.1999999993</v>
          </cell>
          <cell r="F28">
            <v>13155550.9</v>
          </cell>
          <cell r="G28">
            <v>22391195</v>
          </cell>
        </row>
        <row r="29">
          <cell r="B29">
            <v>16</v>
          </cell>
          <cell r="C29" t="str">
            <v>Biaya Peserta Latihan (Tunai)</v>
          </cell>
          <cell r="D29">
            <v>161280</v>
          </cell>
          <cell r="E29">
            <v>322560</v>
          </cell>
          <cell r="F29">
            <v>483840</v>
          </cell>
          <cell r="G29">
            <v>645120</v>
          </cell>
        </row>
        <row r="30">
          <cell r="B30">
            <v>17</v>
          </cell>
          <cell r="C30" t="str">
            <v>Pakaian Dinas</v>
          </cell>
          <cell r="D30">
            <v>0</v>
          </cell>
          <cell r="E30">
            <v>672000</v>
          </cell>
          <cell r="F30">
            <v>672000</v>
          </cell>
          <cell r="G30">
            <v>672000</v>
          </cell>
        </row>
        <row r="31">
          <cell r="B31">
            <v>18</v>
          </cell>
          <cell r="C31" t="str">
            <v>Perawatan  Kesehatan</v>
          </cell>
          <cell r="D31">
            <v>700387.5</v>
          </cell>
          <cell r="E31">
            <v>1400775</v>
          </cell>
          <cell r="F31">
            <v>2101162.5</v>
          </cell>
          <cell r="G31">
            <v>2801550</v>
          </cell>
        </row>
        <row r="32">
          <cell r="B32">
            <v>19</v>
          </cell>
          <cell r="C32" t="str">
            <v>Rupa-rupa Biaya Pegawai **)</v>
          </cell>
          <cell r="D32">
            <v>237941.25</v>
          </cell>
          <cell r="E32">
            <v>475882.5</v>
          </cell>
          <cell r="F32">
            <v>713823.75</v>
          </cell>
          <cell r="G32">
            <v>951765</v>
          </cell>
        </row>
        <row r="33">
          <cell r="B33">
            <v>20</v>
          </cell>
          <cell r="C33" t="str">
            <v>Uang Makan Lembur</v>
          </cell>
          <cell r="D33">
            <v>8425</v>
          </cell>
          <cell r="E33">
            <v>16850</v>
          </cell>
          <cell r="F33">
            <v>25275</v>
          </cell>
          <cell r="G33">
            <v>33700</v>
          </cell>
        </row>
        <row r="34">
          <cell r="B34">
            <v>21</v>
          </cell>
          <cell r="C34" t="str">
            <v>Biaya Diklat (Non Tunai)</v>
          </cell>
          <cell r="D34">
            <v>645120</v>
          </cell>
          <cell r="E34">
            <v>1290240</v>
          </cell>
          <cell r="F34">
            <v>1935360</v>
          </cell>
          <cell r="G34">
            <v>2580480</v>
          </cell>
        </row>
        <row r="35">
          <cell r="C35" t="str">
            <v>Sub Jumlah Diklat dan lainnya</v>
          </cell>
          <cell r="D35">
            <v>1753153.75</v>
          </cell>
          <cell r="E35">
            <v>4178307.5</v>
          </cell>
          <cell r="F35">
            <v>5931461.25</v>
          </cell>
          <cell r="G35">
            <v>7684615</v>
          </cell>
        </row>
        <row r="36">
          <cell r="C36" t="str">
            <v>JUMLAH BIAYA</v>
          </cell>
          <cell r="D36">
            <v>19647953.300000001</v>
          </cell>
          <cell r="E36">
            <v>34630777.700000003</v>
          </cell>
          <cell r="F36">
            <v>50700472.149999999</v>
          </cell>
          <cell r="G36">
            <v>72227090</v>
          </cell>
        </row>
        <row r="37">
          <cell r="C37" t="str">
            <v>Jumlah Pegawai (orang)</v>
          </cell>
          <cell r="D37">
            <v>816</v>
          </cell>
          <cell r="E37">
            <v>816</v>
          </cell>
          <cell r="F37">
            <v>816</v>
          </cell>
          <cell r="G37">
            <v>816</v>
          </cell>
        </row>
        <row r="38">
          <cell r="C38" t="str">
            <v>Rasio Biaya Pegawai / Pegawai</v>
          </cell>
          <cell r="D38">
            <v>24078.374142156863</v>
          </cell>
          <cell r="E38">
            <v>42439.678553921571</v>
          </cell>
          <cell r="F38">
            <v>62132.931556372547</v>
          </cell>
          <cell r="G38">
            <v>88513.590686274503</v>
          </cell>
        </row>
        <row r="39">
          <cell r="B39" t="str">
            <v>*) Rincian diuraikan tersendiri</v>
          </cell>
        </row>
        <row r="41">
          <cell r="B41" t="str">
            <v>RINCIAN RUPA-RUPA BIAYA PEGAWAI  **)</v>
          </cell>
        </row>
        <row r="42">
          <cell r="B42" t="str">
            <v>No</v>
          </cell>
          <cell r="C42" t="str">
            <v xml:space="preserve">U r a i a n </v>
          </cell>
          <cell r="D42" t="str">
            <v>RKAP 2005</v>
          </cell>
        </row>
        <row r="43">
          <cell r="D43" t="str">
            <v>S/D TRW I</v>
          </cell>
          <cell r="E43" t="str">
            <v xml:space="preserve"> S/D TRW II</v>
          </cell>
          <cell r="F43" t="str">
            <v>S/D TRW  III</v>
          </cell>
          <cell r="G43" t="str">
            <v>S/D TRW IV</v>
          </cell>
        </row>
        <row r="44">
          <cell r="B44">
            <v>1</v>
          </cell>
          <cell r="C44" t="str">
            <v>Pembinaan Spiritual, Budaya &amp; Olah Raga (SBO)</v>
          </cell>
          <cell r="D44">
            <v>101733.75</v>
          </cell>
          <cell r="E44">
            <v>203467.5</v>
          </cell>
          <cell r="F44">
            <v>305201.25</v>
          </cell>
          <cell r="G44">
            <v>406935</v>
          </cell>
        </row>
        <row r="45">
          <cell r="B45">
            <v>2</v>
          </cell>
          <cell r="C45" t="str">
            <v>Tunjangan Tewas / Kecelakaan Dinas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</row>
        <row r="46">
          <cell r="B46">
            <v>3</v>
          </cell>
          <cell r="C46" t="str">
            <v>Bantuan Kematian / Pemakaman</v>
          </cell>
          <cell r="D46">
            <v>136207.5</v>
          </cell>
          <cell r="E46">
            <v>272415</v>
          </cell>
          <cell r="F46">
            <v>408622.5</v>
          </cell>
          <cell r="G46">
            <v>544830</v>
          </cell>
        </row>
        <row r="47">
          <cell r="B47">
            <v>4</v>
          </cell>
          <cell r="C47" t="str">
            <v>Insentif Prestasi Kerja (IPK)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</row>
        <row r="48">
          <cell r="B48">
            <v>5</v>
          </cell>
          <cell r="C48" t="str">
            <v>Kompensasi Prestasi Kerja (KPK)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</row>
        <row r="49">
          <cell r="B49">
            <v>6</v>
          </cell>
          <cell r="C49" t="str">
            <v>Jasa Produksi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</row>
        <row r="50">
          <cell r="B50">
            <v>7</v>
          </cell>
          <cell r="C50" t="str">
            <v>Masa Persiapan Pensiun (MPP)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</row>
        <row r="51">
          <cell r="B51">
            <v>8</v>
          </cell>
          <cell r="C51" t="str">
            <v>Pensiun Dini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</row>
        <row r="52">
          <cell r="C52" t="str">
            <v xml:space="preserve">Jumlah Rupa-Rupa Biaya Pegawai </v>
          </cell>
          <cell r="D52">
            <v>237941.25</v>
          </cell>
          <cell r="E52">
            <v>475882.5</v>
          </cell>
          <cell r="F52">
            <v>713823.75</v>
          </cell>
          <cell r="G52">
            <v>951765</v>
          </cell>
        </row>
        <row r="53">
          <cell r="B53" t="str">
            <v>D:\TM1-HASIL\TM1\PLN Budget Reports V1.2\Reports\[RKAP Laba_ Rugi.xls]Bipeg-U(12D2)</v>
          </cell>
          <cell r="G53">
            <v>38413.629965046297</v>
          </cell>
        </row>
      </sheetData>
      <sheetData sheetId="20"/>
      <sheetData sheetId="21">
        <row r="1">
          <cell r="B1" t="str">
            <v>PT. PLN (PERSERO)</v>
          </cell>
        </row>
        <row r="2">
          <cell r="B2" t="str">
            <v>SATUAN ADMINISTRASI</v>
          </cell>
        </row>
        <row r="3">
          <cell r="B3" t="str">
            <v>DISTRIBUSI BALI</v>
          </cell>
        </row>
        <row r="4">
          <cell r="B4" t="str">
            <v>LEMBAR KERJA</v>
          </cell>
          <cell r="I4" t="str">
            <v>Daftar</v>
          </cell>
          <cell r="J4" t="str">
            <v>12E2</v>
          </cell>
        </row>
        <row r="5">
          <cell r="B5" t="str">
            <v>ANGGARAN LABA RUGI</v>
          </cell>
        </row>
        <row r="6">
          <cell r="B6" t="str">
            <v>TAHUN 2005 - S/D TRW I</v>
          </cell>
          <cell r="I6" t="str">
            <v>Perihal</v>
          </cell>
          <cell r="J6" t="str">
            <v>RINCIAN BIAYA ADMINISTRASI PER FUNGSI</v>
          </cell>
        </row>
        <row r="7">
          <cell r="B7" t="str">
            <v>(Dalam ribuan rupiah)</v>
          </cell>
        </row>
        <row r="8">
          <cell r="E8" t="str">
            <v>Honorarium / Biaya</v>
          </cell>
          <cell r="F8" t="str">
            <v>Pemakaian Perkakas / Peralatan</v>
          </cell>
          <cell r="G8" t="str">
            <v>Asuransi (12E2)</v>
          </cell>
          <cell r="H8" t="str">
            <v>Perjalanan Dinas Pendidikan (12E2)</v>
          </cell>
          <cell r="I8" t="str">
            <v>Perjalanan Dinas Lainnya (12E2)</v>
          </cell>
          <cell r="J8" t="str">
            <v>Biaya Penyisihan Piut. Ragu-ragu</v>
          </cell>
          <cell r="K8" t="str">
            <v>Biaya Penyisihan Material (12E2)</v>
          </cell>
          <cell r="L8" t="str">
            <v xml:space="preserve">Rupa-Rupa Beban Administrasi </v>
          </cell>
        </row>
        <row r="9">
          <cell r="B9" t="str">
            <v>No</v>
          </cell>
          <cell r="C9" t="str">
            <v>Fungsi</v>
          </cell>
          <cell r="D9" t="str">
            <v>JUMLAH</v>
          </cell>
          <cell r="E9" t="str">
            <v>Honorarium / Biaya</v>
          </cell>
          <cell r="F9" t="str">
            <v>Pemakaian Perkakas / Peralatan</v>
          </cell>
          <cell r="G9" t="str">
            <v>Asuransi</v>
          </cell>
          <cell r="H9" t="str">
            <v>Perjalanan Dinas Pendidikan</v>
          </cell>
          <cell r="I9" t="str">
            <v>Perjalanan Dinas Lainnya</v>
          </cell>
          <cell r="J9" t="str">
            <v>Biaya Penyisihan Piut. Ragu-ragu</v>
          </cell>
          <cell r="K9" t="str">
            <v>Biaya Penyisihan Material</v>
          </cell>
          <cell r="L9" t="str">
            <v xml:space="preserve">Rupa-Rupa Beban Administrasi </v>
          </cell>
        </row>
        <row r="10">
          <cell r="B10" t="str">
            <v>1</v>
          </cell>
          <cell r="C10" t="str">
            <v>2</v>
          </cell>
          <cell r="D10" t="str">
            <v>3=4 s/d 11</v>
          </cell>
          <cell r="E10" t="str">
            <v>4</v>
          </cell>
          <cell r="F10" t="str">
            <v>5</v>
          </cell>
          <cell r="G10" t="str">
            <v>6</v>
          </cell>
          <cell r="H10" t="str">
            <v>7</v>
          </cell>
          <cell r="I10" t="str">
            <v>8</v>
          </cell>
          <cell r="J10" t="str">
            <v>9</v>
          </cell>
          <cell r="K10" t="str">
            <v>10</v>
          </cell>
          <cell r="L10" t="str">
            <v>11</v>
          </cell>
        </row>
        <row r="11">
          <cell r="B11" t="str">
            <v>6</v>
          </cell>
          <cell r="C11" t="str">
            <v>U S A H A</v>
          </cell>
          <cell r="H11" t="str">
            <v/>
          </cell>
        </row>
        <row r="12">
          <cell r="C12" t="str">
            <v>PEMBANGKITAN :</v>
          </cell>
        </row>
        <row r="13">
          <cell r="B13" t="str">
            <v>6 11 0 00 000</v>
          </cell>
          <cell r="C13" t="str">
            <v>P L T A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B14" t="str">
            <v>6 12 0 00 000</v>
          </cell>
          <cell r="C14" t="str">
            <v>P L T U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B15" t="str">
            <v>6 13 0 00 000</v>
          </cell>
          <cell r="C15" t="str">
            <v>P L T D</v>
          </cell>
          <cell r="D15">
            <v>24285.147326294791</v>
          </cell>
          <cell r="E15">
            <v>187.51848687968922</v>
          </cell>
          <cell r="F15">
            <v>478.10307636040983</v>
          </cell>
          <cell r="G15">
            <v>0</v>
          </cell>
          <cell r="H15">
            <v>420.3333087415744</v>
          </cell>
          <cell r="I15">
            <v>1729.0012422634404</v>
          </cell>
          <cell r="J15">
            <v>0</v>
          </cell>
          <cell r="K15">
            <v>0</v>
          </cell>
          <cell r="L15">
            <v>21470.191212049678</v>
          </cell>
        </row>
        <row r="16">
          <cell r="B16" t="str">
            <v>6 14 0 00 000</v>
          </cell>
          <cell r="C16" t="str">
            <v>P L T G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B17" t="str">
            <v>6 15 0 00 000</v>
          </cell>
          <cell r="C17" t="str">
            <v>P L T P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B18" t="str">
            <v>6 16 0 00 000</v>
          </cell>
          <cell r="C18" t="str">
            <v>P L T G/U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C19" t="str">
            <v>Sub Jumlah</v>
          </cell>
          <cell r="D19">
            <v>24285.147326294791</v>
          </cell>
          <cell r="E19">
            <v>187.51848687968922</v>
          </cell>
          <cell r="F19">
            <v>478.10307636040983</v>
          </cell>
          <cell r="G19">
            <v>0</v>
          </cell>
          <cell r="H19">
            <v>420.3333087415744</v>
          </cell>
          <cell r="I19">
            <v>1729.0012422634404</v>
          </cell>
          <cell r="J19">
            <v>0</v>
          </cell>
          <cell r="K19">
            <v>0</v>
          </cell>
          <cell r="L19">
            <v>21470.191212049678</v>
          </cell>
        </row>
        <row r="20">
          <cell r="C20" t="str">
            <v>TRANSMISI :</v>
          </cell>
        </row>
        <row r="21">
          <cell r="B21" t="str">
            <v>6 20 0 00 000</v>
          </cell>
          <cell r="C21" t="str">
            <v>Transmisi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B22" t="str">
            <v>6 30 0 00 000</v>
          </cell>
          <cell r="C22" t="str">
            <v>Tele Informasi Data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C23" t="str">
            <v>Sub Jumlah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C24" t="str">
            <v>DISTRIBUSI :</v>
          </cell>
        </row>
        <row r="25">
          <cell r="B25" t="str">
            <v>6 40 0 00 000</v>
          </cell>
          <cell r="C25" t="str">
            <v>Distribusi</v>
          </cell>
          <cell r="D25">
            <v>2698558.7145536435</v>
          </cell>
          <cell r="E25">
            <v>20837.001320605286</v>
          </cell>
          <cell r="F25">
            <v>53126.678863929941</v>
          </cell>
          <cell r="G25">
            <v>0</v>
          </cell>
          <cell r="H25">
            <v>46707.318596069781</v>
          </cell>
          <cell r="I25">
            <v>192126.12989718892</v>
          </cell>
          <cell r="J25">
            <v>0</v>
          </cell>
          <cell r="K25">
            <v>0</v>
          </cell>
          <cell r="L25">
            <v>2385761.5858758497</v>
          </cell>
        </row>
        <row r="26">
          <cell r="B26" t="str">
            <v>6 50 0 00 000</v>
          </cell>
          <cell r="C26" t="str">
            <v>Unit Pengatur Distribusi</v>
          </cell>
          <cell r="D26">
            <v>57470.970860155358</v>
          </cell>
          <cell r="E26">
            <v>443.76380964073331</v>
          </cell>
          <cell r="F26">
            <v>1131.4342713461294</v>
          </cell>
          <cell r="G26">
            <v>0</v>
          </cell>
          <cell r="H26">
            <v>994.72171256229979</v>
          </cell>
          <cell r="I26">
            <v>4091.693522637368</v>
          </cell>
          <cell r="J26">
            <v>0</v>
          </cell>
          <cell r="K26">
            <v>0</v>
          </cell>
          <cell r="L26">
            <v>50809.357543968828</v>
          </cell>
        </row>
        <row r="27">
          <cell r="C27" t="str">
            <v>Sub Jumlah</v>
          </cell>
          <cell r="D27">
            <v>2756029.6854137988</v>
          </cell>
          <cell r="E27">
            <v>21280.765130246018</v>
          </cell>
          <cell r="F27">
            <v>54258.113135276071</v>
          </cell>
          <cell r="G27">
            <v>0</v>
          </cell>
          <cell r="H27">
            <v>47702.04030863208</v>
          </cell>
          <cell r="I27">
            <v>196217.82341982628</v>
          </cell>
          <cell r="J27">
            <v>0</v>
          </cell>
          <cell r="K27">
            <v>0</v>
          </cell>
          <cell r="L27">
            <v>2436570.9434198188</v>
          </cell>
        </row>
        <row r="29">
          <cell r="B29" t="str">
            <v>6 60 0 00 000</v>
          </cell>
          <cell r="C29" t="str">
            <v>TATA USAHA LANGGANAN</v>
          </cell>
          <cell r="D29">
            <v>6114525.4911904121</v>
          </cell>
          <cell r="E29">
            <v>64542.32057225547</v>
          </cell>
          <cell r="F29">
            <v>164559.14579149376</v>
          </cell>
          <cell r="G29">
            <v>0</v>
          </cell>
          <cell r="H29">
            <v>144675.26701728094</v>
          </cell>
          <cell r="I29">
            <v>595108.00404225173</v>
          </cell>
          <cell r="J29">
            <v>0</v>
          </cell>
          <cell r="K29">
            <v>0</v>
          </cell>
          <cell r="L29">
            <v>5145640.75376713</v>
          </cell>
        </row>
        <row r="30">
          <cell r="C30" t="str">
            <v>Jumlah Biaya Usaha</v>
          </cell>
          <cell r="D30">
            <v>8894840.3239305057</v>
          </cell>
          <cell r="E30">
            <v>86010.604189381178</v>
          </cell>
          <cell r="F30">
            <v>219295.36200313026</v>
          </cell>
          <cell r="G30">
            <v>0</v>
          </cell>
          <cell r="H30">
            <v>192797.64063465458</v>
          </cell>
          <cell r="I30">
            <v>793054.82870434155</v>
          </cell>
          <cell r="J30">
            <v>0</v>
          </cell>
          <cell r="K30">
            <v>0</v>
          </cell>
          <cell r="L30">
            <v>7603681.8883989984</v>
          </cell>
        </row>
        <row r="31">
          <cell r="B31" t="str">
            <v>6</v>
          </cell>
          <cell r="C31" t="str">
            <v>CLEARING :</v>
          </cell>
        </row>
        <row r="32">
          <cell r="B32" t="str">
            <v>6 71 0 00 000</v>
          </cell>
          <cell r="C32" t="str">
            <v>Tata Usaha</v>
          </cell>
          <cell r="D32">
            <v>408508.95480956021</v>
          </cell>
          <cell r="E32">
            <v>3154.3140362072277</v>
          </cell>
          <cell r="F32">
            <v>8042.3390227390037</v>
          </cell>
          <cell r="G32">
            <v>0</v>
          </cell>
          <cell r="H32">
            <v>7070.5735616331021</v>
          </cell>
          <cell r="I32">
            <v>29084.134465048443</v>
          </cell>
          <cell r="J32">
            <v>0</v>
          </cell>
          <cell r="K32">
            <v>0</v>
          </cell>
          <cell r="L32">
            <v>361157.59372393246</v>
          </cell>
        </row>
        <row r="33">
          <cell r="B33" t="str">
            <v>6 72 0 00 000</v>
          </cell>
          <cell r="C33" t="str">
            <v>Gudang dan Persed. Bahan</v>
          </cell>
          <cell r="D33">
            <v>66536.47070963234</v>
          </cell>
          <cell r="E33">
            <v>513.76333617197054</v>
          </cell>
          <cell r="F33">
            <v>1309.9072823822562</v>
          </cell>
          <cell r="G33">
            <v>0</v>
          </cell>
          <cell r="H33">
            <v>1151.6296158139737</v>
          </cell>
          <cell r="I33">
            <v>4737.1193168845957</v>
          </cell>
          <cell r="J33">
            <v>0</v>
          </cell>
          <cell r="K33">
            <v>0</v>
          </cell>
          <cell r="L33">
            <v>58824.051158379545</v>
          </cell>
        </row>
        <row r="34">
          <cell r="B34" t="str">
            <v>6 73 0 00 000</v>
          </cell>
          <cell r="C34" t="str">
            <v>B e n g k e l</v>
          </cell>
          <cell r="D34">
            <v>5988.1267192655914</v>
          </cell>
          <cell r="E34">
            <v>46.237498441062208</v>
          </cell>
          <cell r="F34">
            <v>117.88859123028634</v>
          </cell>
          <cell r="G34">
            <v>0</v>
          </cell>
          <cell r="H34">
            <v>103.64397148817947</v>
          </cell>
          <cell r="I34">
            <v>426.3296572728986</v>
          </cell>
          <cell r="J34">
            <v>0</v>
          </cell>
          <cell r="K34">
            <v>0</v>
          </cell>
          <cell r="L34">
            <v>5294.0270008331645</v>
          </cell>
        </row>
        <row r="35">
          <cell r="B35" t="str">
            <v>6 74 0 00 000</v>
          </cell>
          <cell r="C35" t="str">
            <v>Laboratorium</v>
          </cell>
          <cell r="D35">
            <v>138.48378630311973</v>
          </cell>
          <cell r="E35">
            <v>1.069306671934992</v>
          </cell>
          <cell r="F35">
            <v>2.7263381756745875</v>
          </cell>
          <cell r="G35">
            <v>0</v>
          </cell>
          <cell r="H35">
            <v>2.3969114669864555</v>
          </cell>
          <cell r="I35">
            <v>9.8594682311103874</v>
          </cell>
          <cell r="J35">
            <v>0</v>
          </cell>
          <cell r="K35">
            <v>0</v>
          </cell>
          <cell r="L35">
            <v>122.4317617574133</v>
          </cell>
        </row>
        <row r="36">
          <cell r="B36" t="str">
            <v>6 75 0 00 000</v>
          </cell>
          <cell r="C36" t="str">
            <v>Jasa-Jasa Teknik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B37" t="str">
            <v>6 76 0 00 000</v>
          </cell>
          <cell r="C37" t="str">
            <v>Wisma dan Rumah Dinas</v>
          </cell>
          <cell r="D37">
            <v>20810.680918355418</v>
          </cell>
          <cell r="E37">
            <v>160.69029124318766</v>
          </cell>
          <cell r="F37">
            <v>409.70105861567498</v>
          </cell>
          <cell r="G37">
            <v>0</v>
          </cell>
          <cell r="H37">
            <v>360.19638876582775</v>
          </cell>
          <cell r="I37">
            <v>1481.6337194390971</v>
          </cell>
          <cell r="J37">
            <v>0</v>
          </cell>
          <cell r="K37">
            <v>0</v>
          </cell>
          <cell r="L37">
            <v>18398.45946029163</v>
          </cell>
        </row>
        <row r="38">
          <cell r="B38" t="str">
            <v>6 77 0 00 000</v>
          </cell>
          <cell r="C38" t="str">
            <v>Telekomunikasi</v>
          </cell>
          <cell r="D38">
            <v>6581.7711922508652</v>
          </cell>
          <cell r="E38">
            <v>50.821341883434819</v>
          </cell>
          <cell r="F38">
            <v>129.57570372687408</v>
          </cell>
          <cell r="G38">
            <v>0</v>
          </cell>
          <cell r="H38">
            <v>113.9189161773505</v>
          </cell>
          <cell r="I38">
            <v>468.5946687823415</v>
          </cell>
          <cell r="J38">
            <v>0</v>
          </cell>
          <cell r="K38">
            <v>0</v>
          </cell>
          <cell r="L38">
            <v>5818.8605616808645</v>
          </cell>
        </row>
        <row r="39">
          <cell r="B39" t="str">
            <v>6 78 0 00 000</v>
          </cell>
          <cell r="C39" t="str">
            <v>Rupa-Rupa Jasa Umum dan Teknologi Informasi</v>
          </cell>
          <cell r="D39">
            <v>2244222.4379341276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2244222.4379341276</v>
          </cell>
        </row>
        <row r="40">
          <cell r="B40" t="str">
            <v>6 79 0 00 000</v>
          </cell>
          <cell r="C40" t="str">
            <v>Pendidikan dan Latihan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</row>
        <row r="41">
          <cell r="C41" t="str">
            <v>Jumlah Biaya Clearing</v>
          </cell>
          <cell r="D41">
            <v>2752786.9260694953</v>
          </cell>
          <cell r="E41">
            <v>3926.8958106188179</v>
          </cell>
          <cell r="F41">
            <v>10012.137996869771</v>
          </cell>
          <cell r="G41">
            <v>0</v>
          </cell>
          <cell r="H41">
            <v>8802.3593653454209</v>
          </cell>
          <cell r="I41">
            <v>36207.671295658482</v>
          </cell>
          <cell r="J41">
            <v>0</v>
          </cell>
          <cell r="K41">
            <v>0</v>
          </cell>
          <cell r="L41">
            <v>2693837.8616010025</v>
          </cell>
        </row>
        <row r="42">
          <cell r="C42" t="str">
            <v>JUMLAH</v>
          </cell>
          <cell r="D42">
            <v>11647627.25</v>
          </cell>
          <cell r="E42">
            <v>89937.5</v>
          </cell>
          <cell r="F42">
            <v>229307.50000000003</v>
          </cell>
          <cell r="G42">
            <v>0</v>
          </cell>
          <cell r="H42">
            <v>201600</v>
          </cell>
          <cell r="I42">
            <v>829262.5</v>
          </cell>
          <cell r="J42">
            <v>0</v>
          </cell>
          <cell r="K42">
            <v>0</v>
          </cell>
          <cell r="L42">
            <v>10297519.75</v>
          </cell>
        </row>
        <row r="43">
          <cell r="B43" t="str">
            <v>D:\TM1-HASIL\TM1\PLN Budget Reports V1.2\Reports\[RKAP Laba_ Rugi.xls]BOLain(12E2)</v>
          </cell>
          <cell r="L43">
            <v>38413.629965046297</v>
          </cell>
        </row>
        <row r="45">
          <cell r="B45" t="str">
            <v>PT. PLN (PERSERO)</v>
          </cell>
        </row>
        <row r="46">
          <cell r="B46" t="str">
            <v>SATUAN ADMINISTRASI</v>
          </cell>
        </row>
        <row r="47">
          <cell r="B47" t="str">
            <v>DISTRIBUSI BALI</v>
          </cell>
        </row>
        <row r="48">
          <cell r="B48" t="str">
            <v>LEMBAR KERJA</v>
          </cell>
          <cell r="I48" t="str">
            <v>Daftar</v>
          </cell>
          <cell r="J48" t="str">
            <v>12E2</v>
          </cell>
        </row>
        <row r="49">
          <cell r="B49" t="str">
            <v>ANGGARAN LABA RUGI</v>
          </cell>
        </row>
        <row r="50">
          <cell r="B50" t="str">
            <v>TAHUN 2005 - S/D TRW II</v>
          </cell>
          <cell r="I50" t="str">
            <v>Perihal</v>
          </cell>
          <cell r="J50" t="str">
            <v>RINCIAN BIAYA ADMINISTRASI PER FUNGSI</v>
          </cell>
        </row>
        <row r="51">
          <cell r="B51" t="str">
            <v>(Dalam ribuan rupiah)</v>
          </cell>
        </row>
        <row r="53">
          <cell r="B53" t="str">
            <v>No</v>
          </cell>
          <cell r="C53" t="str">
            <v>Fungsi</v>
          </cell>
          <cell r="D53" t="str">
            <v>JUMLAH</v>
          </cell>
          <cell r="E53" t="str">
            <v>Honorarium / Biaya</v>
          </cell>
          <cell r="F53" t="str">
            <v>Pemakaian Perkakas / Peralatan</v>
          </cell>
          <cell r="G53" t="str">
            <v>Asuransi</v>
          </cell>
          <cell r="H53" t="str">
            <v>Perjalanan Dinas Pendidikan</v>
          </cell>
          <cell r="I53" t="str">
            <v>Perjalanan Dinas Lainnya</v>
          </cell>
          <cell r="J53" t="str">
            <v>Biaya Penyisihan Piut. Ragu-ragu</v>
          </cell>
          <cell r="K53" t="str">
            <v>Biaya Penyisihan Material</v>
          </cell>
          <cell r="L53" t="str">
            <v xml:space="preserve">Rupa-Rupa Beban Administrasi </v>
          </cell>
        </row>
        <row r="54">
          <cell r="B54" t="str">
            <v>1</v>
          </cell>
          <cell r="C54" t="str">
            <v>2</v>
          </cell>
          <cell r="D54" t="str">
            <v>3=4 s/d 11</v>
          </cell>
          <cell r="E54" t="str">
            <v>4</v>
          </cell>
          <cell r="F54" t="str">
            <v>5</v>
          </cell>
          <cell r="G54" t="str">
            <v>6</v>
          </cell>
          <cell r="H54" t="str">
            <v>7</v>
          </cell>
          <cell r="I54" t="str">
            <v>8</v>
          </cell>
          <cell r="J54" t="str">
            <v>9</v>
          </cell>
          <cell r="K54" t="str">
            <v>10</v>
          </cell>
          <cell r="L54" t="str">
            <v>11</v>
          </cell>
        </row>
        <row r="55">
          <cell r="B55" t="str">
            <v>6</v>
          </cell>
          <cell r="C55" t="str">
            <v>U S A H A</v>
          </cell>
          <cell r="H55" t="str">
            <v/>
          </cell>
        </row>
        <row r="56">
          <cell r="C56" t="str">
            <v>PEMBANGKITAN :</v>
          </cell>
        </row>
        <row r="57">
          <cell r="B57" t="str">
            <v>6 11 0 00 000</v>
          </cell>
          <cell r="C57" t="str">
            <v>P L T A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B58" t="str">
            <v>6 12 0 00 000</v>
          </cell>
          <cell r="C58" t="str">
            <v>P L T U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B59" t="str">
            <v>6 13 0 00 000</v>
          </cell>
          <cell r="C59" t="str">
            <v>P L T D</v>
          </cell>
          <cell r="D59">
            <v>47840.549324913234</v>
          </cell>
          <cell r="E59">
            <v>375.03697375937844</v>
          </cell>
          <cell r="F59">
            <v>956.20615272081966</v>
          </cell>
          <cell r="G59">
            <v>0</v>
          </cell>
          <cell r="H59">
            <v>840.6666174831488</v>
          </cell>
          <cell r="I59">
            <v>3458.0024845268808</v>
          </cell>
          <cell r="J59">
            <v>0</v>
          </cell>
          <cell r="K59">
            <v>0</v>
          </cell>
          <cell r="L59">
            <v>42210.637096423008</v>
          </cell>
        </row>
        <row r="60">
          <cell r="B60" t="str">
            <v>6 14 0 00 000</v>
          </cell>
          <cell r="C60" t="str">
            <v>P L T G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B61" t="str">
            <v>6 15 0 00 000</v>
          </cell>
          <cell r="C61" t="str">
            <v>P L T P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B62" t="str">
            <v>6 16 0 00 000</v>
          </cell>
          <cell r="C62" t="str">
            <v>P L T G/U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C63" t="str">
            <v>Sub Jumlah</v>
          </cell>
          <cell r="D63">
            <v>47840.549324913234</v>
          </cell>
          <cell r="E63">
            <v>375.03697375937844</v>
          </cell>
          <cell r="F63">
            <v>956.20615272081966</v>
          </cell>
          <cell r="G63">
            <v>0</v>
          </cell>
          <cell r="H63">
            <v>840.6666174831488</v>
          </cell>
          <cell r="I63">
            <v>3458.0024845268808</v>
          </cell>
          <cell r="J63">
            <v>0</v>
          </cell>
          <cell r="K63">
            <v>0</v>
          </cell>
          <cell r="L63">
            <v>42210.637096423008</v>
          </cell>
        </row>
        <row r="64">
          <cell r="C64" t="str">
            <v>TRANSMISI :</v>
          </cell>
        </row>
        <row r="65">
          <cell r="B65" t="str">
            <v>6 20 0 00 000</v>
          </cell>
          <cell r="C65" t="str">
            <v>Transmisi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B66" t="str">
            <v>6 30 0 00 000</v>
          </cell>
          <cell r="C66" t="str">
            <v>Tele Informasi Data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</row>
        <row r="67">
          <cell r="C67" t="str">
            <v>Sub Jumlah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</row>
        <row r="68">
          <cell r="C68" t="str">
            <v>DISTRIBUSI :</v>
          </cell>
        </row>
        <row r="69">
          <cell r="B69" t="str">
            <v>6 40 0 00 000</v>
          </cell>
          <cell r="C69" t="str">
            <v>Distribusi</v>
          </cell>
          <cell r="D69">
            <v>5316028.3343224442</v>
          </cell>
          <cell r="E69">
            <v>41674.002641210573</v>
          </cell>
          <cell r="F69">
            <v>106253.35772785988</v>
          </cell>
          <cell r="G69">
            <v>0</v>
          </cell>
          <cell r="H69">
            <v>93414.637192139562</v>
          </cell>
          <cell r="I69">
            <v>384252.25979437784</v>
          </cell>
          <cell r="J69">
            <v>0</v>
          </cell>
          <cell r="K69">
            <v>0</v>
          </cell>
          <cell r="L69">
            <v>4690434.0769668566</v>
          </cell>
        </row>
        <row r="70">
          <cell r="B70" t="str">
            <v>6 50 0 00 000</v>
          </cell>
          <cell r="C70" t="str">
            <v>Unit Pengatur Distribusi</v>
          </cell>
          <cell r="D70">
            <v>113214.99430266784</v>
          </cell>
          <cell r="E70">
            <v>887.52761928146663</v>
          </cell>
          <cell r="F70">
            <v>2262.8685426922589</v>
          </cell>
          <cell r="G70">
            <v>0</v>
          </cell>
          <cell r="H70">
            <v>1989.4434251245996</v>
          </cell>
          <cell r="I70">
            <v>8183.387045274736</v>
          </cell>
          <cell r="J70">
            <v>0</v>
          </cell>
          <cell r="K70">
            <v>0</v>
          </cell>
          <cell r="L70">
            <v>99891.767670294779</v>
          </cell>
        </row>
        <row r="71">
          <cell r="C71" t="str">
            <v>Sub Jumlah</v>
          </cell>
          <cell r="D71">
            <v>5429243.3286251118</v>
          </cell>
          <cell r="E71">
            <v>42561.530260492036</v>
          </cell>
          <cell r="F71">
            <v>108516.22627055214</v>
          </cell>
          <cell r="G71">
            <v>0</v>
          </cell>
          <cell r="H71">
            <v>95404.080617264161</v>
          </cell>
          <cell r="I71">
            <v>392435.64683965256</v>
          </cell>
          <cell r="J71">
            <v>0</v>
          </cell>
          <cell r="K71">
            <v>0</v>
          </cell>
          <cell r="L71">
            <v>4790325.8446371518</v>
          </cell>
        </row>
        <row r="73">
          <cell r="B73" t="str">
            <v>6 60 0 00 000</v>
          </cell>
          <cell r="C73" t="str">
            <v>TATA USAHA LANGGANAN</v>
          </cell>
          <cell r="D73">
            <v>12054156.997465815</v>
          </cell>
          <cell r="E73">
            <v>129084.64114451094</v>
          </cell>
          <cell r="F73">
            <v>329118.29158298753</v>
          </cell>
          <cell r="G73">
            <v>0</v>
          </cell>
          <cell r="H73">
            <v>289350.53403456189</v>
          </cell>
          <cell r="I73">
            <v>1190216.0080845035</v>
          </cell>
          <cell r="J73">
            <v>0</v>
          </cell>
          <cell r="K73">
            <v>0</v>
          </cell>
          <cell r="L73">
            <v>10116387.522619251</v>
          </cell>
        </row>
        <row r="74">
          <cell r="C74" t="str">
            <v>Jumlah Biaya Usaha</v>
          </cell>
          <cell r="D74">
            <v>17531240.875415843</v>
          </cell>
          <cell r="E74">
            <v>172021.20837876236</v>
          </cell>
          <cell r="F74">
            <v>438590.72400626051</v>
          </cell>
          <cell r="G74">
            <v>0</v>
          </cell>
          <cell r="H74">
            <v>385595.28126930917</v>
          </cell>
          <cell r="I74">
            <v>1586109.6574086831</v>
          </cell>
          <cell r="J74">
            <v>0</v>
          </cell>
          <cell r="K74">
            <v>0</v>
          </cell>
          <cell r="L74">
            <v>14948924.004352827</v>
          </cell>
        </row>
        <row r="75">
          <cell r="B75" t="str">
            <v>6</v>
          </cell>
          <cell r="C75" t="str">
            <v>CLEARING :</v>
          </cell>
        </row>
        <row r="76">
          <cell r="B76" t="str">
            <v>6 71 0 00 000</v>
          </cell>
          <cell r="C76" t="str">
            <v>Tata Usaha</v>
          </cell>
          <cell r="D76">
            <v>804742.60829684068</v>
          </cell>
          <cell r="E76">
            <v>6308.6280724144553</v>
          </cell>
          <cell r="F76">
            <v>16084.678045478007</v>
          </cell>
          <cell r="G76">
            <v>0</v>
          </cell>
          <cell r="H76">
            <v>14141.147123266204</v>
          </cell>
          <cell r="I76">
            <v>58168.268930096885</v>
          </cell>
          <cell r="J76">
            <v>0</v>
          </cell>
          <cell r="K76">
            <v>0</v>
          </cell>
          <cell r="L76">
            <v>710039.88612558518</v>
          </cell>
        </row>
        <row r="77">
          <cell r="B77" t="str">
            <v>6 72 0 00 000</v>
          </cell>
          <cell r="C77" t="str">
            <v>Gudang dan Persed. Bahan</v>
          </cell>
          <cell r="D77">
            <v>131073.58444736543</v>
          </cell>
          <cell r="E77">
            <v>1027.5266723439411</v>
          </cell>
          <cell r="F77">
            <v>2619.8145647645124</v>
          </cell>
          <cell r="G77">
            <v>0</v>
          </cell>
          <cell r="H77">
            <v>2303.2592316279474</v>
          </cell>
          <cell r="I77">
            <v>9474.2386337691914</v>
          </cell>
          <cell r="J77">
            <v>0</v>
          </cell>
          <cell r="K77">
            <v>0</v>
          </cell>
          <cell r="L77">
            <v>115648.74534485982</v>
          </cell>
        </row>
        <row r="78">
          <cell r="B78" t="str">
            <v>6 73 0 00 000</v>
          </cell>
          <cell r="C78" t="str">
            <v>B e n g k e l</v>
          </cell>
          <cell r="D78">
            <v>11796.31598803087</v>
          </cell>
          <cell r="E78">
            <v>92.474996882124415</v>
          </cell>
          <cell r="F78">
            <v>235.77718246057267</v>
          </cell>
          <cell r="G78">
            <v>0</v>
          </cell>
          <cell r="H78">
            <v>207.28794297635895</v>
          </cell>
          <cell r="I78">
            <v>852.6593145457972</v>
          </cell>
          <cell r="J78">
            <v>0</v>
          </cell>
          <cell r="K78">
            <v>0</v>
          </cell>
          <cell r="L78">
            <v>10408.116551166017</v>
          </cell>
        </row>
        <row r="79">
          <cell r="B79" t="str">
            <v>6 74 0 00 000</v>
          </cell>
          <cell r="C79" t="str">
            <v>Laboratorium</v>
          </cell>
          <cell r="D79">
            <v>272.80626797605464</v>
          </cell>
          <cell r="E79">
            <v>2.1386133438699839</v>
          </cell>
          <cell r="F79">
            <v>5.4526763513491749</v>
          </cell>
          <cell r="G79">
            <v>0</v>
          </cell>
          <cell r="H79">
            <v>4.793822933972911</v>
          </cell>
          <cell r="I79">
            <v>19.718936462220775</v>
          </cell>
          <cell r="J79">
            <v>0</v>
          </cell>
          <cell r="K79">
            <v>0</v>
          </cell>
          <cell r="L79">
            <v>240.70221888464178</v>
          </cell>
        </row>
        <row r="80">
          <cell r="B80" t="str">
            <v>6 75 0 00 000</v>
          </cell>
          <cell r="C80" t="str">
            <v>Jasa-Jasa Teknik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B81" t="str">
            <v>6 76 0 00 000</v>
          </cell>
          <cell r="C81" t="str">
            <v>Wisma dan Rumah Dinas</v>
          </cell>
          <cell r="D81">
            <v>40996.020883992387</v>
          </cell>
          <cell r="E81">
            <v>321.38058248637532</v>
          </cell>
          <cell r="F81">
            <v>819.40211723134996</v>
          </cell>
          <cell r="G81">
            <v>0</v>
          </cell>
          <cell r="H81">
            <v>720.3927775316555</v>
          </cell>
          <cell r="I81">
            <v>2963.2674388781943</v>
          </cell>
          <cell r="J81">
            <v>0</v>
          </cell>
          <cell r="K81">
            <v>0</v>
          </cell>
          <cell r="L81">
            <v>36171.57796786481</v>
          </cell>
        </row>
        <row r="82">
          <cell r="B82" t="str">
            <v>6 77 0 00 000</v>
          </cell>
          <cell r="C82" t="str">
            <v>Telekomunikasi</v>
          </cell>
          <cell r="D82">
            <v>12965.766488360498</v>
          </cell>
          <cell r="E82">
            <v>101.64268376686964</v>
          </cell>
          <cell r="F82">
            <v>259.15140745374816</v>
          </cell>
          <cell r="G82">
            <v>0</v>
          </cell>
          <cell r="H82">
            <v>227.83783235470099</v>
          </cell>
          <cell r="I82">
            <v>937.189337564683</v>
          </cell>
          <cell r="J82">
            <v>0</v>
          </cell>
          <cell r="K82">
            <v>0</v>
          </cell>
          <cell r="L82">
            <v>11439.945227220496</v>
          </cell>
        </row>
        <row r="83">
          <cell r="B83" t="str">
            <v>6 78 0 00 000</v>
          </cell>
          <cell r="C83" t="str">
            <v>Rupa-Rupa Jasa Umum dan Teknologi Informasi</v>
          </cell>
          <cell r="D83">
            <v>4412166.5222115945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4412166.5222115945</v>
          </cell>
        </row>
        <row r="84">
          <cell r="B84" t="str">
            <v>6 79 0 00 000</v>
          </cell>
          <cell r="C84" t="str">
            <v>Pendidikan dan Latihan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C85" t="str">
            <v>Jumlah Biaya Clearing</v>
          </cell>
          <cell r="D85">
            <v>5414013.6245841607</v>
          </cell>
          <cell r="E85">
            <v>7853.7916212376358</v>
          </cell>
          <cell r="F85">
            <v>20024.275993739542</v>
          </cell>
          <cell r="G85">
            <v>0</v>
          </cell>
          <cell r="H85">
            <v>17604.718730690842</v>
          </cell>
          <cell r="I85">
            <v>72415.342591316963</v>
          </cell>
          <cell r="J85">
            <v>0</v>
          </cell>
          <cell r="K85">
            <v>0</v>
          </cell>
          <cell r="L85">
            <v>5296115.4956471752</v>
          </cell>
        </row>
        <row r="86">
          <cell r="C86" t="str">
            <v>JUMLAH</v>
          </cell>
          <cell r="D86">
            <v>22945254.500000004</v>
          </cell>
          <cell r="E86">
            <v>179875</v>
          </cell>
          <cell r="F86">
            <v>458615.00000000006</v>
          </cell>
          <cell r="G86">
            <v>0</v>
          </cell>
          <cell r="H86">
            <v>403200</v>
          </cell>
          <cell r="I86">
            <v>1658525</v>
          </cell>
          <cell r="J86">
            <v>0</v>
          </cell>
          <cell r="K86">
            <v>0</v>
          </cell>
          <cell r="L86">
            <v>20245039.5</v>
          </cell>
        </row>
        <row r="87">
          <cell r="B87" t="str">
            <v>D:\TM1-HASIL\TM1\PLN Budget Reports V1.2\Reports\[RKAP Laba_ Rugi.xls]BOLain(12E2)</v>
          </cell>
          <cell r="L87">
            <v>38413.629965046297</v>
          </cell>
        </row>
        <row r="89">
          <cell r="B89" t="str">
            <v>PT. PLN (PERSERO)</v>
          </cell>
        </row>
        <row r="90">
          <cell r="B90" t="str">
            <v>SATUAN ADMINISTRASI</v>
          </cell>
        </row>
        <row r="91">
          <cell r="B91" t="str">
            <v>DISTRIBUSI BALI</v>
          </cell>
        </row>
        <row r="92">
          <cell r="B92" t="str">
            <v>LEMBAR KERJA</v>
          </cell>
          <cell r="I92" t="str">
            <v>Daftar</v>
          </cell>
          <cell r="J92" t="str">
            <v>12E2</v>
          </cell>
        </row>
        <row r="93">
          <cell r="B93" t="str">
            <v>ANGGARAN LABA RUGI</v>
          </cell>
        </row>
        <row r="94">
          <cell r="B94" t="str">
            <v>TAHUN 2005 - S/D TRW III</v>
          </cell>
          <cell r="I94" t="str">
            <v>Perihal</v>
          </cell>
          <cell r="J94" t="str">
            <v>RINCIAN BIAYA ADMINISTRASI PER FUNGSI</v>
          </cell>
        </row>
        <row r="95">
          <cell r="B95" t="str">
            <v>(Dalam ribuan rupiah)</v>
          </cell>
        </row>
        <row r="97">
          <cell r="B97" t="str">
            <v>No</v>
          </cell>
          <cell r="C97" t="str">
            <v>Fungsi</v>
          </cell>
          <cell r="D97" t="str">
            <v>JUMLAH</v>
          </cell>
          <cell r="E97" t="str">
            <v>Honorarium / Biaya</v>
          </cell>
          <cell r="F97" t="str">
            <v>Pemakaian Perkakas / Peralatan</v>
          </cell>
          <cell r="G97" t="str">
            <v>Asuransi</v>
          </cell>
          <cell r="H97" t="str">
            <v>Perjalanan Dinas Pendidikan</v>
          </cell>
          <cell r="I97" t="str">
            <v>Perjalanan Dinas Lainnya</v>
          </cell>
          <cell r="J97" t="str">
            <v>Biaya Penyisihan Piut. Ragu-ragu</v>
          </cell>
          <cell r="K97" t="str">
            <v>Biaya Penyisihan Material</v>
          </cell>
          <cell r="L97" t="str">
            <v xml:space="preserve">Rupa-Rupa Beban Administrasi </v>
          </cell>
        </row>
        <row r="98">
          <cell r="B98" t="str">
            <v>1</v>
          </cell>
          <cell r="C98" t="str">
            <v>2</v>
          </cell>
          <cell r="D98" t="str">
            <v>3=4 s/d 11</v>
          </cell>
          <cell r="E98" t="str">
            <v>4</v>
          </cell>
          <cell r="F98" t="str">
            <v>5</v>
          </cell>
          <cell r="G98" t="str">
            <v>6</v>
          </cell>
          <cell r="H98" t="str">
            <v>7</v>
          </cell>
          <cell r="I98" t="str">
            <v>8</v>
          </cell>
          <cell r="J98" t="str">
            <v>9</v>
          </cell>
          <cell r="K98" t="str">
            <v>10</v>
          </cell>
          <cell r="L98" t="str">
            <v>11</v>
          </cell>
        </row>
        <row r="99">
          <cell r="B99" t="str">
            <v>6</v>
          </cell>
          <cell r="C99" t="str">
            <v>U S A H A</v>
          </cell>
          <cell r="H99" t="str">
            <v/>
          </cell>
        </row>
        <row r="100">
          <cell r="C100" t="str">
            <v>PEMBANGKITAN :</v>
          </cell>
        </row>
        <row r="101">
          <cell r="B101" t="str">
            <v>6 11 0 00 000</v>
          </cell>
          <cell r="C101" t="str">
            <v>P L T A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</row>
        <row r="102">
          <cell r="B102" t="str">
            <v>6 12 0 00 000</v>
          </cell>
          <cell r="C102" t="str">
            <v>P L T U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</row>
        <row r="103">
          <cell r="B103" t="str">
            <v>6 13 0 00 000</v>
          </cell>
          <cell r="C103" t="str">
            <v>P L T D</v>
          </cell>
          <cell r="D103">
            <v>71390.738856905416</v>
          </cell>
          <cell r="E103">
            <v>562.55546063906775</v>
          </cell>
          <cell r="F103">
            <v>1434.3092290812294</v>
          </cell>
          <cell r="G103">
            <v>0</v>
          </cell>
          <cell r="H103">
            <v>1260.9999262247234</v>
          </cell>
          <cell r="I103">
            <v>5187.0037267903208</v>
          </cell>
          <cell r="J103">
            <v>0</v>
          </cell>
          <cell r="K103">
            <v>0</v>
          </cell>
          <cell r="L103">
            <v>62945.870514170078</v>
          </cell>
        </row>
        <row r="104">
          <cell r="B104" t="str">
            <v>6 14 0 00 000</v>
          </cell>
          <cell r="C104" t="str">
            <v>P L T G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</row>
        <row r="105">
          <cell r="B105" t="str">
            <v>6 15 0 00 000</v>
          </cell>
          <cell r="C105" t="str">
            <v>P L T P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</row>
        <row r="106">
          <cell r="B106" t="str">
            <v>6 16 0 00 000</v>
          </cell>
          <cell r="C106" t="str">
            <v>P L T G/U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</row>
        <row r="107">
          <cell r="C107" t="str">
            <v>Sub Jumlah</v>
          </cell>
          <cell r="D107">
            <v>71390.738856905416</v>
          </cell>
          <cell r="E107">
            <v>562.55546063906775</v>
          </cell>
          <cell r="F107">
            <v>1434.3092290812294</v>
          </cell>
          <cell r="G107">
            <v>0</v>
          </cell>
          <cell r="H107">
            <v>1260.9999262247234</v>
          </cell>
          <cell r="I107">
            <v>5187.0037267903208</v>
          </cell>
          <cell r="J107">
            <v>0</v>
          </cell>
          <cell r="K107">
            <v>0</v>
          </cell>
          <cell r="L107">
            <v>62945.870514170078</v>
          </cell>
        </row>
        <row r="108">
          <cell r="C108" t="str">
            <v>TRANSMISI :</v>
          </cell>
        </row>
        <row r="109">
          <cell r="B109" t="str">
            <v>6 20 0 00 000</v>
          </cell>
          <cell r="C109" t="str">
            <v>Transmisi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</row>
        <row r="110">
          <cell r="B110" t="str">
            <v>6 30 0 00 000</v>
          </cell>
          <cell r="C110" t="str">
            <v>Tele Informasi Data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</row>
        <row r="111">
          <cell r="C111" t="str">
            <v>Sub Jumlah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</row>
        <row r="112">
          <cell r="C112" t="str">
            <v>DISTRIBUSI :</v>
          </cell>
        </row>
        <row r="113">
          <cell r="B113" t="str">
            <v>6 40 0 00 000</v>
          </cell>
          <cell r="C113" t="str">
            <v>Distribusi</v>
          </cell>
          <cell r="D113">
            <v>7932918.7462713532</v>
          </cell>
          <cell r="E113">
            <v>62511.003961815863</v>
          </cell>
          <cell r="F113">
            <v>159380.03659178983</v>
          </cell>
          <cell r="G113">
            <v>0</v>
          </cell>
          <cell r="H113">
            <v>140121.95578820934</v>
          </cell>
          <cell r="I113">
            <v>576378.3896915667</v>
          </cell>
          <cell r="J113">
            <v>0</v>
          </cell>
          <cell r="K113">
            <v>0</v>
          </cell>
          <cell r="L113">
            <v>6994527.3602379709</v>
          </cell>
        </row>
        <row r="114">
          <cell r="B114" t="str">
            <v>6 50 0 00 000</v>
          </cell>
          <cell r="C114" t="str">
            <v>Unit Pengatur Distribusi</v>
          </cell>
          <cell r="D114">
            <v>168946.68240648287</v>
          </cell>
          <cell r="E114">
            <v>1331.2914289221999</v>
          </cell>
          <cell r="F114">
            <v>3394.3028140383881</v>
          </cell>
          <cell r="G114">
            <v>0</v>
          </cell>
          <cell r="H114">
            <v>2984.1651376868995</v>
          </cell>
          <cell r="I114">
            <v>12275.080567912104</v>
          </cell>
          <cell r="J114">
            <v>0</v>
          </cell>
          <cell r="K114">
            <v>0</v>
          </cell>
          <cell r="L114">
            <v>148961.84245792328</v>
          </cell>
        </row>
        <row r="115">
          <cell r="C115" t="str">
            <v>Sub Jumlah</v>
          </cell>
          <cell r="D115">
            <v>8101865.4286778364</v>
          </cell>
          <cell r="E115">
            <v>63842.295390738065</v>
          </cell>
          <cell r="F115">
            <v>162774.33940582821</v>
          </cell>
          <cell r="G115">
            <v>0</v>
          </cell>
          <cell r="H115">
            <v>143106.12092589625</v>
          </cell>
          <cell r="I115">
            <v>588653.47025947878</v>
          </cell>
          <cell r="J115">
            <v>0</v>
          </cell>
          <cell r="K115">
            <v>0</v>
          </cell>
          <cell r="L115">
            <v>7143489.2026958941</v>
          </cell>
        </row>
        <row r="117">
          <cell r="B117" t="str">
            <v>6 60 0 00 000</v>
          </cell>
          <cell r="C117" t="str">
            <v>TATA USAHA LANGGANAN</v>
          </cell>
          <cell r="D117">
            <v>17992539.260991827</v>
          </cell>
          <cell r="E117">
            <v>193626.96171676641</v>
          </cell>
          <cell r="F117">
            <v>493677.43737448123</v>
          </cell>
          <cell r="G117">
            <v>0</v>
          </cell>
          <cell r="H117">
            <v>434025.80105184286</v>
          </cell>
          <cell r="I117">
            <v>1785324.0121267554</v>
          </cell>
          <cell r="J117">
            <v>0</v>
          </cell>
          <cell r="K117">
            <v>0</v>
          </cell>
          <cell r="L117">
            <v>15085885.048721982</v>
          </cell>
        </row>
        <row r="118">
          <cell r="C118" t="str">
            <v>Jumlah Biaya Usaha</v>
          </cell>
          <cell r="D118">
            <v>26165795.428526565</v>
          </cell>
          <cell r="E118">
            <v>258031.81256814353</v>
          </cell>
          <cell r="F118">
            <v>657886.08600939065</v>
          </cell>
          <cell r="G118">
            <v>0</v>
          </cell>
          <cell r="H118">
            <v>578392.92190396378</v>
          </cell>
          <cell r="I118">
            <v>2379164.4861130244</v>
          </cell>
          <cell r="J118">
            <v>0</v>
          </cell>
          <cell r="K118">
            <v>0</v>
          </cell>
          <cell r="L118">
            <v>22292320.121932045</v>
          </cell>
        </row>
        <row r="119">
          <cell r="B119" t="str">
            <v>6</v>
          </cell>
          <cell r="C119" t="str">
            <v>CLEARING :</v>
          </cell>
        </row>
        <row r="120">
          <cell r="B120" t="str">
            <v>6 71 0 00 000</v>
          </cell>
          <cell r="C120" t="str">
            <v>Tata Usaha</v>
          </cell>
          <cell r="D120">
            <v>1200888.5810603907</v>
          </cell>
          <cell r="E120">
            <v>9462.9421086216826</v>
          </cell>
          <cell r="F120">
            <v>24127.01706821701</v>
          </cell>
          <cell r="G120">
            <v>0</v>
          </cell>
          <cell r="H120">
            <v>21211.720684899305</v>
          </cell>
          <cell r="I120">
            <v>87252.403395145317</v>
          </cell>
          <cell r="J120">
            <v>0</v>
          </cell>
          <cell r="K120">
            <v>0</v>
          </cell>
          <cell r="L120">
            <v>1058834.4978035074</v>
          </cell>
        </row>
        <row r="121">
          <cell r="B121" t="str">
            <v>6 72 0 00 000</v>
          </cell>
          <cell r="C121" t="str">
            <v>Gudang dan Persed. Bahan</v>
          </cell>
          <cell r="D121">
            <v>195596.41706387064</v>
          </cell>
          <cell r="E121">
            <v>1541.2900085159115</v>
          </cell>
          <cell r="F121">
            <v>3929.7218471467691</v>
          </cell>
          <cell r="G121">
            <v>0</v>
          </cell>
          <cell r="H121">
            <v>3454.8888474419214</v>
          </cell>
          <cell r="I121">
            <v>14211.357950653788</v>
          </cell>
          <cell r="J121">
            <v>0</v>
          </cell>
          <cell r="K121">
            <v>0</v>
          </cell>
          <cell r="L121">
            <v>172459.15841011226</v>
          </cell>
        </row>
        <row r="122">
          <cell r="B122" t="str">
            <v>6 73 0 00 000</v>
          </cell>
          <cell r="C122" t="str">
            <v>B e n g k e l</v>
          </cell>
          <cell r="D122">
            <v>17603.219989292575</v>
          </cell>
          <cell r="E122">
            <v>138.71249532318663</v>
          </cell>
          <cell r="F122">
            <v>353.665773690859</v>
          </cell>
          <cell r="G122">
            <v>0</v>
          </cell>
          <cell r="H122">
            <v>310.93191446453841</v>
          </cell>
          <cell r="I122">
            <v>1278.9889718186957</v>
          </cell>
          <cell r="J122">
            <v>0</v>
          </cell>
          <cell r="K122">
            <v>0</v>
          </cell>
          <cell r="L122">
            <v>15520.920833995295</v>
          </cell>
        </row>
        <row r="123">
          <cell r="B123" t="str">
            <v>6 74 0 00 000</v>
          </cell>
          <cell r="C123" t="str">
            <v>Laboratorium</v>
          </cell>
          <cell r="D123">
            <v>407.0990260444882</v>
          </cell>
          <cell r="E123">
            <v>3.2079200158049757</v>
          </cell>
          <cell r="F123">
            <v>8.179014527023762</v>
          </cell>
          <cell r="G123">
            <v>0</v>
          </cell>
          <cell r="H123">
            <v>7.190734400959367</v>
          </cell>
          <cell r="I123">
            <v>29.578404693331162</v>
          </cell>
          <cell r="J123">
            <v>0</v>
          </cell>
          <cell r="K123">
            <v>0</v>
          </cell>
          <cell r="L123">
            <v>358.94295240736892</v>
          </cell>
        </row>
        <row r="124">
          <cell r="B124" t="str">
            <v>6 75 0 00 000</v>
          </cell>
          <cell r="C124" t="str">
            <v>Jasa-Jasa Teknik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</row>
        <row r="125">
          <cell r="B125" t="str">
            <v>6 76 0 00 000</v>
          </cell>
          <cell r="C125" t="str">
            <v>Wisma dan Rumah Dinas</v>
          </cell>
          <cell r="D125">
            <v>61176.894128538508</v>
          </cell>
          <cell r="E125">
            <v>482.070873729563</v>
          </cell>
          <cell r="F125">
            <v>1229.1031758470249</v>
          </cell>
          <cell r="G125">
            <v>0</v>
          </cell>
          <cell r="H125">
            <v>1080.5891662974832</v>
          </cell>
          <cell r="I125">
            <v>4444.9011583172914</v>
          </cell>
          <cell r="J125">
            <v>0</v>
          </cell>
          <cell r="K125">
            <v>0</v>
          </cell>
          <cell r="L125">
            <v>53940.229754347143</v>
          </cell>
        </row>
        <row r="126">
          <cell r="B126" t="str">
            <v>6 77 0 00 000</v>
          </cell>
          <cell r="C126" t="str">
            <v>Telekomunikasi</v>
          </cell>
          <cell r="D126">
            <v>19348.349099497693</v>
          </cell>
          <cell r="E126">
            <v>152.46402565030448</v>
          </cell>
          <cell r="F126">
            <v>388.72711118062222</v>
          </cell>
          <cell r="G126">
            <v>0</v>
          </cell>
          <cell r="H126">
            <v>341.75674853205146</v>
          </cell>
          <cell r="I126">
            <v>1405.7840063470244</v>
          </cell>
          <cell r="J126">
            <v>0</v>
          </cell>
          <cell r="K126">
            <v>0</v>
          </cell>
          <cell r="L126">
            <v>17059.617207787691</v>
          </cell>
        </row>
        <row r="127">
          <cell r="B127" t="str">
            <v>6 78 0 00 000</v>
          </cell>
          <cell r="C127" t="str">
            <v>Rupa-Rupa Jasa Umum dan Teknologi Informasi</v>
          </cell>
          <cell r="D127">
            <v>6579565.7611058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6579565.7611058</v>
          </cell>
        </row>
        <row r="128">
          <cell r="B128" t="str">
            <v>6 79 0 00 000</v>
          </cell>
          <cell r="C128" t="str">
            <v>Pendidikan dan Latihan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C129" t="str">
            <v>Jumlah Biaya Clearing</v>
          </cell>
          <cell r="D129">
            <v>8074586.3214734346</v>
          </cell>
          <cell r="E129">
            <v>11780.687431856451</v>
          </cell>
          <cell r="F129">
            <v>30036.413990609308</v>
          </cell>
          <cell r="G129">
            <v>0</v>
          </cell>
          <cell r="H129">
            <v>26407.078096036257</v>
          </cell>
          <cell r="I129">
            <v>108623.01388697544</v>
          </cell>
          <cell r="J129">
            <v>0</v>
          </cell>
          <cell r="K129">
            <v>0</v>
          </cell>
          <cell r="L129">
            <v>7897739.1280679572</v>
          </cell>
        </row>
        <row r="130">
          <cell r="C130" t="str">
            <v>JUMLAH</v>
          </cell>
          <cell r="D130">
            <v>34240381.75</v>
          </cell>
          <cell r="E130">
            <v>269812.5</v>
          </cell>
          <cell r="F130">
            <v>687922.5</v>
          </cell>
          <cell r="G130">
            <v>0</v>
          </cell>
          <cell r="H130">
            <v>604800</v>
          </cell>
          <cell r="I130">
            <v>2487787.5</v>
          </cell>
          <cell r="J130">
            <v>0</v>
          </cell>
          <cell r="K130">
            <v>0</v>
          </cell>
          <cell r="L130">
            <v>30190059.25</v>
          </cell>
        </row>
        <row r="131">
          <cell r="B131" t="str">
            <v>D:\TM1-HASIL\TM1\PLN Budget Reports V1.2\Reports\[RKAP Laba_ Rugi.xls]BOLain(12E2)</v>
          </cell>
          <cell r="L131">
            <v>38413.629965046297</v>
          </cell>
        </row>
        <row r="133">
          <cell r="B133" t="str">
            <v>PT. PLN (PERSERO)</v>
          </cell>
        </row>
        <row r="134">
          <cell r="B134" t="str">
            <v>SATUAN ADMINISTRASI</v>
          </cell>
        </row>
        <row r="135">
          <cell r="B135" t="str">
            <v>DISTRIBUSI BALI</v>
          </cell>
        </row>
        <row r="136">
          <cell r="B136" t="str">
            <v>LEMBAR KERJA</v>
          </cell>
          <cell r="I136" t="str">
            <v>Daftar</v>
          </cell>
          <cell r="J136" t="str">
            <v>12E2</v>
          </cell>
        </row>
        <row r="137">
          <cell r="B137" t="str">
            <v>ANGGARAN LABA RUGI</v>
          </cell>
        </row>
        <row r="138">
          <cell r="B138" t="str">
            <v>TAHUN 2005 - S/D TRW IV</v>
          </cell>
          <cell r="I138" t="str">
            <v>Perihal</v>
          </cell>
          <cell r="J138" t="str">
            <v>RINCIAN BIAYA ADMINISTRASI PER FUNGSI</v>
          </cell>
        </row>
        <row r="139">
          <cell r="B139" t="str">
            <v>(Dalam ribuan rupiah)</v>
          </cell>
        </row>
        <row r="141">
          <cell r="B141" t="str">
            <v>No</v>
          </cell>
          <cell r="C141" t="str">
            <v>Fungsi</v>
          </cell>
          <cell r="D141" t="str">
            <v>JUMLAH</v>
          </cell>
          <cell r="E141" t="str">
            <v>Honorarium / Biaya</v>
          </cell>
          <cell r="F141" t="str">
            <v>Pemakaian Perkakas / Peralatan</v>
          </cell>
          <cell r="G141" t="str">
            <v>Asuransi</v>
          </cell>
          <cell r="H141" t="str">
            <v>Perjalanan Dinas Pendidikan</v>
          </cell>
          <cell r="I141" t="str">
            <v>Perjalanan Dinas Lainnya</v>
          </cell>
          <cell r="J141" t="str">
            <v>Biaya Penyisihan Piut. Ragu-ragu</v>
          </cell>
          <cell r="K141" t="str">
            <v>Biaya Penyisihan Material</v>
          </cell>
          <cell r="L141" t="str">
            <v xml:space="preserve">Rupa-Rupa Beban Administrasi </v>
          </cell>
        </row>
        <row r="142">
          <cell r="B142" t="str">
            <v>1</v>
          </cell>
          <cell r="C142" t="str">
            <v>2</v>
          </cell>
          <cell r="D142" t="str">
            <v>3=4 s/d 11</v>
          </cell>
          <cell r="E142" t="str">
            <v>4</v>
          </cell>
          <cell r="F142" t="str">
            <v>5</v>
          </cell>
          <cell r="G142" t="str">
            <v>6</v>
          </cell>
          <cell r="H142" t="str">
            <v>7</v>
          </cell>
          <cell r="I142" t="str">
            <v>8</v>
          </cell>
          <cell r="J142" t="str">
            <v>9</v>
          </cell>
          <cell r="K142" t="str">
            <v>10</v>
          </cell>
          <cell r="L142" t="str">
            <v>11</v>
          </cell>
        </row>
        <row r="143">
          <cell r="B143" t="str">
            <v>6</v>
          </cell>
          <cell r="C143" t="str">
            <v>U S A H A</v>
          </cell>
          <cell r="H143" t="str">
            <v/>
          </cell>
        </row>
        <row r="144">
          <cell r="C144" t="str">
            <v>PEMBANGKITAN :</v>
          </cell>
        </row>
        <row r="145">
          <cell r="B145" t="str">
            <v>6 11 0 00 000</v>
          </cell>
          <cell r="C145" t="str">
            <v>P L T A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</row>
        <row r="146">
          <cell r="B146" t="str">
            <v>6 12 0 00 000</v>
          </cell>
          <cell r="C146" t="str">
            <v>P L T U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</row>
        <row r="147">
          <cell r="B147" t="str">
            <v>6 13 0 00 000</v>
          </cell>
          <cell r="C147" t="str">
            <v>P L T D</v>
          </cell>
          <cell r="D147">
            <v>94940.928388897562</v>
          </cell>
          <cell r="E147">
            <v>750.07394751875722</v>
          </cell>
          <cell r="F147">
            <v>1912.4123054416393</v>
          </cell>
          <cell r="G147">
            <v>0</v>
          </cell>
          <cell r="H147">
            <v>1681.3332349662983</v>
          </cell>
          <cell r="I147">
            <v>6916.0049690537699</v>
          </cell>
          <cell r="J147">
            <v>0</v>
          </cell>
          <cell r="K147">
            <v>0</v>
          </cell>
          <cell r="L147">
            <v>83681.103931917096</v>
          </cell>
        </row>
        <row r="148">
          <cell r="B148" t="str">
            <v>6 14 0 00 000</v>
          </cell>
          <cell r="C148" t="str">
            <v>P L T G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</row>
        <row r="149">
          <cell r="B149" t="str">
            <v>6 15 0 00 000</v>
          </cell>
          <cell r="C149" t="str">
            <v>P L T P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</row>
        <row r="150">
          <cell r="B150" t="str">
            <v>6 16 0 00 000</v>
          </cell>
          <cell r="C150" t="str">
            <v>P L T G/U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</row>
        <row r="151">
          <cell r="C151" t="str">
            <v>Sub Jumlah</v>
          </cell>
          <cell r="D151">
            <v>94940.928388897562</v>
          </cell>
          <cell r="E151">
            <v>750.07394751875722</v>
          </cell>
          <cell r="F151">
            <v>1912.4123054416393</v>
          </cell>
          <cell r="G151">
            <v>0</v>
          </cell>
          <cell r="H151">
            <v>1681.3332349662983</v>
          </cell>
          <cell r="I151">
            <v>6916.0049690537699</v>
          </cell>
          <cell r="J151">
            <v>0</v>
          </cell>
          <cell r="K151">
            <v>0</v>
          </cell>
          <cell r="L151">
            <v>83681.103931917096</v>
          </cell>
        </row>
        <row r="152">
          <cell r="C152" t="str">
            <v>TRANSMISI :</v>
          </cell>
        </row>
        <row r="153">
          <cell r="B153" t="str">
            <v>6 20 0 00 000</v>
          </cell>
          <cell r="C153" t="str">
            <v>Transmisi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</row>
        <row r="154">
          <cell r="B154" t="str">
            <v>6 30 0 00 000</v>
          </cell>
          <cell r="C154" t="str">
            <v>Tele Informasi Data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</row>
        <row r="155">
          <cell r="C155" t="str">
            <v>Sub Jumlah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</row>
        <row r="156">
          <cell r="C156" t="str">
            <v>DISTRIBUSI :</v>
          </cell>
        </row>
        <row r="157">
          <cell r="B157" t="str">
            <v>6 40 0 00 000</v>
          </cell>
          <cell r="C157" t="str">
            <v>Distribusi</v>
          </cell>
          <cell r="D157">
            <v>10549809.158220258</v>
          </cell>
          <cell r="E157">
            <v>83348.005282421189</v>
          </cell>
          <cell r="F157">
            <v>212506.71545571979</v>
          </cell>
          <cell r="G157">
            <v>0</v>
          </cell>
          <cell r="H157">
            <v>186829.27438427921</v>
          </cell>
          <cell r="I157">
            <v>768504.51958875661</v>
          </cell>
          <cell r="J157">
            <v>0</v>
          </cell>
          <cell r="K157">
            <v>0</v>
          </cell>
          <cell r="L157">
            <v>9298620.6435090806</v>
          </cell>
        </row>
        <row r="158">
          <cell r="B158" t="str">
            <v>6 50 0 00 000</v>
          </cell>
          <cell r="C158" t="str">
            <v>Unit Pengatur Distribusi</v>
          </cell>
          <cell r="D158">
            <v>224678.3705102978</v>
          </cell>
          <cell r="E158">
            <v>1775.0552385629342</v>
          </cell>
          <cell r="F158">
            <v>4525.7370853845177</v>
          </cell>
          <cell r="G158">
            <v>0</v>
          </cell>
          <cell r="H158">
            <v>3978.886850249201</v>
          </cell>
          <cell r="I158">
            <v>16366.774090549494</v>
          </cell>
          <cell r="J158">
            <v>0</v>
          </cell>
          <cell r="K158">
            <v>0</v>
          </cell>
          <cell r="L158">
            <v>198031.91724555165</v>
          </cell>
        </row>
        <row r="159">
          <cell r="C159" t="str">
            <v>Sub Jumlah</v>
          </cell>
          <cell r="D159">
            <v>10774487.528730555</v>
          </cell>
          <cell r="E159">
            <v>85123.060520984116</v>
          </cell>
          <cell r="F159">
            <v>217032.45254110431</v>
          </cell>
          <cell r="G159">
            <v>0</v>
          </cell>
          <cell r="H159">
            <v>190808.16123452841</v>
          </cell>
          <cell r="I159">
            <v>784871.29367930605</v>
          </cell>
          <cell r="J159">
            <v>0</v>
          </cell>
          <cell r="K159">
            <v>0</v>
          </cell>
          <cell r="L159">
            <v>9496652.5607546326</v>
          </cell>
        </row>
        <row r="161">
          <cell r="B161" t="str">
            <v>6 60 0 00 000</v>
          </cell>
          <cell r="C161" t="str">
            <v>TATA USAHA LANGGANAN</v>
          </cell>
          <cell r="D161">
            <v>23930921.52451783</v>
          </cell>
          <cell r="E161">
            <v>258169.282289022</v>
          </cell>
          <cell r="F161">
            <v>658236.58316597505</v>
          </cell>
          <cell r="G161">
            <v>0</v>
          </cell>
          <cell r="H161">
            <v>578701.06806912401</v>
          </cell>
          <cell r="I161">
            <v>2380432.0161690102</v>
          </cell>
          <cell r="J161">
            <v>0</v>
          </cell>
          <cell r="K161">
            <v>0</v>
          </cell>
          <cell r="L161">
            <v>20055382.574824698</v>
          </cell>
        </row>
        <row r="162">
          <cell r="C162" t="str">
            <v>Jumlah Biaya Usaha</v>
          </cell>
          <cell r="D162">
            <v>34800349.981637284</v>
          </cell>
          <cell r="E162">
            <v>344042.41675752489</v>
          </cell>
          <cell r="F162">
            <v>877181.44801252102</v>
          </cell>
          <cell r="G162">
            <v>0</v>
          </cell>
          <cell r="H162">
            <v>771190.56253861869</v>
          </cell>
          <cell r="I162">
            <v>3172219.3148173699</v>
          </cell>
          <cell r="J162">
            <v>0</v>
          </cell>
          <cell r="K162">
            <v>0</v>
          </cell>
          <cell r="L162">
            <v>29635716.239511251</v>
          </cell>
        </row>
        <row r="163">
          <cell r="B163" t="str">
            <v>6</v>
          </cell>
          <cell r="C163" t="str">
            <v>CLEARING :</v>
          </cell>
        </row>
        <row r="164">
          <cell r="B164" t="str">
            <v>6 71 0 00 000</v>
          </cell>
          <cell r="C164" t="str">
            <v>Tata Usaha</v>
          </cell>
          <cell r="D164">
            <v>1597034.55382394</v>
          </cell>
          <cell r="E164">
            <v>12617.256144828916</v>
          </cell>
          <cell r="F164">
            <v>32169.356090956018</v>
          </cell>
          <cell r="G164">
            <v>0</v>
          </cell>
          <cell r="H164">
            <v>28282.294246532419</v>
          </cell>
          <cell r="I164">
            <v>116336.5378601939</v>
          </cell>
          <cell r="J164">
            <v>0</v>
          </cell>
          <cell r="K164">
            <v>0</v>
          </cell>
          <cell r="L164">
            <v>1407629.1094814287</v>
          </cell>
        </row>
        <row r="165">
          <cell r="B165" t="str">
            <v>6 72 0 00 000</v>
          </cell>
          <cell r="C165" t="str">
            <v>Gudang dan Persed. Bahan</v>
          </cell>
          <cell r="D165">
            <v>260119.24968037577</v>
          </cell>
          <cell r="E165">
            <v>2055.0533446878831</v>
          </cell>
          <cell r="F165">
            <v>5239.6291295290257</v>
          </cell>
          <cell r="G165">
            <v>0</v>
          </cell>
          <cell r="H165">
            <v>4606.5184632558967</v>
          </cell>
          <cell r="I165">
            <v>18948.477267538408</v>
          </cell>
          <cell r="J165">
            <v>0</v>
          </cell>
          <cell r="K165">
            <v>0</v>
          </cell>
          <cell r="L165">
            <v>229269.57147536456</v>
          </cell>
        </row>
        <row r="166">
          <cell r="B166" t="str">
            <v>6 73 0 00 000</v>
          </cell>
          <cell r="C166" t="str">
            <v>B e n g k e l</v>
          </cell>
          <cell r="D166">
            <v>23410.123990554272</v>
          </cell>
          <cell r="E166">
            <v>184.94999376424892</v>
          </cell>
          <cell r="F166">
            <v>471.55436492114535</v>
          </cell>
          <cell r="G166">
            <v>0</v>
          </cell>
          <cell r="H166">
            <v>414.57588595271807</v>
          </cell>
          <cell r="I166">
            <v>1705.3186290915967</v>
          </cell>
          <cell r="J166">
            <v>0</v>
          </cell>
          <cell r="K166">
            <v>0</v>
          </cell>
          <cell r="L166">
            <v>20633.725116824564</v>
          </cell>
        </row>
        <row r="167">
          <cell r="B167" t="str">
            <v>6 74 0 00 000</v>
          </cell>
          <cell r="C167" t="str">
            <v>Laboratorium</v>
          </cell>
          <cell r="D167">
            <v>541.39178411292164</v>
          </cell>
          <cell r="E167">
            <v>4.2772266877399696</v>
          </cell>
          <cell r="F167">
            <v>10.905352702698352</v>
          </cell>
          <cell r="G167">
            <v>0</v>
          </cell>
          <cell r="H167">
            <v>9.5876458679458274</v>
          </cell>
          <cell r="I167">
            <v>39.437872924441599</v>
          </cell>
          <cell r="J167">
            <v>0</v>
          </cell>
          <cell r="K167">
            <v>0</v>
          </cell>
          <cell r="L167">
            <v>477.18368593009586</v>
          </cell>
        </row>
        <row r="168">
          <cell r="B168" t="str">
            <v>6 75 0 00 000</v>
          </cell>
          <cell r="C168" t="str">
            <v>Jasa-Jasa Teknik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</row>
        <row r="169">
          <cell r="B169" t="str">
            <v>6 76 0 00 000</v>
          </cell>
          <cell r="C169" t="str">
            <v>Wisma dan Rumah Dinas</v>
          </cell>
          <cell r="D169">
            <v>81357.767373084585</v>
          </cell>
          <cell r="E169">
            <v>642.76116497275098</v>
          </cell>
          <cell r="F169">
            <v>1638.8042344627002</v>
          </cell>
          <cell r="G169">
            <v>0</v>
          </cell>
          <cell r="H169">
            <v>1440.7855550633117</v>
          </cell>
          <cell r="I169">
            <v>5926.5348777563959</v>
          </cell>
          <cell r="J169">
            <v>0</v>
          </cell>
          <cell r="K169">
            <v>0</v>
          </cell>
          <cell r="L169">
            <v>71708.881540829432</v>
          </cell>
        </row>
        <row r="170">
          <cell r="B170" t="str">
            <v>6 77 0 00 000</v>
          </cell>
          <cell r="C170" t="str">
            <v>Telekomunikasi</v>
          </cell>
          <cell r="D170">
            <v>25730.931710634879</v>
          </cell>
          <cell r="E170">
            <v>203.28536753373939</v>
          </cell>
          <cell r="F170">
            <v>518.30281490749633</v>
          </cell>
          <cell r="G170">
            <v>0</v>
          </cell>
          <cell r="H170">
            <v>455.67566470940221</v>
          </cell>
          <cell r="I170">
            <v>1874.3786751293683</v>
          </cell>
          <cell r="J170">
            <v>0</v>
          </cell>
          <cell r="K170">
            <v>0</v>
          </cell>
          <cell r="L170">
            <v>22679.289188354873</v>
          </cell>
        </row>
        <row r="171">
          <cell r="B171" t="str">
            <v>6 78 0 00 000</v>
          </cell>
          <cell r="C171" t="str">
            <v>Rupa-Rupa Jasa Umum dan Teknologi Informasi</v>
          </cell>
          <cell r="D171">
            <v>8746965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8746965</v>
          </cell>
        </row>
        <row r="172">
          <cell r="B172" t="str">
            <v>6 79 0 00 000</v>
          </cell>
          <cell r="C172" t="str">
            <v>Pendidikan dan Latihan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</row>
        <row r="173">
          <cell r="C173" t="str">
            <v>Jumlah Biaya Clearing</v>
          </cell>
          <cell r="D173">
            <v>10735159.018362703</v>
          </cell>
          <cell r="E173">
            <v>15707.583242475279</v>
          </cell>
          <cell r="F173">
            <v>40048.551987479092</v>
          </cell>
          <cell r="G173">
            <v>0</v>
          </cell>
          <cell r="H173">
            <v>35209.437461381698</v>
          </cell>
          <cell r="I173">
            <v>144830.68518263413</v>
          </cell>
          <cell r="J173">
            <v>0</v>
          </cell>
          <cell r="K173">
            <v>0</v>
          </cell>
          <cell r="L173">
            <v>10499362.760488732</v>
          </cell>
        </row>
        <row r="174">
          <cell r="C174" t="str">
            <v>JUMLAH</v>
          </cell>
          <cell r="D174">
            <v>45535508.999999985</v>
          </cell>
          <cell r="E174">
            <v>359750.00000000017</v>
          </cell>
          <cell r="F174">
            <v>917230.00000000012</v>
          </cell>
          <cell r="G174">
            <v>0</v>
          </cell>
          <cell r="H174">
            <v>806400.00000000035</v>
          </cell>
          <cell r="I174">
            <v>3317050.0000000042</v>
          </cell>
          <cell r="J174">
            <v>0</v>
          </cell>
          <cell r="K174">
            <v>0</v>
          </cell>
          <cell r="L174">
            <v>40135078.999999985</v>
          </cell>
        </row>
        <row r="175">
          <cell r="B175" t="str">
            <v>D:\TM1-HASIL\TM1\PLN Budget Reports V1.2\Reports\[RKAP Laba_ Rugi.xls]BOLain(12E2)</v>
          </cell>
          <cell r="L175">
            <v>38413.629965046297</v>
          </cell>
        </row>
      </sheetData>
      <sheetData sheetId="22">
        <row r="1">
          <cell r="B1" t="str">
            <v>PT. PLN (PERSERO)</v>
          </cell>
        </row>
        <row r="2">
          <cell r="B2" t="str">
            <v>SATUAN ADMINISTRASI</v>
          </cell>
        </row>
        <row r="3">
          <cell r="B3" t="str">
            <v>DISTRIBUSI BALI</v>
          </cell>
        </row>
        <row r="4">
          <cell r="B4" t="str">
            <v>LEMBAR KERJA</v>
          </cell>
          <cell r="E4" t="str">
            <v>Daftar</v>
          </cell>
          <cell r="F4" t="str">
            <v>13</v>
          </cell>
        </row>
        <row r="5">
          <cell r="B5" t="str">
            <v>ANGGARAN LABA RUGI</v>
          </cell>
        </row>
        <row r="6">
          <cell r="B6" t="str">
            <v xml:space="preserve">TAHUN 2005 </v>
          </cell>
          <cell r="E6" t="str">
            <v>Perihal</v>
          </cell>
          <cell r="F6" t="str">
            <v>RINCIAN PENDAPATAN DILUAR USAHA</v>
          </cell>
        </row>
        <row r="7">
          <cell r="B7" t="str">
            <v>(Dalam ribuan rupiah)</v>
          </cell>
        </row>
        <row r="8">
          <cell r="D8" t="str">
            <v>S/D TRW I</v>
          </cell>
          <cell r="E8" t="str">
            <v xml:space="preserve"> S/D TRW II</v>
          </cell>
          <cell r="F8" t="str">
            <v>S/D TRW  III</v>
          </cell>
          <cell r="G8" t="str">
            <v>S/D TRW IV</v>
          </cell>
        </row>
        <row r="9">
          <cell r="B9" t="str">
            <v>No. Urut</v>
          </cell>
          <cell r="C9" t="str">
            <v>URAIAN</v>
          </cell>
          <cell r="D9" t="str">
            <v>RKAP 2005</v>
          </cell>
        </row>
        <row r="10">
          <cell r="D10" t="str">
            <v>S/D TRW I</v>
          </cell>
          <cell r="E10" t="str">
            <v xml:space="preserve"> S/D TRW II</v>
          </cell>
          <cell r="F10" t="str">
            <v>S/D TRW  III</v>
          </cell>
          <cell r="G10" t="str">
            <v>S/D TRW IV</v>
          </cell>
        </row>
        <row r="11">
          <cell r="B11" t="str">
            <v>1</v>
          </cell>
          <cell r="C11" t="str">
            <v>2</v>
          </cell>
          <cell r="D11" t="str">
            <v>3</v>
          </cell>
          <cell r="E11" t="str">
            <v>4</v>
          </cell>
          <cell r="F11" t="str">
            <v>5</v>
          </cell>
          <cell r="G11" t="str">
            <v>6</v>
          </cell>
        </row>
        <row r="12">
          <cell r="B12" t="str">
            <v>7 00 1 00 101</v>
          </cell>
          <cell r="C12" t="str">
            <v>Hasil Penjualan Aktiva Tetap Yang Dihapus</v>
          </cell>
          <cell r="D12">
            <v>32281.200230229675</v>
          </cell>
          <cell r="E12">
            <v>64562.40046045935</v>
          </cell>
          <cell r="F12">
            <v>96843.600690689025</v>
          </cell>
          <cell r="G12">
            <v>129124.8009209187</v>
          </cell>
        </row>
        <row r="13">
          <cell r="B13" t="str">
            <v>7 00 1 00 102</v>
          </cell>
          <cell r="C13" t="str">
            <v>Hasil Penjualan Material yang Dihapus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</row>
        <row r="14">
          <cell r="B14" t="str">
            <v>7 00 1 00 200</v>
          </cell>
          <cell r="C14" t="str">
            <v>Pend. dari Perubahan Daya Terpasang &amp; Adm Pelanggan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</row>
        <row r="15">
          <cell r="B15" t="str">
            <v>7 00 1 00 300</v>
          </cell>
          <cell r="C15" t="str">
            <v>Pendapatan Jasa-jasa</v>
          </cell>
          <cell r="D15">
            <v>328.42273356160428</v>
          </cell>
          <cell r="E15">
            <v>656.84546712320855</v>
          </cell>
          <cell r="F15">
            <v>985.26820068481288</v>
          </cell>
          <cell r="G15">
            <v>1313.6909342464171</v>
          </cell>
        </row>
        <row r="16">
          <cell r="B16" t="str">
            <v>7 00 1 00 300</v>
          </cell>
          <cell r="C16" t="str">
            <v>Premi PPJU</v>
          </cell>
          <cell r="D16">
            <v>206484.78925330142</v>
          </cell>
          <cell r="E16">
            <v>412969.57850660285</v>
          </cell>
          <cell r="F16">
            <v>619454.36775990424</v>
          </cell>
          <cell r="G16">
            <v>825939.15701320569</v>
          </cell>
        </row>
        <row r="17">
          <cell r="B17" t="str">
            <v>7 00 1 00 400</v>
          </cell>
          <cell r="C17" t="str">
            <v>Pendapatan Denda Opal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</row>
        <row r="18">
          <cell r="B18" t="str">
            <v>7 00 1 00 600</v>
          </cell>
          <cell r="C18" t="str">
            <v>Pendapatan Jasa Giro/Bunga *)</v>
          </cell>
          <cell r="D18">
            <v>123021.62484847812</v>
          </cell>
          <cell r="E18">
            <v>246043.24969695625</v>
          </cell>
          <cell r="F18">
            <v>283322.52995407081</v>
          </cell>
          <cell r="G18">
            <v>372792.80257114582</v>
          </cell>
        </row>
        <row r="19">
          <cell r="B19" t="str">
            <v>7 00 1 00 700</v>
          </cell>
          <cell r="C19" t="str">
            <v>Pendapatan P F K</v>
          </cell>
          <cell r="D19">
            <v>56627.378544294392</v>
          </cell>
          <cell r="E19">
            <v>113254.75708858878</v>
          </cell>
          <cell r="F19">
            <v>169882.13563288318</v>
          </cell>
          <cell r="G19">
            <v>226509.51417717757</v>
          </cell>
        </row>
        <row r="20">
          <cell r="B20" t="str">
            <v>7 00 1 00 800</v>
          </cell>
          <cell r="C20" t="str">
            <v>Selisih-selisih Laba  :</v>
          </cell>
          <cell r="D20">
            <v>67.615548618946193</v>
          </cell>
          <cell r="E20">
            <v>135.23109723789239</v>
          </cell>
          <cell r="F20">
            <v>202.84664585683856</v>
          </cell>
          <cell r="G20">
            <v>270.46219447578477</v>
          </cell>
        </row>
        <row r="21">
          <cell r="B21" t="str">
            <v>7 00 1 00 801</v>
          </cell>
          <cell r="C21" t="str">
            <v>- Selisih Harga Material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</row>
        <row r="22">
          <cell r="B22" t="str">
            <v>7 00 1 00 802</v>
          </cell>
          <cell r="C22" t="str">
            <v>- Selisih Kas</v>
          </cell>
          <cell r="D22">
            <v>11.198917410728761</v>
          </cell>
          <cell r="E22">
            <v>22.397834821457522</v>
          </cell>
          <cell r="F22">
            <v>33.596752232186283</v>
          </cell>
          <cell r="G22">
            <v>44.795669642915044</v>
          </cell>
        </row>
        <row r="23">
          <cell r="B23" t="str">
            <v>7 00 1 00 803</v>
          </cell>
          <cell r="C23" t="str">
            <v>- Selisih Lainnya</v>
          </cell>
          <cell r="D23">
            <v>56.416631208217431</v>
          </cell>
          <cell r="E23">
            <v>112.83326241643486</v>
          </cell>
          <cell r="F23">
            <v>169.24989362465229</v>
          </cell>
          <cell r="G23">
            <v>225.66652483286973</v>
          </cell>
        </row>
        <row r="24">
          <cell r="B24" t="str">
            <v>7 00 1 00 900</v>
          </cell>
          <cell r="C24" t="str">
            <v>Lainnya (Total) **)</v>
          </cell>
          <cell r="D24">
            <v>832509.64304720762</v>
          </cell>
          <cell r="E24">
            <v>1665019.2860944152</v>
          </cell>
          <cell r="F24">
            <v>2497528.9291416225</v>
          </cell>
          <cell r="G24">
            <v>3330038.5721888305</v>
          </cell>
        </row>
        <row r="25">
          <cell r="C25" t="str">
            <v>J U M L A H</v>
          </cell>
          <cell r="D25">
            <v>1251320.6742056918</v>
          </cell>
          <cell r="E25">
            <v>2502641.3484113836</v>
          </cell>
          <cell r="F25">
            <v>3668219.6780257113</v>
          </cell>
          <cell r="G25">
            <v>4885989</v>
          </cell>
        </row>
        <row r="27">
          <cell r="B27" t="str">
            <v>Catatan :   *)  Setelah dikurangi dengan beban PPh jasa giro/bunga deposito.</v>
          </cell>
        </row>
        <row r="28">
          <cell r="B28" t="str">
            <v xml:space="preserve">                **)  Uraikan yang Dominan pada Kolom Dibawah</v>
          </cell>
        </row>
        <row r="30">
          <cell r="B30" t="str">
            <v>No. Urut</v>
          </cell>
          <cell r="C30" t="str">
            <v>URAIAN</v>
          </cell>
          <cell r="D30" t="str">
            <v>RKAP 2005</v>
          </cell>
        </row>
        <row r="31">
          <cell r="D31" t="str">
            <v>S/D TRW I</v>
          </cell>
          <cell r="E31" t="str">
            <v xml:space="preserve"> S/D TRW II</v>
          </cell>
          <cell r="F31" t="str">
            <v>S/D TRW  III</v>
          </cell>
          <cell r="G31" t="str">
            <v>S/D TRW IV</v>
          </cell>
        </row>
        <row r="32">
          <cell r="B32" t="str">
            <v>1</v>
          </cell>
          <cell r="C32" t="str">
            <v>2</v>
          </cell>
          <cell r="D32" t="str">
            <v>3</v>
          </cell>
          <cell r="E32" t="str">
            <v>4</v>
          </cell>
          <cell r="F32" t="str">
            <v>5</v>
          </cell>
          <cell r="G32" t="str">
            <v>6</v>
          </cell>
        </row>
        <row r="33">
          <cell r="B33">
            <v>1</v>
          </cell>
          <cell r="C33" t="str">
            <v>Pendapatan Sewa</v>
          </cell>
          <cell r="D33">
            <v>19161.294277056313</v>
          </cell>
          <cell r="E33">
            <v>38322.588554112626</v>
          </cell>
          <cell r="F33">
            <v>57483.882831168943</v>
          </cell>
          <cell r="G33">
            <v>76645.177108225253</v>
          </cell>
        </row>
        <row r="34">
          <cell r="B34">
            <v>2</v>
          </cell>
          <cell r="C34" t="str">
            <v>Penjualan Aktiva Tetap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</row>
        <row r="35">
          <cell r="B35">
            <v>3</v>
          </cell>
          <cell r="C35" t="str">
            <v>Hibah dari pihak ke tiga</v>
          </cell>
          <cell r="D35">
            <v>166275.70018259046</v>
          </cell>
          <cell r="E35">
            <v>332551.40036518092</v>
          </cell>
          <cell r="F35">
            <v>498827.10054777138</v>
          </cell>
          <cell r="G35">
            <v>665102.80073036184</v>
          </cell>
        </row>
        <row r="36">
          <cell r="B36">
            <v>4</v>
          </cell>
          <cell r="C36" t="str">
            <v>Pemakaian ATTB yang dihapus ex AT</v>
          </cell>
          <cell r="D36">
            <v>12365.179803542933</v>
          </cell>
          <cell r="E36">
            <v>24730.359607085866</v>
          </cell>
          <cell r="F36">
            <v>37095.5394106288</v>
          </cell>
          <cell r="G36">
            <v>49460.719214171731</v>
          </cell>
        </row>
        <row r="37">
          <cell r="B37">
            <v>5</v>
          </cell>
          <cell r="C37" t="str">
            <v>Pemakaian ATTB yang dihapus ex Material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</row>
        <row r="38">
          <cell r="B38">
            <v>6</v>
          </cell>
          <cell r="C38" t="str">
            <v>Penerimaan Kembali Piutang Yang telah Dihapus</v>
          </cell>
          <cell r="D38">
            <v>4267.0697943277692</v>
          </cell>
          <cell r="E38">
            <v>8534.1395886555383</v>
          </cell>
          <cell r="F38">
            <v>12801.209382983307</v>
          </cell>
          <cell r="G38">
            <v>17068.279177311077</v>
          </cell>
        </row>
        <row r="39">
          <cell r="B39">
            <v>7</v>
          </cell>
          <cell r="C39" t="str">
            <v>Liquidited demages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</row>
        <row r="40">
          <cell r="B40">
            <v>8</v>
          </cell>
          <cell r="C40" t="str">
            <v>Claim Asuransi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</row>
        <row r="41">
          <cell r="B41">
            <v>9</v>
          </cell>
          <cell r="C41" t="str">
            <v>Denda Tunggakan Rekening Listrik</v>
          </cell>
          <cell r="D41">
            <v>553409.64401971269</v>
          </cell>
          <cell r="E41">
            <v>1106819.2880394254</v>
          </cell>
          <cell r="F41">
            <v>1660228.9320591381</v>
          </cell>
          <cell r="G41">
            <v>2213638.5760788508</v>
          </cell>
        </row>
        <row r="42">
          <cell r="B42">
            <v>10</v>
          </cell>
          <cell r="C42" t="str">
            <v>Pembelian masa kerja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</row>
        <row r="43">
          <cell r="B43">
            <v>11</v>
          </cell>
          <cell r="C43" t="str">
            <v>Denda Keterlambatan</v>
          </cell>
          <cell r="D43">
            <v>34335.196760012826</v>
          </cell>
          <cell r="E43">
            <v>68670.393520025653</v>
          </cell>
          <cell r="F43">
            <v>103005.59028003848</v>
          </cell>
          <cell r="G43">
            <v>137340.78704005131</v>
          </cell>
        </row>
        <row r="44">
          <cell r="B44">
            <v>12</v>
          </cell>
          <cell r="C44" t="str">
            <v>Denda Penalti Pinjaman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</row>
        <row r="45">
          <cell r="B45">
            <v>13</v>
          </cell>
          <cell r="C45" t="str">
            <v>Penghapusan Hutang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</row>
        <row r="46">
          <cell r="B46">
            <v>14</v>
          </cell>
          <cell r="C46" t="str">
            <v xml:space="preserve">Ganti Rugi Asset PLN 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</row>
        <row r="47">
          <cell r="B47">
            <v>15</v>
          </cell>
          <cell r="C47" t="str">
            <v>Penjualan Dokumen Lelang</v>
          </cell>
          <cell r="D47">
            <v>33933.045387136008</v>
          </cell>
          <cell r="E47">
            <v>67866.090774272016</v>
          </cell>
          <cell r="F47">
            <v>101799.13616140802</v>
          </cell>
          <cell r="G47">
            <v>135732.18154854403</v>
          </cell>
        </row>
        <row r="48">
          <cell r="B48">
            <v>16</v>
          </cell>
          <cell r="C48" t="str">
            <v>Premi KLP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</row>
        <row r="49">
          <cell r="B49">
            <v>17</v>
          </cell>
          <cell r="C49" t="str">
            <v>Pendapatan bunga Indonesia Power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</row>
        <row r="50">
          <cell r="B50">
            <v>18</v>
          </cell>
          <cell r="C50" t="str">
            <v>Pendapatan bunga PJB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</row>
        <row r="51">
          <cell r="B51">
            <v>19</v>
          </cell>
          <cell r="C51" t="str">
            <v>Pendapatan bunga Batam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</row>
        <row r="52">
          <cell r="B52">
            <v>20</v>
          </cell>
          <cell r="C52" t="str">
            <v>Pendapatan bunga ICON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</row>
        <row r="53">
          <cell r="B53">
            <v>21</v>
          </cell>
          <cell r="C53" t="str">
            <v>Jasa Giro dr Proyek Induk (khusus DKP)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</row>
        <row r="54">
          <cell r="B54">
            <v>19</v>
          </cell>
          <cell r="C54" t="str">
            <v>Lainnya (Rincikan lagi jika nilainya cukup material)</v>
          </cell>
          <cell r="D54">
            <v>8762.5128228286158</v>
          </cell>
          <cell r="E54">
            <v>17525.025645657232</v>
          </cell>
          <cell r="F54">
            <v>26287.538468485847</v>
          </cell>
          <cell r="G54">
            <v>35050.051291314463</v>
          </cell>
        </row>
        <row r="55">
          <cell r="C55" t="str">
            <v>J u m l a h</v>
          </cell>
          <cell r="D55">
            <v>832509.64304720762</v>
          </cell>
          <cell r="E55">
            <v>1665019.2860944152</v>
          </cell>
          <cell r="F55">
            <v>2497528.9291416225</v>
          </cell>
          <cell r="G55">
            <v>3330038.5721888305</v>
          </cell>
        </row>
        <row r="56">
          <cell r="B56" t="str">
            <v>D:\TM1-HASIL\TM1\PLN Budget Reports V1.2\Reports\[RKAP Laba_ Rugi.xls]PendaLuOp(13)</v>
          </cell>
          <cell r="G56">
            <v>38413.629965046297</v>
          </cell>
        </row>
        <row r="57">
          <cell r="B57" t="str">
            <v>Catatan : Rincikan diluar butir 1 s/d 19 yang mempunyai Nilai  &gt; Rp 100 Juta di tingkat Distribusi/Wilayah/Sat. Adm Lainnya, sisanya dikelompokkan dalam pos Lainnya.</v>
          </cell>
        </row>
        <row r="58">
          <cell r="B58" t="str">
            <v>Agar penyajian selisih-selisih agar dioffset antara selisih laba dan rugi.</v>
          </cell>
        </row>
      </sheetData>
      <sheetData sheetId="23">
        <row r="1">
          <cell r="B1" t="str">
            <v>PT. PLN (PERSERO)</v>
          </cell>
        </row>
        <row r="2">
          <cell r="B2" t="str">
            <v>SATUAN ADMINISTRASI</v>
          </cell>
        </row>
        <row r="3">
          <cell r="B3" t="str">
            <v>DISTRIBUSI BALI</v>
          </cell>
        </row>
        <row r="4">
          <cell r="B4" t="str">
            <v>LEMBAR KERJA</v>
          </cell>
          <cell r="E4" t="str">
            <v>Daftar</v>
          </cell>
          <cell r="F4" t="str">
            <v>14</v>
          </cell>
        </row>
        <row r="5">
          <cell r="B5" t="str">
            <v>ANGGARAN LABA RUGI</v>
          </cell>
        </row>
        <row r="6">
          <cell r="B6" t="str">
            <v xml:space="preserve">TAHUN 2005 </v>
          </cell>
          <cell r="E6" t="str">
            <v>Perihal</v>
          </cell>
          <cell r="F6" t="str">
            <v>RINCIAN BEBAN DILUAR USAHA</v>
          </cell>
        </row>
        <row r="7">
          <cell r="B7" t="str">
            <v>(Dalam ribuan rupiah)</v>
          </cell>
        </row>
        <row r="8">
          <cell r="D8" t="str">
            <v>S/D TRW I</v>
          </cell>
          <cell r="E8" t="str">
            <v xml:space="preserve"> S/D TRW II</v>
          </cell>
          <cell r="F8" t="str">
            <v>S/D TRW  III</v>
          </cell>
          <cell r="G8" t="str">
            <v>S/D TRW IV</v>
          </cell>
        </row>
        <row r="9">
          <cell r="B9" t="str">
            <v>No. Urut</v>
          </cell>
          <cell r="C9" t="str">
            <v>URAIAN</v>
          </cell>
          <cell r="D9" t="str">
            <v>RKAP 2005</v>
          </cell>
        </row>
        <row r="10">
          <cell r="D10" t="str">
            <v>S/D TRW I</v>
          </cell>
          <cell r="E10" t="str">
            <v xml:space="preserve"> S/D TRW II</v>
          </cell>
          <cell r="F10" t="str">
            <v>S/D TRW  III</v>
          </cell>
          <cell r="G10" t="str">
            <v>S/D TRW IV</v>
          </cell>
        </row>
        <row r="11">
          <cell r="B11" t="str">
            <v>1</v>
          </cell>
          <cell r="C11" t="str">
            <v>2</v>
          </cell>
          <cell r="D11" t="str">
            <v>3</v>
          </cell>
          <cell r="E11" t="str">
            <v>4</v>
          </cell>
          <cell r="F11" t="str">
            <v>5</v>
          </cell>
          <cell r="G11" t="str">
            <v>6</v>
          </cell>
        </row>
        <row r="12">
          <cell r="B12" t="str">
            <v>7 00 2 00 101</v>
          </cell>
          <cell r="C12" t="str">
            <v>Beban Penjualan Aktiva Tetap Yang akan dihapus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</row>
        <row r="13">
          <cell r="B13" t="str">
            <v>7 00 2 00 102</v>
          </cell>
          <cell r="C13" t="str">
            <v>Beban Penjualan Material Yang akan dihapus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</row>
        <row r="14">
          <cell r="B14" t="str">
            <v>7 00 2 00 200</v>
          </cell>
          <cell r="C14" t="str">
            <v>Penelitian Dan Pengembangan</v>
          </cell>
        </row>
        <row r="15">
          <cell r="B15" t="str">
            <v>7 00 2 00 300</v>
          </cell>
          <cell r="C15" t="str">
            <v>Selisih Penerimaan BBM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</row>
        <row r="16">
          <cell r="B16" t="str">
            <v>7 00 2 00 700</v>
          </cell>
          <cell r="C16" t="str">
            <v>Beban P F K</v>
          </cell>
          <cell r="D16">
            <v>750.77858743756315</v>
          </cell>
          <cell r="E16">
            <v>1501.5571748751263</v>
          </cell>
          <cell r="F16">
            <v>2252.3357623126894</v>
          </cell>
          <cell r="G16">
            <v>3003.1143497502526</v>
          </cell>
        </row>
        <row r="17">
          <cell r="C17" t="str">
            <v>Beban Pensiun</v>
          </cell>
          <cell r="D17">
            <v>604065.04386241885</v>
          </cell>
          <cell r="E17">
            <v>1208130.0877248377</v>
          </cell>
          <cell r="F17">
            <v>1812195.1315872567</v>
          </cell>
          <cell r="G17">
            <v>2416260.1754496754</v>
          </cell>
        </row>
        <row r="18">
          <cell r="C18" t="str">
            <v xml:space="preserve">Beban Emisi Obligasi </v>
          </cell>
        </row>
        <row r="19">
          <cell r="B19" t="str">
            <v>7 00 2 00 800</v>
          </cell>
          <cell r="C19" t="str">
            <v>Selisih-selisih  Rugi  :</v>
          </cell>
          <cell r="D19">
            <v>159.6178268933806</v>
          </cell>
          <cell r="E19">
            <v>319.23565378676119</v>
          </cell>
          <cell r="F19">
            <v>478.85348068014179</v>
          </cell>
          <cell r="G19">
            <v>638.47130757352238</v>
          </cell>
        </row>
        <row r="20">
          <cell r="B20" t="str">
            <v>7 00 2 00 801</v>
          </cell>
          <cell r="C20" t="str">
            <v>- Selisih Harga Material</v>
          </cell>
          <cell r="D20">
            <v>52.616402770948177</v>
          </cell>
          <cell r="E20">
            <v>105.23280554189635</v>
          </cell>
          <cell r="F20">
            <v>157.84920831284452</v>
          </cell>
          <cell r="G20">
            <v>210.46561108379271</v>
          </cell>
        </row>
        <row r="21">
          <cell r="B21" t="str">
            <v>7 00 2 00 802</v>
          </cell>
          <cell r="C21" t="str">
            <v>- Selisih Kas</v>
          </cell>
          <cell r="D21">
            <v>78.261372188721239</v>
          </cell>
          <cell r="E21">
            <v>156.52274437744248</v>
          </cell>
          <cell r="F21">
            <v>234.78411656616373</v>
          </cell>
          <cell r="G21">
            <v>313.04548875488496</v>
          </cell>
        </row>
        <row r="22">
          <cell r="B22" t="str">
            <v>7 00 2 00 803</v>
          </cell>
          <cell r="C22" t="str">
            <v>- Selisih Lainnya</v>
          </cell>
          <cell r="D22">
            <v>28.740051933711189</v>
          </cell>
          <cell r="E22">
            <v>57.480103867422379</v>
          </cell>
          <cell r="F22">
            <v>86.220155801133572</v>
          </cell>
          <cell r="G22">
            <v>114.96020773484476</v>
          </cell>
        </row>
        <row r="23">
          <cell r="B23" t="str">
            <v>7 00 2 00 909</v>
          </cell>
          <cell r="C23" t="str">
            <v>Lainnya *)</v>
          </cell>
          <cell r="D23">
            <v>676355.55972325022</v>
          </cell>
          <cell r="E23">
            <v>1352711.1194465004</v>
          </cell>
          <cell r="F23">
            <v>4529066.6791697508</v>
          </cell>
          <cell r="G23">
            <v>5205422.2388930004</v>
          </cell>
        </row>
        <row r="24">
          <cell r="C24" t="str">
            <v xml:space="preserve">J U M L A H </v>
          </cell>
          <cell r="D24">
            <v>1281331</v>
          </cell>
          <cell r="E24">
            <v>2562662</v>
          </cell>
          <cell r="F24">
            <v>6343993</v>
          </cell>
          <cell r="G24">
            <v>7625324</v>
          </cell>
        </row>
        <row r="25">
          <cell r="B25" t="str">
            <v>Catatan :</v>
          </cell>
          <cell r="C25" t="str">
            <v>*)     Uraikan yang Dominan pada Kolom Dibawah</v>
          </cell>
        </row>
        <row r="28">
          <cell r="B28" t="str">
            <v>No. Urut</v>
          </cell>
          <cell r="C28" t="str">
            <v>URAIAN</v>
          </cell>
          <cell r="D28" t="str">
            <v>RKAP 2005</v>
          </cell>
        </row>
        <row r="29">
          <cell r="D29" t="str">
            <v>S/D TRW I</v>
          </cell>
          <cell r="E29" t="str">
            <v xml:space="preserve"> S/D TRW II</v>
          </cell>
          <cell r="F29" t="str">
            <v>S/D TRW  III</v>
          </cell>
          <cell r="G29" t="str">
            <v>S/D TRW IV</v>
          </cell>
        </row>
        <row r="30">
          <cell r="B30" t="str">
            <v>1</v>
          </cell>
          <cell r="C30" t="str">
            <v>2</v>
          </cell>
          <cell r="D30" t="str">
            <v>3</v>
          </cell>
          <cell r="E30" t="str">
            <v>4</v>
          </cell>
          <cell r="F30" t="str">
            <v>5</v>
          </cell>
          <cell r="G30" t="str">
            <v>6</v>
          </cell>
        </row>
        <row r="31">
          <cell r="B31" t="str">
            <v>1</v>
          </cell>
          <cell r="C31" t="str">
            <v>Rugi Akibat Percepatan AT. akan dihapus</v>
          </cell>
          <cell r="D31">
            <v>485587.56416547694</v>
          </cell>
          <cell r="E31">
            <v>971175.12833095388</v>
          </cell>
          <cell r="F31">
            <v>1456762.6924964308</v>
          </cell>
          <cell r="G31">
            <v>1942350.2566619078</v>
          </cell>
        </row>
        <row r="32">
          <cell r="B32" t="str">
            <v>2</v>
          </cell>
          <cell r="C32" t="str">
            <v>Rugi Akibat Percepatan Material yg. akan dihapus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</row>
        <row r="33">
          <cell r="B33" t="str">
            <v>3</v>
          </cell>
          <cell r="C33" t="str">
            <v>Macam-Macam Denda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</row>
        <row r="34">
          <cell r="B34" t="str">
            <v>4</v>
          </cell>
          <cell r="C34" t="str">
            <v>Selisih  Stock Opname  Bahan Bakar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</row>
        <row r="35">
          <cell r="B35" t="str">
            <v>5</v>
          </cell>
          <cell r="C35" t="str">
            <v>Bina Lingkungan</v>
          </cell>
          <cell r="D35">
            <v>0</v>
          </cell>
          <cell r="E35">
            <v>0</v>
          </cell>
          <cell r="F35">
            <v>2500000</v>
          </cell>
          <cell r="G35">
            <v>2500000</v>
          </cell>
        </row>
        <row r="36">
          <cell r="B36" t="str">
            <v>6</v>
          </cell>
          <cell r="C36" t="str">
            <v>Ganti Rugi Tanah &amp; Rumdin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</row>
        <row r="37">
          <cell r="B37" t="str">
            <v>7</v>
          </cell>
          <cell r="C37" t="str">
            <v>Biaya Kemitraan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</row>
        <row r="38">
          <cell r="B38" t="str">
            <v>8</v>
          </cell>
          <cell r="C38" t="str">
            <v>Ganti Rugi Peralatan Elektronik Pelanggan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</row>
        <row r="39">
          <cell r="B39" t="str">
            <v>9</v>
          </cell>
          <cell r="C39" t="str">
            <v>Biaya Transfer Ke YDP Tahun Lalu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</row>
        <row r="40">
          <cell r="B40" t="str">
            <v>10</v>
          </cell>
          <cell r="C40" t="str">
            <v>Kerugian Pencurian Material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</row>
        <row r="41">
          <cell r="B41" t="str">
            <v>11</v>
          </cell>
          <cell r="C41" t="str">
            <v>Beban Eskalasi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</row>
        <row r="42">
          <cell r="B42" t="str">
            <v>12</v>
          </cell>
          <cell r="C42" t="str">
            <v>Beban Perhitungan Dana Pensiun ( Hasil Rekonsiliasi)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</row>
        <row r="43">
          <cell r="B43" t="str">
            <v>13</v>
          </cell>
          <cell r="C43" t="str">
            <v>Denda Administrasi Pajak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</row>
        <row r="44">
          <cell r="B44" t="str">
            <v>14</v>
          </cell>
          <cell r="C44" t="str">
            <v>Lain-lain</v>
          </cell>
          <cell r="D44">
            <v>190767.99555777328</v>
          </cell>
          <cell r="E44">
            <v>381535.99111554655</v>
          </cell>
          <cell r="F44">
            <v>572303.98667331983</v>
          </cell>
          <cell r="G44">
            <v>763071.9822310931</v>
          </cell>
        </row>
        <row r="45">
          <cell r="C45" t="str">
            <v>J u m l a h</v>
          </cell>
          <cell r="D45">
            <v>676355.55972325022</v>
          </cell>
          <cell r="E45">
            <v>1352711.1194465004</v>
          </cell>
          <cell r="F45">
            <v>4529066.6791697508</v>
          </cell>
          <cell r="G45">
            <v>5205422.2388930004</v>
          </cell>
        </row>
        <row r="46">
          <cell r="B46" t="str">
            <v>D:\TM1-HASIL\TM1\PLN Budget Reports V1.2\Reports\[RKAP Laba_ Rugi.xls]BiLuOp(14)</v>
          </cell>
          <cell r="G46">
            <v>38413.629965046297</v>
          </cell>
        </row>
        <row r="47">
          <cell r="B47" t="str">
            <v xml:space="preserve">   Catatan : - Rincikan diluar butir 1 s/d 8 yang mempunyai Nilai &gt; Rp 100 Juta di tingkat Distribusi/Wilayah/Sat. AdministrasiLain,</v>
          </cell>
        </row>
        <row r="48">
          <cell r="B48" t="str">
            <v xml:space="preserve">                   sisanya dikelompokkan dalam pos Lainnya.</v>
          </cell>
        </row>
        <row r="49">
          <cell r="B49" t="str">
            <v xml:space="preserve">                -  Biaya billing untuk pemberitahuan tagihan rekening konsumen.</v>
          </cell>
        </row>
      </sheetData>
      <sheetData sheetId="24">
        <row r="1">
          <cell r="B1" t="str">
            <v>PT. PLN (PERSERO)</v>
          </cell>
        </row>
      </sheetData>
      <sheetData sheetId="25">
        <row r="1">
          <cell r="B1" t="str">
            <v>PT. PLN (PERSERO)</v>
          </cell>
        </row>
        <row r="2">
          <cell r="B2" t="str">
            <v>SATUAN ADMINISTRASI</v>
          </cell>
        </row>
        <row r="3">
          <cell r="B3" t="str">
            <v>DISTRIBUSI BALI</v>
          </cell>
        </row>
        <row r="4">
          <cell r="B4" t="str">
            <v xml:space="preserve">LEMBAR KERJA </v>
          </cell>
          <cell r="G4" t="str">
            <v>Daftar No.</v>
          </cell>
          <cell r="H4" t="str">
            <v>18</v>
          </cell>
        </row>
        <row r="5">
          <cell r="B5" t="str">
            <v>ANGGARAN LABA RUGI</v>
          </cell>
        </row>
        <row r="6">
          <cell r="B6" t="str">
            <v>TAHUN 2005 - S/D TRW I</v>
          </cell>
          <cell r="G6" t="str">
            <v>Perihal</v>
          </cell>
          <cell r="H6" t="str">
            <v>RENCANA PRODUKSI &amp; PENJUALAN TENAGA LISTRIK</v>
          </cell>
        </row>
        <row r="7">
          <cell r="B7" t="str">
            <v>(Dalam MWh)</v>
          </cell>
        </row>
        <row r="8">
          <cell r="D8" t="str">
            <v>Pembangkitan PLTA</v>
          </cell>
          <cell r="E8" t="str">
            <v>Pembangkitan PLTU</v>
          </cell>
          <cell r="F8" t="str">
            <v>Pembangkitan PLTD</v>
          </cell>
          <cell r="G8" t="str">
            <v>Pembangkitan PLTG</v>
          </cell>
          <cell r="H8" t="str">
            <v>Pembangkitan PLTP</v>
          </cell>
          <cell r="I8" t="str">
            <v>Pembangkitan PLTGU</v>
          </cell>
          <cell r="J8" t="str">
            <v>Fungsi Pembangkitan :</v>
          </cell>
        </row>
        <row r="9">
          <cell r="C9" t="str">
            <v>PEMBANGKITAN MENURUT JENIS BAHAN BAKAR</v>
          </cell>
          <cell r="D9" t="str">
            <v>PLTA</v>
          </cell>
          <cell r="E9" t="str">
            <v>PLTU</v>
          </cell>
          <cell r="F9" t="str">
            <v>PLTD</v>
          </cell>
          <cell r="G9" t="str">
            <v>PLTG</v>
          </cell>
          <cell r="H9" t="str">
            <v>PLTP</v>
          </cell>
          <cell r="I9" t="str">
            <v>PLTGU</v>
          </cell>
          <cell r="J9" t="str">
            <v>JUMLAH</v>
          </cell>
        </row>
        <row r="11">
          <cell r="B11">
            <v>1</v>
          </cell>
          <cell r="C11" t="str">
            <v xml:space="preserve"> PRODUKSI SENDIRI</v>
          </cell>
        </row>
        <row r="12">
          <cell r="C12" t="str">
            <v xml:space="preserve"> Minyak</v>
          </cell>
        </row>
        <row r="13">
          <cell r="C13" t="str">
            <v xml:space="preserve"> - H S D</v>
          </cell>
          <cell r="F13">
            <v>1175</v>
          </cell>
          <cell r="J13">
            <v>1175</v>
          </cell>
        </row>
        <row r="14">
          <cell r="C14" t="str">
            <v xml:space="preserve"> - I D O</v>
          </cell>
          <cell r="J14">
            <v>0</v>
          </cell>
        </row>
        <row r="15">
          <cell r="C15" t="str">
            <v xml:space="preserve"> - M FO</v>
          </cell>
          <cell r="J15">
            <v>0</v>
          </cell>
        </row>
        <row r="16">
          <cell r="C16" t="str">
            <v>Jumlah</v>
          </cell>
          <cell r="D16">
            <v>0</v>
          </cell>
          <cell r="E16">
            <v>0</v>
          </cell>
          <cell r="F16">
            <v>1175</v>
          </cell>
          <cell r="G16">
            <v>0</v>
          </cell>
          <cell r="H16">
            <v>0</v>
          </cell>
          <cell r="I16">
            <v>0</v>
          </cell>
          <cell r="J16">
            <v>1175</v>
          </cell>
        </row>
        <row r="17">
          <cell r="C17" t="str">
            <v xml:space="preserve"> Non Minyak</v>
          </cell>
        </row>
        <row r="18">
          <cell r="C18" t="str">
            <v xml:space="preserve"> - E&amp;P</v>
          </cell>
          <cell r="J18">
            <v>0</v>
          </cell>
        </row>
        <row r="19">
          <cell r="C19" t="str">
            <v xml:space="preserve"> - Retribusi Penggunaan Arus Air Pemda</v>
          </cell>
          <cell r="J19">
            <v>0</v>
          </cell>
        </row>
        <row r="20">
          <cell r="C20" t="str">
            <v xml:space="preserve"> - Gas Alam</v>
          </cell>
          <cell r="J20">
            <v>0</v>
          </cell>
        </row>
        <row r="21">
          <cell r="C21" t="str">
            <v xml:space="preserve"> - Batu Bara</v>
          </cell>
          <cell r="J21">
            <v>0</v>
          </cell>
        </row>
        <row r="22">
          <cell r="C22" t="str">
            <v xml:space="preserve"> - Panas Bumi</v>
          </cell>
          <cell r="J22">
            <v>0</v>
          </cell>
        </row>
        <row r="23">
          <cell r="C23" t="str">
            <v>Jumlah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</row>
        <row r="24">
          <cell r="B24">
            <v>1</v>
          </cell>
          <cell r="C24" t="str">
            <v>JUMLAH</v>
          </cell>
          <cell r="D24">
            <v>0</v>
          </cell>
          <cell r="E24">
            <v>0</v>
          </cell>
          <cell r="F24">
            <v>1175</v>
          </cell>
          <cell r="G24">
            <v>0</v>
          </cell>
          <cell r="H24">
            <v>0</v>
          </cell>
          <cell r="I24">
            <v>0</v>
          </cell>
          <cell r="J24">
            <v>1175</v>
          </cell>
        </row>
        <row r="25">
          <cell r="B25">
            <v>2</v>
          </cell>
          <cell r="C25" t="str">
            <v xml:space="preserve"> Pemakaian Sendiri Pembangkit &amp; susut trafo</v>
          </cell>
        </row>
        <row r="26">
          <cell r="B26">
            <v>3</v>
          </cell>
          <cell r="C26" t="str">
            <v xml:space="preserve"> Jumlah Loko Sentral Netto ( 3 = 1-2 )</v>
          </cell>
          <cell r="J26">
            <v>1175</v>
          </cell>
        </row>
        <row r="27">
          <cell r="B27">
            <v>4</v>
          </cell>
          <cell r="C27" t="str">
            <v xml:space="preserve"> Jumlah diterima</v>
          </cell>
          <cell r="J27">
            <v>545062</v>
          </cell>
        </row>
        <row r="28">
          <cell r="C28" t="str">
            <v>- Unit lain</v>
          </cell>
        </row>
        <row r="29">
          <cell r="C29" t="str">
            <v>- Pembelian</v>
          </cell>
          <cell r="J29">
            <v>545062</v>
          </cell>
        </row>
        <row r="30">
          <cell r="C30" t="str">
            <v>- Eks. Sewa Genset</v>
          </cell>
        </row>
        <row r="31">
          <cell r="B31">
            <v>5</v>
          </cell>
          <cell r="C31" t="str">
            <v xml:space="preserve"> Produksi Total Netto ( 5 = 3 + 4 )</v>
          </cell>
          <cell r="J31">
            <v>546237</v>
          </cell>
        </row>
        <row r="32">
          <cell r="B32">
            <v>6</v>
          </cell>
          <cell r="C32" t="str">
            <v xml:space="preserve"> Pemakaian sendiri GI</v>
          </cell>
          <cell r="J32">
            <v>819.26328434595632</v>
          </cell>
        </row>
        <row r="33">
          <cell r="B33">
            <v>7</v>
          </cell>
          <cell r="C33" t="str">
            <v xml:space="preserve"> Susut Transmisi + GI</v>
          </cell>
        </row>
        <row r="34">
          <cell r="B34">
            <v>8</v>
          </cell>
          <cell r="C34" t="str">
            <v xml:space="preserve"> Dikirim ke unit lain</v>
          </cell>
        </row>
        <row r="35">
          <cell r="B35">
            <v>9</v>
          </cell>
          <cell r="C35" t="str">
            <v xml:space="preserve"> Disalurkan ke Distribusi ( 9 = 5 - 6 - 7 -8 )</v>
          </cell>
          <cell r="J35">
            <v>545417.73671565403</v>
          </cell>
        </row>
        <row r="36">
          <cell r="B36" t="str">
            <v>10</v>
          </cell>
          <cell r="C36" t="str">
            <v xml:space="preserve"> Pemakaian sendiri Sistem Distribusi</v>
          </cell>
        </row>
        <row r="37">
          <cell r="B37" t="str">
            <v>11</v>
          </cell>
          <cell r="C37" t="str">
            <v xml:space="preserve"> Susut Distribusi</v>
          </cell>
          <cell r="J37">
            <v>40307.736715654028</v>
          </cell>
        </row>
        <row r="38">
          <cell r="B38" t="str">
            <v>12</v>
          </cell>
          <cell r="C38" t="str">
            <v xml:space="preserve"> Loko Konsumen</v>
          </cell>
          <cell r="J38">
            <v>505110</v>
          </cell>
        </row>
        <row r="39">
          <cell r="B39" t="str">
            <v>D:\TM1-HASIL\TM1\PLN Budget Reports V1.2\Reports\[RKAP Laba_ Rugi.xls]PenjTL(18)</v>
          </cell>
          <cell r="J39">
            <v>38413.629965046297</v>
          </cell>
        </row>
        <row r="42">
          <cell r="B42" t="str">
            <v>PT. PLN (PERSERO)</v>
          </cell>
        </row>
        <row r="43">
          <cell r="B43" t="str">
            <v>SATUAN ADMINISTRASI</v>
          </cell>
        </row>
        <row r="44">
          <cell r="B44" t="str">
            <v>DISTRIBUSI BALI</v>
          </cell>
        </row>
        <row r="45">
          <cell r="B45" t="str">
            <v xml:space="preserve">LEMBAR KERJA </v>
          </cell>
          <cell r="G45" t="str">
            <v>Daftar No.</v>
          </cell>
          <cell r="H45" t="str">
            <v>18</v>
          </cell>
        </row>
        <row r="46">
          <cell r="B46" t="str">
            <v>ANGGARAN LABA RUGI</v>
          </cell>
        </row>
        <row r="47">
          <cell r="B47" t="str">
            <v>TAHUN 2005 - S/D TRW II</v>
          </cell>
          <cell r="G47" t="str">
            <v>Perihal</v>
          </cell>
          <cell r="H47" t="str">
            <v>RENCANA PRODUKSI &amp; PENJUALAN TENAGA LISTRIK</v>
          </cell>
        </row>
        <row r="48">
          <cell r="B48" t="str">
            <v>(Dalam MWh)</v>
          </cell>
        </row>
        <row r="49">
          <cell r="D49" t="str">
            <v>Pembangkitan PLTA</v>
          </cell>
          <cell r="E49" t="str">
            <v>Pembangkitan PLTU</v>
          </cell>
          <cell r="F49" t="str">
            <v>Pembangkitan PLTD</v>
          </cell>
          <cell r="G49" t="str">
            <v>Pembangkitan PLTG</v>
          </cell>
          <cell r="H49" t="str">
            <v>Pembangkitan PLTP</v>
          </cell>
          <cell r="I49" t="str">
            <v>Pembangkitan PLTGU</v>
          </cell>
          <cell r="J49" t="str">
            <v>Fungsi Pembangkitan :</v>
          </cell>
        </row>
        <row r="50">
          <cell r="C50" t="str">
            <v>PEMBANGKITAN MENURUT JENIS BAHAN BAKAR</v>
          </cell>
          <cell r="D50" t="str">
            <v>PLTA</v>
          </cell>
          <cell r="E50" t="str">
            <v>PLTU</v>
          </cell>
          <cell r="F50" t="str">
            <v>PLTD</v>
          </cell>
          <cell r="G50" t="str">
            <v>PLTG</v>
          </cell>
          <cell r="H50" t="str">
            <v>PLTP</v>
          </cell>
          <cell r="I50" t="str">
            <v>PLTGU</v>
          </cell>
          <cell r="J50" t="str">
            <v>JUMLAH</v>
          </cell>
        </row>
        <row r="52">
          <cell r="B52">
            <v>1</v>
          </cell>
          <cell r="C52" t="str">
            <v xml:space="preserve"> PRODUKSI SENDIRI</v>
          </cell>
        </row>
        <row r="53">
          <cell r="C53" t="str">
            <v xml:space="preserve"> Minyak</v>
          </cell>
        </row>
        <row r="54">
          <cell r="C54" t="str">
            <v xml:space="preserve"> - H S D</v>
          </cell>
          <cell r="F54">
            <v>2349</v>
          </cell>
          <cell r="J54">
            <v>2349</v>
          </cell>
        </row>
        <row r="55">
          <cell r="C55" t="str">
            <v xml:space="preserve"> - I D O</v>
          </cell>
          <cell r="J55">
            <v>0</v>
          </cell>
        </row>
        <row r="56">
          <cell r="C56" t="str">
            <v xml:space="preserve"> - M FO</v>
          </cell>
          <cell r="J56">
            <v>0</v>
          </cell>
        </row>
        <row r="57">
          <cell r="D57">
            <v>0</v>
          </cell>
          <cell r="E57">
            <v>0</v>
          </cell>
          <cell r="F57">
            <v>2349</v>
          </cell>
          <cell r="G57">
            <v>0</v>
          </cell>
          <cell r="H57">
            <v>0</v>
          </cell>
          <cell r="I57">
            <v>0</v>
          </cell>
          <cell r="J57">
            <v>2349</v>
          </cell>
        </row>
        <row r="58">
          <cell r="C58" t="str">
            <v xml:space="preserve"> Non Minyak</v>
          </cell>
          <cell r="J58">
            <v>0</v>
          </cell>
        </row>
        <row r="59">
          <cell r="C59" t="str">
            <v xml:space="preserve"> - E&amp;P</v>
          </cell>
          <cell r="J59">
            <v>0</v>
          </cell>
        </row>
        <row r="60">
          <cell r="C60" t="str">
            <v xml:space="preserve"> - Retribusi Penggunaan Arus Air Pemda</v>
          </cell>
          <cell r="J60">
            <v>0</v>
          </cell>
        </row>
        <row r="61">
          <cell r="C61" t="str">
            <v xml:space="preserve"> - Gas Alam</v>
          </cell>
          <cell r="J61">
            <v>0</v>
          </cell>
        </row>
        <row r="62">
          <cell r="C62" t="str">
            <v xml:space="preserve"> - Batu Bara</v>
          </cell>
          <cell r="J62">
            <v>0</v>
          </cell>
        </row>
        <row r="63">
          <cell r="C63" t="str">
            <v xml:space="preserve"> - Panas Bumi</v>
          </cell>
          <cell r="J63">
            <v>0</v>
          </cell>
        </row>
        <row r="64">
          <cell r="C64" t="str">
            <v>Jumlah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</row>
        <row r="65">
          <cell r="B65">
            <v>1</v>
          </cell>
          <cell r="C65" t="str">
            <v>JUMLAH</v>
          </cell>
          <cell r="D65">
            <v>0</v>
          </cell>
          <cell r="E65">
            <v>0</v>
          </cell>
          <cell r="F65">
            <v>2349</v>
          </cell>
          <cell r="G65">
            <v>0</v>
          </cell>
          <cell r="H65">
            <v>0</v>
          </cell>
          <cell r="I65">
            <v>0</v>
          </cell>
          <cell r="J65">
            <v>2349</v>
          </cell>
        </row>
        <row r="66">
          <cell r="B66">
            <v>2</v>
          </cell>
          <cell r="C66" t="str">
            <v xml:space="preserve"> Pemakaian Sendiri Pembangkit &amp; susut trafo</v>
          </cell>
          <cell r="J66">
            <v>0</v>
          </cell>
        </row>
        <row r="67">
          <cell r="B67">
            <v>3</v>
          </cell>
          <cell r="C67" t="str">
            <v xml:space="preserve"> Jumlah Loko Sentral Netto ( 3 = 1-2 )</v>
          </cell>
          <cell r="J67">
            <v>2349</v>
          </cell>
        </row>
        <row r="68">
          <cell r="B68">
            <v>4</v>
          </cell>
          <cell r="C68" t="str">
            <v xml:space="preserve"> Jumlah diterima</v>
          </cell>
          <cell r="J68">
            <v>1102303</v>
          </cell>
        </row>
        <row r="69">
          <cell r="C69" t="str">
            <v>- Unit lain</v>
          </cell>
          <cell r="J69">
            <v>0</v>
          </cell>
        </row>
        <row r="70">
          <cell r="C70" t="str">
            <v>- Pembelian</v>
          </cell>
          <cell r="J70">
            <v>1102303</v>
          </cell>
        </row>
        <row r="71">
          <cell r="C71" t="str">
            <v>- Eks. Sewa Genset</v>
          </cell>
          <cell r="J71">
            <v>0</v>
          </cell>
        </row>
        <row r="72">
          <cell r="B72">
            <v>5</v>
          </cell>
          <cell r="C72" t="str">
            <v xml:space="preserve"> Produksi Total Netto ( 5 = 3 + 4 )</v>
          </cell>
          <cell r="J72">
            <v>1104652</v>
          </cell>
        </row>
        <row r="73">
          <cell r="B73">
            <v>6</v>
          </cell>
          <cell r="C73" t="str">
            <v xml:space="preserve"> Pemakaian sendiri GI</v>
          </cell>
          <cell r="J73">
            <v>1656.7915128036536</v>
          </cell>
        </row>
        <row r="74">
          <cell r="B74">
            <v>7</v>
          </cell>
          <cell r="C74" t="str">
            <v xml:space="preserve"> Susut Transmisi + GI</v>
          </cell>
          <cell r="J74">
            <v>0</v>
          </cell>
        </row>
        <row r="75">
          <cell r="B75">
            <v>8</v>
          </cell>
          <cell r="C75" t="str">
            <v xml:space="preserve"> Dikirim ke unit lain</v>
          </cell>
          <cell r="J75">
            <v>0</v>
          </cell>
        </row>
        <row r="76">
          <cell r="B76">
            <v>9</v>
          </cell>
          <cell r="C76" t="str">
            <v xml:space="preserve"> Disalurkan ke Distribusi ( 9 = 5 - 6 - 7 -8 )</v>
          </cell>
          <cell r="J76">
            <v>1102995.2084871964</v>
          </cell>
        </row>
        <row r="77">
          <cell r="B77" t="str">
            <v>10</v>
          </cell>
          <cell r="C77" t="str">
            <v xml:space="preserve"> Pemakaian sendiri Sistem Distribusi</v>
          </cell>
        </row>
        <row r="78">
          <cell r="B78" t="str">
            <v>11</v>
          </cell>
          <cell r="C78" t="str">
            <v xml:space="preserve"> Susut Distribusi</v>
          </cell>
          <cell r="J78">
            <v>71730.20848719636</v>
          </cell>
        </row>
        <row r="79">
          <cell r="B79" t="str">
            <v>12</v>
          </cell>
          <cell r="C79" t="str">
            <v xml:space="preserve"> Loko Konsumen</v>
          </cell>
          <cell r="J79">
            <v>1031265</v>
          </cell>
        </row>
        <row r="83">
          <cell r="B83" t="str">
            <v>PT. PLN (PERSERO)</v>
          </cell>
        </row>
        <row r="84">
          <cell r="B84" t="str">
            <v>SATUAN ADMINISTRASI</v>
          </cell>
        </row>
        <row r="85">
          <cell r="B85" t="str">
            <v>DISTRIBUSI BALI</v>
          </cell>
        </row>
        <row r="86">
          <cell r="B86" t="str">
            <v xml:space="preserve">LEMBAR KERJA </v>
          </cell>
          <cell r="G86" t="str">
            <v>Daftar No.</v>
          </cell>
          <cell r="H86" t="str">
            <v>18</v>
          </cell>
        </row>
        <row r="87">
          <cell r="B87" t="str">
            <v>ANGGARAN LABA RUGI</v>
          </cell>
        </row>
        <row r="88">
          <cell r="B88" t="str">
            <v>TAHUN 2005 - S/D TRW III</v>
          </cell>
          <cell r="G88" t="str">
            <v>Perihal</v>
          </cell>
          <cell r="H88" t="str">
            <v>RENCANA PRODUKSI &amp; PENJUALAN TENAGA LISTRIK</v>
          </cell>
        </row>
        <row r="89">
          <cell r="B89" t="str">
            <v>(Dalam MWh)</v>
          </cell>
        </row>
        <row r="90">
          <cell r="D90" t="str">
            <v>Pembangkitan PLTA</v>
          </cell>
          <cell r="E90" t="str">
            <v>Pembangkitan PLTU</v>
          </cell>
          <cell r="F90" t="str">
            <v>Pembangkitan PLTD</v>
          </cell>
          <cell r="G90" t="str">
            <v>Pembangkitan PLTG</v>
          </cell>
          <cell r="H90" t="str">
            <v>Pembangkitan PLTP</v>
          </cell>
          <cell r="I90" t="str">
            <v>Pembangkitan PLTGU</v>
          </cell>
          <cell r="J90" t="str">
            <v>Fungsi Pembangkitan :</v>
          </cell>
        </row>
        <row r="91">
          <cell r="C91" t="str">
            <v>PEMBANGKITAN MENURUT JENIS BAHAN BAKAR</v>
          </cell>
          <cell r="D91" t="str">
            <v>PLTA</v>
          </cell>
          <cell r="E91" t="str">
            <v>PLTU</v>
          </cell>
          <cell r="F91" t="str">
            <v>PLTD</v>
          </cell>
          <cell r="G91" t="str">
            <v>PLTG</v>
          </cell>
          <cell r="H91" t="str">
            <v>PLTP</v>
          </cell>
          <cell r="I91" t="str">
            <v>PLTGU</v>
          </cell>
          <cell r="J91" t="str">
            <v>JUMLAH</v>
          </cell>
        </row>
        <row r="93">
          <cell r="B93">
            <v>1</v>
          </cell>
          <cell r="C93" t="str">
            <v xml:space="preserve"> PRODUKSI SENDIRI</v>
          </cell>
        </row>
        <row r="94">
          <cell r="C94" t="str">
            <v xml:space="preserve"> Minyak</v>
          </cell>
        </row>
        <row r="95">
          <cell r="C95" t="str">
            <v xml:space="preserve"> - H S D</v>
          </cell>
          <cell r="F95">
            <v>3524</v>
          </cell>
          <cell r="J95">
            <v>3524</v>
          </cell>
        </row>
        <row r="96">
          <cell r="C96" t="str">
            <v xml:space="preserve"> - I D O</v>
          </cell>
          <cell r="J96">
            <v>0</v>
          </cell>
        </row>
        <row r="97">
          <cell r="C97" t="str">
            <v xml:space="preserve"> - M FO</v>
          </cell>
          <cell r="J97">
            <v>0</v>
          </cell>
        </row>
        <row r="98">
          <cell r="D98">
            <v>0</v>
          </cell>
          <cell r="E98">
            <v>0</v>
          </cell>
          <cell r="F98">
            <v>3524</v>
          </cell>
          <cell r="G98">
            <v>0</v>
          </cell>
          <cell r="H98">
            <v>0</v>
          </cell>
          <cell r="I98">
            <v>0</v>
          </cell>
          <cell r="J98">
            <v>3524</v>
          </cell>
        </row>
        <row r="99">
          <cell r="C99" t="str">
            <v xml:space="preserve"> Non Minyak</v>
          </cell>
          <cell r="J99">
            <v>0</v>
          </cell>
        </row>
        <row r="100">
          <cell r="C100" t="str">
            <v xml:space="preserve"> - E&amp;P</v>
          </cell>
          <cell r="J100">
            <v>0</v>
          </cell>
        </row>
        <row r="101">
          <cell r="C101" t="str">
            <v xml:space="preserve"> - Retribusi Penggunaan Arus Air Pemda</v>
          </cell>
          <cell r="J101">
            <v>0</v>
          </cell>
        </row>
        <row r="102">
          <cell r="C102" t="str">
            <v xml:space="preserve"> - Gas Alam</v>
          </cell>
          <cell r="J102">
            <v>0</v>
          </cell>
        </row>
        <row r="103">
          <cell r="C103" t="str">
            <v xml:space="preserve"> - Batu Bara</v>
          </cell>
          <cell r="J103">
            <v>0</v>
          </cell>
        </row>
        <row r="104">
          <cell r="C104" t="str">
            <v xml:space="preserve"> - Panas Bumi</v>
          </cell>
          <cell r="J104">
            <v>0</v>
          </cell>
        </row>
        <row r="105">
          <cell r="C105" t="str">
            <v>Jumlah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</row>
        <row r="106">
          <cell r="B106">
            <v>1</v>
          </cell>
          <cell r="C106" t="str">
            <v>JUMLAH</v>
          </cell>
          <cell r="D106">
            <v>0</v>
          </cell>
          <cell r="E106">
            <v>0</v>
          </cell>
          <cell r="F106">
            <v>3524</v>
          </cell>
          <cell r="G106">
            <v>0</v>
          </cell>
          <cell r="H106">
            <v>0</v>
          </cell>
          <cell r="I106">
            <v>0</v>
          </cell>
          <cell r="J106">
            <v>3524</v>
          </cell>
        </row>
        <row r="107">
          <cell r="B107">
            <v>2</v>
          </cell>
          <cell r="C107" t="str">
            <v xml:space="preserve"> Pemakaian Sendiri Pembangkit &amp; susut trafo</v>
          </cell>
          <cell r="J107">
            <v>0</v>
          </cell>
        </row>
        <row r="108">
          <cell r="B108">
            <v>3</v>
          </cell>
          <cell r="C108" t="str">
            <v xml:space="preserve"> Jumlah Loko Sentral Netto ( 3 = 1-2 )</v>
          </cell>
          <cell r="J108">
            <v>3524</v>
          </cell>
        </row>
        <row r="109">
          <cell r="B109">
            <v>4</v>
          </cell>
          <cell r="C109" t="str">
            <v xml:space="preserve"> Jumlah diterima</v>
          </cell>
          <cell r="J109">
            <v>1657037</v>
          </cell>
        </row>
        <row r="110">
          <cell r="C110" t="str">
            <v>- Unit lain</v>
          </cell>
          <cell r="J110">
            <v>0</v>
          </cell>
        </row>
        <row r="111">
          <cell r="C111" t="str">
            <v>- Pembelian</v>
          </cell>
          <cell r="J111">
            <v>1657037</v>
          </cell>
        </row>
        <row r="112">
          <cell r="C112" t="str">
            <v>- Eks. Sewa Genset</v>
          </cell>
          <cell r="J112">
            <v>0</v>
          </cell>
        </row>
        <row r="113">
          <cell r="B113">
            <v>5</v>
          </cell>
          <cell r="C113" t="str">
            <v xml:space="preserve"> Produksi Total Netto ( 5 = 3 + 4 )</v>
          </cell>
          <cell r="J113">
            <v>1660561</v>
          </cell>
        </row>
        <row r="114">
          <cell r="B114">
            <v>6</v>
          </cell>
          <cell r="C114" t="str">
            <v xml:space="preserve"> Pemakaian sendiri GI</v>
          </cell>
          <cell r="J114">
            <v>2490.5611643239208</v>
          </cell>
        </row>
        <row r="115">
          <cell r="B115">
            <v>7</v>
          </cell>
          <cell r="C115" t="str">
            <v xml:space="preserve"> Susut Transmisi + GI</v>
          </cell>
          <cell r="J115">
            <v>0</v>
          </cell>
        </row>
        <row r="116">
          <cell r="B116">
            <v>8</v>
          </cell>
          <cell r="C116" t="str">
            <v xml:space="preserve"> Dikirim ke unit lain</v>
          </cell>
          <cell r="J116">
            <v>0</v>
          </cell>
        </row>
        <row r="117">
          <cell r="B117">
            <v>9</v>
          </cell>
          <cell r="C117" t="str">
            <v xml:space="preserve"> Disalurkan ke Distribusi ( 9 = 5 - 6 - 7 -8 )</v>
          </cell>
          <cell r="J117">
            <v>1658070.4388356761</v>
          </cell>
        </row>
        <row r="118">
          <cell r="B118" t="str">
            <v>10</v>
          </cell>
          <cell r="C118" t="str">
            <v xml:space="preserve"> Pemakaian sendiri Sistem Distribusi</v>
          </cell>
        </row>
        <row r="119">
          <cell r="B119" t="str">
            <v>11</v>
          </cell>
          <cell r="C119" t="str">
            <v xml:space="preserve"> Susut Distribusi</v>
          </cell>
          <cell r="J119">
            <v>100645.43883567606</v>
          </cell>
        </row>
        <row r="121">
          <cell r="B121" t="str">
            <v>D:\TM1-HASIL\TM1\PLN Budget Reports V1.2\Reports\[RKAP Laba_ Rugi.xls]PenjTL(18)</v>
          </cell>
          <cell r="J121">
            <v>38413.629965046297</v>
          </cell>
        </row>
        <row r="124">
          <cell r="B124" t="str">
            <v>PT. PLN (PERSERO)</v>
          </cell>
        </row>
        <row r="125">
          <cell r="B125" t="str">
            <v>SATUAN ADMINISTRASI</v>
          </cell>
        </row>
        <row r="126">
          <cell r="B126" t="str">
            <v>DISTRIBUSI BALI</v>
          </cell>
        </row>
        <row r="127">
          <cell r="B127" t="str">
            <v xml:space="preserve">LEMBAR KERJA </v>
          </cell>
          <cell r="G127" t="str">
            <v>Daftar No.</v>
          </cell>
          <cell r="H127" t="str">
            <v>18</v>
          </cell>
        </row>
        <row r="128">
          <cell r="B128" t="str">
            <v>ANGGARAN LABA RUGI</v>
          </cell>
        </row>
        <row r="129">
          <cell r="B129" t="str">
            <v>TAHUN 2005 - S/D TRW IV</v>
          </cell>
          <cell r="G129" t="str">
            <v>Perihal</v>
          </cell>
          <cell r="H129" t="str">
            <v>RENCANA PRODUKSI &amp; PENJUALAN TENAGA LISTRIK</v>
          </cell>
        </row>
        <row r="130">
          <cell r="B130" t="str">
            <v>(Dalam MWh)</v>
          </cell>
        </row>
        <row r="131">
          <cell r="D131" t="str">
            <v>Pembangkitan PLTA</v>
          </cell>
          <cell r="E131" t="str">
            <v>Pembangkitan PLTU</v>
          </cell>
          <cell r="F131" t="str">
            <v>Pembangkitan PLTD</v>
          </cell>
          <cell r="G131" t="str">
            <v>Pembangkitan PLTG</v>
          </cell>
          <cell r="H131" t="str">
            <v>Pembangkitan PLTP</v>
          </cell>
          <cell r="I131" t="str">
            <v>Pembangkitan PLTGU</v>
          </cell>
          <cell r="J131" t="str">
            <v>Fungsi Pembangkitan :</v>
          </cell>
        </row>
        <row r="132">
          <cell r="C132" t="str">
            <v>PEMBANGKITAN MENURUT JENIS BAHAN BAKAR</v>
          </cell>
          <cell r="D132" t="str">
            <v>PLTA</v>
          </cell>
          <cell r="E132" t="str">
            <v>PLTU</v>
          </cell>
          <cell r="F132" t="str">
            <v>PLTD</v>
          </cell>
          <cell r="G132" t="str">
            <v>PLTG</v>
          </cell>
          <cell r="H132" t="str">
            <v>PLTP</v>
          </cell>
          <cell r="I132" t="str">
            <v>PLTGU</v>
          </cell>
          <cell r="J132" t="str">
            <v>JUMLAH</v>
          </cell>
        </row>
        <row r="134">
          <cell r="B134">
            <v>1</v>
          </cell>
          <cell r="C134" t="str">
            <v xml:space="preserve"> PRODUKSI SENDIRI</v>
          </cell>
        </row>
        <row r="135">
          <cell r="C135" t="str">
            <v xml:space="preserve"> Minyak</v>
          </cell>
        </row>
        <row r="136">
          <cell r="C136" t="str">
            <v xml:space="preserve"> - H S D</v>
          </cell>
          <cell r="F136">
            <v>4698</v>
          </cell>
          <cell r="J136">
            <v>4698</v>
          </cell>
        </row>
        <row r="137">
          <cell r="C137" t="str">
            <v xml:space="preserve"> - I D O</v>
          </cell>
          <cell r="J137">
            <v>0</v>
          </cell>
        </row>
        <row r="138">
          <cell r="C138" t="str">
            <v xml:space="preserve"> - M FO</v>
          </cell>
          <cell r="J138">
            <v>0</v>
          </cell>
        </row>
        <row r="139">
          <cell r="D139">
            <v>0</v>
          </cell>
          <cell r="E139">
            <v>0</v>
          </cell>
          <cell r="F139">
            <v>4698</v>
          </cell>
          <cell r="G139">
            <v>0</v>
          </cell>
          <cell r="H139">
            <v>0</v>
          </cell>
          <cell r="I139">
            <v>0</v>
          </cell>
          <cell r="J139">
            <v>4698</v>
          </cell>
        </row>
        <row r="140">
          <cell r="C140" t="str">
            <v xml:space="preserve"> Non Minyak</v>
          </cell>
          <cell r="J140">
            <v>0</v>
          </cell>
        </row>
        <row r="141">
          <cell r="C141" t="str">
            <v xml:space="preserve"> - E&amp;P</v>
          </cell>
          <cell r="J141">
            <v>0</v>
          </cell>
        </row>
        <row r="142">
          <cell r="C142" t="str">
            <v xml:space="preserve"> - Retribusi Penggunaan Arus Air Pemda</v>
          </cell>
          <cell r="J142">
            <v>0</v>
          </cell>
        </row>
        <row r="143">
          <cell r="C143" t="str">
            <v xml:space="preserve"> - Gas Alam</v>
          </cell>
          <cell r="J143">
            <v>0</v>
          </cell>
        </row>
        <row r="144">
          <cell r="C144" t="str">
            <v xml:space="preserve"> - Batu Bara</v>
          </cell>
          <cell r="J144">
            <v>0</v>
          </cell>
        </row>
        <row r="145">
          <cell r="C145" t="str">
            <v xml:space="preserve"> - Panas Bumi</v>
          </cell>
          <cell r="J145">
            <v>0</v>
          </cell>
        </row>
        <row r="146">
          <cell r="C146" t="str">
            <v>Jumlah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</row>
        <row r="147">
          <cell r="B147">
            <v>1</v>
          </cell>
          <cell r="C147" t="str">
            <v>JUMLAH</v>
          </cell>
          <cell r="D147">
            <v>0</v>
          </cell>
          <cell r="E147">
            <v>0</v>
          </cell>
          <cell r="F147">
            <v>4698</v>
          </cell>
          <cell r="G147">
            <v>0</v>
          </cell>
          <cell r="H147">
            <v>0</v>
          </cell>
          <cell r="I147">
            <v>0</v>
          </cell>
          <cell r="J147">
            <v>4698</v>
          </cell>
        </row>
        <row r="148">
          <cell r="B148">
            <v>2</v>
          </cell>
          <cell r="C148" t="str">
            <v xml:space="preserve"> Pemakaian Sendiri Pembangkit &amp; susut trafo</v>
          </cell>
          <cell r="J148">
            <v>0</v>
          </cell>
        </row>
        <row r="149">
          <cell r="B149">
            <v>3</v>
          </cell>
          <cell r="C149" t="str">
            <v xml:space="preserve"> Jumlah Loko Sentral Netto ( 3 = 1-2 )</v>
          </cell>
          <cell r="J149">
            <v>4698</v>
          </cell>
        </row>
        <row r="150">
          <cell r="B150">
            <v>4</v>
          </cell>
          <cell r="C150" t="str">
            <v xml:space="preserve"> Jumlah diterima</v>
          </cell>
          <cell r="J150">
            <v>2246222</v>
          </cell>
        </row>
        <row r="151">
          <cell r="C151" t="str">
            <v>- Unit lain</v>
          </cell>
        </row>
        <row r="152">
          <cell r="C152" t="str">
            <v>- Pembelian</v>
          </cell>
          <cell r="J152">
            <v>2246222</v>
          </cell>
        </row>
        <row r="153">
          <cell r="C153" t="str">
            <v>- Eks. Sewa Genset</v>
          </cell>
          <cell r="J153">
            <v>0</v>
          </cell>
        </row>
        <row r="154">
          <cell r="B154">
            <v>5</v>
          </cell>
          <cell r="C154" t="str">
            <v xml:space="preserve"> Produksi Total Netto ( 5 = 3 + 4 )</v>
          </cell>
          <cell r="J154">
            <v>2250920</v>
          </cell>
        </row>
        <row r="155">
          <cell r="B155">
            <v>6</v>
          </cell>
          <cell r="C155" t="str">
            <v xml:space="preserve"> Pemakaian sendiri GI</v>
          </cell>
          <cell r="J155">
            <v>3376</v>
          </cell>
        </row>
        <row r="156">
          <cell r="B156">
            <v>7</v>
          </cell>
          <cell r="C156" t="str">
            <v xml:space="preserve"> Susut Transmisi + GI</v>
          </cell>
          <cell r="J156">
            <v>0</v>
          </cell>
        </row>
        <row r="157">
          <cell r="B157">
            <v>8</v>
          </cell>
          <cell r="C157" t="str">
            <v xml:space="preserve"> Dikirim ke unit lain</v>
          </cell>
          <cell r="J157">
            <v>0</v>
          </cell>
        </row>
        <row r="158">
          <cell r="B158">
            <v>9</v>
          </cell>
          <cell r="C158" t="str">
            <v xml:space="preserve"> Disalurkan ke Distribusi ( 9 = 5 - 6 - 7 -8 )</v>
          </cell>
          <cell r="J158">
            <v>2247544</v>
          </cell>
        </row>
        <row r="159">
          <cell r="B159" t="str">
            <v>10</v>
          </cell>
          <cell r="C159" t="str">
            <v xml:space="preserve"> Pemakaian sendiri Sistem Distribusi</v>
          </cell>
        </row>
      </sheetData>
      <sheetData sheetId="26">
        <row r="1">
          <cell r="B1" t="str">
            <v>PT. PLN (PERSERO)</v>
          </cell>
        </row>
      </sheetData>
      <sheetData sheetId="27">
        <row r="1">
          <cell r="D1" t="str">
            <v>PT. PLN (PERSERO)</v>
          </cell>
        </row>
      </sheetData>
      <sheetData sheetId="28">
        <row r="1">
          <cell r="B1" t="str">
            <v>PT. PLN (PERSERO)</v>
          </cell>
        </row>
      </sheetData>
      <sheetData sheetId="29" refreshError="1"/>
      <sheetData sheetId="3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-LUAR"/>
      <sheetName val="Cover LR"/>
      <sheetName val="Daftar Isi"/>
      <sheetName val="Asumsi"/>
      <sheetName val="PTKU"/>
      <sheetName val="LabaRugi Unsur"/>
      <sheetName val="LabaRugi Fungsi"/>
      <sheetName val="Penjelas"/>
      <sheetName val="JualGTarif(11A)"/>
      <sheetName val="PendOpLain(11B)"/>
      <sheetName val="IkhtisarBiop(12.0)"/>
      <sheetName val="PembelianiTL(12A1"/>
      <sheetName val="SewaPemb(12A2)"/>
      <sheetName val="BBMJenis(12B1)"/>
      <sheetName val="ProduksiTL(12B2)"/>
      <sheetName val="HarMat(12C1)"/>
      <sheetName val="HarJabor(12C2)"/>
      <sheetName val="BBaku(12C3)"/>
      <sheetName val="BPeg-F(12D1)"/>
      <sheetName val="Bipeg-U(12D2)"/>
      <sheetName val="BOLain(12E1)"/>
      <sheetName val="BOLain(12E2)"/>
      <sheetName val="PendaLuOp(13)"/>
      <sheetName val="BiLuOp(14)"/>
      <sheetName val="BiPinjamin(15)"/>
      <sheetName val="PenjTL(18)"/>
      <sheetName val="LabaRugi Lainnya 2005(20)"/>
      <sheetName val="LabaRugi Unsur2004(21A)"/>
      <sheetName val="LabaRugi Fungsi2004(21B)"/>
      <sheetName val="Cover"/>
      <sheetName val="Kamus"/>
    </sheetNames>
    <sheetDataSet>
      <sheetData sheetId="0"/>
      <sheetData sheetId="1"/>
      <sheetData sheetId="2"/>
      <sheetData sheetId="3">
        <row r="4">
          <cell r="U4" t="b">
            <v>1</v>
          </cell>
        </row>
      </sheetData>
      <sheetData sheetId="4"/>
      <sheetData sheetId="5"/>
      <sheetData sheetId="6">
        <row r="1">
          <cell r="B1" t="str">
            <v>PT. PLN (PERSERO)</v>
          </cell>
        </row>
        <row r="2">
          <cell r="B2" t="str">
            <v>SATUAN ADMINISTRASI</v>
          </cell>
        </row>
        <row r="4">
          <cell r="B4" t="str">
            <v>DISTRIBUSI BALI</v>
          </cell>
        </row>
        <row r="5">
          <cell r="B5" t="str">
            <v xml:space="preserve">LAPORAN LABA / RUGI  PER  FUNGSI </v>
          </cell>
        </row>
        <row r="6">
          <cell r="B6" t="str">
            <v>PERIODE 1 JANUARI S/D 31 DESEMBER 2005 DAN 2004</v>
          </cell>
        </row>
        <row r="7">
          <cell r="B7" t="str">
            <v>(Dalam ribuan rupiah)</v>
          </cell>
        </row>
        <row r="8">
          <cell r="D8" t="str">
            <v>RKAP</v>
          </cell>
          <cell r="E8" t="str">
            <v>RKAP</v>
          </cell>
          <cell r="F8" t="str">
            <v>RKAP</v>
          </cell>
          <cell r="G8" t="str">
            <v>RKAP</v>
          </cell>
          <cell r="H8" t="str">
            <v>Perubahan %</v>
          </cell>
          <cell r="I8" t="str">
            <v>ESTIMASI</v>
          </cell>
          <cell r="J8" t="str">
            <v>RKAP</v>
          </cell>
        </row>
        <row r="9">
          <cell r="D9" t="str">
            <v>S/D TRW I</v>
          </cell>
          <cell r="E9" t="str">
            <v>S/D TRW II</v>
          </cell>
          <cell r="F9" t="str">
            <v>S/D TRW III</v>
          </cell>
          <cell r="G9" t="str">
            <v>S/D TRW IV</v>
          </cell>
          <cell r="H9" t="str">
            <v>Tahunan</v>
          </cell>
          <cell r="I9" t="str">
            <v>Tahunan</v>
          </cell>
          <cell r="J9" t="str">
            <v>Tahunan</v>
          </cell>
        </row>
        <row r="10">
          <cell r="D10" t="str">
            <v>2005</v>
          </cell>
          <cell r="E10" t="str">
            <v>2005</v>
          </cell>
          <cell r="F10" t="str">
            <v>2005</v>
          </cell>
          <cell r="G10" t="str">
            <v>2005</v>
          </cell>
          <cell r="H10" t="str">
            <v>2005</v>
          </cell>
          <cell r="I10" t="str">
            <v>2004</v>
          </cell>
          <cell r="J10" t="str">
            <v>2004</v>
          </cell>
        </row>
        <row r="11">
          <cell r="B11" t="str">
            <v>K E T E R A N G A N</v>
          </cell>
          <cell r="D11" t="str">
            <v>RKAP 2005</v>
          </cell>
          <cell r="H11" t="str">
            <v>Perubahan 2005 / 2004 %</v>
          </cell>
          <cell r="I11" t="str">
            <v>ESTIMASI 2004</v>
          </cell>
          <cell r="J11" t="str">
            <v>RKAP 2004</v>
          </cell>
        </row>
        <row r="12">
          <cell r="D12" t="str">
            <v>S/D TRW I</v>
          </cell>
          <cell r="E12" t="str">
            <v xml:space="preserve"> S/D TRW II</v>
          </cell>
          <cell r="F12" t="str">
            <v>S/D TRW  III</v>
          </cell>
          <cell r="G12" t="str">
            <v>S/D TRW IV</v>
          </cell>
        </row>
        <row r="13">
          <cell r="B13" t="str">
            <v>A. PENDAPATAN USAHA</v>
          </cell>
          <cell r="D13">
            <v>393916450.197483</v>
          </cell>
          <cell r="E13">
            <v>793124619.92363036</v>
          </cell>
          <cell r="F13">
            <v>1193159010.0170069</v>
          </cell>
          <cell r="G13">
            <v>1608641070.5079026</v>
          </cell>
          <cell r="H13">
            <v>1.2456331353345009</v>
          </cell>
          <cell r="I13">
            <v>1291424437</v>
          </cell>
          <cell r="J13">
            <v>1301589016</v>
          </cell>
        </row>
        <row r="14">
          <cell r="B14" t="str">
            <v>B. BEBAN USAHA</v>
          </cell>
          <cell r="D14">
            <v>322661023.05675739</v>
          </cell>
          <cell r="E14">
            <v>658681882.17500484</v>
          </cell>
          <cell r="F14">
            <v>984352826.7234565</v>
          </cell>
          <cell r="G14">
            <v>1313138201.25</v>
          </cell>
          <cell r="H14">
            <v>1.139186152626023</v>
          </cell>
          <cell r="I14">
            <v>1152698528</v>
          </cell>
          <cell r="J14">
            <v>1201739249</v>
          </cell>
        </row>
        <row r="15">
          <cell r="B15" t="str">
            <v xml:space="preserve"> - Pembelian Tenaga Listrik</v>
          </cell>
          <cell r="D15">
            <v>246025863.72222161</v>
          </cell>
          <cell r="E15">
            <v>497548990.13065672</v>
          </cell>
          <cell r="F15">
            <v>747940526.29733658</v>
          </cell>
          <cell r="G15">
            <v>1013882288</v>
          </cell>
          <cell r="H15">
            <v>1.1406726011869539</v>
          </cell>
          <cell r="I15">
            <v>888846008</v>
          </cell>
          <cell r="J15">
            <v>923434309</v>
          </cell>
        </row>
        <row r="16">
          <cell r="B16" t="str">
            <v xml:space="preserve"> - Sewa Pembangkit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</row>
        <row r="17">
          <cell r="B17" t="str">
            <v xml:space="preserve"> Fungsi Pembangkitan :</v>
          </cell>
        </row>
        <row r="18">
          <cell r="B18" t="str">
            <v xml:space="preserve"> -  Pembangkitan  PLTA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</row>
        <row r="19">
          <cell r="B19" t="str">
            <v xml:space="preserve"> -  Pembangkitan  PLTU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</row>
        <row r="20">
          <cell r="B20" t="str">
            <v xml:space="preserve"> -  Pembangkitan  PLTD</v>
          </cell>
          <cell r="D20">
            <v>1627581.1319751272</v>
          </cell>
          <cell r="E20">
            <v>3357666.1586128217</v>
          </cell>
          <cell r="F20">
            <v>5117779.5808783369</v>
          </cell>
          <cell r="G20">
            <v>6535873.2920333594</v>
          </cell>
          <cell r="H20">
            <v>1.2805118408563607</v>
          </cell>
          <cell r="I20">
            <v>5104110</v>
          </cell>
          <cell r="J20">
            <v>6090961</v>
          </cell>
        </row>
        <row r="21">
          <cell r="B21" t="str">
            <v xml:space="preserve"> -  Pembangkitan  PLTG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</row>
        <row r="22">
          <cell r="B22" t="str">
            <v xml:space="preserve"> -  Pembangkitan  PLTP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</row>
        <row r="23">
          <cell r="B23" t="str">
            <v xml:space="preserve"> -  Pembangkitan  PLTGU 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</row>
        <row r="24">
          <cell r="B24" t="str">
            <v xml:space="preserve"> -  Sewa Pembangkit 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</row>
        <row r="25">
          <cell r="B25" t="str">
            <v>Sub Jumlah</v>
          </cell>
          <cell r="D25">
            <v>1627581.1319751272</v>
          </cell>
          <cell r="E25">
            <v>3357666.1586128217</v>
          </cell>
          <cell r="F25">
            <v>5117779.5808783369</v>
          </cell>
          <cell r="G25">
            <v>6535873.2920333594</v>
          </cell>
          <cell r="H25">
            <v>1.2805118408563607</v>
          </cell>
          <cell r="I25">
            <v>5104110</v>
          </cell>
          <cell r="J25">
            <v>6090961</v>
          </cell>
        </row>
        <row r="26">
          <cell r="B26" t="str">
            <v>Fungsi Transmisi :</v>
          </cell>
        </row>
        <row r="27">
          <cell r="B27" t="str">
            <v>- Sistim Transmisi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</row>
        <row r="28">
          <cell r="B28" t="str">
            <v>- Sisitim Tele Informasi Data</v>
          </cell>
          <cell r="D28">
            <v>172447.36445657868</v>
          </cell>
          <cell r="E28">
            <v>388006.57002730196</v>
          </cell>
          <cell r="F28">
            <v>505024.42447998043</v>
          </cell>
          <cell r="G28">
            <v>615902.05531401548</v>
          </cell>
          <cell r="H28">
            <v>0</v>
          </cell>
          <cell r="I28">
            <v>0</v>
          </cell>
          <cell r="J28">
            <v>0</v>
          </cell>
        </row>
        <row r="29">
          <cell r="B29" t="str">
            <v>Sub Jumlah</v>
          </cell>
          <cell r="D29">
            <v>172447.36445657868</v>
          </cell>
          <cell r="E29">
            <v>388006.57002730196</v>
          </cell>
          <cell r="F29">
            <v>505024.42447998043</v>
          </cell>
          <cell r="G29">
            <v>615902.05531401548</v>
          </cell>
          <cell r="H29">
            <v>0</v>
          </cell>
          <cell r="I29">
            <v>0</v>
          </cell>
          <cell r="J29">
            <v>0</v>
          </cell>
        </row>
        <row r="30">
          <cell r="B30" t="str">
            <v>Fungsi Distribusi :</v>
          </cell>
        </row>
        <row r="31">
          <cell r="B31" t="str">
            <v>- Sistim Distribusi</v>
          </cell>
          <cell r="D31">
            <v>45477691.058312051</v>
          </cell>
          <cell r="E31">
            <v>99987514.604386702</v>
          </cell>
          <cell r="F31">
            <v>143652663.24508452</v>
          </cell>
          <cell r="G31">
            <v>177237959.7273261</v>
          </cell>
          <cell r="H31">
            <v>1.2642728967409567</v>
          </cell>
          <cell r="I31">
            <v>140189638</v>
          </cell>
          <cell r="J31">
            <v>154960749</v>
          </cell>
        </row>
        <row r="32">
          <cell r="B32" t="str">
            <v>- Unit Pengatur Distribusi</v>
          </cell>
          <cell r="D32">
            <v>1428289.6410622168</v>
          </cell>
          <cell r="E32">
            <v>2997752.1648032079</v>
          </cell>
          <cell r="F32">
            <v>4395680.5020195087</v>
          </cell>
          <cell r="G32">
            <v>5534522.1075462122</v>
          </cell>
          <cell r="H32">
            <v>1.0271491648744064</v>
          </cell>
          <cell r="I32">
            <v>5388236</v>
          </cell>
          <cell r="J32">
            <v>6587877</v>
          </cell>
        </row>
        <row r="33">
          <cell r="B33" t="str">
            <v>Sub Jumlah</v>
          </cell>
          <cell r="D33">
            <v>46905980.699374266</v>
          </cell>
          <cell r="E33">
            <v>102985266.76918991</v>
          </cell>
          <cell r="F33">
            <v>148048343.74710402</v>
          </cell>
          <cell r="G33">
            <v>182772481.83487231</v>
          </cell>
          <cell r="H33">
            <v>1.2554962977057373</v>
          </cell>
          <cell r="I33">
            <v>145577874</v>
          </cell>
          <cell r="J33">
            <v>161548626</v>
          </cell>
        </row>
        <row r="34">
          <cell r="B34" t="str">
            <v>Fungsi Tata Usaha Langganan</v>
          </cell>
          <cell r="D34">
            <v>10661098.678120708</v>
          </cell>
          <cell r="E34">
            <v>20662386.351915766</v>
          </cell>
          <cell r="F34">
            <v>30717696.940998338</v>
          </cell>
          <cell r="G34">
            <v>41296788.703254096</v>
          </cell>
          <cell r="H34">
            <v>1.0813125060518696</v>
          </cell>
          <cell r="I34">
            <v>38191354</v>
          </cell>
          <cell r="J34">
            <v>43106694</v>
          </cell>
        </row>
        <row r="35">
          <cell r="B35" t="str">
            <v>Fungsi Pendukung :</v>
          </cell>
        </row>
        <row r="36">
          <cell r="B36" t="str">
            <v>- Tata Usaha</v>
          </cell>
          <cell r="D36">
            <v>13333686.080484357</v>
          </cell>
          <cell r="E36">
            <v>25650554.625749148</v>
          </cell>
          <cell r="F36">
            <v>39570494.861379109</v>
          </cell>
          <cell r="G36">
            <v>53012810.378453352</v>
          </cell>
          <cell r="H36">
            <v>0.79510427677660955</v>
          </cell>
          <cell r="I36">
            <v>66674035</v>
          </cell>
          <cell r="J36">
            <v>61605735</v>
          </cell>
        </row>
        <row r="37">
          <cell r="B37" t="str">
            <v>- Gudang dan Persediaan Bahan</v>
          </cell>
          <cell r="D37">
            <v>356018.45073932078</v>
          </cell>
          <cell r="E37">
            <v>755146.70559824747</v>
          </cell>
          <cell r="F37">
            <v>1141403.5826887409</v>
          </cell>
          <cell r="G37">
            <v>1440256.2979882078</v>
          </cell>
          <cell r="H37">
            <v>1.8364830187277832</v>
          </cell>
          <cell r="I37">
            <v>784247</v>
          </cell>
          <cell r="J37">
            <v>3200029</v>
          </cell>
        </row>
        <row r="38">
          <cell r="B38" t="str">
            <v>- B e n g k e l</v>
          </cell>
          <cell r="D38">
            <v>407537.49015391432</v>
          </cell>
          <cell r="E38">
            <v>766713.82618768781</v>
          </cell>
          <cell r="F38">
            <v>1116181.2194362343</v>
          </cell>
          <cell r="G38">
            <v>1522992.571886485</v>
          </cell>
          <cell r="H38">
            <v>0.30632385284606717</v>
          </cell>
          <cell r="I38">
            <v>4971838</v>
          </cell>
          <cell r="J38">
            <v>347193</v>
          </cell>
        </row>
        <row r="39">
          <cell r="B39" t="str">
            <v>- Laboratorium</v>
          </cell>
          <cell r="D39">
            <v>43312.11244347789</v>
          </cell>
          <cell r="E39">
            <v>108459.53136748484</v>
          </cell>
          <cell r="F39">
            <v>237190.42466919191</v>
          </cell>
          <cell r="G39">
            <v>267710.76225251594</v>
          </cell>
          <cell r="H39">
            <v>0.74078076939737114</v>
          </cell>
          <cell r="I39">
            <v>361390</v>
          </cell>
          <cell r="J39">
            <v>255640</v>
          </cell>
        </row>
        <row r="40">
          <cell r="B40" t="str">
            <v>- Jasa-Jasa Teknik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</row>
        <row r="41">
          <cell r="B41" t="str">
            <v>- Wisma dan Rumah Dinas</v>
          </cell>
          <cell r="D41">
            <v>158990.41323001625</v>
          </cell>
          <cell r="E41">
            <v>364372.45883129037</v>
          </cell>
          <cell r="F41">
            <v>598485.42824010341</v>
          </cell>
          <cell r="G41">
            <v>715201.04976941412</v>
          </cell>
          <cell r="H41">
            <v>1.167109254401399</v>
          </cell>
          <cell r="I41">
            <v>612797</v>
          </cell>
          <cell r="J41">
            <v>1064860</v>
          </cell>
        </row>
        <row r="42">
          <cell r="B42" t="str">
            <v>- Sistim Telekomonikasi</v>
          </cell>
          <cell r="D42">
            <v>724284.47562386189</v>
          </cell>
          <cell r="E42">
            <v>1682152.5246569221</v>
          </cell>
          <cell r="F42">
            <v>2780134.4551400049</v>
          </cell>
          <cell r="G42">
            <v>2328931.3041762263</v>
          </cell>
          <cell r="H42">
            <v>1.4788039077236137</v>
          </cell>
          <cell r="I42">
            <v>1574875</v>
          </cell>
          <cell r="J42">
            <v>1085202</v>
          </cell>
        </row>
        <row r="43">
          <cell r="B43" t="str">
            <v>- Rupa-Rupa Jasa Umum dan Teknologi Informasi</v>
          </cell>
          <cell r="D43">
            <v>2244222.4379341276</v>
          </cell>
          <cell r="E43">
            <v>4412166.5222115945</v>
          </cell>
          <cell r="F43">
            <v>6579565.7611058</v>
          </cell>
          <cell r="G43">
            <v>8746965</v>
          </cell>
          <cell r="H43">
            <v>0</v>
          </cell>
          <cell r="I43">
            <v>0</v>
          </cell>
          <cell r="J43">
            <v>0</v>
          </cell>
        </row>
        <row r="44">
          <cell r="B44" t="str">
            <v>- Pendidikan dan Latihan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</row>
        <row r="45">
          <cell r="B45" t="str">
            <v>Sub Jumlah</v>
          </cell>
          <cell r="D45">
            <v>17268051.460609075</v>
          </cell>
          <cell r="E45">
            <v>33739566.194602378</v>
          </cell>
          <cell r="F45">
            <v>52023455.732659183</v>
          </cell>
          <cell r="G45">
            <v>68034867.364526212</v>
          </cell>
          <cell r="H45">
            <v>0.90738343030371038</v>
          </cell>
          <cell r="I45">
            <v>74979182</v>
          </cell>
          <cell r="J45">
            <v>67558659</v>
          </cell>
        </row>
        <row r="46">
          <cell r="B46" t="str">
            <v>C. LABA (RUGI) USAHA</v>
          </cell>
          <cell r="D46">
            <v>71255427.140725613</v>
          </cell>
          <cell r="E46">
            <v>134442737.74862552</v>
          </cell>
          <cell r="F46">
            <v>208806183.29355037</v>
          </cell>
          <cell r="G46">
            <v>295502869.25790262</v>
          </cell>
          <cell r="H46">
            <v>2.1301202593518607</v>
          </cell>
          <cell r="I46">
            <v>138725909</v>
          </cell>
          <cell r="J46">
            <v>99849767</v>
          </cell>
        </row>
        <row r="47">
          <cell r="B47" t="str">
            <v>D. PENDAPATAN (BEBAN) LAIN-LAIN</v>
          </cell>
          <cell r="D47">
            <v>-503994.57579430821</v>
          </cell>
          <cell r="E47">
            <v>-1007989.1515886164</v>
          </cell>
          <cell r="F47">
            <v>-4097726.0719742887</v>
          </cell>
          <cell r="G47">
            <v>-4635272</v>
          </cell>
          <cell r="H47">
            <v>-5.2928806653908165</v>
          </cell>
          <cell r="I47">
            <v>875756</v>
          </cell>
          <cell r="J47">
            <v>-3415865</v>
          </cell>
        </row>
        <row r="48">
          <cell r="B48" t="str">
            <v>E. LABA (RUGI) SEBELUM POS LUAR BIASA</v>
          </cell>
          <cell r="D48">
            <v>70751432.564931303</v>
          </cell>
          <cell r="E48">
            <v>133434748.5970369</v>
          </cell>
          <cell r="F48">
            <v>204708457.22157609</v>
          </cell>
          <cell r="G48">
            <v>290867597.25790262</v>
          </cell>
          <cell r="H48">
            <v>2.0835539265087033</v>
          </cell>
          <cell r="I48">
            <v>139601665</v>
          </cell>
          <cell r="J48">
            <v>96433902</v>
          </cell>
        </row>
        <row r="49">
          <cell r="B49" t="str">
            <v>LABA (RUGI) LUAR BIASA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</row>
        <row r="50">
          <cell r="B50" t="str">
            <v>F. LABA (RUGI) SEBELUM PPh BADAN</v>
          </cell>
          <cell r="D50">
            <v>70751432.564931303</v>
          </cell>
          <cell r="E50">
            <v>133434748.5970369</v>
          </cell>
          <cell r="F50">
            <v>204708457.22157609</v>
          </cell>
          <cell r="G50">
            <v>290867597.25790262</v>
          </cell>
          <cell r="H50">
            <v>2.0835539265087033</v>
          </cell>
          <cell r="I50">
            <v>139601665</v>
          </cell>
          <cell r="J50">
            <v>96433902</v>
          </cell>
        </row>
        <row r="51">
          <cell r="B51" t="str">
            <v xml:space="preserve">BEBAN PAJAK 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</row>
        <row r="52">
          <cell r="B52" t="str">
            <v>Beban Pajak Kini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</row>
        <row r="53">
          <cell r="B53" t="str">
            <v>Beban Pajak Tangguhan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</row>
        <row r="54">
          <cell r="B54" t="str">
            <v>G. LABA (RUGI) SEBELUM HAK MINORITAS</v>
          </cell>
          <cell r="D54">
            <v>70751432.564931303</v>
          </cell>
          <cell r="E54">
            <v>133434748.5970369</v>
          </cell>
          <cell r="F54">
            <v>204708457.22157609</v>
          </cell>
          <cell r="G54">
            <v>290867597.25790262</v>
          </cell>
          <cell r="H54">
            <v>2.0835539265087033</v>
          </cell>
          <cell r="I54">
            <v>139601665</v>
          </cell>
          <cell r="J54">
            <v>96433902</v>
          </cell>
        </row>
        <row r="55">
          <cell r="B55" t="str">
            <v>HAK MINORITAS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</row>
        <row r="56">
          <cell r="B56" t="str">
            <v>H. LABA ( RUGI ) BERSIH</v>
          </cell>
          <cell r="D56">
            <v>70751432.564931303</v>
          </cell>
          <cell r="E56">
            <v>133434748.5970369</v>
          </cell>
          <cell r="F56">
            <v>204708457.22157609</v>
          </cell>
          <cell r="G56">
            <v>290867597.25790262</v>
          </cell>
          <cell r="H56">
            <v>2.0835539265087033</v>
          </cell>
          <cell r="I56">
            <v>139601665</v>
          </cell>
          <cell r="J56">
            <v>96433902</v>
          </cell>
        </row>
        <row r="57">
          <cell r="B57" t="str">
            <v>D:\TM1-HASIL\TM1\PLN Budget Reports V1.2\Reports\[RKAP Laba_ Rugi.xls]LabaRugi Fungsi</v>
          </cell>
          <cell r="J57">
            <v>38413.62996539352</v>
          </cell>
        </row>
        <row r="58">
          <cell r="G58" t="str">
            <v>GENERAL MANAGER,</v>
          </cell>
        </row>
      </sheetData>
      <sheetData sheetId="7"/>
      <sheetData sheetId="8">
        <row r="1">
          <cell r="B1" t="str">
            <v>PT. PLN (PERSERO)</v>
          </cell>
        </row>
        <row r="2">
          <cell r="B2" t="str">
            <v>SATUAN ADMINISTRASI</v>
          </cell>
        </row>
        <row r="3">
          <cell r="B3" t="str">
            <v>DISTRIBUSI BALI</v>
          </cell>
        </row>
        <row r="4">
          <cell r="B4" t="str">
            <v>LEMBAR KERJA</v>
          </cell>
        </row>
        <row r="5">
          <cell r="B5" t="str">
            <v>ANGGARAN LABA RUGI</v>
          </cell>
        </row>
        <row r="6">
          <cell r="B6" t="str">
            <v>TAHUN 2005 - S/D TRW I</v>
          </cell>
        </row>
        <row r="7">
          <cell r="B7" t="str">
            <v>(Dalam ribuan rupiah)</v>
          </cell>
        </row>
        <row r="9">
          <cell r="C9" t="str">
            <v>Jumlah Awal Pelanggan</v>
          </cell>
          <cell r="D9" t="str">
            <v>Penambahan (Pengurangan) Pelanggan</v>
          </cell>
          <cell r="E9" t="str">
            <v>Jumlah Akhir Pelanggan</v>
          </cell>
          <cell r="F9" t="str">
            <v>Jumlah Awal Daya Tersambung - KVA</v>
          </cell>
          <cell r="G9" t="str">
            <v>Penambahan (Pengurangan) Daya Tersambung - KVA</v>
          </cell>
          <cell r="H9" t="str">
            <v>Jumlah Akhir Daya Tersambung - KVA</v>
          </cell>
          <cell r="I9" t="str">
            <v>Tarif BP</v>
          </cell>
        </row>
        <row r="10">
          <cell r="B10" t="str">
            <v>GOLONGAN TARIF</v>
          </cell>
          <cell r="C10" t="str">
            <v>PELANGGAN</v>
          </cell>
          <cell r="F10" t="str">
            <v>DAYA TERSAMBUNG</v>
          </cell>
        </row>
        <row r="11">
          <cell r="C11" t="str">
            <v>JUMLAH AWAL</v>
          </cell>
          <cell r="D11" t="str">
            <v>PENAMBAHAN/ (PENGURANGAN)</v>
          </cell>
          <cell r="E11" t="str">
            <v>JUMLAH AKHIR</v>
          </cell>
          <cell r="F11" t="str">
            <v>JUMLAH AWAL</v>
          </cell>
          <cell r="G11" t="str">
            <v>PENAMBAHAN/ (PENGURANGAN)</v>
          </cell>
          <cell r="H11" t="str">
            <v>JUMLAH AKHIR</v>
          </cell>
          <cell r="I11" t="str">
            <v>TARIF BP</v>
          </cell>
        </row>
        <row r="12">
          <cell r="C12" t="str">
            <v>Pelanggan</v>
          </cell>
          <cell r="D12" t="str">
            <v>Pelanggan</v>
          </cell>
          <cell r="E12" t="str">
            <v>Pelanggan</v>
          </cell>
          <cell r="F12" t="str">
            <v>kVA</v>
          </cell>
          <cell r="G12" t="str">
            <v>kVA</v>
          </cell>
          <cell r="H12" t="str">
            <v>kVA</v>
          </cell>
          <cell r="I12" t="str">
            <v>Rp/kVA</v>
          </cell>
        </row>
        <row r="13">
          <cell r="B13" t="str">
            <v>1</v>
          </cell>
          <cell r="C13" t="str">
            <v>2</v>
          </cell>
          <cell r="D13" t="str">
            <v>3</v>
          </cell>
          <cell r="E13" t="str">
            <v>4 = 2 + 3</v>
          </cell>
          <cell r="F13" t="str">
            <v>5</v>
          </cell>
          <cell r="G13" t="str">
            <v>6</v>
          </cell>
          <cell r="H13" t="str">
            <v>7 = 5 + 6</v>
          </cell>
          <cell r="I13" t="str">
            <v>8</v>
          </cell>
        </row>
        <row r="15">
          <cell r="B15" t="str">
            <v xml:space="preserve">S.1 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</row>
        <row r="16">
          <cell r="B16" t="str">
            <v>S.2 / 450 VA</v>
          </cell>
          <cell r="C16">
            <v>10713</v>
          </cell>
          <cell r="D16">
            <v>42.002758620689654</v>
          </cell>
          <cell r="E16">
            <v>10755.002758620689</v>
          </cell>
          <cell r="F16">
            <v>4820.8500000000004</v>
          </cell>
          <cell r="G16">
            <v>10.93</v>
          </cell>
          <cell r="H16">
            <v>4831.7800000000007</v>
          </cell>
          <cell r="I16">
            <v>322657.80730897008</v>
          </cell>
        </row>
        <row r="17">
          <cell r="B17" t="str">
            <v>S.2 / 900 VA</v>
          </cell>
          <cell r="C17">
            <v>3288</v>
          </cell>
          <cell r="D17">
            <v>48.603192118226602</v>
          </cell>
          <cell r="E17">
            <v>3336.6031921182266</v>
          </cell>
          <cell r="F17">
            <v>2959.2</v>
          </cell>
          <cell r="G17">
            <v>25.34</v>
          </cell>
          <cell r="H17">
            <v>2984.54</v>
          </cell>
          <cell r="I17">
            <v>322657.80730897008</v>
          </cell>
        </row>
        <row r="18">
          <cell r="B18" t="str">
            <v>S.2 / 1.300 VA</v>
          </cell>
          <cell r="C18">
            <v>2643</v>
          </cell>
          <cell r="D18">
            <v>34.202246305418718</v>
          </cell>
          <cell r="E18">
            <v>2677.2022463054186</v>
          </cell>
          <cell r="F18">
            <v>3435.9</v>
          </cell>
          <cell r="G18">
            <v>25.84</v>
          </cell>
          <cell r="H18">
            <v>3461.7400000000002</v>
          </cell>
          <cell r="I18">
            <v>322657.80730897008</v>
          </cell>
        </row>
        <row r="19">
          <cell r="B19" t="str">
            <v>S.2 / &gt; 2.200 VA</v>
          </cell>
          <cell r="C19">
            <v>632</v>
          </cell>
          <cell r="D19">
            <v>50.403310344827588</v>
          </cell>
          <cell r="E19">
            <v>682.40331034482756</v>
          </cell>
          <cell r="F19">
            <v>1390.4</v>
          </cell>
          <cell r="G19">
            <v>64.375</v>
          </cell>
          <cell r="H19">
            <v>1454.7750000000001</v>
          </cell>
          <cell r="I19">
            <v>322657.80730897008</v>
          </cell>
        </row>
        <row r="20">
          <cell r="B20" t="str">
            <v>S.2 / &gt; 2.200 s/d 200 kVA</v>
          </cell>
          <cell r="C20">
            <v>762</v>
          </cell>
          <cell r="D20">
            <v>484.23180295566505</v>
          </cell>
          <cell r="E20">
            <v>1246.231802955665</v>
          </cell>
          <cell r="F20">
            <v>10289.299999999999</v>
          </cell>
          <cell r="G20">
            <v>293.47000000000003</v>
          </cell>
          <cell r="H20">
            <v>10582.769999999999</v>
          </cell>
          <cell r="I20">
            <v>350000</v>
          </cell>
        </row>
        <row r="21">
          <cell r="B21" t="str">
            <v>S.3 &gt; 200 kVA</v>
          </cell>
          <cell r="C21">
            <v>7</v>
          </cell>
          <cell r="D21">
            <v>0</v>
          </cell>
          <cell r="E21">
            <v>7</v>
          </cell>
          <cell r="F21">
            <v>4220</v>
          </cell>
          <cell r="G21">
            <v>0</v>
          </cell>
          <cell r="H21">
            <v>4220</v>
          </cell>
          <cell r="I21">
            <v>350000</v>
          </cell>
        </row>
        <row r="22">
          <cell r="B22" t="str">
            <v>Jumlah S</v>
          </cell>
          <cell r="C22">
            <v>18045</v>
          </cell>
          <cell r="D22">
            <v>659.44331034482764</v>
          </cell>
          <cell r="E22">
            <v>18704.443310344828</v>
          </cell>
          <cell r="F22">
            <v>27115.65</v>
          </cell>
          <cell r="G22">
            <v>419.95500000000004</v>
          </cell>
          <cell r="H22">
            <v>27535.605</v>
          </cell>
        </row>
        <row r="23">
          <cell r="B23" t="str">
            <v>R.1 / s/d 450 VA</v>
          </cell>
          <cell r="C23">
            <v>316810</v>
          </cell>
          <cell r="D23">
            <v>771.05064039408865</v>
          </cell>
          <cell r="E23">
            <v>317581.0506403941</v>
          </cell>
          <cell r="F23">
            <v>142564.5</v>
          </cell>
          <cell r="G23">
            <v>201.245</v>
          </cell>
          <cell r="H23">
            <v>142765.745</v>
          </cell>
          <cell r="I23">
            <v>300319.11112163472</v>
          </cell>
        </row>
        <row r="24">
          <cell r="B24" t="str">
            <v>R.1 / 900 VA</v>
          </cell>
          <cell r="C24">
            <v>131703</v>
          </cell>
          <cell r="D24">
            <v>3627.8382660098523</v>
          </cell>
          <cell r="E24">
            <v>135330.83826600984</v>
          </cell>
          <cell r="F24">
            <v>118532.7</v>
          </cell>
          <cell r="G24">
            <v>1894.1650000000002</v>
          </cell>
          <cell r="H24">
            <v>120426.86499999999</v>
          </cell>
          <cell r="I24">
            <v>300319.11112163472</v>
          </cell>
        </row>
        <row r="25">
          <cell r="B25" t="str">
            <v>R.1 / 1.300 VA</v>
          </cell>
          <cell r="C25">
            <v>97401</v>
          </cell>
          <cell r="D25">
            <v>4233.8780689655168</v>
          </cell>
          <cell r="E25">
            <v>101634.87806896551</v>
          </cell>
          <cell r="F25">
            <v>126621.3</v>
          </cell>
          <cell r="G25">
            <v>3193.2150000000001</v>
          </cell>
          <cell r="H25">
            <v>129814.515</v>
          </cell>
          <cell r="I25">
            <v>300319.11112163472</v>
          </cell>
        </row>
        <row r="26">
          <cell r="B26" t="str">
            <v>R.1 / 2.200 VA</v>
          </cell>
          <cell r="C26">
            <v>26331</v>
          </cell>
          <cell r="D26">
            <v>2247.1475862068964</v>
          </cell>
          <cell r="E26">
            <v>28578.147586206898</v>
          </cell>
          <cell r="F26">
            <v>57928.2</v>
          </cell>
          <cell r="G26">
            <v>2868.9650000000001</v>
          </cell>
          <cell r="H26">
            <v>60797.164999999994</v>
          </cell>
          <cell r="I26">
            <v>300319.11112163472</v>
          </cell>
        </row>
        <row r="27">
          <cell r="B27" t="str">
            <v>R.2 / &gt; 2.200 s/d 6.600 VA</v>
          </cell>
          <cell r="C27">
            <v>12772</v>
          </cell>
          <cell r="D27">
            <v>1407.6924532019705</v>
          </cell>
          <cell r="E27">
            <v>14179.692453201971</v>
          </cell>
          <cell r="F27">
            <v>54036</v>
          </cell>
          <cell r="G27">
            <v>3173.49</v>
          </cell>
          <cell r="H27">
            <v>57209.49</v>
          </cell>
          <cell r="I27">
            <v>347809.60404380795</v>
          </cell>
        </row>
        <row r="28">
          <cell r="B28" t="str">
            <v>R.3 / &gt; 6.600 VA</v>
          </cell>
          <cell r="C28">
            <v>2688</v>
          </cell>
          <cell r="D28">
            <v>84.605556650246299</v>
          </cell>
          <cell r="E28">
            <v>2772.6055566502464</v>
          </cell>
          <cell r="F28">
            <v>36628.199999999997</v>
          </cell>
          <cell r="G28">
            <v>1795.405</v>
          </cell>
          <cell r="H28">
            <v>38423.604999999996</v>
          </cell>
          <cell r="I28">
            <v>350000</v>
          </cell>
        </row>
        <row r="29">
          <cell r="B29" t="str">
            <v>Jumlah R</v>
          </cell>
          <cell r="C29">
            <v>587705</v>
          </cell>
          <cell r="D29">
            <v>12372.21257142857</v>
          </cell>
          <cell r="E29">
            <v>600077.21257142851</v>
          </cell>
          <cell r="F29">
            <v>536310.9</v>
          </cell>
          <cell r="G29">
            <v>13126.485000000001</v>
          </cell>
          <cell r="H29">
            <v>549437.38500000001</v>
          </cell>
        </row>
        <row r="30">
          <cell r="B30" t="str">
            <v>B.1 / s/d 450 VA</v>
          </cell>
          <cell r="C30">
            <v>6535</v>
          </cell>
          <cell r="D30">
            <v>24.001576354679806</v>
          </cell>
          <cell r="E30">
            <v>6559.0015763546799</v>
          </cell>
          <cell r="F30">
            <v>2940.75</v>
          </cell>
          <cell r="G30">
            <v>6.21</v>
          </cell>
          <cell r="H30">
            <v>2946.96</v>
          </cell>
          <cell r="I30">
            <v>312975.44535387581</v>
          </cell>
        </row>
        <row r="31">
          <cell r="B31" t="str">
            <v>B.1 / 900 VA</v>
          </cell>
          <cell r="C31">
            <v>5355</v>
          </cell>
          <cell r="D31">
            <v>56.403704433497538</v>
          </cell>
          <cell r="E31">
            <v>5411.4037044334973</v>
          </cell>
          <cell r="F31">
            <v>4819.5</v>
          </cell>
          <cell r="G31">
            <v>29.315000000000001</v>
          </cell>
          <cell r="H31">
            <v>4848.8149999999996</v>
          </cell>
          <cell r="I31">
            <v>312975.44535387581</v>
          </cell>
        </row>
        <row r="32">
          <cell r="B32" t="str">
            <v>B.1 / 1.300 VA</v>
          </cell>
          <cell r="C32">
            <v>11744</v>
          </cell>
          <cell r="D32">
            <v>217.2142660098522</v>
          </cell>
          <cell r="E32">
            <v>11961.214266009853</v>
          </cell>
          <cell r="F32">
            <v>15267.2</v>
          </cell>
          <cell r="G32">
            <v>163.64500000000001</v>
          </cell>
          <cell r="H32">
            <v>15430.845000000001</v>
          </cell>
          <cell r="I32">
            <v>312975.44535387581</v>
          </cell>
        </row>
        <row r="33">
          <cell r="B33" t="str">
            <v>B.1 / 2.200 VA</v>
          </cell>
          <cell r="C33">
            <v>9391</v>
          </cell>
          <cell r="D33">
            <v>591.03881773399019</v>
          </cell>
          <cell r="E33">
            <v>9982.0388177339901</v>
          </cell>
          <cell r="F33">
            <v>20660.2</v>
          </cell>
          <cell r="G33">
            <v>754.28499999999997</v>
          </cell>
          <cell r="H33">
            <v>21414.485000000001</v>
          </cell>
          <cell r="I33">
            <v>312975.44535387581</v>
          </cell>
        </row>
        <row r="34">
          <cell r="B34" t="str">
            <v>B.2 / &gt; 2.200 s/d 200 kVA</v>
          </cell>
          <cell r="C34">
            <v>16148</v>
          </cell>
          <cell r="D34">
            <v>1208.4793694581281</v>
          </cell>
          <cell r="E34">
            <v>17356.479369458128</v>
          </cell>
          <cell r="F34">
            <v>228678.1</v>
          </cell>
          <cell r="G34">
            <v>12797.715</v>
          </cell>
          <cell r="H34">
            <v>241475.815</v>
          </cell>
          <cell r="I34">
            <v>348120.83812711359</v>
          </cell>
        </row>
        <row r="35">
          <cell r="B35" t="str">
            <v>B.3 / &gt; 200 kVA</v>
          </cell>
          <cell r="C35">
            <v>164</v>
          </cell>
          <cell r="D35">
            <v>0</v>
          </cell>
          <cell r="E35">
            <v>164</v>
          </cell>
          <cell r="F35">
            <v>165408</v>
          </cell>
          <cell r="G35">
            <v>0</v>
          </cell>
          <cell r="H35">
            <v>165408</v>
          </cell>
          <cell r="I35">
            <v>250000</v>
          </cell>
        </row>
        <row r="36">
          <cell r="B36" t="str">
            <v>Jumlah B</v>
          </cell>
          <cell r="C36">
            <v>49337</v>
          </cell>
          <cell r="D36">
            <v>2097.1377339901478</v>
          </cell>
          <cell r="E36">
            <v>51434.137733990152</v>
          </cell>
          <cell r="F36">
            <v>437773.75</v>
          </cell>
          <cell r="G36">
            <v>13751.17</v>
          </cell>
          <cell r="H36">
            <v>451524.92</v>
          </cell>
        </row>
        <row r="37">
          <cell r="B37" t="str">
            <v>I.1 / 450 VA</v>
          </cell>
          <cell r="C37">
            <v>13</v>
          </cell>
          <cell r="D37">
            <v>0</v>
          </cell>
          <cell r="E37">
            <v>13</v>
          </cell>
          <cell r="F37">
            <v>5.85</v>
          </cell>
          <cell r="G37">
            <v>0</v>
          </cell>
          <cell r="H37">
            <v>5.85</v>
          </cell>
          <cell r="I37">
            <v>350000</v>
          </cell>
        </row>
        <row r="38">
          <cell r="B38" t="str">
            <v>I.1 / 900 VA</v>
          </cell>
          <cell r="C38">
            <v>5</v>
          </cell>
          <cell r="D38">
            <v>0</v>
          </cell>
          <cell r="E38">
            <v>5</v>
          </cell>
          <cell r="F38">
            <v>4.5</v>
          </cell>
          <cell r="G38">
            <v>0</v>
          </cell>
          <cell r="H38">
            <v>4.5</v>
          </cell>
          <cell r="I38">
            <v>350000</v>
          </cell>
        </row>
        <row r="39">
          <cell r="B39" t="str">
            <v>I.1 / 1.300 VA</v>
          </cell>
          <cell r="C39">
            <v>9</v>
          </cell>
          <cell r="D39">
            <v>0</v>
          </cell>
          <cell r="E39">
            <v>9</v>
          </cell>
          <cell r="F39">
            <v>11.7</v>
          </cell>
          <cell r="G39">
            <v>0</v>
          </cell>
          <cell r="H39">
            <v>11.7</v>
          </cell>
          <cell r="I39">
            <v>350000</v>
          </cell>
        </row>
        <row r="40">
          <cell r="B40" t="str">
            <v>I.1 / 2.200 VA</v>
          </cell>
          <cell r="C40">
            <v>30</v>
          </cell>
          <cell r="D40">
            <v>0</v>
          </cell>
          <cell r="E40">
            <v>30</v>
          </cell>
          <cell r="F40">
            <v>66</v>
          </cell>
          <cell r="G40">
            <v>0</v>
          </cell>
          <cell r="H40">
            <v>66</v>
          </cell>
          <cell r="I40">
            <v>350000</v>
          </cell>
        </row>
        <row r="41">
          <cell r="B41" t="str">
            <v>I.1 / 2.200 s/d 14 kVA</v>
          </cell>
          <cell r="C41">
            <v>196</v>
          </cell>
          <cell r="D41">
            <v>6.0003940886699514</v>
          </cell>
          <cell r="E41">
            <v>202.00039408866996</v>
          </cell>
          <cell r="F41">
            <v>1544.5</v>
          </cell>
          <cell r="G41">
            <v>718.84</v>
          </cell>
          <cell r="H41">
            <v>2263.34</v>
          </cell>
          <cell r="I41">
            <v>350000</v>
          </cell>
        </row>
        <row r="42">
          <cell r="B42" t="str">
            <v>I.2 / &gt; 14 kVA s/d 200 kVA</v>
          </cell>
          <cell r="C42">
            <v>325</v>
          </cell>
          <cell r="D42">
            <v>3.6002364532019704</v>
          </cell>
          <cell r="E42">
            <v>328.60023645320194</v>
          </cell>
          <cell r="F42">
            <v>20020.5</v>
          </cell>
          <cell r="G42">
            <v>672.46500000000003</v>
          </cell>
          <cell r="H42">
            <v>20692.965</v>
          </cell>
          <cell r="I42">
            <v>350000</v>
          </cell>
        </row>
        <row r="43">
          <cell r="B43" t="str">
            <v>I.3 / &gt; 200 kVA</v>
          </cell>
          <cell r="C43">
            <v>30</v>
          </cell>
          <cell r="D43">
            <v>3.6002364532019704</v>
          </cell>
          <cell r="E43">
            <v>33.600236453201973</v>
          </cell>
          <cell r="F43">
            <v>16005</v>
          </cell>
          <cell r="G43">
            <v>898.83</v>
          </cell>
          <cell r="H43">
            <v>16903.830000000002</v>
          </cell>
          <cell r="I43">
            <v>250000</v>
          </cell>
        </row>
        <row r="44">
          <cell r="B44" t="str">
            <v>I.4 / &gt; 30.000 kVA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</row>
        <row r="45">
          <cell r="B45" t="str">
            <v>Jumlah I</v>
          </cell>
          <cell r="C45">
            <v>608</v>
          </cell>
          <cell r="D45">
            <v>13.200866995073893</v>
          </cell>
          <cell r="E45">
            <v>621.20086699507385</v>
          </cell>
          <cell r="F45">
            <v>37658.050000000003</v>
          </cell>
          <cell r="G45">
            <v>2290.1350000000002</v>
          </cell>
          <cell r="H45">
            <v>39948.184999999998</v>
          </cell>
        </row>
        <row r="46">
          <cell r="B46" t="str">
            <v>P.1 / s/d 450 VA</v>
          </cell>
          <cell r="C46">
            <v>548</v>
          </cell>
          <cell r="D46">
            <v>0</v>
          </cell>
          <cell r="E46">
            <v>548</v>
          </cell>
          <cell r="F46">
            <v>246.6</v>
          </cell>
          <cell r="G46">
            <v>0</v>
          </cell>
          <cell r="H46">
            <v>246.6</v>
          </cell>
          <cell r="I46">
            <v>358233.61082206038</v>
          </cell>
        </row>
        <row r="47">
          <cell r="B47" t="str">
            <v>P.1 / 900 VA</v>
          </cell>
          <cell r="C47">
            <v>403</v>
          </cell>
          <cell r="D47">
            <v>0</v>
          </cell>
          <cell r="E47">
            <v>403</v>
          </cell>
          <cell r="F47">
            <v>362.7</v>
          </cell>
          <cell r="G47">
            <v>0</v>
          </cell>
          <cell r="H47">
            <v>362.7</v>
          </cell>
          <cell r="I47">
            <v>358233.61082206038</v>
          </cell>
        </row>
        <row r="48">
          <cell r="B48" t="str">
            <v>P.1 / 1.300 VA</v>
          </cell>
          <cell r="C48">
            <v>365</v>
          </cell>
          <cell r="D48">
            <v>3.0001970443349757</v>
          </cell>
          <cell r="E48">
            <v>368.00019704433498</v>
          </cell>
          <cell r="F48">
            <v>474.5</v>
          </cell>
          <cell r="G48">
            <v>2.1549999999999998</v>
          </cell>
          <cell r="H48">
            <v>476.65499999999997</v>
          </cell>
          <cell r="I48">
            <v>358233.61082206038</v>
          </cell>
        </row>
        <row r="49">
          <cell r="B49" t="str">
            <v>P.1 / 2.200 VA</v>
          </cell>
          <cell r="C49">
            <v>224</v>
          </cell>
          <cell r="D49">
            <v>3.6002364532019704</v>
          </cell>
          <cell r="E49">
            <v>227.60023645320197</v>
          </cell>
          <cell r="F49">
            <v>492.8</v>
          </cell>
          <cell r="G49">
            <v>4.8600000000000003</v>
          </cell>
          <cell r="H49">
            <v>497.66</v>
          </cell>
          <cell r="I49">
            <v>358233.61082206038</v>
          </cell>
        </row>
        <row r="50">
          <cell r="B50" t="str">
            <v>P.1 / &gt; 2.200 s/d 200 kVA</v>
          </cell>
          <cell r="C50">
            <v>751</v>
          </cell>
          <cell r="D50">
            <v>8.4005517241379319</v>
          </cell>
          <cell r="E50">
            <v>759.40055172413793</v>
          </cell>
          <cell r="F50">
            <v>14689.8</v>
          </cell>
          <cell r="G50">
            <v>93.47</v>
          </cell>
          <cell r="H50">
            <v>14783.269999999999</v>
          </cell>
          <cell r="I50">
            <v>358233.61082206038</v>
          </cell>
        </row>
        <row r="51">
          <cell r="B51" t="str">
            <v>P.2 / &gt; 200 kVA</v>
          </cell>
          <cell r="C51">
            <v>4</v>
          </cell>
          <cell r="D51">
            <v>3.0001970443349757</v>
          </cell>
          <cell r="E51">
            <v>7.0001970443349757</v>
          </cell>
          <cell r="F51">
            <v>1910</v>
          </cell>
          <cell r="G51">
            <v>22.085000000000001</v>
          </cell>
          <cell r="H51">
            <v>1932.085</v>
          </cell>
          <cell r="I51">
            <v>358233.61082206038</v>
          </cell>
        </row>
        <row r="52">
          <cell r="B52" t="str">
            <v>P.3</v>
          </cell>
          <cell r="C52">
            <v>2333</v>
          </cell>
          <cell r="D52">
            <v>66.00433497536946</v>
          </cell>
          <cell r="E52">
            <v>2399.0043349753696</v>
          </cell>
          <cell r="F52">
            <v>15096.502</v>
          </cell>
          <cell r="G52">
            <v>289.6849999999975</v>
          </cell>
          <cell r="H52">
            <v>15386.186999999998</v>
          </cell>
          <cell r="I52">
            <v>300000</v>
          </cell>
        </row>
        <row r="53">
          <cell r="B53" t="str">
            <v>Jumlah P</v>
          </cell>
          <cell r="C53">
            <v>4628</v>
          </cell>
          <cell r="D53">
            <v>84.005517241379309</v>
          </cell>
          <cell r="E53">
            <v>4712.0055172413795</v>
          </cell>
          <cell r="F53">
            <v>33272.902000000002</v>
          </cell>
          <cell r="G53">
            <v>412.25499999999749</v>
          </cell>
          <cell r="H53">
            <v>33685.156999999992</v>
          </cell>
        </row>
        <row r="54">
          <cell r="B54" t="str">
            <v>T (Traksi)</v>
          </cell>
        </row>
        <row r="55">
          <cell r="B55" t="str">
            <v>C (Curah)</v>
          </cell>
        </row>
        <row r="56">
          <cell r="B56" t="str">
            <v>M (Multiguna)</v>
          </cell>
        </row>
        <row r="57">
          <cell r="B57" t="str">
            <v xml:space="preserve">JUMLAH </v>
          </cell>
          <cell r="C57">
            <v>660323</v>
          </cell>
          <cell r="D57">
            <v>15226</v>
          </cell>
          <cell r="F57">
            <v>1072131.2519999999</v>
          </cell>
          <cell r="G57">
            <v>30000</v>
          </cell>
          <cell r="H57">
            <v>1102131.2519999999</v>
          </cell>
        </row>
        <row r="58">
          <cell r="B58" t="str">
            <v>D:\TM1-HASIL\TM1\PLN Budget Reports V1.2\Reports\[RKAP Laba_ Rugi.xls]JualGTarif(11A)</v>
          </cell>
        </row>
        <row r="61">
          <cell r="B61" t="str">
            <v>PT. PLN (PERSERO)</v>
          </cell>
        </row>
        <row r="62">
          <cell r="B62" t="str">
            <v>SATUAN ADMINISTRASI</v>
          </cell>
        </row>
        <row r="63">
          <cell r="B63" t="str">
            <v>DISTRIBUSI BALI</v>
          </cell>
        </row>
        <row r="64">
          <cell r="B64" t="str">
            <v>LEMBAR KERJA</v>
          </cell>
        </row>
        <row r="65">
          <cell r="B65" t="str">
            <v>ANGGARAN LABA RUGI</v>
          </cell>
        </row>
        <row r="66">
          <cell r="B66" t="str">
            <v>TAHUN 2005 - S/D TRW II</v>
          </cell>
        </row>
        <row r="67">
          <cell r="B67" t="str">
            <v>(Dalam ribuan rupiah)</v>
          </cell>
        </row>
        <row r="69">
          <cell r="C69" t="str">
            <v>Jumlah Awal Pelanggan</v>
          </cell>
          <cell r="D69" t="str">
            <v>Penambahan (Pengurangan) Pelanggan</v>
          </cell>
          <cell r="E69" t="str">
            <v>Jumlah Akhir Pelanggan</v>
          </cell>
          <cell r="F69" t="str">
            <v>Jumlah Awal Daya Tersambung - KVA</v>
          </cell>
          <cell r="G69" t="str">
            <v>Penambahan (Pengurangan) Daya Tersambung - KVA</v>
          </cell>
          <cell r="H69" t="str">
            <v>Jumlah Akhir Daya Tersambung - KVA</v>
          </cell>
          <cell r="I69" t="str">
            <v>Tarif BP</v>
          </cell>
        </row>
        <row r="70">
          <cell r="B70" t="str">
            <v>GOLONGAN TARIF</v>
          </cell>
          <cell r="C70" t="str">
            <v>PELANGGAN</v>
          </cell>
          <cell r="F70" t="str">
            <v>DAYA TERSAMBUNG</v>
          </cell>
        </row>
        <row r="71">
          <cell r="C71" t="str">
            <v>JUMLAH AWAL</v>
          </cell>
          <cell r="D71" t="str">
            <v>PENAMBAHAN/ (PENGURANGAN)</v>
          </cell>
          <cell r="E71" t="str">
            <v>JUMLAH AKHIR</v>
          </cell>
          <cell r="F71" t="str">
            <v>JUMLAH AWAL</v>
          </cell>
          <cell r="G71" t="str">
            <v>PENAMBAHAN/ (PENGURANGAN)</v>
          </cell>
          <cell r="H71" t="str">
            <v>JUMLAH AKHIR</v>
          </cell>
          <cell r="I71" t="str">
            <v>TARIF BP</v>
          </cell>
        </row>
        <row r="72">
          <cell r="C72" t="str">
            <v>Pelanggan</v>
          </cell>
          <cell r="D72" t="str">
            <v>Pelanggan</v>
          </cell>
          <cell r="E72" t="str">
            <v>Pelanggan</v>
          </cell>
          <cell r="F72" t="str">
            <v>kVA</v>
          </cell>
          <cell r="G72" t="str">
            <v>kVA</v>
          </cell>
          <cell r="H72" t="str">
            <v>kVA</v>
          </cell>
          <cell r="I72" t="str">
            <v>Rp/kVA</v>
          </cell>
        </row>
        <row r="73">
          <cell r="B73" t="str">
            <v>1</v>
          </cell>
          <cell r="C73" t="str">
            <v>2</v>
          </cell>
          <cell r="D73" t="str">
            <v>3</v>
          </cell>
          <cell r="E73" t="str">
            <v>4 = 2 + 3</v>
          </cell>
          <cell r="F73" t="str">
            <v>5</v>
          </cell>
          <cell r="G73" t="str">
            <v>6</v>
          </cell>
          <cell r="H73" t="str">
            <v>7 = 5 + 6</v>
          </cell>
          <cell r="I73" t="str">
            <v>8</v>
          </cell>
        </row>
        <row r="75">
          <cell r="B75" t="str">
            <v xml:space="preserve">S.1 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</row>
        <row r="76">
          <cell r="B76" t="str">
            <v>S.2 / 450 VA</v>
          </cell>
          <cell r="C76">
            <v>10713</v>
          </cell>
          <cell r="D76">
            <v>51.793103448275858</v>
          </cell>
          <cell r="E76">
            <v>10764.793103448275</v>
          </cell>
          <cell r="F76">
            <v>4820.8500000000004</v>
          </cell>
          <cell r="G76">
            <v>14.209</v>
          </cell>
          <cell r="H76">
            <v>4835.0590000000002</v>
          </cell>
          <cell r="I76">
            <v>322657.80730897008</v>
          </cell>
        </row>
        <row r="77">
          <cell r="B77" t="str">
            <v>S.2 / 900 VA</v>
          </cell>
          <cell r="C77">
            <v>3288</v>
          </cell>
          <cell r="D77">
            <v>59.9320197044335</v>
          </cell>
          <cell r="E77">
            <v>3347.9320197044335</v>
          </cell>
          <cell r="F77">
            <v>2959.2</v>
          </cell>
          <cell r="G77">
            <v>32.942</v>
          </cell>
          <cell r="H77">
            <v>2992.1419999999998</v>
          </cell>
          <cell r="I77">
            <v>322657.80730897008</v>
          </cell>
        </row>
        <row r="78">
          <cell r="B78" t="str">
            <v>S.2 / 1.300 VA</v>
          </cell>
          <cell r="C78">
            <v>2643</v>
          </cell>
          <cell r="D78">
            <v>42.1743842364532</v>
          </cell>
          <cell r="E78">
            <v>2685.1743842364531</v>
          </cell>
          <cell r="F78">
            <v>3435.9</v>
          </cell>
          <cell r="G78">
            <v>33.591999999999999</v>
          </cell>
          <cell r="H78">
            <v>3469.4920000000002</v>
          </cell>
          <cell r="I78">
            <v>322657.80730897008</v>
          </cell>
        </row>
        <row r="79">
          <cell r="B79" t="str">
            <v>S.2 / &gt; 2.200 VA</v>
          </cell>
          <cell r="C79">
            <v>632</v>
          </cell>
          <cell r="D79">
            <v>62.151724137931033</v>
          </cell>
          <cell r="E79">
            <v>694.15172413793107</v>
          </cell>
          <cell r="F79">
            <v>1390.4</v>
          </cell>
          <cell r="G79">
            <v>83.6875</v>
          </cell>
          <cell r="H79">
            <v>1474.0875000000001</v>
          </cell>
          <cell r="I79">
            <v>322657.80730897008</v>
          </cell>
        </row>
        <row r="80">
          <cell r="B80" t="str">
            <v>S.2 / &gt; 2.200 s/d 200 kVA</v>
          </cell>
          <cell r="C80">
            <v>762</v>
          </cell>
          <cell r="D80">
            <v>597.10049261083748</v>
          </cell>
          <cell r="E80">
            <v>1359.1004926108376</v>
          </cell>
          <cell r="F80">
            <v>10289.299999999999</v>
          </cell>
          <cell r="G80">
            <v>381.51100000000002</v>
          </cell>
          <cell r="H80">
            <v>10670.811</v>
          </cell>
          <cell r="I80">
            <v>350000</v>
          </cell>
        </row>
        <row r="81">
          <cell r="B81" t="str">
            <v>S.3 &gt; 200 kVA</v>
          </cell>
          <cell r="C81">
            <v>7</v>
          </cell>
          <cell r="D81">
            <v>0</v>
          </cell>
          <cell r="E81">
            <v>7</v>
          </cell>
          <cell r="F81">
            <v>4220</v>
          </cell>
          <cell r="G81">
            <v>0</v>
          </cell>
          <cell r="H81">
            <v>4220</v>
          </cell>
          <cell r="I81">
            <v>350000</v>
          </cell>
        </row>
        <row r="82">
          <cell r="B82" t="str">
            <v>Jumlah S</v>
          </cell>
          <cell r="C82">
            <v>18045</v>
          </cell>
          <cell r="D82">
            <v>813.15172413793107</v>
          </cell>
          <cell r="E82">
            <v>18858.151724137926</v>
          </cell>
          <cell r="F82">
            <v>27115.65</v>
          </cell>
          <cell r="G82">
            <v>545.94150000000002</v>
          </cell>
          <cell r="H82">
            <v>27661.591499999999</v>
          </cell>
        </row>
        <row r="83">
          <cell r="B83" t="str">
            <v>R.1 / s/d 450 VA</v>
          </cell>
          <cell r="C83">
            <v>316810</v>
          </cell>
          <cell r="D83">
            <v>950.77339901477831</v>
          </cell>
          <cell r="E83">
            <v>317760.77339901478</v>
          </cell>
          <cell r="F83">
            <v>142564.5</v>
          </cell>
          <cell r="G83">
            <v>261.61850000000004</v>
          </cell>
          <cell r="H83">
            <v>142826.11850000001</v>
          </cell>
          <cell r="I83">
            <v>300319.11112163472</v>
          </cell>
        </row>
        <row r="84">
          <cell r="B84" t="str">
            <v>R.1 / 900 VA</v>
          </cell>
          <cell r="C84">
            <v>131703</v>
          </cell>
          <cell r="D84">
            <v>4473.4443349753692</v>
          </cell>
          <cell r="E84">
            <v>136176.44433497536</v>
          </cell>
          <cell r="F84">
            <v>118532.7</v>
          </cell>
          <cell r="G84">
            <v>2462.4145000000003</v>
          </cell>
          <cell r="H84">
            <v>120995.1145</v>
          </cell>
          <cell r="I84">
            <v>300319.11112163472</v>
          </cell>
        </row>
        <row r="85">
          <cell r="B85" t="str">
            <v>R.1 / 1.300 VA</v>
          </cell>
          <cell r="C85">
            <v>97401</v>
          </cell>
          <cell r="D85">
            <v>5220.7448275862062</v>
          </cell>
          <cell r="E85">
            <v>102621.74482758621</v>
          </cell>
          <cell r="F85">
            <v>126621.3</v>
          </cell>
          <cell r="G85">
            <v>4151.1795000000002</v>
          </cell>
          <cell r="H85">
            <v>130772.4795</v>
          </cell>
          <cell r="I85">
            <v>300319.11112163472</v>
          </cell>
        </row>
        <row r="86">
          <cell r="B86" t="str">
            <v>R.1 / 2.200 VA</v>
          </cell>
          <cell r="C86">
            <v>26331</v>
          </cell>
          <cell r="D86">
            <v>2770.9310344827586</v>
          </cell>
          <cell r="E86">
            <v>29101.931034482757</v>
          </cell>
          <cell r="F86">
            <v>57928.2</v>
          </cell>
          <cell r="G86">
            <v>3729.6545000000001</v>
          </cell>
          <cell r="H86">
            <v>61657.854499999994</v>
          </cell>
          <cell r="I86">
            <v>300319.11112163472</v>
          </cell>
        </row>
        <row r="87">
          <cell r="B87" t="str">
            <v>R.2 / &gt; 2.200 s/d 6.600 VA</v>
          </cell>
          <cell r="C87">
            <v>12772</v>
          </cell>
          <cell r="D87">
            <v>1735.8088669950739</v>
          </cell>
          <cell r="E87">
            <v>14507.808866995074</v>
          </cell>
          <cell r="F87">
            <v>54036</v>
          </cell>
          <cell r="G87">
            <v>4125.5369999999994</v>
          </cell>
          <cell r="H87">
            <v>58161.536999999997</v>
          </cell>
          <cell r="I87">
            <v>347809.60404380795</v>
          </cell>
        </row>
        <row r="88">
          <cell r="B88" t="str">
            <v>R.3 / &gt; 6.600 VA</v>
          </cell>
          <cell r="C88">
            <v>2688</v>
          </cell>
          <cell r="D88">
            <v>104.32610837438423</v>
          </cell>
          <cell r="E88">
            <v>2792.3261083743841</v>
          </cell>
          <cell r="F88">
            <v>36628.199999999997</v>
          </cell>
          <cell r="G88">
            <v>2334.0264999999999</v>
          </cell>
          <cell r="H88">
            <v>38962.226499999997</v>
          </cell>
          <cell r="I88">
            <v>350000</v>
          </cell>
        </row>
        <row r="89">
          <cell r="B89" t="str">
            <v>Jumlah R</v>
          </cell>
          <cell r="C89">
            <v>587705</v>
          </cell>
          <cell r="D89">
            <v>15256.028571428571</v>
          </cell>
          <cell r="E89">
            <v>602961.02857142861</v>
          </cell>
          <cell r="F89">
            <v>536310.9</v>
          </cell>
          <cell r="G89">
            <v>17064.430499999999</v>
          </cell>
          <cell r="H89">
            <v>553375.33050000004</v>
          </cell>
        </row>
        <row r="90">
          <cell r="B90" t="str">
            <v>B.1 / s/d 450 VA</v>
          </cell>
          <cell r="C90">
            <v>6535</v>
          </cell>
          <cell r="D90">
            <v>29.596059113300495</v>
          </cell>
          <cell r="E90">
            <v>6564.5960591133007</v>
          </cell>
          <cell r="F90">
            <v>2940.75</v>
          </cell>
          <cell r="G90">
            <v>8.0730000000000004</v>
          </cell>
          <cell r="H90">
            <v>2948.8229999999999</v>
          </cell>
          <cell r="I90">
            <v>312975.44535387581</v>
          </cell>
        </row>
        <row r="91">
          <cell r="B91" t="str">
            <v>B.1 / 900 VA</v>
          </cell>
          <cell r="C91">
            <v>5355</v>
          </cell>
          <cell r="D91">
            <v>69.550738916256151</v>
          </cell>
          <cell r="E91">
            <v>5424.5507389162558</v>
          </cell>
          <cell r="F91">
            <v>4819.5</v>
          </cell>
          <cell r="G91">
            <v>38.109500000000004</v>
          </cell>
          <cell r="H91">
            <v>4857.6094999999996</v>
          </cell>
          <cell r="I91">
            <v>312975.44535387581</v>
          </cell>
        </row>
        <row r="92">
          <cell r="B92" t="str">
            <v>B.1 / 1.300 VA</v>
          </cell>
          <cell r="C92">
            <v>11744</v>
          </cell>
          <cell r="D92">
            <v>267.84433497536946</v>
          </cell>
          <cell r="E92">
            <v>12011.844334975369</v>
          </cell>
          <cell r="F92">
            <v>15267.2</v>
          </cell>
          <cell r="G92">
            <v>212.73850000000002</v>
          </cell>
          <cell r="H92">
            <v>15479.9385</v>
          </cell>
          <cell r="I92">
            <v>312975.44535387581</v>
          </cell>
        </row>
        <row r="93">
          <cell r="B93" t="str">
            <v>B.1 / 2.200 VA</v>
          </cell>
          <cell r="C93">
            <v>9391</v>
          </cell>
          <cell r="D93">
            <v>728.80295566502468</v>
          </cell>
          <cell r="E93">
            <v>10119.802955665025</v>
          </cell>
          <cell r="F93">
            <v>20660.2</v>
          </cell>
          <cell r="G93">
            <v>980.57050000000004</v>
          </cell>
          <cell r="H93">
            <v>21640.770500000002</v>
          </cell>
          <cell r="I93">
            <v>312975.44535387581</v>
          </cell>
        </row>
        <row r="94">
          <cell r="B94" t="str">
            <v>B.2 / &gt; 2.200 s/d 200 kVA</v>
          </cell>
          <cell r="C94">
            <v>16148</v>
          </cell>
          <cell r="D94">
            <v>1490.1615763546797</v>
          </cell>
          <cell r="E94">
            <v>17638.16157635468</v>
          </cell>
          <cell r="F94">
            <v>228678.1</v>
          </cell>
          <cell r="G94">
            <v>16637.029500000001</v>
          </cell>
          <cell r="H94">
            <v>245315.12950000001</v>
          </cell>
          <cell r="I94">
            <v>348120.83812711359</v>
          </cell>
        </row>
        <row r="95">
          <cell r="B95" t="str">
            <v>B.3 / &gt; 200 kVA</v>
          </cell>
          <cell r="C95">
            <v>164</v>
          </cell>
          <cell r="D95">
            <v>0</v>
          </cell>
          <cell r="E95">
            <v>164</v>
          </cell>
          <cell r="F95">
            <v>165408</v>
          </cell>
          <cell r="G95">
            <v>0</v>
          </cell>
          <cell r="H95">
            <v>165408</v>
          </cell>
          <cell r="I95">
            <v>250000</v>
          </cell>
        </row>
        <row r="96">
          <cell r="B96" t="str">
            <v>Jumlah B</v>
          </cell>
          <cell r="C96">
            <v>49337</v>
          </cell>
          <cell r="D96">
            <v>2585.9556650246304</v>
          </cell>
          <cell r="E96">
            <v>51922.95566502463</v>
          </cell>
          <cell r="F96">
            <v>437773.75</v>
          </cell>
          <cell r="G96">
            <v>17876.521000000001</v>
          </cell>
          <cell r="H96">
            <v>455650.27100000001</v>
          </cell>
        </row>
        <row r="97">
          <cell r="B97" t="str">
            <v>I.1 / 450 VA</v>
          </cell>
          <cell r="C97">
            <v>13</v>
          </cell>
          <cell r="D97">
            <v>0</v>
          </cell>
          <cell r="E97">
            <v>13</v>
          </cell>
          <cell r="F97">
            <v>5.85</v>
          </cell>
          <cell r="G97">
            <v>0</v>
          </cell>
          <cell r="H97">
            <v>5.85</v>
          </cell>
          <cell r="I97">
            <v>350000</v>
          </cell>
        </row>
        <row r="98">
          <cell r="B98" t="str">
            <v>I.1 / 900 VA</v>
          </cell>
          <cell r="C98">
            <v>5</v>
          </cell>
          <cell r="D98">
            <v>0</v>
          </cell>
          <cell r="E98">
            <v>5</v>
          </cell>
          <cell r="F98">
            <v>4.5</v>
          </cell>
          <cell r="G98">
            <v>0</v>
          </cell>
          <cell r="H98">
            <v>4.5</v>
          </cell>
          <cell r="I98">
            <v>350000</v>
          </cell>
        </row>
        <row r="99">
          <cell r="B99" t="str">
            <v>I.1 / 1.300 VA</v>
          </cell>
          <cell r="C99">
            <v>9</v>
          </cell>
          <cell r="D99">
            <v>0</v>
          </cell>
          <cell r="E99">
            <v>9</v>
          </cell>
          <cell r="F99">
            <v>11.7</v>
          </cell>
          <cell r="G99">
            <v>0</v>
          </cell>
          <cell r="H99">
            <v>11.7</v>
          </cell>
          <cell r="I99">
            <v>350000</v>
          </cell>
        </row>
        <row r="100">
          <cell r="B100" t="str">
            <v>I.1 / 2.200 VA</v>
          </cell>
          <cell r="C100">
            <v>30</v>
          </cell>
          <cell r="D100">
            <v>0</v>
          </cell>
          <cell r="E100">
            <v>30</v>
          </cell>
          <cell r="F100">
            <v>66</v>
          </cell>
          <cell r="G100">
            <v>0</v>
          </cell>
          <cell r="H100">
            <v>66</v>
          </cell>
          <cell r="I100">
            <v>350000</v>
          </cell>
        </row>
        <row r="101">
          <cell r="B101" t="str">
            <v>I.1 / 2.200 s/d 14 kVA</v>
          </cell>
          <cell r="C101">
            <v>196</v>
          </cell>
          <cell r="D101">
            <v>7.3990147783251237</v>
          </cell>
          <cell r="E101">
            <v>203.39901477832512</v>
          </cell>
          <cell r="F101">
            <v>1544.5</v>
          </cell>
          <cell r="G101">
            <v>934.49200000000008</v>
          </cell>
          <cell r="H101">
            <v>2478.9920000000002</v>
          </cell>
          <cell r="I101">
            <v>350000</v>
          </cell>
        </row>
        <row r="102">
          <cell r="B102" t="str">
            <v>I.2 / &gt; 14 kVA s/d 200 kVA</v>
          </cell>
          <cell r="C102">
            <v>325</v>
          </cell>
          <cell r="D102">
            <v>4.4394088669950742</v>
          </cell>
          <cell r="E102">
            <v>329.43940886699505</v>
          </cell>
          <cell r="F102">
            <v>20020.5</v>
          </cell>
          <cell r="G102">
            <v>874.20450000000005</v>
          </cell>
          <cell r="H102">
            <v>20894.7045</v>
          </cell>
          <cell r="I102">
            <v>350000</v>
          </cell>
        </row>
        <row r="103">
          <cell r="B103" t="str">
            <v>I.3 / &gt; 200 kVA</v>
          </cell>
          <cell r="C103">
            <v>30</v>
          </cell>
          <cell r="D103">
            <v>4.4394088669950742</v>
          </cell>
          <cell r="E103">
            <v>34.439408866995073</v>
          </cell>
          <cell r="F103">
            <v>16005</v>
          </cell>
          <cell r="G103">
            <v>1168.479</v>
          </cell>
          <cell r="H103">
            <v>17173.478999999999</v>
          </cell>
          <cell r="I103">
            <v>250000</v>
          </cell>
        </row>
        <row r="104">
          <cell r="B104" t="str">
            <v>I.4 / &gt; 30.000 kVA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</row>
        <row r="105">
          <cell r="B105" t="str">
            <v>Jumlah I</v>
          </cell>
          <cell r="C105">
            <v>608</v>
          </cell>
          <cell r="D105">
            <v>16.277832512315271</v>
          </cell>
          <cell r="E105">
            <v>624.27783251231529</v>
          </cell>
          <cell r="F105">
            <v>37658.050000000003</v>
          </cell>
          <cell r="G105">
            <v>2977.1755000000003</v>
          </cell>
          <cell r="H105">
            <v>40635.2255</v>
          </cell>
        </row>
        <row r="106">
          <cell r="B106" t="str">
            <v>P.1 / s/d 450 VA</v>
          </cell>
          <cell r="C106">
            <v>548</v>
          </cell>
          <cell r="D106">
            <v>0</v>
          </cell>
          <cell r="E106">
            <v>548</v>
          </cell>
          <cell r="F106">
            <v>246.6</v>
          </cell>
          <cell r="G106">
            <v>0</v>
          </cell>
          <cell r="H106">
            <v>246.6</v>
          </cell>
          <cell r="I106">
            <v>358233.61082206038</v>
          </cell>
        </row>
        <row r="107">
          <cell r="B107" t="str">
            <v>P.1 / 900 VA</v>
          </cell>
          <cell r="C107">
            <v>403</v>
          </cell>
          <cell r="D107">
            <v>0</v>
          </cell>
          <cell r="E107">
            <v>403</v>
          </cell>
          <cell r="F107">
            <v>362.7</v>
          </cell>
          <cell r="G107">
            <v>0</v>
          </cell>
          <cell r="H107">
            <v>362.7</v>
          </cell>
          <cell r="I107">
            <v>358233.61082206038</v>
          </cell>
        </row>
        <row r="108">
          <cell r="B108" t="str">
            <v>P.1 / 1.300 VA</v>
          </cell>
          <cell r="C108">
            <v>365</v>
          </cell>
          <cell r="D108">
            <v>3.6995073891625618</v>
          </cell>
          <cell r="E108">
            <v>368.69950738916253</v>
          </cell>
          <cell r="F108">
            <v>474.5</v>
          </cell>
          <cell r="G108">
            <v>2.8014999999999994</v>
          </cell>
          <cell r="H108">
            <v>477.30149999999998</v>
          </cell>
          <cell r="I108">
            <v>358233.61082206038</v>
          </cell>
        </row>
        <row r="109">
          <cell r="B109" t="str">
            <v>P.1 / 2.200 VA</v>
          </cell>
          <cell r="C109">
            <v>224</v>
          </cell>
          <cell r="D109">
            <v>4.4394088669950742</v>
          </cell>
          <cell r="E109">
            <v>228.43940886699508</v>
          </cell>
          <cell r="F109">
            <v>492.8</v>
          </cell>
          <cell r="G109">
            <v>6.3180000000000005</v>
          </cell>
          <cell r="H109">
            <v>499.11799999999999</v>
          </cell>
          <cell r="I109">
            <v>358233.61082206038</v>
          </cell>
        </row>
        <row r="110">
          <cell r="B110" t="str">
            <v>P.1 / &gt; 2.200 s/d 200 kVA</v>
          </cell>
          <cell r="C110">
            <v>751</v>
          </cell>
          <cell r="D110">
            <v>10.358620689655172</v>
          </cell>
          <cell r="E110">
            <v>761.35862068965514</v>
          </cell>
          <cell r="F110">
            <v>14689.8</v>
          </cell>
          <cell r="G110">
            <v>121.51100000000001</v>
          </cell>
          <cell r="H110">
            <v>14811.311</v>
          </cell>
          <cell r="I110">
            <v>358233.61082206038</v>
          </cell>
        </row>
        <row r="111">
          <cell r="B111" t="str">
            <v>P.2 / &gt; 200 kVA</v>
          </cell>
          <cell r="C111">
            <v>4</v>
          </cell>
          <cell r="D111">
            <v>3.6995073891625618</v>
          </cell>
          <cell r="E111">
            <v>7.6995073891625623</v>
          </cell>
          <cell r="F111">
            <v>1910</v>
          </cell>
          <cell r="G111">
            <v>28.7105</v>
          </cell>
          <cell r="H111">
            <v>1938.7104999999999</v>
          </cell>
          <cell r="I111">
            <v>358233.61082206038</v>
          </cell>
        </row>
        <row r="112">
          <cell r="B112" t="str">
            <v>P.3</v>
          </cell>
          <cell r="C112">
            <v>2333</v>
          </cell>
          <cell r="D112">
            <v>81.389162561576342</v>
          </cell>
          <cell r="E112">
            <v>2414.3891625615765</v>
          </cell>
          <cell r="F112">
            <v>15096.502</v>
          </cell>
          <cell r="G112">
            <v>376.59049999999678</v>
          </cell>
          <cell r="H112">
            <v>15473.092499999997</v>
          </cell>
          <cell r="I112">
            <v>300000</v>
          </cell>
        </row>
        <row r="113">
          <cell r="B113" t="str">
            <v>Jumlah P</v>
          </cell>
          <cell r="C113">
            <v>4628</v>
          </cell>
          <cell r="D113">
            <v>103.58620689655172</v>
          </cell>
          <cell r="E113">
            <v>4731.5862068965525</v>
          </cell>
          <cell r="F113">
            <v>33272.902000000002</v>
          </cell>
          <cell r="G113">
            <v>535.93149999999673</v>
          </cell>
          <cell r="H113">
            <v>33808.833500000001</v>
          </cell>
        </row>
        <row r="114">
          <cell r="B114" t="str">
            <v>T (Traksi)</v>
          </cell>
        </row>
        <row r="115">
          <cell r="B115" t="str">
            <v>C (Curah)</v>
          </cell>
        </row>
        <row r="116">
          <cell r="B116" t="str">
            <v>M (Multiguna)</v>
          </cell>
        </row>
        <row r="117">
          <cell r="B117" t="str">
            <v xml:space="preserve">JUMLAH </v>
          </cell>
          <cell r="C117">
            <v>660323</v>
          </cell>
          <cell r="D117">
            <v>18774.999999999996</v>
          </cell>
          <cell r="F117">
            <v>1072131.2519999999</v>
          </cell>
          <cell r="G117">
            <v>39000</v>
          </cell>
          <cell r="H117">
            <v>1111131.2520000003</v>
          </cell>
        </row>
        <row r="118">
          <cell r="B118" t="str">
            <v>D:\TM1-HASIL\TM1\PLN Budget Reports V1.2\Reports\[RKAP Laba_ Rugi.xls]JualGTarif(11A)</v>
          </cell>
        </row>
        <row r="121">
          <cell r="B121" t="str">
            <v>PT. PLN (PERSERO)</v>
          </cell>
        </row>
        <row r="122">
          <cell r="B122" t="str">
            <v>SATUAN ADMINISTRASI</v>
          </cell>
        </row>
        <row r="123">
          <cell r="B123" t="str">
            <v>DISTRIBUSI BALI</v>
          </cell>
        </row>
        <row r="124">
          <cell r="B124" t="str">
            <v>LEMBAR KERJA</v>
          </cell>
        </row>
        <row r="125">
          <cell r="B125" t="str">
            <v>ANGGARAN LABA RUGI</v>
          </cell>
        </row>
        <row r="126">
          <cell r="B126" t="str">
            <v>TAHUN 2005 - S/D TRW III</v>
          </cell>
        </row>
        <row r="127">
          <cell r="B127" t="str">
            <v>(Dalam ribuan rupiah)</v>
          </cell>
        </row>
        <row r="129">
          <cell r="C129" t="str">
            <v>Jumlah Awal Pelanggan</v>
          </cell>
          <cell r="D129" t="str">
            <v>Penambahan (Pengurangan) Pelanggan</v>
          </cell>
          <cell r="E129" t="str">
            <v>Jumlah Akhir Pelanggan</v>
          </cell>
          <cell r="F129" t="str">
            <v>Jumlah Awal Daya Tersambung - KVA</v>
          </cell>
          <cell r="G129" t="str">
            <v>Penambahan (Pengurangan) Daya Tersambung - KVA</v>
          </cell>
          <cell r="H129" t="str">
            <v>Jumlah Akhir Daya Tersambung - KVA</v>
          </cell>
          <cell r="I129" t="str">
            <v>Tarif BP</v>
          </cell>
        </row>
        <row r="130">
          <cell r="B130" t="str">
            <v>GOLONGAN TARIF</v>
          </cell>
          <cell r="C130" t="str">
            <v>PELANGGAN</v>
          </cell>
          <cell r="F130" t="str">
            <v>DAYA TERSAMBUNG</v>
          </cell>
        </row>
        <row r="131">
          <cell r="C131" t="str">
            <v>JUMLAH AWAL</v>
          </cell>
          <cell r="D131" t="str">
            <v>PENAMBAHAN/ (PENGURANGAN)</v>
          </cell>
          <cell r="E131" t="str">
            <v>JUMLAH AKHIR</v>
          </cell>
          <cell r="F131" t="str">
            <v>JUMLAH AWAL</v>
          </cell>
          <cell r="G131" t="str">
            <v>PENAMBAHAN/ (PENGURANGAN)</v>
          </cell>
          <cell r="H131" t="str">
            <v>JUMLAH AKHIR</v>
          </cell>
          <cell r="I131" t="str">
            <v>TARIF BP</v>
          </cell>
        </row>
        <row r="132">
          <cell r="C132" t="str">
            <v>Pelanggan</v>
          </cell>
          <cell r="D132" t="str">
            <v>Pelanggan</v>
          </cell>
          <cell r="E132" t="str">
            <v>Pelanggan</v>
          </cell>
          <cell r="F132" t="str">
            <v>kVA</v>
          </cell>
          <cell r="G132" t="str">
            <v>kVA</v>
          </cell>
          <cell r="H132" t="str">
            <v>kVA</v>
          </cell>
          <cell r="I132" t="str">
            <v>Rp/kVA</v>
          </cell>
        </row>
        <row r="133">
          <cell r="B133" t="str">
            <v>1</v>
          </cell>
          <cell r="C133" t="str">
            <v>2</v>
          </cell>
          <cell r="D133" t="str">
            <v>3</v>
          </cell>
          <cell r="E133" t="str">
            <v>4 = 2 + 3</v>
          </cell>
          <cell r="F133" t="str">
            <v>5</v>
          </cell>
          <cell r="G133" t="str">
            <v>6</v>
          </cell>
          <cell r="H133" t="str">
            <v>7 = 5 + 6</v>
          </cell>
          <cell r="I133" t="str">
            <v>8</v>
          </cell>
        </row>
        <row r="135">
          <cell r="B135" t="str">
            <v xml:space="preserve">S.1 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</row>
        <row r="136">
          <cell r="B136" t="str">
            <v>S.2 / 450 VA</v>
          </cell>
          <cell r="C136">
            <v>10713</v>
          </cell>
          <cell r="D136">
            <v>60.896551724137929</v>
          </cell>
          <cell r="E136">
            <v>10773.896551724138</v>
          </cell>
          <cell r="F136">
            <v>4820.8500000000004</v>
          </cell>
          <cell r="G136">
            <v>17.488</v>
          </cell>
          <cell r="H136">
            <v>4838.3380000000006</v>
          </cell>
          <cell r="I136">
            <v>322657.80730897008</v>
          </cell>
        </row>
        <row r="137">
          <cell r="B137" t="str">
            <v>S.2 / 900 VA</v>
          </cell>
          <cell r="C137">
            <v>3288</v>
          </cell>
          <cell r="D137">
            <v>70.466009852216743</v>
          </cell>
          <cell r="E137">
            <v>3358.4660098522168</v>
          </cell>
          <cell r="F137">
            <v>2959.2</v>
          </cell>
          <cell r="G137">
            <v>40.543999999999997</v>
          </cell>
          <cell r="H137">
            <v>2999.7439999999997</v>
          </cell>
          <cell r="I137">
            <v>322657.80730897008</v>
          </cell>
        </row>
        <row r="138">
          <cell r="B138" t="str">
            <v>S.2 / 1.300 VA</v>
          </cell>
          <cell r="C138">
            <v>2643</v>
          </cell>
          <cell r="D138">
            <v>49.587192118226596</v>
          </cell>
          <cell r="E138">
            <v>2692.5871921182265</v>
          </cell>
          <cell r="F138">
            <v>3435.9</v>
          </cell>
          <cell r="G138">
            <v>41.344000000000001</v>
          </cell>
          <cell r="H138">
            <v>3477.2440000000001</v>
          </cell>
          <cell r="I138">
            <v>322657.80730897008</v>
          </cell>
        </row>
        <row r="139">
          <cell r="B139" t="str">
            <v>S.2 / &gt; 2.200 VA</v>
          </cell>
          <cell r="C139">
            <v>632</v>
          </cell>
          <cell r="D139">
            <v>73.07586206896552</v>
          </cell>
          <cell r="E139">
            <v>705.07586206896553</v>
          </cell>
          <cell r="F139">
            <v>1390.4</v>
          </cell>
          <cell r="G139">
            <v>103</v>
          </cell>
          <cell r="H139">
            <v>1493.4</v>
          </cell>
          <cell r="I139">
            <v>322657.80730897008</v>
          </cell>
        </row>
        <row r="140">
          <cell r="B140" t="str">
            <v>S.2 / &gt; 2.200 s/d 200 kVA</v>
          </cell>
          <cell r="C140">
            <v>762</v>
          </cell>
          <cell r="D140">
            <v>702.0502463054188</v>
          </cell>
          <cell r="E140">
            <v>1464.0502463054188</v>
          </cell>
          <cell r="F140">
            <v>10289.299999999999</v>
          </cell>
          <cell r="G140">
            <v>469.55200000000002</v>
          </cell>
          <cell r="H140">
            <v>10758.851999999999</v>
          </cell>
          <cell r="I140">
            <v>350000</v>
          </cell>
        </row>
        <row r="141">
          <cell r="B141" t="str">
            <v>S.3 &gt; 200 kVA</v>
          </cell>
          <cell r="C141">
            <v>7</v>
          </cell>
          <cell r="D141">
            <v>0</v>
          </cell>
          <cell r="E141">
            <v>7</v>
          </cell>
          <cell r="F141">
            <v>4220</v>
          </cell>
          <cell r="G141">
            <v>0</v>
          </cell>
          <cell r="H141">
            <v>4220</v>
          </cell>
          <cell r="I141">
            <v>350000</v>
          </cell>
        </row>
        <row r="142">
          <cell r="B142" t="str">
            <v>Jumlah S</v>
          </cell>
          <cell r="C142">
            <v>18045</v>
          </cell>
          <cell r="D142">
            <v>956.07586206896553</v>
          </cell>
          <cell r="E142">
            <v>19001.075862068967</v>
          </cell>
          <cell r="F142">
            <v>27115.65</v>
          </cell>
          <cell r="G142">
            <v>671.928</v>
          </cell>
          <cell r="H142">
            <v>27787.578000000001</v>
          </cell>
        </row>
        <row r="143">
          <cell r="B143" t="str">
            <v>R.1 / s/d 450 VA</v>
          </cell>
          <cell r="C143">
            <v>316810</v>
          </cell>
          <cell r="D143">
            <v>1117.8866995073893</v>
          </cell>
          <cell r="E143">
            <v>317927.88669950736</v>
          </cell>
          <cell r="F143">
            <v>142564.5</v>
          </cell>
          <cell r="G143">
            <v>321.99200000000002</v>
          </cell>
          <cell r="H143">
            <v>142886.492</v>
          </cell>
          <cell r="I143">
            <v>300319.11112163472</v>
          </cell>
        </row>
        <row r="144">
          <cell r="B144" t="str">
            <v>R.1 / 900 VA</v>
          </cell>
          <cell r="C144">
            <v>131703</v>
          </cell>
          <cell r="D144">
            <v>5259.7221674876846</v>
          </cell>
          <cell r="E144">
            <v>136962.72216748769</v>
          </cell>
          <cell r="F144">
            <v>118532.7</v>
          </cell>
          <cell r="G144">
            <v>3030.6640000000002</v>
          </cell>
          <cell r="H144">
            <v>121563.364</v>
          </cell>
          <cell r="I144">
            <v>300319.11112163472</v>
          </cell>
        </row>
        <row r="145">
          <cell r="B145" t="str">
            <v>R.1 / 1.300 VA</v>
          </cell>
          <cell r="C145">
            <v>97401</v>
          </cell>
          <cell r="D145">
            <v>6138.3724137931031</v>
          </cell>
          <cell r="E145">
            <v>103539.3724137931</v>
          </cell>
          <cell r="F145">
            <v>126621.3</v>
          </cell>
          <cell r="G145">
            <v>5109.1440000000002</v>
          </cell>
          <cell r="H145">
            <v>131730.44400000002</v>
          </cell>
          <cell r="I145">
            <v>300319.11112163472</v>
          </cell>
        </row>
        <row r="146">
          <cell r="B146" t="str">
            <v>R.1 / 2.200 VA</v>
          </cell>
          <cell r="C146">
            <v>26331</v>
          </cell>
          <cell r="D146">
            <v>3257.9655172413791</v>
          </cell>
          <cell r="E146">
            <v>29588.96551724138</v>
          </cell>
          <cell r="F146">
            <v>57928.2</v>
          </cell>
          <cell r="G146">
            <v>4590.3440000000001</v>
          </cell>
          <cell r="H146">
            <v>62518.543999999994</v>
          </cell>
          <cell r="I146">
            <v>300319.11112163472</v>
          </cell>
        </row>
        <row r="147">
          <cell r="B147" t="str">
            <v>R.2 / &gt; 2.200 s/d 6.600 VA</v>
          </cell>
          <cell r="C147">
            <v>12772</v>
          </cell>
          <cell r="D147">
            <v>2040.904433497537</v>
          </cell>
          <cell r="E147">
            <v>14812.904433497537</v>
          </cell>
          <cell r="F147">
            <v>54036</v>
          </cell>
          <cell r="G147">
            <v>5077.5839999999998</v>
          </cell>
          <cell r="H147">
            <v>59113.584000000003</v>
          </cell>
          <cell r="I147">
            <v>347809.60404380795</v>
          </cell>
        </row>
        <row r="148">
          <cell r="B148" t="str">
            <v>R.3 / &gt; 6.600 VA</v>
          </cell>
          <cell r="C148">
            <v>2688</v>
          </cell>
          <cell r="D148">
            <v>122.66305418719212</v>
          </cell>
          <cell r="E148">
            <v>2810.6630541871923</v>
          </cell>
          <cell r="F148">
            <v>36628.199999999997</v>
          </cell>
          <cell r="G148">
            <v>2872.6480000000001</v>
          </cell>
          <cell r="H148">
            <v>39500.847999999998</v>
          </cell>
          <cell r="I148">
            <v>350000</v>
          </cell>
        </row>
        <row r="149">
          <cell r="B149" t="str">
            <v>Jumlah R</v>
          </cell>
          <cell r="C149">
            <v>587705</v>
          </cell>
          <cell r="D149">
            <v>17937.514285714286</v>
          </cell>
          <cell r="E149">
            <v>605642.51428571437</v>
          </cell>
          <cell r="F149">
            <v>536310.9</v>
          </cell>
          <cell r="G149">
            <v>21002.376</v>
          </cell>
          <cell r="H149">
            <v>557313.27600000007</v>
          </cell>
        </row>
        <row r="150">
          <cell r="B150" t="str">
            <v>B.1 / s/d 450 VA</v>
          </cell>
          <cell r="C150">
            <v>6535</v>
          </cell>
          <cell r="D150">
            <v>34.798029556650249</v>
          </cell>
          <cell r="E150">
            <v>6569.7980295566504</v>
          </cell>
          <cell r="F150">
            <v>2940.75</v>
          </cell>
          <cell r="G150">
            <v>9.9359999999999999</v>
          </cell>
          <cell r="H150">
            <v>2950.6860000000001</v>
          </cell>
          <cell r="I150">
            <v>312975.44535387581</v>
          </cell>
        </row>
        <row r="151">
          <cell r="B151" t="str">
            <v>B.1 / 900 VA</v>
          </cell>
          <cell r="C151">
            <v>5355</v>
          </cell>
          <cell r="D151">
            <v>81.775369458128083</v>
          </cell>
          <cell r="E151">
            <v>5436.7753694581279</v>
          </cell>
          <cell r="F151">
            <v>4819.5</v>
          </cell>
          <cell r="G151">
            <v>46.904000000000003</v>
          </cell>
          <cell r="H151">
            <v>4866.4040000000005</v>
          </cell>
          <cell r="I151">
            <v>312975.44535387581</v>
          </cell>
        </row>
        <row r="152">
          <cell r="B152" t="str">
            <v>B.1 / 1.300 VA</v>
          </cell>
          <cell r="C152">
            <v>11744</v>
          </cell>
          <cell r="D152">
            <v>314.9221674876847</v>
          </cell>
          <cell r="E152">
            <v>12058.922167487684</v>
          </cell>
          <cell r="F152">
            <v>15267.2</v>
          </cell>
          <cell r="G152">
            <v>261.83200000000005</v>
          </cell>
          <cell r="H152">
            <v>15529.032000000001</v>
          </cell>
          <cell r="I152">
            <v>312975.44535387581</v>
          </cell>
        </row>
        <row r="153">
          <cell r="B153" t="str">
            <v>B.1 / 2.200 VA</v>
          </cell>
          <cell r="C153">
            <v>9391</v>
          </cell>
          <cell r="D153">
            <v>856.90147783251234</v>
          </cell>
          <cell r="E153">
            <v>10247.901477832513</v>
          </cell>
          <cell r="F153">
            <v>20660.2</v>
          </cell>
          <cell r="G153">
            <v>1206.856</v>
          </cell>
          <cell r="H153">
            <v>21867.056</v>
          </cell>
          <cell r="I153">
            <v>312975.44535387581</v>
          </cell>
        </row>
        <row r="154">
          <cell r="B154" t="str">
            <v>B.2 / &gt; 2.200 s/d 200 kVA</v>
          </cell>
          <cell r="C154">
            <v>16148</v>
          </cell>
          <cell r="D154">
            <v>1752.0807881773399</v>
          </cell>
          <cell r="E154">
            <v>17900.08078817734</v>
          </cell>
          <cell r="F154">
            <v>228678.1</v>
          </cell>
          <cell r="G154">
            <v>20476.344000000001</v>
          </cell>
          <cell r="H154">
            <v>249154.44400000002</v>
          </cell>
          <cell r="I154">
            <v>348120.83812711359</v>
          </cell>
        </row>
        <row r="155">
          <cell r="B155" t="str">
            <v>B.3 / &gt; 200 kVA</v>
          </cell>
          <cell r="C155">
            <v>164</v>
          </cell>
          <cell r="D155">
            <v>0</v>
          </cell>
          <cell r="E155">
            <v>164</v>
          </cell>
          <cell r="F155">
            <v>165408</v>
          </cell>
          <cell r="G155">
            <v>0</v>
          </cell>
          <cell r="H155">
            <v>165408</v>
          </cell>
          <cell r="I155">
            <v>250000</v>
          </cell>
        </row>
        <row r="156">
          <cell r="B156" t="str">
            <v>Jumlah B</v>
          </cell>
          <cell r="C156">
            <v>49337</v>
          </cell>
          <cell r="D156">
            <v>3040.4778325123152</v>
          </cell>
          <cell r="E156">
            <v>52377.477832512319</v>
          </cell>
          <cell r="F156">
            <v>437773.75</v>
          </cell>
          <cell r="G156">
            <v>22001.871999999999</v>
          </cell>
          <cell r="H156">
            <v>459775.62200000003</v>
          </cell>
        </row>
        <row r="157">
          <cell r="B157" t="str">
            <v>I.1 / 450 VA</v>
          </cell>
          <cell r="C157">
            <v>13</v>
          </cell>
          <cell r="D157">
            <v>0</v>
          </cell>
          <cell r="E157">
            <v>13</v>
          </cell>
          <cell r="F157">
            <v>5.85</v>
          </cell>
          <cell r="G157">
            <v>0</v>
          </cell>
          <cell r="H157">
            <v>5.85</v>
          </cell>
          <cell r="I157">
            <v>350000</v>
          </cell>
        </row>
        <row r="158">
          <cell r="B158" t="str">
            <v>I.1 / 900 VA</v>
          </cell>
          <cell r="C158">
            <v>5</v>
          </cell>
          <cell r="D158">
            <v>0</v>
          </cell>
          <cell r="E158">
            <v>5</v>
          </cell>
          <cell r="F158">
            <v>4.5</v>
          </cell>
          <cell r="G158">
            <v>0</v>
          </cell>
          <cell r="H158">
            <v>4.5</v>
          </cell>
          <cell r="I158">
            <v>350000</v>
          </cell>
        </row>
        <row r="159">
          <cell r="B159" t="str">
            <v>I.1 / 1.300 VA</v>
          </cell>
          <cell r="C159">
            <v>9</v>
          </cell>
          <cell r="D159">
            <v>0</v>
          </cell>
          <cell r="E159">
            <v>9</v>
          </cell>
          <cell r="F159">
            <v>11.7</v>
          </cell>
          <cell r="G159">
            <v>0</v>
          </cell>
          <cell r="H159">
            <v>11.7</v>
          </cell>
          <cell r="I159">
            <v>350000</v>
          </cell>
        </row>
        <row r="160">
          <cell r="B160" t="str">
            <v>I.1 / 2.200 VA</v>
          </cell>
          <cell r="C160">
            <v>30</v>
          </cell>
          <cell r="D160">
            <v>0</v>
          </cell>
          <cell r="E160">
            <v>30</v>
          </cell>
          <cell r="F160">
            <v>66</v>
          </cell>
          <cell r="G160">
            <v>0</v>
          </cell>
          <cell r="H160">
            <v>66</v>
          </cell>
          <cell r="I160">
            <v>350000</v>
          </cell>
        </row>
        <row r="161">
          <cell r="B161" t="str">
            <v>I.1 / 2.200 s/d 14 kVA</v>
          </cell>
          <cell r="C161">
            <v>196</v>
          </cell>
          <cell r="D161">
            <v>8.6995073891625623</v>
          </cell>
          <cell r="E161">
            <v>204.69950738916256</v>
          </cell>
          <cell r="F161">
            <v>1544.5</v>
          </cell>
          <cell r="G161">
            <v>1150.144</v>
          </cell>
          <cell r="H161">
            <v>2694.6440000000002</v>
          </cell>
          <cell r="I161">
            <v>350000</v>
          </cell>
        </row>
        <row r="162">
          <cell r="B162" t="str">
            <v>I.2 / &gt; 14 kVA s/d 200 kVA</v>
          </cell>
          <cell r="C162">
            <v>325</v>
          </cell>
          <cell r="D162">
            <v>5.2197044334975367</v>
          </cell>
          <cell r="E162">
            <v>330.21970443349755</v>
          </cell>
          <cell r="F162">
            <v>20020.5</v>
          </cell>
          <cell r="G162">
            <v>1075.944</v>
          </cell>
          <cell r="H162">
            <v>21096.444</v>
          </cell>
          <cell r="I162">
            <v>350000</v>
          </cell>
        </row>
        <row r="163">
          <cell r="B163" t="str">
            <v>I.3 / &gt; 200 kVA</v>
          </cell>
          <cell r="C163">
            <v>30</v>
          </cell>
          <cell r="D163">
            <v>5.2197044334975367</v>
          </cell>
          <cell r="E163">
            <v>35.21970443349754</v>
          </cell>
          <cell r="F163">
            <v>16005</v>
          </cell>
          <cell r="G163">
            <v>1438.1280000000002</v>
          </cell>
          <cell r="H163">
            <v>17443.128000000001</v>
          </cell>
          <cell r="I163">
            <v>250000</v>
          </cell>
        </row>
        <row r="164">
          <cell r="B164" t="str">
            <v>I.4 / &gt; 30.000 kVA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</row>
        <row r="165">
          <cell r="B165" t="str">
            <v>Jumlah I</v>
          </cell>
          <cell r="C165">
            <v>608</v>
          </cell>
          <cell r="D165">
            <v>19.138916256157636</v>
          </cell>
          <cell r="E165">
            <v>627.1389162561577</v>
          </cell>
          <cell r="F165">
            <v>37658.050000000003</v>
          </cell>
          <cell r="G165">
            <v>3664.2159999999999</v>
          </cell>
          <cell r="H165">
            <v>41322.266000000003</v>
          </cell>
        </row>
        <row r="166">
          <cell r="B166" t="str">
            <v>P.1 / s/d 450 VA</v>
          </cell>
          <cell r="C166">
            <v>548</v>
          </cell>
          <cell r="D166">
            <v>0</v>
          </cell>
          <cell r="E166">
            <v>548</v>
          </cell>
          <cell r="F166">
            <v>246.6</v>
          </cell>
          <cell r="G166">
            <v>0</v>
          </cell>
          <cell r="H166">
            <v>246.6</v>
          </cell>
          <cell r="I166">
            <v>358233.61082206038</v>
          </cell>
        </row>
        <row r="167">
          <cell r="B167" t="str">
            <v>P.1 / 900 VA</v>
          </cell>
          <cell r="C167">
            <v>403</v>
          </cell>
          <cell r="D167">
            <v>0</v>
          </cell>
          <cell r="E167">
            <v>403</v>
          </cell>
          <cell r="F167">
            <v>362.7</v>
          </cell>
          <cell r="G167">
            <v>0</v>
          </cell>
          <cell r="H167">
            <v>362.7</v>
          </cell>
          <cell r="I167">
            <v>358233.61082206038</v>
          </cell>
        </row>
        <row r="168">
          <cell r="B168" t="str">
            <v>P.1 / 1.300 VA</v>
          </cell>
          <cell r="C168">
            <v>365</v>
          </cell>
          <cell r="D168">
            <v>4.3497536945812811</v>
          </cell>
          <cell r="E168">
            <v>369.3497536945813</v>
          </cell>
          <cell r="F168">
            <v>474.5</v>
          </cell>
          <cell r="G168">
            <v>3.4479999999999995</v>
          </cell>
          <cell r="H168">
            <v>477.94799999999998</v>
          </cell>
          <cell r="I168">
            <v>358233.61082206038</v>
          </cell>
        </row>
        <row r="169">
          <cell r="B169" t="str">
            <v>P.1 / 2.200 VA</v>
          </cell>
          <cell r="C169">
            <v>224</v>
          </cell>
          <cell r="D169">
            <v>5.2197044334975367</v>
          </cell>
          <cell r="E169">
            <v>229.21970443349753</v>
          </cell>
          <cell r="F169">
            <v>492.8</v>
          </cell>
          <cell r="G169">
            <v>7.7760000000000007</v>
          </cell>
          <cell r="H169">
            <v>500.57600000000002</v>
          </cell>
          <cell r="I169">
            <v>358233.61082206038</v>
          </cell>
        </row>
        <row r="170">
          <cell r="B170" t="str">
            <v>P.1 / &gt; 2.200 s/d 200 kVA</v>
          </cell>
          <cell r="C170">
            <v>751</v>
          </cell>
          <cell r="D170">
            <v>12.179310344827586</v>
          </cell>
          <cell r="E170">
            <v>763.17931034482763</v>
          </cell>
          <cell r="F170">
            <v>14689.8</v>
          </cell>
          <cell r="G170">
            <v>149.55199999999999</v>
          </cell>
          <cell r="H170">
            <v>14839.351999999999</v>
          </cell>
          <cell r="I170">
            <v>358233.61082206038</v>
          </cell>
        </row>
        <row r="171">
          <cell r="B171" t="str">
            <v>P.2 / &gt; 200 kVA</v>
          </cell>
          <cell r="C171">
            <v>4</v>
          </cell>
          <cell r="D171">
            <v>4.3497536945812811</v>
          </cell>
          <cell r="E171">
            <v>8.3497536945812811</v>
          </cell>
          <cell r="F171">
            <v>1910</v>
          </cell>
          <cell r="G171">
            <v>35.335999999999999</v>
          </cell>
          <cell r="H171">
            <v>1945.336</v>
          </cell>
          <cell r="I171">
            <v>358233.61082206038</v>
          </cell>
        </row>
        <row r="172">
          <cell r="B172" t="str">
            <v>P.3</v>
          </cell>
          <cell r="C172">
            <v>2333</v>
          </cell>
          <cell r="D172">
            <v>95.694581280788171</v>
          </cell>
          <cell r="E172">
            <v>2428.694581280788</v>
          </cell>
          <cell r="F172">
            <v>15096.502</v>
          </cell>
          <cell r="G172">
            <v>463.495999999996</v>
          </cell>
          <cell r="H172">
            <v>15559.997999999996</v>
          </cell>
          <cell r="I172">
            <v>300000</v>
          </cell>
        </row>
        <row r="173">
          <cell r="B173" t="str">
            <v>Jumlah P</v>
          </cell>
          <cell r="C173">
            <v>4628</v>
          </cell>
          <cell r="D173">
            <v>121.79310344827586</v>
          </cell>
          <cell r="E173">
            <v>4749.7931034482754</v>
          </cell>
          <cell r="F173">
            <v>33272.902000000002</v>
          </cell>
          <cell r="G173">
            <v>659.60799999999597</v>
          </cell>
          <cell r="H173">
            <v>33932.509999999995</v>
          </cell>
        </row>
        <row r="174">
          <cell r="B174" t="str">
            <v>T (Traksi)</v>
          </cell>
        </row>
        <row r="175">
          <cell r="B175" t="str">
            <v>C (Curah)</v>
          </cell>
        </row>
        <row r="176">
          <cell r="B176" t="str">
            <v>M (Multiguna)</v>
          </cell>
        </row>
        <row r="177">
          <cell r="B177" t="str">
            <v xml:space="preserve">JUMLAH </v>
          </cell>
          <cell r="C177">
            <v>660323</v>
          </cell>
          <cell r="D177">
            <v>22075</v>
          </cell>
          <cell r="F177">
            <v>1072131.2519999999</v>
          </cell>
          <cell r="G177">
            <v>48000</v>
          </cell>
          <cell r="H177">
            <v>1120131.2520000001</v>
          </cell>
        </row>
        <row r="178">
          <cell r="B178" t="str">
            <v>D:\TM1-HASIL\TM1\PLN Budget Reports V1.2\Reports\[RKAP Laba_ Rugi.xls]JualGTarif(11A)</v>
          </cell>
        </row>
        <row r="180">
          <cell r="B180" t="str">
            <v>PT. PLN (PERSERO)</v>
          </cell>
        </row>
        <row r="181">
          <cell r="B181" t="str">
            <v>SATUAN ADMINISTRASI</v>
          </cell>
        </row>
        <row r="182">
          <cell r="B182" t="str">
            <v>DISTRIBUSI BALI</v>
          </cell>
        </row>
        <row r="183">
          <cell r="B183" t="str">
            <v>LEMBAR KERJA</v>
          </cell>
        </row>
        <row r="184">
          <cell r="B184" t="str">
            <v>ANGGARAN LABA RUGI</v>
          </cell>
        </row>
        <row r="185">
          <cell r="B185" t="str">
            <v>TAHUN 2005 - S/D TRW IV</v>
          </cell>
        </row>
        <row r="186">
          <cell r="B186" t="str">
            <v>(Dalam ribuan rupiah)</v>
          </cell>
        </row>
        <row r="188">
          <cell r="C188" t="str">
            <v>Jumlah Awal Pelanggan</v>
          </cell>
          <cell r="D188" t="str">
            <v>Penambahan (Pengurangan) Pelanggan</v>
          </cell>
          <cell r="E188" t="str">
            <v>Jumlah Akhir Pelanggan</v>
          </cell>
          <cell r="F188" t="str">
            <v>Jumlah Awal Daya Tersambung - KVA</v>
          </cell>
          <cell r="G188" t="str">
            <v>Penambahan (Pengurangan) Daya Tersambung - KVA</v>
          </cell>
          <cell r="H188" t="str">
            <v>Jumlah Akhir Daya Tersambung - KVA</v>
          </cell>
          <cell r="I188" t="str">
            <v>Tarif BP</v>
          </cell>
        </row>
        <row r="189">
          <cell r="B189" t="str">
            <v>GOLONGAN TARIF</v>
          </cell>
          <cell r="C189" t="str">
            <v>PELANGGAN</v>
          </cell>
          <cell r="F189" t="str">
            <v>DAYA TERSAMBUNG</v>
          </cell>
        </row>
        <row r="190">
          <cell r="C190" t="str">
            <v>JUMLAH AWAL</v>
          </cell>
          <cell r="D190" t="str">
            <v>PENAMBAHAN/ (PENGURANGAN)</v>
          </cell>
          <cell r="E190" t="str">
            <v>JUMLAH AKHIR</v>
          </cell>
          <cell r="F190" t="str">
            <v>JUMLAH AWAL</v>
          </cell>
          <cell r="G190" t="str">
            <v>PENAMBAHAN/ (PENGURANGAN)</v>
          </cell>
          <cell r="H190" t="str">
            <v>JUMLAH AKHIR</v>
          </cell>
          <cell r="I190" t="str">
            <v>TARIF BP</v>
          </cell>
        </row>
        <row r="191">
          <cell r="C191" t="str">
            <v>Pelanggan</v>
          </cell>
          <cell r="D191" t="str">
            <v>Pelanggan</v>
          </cell>
          <cell r="E191" t="str">
            <v>Pelanggan</v>
          </cell>
          <cell r="F191" t="str">
            <v>kVA</v>
          </cell>
          <cell r="G191" t="str">
            <v>kVA</v>
          </cell>
          <cell r="H191" t="str">
            <v>kVA</v>
          </cell>
          <cell r="I191" t="str">
            <v>Rp/kVA</v>
          </cell>
        </row>
        <row r="192">
          <cell r="B192" t="str">
            <v>1</v>
          </cell>
          <cell r="C192" t="str">
            <v>2</v>
          </cell>
          <cell r="D192" t="str">
            <v>3</v>
          </cell>
          <cell r="E192" t="str">
            <v>4 = 2 + 3</v>
          </cell>
          <cell r="F192" t="str">
            <v>5</v>
          </cell>
          <cell r="G192" t="str">
            <v>6</v>
          </cell>
          <cell r="H192" t="str">
            <v>7 = 5 + 6</v>
          </cell>
          <cell r="I192" t="str">
            <v>8</v>
          </cell>
        </row>
        <row r="194">
          <cell r="B194" t="str">
            <v xml:space="preserve">S.1 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</row>
        <row r="195">
          <cell r="B195" t="str">
            <v>S.2 / 450 VA</v>
          </cell>
          <cell r="C195">
            <v>10713</v>
          </cell>
          <cell r="D195">
            <v>70</v>
          </cell>
          <cell r="E195">
            <v>10783</v>
          </cell>
          <cell r="F195">
            <v>4820.8500000000004</v>
          </cell>
          <cell r="G195">
            <v>21.86</v>
          </cell>
          <cell r="H195">
            <v>4842.71</v>
          </cell>
          <cell r="I195">
            <v>322657.80730897008</v>
          </cell>
        </row>
        <row r="196">
          <cell r="B196" t="str">
            <v>S.2 / 900 VA</v>
          </cell>
          <cell r="C196">
            <v>3288</v>
          </cell>
          <cell r="D196">
            <v>81</v>
          </cell>
          <cell r="E196">
            <v>3369</v>
          </cell>
          <cell r="F196">
            <v>2959.2</v>
          </cell>
          <cell r="G196">
            <v>50.68</v>
          </cell>
          <cell r="H196">
            <v>3009.8799999999997</v>
          </cell>
          <cell r="I196">
            <v>322657.80730897008</v>
          </cell>
        </row>
        <row r="197">
          <cell r="B197" t="str">
            <v>S.2 / 1.300 VA</v>
          </cell>
          <cell r="C197">
            <v>2643</v>
          </cell>
          <cell r="D197">
            <v>57</v>
          </cell>
          <cell r="E197">
            <v>2700</v>
          </cell>
          <cell r="F197">
            <v>3435.9</v>
          </cell>
          <cell r="G197">
            <v>51.68</v>
          </cell>
          <cell r="H197">
            <v>3487.58</v>
          </cell>
          <cell r="I197">
            <v>322657.80730897008</v>
          </cell>
        </row>
        <row r="198">
          <cell r="B198" t="str">
            <v>S.2 / &gt; 2.200 VA</v>
          </cell>
          <cell r="C198">
            <v>632</v>
          </cell>
          <cell r="D198">
            <v>84</v>
          </cell>
          <cell r="E198">
            <v>716</v>
          </cell>
          <cell r="F198">
            <v>1390.4</v>
          </cell>
          <cell r="G198">
            <v>128.75</v>
          </cell>
          <cell r="H198">
            <v>1519.15</v>
          </cell>
          <cell r="I198">
            <v>322657.80730897008</v>
          </cell>
        </row>
        <row r="199">
          <cell r="B199" t="str">
            <v>S.2 / &gt; 2.200 s/d 200 kVA</v>
          </cell>
          <cell r="C199">
            <v>762</v>
          </cell>
          <cell r="D199">
            <v>807</v>
          </cell>
          <cell r="E199">
            <v>1569</v>
          </cell>
          <cell r="F199">
            <v>10289.299999999999</v>
          </cell>
          <cell r="G199">
            <v>586.94000000000005</v>
          </cell>
          <cell r="H199">
            <v>10876.24</v>
          </cell>
          <cell r="I199">
            <v>350000</v>
          </cell>
        </row>
        <row r="200">
          <cell r="B200" t="str">
            <v>S.3 &gt; 200 kVA</v>
          </cell>
          <cell r="C200">
            <v>7</v>
          </cell>
          <cell r="D200">
            <v>0</v>
          </cell>
          <cell r="E200">
            <v>7</v>
          </cell>
          <cell r="F200">
            <v>4220</v>
          </cell>
          <cell r="G200">
            <v>0</v>
          </cell>
          <cell r="H200">
            <v>4220</v>
          </cell>
          <cell r="I200">
            <v>350000</v>
          </cell>
        </row>
        <row r="201">
          <cell r="B201" t="str">
            <v>Jumlah S</v>
          </cell>
          <cell r="C201">
            <v>18045</v>
          </cell>
          <cell r="D201">
            <v>1099</v>
          </cell>
          <cell r="E201">
            <v>19144</v>
          </cell>
          <cell r="F201">
            <v>27115.65</v>
          </cell>
          <cell r="G201">
            <v>839.91000000000008</v>
          </cell>
          <cell r="H201">
            <v>27955.559999999998</v>
          </cell>
        </row>
        <row r="202">
          <cell r="B202" t="str">
            <v>R.1 / s/d 450 VA</v>
          </cell>
          <cell r="C202">
            <v>316810</v>
          </cell>
          <cell r="D202">
            <v>1285</v>
          </cell>
          <cell r="E202">
            <v>318095</v>
          </cell>
          <cell r="F202">
            <v>142564.5</v>
          </cell>
          <cell r="G202">
            <v>402.49</v>
          </cell>
          <cell r="H202">
            <v>142966.99</v>
          </cell>
          <cell r="I202">
            <v>300319.11112163472</v>
          </cell>
        </row>
        <row r="203">
          <cell r="B203" t="str">
            <v>R.1 / 900 VA</v>
          </cell>
          <cell r="C203">
            <v>131703</v>
          </cell>
          <cell r="D203">
            <v>6046</v>
          </cell>
          <cell r="E203">
            <v>137749</v>
          </cell>
          <cell r="F203">
            <v>118532.7</v>
          </cell>
          <cell r="G203">
            <v>3788.33</v>
          </cell>
          <cell r="H203">
            <v>122321.03</v>
          </cell>
          <cell r="I203">
            <v>300319.11112163472</v>
          </cell>
        </row>
        <row r="204">
          <cell r="B204" t="str">
            <v>R.1 / 1.300 VA</v>
          </cell>
          <cell r="C204">
            <v>97401</v>
          </cell>
          <cell r="D204">
            <v>7056</v>
          </cell>
          <cell r="E204">
            <v>104457</v>
          </cell>
          <cell r="F204">
            <v>126621.3</v>
          </cell>
          <cell r="G204">
            <v>6386.43</v>
          </cell>
          <cell r="H204">
            <v>133007.73000000001</v>
          </cell>
          <cell r="I204">
            <v>300319.11112163472</v>
          </cell>
        </row>
        <row r="205">
          <cell r="B205" t="str">
            <v>R.1 / 2.200 VA</v>
          </cell>
          <cell r="C205">
            <v>26331</v>
          </cell>
          <cell r="D205">
            <v>3745</v>
          </cell>
          <cell r="E205">
            <v>30076</v>
          </cell>
          <cell r="F205">
            <v>57928.2</v>
          </cell>
          <cell r="G205">
            <v>5737.93</v>
          </cell>
          <cell r="H205">
            <v>63666.13</v>
          </cell>
          <cell r="I205">
            <v>300319.11112163472</v>
          </cell>
        </row>
        <row r="206">
          <cell r="B206" t="str">
            <v>R.2 / &gt; 2.200 s/d 6.600 VA</v>
          </cell>
          <cell r="C206">
            <v>12772</v>
          </cell>
          <cell r="D206">
            <v>2346</v>
          </cell>
          <cell r="E206">
            <v>15118</v>
          </cell>
          <cell r="F206">
            <v>54036</v>
          </cell>
          <cell r="G206">
            <v>6346.98</v>
          </cell>
          <cell r="H206">
            <v>60382.979999999996</v>
          </cell>
          <cell r="I206">
            <v>347809.60404380795</v>
          </cell>
        </row>
        <row r="207">
          <cell r="B207" t="str">
            <v>R.3 / &gt; 6.600 VA</v>
          </cell>
          <cell r="C207">
            <v>2688</v>
          </cell>
          <cell r="D207">
            <v>141</v>
          </cell>
          <cell r="E207">
            <v>2829</v>
          </cell>
          <cell r="F207">
            <v>36628.199999999997</v>
          </cell>
          <cell r="G207">
            <v>3590.81</v>
          </cell>
          <cell r="H207">
            <v>40219.009999999995</v>
          </cell>
          <cell r="I207">
            <v>350000</v>
          </cell>
        </row>
        <row r="208">
          <cell r="B208" t="str">
            <v>Jumlah R</v>
          </cell>
          <cell r="C208">
            <v>587705</v>
          </cell>
          <cell r="D208">
            <v>20619</v>
          </cell>
          <cell r="E208">
            <v>608324</v>
          </cell>
          <cell r="F208">
            <v>536310.9</v>
          </cell>
          <cell r="G208">
            <v>26252.97</v>
          </cell>
          <cell r="H208">
            <v>562563.87</v>
          </cell>
        </row>
        <row r="209">
          <cell r="B209" t="str">
            <v>B.1 / s/d 450 VA</v>
          </cell>
          <cell r="C209">
            <v>6535</v>
          </cell>
          <cell r="D209">
            <v>40</v>
          </cell>
          <cell r="E209">
            <v>6575</v>
          </cell>
          <cell r="F209">
            <v>2940.75</v>
          </cell>
          <cell r="G209">
            <v>12.42</v>
          </cell>
          <cell r="H209">
            <v>2953.17</v>
          </cell>
          <cell r="I209">
            <v>312975.44535387581</v>
          </cell>
        </row>
        <row r="210">
          <cell r="B210" t="str">
            <v>B.1 / 900 VA</v>
          </cell>
          <cell r="C210">
            <v>5355</v>
          </cell>
          <cell r="D210">
            <v>94</v>
          </cell>
          <cell r="E210">
            <v>5449</v>
          </cell>
          <cell r="F210">
            <v>4819.5</v>
          </cell>
          <cell r="G210">
            <v>58.63</v>
          </cell>
          <cell r="H210">
            <v>4878.13</v>
          </cell>
          <cell r="I210">
            <v>312975.44535387581</v>
          </cell>
        </row>
        <row r="211">
          <cell r="B211" t="str">
            <v>B.1 / 1.300 VA</v>
          </cell>
          <cell r="C211">
            <v>11744</v>
          </cell>
          <cell r="D211">
            <v>362</v>
          </cell>
          <cell r="E211">
            <v>12106</v>
          </cell>
          <cell r="F211">
            <v>15267.2</v>
          </cell>
          <cell r="G211">
            <v>327.29000000000002</v>
          </cell>
          <cell r="H211">
            <v>15594.490000000002</v>
          </cell>
          <cell r="I211">
            <v>312975.44535387581</v>
          </cell>
        </row>
        <row r="212">
          <cell r="B212" t="str">
            <v>B.1 / 2.200 VA</v>
          </cell>
          <cell r="C212">
            <v>9391</v>
          </cell>
          <cell r="D212">
            <v>985</v>
          </cell>
          <cell r="E212">
            <v>10376</v>
          </cell>
          <cell r="F212">
            <v>20660.2</v>
          </cell>
          <cell r="G212">
            <v>1508.57</v>
          </cell>
          <cell r="H212">
            <v>22168.77</v>
          </cell>
          <cell r="I212">
            <v>312975.44535387581</v>
          </cell>
        </row>
        <row r="213">
          <cell r="B213" t="str">
            <v>B.2 / &gt; 2.200 s/d 200 kVA</v>
          </cell>
          <cell r="C213">
            <v>16148</v>
          </cell>
          <cell r="D213">
            <v>2014</v>
          </cell>
          <cell r="E213">
            <v>18162</v>
          </cell>
          <cell r="F213">
            <v>228678.1</v>
          </cell>
          <cell r="G213">
            <v>25595.43</v>
          </cell>
          <cell r="H213">
            <v>254273.53</v>
          </cell>
          <cell r="I213">
            <v>348120.83812711359</v>
          </cell>
        </row>
        <row r="214">
          <cell r="B214" t="str">
            <v>B.3 / &gt; 200 kVA</v>
          </cell>
          <cell r="C214">
            <v>164</v>
          </cell>
          <cell r="D214">
            <v>0</v>
          </cell>
          <cell r="E214">
            <v>164</v>
          </cell>
          <cell r="F214">
            <v>165408</v>
          </cell>
          <cell r="G214">
            <v>0</v>
          </cell>
          <cell r="H214">
            <v>165408</v>
          </cell>
          <cell r="I214">
            <v>250000</v>
          </cell>
        </row>
        <row r="215">
          <cell r="B215" t="str">
            <v>Jumlah B</v>
          </cell>
          <cell r="C215">
            <v>49337</v>
          </cell>
          <cell r="D215">
            <v>3495</v>
          </cell>
          <cell r="E215">
            <v>52832</v>
          </cell>
          <cell r="F215">
            <v>437773.75</v>
          </cell>
          <cell r="G215">
            <v>27502.34</v>
          </cell>
          <cell r="H215">
            <v>465276.08999999997</v>
          </cell>
        </row>
        <row r="216">
          <cell r="B216" t="str">
            <v>I.1 / 450 VA</v>
          </cell>
          <cell r="C216">
            <v>13</v>
          </cell>
          <cell r="D216">
            <v>0</v>
          </cell>
          <cell r="E216">
            <v>13</v>
          </cell>
          <cell r="F216">
            <v>5.85</v>
          </cell>
          <cell r="G216">
            <v>0</v>
          </cell>
          <cell r="H216">
            <v>5.85</v>
          </cell>
          <cell r="I216">
            <v>350000</v>
          </cell>
        </row>
        <row r="217">
          <cell r="B217" t="str">
            <v>I.1 / 900 VA</v>
          </cell>
          <cell r="C217">
            <v>5</v>
          </cell>
          <cell r="D217">
            <v>0</v>
          </cell>
          <cell r="E217">
            <v>5</v>
          </cell>
          <cell r="F217">
            <v>4.5</v>
          </cell>
          <cell r="G217">
            <v>0</v>
          </cell>
          <cell r="H217">
            <v>4.5</v>
          </cell>
          <cell r="I217">
            <v>350000</v>
          </cell>
        </row>
        <row r="218">
          <cell r="B218" t="str">
            <v>I.1 / 1.300 VA</v>
          </cell>
          <cell r="C218">
            <v>9</v>
          </cell>
          <cell r="D218">
            <v>0</v>
          </cell>
          <cell r="E218">
            <v>9</v>
          </cell>
          <cell r="F218">
            <v>11.7</v>
          </cell>
          <cell r="G218">
            <v>0</v>
          </cell>
          <cell r="H218">
            <v>11.7</v>
          </cell>
          <cell r="I218">
            <v>350000</v>
          </cell>
        </row>
        <row r="219">
          <cell r="B219" t="str">
            <v>I.1 / 2.200 VA</v>
          </cell>
          <cell r="C219">
            <v>30</v>
          </cell>
          <cell r="D219">
            <v>0</v>
          </cell>
          <cell r="E219">
            <v>30</v>
          </cell>
          <cell r="F219">
            <v>66</v>
          </cell>
          <cell r="G219">
            <v>0</v>
          </cell>
          <cell r="H219">
            <v>66</v>
          </cell>
          <cell r="I219">
            <v>350000</v>
          </cell>
        </row>
        <row r="220">
          <cell r="B220" t="str">
            <v>I.1 / 2.200 s/d 14 kVA</v>
          </cell>
          <cell r="C220">
            <v>196</v>
          </cell>
          <cell r="D220">
            <v>10</v>
          </cell>
          <cell r="E220">
            <v>206</v>
          </cell>
          <cell r="F220">
            <v>1544.5</v>
          </cell>
          <cell r="G220">
            <v>1437.68</v>
          </cell>
          <cell r="H220">
            <v>2982.1800000000003</v>
          </cell>
          <cell r="I220">
            <v>350000</v>
          </cell>
        </row>
        <row r="221">
          <cell r="B221" t="str">
            <v>I.2 / &gt; 14 kVA s/d 200 kVA</v>
          </cell>
          <cell r="C221">
            <v>325</v>
          </cell>
          <cell r="D221">
            <v>6</v>
          </cell>
          <cell r="E221">
            <v>331</v>
          </cell>
          <cell r="F221">
            <v>20020.5</v>
          </cell>
          <cell r="G221">
            <v>1344.93</v>
          </cell>
          <cell r="H221">
            <v>21365.43</v>
          </cell>
          <cell r="I221">
            <v>350000</v>
          </cell>
        </row>
        <row r="222">
          <cell r="B222" t="str">
            <v>I.3 / &gt; 200 kVA</v>
          </cell>
          <cell r="C222">
            <v>30</v>
          </cell>
          <cell r="D222">
            <v>6</v>
          </cell>
          <cell r="E222">
            <v>36</v>
          </cell>
          <cell r="F222">
            <v>16005</v>
          </cell>
          <cell r="G222">
            <v>1797.66</v>
          </cell>
          <cell r="H222">
            <v>17802.66</v>
          </cell>
          <cell r="I222">
            <v>250000</v>
          </cell>
        </row>
        <row r="223">
          <cell r="B223" t="str">
            <v>I.4 / &gt; 30.000 kVA</v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</row>
        <row r="224">
          <cell r="B224" t="str">
            <v>Jumlah I</v>
          </cell>
          <cell r="C224">
            <v>608</v>
          </cell>
          <cell r="D224">
            <v>22</v>
          </cell>
          <cell r="E224">
            <v>630</v>
          </cell>
          <cell r="F224">
            <v>37658.050000000003</v>
          </cell>
          <cell r="G224">
            <v>4580.2700000000004</v>
          </cell>
          <cell r="H224">
            <v>42238.32</v>
          </cell>
        </row>
        <row r="225">
          <cell r="B225" t="str">
            <v>P.1 / s/d 450 VA</v>
          </cell>
          <cell r="C225">
            <v>548</v>
          </cell>
          <cell r="D225">
            <v>0</v>
          </cell>
          <cell r="E225">
            <v>548</v>
          </cell>
          <cell r="F225">
            <v>246.6</v>
          </cell>
          <cell r="G225">
            <v>0</v>
          </cell>
          <cell r="H225">
            <v>246.6</v>
          </cell>
          <cell r="I225">
            <v>358233.61082206038</v>
          </cell>
        </row>
        <row r="226">
          <cell r="B226" t="str">
            <v>P.1 / 900 VA</v>
          </cell>
          <cell r="C226">
            <v>403</v>
          </cell>
          <cell r="D226">
            <v>0</v>
          </cell>
          <cell r="E226">
            <v>403</v>
          </cell>
          <cell r="F226">
            <v>362.7</v>
          </cell>
          <cell r="G226">
            <v>0</v>
          </cell>
          <cell r="H226">
            <v>362.7</v>
          </cell>
          <cell r="I226">
            <v>358233.61082206038</v>
          </cell>
        </row>
        <row r="227">
          <cell r="B227" t="str">
            <v>P.1 / 1.300 VA</v>
          </cell>
          <cell r="C227">
            <v>365</v>
          </cell>
          <cell r="D227">
            <v>5</v>
          </cell>
          <cell r="E227">
            <v>370</v>
          </cell>
          <cell r="F227">
            <v>474.5</v>
          </cell>
          <cell r="G227">
            <v>4.3099999999999996</v>
          </cell>
          <cell r="H227">
            <v>478.81</v>
          </cell>
          <cell r="I227">
            <v>358233.61082206038</v>
          </cell>
        </row>
        <row r="228">
          <cell r="B228" t="str">
            <v>P.1 / 2.200 VA</v>
          </cell>
          <cell r="C228">
            <v>224</v>
          </cell>
          <cell r="D228">
            <v>6</v>
          </cell>
          <cell r="E228">
            <v>230</v>
          </cell>
          <cell r="F228">
            <v>492.8</v>
          </cell>
          <cell r="G228">
            <v>9.7200000000000006</v>
          </cell>
          <cell r="H228">
            <v>502.52000000000004</v>
          </cell>
          <cell r="I228">
            <v>358233.61082206038</v>
          </cell>
        </row>
        <row r="229">
          <cell r="B229" t="str">
            <v>P.1 / &gt; 2.200 s/d 200 kVA</v>
          </cell>
          <cell r="C229">
            <v>751</v>
          </cell>
          <cell r="D229">
            <v>14</v>
          </cell>
          <cell r="E229">
            <v>765</v>
          </cell>
          <cell r="F229">
            <v>14689.8</v>
          </cell>
          <cell r="G229">
            <v>186.94</v>
          </cell>
          <cell r="H229">
            <v>14876.74</v>
          </cell>
          <cell r="I229">
            <v>358233.61082206038</v>
          </cell>
        </row>
        <row r="230">
          <cell r="B230" t="str">
            <v>P.2 / &gt; 200 kVA</v>
          </cell>
          <cell r="C230">
            <v>4</v>
          </cell>
          <cell r="D230">
            <v>5</v>
          </cell>
          <cell r="E230">
            <v>9</v>
          </cell>
          <cell r="F230">
            <v>1910</v>
          </cell>
          <cell r="G230">
            <v>44.17</v>
          </cell>
          <cell r="H230">
            <v>1954.17</v>
          </cell>
          <cell r="I230">
            <v>358233.61082206038</v>
          </cell>
        </row>
        <row r="231">
          <cell r="B231" t="str">
            <v>P.3</v>
          </cell>
          <cell r="C231">
            <v>2333</v>
          </cell>
          <cell r="D231">
            <v>110</v>
          </cell>
          <cell r="E231">
            <v>2443</v>
          </cell>
          <cell r="F231">
            <v>15096.502</v>
          </cell>
          <cell r="G231">
            <v>579.369999999995</v>
          </cell>
          <cell r="H231">
            <v>15675.871999999996</v>
          </cell>
          <cell r="I231">
            <v>300000</v>
          </cell>
        </row>
        <row r="232">
          <cell r="B232" t="str">
            <v>Jumlah P</v>
          </cell>
          <cell r="C232">
            <v>4628</v>
          </cell>
          <cell r="D232">
            <v>140</v>
          </cell>
          <cell r="E232">
            <v>4768</v>
          </cell>
          <cell r="F232">
            <v>33272.902000000002</v>
          </cell>
          <cell r="G232">
            <v>824.50999999999499</v>
          </cell>
          <cell r="H232">
            <v>34097.411999999997</v>
          </cell>
        </row>
        <row r="233">
          <cell r="B233" t="str">
            <v>T (Traksi)</v>
          </cell>
        </row>
        <row r="234">
          <cell r="B234" t="str">
            <v>C (Curah)</v>
          </cell>
        </row>
        <row r="235">
          <cell r="B235" t="str">
            <v>M (Multiguna)</v>
          </cell>
        </row>
        <row r="236">
          <cell r="B236" t="str">
            <v xml:space="preserve">JUMLAH </v>
          </cell>
          <cell r="C236">
            <v>660323</v>
          </cell>
          <cell r="D236">
            <v>25375</v>
          </cell>
          <cell r="F236">
            <v>1072131.2519999999</v>
          </cell>
          <cell r="G236">
            <v>60000</v>
          </cell>
          <cell r="H236">
            <v>1132131.2519999999</v>
          </cell>
        </row>
        <row r="237">
          <cell r="B237" t="str">
            <v>D:\TM1-HASIL\TM1\PLN Budget Reports V1.2\Reports\[RKAP Laba_ Rugi.xls]JualGTarif(11A)</v>
          </cell>
        </row>
      </sheetData>
      <sheetData sheetId="9">
        <row r="1">
          <cell r="B1" t="str">
            <v>PT. PLN (PERSERO)</v>
          </cell>
        </row>
        <row r="2">
          <cell r="B2" t="str">
            <v>SATUAN ADMINISTRASI</v>
          </cell>
        </row>
        <row r="3">
          <cell r="B3" t="str">
            <v>DISTRIBUSI BALI</v>
          </cell>
        </row>
        <row r="4">
          <cell r="B4" t="str">
            <v>LEMBAR KERJA</v>
          </cell>
          <cell r="E4" t="str">
            <v>Daftar</v>
          </cell>
          <cell r="F4" t="str">
            <v>11B</v>
          </cell>
        </row>
        <row r="5">
          <cell r="B5" t="str">
            <v>ANGGARAN LABA RUGI</v>
          </cell>
        </row>
        <row r="6">
          <cell r="B6" t="str">
            <v>TAHUN 2005</v>
          </cell>
          <cell r="E6" t="str">
            <v>Perihal</v>
          </cell>
          <cell r="F6" t="str">
            <v xml:space="preserve">PENDAPATAN P3B, JASA DAN USAHA LAINNYA </v>
          </cell>
        </row>
        <row r="7">
          <cell r="B7" t="str">
            <v>(Dalam ribuan rupiah)</v>
          </cell>
        </row>
        <row r="8">
          <cell r="D8" t="str">
            <v>S/D TRW I</v>
          </cell>
          <cell r="E8" t="str">
            <v>S/D TRW II</v>
          </cell>
          <cell r="F8" t="str">
            <v>S/D TRW III</v>
          </cell>
          <cell r="G8" t="str">
            <v>S/D TRW IV</v>
          </cell>
        </row>
        <row r="9">
          <cell r="B9" t="str">
            <v>No. Urut</v>
          </cell>
          <cell r="C9" t="str">
            <v xml:space="preserve"> U r a i a n</v>
          </cell>
          <cell r="D9" t="str">
            <v>RKAP 2005</v>
          </cell>
        </row>
        <row r="10">
          <cell r="D10" t="str">
            <v>S/D TRW I</v>
          </cell>
          <cell r="E10" t="str">
            <v xml:space="preserve"> S/D TRW II</v>
          </cell>
          <cell r="F10" t="str">
            <v>S/D TRW  III</v>
          </cell>
          <cell r="G10" t="str">
            <v>S/D TRW IV</v>
          </cell>
        </row>
        <row r="11">
          <cell r="B11" t="str">
            <v>1</v>
          </cell>
          <cell r="C11" t="str">
            <v>2</v>
          </cell>
          <cell r="D11" t="str">
            <v>3</v>
          </cell>
          <cell r="E11" t="str">
            <v>4</v>
          </cell>
          <cell r="F11" t="str">
            <v>5</v>
          </cell>
          <cell r="G11" t="str">
            <v>6</v>
          </cell>
        </row>
        <row r="12">
          <cell r="B12" t="str">
            <v>1.</v>
          </cell>
          <cell r="C12" t="str">
            <v>Pendapatan P3B dan Anak Perusahaan: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</row>
        <row r="13">
          <cell r="C13" t="str">
            <v>Pendapatan PPA</v>
          </cell>
        </row>
        <row r="14">
          <cell r="C14" t="str">
            <v>Pendapatan PSA/HK</v>
          </cell>
        </row>
        <row r="15">
          <cell r="C15" t="str">
            <v>Pendapatan TSA/HE</v>
          </cell>
        </row>
        <row r="16">
          <cell r="C16" t="str">
            <v>Pendapatan Transfer</v>
          </cell>
        </row>
        <row r="17">
          <cell r="B17" t="str">
            <v>2</v>
          </cell>
          <cell r="C17" t="str">
            <v>Pendapatan Jasa  :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</row>
        <row r="18">
          <cell r="C18" t="str">
            <v>Anak Perusahaan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</row>
        <row r="19">
          <cell r="C19" t="str">
            <v>Intern Holding / Induk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</row>
        <row r="20">
          <cell r="C20" t="str">
            <v>Luar PLN (Extern PLN).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</row>
        <row r="21">
          <cell r="B21" t="str">
            <v>3</v>
          </cell>
          <cell r="C21" t="str">
            <v>Pendapatan Usaha Lainnya:</v>
          </cell>
          <cell r="D21">
            <v>1484659.6000000003</v>
          </cell>
          <cell r="E21">
            <v>3340495.1000000006</v>
          </cell>
          <cell r="F21">
            <v>4347945.4000000004</v>
          </cell>
          <cell r="G21">
            <v>5302370</v>
          </cell>
        </row>
        <row r="22">
          <cell r="C22" t="str">
            <v>Sewa Trafo</v>
          </cell>
          <cell r="D22">
            <v>44114.753829214038</v>
          </cell>
          <cell r="E22">
            <v>99264.696115731567</v>
          </cell>
          <cell r="F22">
            <v>129200.06478555537</v>
          </cell>
          <cell r="G22">
            <v>157559.83510433583</v>
          </cell>
        </row>
        <row r="23">
          <cell r="C23" t="str">
            <v>Pendapatan Pemakaian Trafo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</row>
        <row r="24">
          <cell r="C24" t="str">
            <v>Pendapatan Biaya Administrasi</v>
          </cell>
          <cell r="D24">
            <v>40565.076848193305</v>
          </cell>
          <cell r="E24">
            <v>91270.422908434921</v>
          </cell>
          <cell r="F24">
            <v>118799.72505542322</v>
          </cell>
          <cell r="G24">
            <v>144875.27445783321</v>
          </cell>
        </row>
        <row r="25">
          <cell r="C25" t="str">
            <v>Ongkos Pasang Pesta (Non KwH)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</row>
        <row r="26">
          <cell r="C26" t="str">
            <v>Geser Tiang / Ganti Nama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</row>
        <row r="27">
          <cell r="C27" t="str">
            <v>Rubah Daya / Tarif (Non BPUJL)</v>
          </cell>
          <cell r="D27">
            <v>3899.6635737357828</v>
          </cell>
          <cell r="E27">
            <v>8779.7430409055105</v>
          </cell>
          <cell r="F27">
            <v>11425.300465940505</v>
          </cell>
          <cell r="G27">
            <v>13934.51276334208</v>
          </cell>
        </row>
        <row r="28">
          <cell r="C28" t="str">
            <v>Ganti Rugi MCB / kWH / Segel Rusak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</row>
        <row r="29">
          <cell r="C29" t="str">
            <v>Ongkos Pasang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</row>
        <row r="30">
          <cell r="C30" t="str">
            <v>OPAL (Non KwH)</v>
          </cell>
          <cell r="D30">
            <v>1396080.1057488571</v>
          </cell>
          <cell r="E30">
            <v>3141180.2379349284</v>
          </cell>
          <cell r="F30">
            <v>4088520.3096930808</v>
          </cell>
          <cell r="G30">
            <v>4986000.3776744893</v>
          </cell>
        </row>
        <row r="31">
          <cell r="C31" t="str">
            <v>Pendapatan Invoice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</row>
        <row r="32">
          <cell r="C32" t="str">
            <v>Lain-lain</v>
          </cell>
          <cell r="D32">
            <v>0</v>
          </cell>
          <cell r="E32">
            <v>0</v>
          </cell>
          <cell r="F32">
            <v>0</v>
          </cell>
        </row>
      </sheetData>
      <sheetData sheetId="10">
        <row r="1">
          <cell r="B1" t="str">
            <v>PT. PLN (PERSERO)</v>
          </cell>
        </row>
        <row r="2">
          <cell r="B2" t="str">
            <v>SATUAN ADMINISTRASI</v>
          </cell>
        </row>
        <row r="3">
          <cell r="B3" t="str">
            <v>DISTRIBUSI BALI</v>
          </cell>
        </row>
        <row r="4">
          <cell r="B4" t="str">
            <v>LEMBAR KERJA</v>
          </cell>
          <cell r="K4" t="str">
            <v>Daftar</v>
          </cell>
          <cell r="L4" t="str">
            <v>12.0</v>
          </cell>
        </row>
        <row r="5">
          <cell r="B5" t="str">
            <v>ANGGARAN LABA RUGI</v>
          </cell>
        </row>
        <row r="6">
          <cell r="B6" t="str">
            <v>TAHUN 2005 - S/D TRW I</v>
          </cell>
          <cell r="K6" t="str">
            <v>Perihal</v>
          </cell>
          <cell r="L6" t="str">
            <v xml:space="preserve">IKHTISAR BEBAN USAHA  </v>
          </cell>
        </row>
        <row r="7">
          <cell r="B7" t="str">
            <v>(Dalam ribuan rupiah)</v>
          </cell>
        </row>
        <row r="8">
          <cell r="C8" t="str">
            <v>Jumlah Ikhtisar Beban Usaha L12</v>
          </cell>
          <cell r="D8" t="str">
            <v>Jumlah Ikhtisar Beban Usaha</v>
          </cell>
          <cell r="E8" t="str">
            <v>Bahan Bakar dan Minyak Pelumas L12</v>
          </cell>
          <cell r="F8" t="str">
            <v>Bahan Baku</v>
          </cell>
          <cell r="G8" t="str">
            <v>Pemakaian Material</v>
          </cell>
          <cell r="H8" t="str">
            <v>Jasa Borongan</v>
          </cell>
          <cell r="I8" t="str">
            <v>Gaji / Tunjangan</v>
          </cell>
          <cell r="J8" t="str">
            <v>Cuti dan lainnya</v>
          </cell>
          <cell r="K8" t="str">
            <v>Diklat dan lainnya</v>
          </cell>
          <cell r="L8" t="str">
            <v>Biaya Administrasi</v>
          </cell>
          <cell r="M8" t="str">
            <v>Penyusutan Aktiva Tetap</v>
          </cell>
        </row>
        <row r="9">
          <cell r="B9" t="str">
            <v>Kode Akun</v>
          </cell>
          <cell r="C9" t="str">
            <v>U r a i a n</v>
          </cell>
          <cell r="D9" t="str">
            <v>Jumlah</v>
          </cell>
          <cell r="E9" t="str">
            <v>Bahan Bakar   dan                             M. Pelumas</v>
          </cell>
          <cell r="F9" t="str">
            <v>Bahan Baku</v>
          </cell>
          <cell r="G9" t="str">
            <v>Biaya Pemeliharaan</v>
          </cell>
          <cell r="I9" t="str">
            <v>Kepegawaian</v>
          </cell>
          <cell r="L9" t="str">
            <v>Biaya Administrasi</v>
          </cell>
          <cell r="M9" t="str">
            <v>Biaya                   Penyusutan</v>
          </cell>
        </row>
        <row r="10">
          <cell r="G10" t="str">
            <v>Pemakaian Material</v>
          </cell>
          <cell r="H10" t="str">
            <v>Jasa Borongan</v>
          </cell>
          <cell r="I10" t="str">
            <v>Gaji / Tunjangan</v>
          </cell>
          <cell r="J10" t="str">
            <v>Cuti dan lainnya</v>
          </cell>
          <cell r="K10" t="str">
            <v>Diklat dan lainnya</v>
          </cell>
        </row>
        <row r="11">
          <cell r="B11" t="str">
            <v>(1)</v>
          </cell>
          <cell r="C11" t="str">
            <v>(2)</v>
          </cell>
          <cell r="D11" t="str">
            <v>( 3 = 4 S/D 11 )</v>
          </cell>
          <cell r="E11" t="str">
            <v>(4)</v>
          </cell>
          <cell r="F11" t="str">
            <v>(5)</v>
          </cell>
          <cell r="G11" t="str">
            <v>(6)</v>
          </cell>
          <cell r="H11" t="str">
            <v>(7)</v>
          </cell>
          <cell r="I11" t="str">
            <v>(8)</v>
          </cell>
          <cell r="J11" t="str">
            <v>(9)</v>
          </cell>
          <cell r="K11" t="str">
            <v>(10)</v>
          </cell>
          <cell r="L11" t="str">
            <v>(10)</v>
          </cell>
          <cell r="M11" t="str">
            <v>(11)</v>
          </cell>
        </row>
        <row r="12">
          <cell r="C12" t="str">
            <v>PEMBELIAN :</v>
          </cell>
        </row>
        <row r="13">
          <cell r="B13" t="str">
            <v>6 00 1 00 000</v>
          </cell>
          <cell r="C13" t="str">
            <v>- Pembelian T. Listrik *)</v>
          </cell>
          <cell r="D13">
            <v>246025863.72222161</v>
          </cell>
          <cell r="E13" t="str">
            <v>XX</v>
          </cell>
          <cell r="F13" t="str">
            <v>XX</v>
          </cell>
          <cell r="G13" t="str">
            <v>XX</v>
          </cell>
          <cell r="H13" t="str">
            <v>XX</v>
          </cell>
          <cell r="I13" t="str">
            <v>XX</v>
          </cell>
          <cell r="J13" t="str">
            <v>XX</v>
          </cell>
          <cell r="K13" t="str">
            <v>XX</v>
          </cell>
          <cell r="L13" t="str">
            <v>XX</v>
          </cell>
          <cell r="M13" t="str">
            <v>XX</v>
          </cell>
        </row>
        <row r="14">
          <cell r="B14" t="str">
            <v>6 00 2 00 000</v>
          </cell>
          <cell r="C14" t="str">
            <v>- Sewa Genset *)</v>
          </cell>
          <cell r="D14">
            <v>0</v>
          </cell>
          <cell r="E14" t="str">
            <v>XX</v>
          </cell>
          <cell r="F14" t="str">
            <v>XX</v>
          </cell>
          <cell r="G14" t="str">
            <v>XX</v>
          </cell>
          <cell r="H14" t="str">
            <v>XX</v>
          </cell>
          <cell r="I14" t="str">
            <v>XX</v>
          </cell>
          <cell r="J14" t="str">
            <v>XX</v>
          </cell>
          <cell r="K14" t="str">
            <v>XX</v>
          </cell>
          <cell r="L14" t="str">
            <v>XX</v>
          </cell>
          <cell r="M14" t="str">
            <v>XX</v>
          </cell>
        </row>
        <row r="15">
          <cell r="C15" t="str">
            <v>Sub Jumlah</v>
          </cell>
          <cell r="D15">
            <v>246025863.72222161</v>
          </cell>
          <cell r="E15" t="str">
            <v>XX</v>
          </cell>
          <cell r="F15" t="str">
            <v>XX</v>
          </cell>
          <cell r="G15" t="str">
            <v>XX</v>
          </cell>
          <cell r="H15" t="str">
            <v>XX</v>
          </cell>
          <cell r="I15" t="str">
            <v>XX</v>
          </cell>
          <cell r="J15" t="str">
            <v>XX</v>
          </cell>
          <cell r="K15" t="str">
            <v>XX</v>
          </cell>
          <cell r="L15" t="str">
            <v>XX</v>
          </cell>
          <cell r="M15" t="str">
            <v>XX</v>
          </cell>
        </row>
        <row r="16">
          <cell r="C16" t="str">
            <v>PEMBANGKITAN :</v>
          </cell>
        </row>
        <row r="17">
          <cell r="B17" t="str">
            <v>6 11 0 00 000</v>
          </cell>
          <cell r="C17" t="str">
            <v>P L T A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</row>
        <row r="18">
          <cell r="B18" t="str">
            <v>6 12 0 00 000</v>
          </cell>
          <cell r="C18" t="str">
            <v>P L T U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</row>
        <row r="19">
          <cell r="B19" t="str">
            <v>6 13 0 00 000</v>
          </cell>
          <cell r="C19" t="str">
            <v>P L T D</v>
          </cell>
          <cell r="D19">
            <v>1627581.1319751272</v>
          </cell>
          <cell r="E19">
            <v>1059750.0203810132</v>
          </cell>
          <cell r="F19">
            <v>0</v>
          </cell>
          <cell r="G19">
            <v>67992.292661017258</v>
          </cell>
          <cell r="H19">
            <v>125049.640731591</v>
          </cell>
          <cell r="I19">
            <v>78170.143064616408</v>
          </cell>
          <cell r="J19">
            <v>19922.318902256</v>
          </cell>
          <cell r="K19">
            <v>23975.39238406095</v>
          </cell>
          <cell r="L19">
            <v>24285.147326294791</v>
          </cell>
          <cell r="M19">
            <v>228436.17652427757</v>
          </cell>
        </row>
        <row r="20">
          <cell r="B20" t="str">
            <v>6 14 0 00 000</v>
          </cell>
          <cell r="C20" t="str">
            <v>P L T G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</row>
        <row r="21">
          <cell r="B21" t="str">
            <v>6 15 0 00 000</v>
          </cell>
          <cell r="C21" t="str">
            <v>P L T P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</row>
        <row r="22">
          <cell r="B22" t="str">
            <v>6 16 0 00 000</v>
          </cell>
          <cell r="C22" t="str">
            <v>P L T G/U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</row>
        <row r="23">
          <cell r="C23" t="str">
            <v>Sewa Pembangkit</v>
          </cell>
          <cell r="D23">
            <v>0</v>
          </cell>
          <cell r="E23">
            <v>0</v>
          </cell>
        </row>
        <row r="24">
          <cell r="C24" t="str">
            <v>Sub Jumlah</v>
          </cell>
          <cell r="D24">
            <v>1627581.1319751272</v>
          </cell>
          <cell r="E24">
            <v>1059750.0203810132</v>
          </cell>
          <cell r="F24">
            <v>0</v>
          </cell>
          <cell r="G24">
            <v>67992.292661017258</v>
          </cell>
          <cell r="H24">
            <v>125049.640731591</v>
          </cell>
          <cell r="I24">
            <v>78170.143064616408</v>
          </cell>
          <cell r="J24">
            <v>19922.318902256</v>
          </cell>
          <cell r="K24">
            <v>23975.39238406095</v>
          </cell>
          <cell r="L24">
            <v>24285.147326294791</v>
          </cell>
          <cell r="M24">
            <v>228436.17652427757</v>
          </cell>
        </row>
        <row r="25">
          <cell r="C25" t="str">
            <v>TRANSMISI :</v>
          </cell>
        </row>
        <row r="26">
          <cell r="B26" t="str">
            <v>6 20 0 00 000</v>
          </cell>
          <cell r="C26" t="str">
            <v>Transmisi</v>
          </cell>
          <cell r="D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</row>
        <row r="27">
          <cell r="B27" t="str">
            <v>6 30 0 00 000</v>
          </cell>
          <cell r="C27" t="str">
            <v>Tele Informasi Data</v>
          </cell>
          <cell r="D27">
            <v>172447.36445657868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172447.36445657868</v>
          </cell>
        </row>
        <row r="28">
          <cell r="C28" t="str">
            <v>Sub Jumlah</v>
          </cell>
          <cell r="D28">
            <v>172447.36445657868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172447.36445657868</v>
          </cell>
        </row>
        <row r="29">
          <cell r="C29" t="str">
            <v>DISTRIBUSI :</v>
          </cell>
        </row>
        <row r="30">
          <cell r="B30" t="str">
            <v>6 40 0 00 000</v>
          </cell>
          <cell r="C30" t="str">
            <v>Distribusi</v>
          </cell>
          <cell r="D30">
            <v>45477691.058312051</v>
          </cell>
          <cell r="F30">
            <v>0</v>
          </cell>
          <cell r="G30">
            <v>2754479.0961645129</v>
          </cell>
          <cell r="H30">
            <v>3951240.606105153</v>
          </cell>
          <cell r="I30">
            <v>3535800.9551036819</v>
          </cell>
          <cell r="J30">
            <v>919544.02315822477</v>
          </cell>
          <cell r="K30">
            <v>1088958.744539249</v>
          </cell>
          <cell r="L30">
            <v>2698558.7145536435</v>
          </cell>
          <cell r="M30">
            <v>30529108.918687586</v>
          </cell>
        </row>
        <row r="31">
          <cell r="B31" t="str">
            <v>6 50 0 00 000</v>
          </cell>
          <cell r="C31" t="str">
            <v>Unit Pengatur Distribusi</v>
          </cell>
          <cell r="D31">
            <v>1428289.6410622168</v>
          </cell>
          <cell r="F31">
            <v>0</v>
          </cell>
          <cell r="G31">
            <v>85120.987577649459</v>
          </cell>
          <cell r="H31">
            <v>116800.80207458622</v>
          </cell>
          <cell r="I31">
            <v>281956.64165896102</v>
          </cell>
          <cell r="J31">
            <v>104525.47881432949</v>
          </cell>
          <cell r="K31">
            <v>94462.513481733069</v>
          </cell>
          <cell r="L31">
            <v>57470.970860155358</v>
          </cell>
          <cell r="M31">
            <v>687952.24659480213</v>
          </cell>
        </row>
        <row r="32">
          <cell r="C32" t="str">
            <v>Sub Jumlah</v>
          </cell>
          <cell r="D32">
            <v>46905980.699374266</v>
          </cell>
          <cell r="E32">
            <v>0</v>
          </cell>
          <cell r="F32">
            <v>0</v>
          </cell>
          <cell r="G32">
            <v>2839600.0837421622</v>
          </cell>
          <cell r="H32">
            <v>4068041.408179739</v>
          </cell>
          <cell r="I32">
            <v>3817757.5967626427</v>
          </cell>
          <cell r="J32">
            <v>1024069.5019725543</v>
          </cell>
          <cell r="K32">
            <v>1183421.2580209821</v>
          </cell>
          <cell r="L32">
            <v>2756029.6854137988</v>
          </cell>
          <cell r="M32">
            <v>31217061.165282387</v>
          </cell>
        </row>
        <row r="34">
          <cell r="B34" t="str">
            <v>6 60 0 00 000</v>
          </cell>
          <cell r="C34" t="str">
            <v>TATA USAHA LANGGANAN</v>
          </cell>
          <cell r="D34">
            <v>10661098.678120708</v>
          </cell>
          <cell r="F34">
            <v>0</v>
          </cell>
          <cell r="G34">
            <v>65853.852380943281</v>
          </cell>
          <cell r="H34">
            <v>695270.24638959579</v>
          </cell>
          <cell r="I34">
            <v>1969566.5166287976</v>
          </cell>
          <cell r="J34">
            <v>750422.56181440584</v>
          </cell>
          <cell r="K34">
            <v>665197.98297412554</v>
          </cell>
          <cell r="L34">
            <v>6114525.4911904121</v>
          </cell>
          <cell r="M34">
            <v>400262.02674242767</v>
          </cell>
        </row>
        <row r="35">
          <cell r="C35" t="str">
            <v>LAINNYA :</v>
          </cell>
        </row>
        <row r="36">
          <cell r="B36" t="str">
            <v>6 71 0 00 000</v>
          </cell>
          <cell r="C36" t="str">
            <v>Tata Usaha</v>
          </cell>
          <cell r="D36">
            <v>13333686.080484357</v>
          </cell>
          <cell r="F36">
            <v>0</v>
          </cell>
          <cell r="G36">
            <v>734188.49530155514</v>
          </cell>
          <cell r="H36">
            <v>1605441.7564329901</v>
          </cell>
          <cell r="I36">
            <v>4196506.1503792685</v>
          </cell>
          <cell r="J36">
            <v>3620218.4502834859</v>
          </cell>
          <cell r="K36">
            <v>1910146.1382161218</v>
          </cell>
          <cell r="L36">
            <v>408508.95480956021</v>
          </cell>
          <cell r="M36">
            <v>858676.13506137638</v>
          </cell>
        </row>
        <row r="37">
          <cell r="B37" t="str">
            <v>6 72 0 00 000</v>
          </cell>
          <cell r="C37" t="str">
            <v>Gudang dan Persed. Bahan</v>
          </cell>
          <cell r="D37">
            <v>356018.45073932078</v>
          </cell>
          <cell r="F37">
            <v>0</v>
          </cell>
          <cell r="G37">
            <v>26372.958471662972</v>
          </cell>
          <cell r="H37">
            <v>51740.258400754217</v>
          </cell>
          <cell r="I37">
            <v>62701.713968760632</v>
          </cell>
          <cell r="J37">
            <v>0</v>
          </cell>
          <cell r="K37">
            <v>15325.317939663579</v>
          </cell>
          <cell r="L37">
            <v>66536.47070963234</v>
          </cell>
          <cell r="M37">
            <v>133341.73124884703</v>
          </cell>
        </row>
        <row r="38">
          <cell r="B38" t="str">
            <v>6 73 0 00 000</v>
          </cell>
          <cell r="C38" t="str">
            <v>B e n g k e l</v>
          </cell>
          <cell r="D38">
            <v>407537.49015391432</v>
          </cell>
          <cell r="F38">
            <v>0</v>
          </cell>
          <cell r="G38">
            <v>6898.1944518515575</v>
          </cell>
          <cell r="H38">
            <v>9380.8827390495171</v>
          </cell>
          <cell r="I38">
            <v>217888.47860659054</v>
          </cell>
          <cell r="J38">
            <v>31668.094344037578</v>
          </cell>
          <cell r="K38">
            <v>60995.683737631778</v>
          </cell>
          <cell r="L38">
            <v>5988.1267192655914</v>
          </cell>
          <cell r="M38">
            <v>74718.029555487767</v>
          </cell>
        </row>
        <row r="39">
          <cell r="B39" t="str">
            <v>6 74 0 00 000</v>
          </cell>
          <cell r="C39" t="str">
            <v>Laboratorium</v>
          </cell>
          <cell r="D39">
            <v>43312.11244347789</v>
          </cell>
          <cell r="F39">
            <v>0</v>
          </cell>
          <cell r="G39">
            <v>27319.581987530921</v>
          </cell>
          <cell r="H39">
            <v>13916.681481981963</v>
          </cell>
          <cell r="I39">
            <v>0</v>
          </cell>
          <cell r="J39">
            <v>0</v>
          </cell>
          <cell r="K39">
            <v>0</v>
          </cell>
          <cell r="L39">
            <v>138.48378630311973</v>
          </cell>
          <cell r="M39">
            <v>1937.3651876618887</v>
          </cell>
        </row>
        <row r="40">
          <cell r="B40" t="str">
            <v>6 75 0 00 000</v>
          </cell>
          <cell r="C40" t="str">
            <v>Jasa-Jasa Teknik</v>
          </cell>
          <cell r="D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</row>
        <row r="41">
          <cell r="B41" t="str">
            <v>6 76 0 00 000</v>
          </cell>
          <cell r="C41" t="str">
            <v>Wisma dan Rumah Dinas</v>
          </cell>
          <cell r="D41">
            <v>158990.41323001625</v>
          </cell>
          <cell r="F41">
            <v>0</v>
          </cell>
          <cell r="G41">
            <v>30723.601903177274</v>
          </cell>
          <cell r="H41">
            <v>33172.056060943993</v>
          </cell>
          <cell r="I41">
            <v>0</v>
          </cell>
          <cell r="J41">
            <v>0</v>
          </cell>
          <cell r="K41">
            <v>0</v>
          </cell>
          <cell r="L41">
            <v>20810.680918355418</v>
          </cell>
          <cell r="M41">
            <v>74284.074347539543</v>
          </cell>
        </row>
        <row r="42">
          <cell r="B42" t="str">
            <v>6 77 0 00 000</v>
          </cell>
          <cell r="C42" t="str">
            <v>Telekomunikasi</v>
          </cell>
          <cell r="D42">
            <v>724284.47562386189</v>
          </cell>
          <cell r="F42">
            <v>0</v>
          </cell>
          <cell r="G42">
            <v>132665.9391000992</v>
          </cell>
          <cell r="H42">
            <v>320012.06958335428</v>
          </cell>
          <cell r="I42">
            <v>0</v>
          </cell>
          <cell r="J42">
            <v>0</v>
          </cell>
          <cell r="K42">
            <v>0</v>
          </cell>
          <cell r="L42">
            <v>6581.7711922508652</v>
          </cell>
          <cell r="M42">
            <v>265024.69574815745</v>
          </cell>
        </row>
        <row r="43">
          <cell r="B43" t="str">
            <v>6 78 0 00 000</v>
          </cell>
          <cell r="C43" t="str">
            <v>Rupa-Rupa Jasa Umum dan Teknologi Informasi</v>
          </cell>
          <cell r="D43">
            <v>2244222.4379341276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2244222.4379341276</v>
          </cell>
          <cell r="M43">
            <v>0</v>
          </cell>
        </row>
        <row r="44">
          <cell r="B44" t="str">
            <v>6 79 0 00 000</v>
          </cell>
          <cell r="C44" t="str">
            <v>Pendidikan dan Latihan</v>
          </cell>
          <cell r="D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</row>
        <row r="45">
          <cell r="C45" t="str">
            <v>Sub Jumlah</v>
          </cell>
          <cell r="D45">
            <v>17268051.460609075</v>
          </cell>
          <cell r="E45">
            <v>0</v>
          </cell>
          <cell r="F45">
            <v>0</v>
          </cell>
          <cell r="G45">
            <v>958168.77121587703</v>
          </cell>
          <cell r="H45">
            <v>2033663.7046990742</v>
          </cell>
          <cell r="I45">
            <v>4477096.3429546189</v>
          </cell>
          <cell r="J45">
            <v>3651886.5446275235</v>
          </cell>
          <cell r="K45">
            <v>1986467.1398934172</v>
          </cell>
          <cell r="L45">
            <v>2752786.9260694953</v>
          </cell>
          <cell r="M45">
            <v>1407982.0311490702</v>
          </cell>
        </row>
        <row r="46">
          <cell r="C46" t="str">
            <v>JUMLAH</v>
          </cell>
          <cell r="D46">
            <v>322661023.05675739</v>
          </cell>
          <cell r="E46">
            <v>1059750.0203810132</v>
          </cell>
          <cell r="F46">
            <v>0</v>
          </cell>
          <cell r="G46">
            <v>3931615</v>
          </cell>
          <cell r="H46">
            <v>6922024.9999999991</v>
          </cell>
          <cell r="I46">
            <v>10342590.599410675</v>
          </cell>
          <cell r="J46">
            <v>5446300.9273167402</v>
          </cell>
          <cell r="K46">
            <v>3859061.7732725861</v>
          </cell>
          <cell r="L46">
            <v>11647627.25</v>
          </cell>
          <cell r="M46">
            <v>33426188.764154743</v>
          </cell>
        </row>
        <row r="47">
          <cell r="B47" t="str">
            <v>D:\TM1-HASIL\TM1\PLN Budget Reports V1.2\Reports\[RKAP Laba_ Rugi.xls]IkhtisarBiop(12.0)</v>
          </cell>
          <cell r="M47">
            <v>38413.629965277774</v>
          </cell>
        </row>
        <row r="48">
          <cell r="B48" t="str">
            <v>*) Diisi Pada Kolom Jumlah</v>
          </cell>
        </row>
        <row r="49">
          <cell r="B49" t="str">
            <v>Jangan Mengubah / Menambah Baris !!!!!</v>
          </cell>
        </row>
        <row r="51">
          <cell r="B51" t="str">
            <v>PT. PLN (PERSERO)</v>
          </cell>
        </row>
        <row r="52">
          <cell r="B52" t="str">
            <v>SATUAN ADMINISTRASI</v>
          </cell>
        </row>
        <row r="53">
          <cell r="B53" t="str">
            <v>DISTRIBUSI BALI</v>
          </cell>
        </row>
        <row r="54">
          <cell r="B54" t="str">
            <v>LEMBAR KERJA</v>
          </cell>
          <cell r="K54" t="str">
            <v>Daftar</v>
          </cell>
          <cell r="L54" t="str">
            <v>12.0</v>
          </cell>
        </row>
        <row r="55">
          <cell r="B55" t="str">
            <v>ANGGARAN LABA RUGI</v>
          </cell>
        </row>
        <row r="56">
          <cell r="B56" t="str">
            <v>TAHUN 2005 - S/D TRW II</v>
          </cell>
          <cell r="K56" t="str">
            <v>Perihal</v>
          </cell>
          <cell r="L56" t="str">
            <v xml:space="preserve">IKHTISAR BEBAN USAHA  </v>
          </cell>
        </row>
        <row r="57">
          <cell r="B57" t="str">
            <v>(Dalam ribuan rupiah)</v>
          </cell>
        </row>
        <row r="58">
          <cell r="C58" t="str">
            <v>Jumlah Ikhtisar Beban Usaha L12</v>
          </cell>
          <cell r="D58" t="str">
            <v>Jumlah Ikhtisar Beban Usaha</v>
          </cell>
          <cell r="E58" t="str">
            <v>Bahan Bakar dan Minyak Pelumas L12</v>
          </cell>
          <cell r="F58" t="str">
            <v>Bahan Baku</v>
          </cell>
          <cell r="G58" t="str">
            <v>Pemakaian Material</v>
          </cell>
          <cell r="H58" t="str">
            <v>Jasa Borongan</v>
          </cell>
          <cell r="I58" t="str">
            <v>Gaji / Tunjangan</v>
          </cell>
          <cell r="J58" t="str">
            <v>Cuti dan lainnya</v>
          </cell>
          <cell r="K58" t="str">
            <v>Diklat dan lainnya</v>
          </cell>
          <cell r="L58" t="str">
            <v>Biaya Administrasi</v>
          </cell>
          <cell r="M58" t="str">
            <v>Penyusutan Aktiva Tetap</v>
          </cell>
        </row>
        <row r="59">
          <cell r="B59" t="str">
            <v>Kode Akun</v>
          </cell>
          <cell r="C59" t="str">
            <v>U r a i a n</v>
          </cell>
          <cell r="D59" t="str">
            <v>Jumlah</v>
          </cell>
          <cell r="E59" t="str">
            <v>Bahan Bakar   dan                             M. Pelumas</v>
          </cell>
          <cell r="F59" t="str">
            <v>Bahan Baku</v>
          </cell>
          <cell r="G59" t="str">
            <v>Biaya Pemeliharaan</v>
          </cell>
          <cell r="I59" t="str">
            <v>Kepegawaian</v>
          </cell>
          <cell r="L59" t="str">
            <v>Biaya Administrasi</v>
          </cell>
          <cell r="M59" t="str">
            <v>Biaya                   Penyusutan</v>
          </cell>
        </row>
        <row r="60">
          <cell r="G60" t="str">
            <v>Pemakaian Material</v>
          </cell>
          <cell r="H60" t="str">
            <v>Jasa Borongan</v>
          </cell>
          <cell r="I60" t="str">
            <v>Gaji / Tunjangan</v>
          </cell>
          <cell r="J60" t="str">
            <v>Cuti dan lainnya</v>
          </cell>
          <cell r="K60" t="str">
            <v>Diklat dan lainnya</v>
          </cell>
        </row>
        <row r="61">
          <cell r="B61" t="str">
            <v>(1)</v>
          </cell>
          <cell r="C61" t="str">
            <v>(2)</v>
          </cell>
          <cell r="D61" t="str">
            <v>( 3 = 4 S/D 11 )</v>
          </cell>
          <cell r="E61" t="str">
            <v>(4)</v>
          </cell>
          <cell r="F61" t="str">
            <v>(5)</v>
          </cell>
          <cell r="G61" t="str">
            <v>(6)</v>
          </cell>
          <cell r="H61" t="str">
            <v>(7)</v>
          </cell>
          <cell r="I61" t="str">
            <v>(8)</v>
          </cell>
          <cell r="J61" t="str">
            <v>(9)</v>
          </cell>
          <cell r="K61" t="str">
            <v>(10)</v>
          </cell>
          <cell r="L61" t="str">
            <v>(11)</v>
          </cell>
          <cell r="M61" t="str">
            <v>(12)</v>
          </cell>
        </row>
        <row r="62">
          <cell r="C62" t="str">
            <v>PEMBELIAN :</v>
          </cell>
        </row>
        <row r="63">
          <cell r="B63" t="str">
            <v>6 00 1 00 000</v>
          </cell>
          <cell r="C63" t="str">
            <v>- Pembelian T. Listrik *)</v>
          </cell>
          <cell r="D63">
            <v>497548990.13065672</v>
          </cell>
          <cell r="E63" t="str">
            <v>XX</v>
          </cell>
          <cell r="F63" t="str">
            <v>XX</v>
          </cell>
          <cell r="G63" t="str">
            <v>XX</v>
          </cell>
          <cell r="H63" t="str">
            <v>XX</v>
          </cell>
          <cell r="I63" t="str">
            <v>XX</v>
          </cell>
          <cell r="J63" t="str">
            <v>XX</v>
          </cell>
          <cell r="K63" t="str">
            <v>XX</v>
          </cell>
          <cell r="L63" t="str">
            <v>XX</v>
          </cell>
          <cell r="M63" t="str">
            <v>XX</v>
          </cell>
        </row>
        <row r="64">
          <cell r="B64" t="str">
            <v>6 00 2 00 000</v>
          </cell>
          <cell r="C64" t="str">
            <v>- Sewa Genset *)</v>
          </cell>
          <cell r="D64">
            <v>0</v>
          </cell>
          <cell r="E64" t="str">
            <v>XX</v>
          </cell>
          <cell r="F64" t="str">
            <v>XX</v>
          </cell>
          <cell r="G64" t="str">
            <v>XX</v>
          </cell>
          <cell r="H64" t="str">
            <v>XX</v>
          </cell>
          <cell r="I64" t="str">
            <v>XX</v>
          </cell>
          <cell r="J64" t="str">
            <v>XX</v>
          </cell>
          <cell r="K64" t="str">
            <v>XX</v>
          </cell>
          <cell r="L64" t="str">
            <v>XX</v>
          </cell>
          <cell r="M64" t="str">
            <v>XX</v>
          </cell>
        </row>
        <row r="65">
          <cell r="C65" t="str">
            <v>Sub Jumlah</v>
          </cell>
          <cell r="D65">
            <v>497548990.13065672</v>
          </cell>
          <cell r="E65" t="str">
            <v>XX</v>
          </cell>
          <cell r="F65" t="str">
            <v>XX</v>
          </cell>
          <cell r="G65" t="str">
            <v>XX</v>
          </cell>
          <cell r="H65" t="str">
            <v>XX</v>
          </cell>
          <cell r="I65" t="str">
            <v>XX</v>
          </cell>
          <cell r="J65" t="str">
            <v>XX</v>
          </cell>
          <cell r="K65" t="str">
            <v>XX</v>
          </cell>
          <cell r="L65" t="str">
            <v>XX</v>
          </cell>
          <cell r="M65" t="str">
            <v>XX</v>
          </cell>
        </row>
        <row r="66">
          <cell r="C66" t="str">
            <v>PEMBANGKITAN :</v>
          </cell>
        </row>
        <row r="67">
          <cell r="B67" t="str">
            <v>6 11 0 00 000</v>
          </cell>
          <cell r="C67" t="str">
            <v>P L T A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</row>
        <row r="68">
          <cell r="B68" t="str">
            <v>6 12 0 00 000</v>
          </cell>
          <cell r="C68" t="str">
            <v>P L T U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</row>
        <row r="69">
          <cell r="B69" t="str">
            <v>6 13 0 00 000</v>
          </cell>
          <cell r="C69" t="str">
            <v>P L T D</v>
          </cell>
          <cell r="D69">
            <v>3357666.1586128217</v>
          </cell>
          <cell r="E69">
            <v>2118600.125</v>
          </cell>
          <cell r="F69">
            <v>0</v>
          </cell>
          <cell r="G69">
            <v>180375.69078598221</v>
          </cell>
          <cell r="H69">
            <v>281715.97490733629</v>
          </cell>
          <cell r="I69">
            <v>137779.89014499172</v>
          </cell>
          <cell r="J69">
            <v>35114.364668839866</v>
          </cell>
          <cell r="K69">
            <v>42258.166601133358</v>
          </cell>
          <cell r="L69">
            <v>47840.549324913234</v>
          </cell>
          <cell r="M69">
            <v>513981.39717962447</v>
          </cell>
        </row>
        <row r="70">
          <cell r="B70" t="str">
            <v>6 14 0 00 000</v>
          </cell>
          <cell r="C70" t="str">
            <v>P L T G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</row>
        <row r="71">
          <cell r="B71" t="str">
            <v>6 15 0 00 000</v>
          </cell>
          <cell r="C71" t="str">
            <v>P L T P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</row>
        <row r="72">
          <cell r="B72" t="str">
            <v>6 16 0 00 000</v>
          </cell>
          <cell r="C72" t="str">
            <v>P L T G/U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</row>
        <row r="73">
          <cell r="C73" t="str">
            <v>Sewa Pembangkit</v>
          </cell>
          <cell r="D73">
            <v>0</v>
          </cell>
          <cell r="E73">
            <v>0</v>
          </cell>
        </row>
        <row r="74">
          <cell r="C74" t="str">
            <v>Sub Jumlah</v>
          </cell>
          <cell r="D74">
            <v>3357666.1586128217</v>
          </cell>
          <cell r="E74">
            <v>2118600.125</v>
          </cell>
          <cell r="F74">
            <v>0</v>
          </cell>
          <cell r="G74">
            <v>180375.69078598221</v>
          </cell>
          <cell r="H74">
            <v>281715.97490733629</v>
          </cell>
          <cell r="I74">
            <v>137779.89014499172</v>
          </cell>
          <cell r="J74">
            <v>35114.364668839866</v>
          </cell>
          <cell r="K74">
            <v>42258.166601133358</v>
          </cell>
          <cell r="L74">
            <v>47840.549324913234</v>
          </cell>
          <cell r="M74">
            <v>513981.39717962447</v>
          </cell>
        </row>
        <row r="75">
          <cell r="C75" t="str">
            <v>TRANSMISI :</v>
          </cell>
        </row>
        <row r="76">
          <cell r="B76" t="str">
            <v>6 20 0 00 000</v>
          </cell>
          <cell r="C76" t="str">
            <v>Transmisi</v>
          </cell>
          <cell r="D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</row>
        <row r="77">
          <cell r="B77" t="str">
            <v>6 30 0 00 000</v>
          </cell>
          <cell r="C77" t="str">
            <v>Tele Informasi Data</v>
          </cell>
          <cell r="D77">
            <v>388006.57002730196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388006.57002730196</v>
          </cell>
        </row>
        <row r="78">
          <cell r="C78" t="str">
            <v>Sub Jumlah</v>
          </cell>
          <cell r="D78">
            <v>388006.57002730196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388006.57002730196</v>
          </cell>
        </row>
        <row r="79">
          <cell r="C79" t="str">
            <v>DISTRIBUSI :</v>
          </cell>
        </row>
        <row r="80">
          <cell r="B80" t="str">
            <v>6 40 0 00 000</v>
          </cell>
          <cell r="C80" t="str">
            <v>Distribusi</v>
          </cell>
          <cell r="D80">
            <v>99987514.604386702</v>
          </cell>
          <cell r="F80">
            <v>0</v>
          </cell>
          <cell r="G80">
            <v>7307314.5540668173</v>
          </cell>
          <cell r="H80">
            <v>8901485.7854058631</v>
          </cell>
          <cell r="I80">
            <v>6232075.9316769801</v>
          </cell>
          <cell r="J80">
            <v>1620755.3104961899</v>
          </cell>
          <cell r="K80">
            <v>1919359.6213713426</v>
          </cell>
          <cell r="L80">
            <v>5316028.3343224442</v>
          </cell>
          <cell r="M80">
            <v>68690495.06704706</v>
          </cell>
        </row>
        <row r="81">
          <cell r="B81" t="str">
            <v>6 50 0 00 000</v>
          </cell>
          <cell r="C81" t="str">
            <v>Unit Pengatur Distribusi</v>
          </cell>
          <cell r="D81">
            <v>2997752.1648032079</v>
          </cell>
          <cell r="F81">
            <v>0</v>
          </cell>
          <cell r="G81">
            <v>225816.13788567632</v>
          </cell>
          <cell r="H81">
            <v>263132.71780626761</v>
          </cell>
          <cell r="I81">
            <v>496966.66259533702</v>
          </cell>
          <cell r="J81">
            <v>184232.85955209922</v>
          </cell>
          <cell r="K81">
            <v>166496.23782285515</v>
          </cell>
          <cell r="L81">
            <v>113214.99430266784</v>
          </cell>
          <cell r="M81">
            <v>1547892.5548383049</v>
          </cell>
        </row>
        <row r="82">
          <cell r="C82" t="str">
            <v>Sub Jumlah</v>
          </cell>
          <cell r="D82">
            <v>102985266.76918991</v>
          </cell>
          <cell r="E82">
            <v>0</v>
          </cell>
          <cell r="F82">
            <v>0</v>
          </cell>
          <cell r="G82">
            <v>7533130.691952494</v>
          </cell>
          <cell r="H82">
            <v>9164618.5032121316</v>
          </cell>
          <cell r="I82">
            <v>6729042.5942723174</v>
          </cell>
          <cell r="J82">
            <v>1804988.170048289</v>
          </cell>
          <cell r="K82">
            <v>2085855.8591941977</v>
          </cell>
          <cell r="L82">
            <v>5429243.3286251118</v>
          </cell>
          <cell r="M82">
            <v>70238387.621885359</v>
          </cell>
        </row>
        <row r="84">
          <cell r="B84" t="str">
            <v>6 60 0 00 000</v>
          </cell>
          <cell r="C84" t="str">
            <v>TATA USAHA LANGGANAN</v>
          </cell>
          <cell r="D84">
            <v>20662386.351915766</v>
          </cell>
          <cell r="F84">
            <v>0</v>
          </cell>
          <cell r="G84">
            <v>174702.65598119964</v>
          </cell>
          <cell r="H84">
            <v>1566327.8530013962</v>
          </cell>
          <cell r="I84">
            <v>3471487.2924059345</v>
          </cell>
          <cell r="J84">
            <v>1322667.8892431611</v>
          </cell>
          <cell r="K84">
            <v>1172454.1036477997</v>
          </cell>
          <cell r="L84">
            <v>12054156.997465815</v>
          </cell>
          <cell r="M84">
            <v>900589.56017046212</v>
          </cell>
        </row>
        <row r="85">
          <cell r="C85" t="str">
            <v>LAINNYA :</v>
          </cell>
        </row>
        <row r="86">
          <cell r="B86" t="str">
            <v>6 71 0 00 000</v>
          </cell>
          <cell r="C86" t="str">
            <v>Tata Usaha</v>
          </cell>
          <cell r="D86">
            <v>25650554.625749148</v>
          </cell>
          <cell r="F86">
            <v>0</v>
          </cell>
          <cell r="G86">
            <v>1947717.1871138592</v>
          </cell>
          <cell r="H86">
            <v>3821840.0721317697</v>
          </cell>
          <cell r="I86">
            <v>7396611.2088869447</v>
          </cell>
          <cell r="J86">
            <v>6380867.1805630727</v>
          </cell>
          <cell r="K86">
            <v>3366755.0648685629</v>
          </cell>
          <cell r="L86">
            <v>804742.60829684068</v>
          </cell>
          <cell r="M86">
            <v>1932021.3038880965</v>
          </cell>
        </row>
        <row r="87">
          <cell r="B87" t="str">
            <v>6 72 0 00 000</v>
          </cell>
          <cell r="C87" t="str">
            <v>Gudang dan Persed. Bahan</v>
          </cell>
          <cell r="D87">
            <v>755146.70559824747</v>
          </cell>
          <cell r="F87">
            <v>0</v>
          </cell>
          <cell r="G87">
            <v>69964.409438477931</v>
          </cell>
          <cell r="H87">
            <v>116562.16884790821</v>
          </cell>
          <cell r="I87">
            <v>110515.79188459972</v>
          </cell>
          <cell r="J87">
            <v>0</v>
          </cell>
          <cell r="K87">
            <v>27011.855669990389</v>
          </cell>
          <cell r="L87">
            <v>131073.58444736543</v>
          </cell>
          <cell r="M87">
            <v>300018.89530990581</v>
          </cell>
        </row>
        <row r="88">
          <cell r="B88" t="str">
            <v>6 73 0 00 000</v>
          </cell>
          <cell r="C88" t="str">
            <v>B e n g k e l</v>
          </cell>
          <cell r="D88">
            <v>766713.82618768781</v>
          </cell>
          <cell r="F88">
            <v>0</v>
          </cell>
          <cell r="G88">
            <v>18300.112273492181</v>
          </cell>
          <cell r="H88">
            <v>21133.563526145401</v>
          </cell>
          <cell r="I88">
            <v>384042.41657150333</v>
          </cell>
          <cell r="J88">
            <v>55817.047132893618</v>
          </cell>
          <cell r="K88">
            <v>107508.80419577501</v>
          </cell>
          <cell r="L88">
            <v>11796.31598803087</v>
          </cell>
          <cell r="M88">
            <v>168115.56649984745</v>
          </cell>
        </row>
        <row r="89">
          <cell r="B89" t="str">
            <v>6 74 0 00 000</v>
          </cell>
          <cell r="C89" t="str">
            <v>Laboratorium</v>
          </cell>
          <cell r="D89">
            <v>108459.53136748484</v>
          </cell>
          <cell r="F89">
            <v>0</v>
          </cell>
          <cell r="G89">
            <v>72475.692172246258</v>
          </cell>
          <cell r="H89">
            <v>31351.961255023281</v>
          </cell>
          <cell r="I89">
            <v>0</v>
          </cell>
          <cell r="J89">
            <v>0</v>
          </cell>
          <cell r="K89">
            <v>0</v>
          </cell>
          <cell r="L89">
            <v>272.80626797605464</v>
          </cell>
          <cell r="M89">
            <v>4359.0716722392499</v>
          </cell>
        </row>
        <row r="90">
          <cell r="B90" t="str">
            <v>6 75 0 00 000</v>
          </cell>
          <cell r="C90" t="str">
            <v>Jasa-Jasa Teknik</v>
          </cell>
          <cell r="D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</row>
        <row r="91">
          <cell r="B91" t="str">
            <v>6 76 0 00 000</v>
          </cell>
          <cell r="C91" t="str">
            <v>Wisma dan Rumah Dinas</v>
          </cell>
          <cell r="D91">
            <v>364372.45883129037</v>
          </cell>
          <cell r="F91">
            <v>0</v>
          </cell>
          <cell r="G91">
            <v>81506.163416908152</v>
          </cell>
          <cell r="H91">
            <v>74731.107248425862</v>
          </cell>
          <cell r="I91">
            <v>0</v>
          </cell>
          <cell r="J91">
            <v>0</v>
          </cell>
          <cell r="K91">
            <v>0</v>
          </cell>
          <cell r="L91">
            <v>40996.020883992387</v>
          </cell>
          <cell r="M91">
            <v>167139.16728196398</v>
          </cell>
        </row>
        <row r="92">
          <cell r="B92" t="str">
            <v>6 77 0 00 000</v>
          </cell>
          <cell r="C92" t="str">
            <v>Telekomunikasi</v>
          </cell>
          <cell r="D92">
            <v>1682152.5246569221</v>
          </cell>
          <cell r="F92">
            <v>0</v>
          </cell>
          <cell r="G92">
            <v>351947.39686534076</v>
          </cell>
          <cell r="H92">
            <v>720933.7958698665</v>
          </cell>
          <cell r="I92">
            <v>0</v>
          </cell>
          <cell r="J92">
            <v>0</v>
          </cell>
          <cell r="K92">
            <v>0</v>
          </cell>
          <cell r="L92">
            <v>12965.766488360498</v>
          </cell>
          <cell r="M92">
            <v>596305.56543335423</v>
          </cell>
        </row>
        <row r="93">
          <cell r="B93" t="str">
            <v>6 78 0 00 000</v>
          </cell>
          <cell r="C93" t="str">
            <v>Rupa-Rupa Jasa Umum dan Teknologi Informasi</v>
          </cell>
          <cell r="D93">
            <v>4412166.5222115945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4412166.5222115945</v>
          </cell>
          <cell r="M93">
            <v>0</v>
          </cell>
        </row>
        <row r="94">
          <cell r="B94" t="str">
            <v>6 79 0 00 000</v>
          </cell>
          <cell r="C94" t="str">
            <v>Pendidikan dan Latihan</v>
          </cell>
          <cell r="D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</row>
        <row r="95">
          <cell r="C95" t="str">
            <v>Sub Jumlah</v>
          </cell>
          <cell r="D95">
            <v>33739566.194602378</v>
          </cell>
          <cell r="E95">
            <v>0</v>
          </cell>
          <cell r="F95">
            <v>0</v>
          </cell>
          <cell r="G95">
            <v>2541910.9612803245</v>
          </cell>
          <cell r="H95">
            <v>4786552.6688791392</v>
          </cell>
          <cell r="I95">
            <v>7891169.4173430484</v>
          </cell>
          <cell r="J95">
            <v>6436684.2276959661</v>
          </cell>
          <cell r="K95">
            <v>3501275.7247343282</v>
          </cell>
          <cell r="L95">
            <v>5414013.6245841607</v>
          </cell>
          <cell r="M95">
            <v>3167959.5700854072</v>
          </cell>
        </row>
        <row r="96">
          <cell r="C96" t="str">
            <v>JUMLAH</v>
          </cell>
          <cell r="D96">
            <v>658681882.17500484</v>
          </cell>
          <cell r="E96">
            <v>2118600.125</v>
          </cell>
          <cell r="F96">
            <v>0</v>
          </cell>
          <cell r="G96">
            <v>10430120</v>
          </cell>
          <cell r="H96">
            <v>15799215.000000004</v>
          </cell>
          <cell r="I96">
            <v>18229479.194166292</v>
          </cell>
          <cell r="J96">
            <v>9599454.6516562551</v>
          </cell>
          <cell r="K96">
            <v>6801843.8541774591</v>
          </cell>
          <cell r="L96">
            <v>22945254.5</v>
          </cell>
          <cell r="M96">
            <v>75208924.719348148</v>
          </cell>
        </row>
        <row r="97">
          <cell r="B97" t="str">
            <v>D:\TM1-HASIL\TM1\PLN Budget Reports V1.2\Reports\[RKAP Laba_ Rugi.xls]IkhtisarBiop(12.0)</v>
          </cell>
          <cell r="M97">
            <v>38413.629965277774</v>
          </cell>
        </row>
        <row r="98">
          <cell r="B98" t="str">
            <v>*) Diisi Pada Kolom Jumlah</v>
          </cell>
        </row>
        <row r="99">
          <cell r="B99" t="str">
            <v>Jangan Mengubah / Menambah Baris !!!!!</v>
          </cell>
        </row>
        <row r="101">
          <cell r="B101" t="str">
            <v>PT. PLN (PERSERO)</v>
          </cell>
        </row>
        <row r="102">
          <cell r="B102" t="str">
            <v>SATUAN ADMINISTRASI</v>
          </cell>
        </row>
        <row r="103">
          <cell r="B103" t="str">
            <v>DISTRIBUSI BALI</v>
          </cell>
        </row>
        <row r="104">
          <cell r="B104" t="str">
            <v>LEMBAR KERJA</v>
          </cell>
          <cell r="K104" t="str">
            <v>Daftar</v>
          </cell>
          <cell r="L104" t="str">
            <v>12.0</v>
          </cell>
        </row>
        <row r="105">
          <cell r="B105" t="str">
            <v>ANGGARAN LABA RUGI</v>
          </cell>
        </row>
        <row r="106">
          <cell r="B106" t="str">
            <v>TAHUN 2005 - S/D TRW III</v>
          </cell>
          <cell r="K106" t="str">
            <v>Perihal</v>
          </cell>
          <cell r="L106" t="str">
            <v xml:space="preserve">IKHTISAR BEBAN USAHA  </v>
          </cell>
        </row>
        <row r="107">
          <cell r="B107" t="str">
            <v>(Dalam ribuan rupiah)</v>
          </cell>
        </row>
        <row r="108">
          <cell r="C108" t="str">
            <v>Jumlah Ikhtisar Beban Usaha L12</v>
          </cell>
          <cell r="D108" t="str">
            <v>Jumlah Ikhtisar Beban Usaha</v>
          </cell>
          <cell r="E108" t="str">
            <v>Bahan Bakar dan Minyak Pelumas L12</v>
          </cell>
          <cell r="F108" t="str">
            <v>Bahan Baku</v>
          </cell>
          <cell r="G108" t="str">
            <v>Pemakaian Material</v>
          </cell>
          <cell r="H108" t="str">
            <v>Jasa Borongan</v>
          </cell>
          <cell r="I108" t="str">
            <v>Gaji / Tunjangan</v>
          </cell>
          <cell r="J108" t="str">
            <v>Cuti dan lainnya</v>
          </cell>
          <cell r="K108" t="str">
            <v>Diklat dan lainnya</v>
          </cell>
          <cell r="L108" t="str">
            <v>Biaya Administrasi</v>
          </cell>
          <cell r="M108" t="str">
            <v>Penyusutan Aktiva Tetap</v>
          </cell>
        </row>
        <row r="109">
          <cell r="B109" t="str">
            <v>Kode Akun</v>
          </cell>
          <cell r="C109" t="str">
            <v>U r a i a n</v>
          </cell>
          <cell r="D109" t="str">
            <v>Jumlah</v>
          </cell>
          <cell r="E109" t="str">
            <v>Bahan Bakar   dan                             M. Pelumas</v>
          </cell>
          <cell r="F109" t="str">
            <v>Bahan Baku</v>
          </cell>
          <cell r="G109" t="str">
            <v>Biaya Pemeliharaan</v>
          </cell>
          <cell r="I109" t="str">
            <v>Kepegawaian</v>
          </cell>
          <cell r="L109" t="str">
            <v>Biaya Administrasi</v>
          </cell>
          <cell r="M109" t="str">
            <v>Biaya                   Penyusutan</v>
          </cell>
        </row>
        <row r="110">
          <cell r="G110" t="str">
            <v>Pemakaian Material</v>
          </cell>
          <cell r="H110" t="str">
            <v>Jasa Borongan</v>
          </cell>
          <cell r="I110" t="str">
            <v>Gaji / Tunjangan</v>
          </cell>
          <cell r="J110" t="str">
            <v>Cuti dan lainnya</v>
          </cell>
          <cell r="K110" t="str">
            <v>Diklat dan lainnya</v>
          </cell>
        </row>
        <row r="111">
          <cell r="B111" t="str">
            <v>(1)</v>
          </cell>
          <cell r="C111" t="str">
            <v>(2)</v>
          </cell>
          <cell r="D111" t="str">
            <v>( 3 = 4 S/D 11 )</v>
          </cell>
          <cell r="E111" t="str">
            <v>(4)</v>
          </cell>
          <cell r="F111" t="str">
            <v>(5)</v>
          </cell>
          <cell r="G111" t="str">
            <v>(6)</v>
          </cell>
          <cell r="H111" t="str">
            <v>(7)</v>
          </cell>
          <cell r="I111" t="str">
            <v>(8)</v>
          </cell>
          <cell r="J111" t="str">
            <v>(9)</v>
          </cell>
          <cell r="K111" t="str">
            <v>(10)</v>
          </cell>
          <cell r="L111" t="str">
            <v>(10)</v>
          </cell>
          <cell r="M111" t="str">
            <v>(11)</v>
          </cell>
        </row>
        <row r="112">
          <cell r="C112" t="str">
            <v>PEMBELIAN :</v>
          </cell>
        </row>
        <row r="113">
          <cell r="B113" t="str">
            <v>6 00 1 00 000</v>
          </cell>
          <cell r="C113" t="str">
            <v>- Pembelian T. Listrik *)</v>
          </cell>
          <cell r="D113">
            <v>747940526.29733658</v>
          </cell>
          <cell r="E113" t="str">
            <v>XX</v>
          </cell>
          <cell r="F113" t="str">
            <v>XX</v>
          </cell>
          <cell r="G113" t="str">
            <v>XX</v>
          </cell>
          <cell r="H113" t="str">
            <v>XX</v>
          </cell>
          <cell r="I113" t="str">
            <v>XX</v>
          </cell>
          <cell r="J113" t="str">
            <v>XX</v>
          </cell>
          <cell r="K113" t="str">
            <v>XX</v>
          </cell>
          <cell r="L113" t="str">
            <v>XX</v>
          </cell>
          <cell r="M113" t="str">
            <v>XX</v>
          </cell>
        </row>
        <row r="114">
          <cell r="B114" t="str">
            <v>6 00 2 00 000</v>
          </cell>
          <cell r="C114" t="str">
            <v>- Sewa Genset *)</v>
          </cell>
          <cell r="D114">
            <v>0</v>
          </cell>
          <cell r="E114" t="str">
            <v>XX</v>
          </cell>
          <cell r="F114" t="str">
            <v>XX</v>
          </cell>
          <cell r="G114" t="str">
            <v>XX</v>
          </cell>
          <cell r="H114" t="str">
            <v>XX</v>
          </cell>
          <cell r="I114" t="str">
            <v>XX</v>
          </cell>
          <cell r="J114" t="str">
            <v>XX</v>
          </cell>
          <cell r="K114" t="str">
            <v>XX</v>
          </cell>
          <cell r="L114" t="str">
            <v>XX</v>
          </cell>
          <cell r="M114" t="str">
            <v>XX</v>
          </cell>
        </row>
        <row r="115">
          <cell r="C115" t="str">
            <v>Sub Jumlah</v>
          </cell>
          <cell r="D115">
            <v>747940526.29733658</v>
          </cell>
          <cell r="E115" t="str">
            <v>XX</v>
          </cell>
          <cell r="F115" t="str">
            <v>XX</v>
          </cell>
          <cell r="G115" t="str">
            <v>XX</v>
          </cell>
          <cell r="H115" t="str">
            <v>XX</v>
          </cell>
          <cell r="I115" t="str">
            <v>XX</v>
          </cell>
          <cell r="J115" t="str">
            <v>XX</v>
          </cell>
          <cell r="K115" t="str">
            <v>XX</v>
          </cell>
          <cell r="L115" t="str">
            <v>XX</v>
          </cell>
          <cell r="M115" t="str">
            <v>XX</v>
          </cell>
        </row>
        <row r="116">
          <cell r="C116" t="str">
            <v>PEMBANGKITAN :</v>
          </cell>
        </row>
        <row r="117">
          <cell r="B117" t="str">
            <v>6 11 0 00 000</v>
          </cell>
          <cell r="C117" t="str">
            <v>P L T A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</row>
        <row r="118">
          <cell r="B118" t="str">
            <v>6 12 0 00 000</v>
          </cell>
          <cell r="C118" t="str">
            <v>P L T U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</row>
        <row r="119">
          <cell r="B119" t="str">
            <v>6 13 0 00 000</v>
          </cell>
          <cell r="C119" t="str">
            <v>P L T D</v>
          </cell>
          <cell r="D119">
            <v>5117779.5808783369</v>
          </cell>
          <cell r="E119">
            <v>3178355.1453810134</v>
          </cell>
          <cell r="F119">
            <v>0</v>
          </cell>
          <cell r="G119">
            <v>456858.09290800855</v>
          </cell>
          <cell r="H119">
            <v>427194.50173212239</v>
          </cell>
          <cell r="I119">
            <v>201713.79180797929</v>
          </cell>
          <cell r="J119">
            <v>51408.457626334486</v>
          </cell>
          <cell r="K119">
            <v>61867.192744875072</v>
          </cell>
          <cell r="L119">
            <v>71390.738856905416</v>
          </cell>
          <cell r="M119">
            <v>668991.65982109855</v>
          </cell>
        </row>
        <row r="120">
          <cell r="B120" t="str">
            <v>6 14 0 00 000</v>
          </cell>
          <cell r="C120" t="str">
            <v>P L T G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</row>
        <row r="121">
          <cell r="B121" t="str">
            <v>6 15 0 00 000</v>
          </cell>
          <cell r="C121" t="str">
            <v>P L T P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</row>
        <row r="122">
          <cell r="B122" t="str">
            <v>6 16 0 00 000</v>
          </cell>
          <cell r="C122" t="str">
            <v>P L T G/U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</row>
        <row r="123">
          <cell r="C123" t="str">
            <v>Sewa Pembangkit</v>
          </cell>
          <cell r="D123">
            <v>0</v>
          </cell>
          <cell r="E123">
            <v>0</v>
          </cell>
        </row>
        <row r="124">
          <cell r="C124" t="str">
            <v>Sub Jumlah</v>
          </cell>
          <cell r="D124">
            <v>5117779.5808783369</v>
          </cell>
          <cell r="E124">
            <v>3178355.1453810134</v>
          </cell>
          <cell r="F124">
            <v>0</v>
          </cell>
          <cell r="G124">
            <v>456858.09290800855</v>
          </cell>
          <cell r="H124">
            <v>427194.50173212239</v>
          </cell>
          <cell r="I124">
            <v>201713.79180797929</v>
          </cell>
          <cell r="J124">
            <v>51408.457626334486</v>
          </cell>
          <cell r="K124">
            <v>61867.192744875072</v>
          </cell>
          <cell r="L124">
            <v>71390.738856905416</v>
          </cell>
          <cell r="M124">
            <v>668991.65982109855</v>
          </cell>
        </row>
        <row r="125">
          <cell r="C125" t="str">
            <v>TRANSMISI :</v>
          </cell>
        </row>
        <row r="126">
          <cell r="B126" t="str">
            <v>6 20 0 00 000</v>
          </cell>
          <cell r="C126" t="str">
            <v>Transmisi</v>
          </cell>
          <cell r="D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</row>
        <row r="127">
          <cell r="B127" t="str">
            <v>6 30 0 00 000</v>
          </cell>
          <cell r="C127" t="str">
            <v>Tele Informasi Data</v>
          </cell>
          <cell r="D127">
            <v>505024.42447998043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505024.42447998043</v>
          </cell>
        </row>
        <row r="128">
          <cell r="C128" t="str">
            <v>Sub Jumlah</v>
          </cell>
          <cell r="D128">
            <v>505024.42447998043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505024.42447998043</v>
          </cell>
        </row>
        <row r="129">
          <cell r="C129" t="str">
            <v>DISTRIBUSI :</v>
          </cell>
        </row>
        <row r="130">
          <cell r="B130" t="str">
            <v>6 40 0 00 000</v>
          </cell>
          <cell r="C130" t="str">
            <v>Distribusi</v>
          </cell>
          <cell r="D130">
            <v>143652663.24508452</v>
          </cell>
          <cell r="F130">
            <v>0</v>
          </cell>
          <cell r="G130">
            <v>18508069.335190833</v>
          </cell>
          <cell r="H130">
            <v>13498225.601238351</v>
          </cell>
          <cell r="I130">
            <v>9123941.5686201584</v>
          </cell>
          <cell r="J130">
            <v>2372833.2119372725</v>
          </cell>
          <cell r="K130">
            <v>2809998.6628129431</v>
          </cell>
          <cell r="L130">
            <v>7932918.7462713532</v>
          </cell>
          <cell r="M130">
            <v>89406676.119013622</v>
          </cell>
        </row>
        <row r="131">
          <cell r="B131" t="str">
            <v>6 50 0 00 000</v>
          </cell>
          <cell r="C131" t="str">
            <v>Unit Pengatur Distribusi</v>
          </cell>
          <cell r="D131">
            <v>4395680.5020195087</v>
          </cell>
          <cell r="F131">
            <v>0</v>
          </cell>
          <cell r="G131">
            <v>571950.29802940309</v>
          </cell>
          <cell r="H131">
            <v>399014.82445090963</v>
          </cell>
          <cell r="I131">
            <v>727573.73959849961</v>
          </cell>
          <cell r="J131">
            <v>269722.29863714747</v>
          </cell>
          <cell r="K131">
            <v>243755.36529800319</v>
          </cell>
          <cell r="L131">
            <v>168946.68240648287</v>
          </cell>
          <cell r="M131">
            <v>2014717.2935990633</v>
          </cell>
        </row>
        <row r="132">
          <cell r="C132" t="str">
            <v>Sub Jumlah</v>
          </cell>
          <cell r="D132">
            <v>148048343.74710402</v>
          </cell>
          <cell r="E132">
            <v>0</v>
          </cell>
          <cell r="F132">
            <v>0</v>
          </cell>
          <cell r="G132">
            <v>19080019.633220237</v>
          </cell>
          <cell r="H132">
            <v>13897240.425689261</v>
          </cell>
          <cell r="I132">
            <v>9851515.308218658</v>
          </cell>
          <cell r="J132">
            <v>2642555.51057442</v>
          </cell>
          <cell r="K132">
            <v>3053754.0281109465</v>
          </cell>
          <cell r="L132">
            <v>8101865.4286778364</v>
          </cell>
          <cell r="M132">
            <v>91421393.412612692</v>
          </cell>
        </row>
        <row r="134">
          <cell r="B134" t="str">
            <v>6 60 0 00 000</v>
          </cell>
          <cell r="C134" t="str">
            <v>TATA USAHA LANGGANAN</v>
          </cell>
          <cell r="D134">
            <v>30717696.940998338</v>
          </cell>
          <cell r="F134">
            <v>0</v>
          </cell>
          <cell r="G134">
            <v>442489.35036504082</v>
          </cell>
          <cell r="H134">
            <v>2375181.7657204908</v>
          </cell>
          <cell r="I134">
            <v>5082359.0019379202</v>
          </cell>
          <cell r="J134">
            <v>1936424.5025970687</v>
          </cell>
          <cell r="K134">
            <v>1716507.1239260237</v>
          </cell>
          <cell r="L134">
            <v>17992539.260991827</v>
          </cell>
          <cell r="M134">
            <v>1172195.9354599668</v>
          </cell>
        </row>
        <row r="135">
          <cell r="C135" t="str">
            <v>LAINNYA :</v>
          </cell>
        </row>
        <row r="136">
          <cell r="B136" t="str">
            <v>6 71 0 00 000</v>
          </cell>
          <cell r="C136" t="str">
            <v>Tata Usaha</v>
          </cell>
          <cell r="D136">
            <v>39570494.861379109</v>
          </cell>
          <cell r="F136">
            <v>0</v>
          </cell>
          <cell r="G136">
            <v>4933205.5542050973</v>
          </cell>
          <cell r="H136">
            <v>5822046.7643470895</v>
          </cell>
          <cell r="I136">
            <v>10828855.298867583</v>
          </cell>
          <cell r="J136">
            <v>9341776.31191306</v>
          </cell>
          <cell r="K136">
            <v>4929027.9554490056</v>
          </cell>
          <cell r="L136">
            <v>1200888.5810603907</v>
          </cell>
          <cell r="M136">
            <v>2514694.3955368875</v>
          </cell>
        </row>
        <row r="137">
          <cell r="B137" t="str">
            <v>6 72 0 00 000</v>
          </cell>
          <cell r="C137" t="str">
            <v>Gudang dan Persed. Bahan</v>
          </cell>
          <cell r="D137">
            <v>1141403.5826887409</v>
          </cell>
          <cell r="F137">
            <v>0</v>
          </cell>
          <cell r="G137">
            <v>177206.8427193081</v>
          </cell>
          <cell r="H137">
            <v>176755.03726111536</v>
          </cell>
          <cell r="I137">
            <v>161798.35397055905</v>
          </cell>
          <cell r="J137">
            <v>0</v>
          </cell>
          <cell r="K137">
            <v>39546.147302264224</v>
          </cell>
          <cell r="L137">
            <v>195596.41706387064</v>
          </cell>
          <cell r="M137">
            <v>390500.78437162348</v>
          </cell>
        </row>
        <row r="138">
          <cell r="B138" t="str">
            <v>6 73 0 00 000</v>
          </cell>
          <cell r="C138" t="str">
            <v>B e n g k e l</v>
          </cell>
          <cell r="D138">
            <v>1116181.2194362343</v>
          </cell>
          <cell r="F138">
            <v>0</v>
          </cell>
          <cell r="G138">
            <v>46350.782396669914</v>
          </cell>
          <cell r="H138">
            <v>32046.965541607751</v>
          </cell>
          <cell r="I138">
            <v>562249.33827582514</v>
          </cell>
          <cell r="J138">
            <v>81717.790693926872</v>
          </cell>
          <cell r="K138">
            <v>157396.03598355499</v>
          </cell>
          <cell r="L138">
            <v>17603.219989292575</v>
          </cell>
          <cell r="M138">
            <v>218817.086555357</v>
          </cell>
        </row>
        <row r="139">
          <cell r="B139" t="str">
            <v>6 74 0 00 000</v>
          </cell>
          <cell r="C139" t="str">
            <v>Laboratorium</v>
          </cell>
          <cell r="D139">
            <v>237190.42466919191</v>
          </cell>
          <cell r="F139">
            <v>0</v>
          </cell>
          <cell r="G139">
            <v>183567.45503631647</v>
          </cell>
          <cell r="H139">
            <v>47542.158271535402</v>
          </cell>
          <cell r="I139">
            <v>0</v>
          </cell>
          <cell r="J139">
            <v>0</v>
          </cell>
          <cell r="K139">
            <v>0</v>
          </cell>
          <cell r="L139">
            <v>407.0990260444882</v>
          </cell>
          <cell r="M139">
            <v>5673.7123352955323</v>
          </cell>
        </row>
        <row r="140">
          <cell r="B140" t="str">
            <v>6 75 0 00 000</v>
          </cell>
          <cell r="C140" t="str">
            <v>Jasa-Jasa Teknik</v>
          </cell>
          <cell r="D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</row>
        <row r="141">
          <cell r="B141" t="str">
            <v>6 76 0 00 000</v>
          </cell>
          <cell r="C141" t="str">
            <v>Wisma dan Rumah Dinas</v>
          </cell>
          <cell r="D141">
            <v>598485.42824010341</v>
          </cell>
          <cell r="F141">
            <v>0</v>
          </cell>
          <cell r="G141">
            <v>206439.95993384151</v>
          </cell>
          <cell r="H141">
            <v>113322.35644564337</v>
          </cell>
          <cell r="I141">
            <v>0</v>
          </cell>
          <cell r="J141">
            <v>0</v>
          </cell>
          <cell r="K141">
            <v>0</v>
          </cell>
          <cell r="L141">
            <v>61176.894128538508</v>
          </cell>
          <cell r="M141">
            <v>217546.21773208008</v>
          </cell>
        </row>
        <row r="142">
          <cell r="B142" t="str">
            <v>6 77 0 00 000</v>
          </cell>
          <cell r="C142" t="str">
            <v>Telekomunikasi</v>
          </cell>
          <cell r="D142">
            <v>2780134.4551400049</v>
          </cell>
          <cell r="F142">
            <v>0</v>
          </cell>
          <cell r="G142">
            <v>891417.32921548048</v>
          </cell>
          <cell r="H142">
            <v>1093225.024991137</v>
          </cell>
          <cell r="I142">
            <v>0</v>
          </cell>
          <cell r="J142">
            <v>0</v>
          </cell>
          <cell r="K142">
            <v>0</v>
          </cell>
          <cell r="L142">
            <v>19348.349099497693</v>
          </cell>
          <cell r="M142">
            <v>776143.75183388975</v>
          </cell>
        </row>
        <row r="143">
          <cell r="B143" t="str">
            <v>6 78 0 00 000</v>
          </cell>
          <cell r="C143" t="str">
            <v>Rupa-Rupa Jasa Umum dan Teknologi Informasi</v>
          </cell>
          <cell r="D143">
            <v>6579565.7611058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6579565.7611058</v>
          </cell>
          <cell r="M143">
            <v>0</v>
          </cell>
        </row>
        <row r="144">
          <cell r="B144" t="str">
            <v>6 79 0 00 000</v>
          </cell>
          <cell r="C144" t="str">
            <v>Pendidikan dan Latihan</v>
          </cell>
          <cell r="D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</row>
        <row r="145">
          <cell r="C145" t="str">
            <v>Sub Jumlah</v>
          </cell>
          <cell r="D145">
            <v>52023455.732659183</v>
          </cell>
          <cell r="E145">
            <v>0</v>
          </cell>
          <cell r="F145">
            <v>0</v>
          </cell>
          <cell r="G145">
            <v>6438187.9235067125</v>
          </cell>
          <cell r="H145">
            <v>7284938.3068581279</v>
          </cell>
          <cell r="I145">
            <v>11552902.991113968</v>
          </cell>
          <cell r="J145">
            <v>9423494.1026069876</v>
          </cell>
          <cell r="K145">
            <v>5125970.138734825</v>
          </cell>
          <cell r="L145">
            <v>8074586.3214734346</v>
          </cell>
          <cell r="M145">
            <v>4123375.9483651333</v>
          </cell>
        </row>
        <row r="146">
          <cell r="C146" t="str">
            <v>JUMLAH</v>
          </cell>
          <cell r="D146">
            <v>984352826.7234565</v>
          </cell>
          <cell r="E146">
            <v>3178355.1453810134</v>
          </cell>
          <cell r="F146">
            <v>0</v>
          </cell>
          <cell r="G146">
            <v>26417555</v>
          </cell>
          <cell r="H146">
            <v>23984555</v>
          </cell>
          <cell r="I146">
            <v>26688491.093078524</v>
          </cell>
          <cell r="J146">
            <v>14053882.573404811</v>
          </cell>
          <cell r="K146">
            <v>9958098.4835166708</v>
          </cell>
          <cell r="L146">
            <v>34240381.75</v>
          </cell>
          <cell r="M146">
            <v>97890981.380738884</v>
          </cell>
        </row>
        <row r="147">
          <cell r="B147" t="str">
            <v>D:\TM1-HASIL\TM1\PLN Budget Reports V1.2\Reports\[RKAP Laba_ Rugi.xls]IkhtisarBiop(12.0)</v>
          </cell>
          <cell r="M147">
            <v>38413.629965277774</v>
          </cell>
        </row>
        <row r="148">
          <cell r="B148" t="str">
            <v>*) Diisi Pada Kolom Jumlah</v>
          </cell>
        </row>
        <row r="149">
          <cell r="B149" t="str">
            <v>Jangan Mengubah / Menambah Baris !!!!!</v>
          </cell>
        </row>
        <row r="151">
          <cell r="B151" t="str">
            <v>PT. PLN (PERSERO)</v>
          </cell>
        </row>
        <row r="152">
          <cell r="B152" t="str">
            <v>SATUAN ADMINISTRASI</v>
          </cell>
        </row>
        <row r="153">
          <cell r="B153" t="str">
            <v>DISTRIBUSI BALI</v>
          </cell>
        </row>
        <row r="154">
          <cell r="B154" t="str">
            <v>LEMBAR KERJA</v>
          </cell>
          <cell r="K154" t="str">
            <v>Daftar</v>
          </cell>
          <cell r="L154" t="str">
            <v>12.0</v>
          </cell>
        </row>
        <row r="155">
          <cell r="B155" t="str">
            <v>ANGGARAN LABA RUGI</v>
          </cell>
        </row>
        <row r="156">
          <cell r="B156" t="str">
            <v>TAHUN 2005 - S/D TRW IV</v>
          </cell>
          <cell r="K156" t="str">
            <v>Perihal</v>
          </cell>
          <cell r="L156" t="str">
            <v xml:space="preserve">IKHTISAR BEBAN USAHA  </v>
          </cell>
        </row>
        <row r="157">
          <cell r="B157" t="str">
            <v>(Dalam ribuan rupiah)</v>
          </cell>
        </row>
        <row r="158">
          <cell r="C158" t="str">
            <v>Jumlah Ikhtisar Beban Usaha L12</v>
          </cell>
          <cell r="D158" t="str">
            <v>Jumlah Ikhtisar Beban Usaha</v>
          </cell>
          <cell r="E158" t="str">
            <v>Bahan Bakar dan Minyak Pelumas L12</v>
          </cell>
          <cell r="F158" t="str">
            <v>Bahan Baku</v>
          </cell>
          <cell r="G158" t="str">
            <v>Pemakaian Material</v>
          </cell>
          <cell r="H158" t="str">
            <v>Jasa Borongan</v>
          </cell>
          <cell r="I158" t="str">
            <v>Gaji / Tunjangan</v>
          </cell>
          <cell r="J158" t="str">
            <v>Cuti dan lainnya</v>
          </cell>
          <cell r="K158" t="str">
            <v>Diklat dan lainnya</v>
          </cell>
          <cell r="L158" t="str">
            <v>Biaya Administrasi</v>
          </cell>
          <cell r="M158" t="str">
            <v>Penyusutan Aktiva Tetap</v>
          </cell>
        </row>
        <row r="159">
          <cell r="B159" t="str">
            <v>Kode Akun</v>
          </cell>
          <cell r="C159" t="str">
            <v>U r a i a n</v>
          </cell>
          <cell r="D159" t="str">
            <v>Jumlah</v>
          </cell>
          <cell r="E159" t="str">
            <v>Bahan Bakar   dan                             M. Pelumas</v>
          </cell>
          <cell r="F159" t="str">
            <v>Bahan Baku</v>
          </cell>
          <cell r="G159" t="str">
            <v>Biaya Pemeliharaan</v>
          </cell>
          <cell r="I159" t="str">
            <v>Kepegawaian</v>
          </cell>
          <cell r="L159" t="str">
            <v>Biaya Administrasi</v>
          </cell>
          <cell r="M159" t="str">
            <v>Biaya                   Penyusutan</v>
          </cell>
        </row>
        <row r="160">
          <cell r="G160" t="str">
            <v>Pemakaian Material</v>
          </cell>
          <cell r="H160" t="str">
            <v>Jasa Borongan</v>
          </cell>
          <cell r="I160" t="str">
            <v>Gaji / Tunjangan</v>
          </cell>
          <cell r="J160" t="str">
            <v>Cuti dan lainnya</v>
          </cell>
          <cell r="K160" t="str">
            <v>Diklat dan lainnya</v>
          </cell>
        </row>
        <row r="161">
          <cell r="B161" t="str">
            <v>(1)</v>
          </cell>
          <cell r="C161" t="str">
            <v>(2)</v>
          </cell>
          <cell r="D161" t="str">
            <v>( 3 = 4 S/D 11 )</v>
          </cell>
          <cell r="E161" t="str">
            <v>(4)</v>
          </cell>
          <cell r="F161" t="str">
            <v>(5)</v>
          </cell>
          <cell r="G161" t="str">
            <v>(6)</v>
          </cell>
          <cell r="H161" t="str">
            <v>(7)</v>
          </cell>
          <cell r="I161" t="str">
            <v>(8)</v>
          </cell>
          <cell r="J161" t="str">
            <v>(9)</v>
          </cell>
          <cell r="K161" t="str">
            <v>(10)</v>
          </cell>
          <cell r="L161" t="str">
            <v>(10)</v>
          </cell>
          <cell r="M161" t="str">
            <v>(11)</v>
          </cell>
        </row>
        <row r="162">
          <cell r="C162" t="str">
            <v>PEMBELIAN :</v>
          </cell>
        </row>
        <row r="163">
          <cell r="B163" t="str">
            <v>6 00 1 00 000</v>
          </cell>
          <cell r="C163" t="str">
            <v>- Pembelian T. Listrik *)</v>
          </cell>
          <cell r="D163">
            <v>1013882288</v>
          </cell>
          <cell r="E163" t="str">
            <v>XX</v>
          </cell>
          <cell r="F163" t="str">
            <v>XX</v>
          </cell>
          <cell r="G163" t="str">
            <v>XX</v>
          </cell>
          <cell r="H163" t="str">
            <v>XX</v>
          </cell>
          <cell r="I163" t="str">
            <v>XX</v>
          </cell>
          <cell r="J163" t="str">
            <v>XX</v>
          </cell>
          <cell r="K163" t="str">
            <v>XX</v>
          </cell>
          <cell r="L163" t="str">
            <v>XX</v>
          </cell>
          <cell r="M163" t="str">
            <v>XX</v>
          </cell>
        </row>
        <row r="164">
          <cell r="B164" t="str">
            <v>6 00 2 00 000</v>
          </cell>
          <cell r="C164" t="str">
            <v>- Sewa Genset *)</v>
          </cell>
          <cell r="D164">
            <v>0</v>
          </cell>
          <cell r="E164" t="str">
            <v>XX</v>
          </cell>
          <cell r="F164" t="str">
            <v>XX</v>
          </cell>
          <cell r="G164" t="str">
            <v>XX</v>
          </cell>
          <cell r="H164" t="str">
            <v>XX</v>
          </cell>
          <cell r="I164" t="str">
            <v>XX</v>
          </cell>
          <cell r="J164" t="str">
            <v>XX</v>
          </cell>
          <cell r="K164" t="str">
            <v>XX</v>
          </cell>
          <cell r="L164" t="str">
            <v>XX</v>
          </cell>
          <cell r="M164" t="str">
            <v>XX</v>
          </cell>
        </row>
        <row r="165">
          <cell r="C165" t="str">
            <v>Sub Jumlah</v>
          </cell>
          <cell r="D165">
            <v>1013882288</v>
          </cell>
          <cell r="E165" t="str">
            <v>XX</v>
          </cell>
          <cell r="F165" t="str">
            <v>XX</v>
          </cell>
          <cell r="G165" t="str">
            <v>XX</v>
          </cell>
          <cell r="H165" t="str">
            <v>XX</v>
          </cell>
          <cell r="I165" t="str">
            <v>XX</v>
          </cell>
          <cell r="J165" t="str">
            <v>XX</v>
          </cell>
          <cell r="K165" t="str">
            <v>XX</v>
          </cell>
          <cell r="L165" t="str">
            <v>XX</v>
          </cell>
          <cell r="M165" t="str">
            <v>XX</v>
          </cell>
        </row>
        <row r="166">
          <cell r="C166" t="str">
            <v>PEMBANGKITAN :</v>
          </cell>
        </row>
        <row r="167">
          <cell r="B167" t="str">
            <v>6 11 0 00 000</v>
          </cell>
          <cell r="C167" t="str">
            <v>P L T A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</row>
        <row r="168">
          <cell r="B168" t="str">
            <v>6 12 0 00 000</v>
          </cell>
          <cell r="C168" t="str">
            <v>P L T U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</row>
        <row r="169">
          <cell r="B169" t="str">
            <v>6 13 0 00 000</v>
          </cell>
          <cell r="C169" t="str">
            <v>P L T D</v>
          </cell>
          <cell r="D169">
            <v>6535873.2920333594</v>
          </cell>
          <cell r="E169">
            <v>4237200.25</v>
          </cell>
          <cell r="F169">
            <v>0</v>
          </cell>
          <cell r="G169">
            <v>497755</v>
          </cell>
          <cell r="H169">
            <v>441379.99999999994</v>
          </cell>
          <cell r="I169">
            <v>287358.27453544107</v>
          </cell>
          <cell r="J169">
            <v>73235.674901667517</v>
          </cell>
          <cell r="K169">
            <v>88135.023382251471</v>
          </cell>
          <cell r="L169">
            <v>94940.928388897562</v>
          </cell>
          <cell r="M169">
            <v>815868.14082510315</v>
          </cell>
        </row>
        <row r="170">
          <cell r="B170" t="str">
            <v>6 14 0 00 000</v>
          </cell>
          <cell r="C170" t="str">
            <v>P L T G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</row>
        <row r="171">
          <cell r="B171" t="str">
            <v>6 15 0 00 000</v>
          </cell>
          <cell r="C171" t="str">
            <v>P L T P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</row>
        <row r="172">
          <cell r="B172" t="str">
            <v>6 16 0 00 000</v>
          </cell>
          <cell r="C172" t="str">
            <v>P L T G/U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</row>
        <row r="173">
          <cell r="C173" t="str">
            <v>Sewa Pembangkit</v>
          </cell>
          <cell r="D173">
            <v>0</v>
          </cell>
          <cell r="E173">
            <v>0</v>
          </cell>
        </row>
        <row r="174">
          <cell r="C174" t="str">
            <v>Sub Jumlah</v>
          </cell>
          <cell r="D174">
            <v>6535873.2920333594</v>
          </cell>
          <cell r="E174">
            <v>4237200.25</v>
          </cell>
          <cell r="F174">
            <v>0</v>
          </cell>
          <cell r="G174">
            <v>497755</v>
          </cell>
          <cell r="H174">
            <v>441379.99999999994</v>
          </cell>
          <cell r="I174">
            <v>287358.27453544107</v>
          </cell>
          <cell r="J174">
            <v>73235.674901667517</v>
          </cell>
          <cell r="K174">
            <v>88135.023382251471</v>
          </cell>
          <cell r="L174">
            <v>94940.928388897562</v>
          </cell>
          <cell r="M174">
            <v>815868.14082510315</v>
          </cell>
        </row>
        <row r="175">
          <cell r="C175" t="str">
            <v>TRANSMISI :</v>
          </cell>
        </row>
        <row r="176">
          <cell r="B176" t="str">
            <v>6 20 0 00 000</v>
          </cell>
          <cell r="C176" t="str">
            <v>Transmisi</v>
          </cell>
          <cell r="D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</row>
        <row r="177">
          <cell r="B177" t="str">
            <v>6 30 0 00 000</v>
          </cell>
          <cell r="C177" t="str">
            <v>Tele Informasi Data</v>
          </cell>
          <cell r="D177">
            <v>615902.05531401548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615902.05531401548</v>
          </cell>
        </row>
        <row r="178">
          <cell r="C178" t="str">
            <v>Sub Jumlah</v>
          </cell>
          <cell r="D178">
            <v>615902.05531401548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615902.05531401548</v>
          </cell>
        </row>
        <row r="179">
          <cell r="C179" t="str">
            <v>DISTRIBUSI :</v>
          </cell>
        </row>
        <row r="180">
          <cell r="B180" t="str">
            <v>6 40 0 00 000</v>
          </cell>
          <cell r="C180" t="str">
            <v>Distribusi</v>
          </cell>
          <cell r="D180">
            <v>177237959.7273261</v>
          </cell>
          <cell r="F180">
            <v>0</v>
          </cell>
          <cell r="G180">
            <v>20164870</v>
          </cell>
          <cell r="H180">
            <v>17106251</v>
          </cell>
          <cell r="I180">
            <v>12997822.72010793</v>
          </cell>
          <cell r="J180">
            <v>3380300.6300717937</v>
          </cell>
          <cell r="K180">
            <v>4003079.6107461909</v>
          </cell>
          <cell r="L180">
            <v>10549809.158220258</v>
          </cell>
          <cell r="M180">
            <v>109035826.60817994</v>
          </cell>
        </row>
        <row r="181">
          <cell r="B181" t="str">
            <v>6 50 0 00 000</v>
          </cell>
          <cell r="C181" t="str">
            <v>Unit Pengatur Distribusi</v>
          </cell>
          <cell r="D181">
            <v>5534522.1075462122</v>
          </cell>
          <cell r="F181">
            <v>0</v>
          </cell>
          <cell r="G181">
            <v>623150</v>
          </cell>
          <cell r="H181">
            <v>461665</v>
          </cell>
          <cell r="I181">
            <v>1036490.0314171413</v>
          </cell>
          <cell r="J181">
            <v>384242.11674076348</v>
          </cell>
          <cell r="K181">
            <v>347250.0345810242</v>
          </cell>
          <cell r="L181">
            <v>224678.3705102978</v>
          </cell>
          <cell r="M181">
            <v>2457046.5542969857</v>
          </cell>
        </row>
        <row r="182">
          <cell r="C182" t="str">
            <v>Sub Jumlah</v>
          </cell>
          <cell r="D182">
            <v>182772481.83487231</v>
          </cell>
          <cell r="E182">
            <v>0</v>
          </cell>
          <cell r="F182">
            <v>0</v>
          </cell>
          <cell r="G182">
            <v>20788020</v>
          </cell>
          <cell r="H182">
            <v>17567916</v>
          </cell>
          <cell r="I182">
            <v>14034312.751525071</v>
          </cell>
          <cell r="J182">
            <v>3764542.7468125573</v>
          </cell>
          <cell r="K182">
            <v>4350329.6453272151</v>
          </cell>
          <cell r="L182">
            <v>10774487.528730555</v>
          </cell>
          <cell r="M182">
            <v>111492873.16247693</v>
          </cell>
        </row>
        <row r="184">
          <cell r="B184" t="str">
            <v>6 60 0 00 000</v>
          </cell>
          <cell r="C184" t="str">
            <v>TATA USAHA LANGGANAN</v>
          </cell>
          <cell r="D184">
            <v>41296788.703254096</v>
          </cell>
          <cell r="F184">
            <v>0</v>
          </cell>
          <cell r="G184">
            <v>482100</v>
          </cell>
          <cell r="H184">
            <v>3010060</v>
          </cell>
          <cell r="I184">
            <v>7240248.1767673306</v>
          </cell>
          <cell r="J184">
            <v>2758599.6914090617</v>
          </cell>
          <cell r="K184">
            <v>2445308.8752043517</v>
          </cell>
          <cell r="L184">
            <v>23930921.52451783</v>
          </cell>
          <cell r="M184">
            <v>1429550.4353555231</v>
          </cell>
        </row>
        <row r="185">
          <cell r="C185" t="str">
            <v>LAINNYA :</v>
          </cell>
        </row>
        <row r="186">
          <cell r="B186" t="str">
            <v>6 71 0 00 000</v>
          </cell>
          <cell r="C186" t="str">
            <v>Tata Usaha</v>
          </cell>
          <cell r="D186">
            <v>53012810.378453352</v>
          </cell>
          <cell r="F186">
            <v>0</v>
          </cell>
          <cell r="G186">
            <v>5374815</v>
          </cell>
          <cell r="H186">
            <v>7217590</v>
          </cell>
          <cell r="I186">
            <v>15426615.830209497</v>
          </cell>
          <cell r="J186">
            <v>13308146.646922551</v>
          </cell>
          <cell r="K186">
            <v>7021815.195279819</v>
          </cell>
          <cell r="L186">
            <v>1597034.55382394</v>
          </cell>
          <cell r="M186">
            <v>3066793.1522175339</v>
          </cell>
        </row>
        <row r="187">
          <cell r="B187" t="str">
            <v>6 72 0 00 000</v>
          </cell>
          <cell r="C187" t="str">
            <v>Gudang dan Persed. Bahan</v>
          </cell>
          <cell r="D187">
            <v>1440256.2979882078</v>
          </cell>
          <cell r="F187">
            <v>0</v>
          </cell>
          <cell r="G187">
            <v>193070</v>
          </cell>
          <cell r="H187">
            <v>224000</v>
          </cell>
          <cell r="I187">
            <v>230495.37368230263</v>
          </cell>
          <cell r="J187">
            <v>0</v>
          </cell>
          <cell r="K187">
            <v>56336.81540288961</v>
          </cell>
          <cell r="L187">
            <v>260119.24968037577</v>
          </cell>
          <cell r="M187">
            <v>476234.8592226397</v>
          </cell>
        </row>
        <row r="188">
          <cell r="B188" t="str">
            <v>6 73 0 00 000</v>
          </cell>
          <cell r="C188" t="str">
            <v>B e n g k e l</v>
          </cell>
          <cell r="D188">
            <v>1522992.571886485</v>
          </cell>
          <cell r="F188">
            <v>0</v>
          </cell>
          <cell r="G188">
            <v>50500</v>
          </cell>
          <cell r="H188">
            <v>40615</v>
          </cell>
          <cell r="I188">
            <v>800971.50649687718</v>
          </cell>
          <cell r="J188">
            <v>116413.87097124732</v>
          </cell>
          <cell r="K188">
            <v>224223.90116987235</v>
          </cell>
          <cell r="L188">
            <v>23410.123990554272</v>
          </cell>
          <cell r="M188">
            <v>266858.1692579338</v>
          </cell>
        </row>
        <row r="189">
          <cell r="B189" t="str">
            <v>6 74 0 00 000</v>
          </cell>
          <cell r="C189" t="str">
            <v>Laboratorium</v>
          </cell>
          <cell r="D189">
            <v>267710.76225251594</v>
          </cell>
          <cell r="F189">
            <v>0</v>
          </cell>
          <cell r="G189">
            <v>200000</v>
          </cell>
          <cell r="H189">
            <v>60250</v>
          </cell>
          <cell r="I189">
            <v>0</v>
          </cell>
          <cell r="J189">
            <v>0</v>
          </cell>
          <cell r="K189">
            <v>0</v>
          </cell>
          <cell r="L189">
            <v>541.39178411292164</v>
          </cell>
          <cell r="M189">
            <v>6919.3704684030072</v>
          </cell>
        </row>
        <row r="190">
          <cell r="B190" t="str">
            <v>6 75 0 00 000</v>
          </cell>
          <cell r="C190" t="str">
            <v>Jasa-Jasa Teknik</v>
          </cell>
          <cell r="D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</row>
        <row r="191">
          <cell r="B191" t="str">
            <v>6 76 0 00 000</v>
          </cell>
          <cell r="C191" t="str">
            <v>Wisma dan Rumah Dinas</v>
          </cell>
          <cell r="D191">
            <v>715201.04976941412</v>
          </cell>
          <cell r="F191">
            <v>0</v>
          </cell>
          <cell r="G191">
            <v>224920</v>
          </cell>
          <cell r="H191">
            <v>143615</v>
          </cell>
          <cell r="I191">
            <v>0</v>
          </cell>
          <cell r="J191">
            <v>0</v>
          </cell>
          <cell r="K191">
            <v>0</v>
          </cell>
          <cell r="L191">
            <v>81357.767373084585</v>
          </cell>
          <cell r="M191">
            <v>265308.28239632957</v>
          </cell>
        </row>
        <row r="192">
          <cell r="B192" t="str">
            <v>6 77 0 00 000</v>
          </cell>
          <cell r="C192" t="str">
            <v>Telekomunikasi</v>
          </cell>
          <cell r="D192">
            <v>2328931.3041762263</v>
          </cell>
          <cell r="F192">
            <v>0</v>
          </cell>
          <cell r="G192">
            <v>971215</v>
          </cell>
          <cell r="H192">
            <v>385440</v>
          </cell>
          <cell r="I192">
            <v>0</v>
          </cell>
          <cell r="J192">
            <v>0</v>
          </cell>
          <cell r="K192">
            <v>0</v>
          </cell>
          <cell r="L192">
            <v>25730.931710634879</v>
          </cell>
          <cell r="M192">
            <v>946545.37246559118</v>
          </cell>
        </row>
        <row r="193">
          <cell r="B193" t="str">
            <v>6 78 0 00 000</v>
          </cell>
          <cell r="C193" t="str">
            <v>Rupa-Rupa Jasa Umum dan Teknologi Informasi</v>
          </cell>
          <cell r="D193">
            <v>8746965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8746965</v>
          </cell>
          <cell r="M193">
            <v>0</v>
          </cell>
        </row>
        <row r="194">
          <cell r="B194" t="str">
            <v>6 79 0 00 000</v>
          </cell>
          <cell r="C194" t="str">
            <v>Pendidikan dan Latihan</v>
          </cell>
          <cell r="D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</row>
        <row r="195">
          <cell r="C195" t="str">
            <v>Sub Jumlah</v>
          </cell>
          <cell r="D195">
            <v>68034867.364526212</v>
          </cell>
          <cell r="E195">
            <v>0</v>
          </cell>
          <cell r="F195">
            <v>0</v>
          </cell>
          <cell r="G195">
            <v>7014520</v>
          </cell>
          <cell r="H195">
            <v>8071510</v>
          </cell>
          <cell r="I195">
            <v>16458082.710388677</v>
          </cell>
          <cell r="J195">
            <v>13424560.517893799</v>
          </cell>
          <cell r="K195">
            <v>7302375.9118525805</v>
          </cell>
          <cell r="L195">
            <v>10735159.018362703</v>
          </cell>
          <cell r="M195">
            <v>5028659.2060284317</v>
          </cell>
        </row>
        <row r="196">
          <cell r="C196" t="str">
            <v>JUMLAH</v>
          </cell>
          <cell r="D196">
            <v>1313138201.25</v>
          </cell>
          <cell r="E196">
            <v>4237200.25</v>
          </cell>
          <cell r="F196">
            <v>0</v>
          </cell>
          <cell r="G196">
            <v>28782395</v>
          </cell>
          <cell r="H196">
            <v>29090866</v>
          </cell>
          <cell r="I196">
            <v>38020001.913216516</v>
          </cell>
          <cell r="J196">
            <v>20020938.631017085</v>
          </cell>
          <cell r="K196">
            <v>14186149.455766398</v>
          </cell>
          <cell r="L196">
            <v>45535508.999999985</v>
          </cell>
          <cell r="M196">
            <v>119382853</v>
          </cell>
        </row>
        <row r="197">
          <cell r="B197" t="str">
            <v>D:\TM1-HASIL\TM1\PLN Budget Reports V1.2\Reports\[RKAP Laba_ Rugi.xls]IkhtisarBiop(12.0)</v>
          </cell>
          <cell r="M197">
            <v>38413.629965277774</v>
          </cell>
        </row>
        <row r="198">
          <cell r="B198" t="str">
            <v>*) Diisi Pada Kolom Jumlah</v>
          </cell>
        </row>
        <row r="199">
          <cell r="B199" t="str">
            <v>Jangan Mengubah / Menambah Baris !!!!!</v>
          </cell>
        </row>
      </sheetData>
      <sheetData sheetId="11">
        <row r="1">
          <cell r="B1" t="str">
            <v>PT. PLN (PERSERO)</v>
          </cell>
        </row>
        <row r="2">
          <cell r="B2" t="str">
            <v>SATUAN ADMINISTRASI</v>
          </cell>
        </row>
        <row r="3">
          <cell r="B3" t="str">
            <v>DISTRIBUSI BALI</v>
          </cell>
        </row>
        <row r="4">
          <cell r="B4" t="str">
            <v>LEMBAR KERJA</v>
          </cell>
          <cell r="L4" t="str">
            <v>11A1</v>
          </cell>
          <cell r="Q4" t="str">
            <v>Daftar</v>
          </cell>
          <cell r="R4" t="str">
            <v>12A1</v>
          </cell>
        </row>
        <row r="5">
          <cell r="B5" t="str">
            <v>ANGGARAN LABA RUGI</v>
          </cell>
        </row>
        <row r="6">
          <cell r="B6" t="str">
            <v>TAHUN 2005 - S/D TRW I</v>
          </cell>
          <cell r="Q6" t="str">
            <v>Perihal</v>
          </cell>
          <cell r="R6" t="str">
            <v xml:space="preserve">RINCIAN PEMBELIAN TENAGA LISTRIK </v>
          </cell>
        </row>
        <row r="7">
          <cell r="B7" t="str">
            <v>(Dalam ribuan rupiah)</v>
          </cell>
        </row>
        <row r="8">
          <cell r="D8" t="str">
            <v>Nomor Perjanjian</v>
          </cell>
          <cell r="E8" t="str">
            <v>Nama Pusat Listrik</v>
          </cell>
          <cell r="F8" t="str">
            <v>Capacity Factor (CF)</v>
          </cell>
          <cell r="G8" t="str">
            <v>KWh Beli</v>
          </cell>
          <cell r="H8" t="str">
            <v>Fixed Porsi Rupiah</v>
          </cell>
          <cell r="I8" t="str">
            <v>Variable Porsi Rupiah</v>
          </cell>
          <cell r="J8" t="str">
            <v>Jumlah Porsi Rupiah</v>
          </cell>
          <cell r="K8" t="str">
            <v>Mata Uang</v>
          </cell>
          <cell r="L8" t="str">
            <v>Fixed Valas</v>
          </cell>
          <cell r="M8" t="str">
            <v>Variable Valas</v>
          </cell>
          <cell r="N8" t="str">
            <v>Jumlah Valas</v>
          </cell>
          <cell r="O8" t="str">
            <v>Fixed Equivalen Rupiah</v>
          </cell>
          <cell r="P8" t="str">
            <v>Variable Equivalen Rupiah</v>
          </cell>
          <cell r="Q8" t="str">
            <v>Jumlah Equivalen Rupiah</v>
          </cell>
          <cell r="R8" t="str">
            <v xml:space="preserve">Harga Beli </v>
          </cell>
          <cell r="S8" t="str">
            <v>Rupiah per kWh</v>
          </cell>
        </row>
        <row r="9">
          <cell r="B9" t="str">
            <v>No.</v>
          </cell>
          <cell r="C9" t="str">
            <v>Nama Perusahaan</v>
          </cell>
          <cell r="D9" t="str">
            <v>Nomor Perjanjian</v>
          </cell>
          <cell r="E9" t="str">
            <v>Nama Pusat Listrik</v>
          </cell>
          <cell r="F9" t="str">
            <v>Capacity Factor (CF)</v>
          </cell>
          <cell r="G9" t="str">
            <v>kWh Beli</v>
          </cell>
          <cell r="H9" t="str">
            <v>Porsi Rupiah</v>
          </cell>
          <cell r="K9" t="str">
            <v>Porsi Valas</v>
          </cell>
          <cell r="R9" t="str">
            <v>Harga Beli Rp</v>
          </cell>
          <cell r="S9" t="str">
            <v>Rupiah per kWh</v>
          </cell>
        </row>
        <row r="10">
          <cell r="K10" t="str">
            <v>Mata Uang</v>
          </cell>
          <cell r="L10" t="str">
            <v>Jumlah Valas</v>
          </cell>
          <cell r="O10" t="str">
            <v>Equivalen Rupiah</v>
          </cell>
        </row>
        <row r="11">
          <cell r="H11" t="str">
            <v>Fixed</v>
          </cell>
          <cell r="I11" t="str">
            <v>Variable</v>
          </cell>
          <cell r="J11" t="str">
            <v>Jumlah</v>
          </cell>
          <cell r="L11" t="str">
            <v>Fixed US$ '000</v>
          </cell>
          <cell r="M11" t="str">
            <v>Variable US$ '000</v>
          </cell>
          <cell r="N11" t="str">
            <v>Jumlah US$ '000</v>
          </cell>
          <cell r="O11" t="str">
            <v xml:space="preserve">Fixed </v>
          </cell>
          <cell r="P11" t="str">
            <v>Variable</v>
          </cell>
          <cell r="Q11" t="str">
            <v>Jumlah</v>
          </cell>
        </row>
        <row r="12">
          <cell r="B12" t="str">
            <v>1</v>
          </cell>
          <cell r="C12" t="str">
            <v>2</v>
          </cell>
          <cell r="D12" t="str">
            <v>3</v>
          </cell>
          <cell r="E12" t="str">
            <v>4</v>
          </cell>
          <cell r="F12" t="str">
            <v>5</v>
          </cell>
          <cell r="G12" t="str">
            <v>6</v>
          </cell>
          <cell r="H12" t="str">
            <v>7</v>
          </cell>
          <cell r="I12" t="str">
            <v>8</v>
          </cell>
          <cell r="J12" t="str">
            <v>9 = 7 + 8</v>
          </cell>
          <cell r="K12" t="str">
            <v>10</v>
          </cell>
          <cell r="L12" t="str">
            <v>11</v>
          </cell>
          <cell r="M12" t="str">
            <v>12</v>
          </cell>
          <cell r="N12" t="str">
            <v>13 = 11 + 12</v>
          </cell>
          <cell r="O12" t="str">
            <v>14</v>
          </cell>
          <cell r="P12" t="str">
            <v>15</v>
          </cell>
          <cell r="Q12" t="str">
            <v>16 = 14 + 15</v>
          </cell>
          <cell r="R12" t="str">
            <v>17 = 9 + 16</v>
          </cell>
          <cell r="S12" t="str">
            <v>18 = 17 / 6</v>
          </cell>
        </row>
        <row r="13">
          <cell r="C13" t="str">
            <v>Pembelian dari Single Buyer</v>
          </cell>
          <cell r="J13">
            <v>0</v>
          </cell>
          <cell r="K13" t="str">
            <v>USD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</row>
        <row r="14">
          <cell r="C14" t="str">
            <v>Pembelian dari Kitlur - Sumbagut</v>
          </cell>
          <cell r="J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</row>
        <row r="15">
          <cell r="C15" t="str">
            <v>Pembelian dari Kitlur - Sumbagsel</v>
          </cell>
          <cell r="J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</row>
        <row r="16">
          <cell r="C16" t="str">
            <v>Pembelian dari PT Indonesia Power</v>
          </cell>
          <cell r="J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</row>
        <row r="17">
          <cell r="C17" t="str">
            <v>Pembelian dari PT PLN PJB</v>
          </cell>
          <cell r="F17">
            <v>376604.01509735011</v>
          </cell>
          <cell r="G17">
            <v>545062000</v>
          </cell>
          <cell r="H17">
            <v>124384397.50233771</v>
          </cell>
          <cell r="I17">
            <v>121641466.21988389</v>
          </cell>
          <cell r="J17">
            <v>246025863.72222161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246025863.72222161</v>
          </cell>
          <cell r="S17">
            <v>451.37225438981551</v>
          </cell>
        </row>
        <row r="18">
          <cell r="C18" t="str">
            <v>Pambangkitan Tanjung Jati B</v>
          </cell>
          <cell r="J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</row>
        <row r="19">
          <cell r="C19" t="str">
            <v>Pembelian dari PT Muara Tawar</v>
          </cell>
          <cell r="J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</row>
        <row r="20">
          <cell r="N20">
            <v>0</v>
          </cell>
          <cell r="S20">
            <v>0</v>
          </cell>
        </row>
        <row r="21">
          <cell r="C21" t="str">
            <v>Pembelian dari swasta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</row>
        <row r="22">
          <cell r="C22" t="str">
            <v>PLTU Paiton I</v>
          </cell>
          <cell r="J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</row>
        <row r="23">
          <cell r="C23" t="str">
            <v>PLTU Paiton II (Jawa Power)</v>
          </cell>
          <cell r="J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</row>
        <row r="24">
          <cell r="C24" t="str">
            <v>PLTGU Cikarang</v>
          </cell>
          <cell r="J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</row>
        <row r="25">
          <cell r="C25" t="str">
            <v>PLTP Gunung Salak 456</v>
          </cell>
          <cell r="J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</row>
        <row r="26">
          <cell r="C26" t="str">
            <v>PLTP Drajat II</v>
          </cell>
          <cell r="J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</row>
        <row r="27">
          <cell r="C27" t="str">
            <v>PLTP Wayang Windu</v>
          </cell>
          <cell r="J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</row>
        <row r="28">
          <cell r="C28" t="str">
            <v>PLTP Dieng</v>
          </cell>
          <cell r="J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</row>
        <row r="29">
          <cell r="C29" t="str">
            <v>PLTA PJT II (Jatiluhur)</v>
          </cell>
          <cell r="J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</row>
        <row r="30">
          <cell r="C30" t="str">
            <v>Pembelian Listrik PSK</v>
          </cell>
          <cell r="J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</row>
        <row r="31">
          <cell r="C31" t="str">
            <v>Jumlah Jawa Bali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</row>
        <row r="32">
          <cell r="C32" t="str">
            <v>PLTD Suppa</v>
          </cell>
          <cell r="J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</row>
        <row r="33">
          <cell r="C33" t="str">
            <v>PLTGU Sengkang</v>
          </cell>
          <cell r="J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</row>
        <row r="34">
          <cell r="C34" t="str">
            <v>PLTGU Palembang Timur</v>
          </cell>
          <cell r="J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</row>
        <row r="35">
          <cell r="C35" t="str">
            <v>PLTP Sibayak (Sumatera Utara)</v>
          </cell>
          <cell r="J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</row>
        <row r="36">
          <cell r="C36" t="str">
            <v>PT Inalum (Sumatera Utara)</v>
          </cell>
          <cell r="J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</row>
        <row r="37">
          <cell r="C37" t="str">
            <v>PT RPE P (Kerinci)</v>
          </cell>
          <cell r="J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</row>
        <row r="38">
          <cell r="C38" t="str">
            <v>PT IKPP (Riau)</v>
          </cell>
          <cell r="J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</row>
        <row r="39">
          <cell r="C39" t="str">
            <v>PT Pusri (Palembang)</v>
          </cell>
          <cell r="J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</row>
        <row r="40">
          <cell r="C40" t="str">
            <v>PT Bukit Asam (Lahat)</v>
          </cell>
          <cell r="J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</row>
        <row r="41">
          <cell r="C41" t="str">
            <v>PT Cita Contract (Lampung)</v>
          </cell>
          <cell r="J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</row>
        <row r="42">
          <cell r="C42" t="str">
            <v>PT Seputih Daya Prima (Lampung)</v>
          </cell>
          <cell r="J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</row>
        <row r="43">
          <cell r="C43" t="str">
            <v>PT Central Pertiwi Bahari (Lampung)</v>
          </cell>
          <cell r="J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</row>
        <row r="44">
          <cell r="C44" t="str">
            <v>PT Wijaya T (Banjarmasin)</v>
          </cell>
          <cell r="J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</row>
        <row r="45">
          <cell r="C45" t="str">
            <v>PT Gunung Meranti (Banjarmasin)</v>
          </cell>
          <cell r="J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</row>
        <row r="46">
          <cell r="C46" t="str">
            <v>PT INCO (Soroako)</v>
          </cell>
          <cell r="J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</row>
        <row r="47">
          <cell r="C47" t="str">
            <v>PLTM KUD Wai Kelo Sawa (Kupang)</v>
          </cell>
          <cell r="J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</row>
        <row r="48">
          <cell r="C48" t="str">
            <v>PT Emdeki Utama (Captive Gresik)</v>
          </cell>
          <cell r="J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</row>
        <row r="49">
          <cell r="C49" t="str">
            <v>Pembelian Swasta Lain lain -1</v>
          </cell>
          <cell r="J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</row>
        <row r="50">
          <cell r="C50" t="str">
            <v>Pembelian Swasta Lain lain -2</v>
          </cell>
          <cell r="J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</row>
        <row r="51">
          <cell r="C51" t="str">
            <v>Pembelian Swasta Lain lain -3</v>
          </cell>
          <cell r="J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</row>
        <row r="52">
          <cell r="C52" t="str">
            <v>Pembelian Listrik PSK</v>
          </cell>
          <cell r="J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</row>
        <row r="53">
          <cell r="C53" t="str">
            <v xml:space="preserve"> Jumlah Luar Jawa Bali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</row>
        <row r="54">
          <cell r="C54" t="str">
            <v>J u m l a h</v>
          </cell>
          <cell r="G54">
            <v>545062000</v>
          </cell>
          <cell r="H54">
            <v>124384397.50233771</v>
          </cell>
          <cell r="I54">
            <v>121641466.21988389</v>
          </cell>
          <cell r="J54">
            <v>246025863.72222161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246025863.72222161</v>
          </cell>
          <cell r="S54">
            <v>451.37225438981551</v>
          </cell>
        </row>
        <row r="55">
          <cell r="B55" t="str">
            <v>D:\TM1-HASIL\TM1\PLN Budget Reports V1.2\Reports\[RKAP Laba_ Rugi.xls]PembelianiTL(12A1</v>
          </cell>
          <cell r="S55">
            <v>38413.629965277774</v>
          </cell>
        </row>
        <row r="57">
          <cell r="B57" t="str">
            <v>PT. PLN (PERSERO)</v>
          </cell>
        </row>
        <row r="58">
          <cell r="B58" t="str">
            <v>SATUAN ADMINISTRASI</v>
          </cell>
        </row>
        <row r="59">
          <cell r="B59" t="str">
            <v>DISTRIBUSI BALI</v>
          </cell>
        </row>
        <row r="60">
          <cell r="B60" t="str">
            <v>LEMBAR KERJA</v>
          </cell>
          <cell r="L60" t="str">
            <v>11A1</v>
          </cell>
          <cell r="Q60" t="str">
            <v>Daftar</v>
          </cell>
          <cell r="R60" t="str">
            <v>12A1</v>
          </cell>
        </row>
        <row r="61">
          <cell r="B61" t="str">
            <v>ANGGARAN LABA RUGI</v>
          </cell>
        </row>
        <row r="62">
          <cell r="B62" t="str">
            <v>TAHUN 2005 - S/D TRW II</v>
          </cell>
          <cell r="Q62" t="str">
            <v>Perihal</v>
          </cell>
          <cell r="R62" t="str">
            <v xml:space="preserve">RINCIAN PEMBELIAN TENAGA LISTRIK </v>
          </cell>
        </row>
        <row r="63">
          <cell r="B63" t="str">
            <v>(Dalam ribuan rupiah)</v>
          </cell>
        </row>
        <row r="64">
          <cell r="D64" t="str">
            <v>Nomor Perjanjian</v>
          </cell>
          <cell r="E64" t="str">
            <v>Nama Pusat Listrik</v>
          </cell>
          <cell r="F64" t="str">
            <v>Capacity Factor (CF)</v>
          </cell>
          <cell r="G64" t="str">
            <v>KWh Beli</v>
          </cell>
          <cell r="H64" t="str">
            <v>Fixed Porsi Rupiah</v>
          </cell>
          <cell r="I64" t="str">
            <v>Variable Porsi Rupiah</v>
          </cell>
          <cell r="J64" t="str">
            <v>Jumlah Porsi Rupiah</v>
          </cell>
          <cell r="K64" t="str">
            <v>Mata Uang</v>
          </cell>
          <cell r="L64" t="str">
            <v>Fixed Valas</v>
          </cell>
          <cell r="M64" t="str">
            <v>Variable Valas</v>
          </cell>
          <cell r="N64" t="str">
            <v>Jumlah Valas</v>
          </cell>
          <cell r="O64" t="str">
            <v>Fixed Equivalen Rupiah</v>
          </cell>
          <cell r="P64" t="str">
            <v>Variable Equivalen Rupiah</v>
          </cell>
          <cell r="Q64" t="str">
            <v>Jumlah Equivalen Rupiah</v>
          </cell>
          <cell r="R64" t="str">
            <v xml:space="preserve">Harga Beli </v>
          </cell>
          <cell r="S64" t="str">
            <v>Rupiah per kWh</v>
          </cell>
        </row>
        <row r="65">
          <cell r="B65" t="str">
            <v>No.</v>
          </cell>
          <cell r="C65" t="str">
            <v>Nama Perusahaan</v>
          </cell>
          <cell r="D65" t="str">
            <v>Nomor Perjanjian</v>
          </cell>
          <cell r="E65" t="str">
            <v>Nama Pusat Listrik</v>
          </cell>
          <cell r="F65" t="str">
            <v>Capacity Factor (CF)</v>
          </cell>
          <cell r="G65" t="str">
            <v>kWh Beli</v>
          </cell>
          <cell r="H65" t="str">
            <v>Porsi Rupiah</v>
          </cell>
          <cell r="K65" t="str">
            <v>Porsi Valas</v>
          </cell>
          <cell r="R65" t="str">
            <v>Harga Beli Rp</v>
          </cell>
          <cell r="S65" t="str">
            <v>Rupiah per kWh</v>
          </cell>
        </row>
        <row r="66">
          <cell r="K66" t="str">
            <v>Mata Uang</v>
          </cell>
          <cell r="L66" t="str">
            <v>Jumlah Valas</v>
          </cell>
          <cell r="O66" t="str">
            <v>Equivalen Rupiah</v>
          </cell>
        </row>
        <row r="67">
          <cell r="H67" t="str">
            <v>Fixed</v>
          </cell>
          <cell r="I67" t="str">
            <v>Variable</v>
          </cell>
          <cell r="J67" t="str">
            <v>Jumlah</v>
          </cell>
          <cell r="L67" t="str">
            <v>Fixed US$ '000</v>
          </cell>
          <cell r="M67" t="str">
            <v>Variable US$ '000</v>
          </cell>
          <cell r="N67" t="str">
            <v>Jumlah US$ '000</v>
          </cell>
          <cell r="O67" t="str">
            <v xml:space="preserve">Fixed </v>
          </cell>
          <cell r="P67" t="str">
            <v>Variable</v>
          </cell>
          <cell r="Q67" t="str">
            <v>Jumlah</v>
          </cell>
        </row>
        <row r="68">
          <cell r="B68" t="str">
            <v>1</v>
          </cell>
          <cell r="C68" t="str">
            <v>2</v>
          </cell>
          <cell r="D68" t="str">
            <v>3</v>
          </cell>
          <cell r="E68" t="str">
            <v>4</v>
          </cell>
          <cell r="F68" t="str">
            <v>5</v>
          </cell>
          <cell r="G68" t="str">
            <v>6</v>
          </cell>
          <cell r="H68" t="str">
            <v>7</v>
          </cell>
          <cell r="I68" t="str">
            <v>8</v>
          </cell>
          <cell r="J68" t="str">
            <v>9 = 7 + 8</v>
          </cell>
          <cell r="K68" t="str">
            <v>10</v>
          </cell>
          <cell r="L68" t="str">
            <v>11</v>
          </cell>
          <cell r="M68" t="str">
            <v>12</v>
          </cell>
          <cell r="N68" t="str">
            <v>13 = 11 + 12</v>
          </cell>
          <cell r="O68" t="str">
            <v>14</v>
          </cell>
          <cell r="P68" t="str">
            <v>15</v>
          </cell>
          <cell r="Q68" t="str">
            <v>16 = 14 + 15</v>
          </cell>
          <cell r="R68" t="str">
            <v>17 = 9 + 16</v>
          </cell>
          <cell r="S68" t="str">
            <v>18 = 17 / 6</v>
          </cell>
        </row>
        <row r="69">
          <cell r="C69" t="str">
            <v>Pembelian dari Single Buyer</v>
          </cell>
          <cell r="J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70">
          <cell r="C70" t="str">
            <v>Pembelian dari Kitlur - Sumbagut</v>
          </cell>
          <cell r="J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C71" t="str">
            <v>Pembelian dari Kitlur - Sumbagsel</v>
          </cell>
          <cell r="J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C72" t="str">
            <v>Pembelian dari PT Indonesia Power</v>
          </cell>
          <cell r="J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73">
          <cell r="C73" t="str">
            <v>Pembelian dari PT PLN PJB</v>
          </cell>
          <cell r="F73">
            <v>380811.4816790148</v>
          </cell>
          <cell r="G73">
            <v>1102303000</v>
          </cell>
          <cell r="H73">
            <v>251548070.71492666</v>
          </cell>
          <cell r="I73">
            <v>246000919.41573006</v>
          </cell>
          <cell r="J73">
            <v>497548990.13065672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497548990.13065672</v>
          </cell>
          <cell r="S73">
            <v>451.37225438981545</v>
          </cell>
        </row>
        <row r="74">
          <cell r="C74" t="str">
            <v>Pambangkitan Tanjung Jati B</v>
          </cell>
          <cell r="J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</row>
        <row r="75">
          <cell r="C75" t="str">
            <v>Pembelian dari PT Muara Tawar</v>
          </cell>
          <cell r="J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</row>
        <row r="76">
          <cell r="N76">
            <v>0</v>
          </cell>
          <cell r="S76">
            <v>0</v>
          </cell>
        </row>
        <row r="77">
          <cell r="C77" t="str">
            <v>Pembelian dari swasta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</row>
        <row r="78">
          <cell r="C78" t="str">
            <v>PLTU Paiton I</v>
          </cell>
          <cell r="J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</row>
        <row r="79">
          <cell r="C79" t="str">
            <v>PLTU Paiton II (Jawa Power)</v>
          </cell>
          <cell r="J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</row>
        <row r="80">
          <cell r="C80" t="str">
            <v>PLTGU Cikarang</v>
          </cell>
          <cell r="J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</row>
        <row r="81">
          <cell r="C81" t="str">
            <v>PLTP Gunung Salak 456</v>
          </cell>
          <cell r="J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</row>
        <row r="82">
          <cell r="C82" t="str">
            <v>PLTP Drajat II</v>
          </cell>
          <cell r="J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</row>
        <row r="83">
          <cell r="C83" t="str">
            <v>PLTP Wayang Windu</v>
          </cell>
          <cell r="J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</row>
        <row r="84">
          <cell r="C84" t="str">
            <v>PLTP Dieng</v>
          </cell>
          <cell r="J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</row>
        <row r="85">
          <cell r="C85" t="str">
            <v>PLTA PJT II (Jatiluhur)</v>
          </cell>
          <cell r="J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</row>
        <row r="86">
          <cell r="C86" t="str">
            <v>Pembelian Listrik PSK</v>
          </cell>
          <cell r="J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</row>
        <row r="87">
          <cell r="C87" t="str">
            <v>Jumlah Jawa Bali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</row>
        <row r="88">
          <cell r="C88" t="str">
            <v>PLTD Suppa</v>
          </cell>
          <cell r="J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</row>
        <row r="89">
          <cell r="C89" t="str">
            <v>PLTGU Sengkang</v>
          </cell>
          <cell r="J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</row>
        <row r="90">
          <cell r="C90" t="str">
            <v>PLTGU Palembang Timur</v>
          </cell>
          <cell r="J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</row>
        <row r="91">
          <cell r="C91" t="str">
            <v>PLTP Sibayak (Sumatera Utara)</v>
          </cell>
          <cell r="J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</row>
        <row r="92">
          <cell r="C92" t="str">
            <v>PT Inalum (Sumatera Utara)</v>
          </cell>
          <cell r="J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</row>
        <row r="93">
          <cell r="C93" t="str">
            <v>PT RPE P (Kerinci)</v>
          </cell>
          <cell r="J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</row>
        <row r="94">
          <cell r="C94" t="str">
            <v>PT IKPP (Riau)</v>
          </cell>
          <cell r="J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</row>
        <row r="95">
          <cell r="C95" t="str">
            <v>PT Pusri (Palembang)</v>
          </cell>
          <cell r="J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</row>
        <row r="96">
          <cell r="C96" t="str">
            <v>PT Bukit Asam (Lahat)</v>
          </cell>
          <cell r="J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</row>
        <row r="97">
          <cell r="C97" t="str">
            <v>PT Cita Contract (Lampung)</v>
          </cell>
          <cell r="J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</row>
        <row r="98">
          <cell r="C98" t="str">
            <v>PT Seputih Daya Prima (Lampung)</v>
          </cell>
          <cell r="J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</row>
        <row r="99">
          <cell r="C99" t="str">
            <v>PT Central Pertiwi Bahari (Lampung)</v>
          </cell>
          <cell r="J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</row>
        <row r="100">
          <cell r="C100" t="str">
            <v>PT Wijaya T (Banjarmasin)</v>
          </cell>
          <cell r="J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</row>
        <row r="101">
          <cell r="C101" t="str">
            <v>PT Gunung Meranti (Banjarmasin)</v>
          </cell>
          <cell r="J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</row>
        <row r="102">
          <cell r="C102" t="str">
            <v>PT INCO (Soroako)</v>
          </cell>
          <cell r="J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</row>
        <row r="103">
          <cell r="C103" t="str">
            <v>PLTM KUD Wai Kelo Sawa (Kupang)</v>
          </cell>
          <cell r="J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</row>
        <row r="104">
          <cell r="C104" t="str">
            <v>PT Emdeki Utama (Captive Gresik)</v>
          </cell>
          <cell r="J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</row>
        <row r="105">
          <cell r="C105" t="str">
            <v>Pembelian Swasta Lain lain -1</v>
          </cell>
          <cell r="J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</row>
        <row r="106">
          <cell r="C106" t="str">
            <v>Pembelian Swasta Lain lain -2</v>
          </cell>
          <cell r="J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</row>
        <row r="107">
          <cell r="C107" t="str">
            <v>Pembelian Swasta Lain lain -3</v>
          </cell>
          <cell r="J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</row>
        <row r="108">
          <cell r="C108" t="str">
            <v>Pembelian Listrik PSK</v>
          </cell>
          <cell r="J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</row>
        <row r="109">
          <cell r="C109" t="str">
            <v xml:space="preserve"> Jumlah Luar Jawa Bali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</row>
        <row r="110">
          <cell r="C110" t="str">
            <v>J u m l a h</v>
          </cell>
          <cell r="G110">
            <v>1102303000</v>
          </cell>
          <cell r="H110">
            <v>251548070.71492666</v>
          </cell>
          <cell r="I110">
            <v>246000919.41573006</v>
          </cell>
          <cell r="J110">
            <v>497548990.13065672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497548990.13065672</v>
          </cell>
          <cell r="S110">
            <v>451.37225438981545</v>
          </cell>
        </row>
        <row r="111">
          <cell r="B111" t="str">
            <v>D:\TM1-HASIL\TM1\PLN Budget Reports V1.2\Reports\[RKAP Laba_ Rugi.xls]PembelianiTL(12A1</v>
          </cell>
          <cell r="S111">
            <v>38413.629965277774</v>
          </cell>
        </row>
        <row r="113">
          <cell r="B113" t="str">
            <v>PT. PLN (PERSERO)</v>
          </cell>
        </row>
        <row r="114">
          <cell r="B114" t="str">
            <v>SATUAN ADMINISTRASI</v>
          </cell>
        </row>
        <row r="115">
          <cell r="B115" t="str">
            <v>DISTRIBUSI BALI</v>
          </cell>
        </row>
        <row r="116">
          <cell r="B116" t="str">
            <v>LEMBAR KERJA</v>
          </cell>
          <cell r="L116" t="str">
            <v>11A1</v>
          </cell>
          <cell r="Q116" t="str">
            <v>Daftar</v>
          </cell>
          <cell r="R116" t="str">
            <v>12A1</v>
          </cell>
        </row>
        <row r="117">
          <cell r="B117" t="str">
            <v>ANGGARAN LABA RUGI</v>
          </cell>
        </row>
        <row r="118">
          <cell r="B118" t="str">
            <v>TAHUN 2005 - S/D TRW III</v>
          </cell>
          <cell r="Q118" t="str">
            <v>Perihal</v>
          </cell>
          <cell r="R118" t="str">
            <v xml:space="preserve">RINCIAN PEMBELIAN TENAGA LISTRIK </v>
          </cell>
        </row>
        <row r="119">
          <cell r="B119" t="str">
            <v>(Dalam ribuan rupiah)</v>
          </cell>
        </row>
        <row r="120">
          <cell r="D120" t="str">
            <v>Nomor Perjanjian</v>
          </cell>
          <cell r="E120" t="str">
            <v>Nama Pusat Listrik</v>
          </cell>
          <cell r="F120" t="str">
            <v>Capacity Factor (CF)</v>
          </cell>
          <cell r="G120" t="str">
            <v>KWh Beli</v>
          </cell>
          <cell r="H120" t="str">
            <v>Fixed Porsi Rupiah</v>
          </cell>
          <cell r="I120" t="str">
            <v>Variable Porsi Rupiah</v>
          </cell>
          <cell r="J120" t="str">
            <v>Jumlah Porsi Rupiah</v>
          </cell>
          <cell r="K120" t="str">
            <v>Mata Uang</v>
          </cell>
          <cell r="L120" t="str">
            <v>Fixed Valas</v>
          </cell>
          <cell r="M120" t="str">
            <v>Variable Valas</v>
          </cell>
          <cell r="N120" t="str">
            <v>Jumlah Valas</v>
          </cell>
          <cell r="O120" t="str">
            <v>Fixed Equivalen Rupiah</v>
          </cell>
          <cell r="P120" t="str">
            <v>Variable Equivalen Rupiah</v>
          </cell>
          <cell r="Q120" t="str">
            <v>Jumlah Equivalen Rupiah</v>
          </cell>
          <cell r="R120" t="str">
            <v xml:space="preserve">Harga Beli </v>
          </cell>
          <cell r="S120" t="str">
            <v>Rupiah per kWh</v>
          </cell>
        </row>
        <row r="121">
          <cell r="B121" t="str">
            <v>No.</v>
          </cell>
          <cell r="C121" t="str">
            <v>Nama Perusahaan</v>
          </cell>
          <cell r="D121" t="str">
            <v>Nomor Perjanjian</v>
          </cell>
          <cell r="E121" t="str">
            <v>Nama Pusat Listrik</v>
          </cell>
          <cell r="F121" t="str">
            <v>Capacity Factor (CF)</v>
          </cell>
          <cell r="G121" t="str">
            <v>kWh Beli</v>
          </cell>
          <cell r="H121" t="str">
            <v>Porsi Rupiah</v>
          </cell>
          <cell r="K121" t="str">
            <v>Porsi Valas</v>
          </cell>
          <cell r="R121" t="str">
            <v>Harga Beli Rp</v>
          </cell>
          <cell r="S121" t="str">
            <v>Rupiah per kWh</v>
          </cell>
        </row>
        <row r="122">
          <cell r="K122" t="str">
            <v>Mata Uang</v>
          </cell>
          <cell r="L122" t="str">
            <v>Jumlah Valas</v>
          </cell>
          <cell r="O122" t="str">
            <v>Equivalen Rupiah</v>
          </cell>
        </row>
        <row r="123">
          <cell r="H123" t="str">
            <v>Fixed</v>
          </cell>
          <cell r="I123" t="str">
            <v>Variable</v>
          </cell>
          <cell r="J123" t="str">
            <v>Jumlah</v>
          </cell>
          <cell r="L123" t="str">
            <v>Fixed US$ '000</v>
          </cell>
          <cell r="M123" t="str">
            <v>Variable US$ '000</v>
          </cell>
          <cell r="N123" t="str">
            <v>Jumlah US$ '000</v>
          </cell>
          <cell r="O123" t="str">
            <v xml:space="preserve">Fixed </v>
          </cell>
          <cell r="P123" t="str">
            <v>Variable</v>
          </cell>
          <cell r="Q123" t="str">
            <v>Jumlah</v>
          </cell>
        </row>
        <row r="124">
          <cell r="B124" t="str">
            <v>1</v>
          </cell>
          <cell r="C124" t="str">
            <v>2</v>
          </cell>
          <cell r="D124" t="str">
            <v>3</v>
          </cell>
          <cell r="E124" t="str">
            <v>4</v>
          </cell>
          <cell r="F124" t="str">
            <v>5</v>
          </cell>
          <cell r="G124" t="str">
            <v>6</v>
          </cell>
          <cell r="H124" t="str">
            <v>7</v>
          </cell>
          <cell r="I124" t="str">
            <v>8</v>
          </cell>
          <cell r="J124" t="str">
            <v>9 = 7 + 8</v>
          </cell>
          <cell r="K124" t="str">
            <v>10</v>
          </cell>
          <cell r="L124" t="str">
            <v>11</v>
          </cell>
          <cell r="M124" t="str">
            <v>12</v>
          </cell>
          <cell r="N124" t="str">
            <v>13 = 11 + 12</v>
          </cell>
          <cell r="O124" t="str">
            <v>14</v>
          </cell>
          <cell r="P124" t="str">
            <v>15</v>
          </cell>
          <cell r="Q124" t="str">
            <v>16 = 14 + 15</v>
          </cell>
          <cell r="R124" t="str">
            <v>17 = 9 + 16</v>
          </cell>
          <cell r="S124" t="str">
            <v>18 = 17 / 6</v>
          </cell>
        </row>
        <row r="125">
          <cell r="C125" t="str">
            <v>Pembelian dari Single Buyer</v>
          </cell>
          <cell r="J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</row>
        <row r="126">
          <cell r="C126" t="str">
            <v>Pembelian dari Kitlur - Sumbagut</v>
          </cell>
          <cell r="J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</row>
        <row r="127">
          <cell r="C127" t="str">
            <v>Pembelian dari Kitlur - Sumbagsel</v>
          </cell>
          <cell r="J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</row>
        <row r="128">
          <cell r="C128" t="str">
            <v>Pembelian dari PT Indonesia Power</v>
          </cell>
          <cell r="J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</row>
        <row r="129">
          <cell r="C129" t="str">
            <v>Pembelian dari PT PLN PJB</v>
          </cell>
          <cell r="F129">
            <v>381636.5767349205</v>
          </cell>
          <cell r="G129">
            <v>1657037</v>
          </cell>
          <cell r="H129">
            <v>378139640.78229845</v>
          </cell>
          <cell r="I129">
            <v>369800885.51503813</v>
          </cell>
          <cell r="J129">
            <v>747940526.29733658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747940526.29733658</v>
          </cell>
          <cell r="S129">
            <v>451372.25438981538</v>
          </cell>
        </row>
        <row r="130">
          <cell r="C130" t="str">
            <v>Pambangkitan Tanjung Jati B</v>
          </cell>
          <cell r="J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</row>
        <row r="131">
          <cell r="C131" t="str">
            <v>Pembelian dari PT Muara Tawar</v>
          </cell>
          <cell r="J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</row>
        <row r="132">
          <cell r="N132">
            <v>0</v>
          </cell>
          <cell r="S132">
            <v>0</v>
          </cell>
        </row>
        <row r="133">
          <cell r="C133" t="str">
            <v>Pembelian dari swasta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</row>
        <row r="134">
          <cell r="C134" t="str">
            <v>PLTU Paiton I</v>
          </cell>
          <cell r="J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</row>
        <row r="135">
          <cell r="C135" t="str">
            <v>PLTU Paiton II (Jawa Power)</v>
          </cell>
          <cell r="J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</row>
        <row r="136">
          <cell r="C136" t="str">
            <v>PLTGU Cikarang</v>
          </cell>
          <cell r="J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</row>
        <row r="137">
          <cell r="C137" t="str">
            <v>PLTP Gunung Salak 456</v>
          </cell>
          <cell r="J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</row>
        <row r="138">
          <cell r="C138" t="str">
            <v>PLTP Drajat II</v>
          </cell>
          <cell r="J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</row>
        <row r="139">
          <cell r="C139" t="str">
            <v>PLTP Wayang Windu</v>
          </cell>
          <cell r="J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</row>
        <row r="140">
          <cell r="C140" t="str">
            <v>PLTP Dieng</v>
          </cell>
          <cell r="J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</row>
        <row r="141">
          <cell r="C141" t="str">
            <v>PLTA PJT II (Jatiluhur)</v>
          </cell>
          <cell r="J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</row>
        <row r="142">
          <cell r="C142" t="str">
            <v>Pembelian Listrik PSK</v>
          </cell>
          <cell r="J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</row>
        <row r="143">
          <cell r="C143" t="str">
            <v>Jumlah Jawa Bali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</row>
        <row r="144">
          <cell r="C144" t="str">
            <v>PLTD Suppa</v>
          </cell>
          <cell r="J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</row>
        <row r="145">
          <cell r="C145" t="str">
            <v>PLTGU Sengkang</v>
          </cell>
          <cell r="J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</row>
        <row r="146">
          <cell r="C146" t="str">
            <v>PLTGU Palembang Timur</v>
          </cell>
          <cell r="J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</row>
        <row r="147">
          <cell r="C147" t="str">
            <v>PLTP Sibayak (Sumatera Utara)</v>
          </cell>
          <cell r="J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</row>
        <row r="148">
          <cell r="C148" t="str">
            <v>PT Inalum (Sumatera Utara)</v>
          </cell>
          <cell r="J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</row>
        <row r="149">
          <cell r="C149" t="str">
            <v>PT RPE P (Kerinci)</v>
          </cell>
          <cell r="J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</row>
        <row r="150">
          <cell r="C150" t="str">
            <v>PT IKPP (Riau)</v>
          </cell>
          <cell r="J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</row>
        <row r="151">
          <cell r="C151" t="str">
            <v>PT Pusri (Palembang)</v>
          </cell>
          <cell r="J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</row>
        <row r="152">
          <cell r="C152" t="str">
            <v>PT Bukit Asam (Lahat)</v>
          </cell>
          <cell r="J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</row>
        <row r="153">
          <cell r="C153" t="str">
            <v>PT Cita Contract (Lampung)</v>
          </cell>
          <cell r="J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</row>
        <row r="154">
          <cell r="C154" t="str">
            <v>PT Seputih Daya Prima (Lampung)</v>
          </cell>
          <cell r="J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</row>
        <row r="155">
          <cell r="C155" t="str">
            <v>PT Central Pertiwi Bahari (Lampung)</v>
          </cell>
          <cell r="J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</row>
        <row r="156">
          <cell r="C156" t="str">
            <v>PT Wijaya T (Banjarmasin)</v>
          </cell>
          <cell r="J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</row>
        <row r="157">
          <cell r="C157" t="str">
            <v>PT Gunung Meranti (Banjarmasin)</v>
          </cell>
          <cell r="J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</row>
        <row r="158">
          <cell r="C158" t="str">
            <v>PT INCO (Soroako)</v>
          </cell>
          <cell r="J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</row>
        <row r="159">
          <cell r="C159" t="str">
            <v>PLTM KUD Wai Kelo Sawa (Kupang)</v>
          </cell>
          <cell r="J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</row>
        <row r="160">
          <cell r="C160" t="str">
            <v>PT Emdeki Utama (Captive Gresik)</v>
          </cell>
          <cell r="J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</row>
        <row r="161">
          <cell r="C161" t="str">
            <v>Pembelian Swasta Lain lain -1</v>
          </cell>
          <cell r="J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</row>
        <row r="162">
          <cell r="C162" t="str">
            <v>Pembelian Swasta Lain lain -2</v>
          </cell>
          <cell r="J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</row>
        <row r="163">
          <cell r="C163" t="str">
            <v>Pembelian Swasta Lain lain -3</v>
          </cell>
          <cell r="J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</row>
        <row r="164">
          <cell r="C164" t="str">
            <v>Pembelian Listrik PSK</v>
          </cell>
          <cell r="J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</row>
        <row r="165">
          <cell r="C165" t="str">
            <v xml:space="preserve"> Jumlah Luar Jawa Bali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</row>
        <row r="166">
          <cell r="C166" t="str">
            <v>J u m l a h</v>
          </cell>
          <cell r="G166">
            <v>1657037</v>
          </cell>
          <cell r="H166">
            <v>378139640.78229845</v>
          </cell>
          <cell r="I166">
            <v>369800885.51503813</v>
          </cell>
          <cell r="J166">
            <v>747940526.29733658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747940526.29733658</v>
          </cell>
          <cell r="S166">
            <v>451372.25438981538</v>
          </cell>
        </row>
        <row r="167">
          <cell r="B167" t="str">
            <v>D:\TM1-HASIL\TM1\PLN Budget Reports V1.2\Reports\[RKAP Laba_ Rugi.xls]PembelianiTL(12A1</v>
          </cell>
          <cell r="S167">
            <v>38413.629965277774</v>
          </cell>
        </row>
        <row r="169">
          <cell r="B169" t="str">
            <v>PT. PLN (PERSERO)</v>
          </cell>
        </row>
        <row r="170">
          <cell r="B170" t="str">
            <v>SATUAN ADMINISTRASI</v>
          </cell>
        </row>
        <row r="171">
          <cell r="B171" t="str">
            <v>DISTRIBUSI BALI</v>
          </cell>
        </row>
        <row r="172">
          <cell r="B172" t="str">
            <v>LEMBAR KERJA</v>
          </cell>
          <cell r="L172" t="str">
            <v>11A1</v>
          </cell>
          <cell r="Q172" t="str">
            <v>Daftar</v>
          </cell>
          <cell r="R172" t="str">
            <v>12A1</v>
          </cell>
        </row>
        <row r="173">
          <cell r="B173" t="str">
            <v>ANGGARAN LABA RUGI</v>
          </cell>
        </row>
        <row r="174">
          <cell r="B174" t="str">
            <v>TAHUN 2005 - S/D TRW IV</v>
          </cell>
          <cell r="Q174" t="str">
            <v>Perihal</v>
          </cell>
          <cell r="R174" t="str">
            <v xml:space="preserve">RINCIAN PEMBELIAN TENAGA LISTRIK </v>
          </cell>
        </row>
        <row r="175">
          <cell r="B175" t="str">
            <v>(Dalam ribuan rupiah)</v>
          </cell>
        </row>
        <row r="176">
          <cell r="D176" t="str">
            <v>Nomor Perjanjian</v>
          </cell>
          <cell r="E176" t="str">
            <v>Nama Pusat Listrik</v>
          </cell>
          <cell r="F176" t="str">
            <v>Capacity Factor (CF)</v>
          </cell>
          <cell r="G176" t="str">
            <v>KWh Beli</v>
          </cell>
          <cell r="H176" t="str">
            <v>Fixed Porsi Rupiah</v>
          </cell>
          <cell r="I176" t="str">
            <v>Variable Porsi Rupiah</v>
          </cell>
          <cell r="J176" t="str">
            <v>Jumlah Porsi Rupiah</v>
          </cell>
          <cell r="K176" t="str">
            <v>Mata Uang</v>
          </cell>
          <cell r="L176" t="str">
            <v>Fixed Valas</v>
          </cell>
          <cell r="M176" t="str">
            <v>Variable Valas</v>
          </cell>
          <cell r="N176" t="str">
            <v>Jumlah Valas</v>
          </cell>
          <cell r="O176" t="str">
            <v>Fixed Equivalen Rupiah</v>
          </cell>
          <cell r="P176" t="str">
            <v>Variable Equivalen Rupiah</v>
          </cell>
          <cell r="Q176" t="str">
            <v>Jumlah Equivalen Rupiah</v>
          </cell>
          <cell r="R176" t="str">
            <v xml:space="preserve">Harga Beli </v>
          </cell>
          <cell r="S176" t="str">
            <v>Rupiah per kWh</v>
          </cell>
        </row>
        <row r="177">
          <cell r="B177" t="str">
            <v>No.</v>
          </cell>
          <cell r="C177" t="str">
            <v>Nama Perusahaan</v>
          </cell>
          <cell r="D177" t="str">
            <v>Nomor Perjanjian</v>
          </cell>
          <cell r="E177" t="str">
            <v>Nama Pusat Listrik</v>
          </cell>
          <cell r="F177" t="str">
            <v>Capacity Factor (CF)</v>
          </cell>
          <cell r="G177" t="str">
            <v>kWh Beli</v>
          </cell>
          <cell r="H177" t="str">
            <v>Porsi Rupiah</v>
          </cell>
          <cell r="K177" t="str">
            <v>Porsi Valas</v>
          </cell>
          <cell r="R177" t="str">
            <v>Harga Beli Rp</v>
          </cell>
          <cell r="S177" t="str">
            <v>Rupiah per kWh</v>
          </cell>
        </row>
        <row r="178">
          <cell r="K178" t="str">
            <v>Mata Uang</v>
          </cell>
          <cell r="L178" t="str">
            <v>Jumlah Valas</v>
          </cell>
          <cell r="O178" t="str">
            <v>Equivalen Rupiah</v>
          </cell>
        </row>
        <row r="179">
          <cell r="H179" t="str">
            <v>Fixed</v>
          </cell>
          <cell r="I179" t="str">
            <v>Variable</v>
          </cell>
          <cell r="J179" t="str">
            <v>Jumlah</v>
          </cell>
          <cell r="L179" t="str">
            <v>Fixed US$ '000</v>
          </cell>
          <cell r="M179" t="str">
            <v>Variable US$ '000</v>
          </cell>
          <cell r="N179" t="str">
            <v>Jumlah US$ '000</v>
          </cell>
          <cell r="O179" t="str">
            <v xml:space="preserve">Fixed </v>
          </cell>
          <cell r="P179" t="str">
            <v>Variable</v>
          </cell>
          <cell r="Q179" t="str">
            <v>Jumlah</v>
          </cell>
        </row>
        <row r="180">
          <cell r="B180" t="str">
            <v>1</v>
          </cell>
          <cell r="C180" t="str">
            <v>2</v>
          </cell>
          <cell r="D180" t="str">
            <v>3</v>
          </cell>
          <cell r="E180" t="str">
            <v>4</v>
          </cell>
          <cell r="F180" t="str">
            <v>5</v>
          </cell>
          <cell r="G180" t="str">
            <v>6</v>
          </cell>
          <cell r="H180" t="str">
            <v>7</v>
          </cell>
          <cell r="I180" t="str">
            <v>8</v>
          </cell>
          <cell r="J180" t="str">
            <v>9 = 7 + 8</v>
          </cell>
          <cell r="K180" t="str">
            <v>10</v>
          </cell>
          <cell r="L180" t="str">
            <v>11</v>
          </cell>
          <cell r="M180" t="str">
            <v>12</v>
          </cell>
          <cell r="N180" t="str">
            <v>13 = 11 + 12</v>
          </cell>
          <cell r="O180" t="str">
            <v>14</v>
          </cell>
          <cell r="P180" t="str">
            <v>15</v>
          </cell>
          <cell r="Q180" t="str">
            <v>16 = 14 + 15</v>
          </cell>
          <cell r="R180" t="str">
            <v>17 = 9 + 16</v>
          </cell>
          <cell r="S180" t="str">
            <v>18 = 17 / 6</v>
          </cell>
        </row>
        <row r="181">
          <cell r="C181" t="str">
            <v>Pembelian dari Single Buyer</v>
          </cell>
          <cell r="J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</row>
        <row r="182">
          <cell r="C182" t="str">
            <v>Pembelian dari Kitlur - Sumbagut</v>
          </cell>
          <cell r="J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</row>
        <row r="183">
          <cell r="C183" t="str">
            <v>Pembelian dari Kitlur - Sumbagsel</v>
          </cell>
          <cell r="J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</row>
        <row r="184">
          <cell r="C184" t="str">
            <v>Pembelian dari PT Indonesia Power</v>
          </cell>
          <cell r="J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</row>
        <row r="185">
          <cell r="C185" t="str">
            <v>Pembelian dari PT PLN PJB</v>
          </cell>
          <cell r="F185">
            <v>388000</v>
          </cell>
          <cell r="G185">
            <v>2246222000</v>
          </cell>
          <cell r="H185">
            <v>512593008</v>
          </cell>
          <cell r="I185">
            <v>501289280</v>
          </cell>
          <cell r="J185">
            <v>1013882288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1013882288</v>
          </cell>
          <cell r="S185">
            <v>451.37225438981545</v>
          </cell>
        </row>
        <row r="186">
          <cell r="C186" t="str">
            <v>Pambangkitan Tanjung Jati B</v>
          </cell>
          <cell r="J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</row>
        <row r="187">
          <cell r="C187" t="str">
            <v>Pembelian dari PT Muara Tawar</v>
          </cell>
          <cell r="J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</row>
        <row r="188">
          <cell r="N188">
            <v>0</v>
          </cell>
          <cell r="S188">
            <v>0</v>
          </cell>
        </row>
        <row r="189">
          <cell r="C189" t="str">
            <v>Pembelian dari swasta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</row>
        <row r="190">
          <cell r="C190" t="str">
            <v>PLTU Paiton I</v>
          </cell>
          <cell r="J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</row>
        <row r="191">
          <cell r="C191" t="str">
            <v>PLTU Paiton II (Jawa Power)</v>
          </cell>
          <cell r="J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</row>
        <row r="192">
          <cell r="C192" t="str">
            <v>PLTGU Cikarang</v>
          </cell>
          <cell r="J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</row>
        <row r="193">
          <cell r="C193" t="str">
            <v>PLTP Gunung Salak 456</v>
          </cell>
          <cell r="J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</row>
        <row r="194">
          <cell r="C194" t="str">
            <v>PLTP Drajat II</v>
          </cell>
          <cell r="J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</row>
        <row r="195">
          <cell r="C195" t="str">
            <v>PLTP Wayang Windu</v>
          </cell>
          <cell r="J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</row>
        <row r="196">
          <cell r="C196" t="str">
            <v>PLTP Dieng</v>
          </cell>
          <cell r="J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</row>
        <row r="197">
          <cell r="C197" t="str">
            <v>PLTA PJT II (Jatiluhur)</v>
          </cell>
          <cell r="J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</row>
        <row r="198">
          <cell r="C198" t="str">
            <v>Pembelian Listrik PSK</v>
          </cell>
          <cell r="J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</row>
        <row r="199">
          <cell r="C199" t="str">
            <v>Jumlah Jawa Bali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</row>
        <row r="200">
          <cell r="C200" t="str">
            <v>PLTD Suppa</v>
          </cell>
          <cell r="J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</row>
        <row r="201">
          <cell r="C201" t="str">
            <v>PLTGU Sengkang</v>
          </cell>
          <cell r="J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</row>
        <row r="202">
          <cell r="C202" t="str">
            <v>PLTGU Palembang Timur</v>
          </cell>
          <cell r="J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</row>
        <row r="203">
          <cell r="C203" t="str">
            <v>PLTP Sibayak (Sumatera Utara)</v>
          </cell>
          <cell r="J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</row>
        <row r="204">
          <cell r="C204" t="str">
            <v>PT Inalum (Sumatera Utara)</v>
          </cell>
          <cell r="J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</row>
        <row r="205">
          <cell r="C205" t="str">
            <v>PT RPE P (Kerinci)</v>
          </cell>
          <cell r="J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</row>
        <row r="206">
          <cell r="C206" t="str">
            <v>PT IKPP (Riau)</v>
          </cell>
          <cell r="J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</row>
        <row r="207">
          <cell r="C207" t="str">
            <v>PT Pusri (Palembang)</v>
          </cell>
          <cell r="J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</row>
        <row r="208">
          <cell r="C208" t="str">
            <v>PT Bukit Asam (Lahat)</v>
          </cell>
          <cell r="J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</row>
        <row r="209">
          <cell r="C209" t="str">
            <v>PT Cita Contract (Lampung)</v>
          </cell>
          <cell r="J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</row>
        <row r="210">
          <cell r="C210" t="str">
            <v>PT Seputih Daya Prima (Lampung)</v>
          </cell>
          <cell r="J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</row>
        <row r="211">
          <cell r="C211" t="str">
            <v>PT Central Pertiwi Bahari (Lampung)</v>
          </cell>
          <cell r="J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</row>
        <row r="212">
          <cell r="C212" t="str">
            <v>PT Wijaya T (Banjarmasin)</v>
          </cell>
          <cell r="J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</row>
        <row r="213">
          <cell r="C213" t="str">
            <v>PT Gunung Meranti (Banjarmasin)</v>
          </cell>
          <cell r="J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</row>
        <row r="214">
          <cell r="C214" t="str">
            <v>PT INCO (Soroako)</v>
          </cell>
          <cell r="J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</row>
        <row r="215">
          <cell r="C215" t="str">
            <v>PLTM KUD Wai Kelo Sawa (Kupang)</v>
          </cell>
          <cell r="J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</row>
        <row r="216">
          <cell r="C216" t="str">
            <v>PT Emdeki Utama (Captive Gresik)</v>
          </cell>
          <cell r="J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</row>
        <row r="217">
          <cell r="C217" t="str">
            <v>Pembelian Swasta Lain lain -1</v>
          </cell>
          <cell r="J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</row>
        <row r="218">
          <cell r="C218" t="str">
            <v>Pembelian Swasta Lain lain -2</v>
          </cell>
          <cell r="J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</row>
        <row r="219">
          <cell r="C219" t="str">
            <v>Pembelian Swasta Lain lain -3</v>
          </cell>
          <cell r="J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</row>
        <row r="220">
          <cell r="C220" t="str">
            <v>Pembelian Listrik PSK</v>
          </cell>
          <cell r="J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</row>
      </sheetData>
      <sheetData sheetId="12">
        <row r="1">
          <cell r="B1" t="str">
            <v>PT. PLN (PERSERO)</v>
          </cell>
        </row>
        <row r="2">
          <cell r="B2" t="str">
            <v>SATUAN ADMINISTRASI</v>
          </cell>
        </row>
        <row r="3">
          <cell r="B3" t="str">
            <v>DISTRIBUSI BALI</v>
          </cell>
        </row>
        <row r="4">
          <cell r="B4" t="str">
            <v>LEMBAR KERJA</v>
          </cell>
          <cell r="R4" t="str">
            <v>Daftar</v>
          </cell>
          <cell r="S4" t="str">
            <v>12A2</v>
          </cell>
        </row>
        <row r="5">
          <cell r="B5" t="str">
            <v>ANGGARAN LABA RUGI</v>
          </cell>
        </row>
        <row r="6">
          <cell r="B6" t="str">
            <v>TAHUN 2005 - S/D TRW I</v>
          </cell>
          <cell r="R6" t="str">
            <v>Perihal</v>
          </cell>
          <cell r="S6" t="str">
            <v xml:space="preserve">RINCIAN SEWA Pembangkit           </v>
          </cell>
        </row>
        <row r="7">
          <cell r="B7" t="str">
            <v>(Dalam ribuan rupiah)</v>
          </cell>
        </row>
        <row r="8">
          <cell r="B8" t="str">
            <v>Nomor - Disewa dari</v>
          </cell>
          <cell r="C8" t="str">
            <v>Disewa dari</v>
          </cell>
          <cell r="D8" t="str">
            <v>Nomor Perjanjian</v>
          </cell>
          <cell r="E8" t="str">
            <v>Nama Pusat Listrik</v>
          </cell>
          <cell r="F8" t="str">
            <v>Jenis Bahan Bakar</v>
          </cell>
          <cell r="G8" t="str">
            <v>Lama kontrak</v>
          </cell>
          <cell r="H8" t="str">
            <v>Capacity Factor (CF)</v>
          </cell>
          <cell r="I8" t="str">
            <v>Sewa Pembangkit - kWh</v>
          </cell>
          <cell r="J8" t="str">
            <v>Kontrak - Rp/kWh</v>
          </cell>
          <cell r="K8" t="str">
            <v>Biaya mobilisasi</v>
          </cell>
          <cell r="L8" t="str">
            <v>Jumlah Sewa Pembangkit</v>
          </cell>
          <cell r="M8" t="str">
            <v>SFC - Satuan / kWh</v>
          </cell>
          <cell r="N8" t="str">
            <v>Bahan Bakar - Rp/Satuan</v>
          </cell>
          <cell r="O8" t="str">
            <v>Bahan Bakar dari PLN - Volume</v>
          </cell>
          <cell r="P8" t="str">
            <v>Bahan Bakar dari PLN - Rp</v>
          </cell>
          <cell r="Q8" t="str">
            <v>Transportasi dari PLN - Rp/Satuan</v>
          </cell>
          <cell r="R8" t="str">
            <v>Transportasi dari PLN - Rp</v>
          </cell>
          <cell r="S8" t="str">
            <v>Bahan Bakar Sewa Pembangkit</v>
          </cell>
          <cell r="T8" t="str">
            <v>Keterangan</v>
          </cell>
        </row>
        <row r="9">
          <cell r="B9" t="str">
            <v>No.</v>
          </cell>
          <cell r="C9" t="str">
            <v>Disewa dari</v>
          </cell>
          <cell r="D9" t="str">
            <v>Nomor Perjanjian</v>
          </cell>
          <cell r="E9" t="str">
            <v>Nama Pusat Listrik</v>
          </cell>
          <cell r="F9" t="str">
            <v>Jenis Bahan Bakar</v>
          </cell>
          <cell r="G9" t="str">
            <v>Lama kontrak</v>
          </cell>
          <cell r="H9" t="str">
            <v>Capacity Factor (CF)</v>
          </cell>
          <cell r="I9" t="str">
            <v xml:space="preserve">Jumlah </v>
          </cell>
          <cell r="J9" t="str">
            <v>Kontrak</v>
          </cell>
          <cell r="K9" t="str">
            <v>Biaya mobilisasi</v>
          </cell>
          <cell r="L9" t="str">
            <v>Jumlah</v>
          </cell>
          <cell r="M9" t="str">
            <v>SFC/SGC</v>
          </cell>
          <cell r="N9" t="str">
            <v>Bahan Bakar dan Transportasi dari  PLN</v>
          </cell>
          <cell r="T9" t="str">
            <v xml:space="preserve">Keterangan </v>
          </cell>
        </row>
        <row r="10">
          <cell r="N10" t="str">
            <v>Bahan Bakar</v>
          </cell>
          <cell r="Q10" t="str">
            <v>Biaya Transportasi</v>
          </cell>
          <cell r="S10" t="str">
            <v>Jumlah</v>
          </cell>
        </row>
        <row r="11">
          <cell r="I11" t="str">
            <v>kWh</v>
          </cell>
          <cell r="J11" t="str">
            <v>Rp/ kWh</v>
          </cell>
          <cell r="K11" t="str">
            <v>Rp</v>
          </cell>
          <cell r="L11" t="str">
            <v>Rp</v>
          </cell>
          <cell r="M11" t="str">
            <v>Satuan  / kWh</v>
          </cell>
          <cell r="N11" t="str">
            <v xml:space="preserve"> Rp/Satuan</v>
          </cell>
          <cell r="O11" t="str">
            <v>Volume</v>
          </cell>
          <cell r="P11" t="str">
            <v xml:space="preserve"> Rp</v>
          </cell>
          <cell r="Q11" t="str">
            <v>Rp/Satuan</v>
          </cell>
          <cell r="R11" t="str">
            <v>Rp</v>
          </cell>
          <cell r="S11" t="str">
            <v xml:space="preserve"> Rp</v>
          </cell>
        </row>
        <row r="12">
          <cell r="B12" t="str">
            <v>1</v>
          </cell>
          <cell r="C12" t="str">
            <v>2</v>
          </cell>
          <cell r="D12" t="str">
            <v>3</v>
          </cell>
          <cell r="E12" t="str">
            <v>4</v>
          </cell>
          <cell r="F12" t="str">
            <v>5</v>
          </cell>
          <cell r="G12" t="str">
            <v>6</v>
          </cell>
          <cell r="H12" t="str">
            <v>7</v>
          </cell>
          <cell r="I12" t="str">
            <v>8</v>
          </cell>
          <cell r="J12" t="str">
            <v>9</v>
          </cell>
          <cell r="K12" t="str">
            <v>10</v>
          </cell>
          <cell r="L12" t="str">
            <v>11 = (8 * 9) + 10</v>
          </cell>
          <cell r="M12" t="str">
            <v>12</v>
          </cell>
          <cell r="N12" t="str">
            <v xml:space="preserve">13 </v>
          </cell>
          <cell r="O12" t="str">
            <v>14 = 8 * 12</v>
          </cell>
          <cell r="P12" t="str">
            <v>15 = 14 * 13</v>
          </cell>
          <cell r="Q12" t="str">
            <v>16</v>
          </cell>
          <cell r="R12" t="str">
            <v>17 = 16 * 14</v>
          </cell>
          <cell r="S12" t="str">
            <v>18 = 15 + 17</v>
          </cell>
          <cell r="T12" t="str">
            <v>18</v>
          </cell>
        </row>
        <row r="13">
          <cell r="B13">
            <v>1</v>
          </cell>
          <cell r="F13" t="str">
            <v>BBM - IDO</v>
          </cell>
          <cell r="L13">
            <v>0</v>
          </cell>
          <cell r="N13">
            <v>1716</v>
          </cell>
          <cell r="O13">
            <v>0</v>
          </cell>
          <cell r="P13">
            <v>0</v>
          </cell>
          <cell r="R13">
            <v>0</v>
          </cell>
          <cell r="S13">
            <v>0</v>
          </cell>
        </row>
        <row r="14">
          <cell r="B14">
            <v>2</v>
          </cell>
          <cell r="K14">
            <v>0</v>
          </cell>
          <cell r="L14">
            <v>0</v>
          </cell>
          <cell r="N14">
            <v>0</v>
          </cell>
          <cell r="O14">
            <v>0</v>
          </cell>
          <cell r="P14">
            <v>0</v>
          </cell>
          <cell r="R14">
            <v>0</v>
          </cell>
          <cell r="S14">
            <v>0</v>
          </cell>
        </row>
        <row r="15">
          <cell r="B15">
            <v>3</v>
          </cell>
          <cell r="L15">
            <v>0</v>
          </cell>
          <cell r="N15">
            <v>0</v>
          </cell>
          <cell r="O15">
            <v>0</v>
          </cell>
          <cell r="P15">
            <v>0</v>
          </cell>
          <cell r="R15">
            <v>0</v>
          </cell>
          <cell r="S15">
            <v>0</v>
          </cell>
        </row>
        <row r="16">
          <cell r="B16">
            <v>4</v>
          </cell>
          <cell r="L16">
            <v>0</v>
          </cell>
          <cell r="N16">
            <v>0</v>
          </cell>
          <cell r="O16">
            <v>0</v>
          </cell>
          <cell r="P16">
            <v>0</v>
          </cell>
          <cell r="R16">
            <v>0</v>
          </cell>
          <cell r="S16">
            <v>0</v>
          </cell>
        </row>
        <row r="17">
          <cell r="B17">
            <v>5</v>
          </cell>
          <cell r="L17">
            <v>0</v>
          </cell>
          <cell r="N17">
            <v>0</v>
          </cell>
          <cell r="O17">
            <v>0</v>
          </cell>
          <cell r="P17">
            <v>0</v>
          </cell>
          <cell r="R17">
            <v>0</v>
          </cell>
          <cell r="S17">
            <v>0</v>
          </cell>
        </row>
        <row r="18">
          <cell r="B18">
            <v>6</v>
          </cell>
          <cell r="L18">
            <v>0</v>
          </cell>
          <cell r="N18">
            <v>0</v>
          </cell>
          <cell r="O18">
            <v>0</v>
          </cell>
          <cell r="P18">
            <v>0</v>
          </cell>
          <cell r="R18">
            <v>0</v>
          </cell>
          <cell r="S18">
            <v>0</v>
          </cell>
        </row>
        <row r="19">
          <cell r="B19">
            <v>7</v>
          </cell>
          <cell r="L19">
            <v>0</v>
          </cell>
          <cell r="N19">
            <v>0</v>
          </cell>
          <cell r="O19">
            <v>0</v>
          </cell>
          <cell r="P19">
            <v>0</v>
          </cell>
          <cell r="R19">
            <v>0</v>
          </cell>
          <cell r="S19">
            <v>0</v>
          </cell>
        </row>
        <row r="20">
          <cell r="B20">
            <v>8</v>
          </cell>
          <cell r="L20">
            <v>0</v>
          </cell>
          <cell r="N20">
            <v>0</v>
          </cell>
          <cell r="O20">
            <v>0</v>
          </cell>
          <cell r="P20">
            <v>0</v>
          </cell>
          <cell r="R20">
            <v>0</v>
          </cell>
          <cell r="S20">
            <v>0</v>
          </cell>
        </row>
        <row r="21">
          <cell r="B21">
            <v>9</v>
          </cell>
          <cell r="L21">
            <v>0</v>
          </cell>
          <cell r="N21">
            <v>0</v>
          </cell>
          <cell r="O21">
            <v>0</v>
          </cell>
          <cell r="P21">
            <v>0</v>
          </cell>
          <cell r="R21">
            <v>0</v>
          </cell>
          <cell r="S21">
            <v>0</v>
          </cell>
        </row>
        <row r="22">
          <cell r="B22">
            <v>10</v>
          </cell>
          <cell r="L22">
            <v>0</v>
          </cell>
          <cell r="N22">
            <v>0</v>
          </cell>
          <cell r="O22">
            <v>0</v>
          </cell>
          <cell r="P22">
            <v>0</v>
          </cell>
          <cell r="R22">
            <v>0</v>
          </cell>
          <cell r="S22">
            <v>0</v>
          </cell>
        </row>
        <row r="23">
          <cell r="B23">
            <v>11</v>
          </cell>
          <cell r="L23">
            <v>0</v>
          </cell>
          <cell r="N23">
            <v>0</v>
          </cell>
          <cell r="O23">
            <v>0</v>
          </cell>
          <cell r="P23">
            <v>0</v>
          </cell>
          <cell r="R23">
            <v>0</v>
          </cell>
          <cell r="S23">
            <v>0</v>
          </cell>
        </row>
        <row r="24">
          <cell r="B24">
            <v>12</v>
          </cell>
          <cell r="L24">
            <v>0</v>
          </cell>
          <cell r="N24">
            <v>0</v>
          </cell>
          <cell r="O24">
            <v>0</v>
          </cell>
          <cell r="P24">
            <v>0</v>
          </cell>
          <cell r="R24">
            <v>0</v>
          </cell>
          <cell r="S24">
            <v>0</v>
          </cell>
        </row>
        <row r="25">
          <cell r="B25">
            <v>13</v>
          </cell>
          <cell r="L25">
            <v>0</v>
          </cell>
          <cell r="N25">
            <v>0</v>
          </cell>
          <cell r="O25">
            <v>0</v>
          </cell>
          <cell r="P25">
            <v>0</v>
          </cell>
          <cell r="R25">
            <v>0</v>
          </cell>
          <cell r="S25">
            <v>0</v>
          </cell>
        </row>
        <row r="26">
          <cell r="B26">
            <v>14</v>
          </cell>
          <cell r="L26">
            <v>0</v>
          </cell>
          <cell r="N26">
            <v>0</v>
          </cell>
          <cell r="O26">
            <v>0</v>
          </cell>
          <cell r="P26">
            <v>0</v>
          </cell>
          <cell r="R26">
            <v>0</v>
          </cell>
          <cell r="S26">
            <v>0</v>
          </cell>
        </row>
        <row r="27">
          <cell r="B27">
            <v>15</v>
          </cell>
          <cell r="L27">
            <v>0</v>
          </cell>
          <cell r="N27">
            <v>0</v>
          </cell>
          <cell r="O27">
            <v>0</v>
          </cell>
          <cell r="P27">
            <v>0</v>
          </cell>
          <cell r="R27">
            <v>0</v>
          </cell>
          <cell r="S27">
            <v>0</v>
          </cell>
        </row>
        <row r="28">
          <cell r="B28">
            <v>16</v>
          </cell>
          <cell r="L28">
            <v>0</v>
          </cell>
          <cell r="N28">
            <v>0</v>
          </cell>
          <cell r="O28">
            <v>0</v>
          </cell>
          <cell r="P28">
            <v>0</v>
          </cell>
          <cell r="R28">
            <v>0</v>
          </cell>
          <cell r="S28">
            <v>0</v>
          </cell>
        </row>
        <row r="29">
          <cell r="B29">
            <v>17</v>
          </cell>
          <cell r="L29">
            <v>0</v>
          </cell>
          <cell r="N29">
            <v>0</v>
          </cell>
          <cell r="O29">
            <v>0</v>
          </cell>
          <cell r="P29">
            <v>0</v>
          </cell>
          <cell r="R29">
            <v>0</v>
          </cell>
          <cell r="S29">
            <v>0</v>
          </cell>
        </row>
        <row r="30">
          <cell r="B30">
            <v>18</v>
          </cell>
          <cell r="L30">
            <v>0</v>
          </cell>
          <cell r="N30">
            <v>0</v>
          </cell>
          <cell r="O30">
            <v>0</v>
          </cell>
          <cell r="P30">
            <v>0</v>
          </cell>
          <cell r="R30">
            <v>0</v>
          </cell>
          <cell r="S30">
            <v>0</v>
          </cell>
        </row>
        <row r="31">
          <cell r="B31">
            <v>19</v>
          </cell>
          <cell r="L31">
            <v>0</v>
          </cell>
          <cell r="N31">
            <v>0</v>
          </cell>
          <cell r="O31">
            <v>0</v>
          </cell>
          <cell r="P31">
            <v>0</v>
          </cell>
          <cell r="R31">
            <v>0</v>
          </cell>
          <cell r="S31">
            <v>0</v>
          </cell>
        </row>
        <row r="32">
          <cell r="B32">
            <v>20</v>
          </cell>
          <cell r="L32">
            <v>0</v>
          </cell>
          <cell r="N32">
            <v>0</v>
          </cell>
          <cell r="O32">
            <v>0</v>
          </cell>
          <cell r="P32">
            <v>0</v>
          </cell>
          <cell r="R32">
            <v>0</v>
          </cell>
          <cell r="S32">
            <v>0</v>
          </cell>
        </row>
        <row r="33">
          <cell r="B33">
            <v>21</v>
          </cell>
          <cell r="L33">
            <v>0</v>
          </cell>
          <cell r="N33">
            <v>0</v>
          </cell>
          <cell r="O33">
            <v>0</v>
          </cell>
          <cell r="P33">
            <v>0</v>
          </cell>
          <cell r="R33">
            <v>0</v>
          </cell>
          <cell r="S33">
            <v>0</v>
          </cell>
        </row>
        <row r="34">
          <cell r="B34">
            <v>22</v>
          </cell>
          <cell r="L34">
            <v>0</v>
          </cell>
          <cell r="N34">
            <v>0</v>
          </cell>
          <cell r="O34">
            <v>0</v>
          </cell>
          <cell r="P34">
            <v>0</v>
          </cell>
          <cell r="R34">
            <v>0</v>
          </cell>
          <cell r="S34">
            <v>0</v>
          </cell>
        </row>
        <row r="35">
          <cell r="C35" t="str">
            <v>J U M L A H</v>
          </cell>
          <cell r="I35">
            <v>0</v>
          </cell>
          <cell r="K35">
            <v>0</v>
          </cell>
          <cell r="L35">
            <v>0</v>
          </cell>
          <cell r="O35">
            <v>0</v>
          </cell>
          <cell r="P35">
            <v>0</v>
          </cell>
          <cell r="R35">
            <v>0</v>
          </cell>
          <cell r="S35">
            <v>0</v>
          </cell>
        </row>
        <row r="36">
          <cell r="B36" t="str">
            <v>D:\TM1-HASIL\TM1\PLN Budget Reports V1.2\Reports\[RKAP Laba_ Rugi.xls]SewaPemb(12A2)</v>
          </cell>
          <cell r="T36">
            <v>38413.629965162036</v>
          </cell>
        </row>
        <row r="39">
          <cell r="B39" t="str">
            <v>PT. PLN (PERSERO)</v>
          </cell>
        </row>
        <row r="40">
          <cell r="B40" t="str">
            <v>SATUAN ADMINISTRASI</v>
          </cell>
        </row>
        <row r="41">
          <cell r="B41" t="str">
            <v>DISTRIBUSI BALI</v>
          </cell>
        </row>
        <row r="42">
          <cell r="B42" t="str">
            <v>LEMBAR KERJA</v>
          </cell>
          <cell r="R42" t="str">
            <v>Daftar</v>
          </cell>
          <cell r="S42" t="str">
            <v>12A2</v>
          </cell>
        </row>
        <row r="43">
          <cell r="B43" t="str">
            <v>ANGGARAN LABA RUGI</v>
          </cell>
        </row>
        <row r="44">
          <cell r="B44" t="str">
            <v>TAHUN 2005 - S/D TRW II</v>
          </cell>
          <cell r="R44" t="str">
            <v>Perihal</v>
          </cell>
          <cell r="S44" t="str">
            <v xml:space="preserve">RINCIAN SEWA Pembangkit           </v>
          </cell>
        </row>
        <row r="45">
          <cell r="B45" t="str">
            <v>(Dalam ribuan rupiah)</v>
          </cell>
        </row>
        <row r="46">
          <cell r="B46" t="str">
            <v>Nomor - Disewa dari</v>
          </cell>
          <cell r="C46" t="str">
            <v>Disewa dari</v>
          </cell>
          <cell r="D46" t="str">
            <v>Nomor Perjanjian</v>
          </cell>
          <cell r="E46" t="str">
            <v>Nama Pusat Listrik</v>
          </cell>
          <cell r="G46" t="str">
            <v>Lama kontrak</v>
          </cell>
          <cell r="H46" t="str">
            <v>Capacity Factor (CF)</v>
          </cell>
          <cell r="I46" t="str">
            <v>Sewa Pembangkit - kWh</v>
          </cell>
          <cell r="J46" t="str">
            <v>Kontrak - Rp/kWh</v>
          </cell>
          <cell r="K46" t="str">
            <v>Biaya mobilisasi</v>
          </cell>
          <cell r="L46" t="str">
            <v>Jumlah Sewa Pembangkit</v>
          </cell>
          <cell r="M46" t="str">
            <v>SFC</v>
          </cell>
          <cell r="N46" t="str">
            <v>Bahan Bakar dari PLN - Liter</v>
          </cell>
          <cell r="P46" t="str">
            <v>Bahan Bakar dari PLN - Rp</v>
          </cell>
          <cell r="Q46" t="str">
            <v>Transportasi dari PLN - Rp/Liter</v>
          </cell>
          <cell r="R46" t="str">
            <v>Transportasi dari PLN - Rp</v>
          </cell>
          <cell r="S46" t="str">
            <v>Bahan Bakar Sewa Pembangkit</v>
          </cell>
          <cell r="T46" t="str">
            <v>Keterangan</v>
          </cell>
        </row>
        <row r="47">
          <cell r="B47" t="str">
            <v>No.</v>
          </cell>
          <cell r="C47" t="str">
            <v>Disewa dari</v>
          </cell>
          <cell r="D47" t="str">
            <v>Nomor Perjanjian</v>
          </cell>
          <cell r="E47" t="str">
            <v>Nama Pusat Listrik</v>
          </cell>
          <cell r="F47" t="str">
            <v>Jenis Bahan Bakar</v>
          </cell>
          <cell r="G47" t="str">
            <v>Lama kontrak</v>
          </cell>
          <cell r="H47" t="str">
            <v>Capacity Factor (CF)</v>
          </cell>
          <cell r="I47" t="str">
            <v xml:space="preserve">Jumlah </v>
          </cell>
          <cell r="J47" t="str">
            <v>Kontrak</v>
          </cell>
          <cell r="K47" t="str">
            <v>Biaya mobilisasi</v>
          </cell>
          <cell r="L47" t="str">
            <v>Jumlah</v>
          </cell>
          <cell r="M47" t="str">
            <v>SFC/SGC</v>
          </cell>
          <cell r="N47" t="str">
            <v>Bahan Bakar dan Transportasi dari  PLN</v>
          </cell>
          <cell r="T47" t="str">
            <v xml:space="preserve">Keterangan </v>
          </cell>
        </row>
        <row r="48">
          <cell r="N48" t="str">
            <v>Bahan Bakar</v>
          </cell>
          <cell r="Q48" t="str">
            <v>Biaya Transportasi</v>
          </cell>
          <cell r="S48" t="str">
            <v>Jumlah</v>
          </cell>
        </row>
        <row r="49">
          <cell r="I49" t="str">
            <v>kWh</v>
          </cell>
          <cell r="J49" t="str">
            <v>Rp/ kWh</v>
          </cell>
          <cell r="K49" t="str">
            <v>Rp</v>
          </cell>
          <cell r="L49" t="str">
            <v>Rp</v>
          </cell>
          <cell r="M49" t="str">
            <v>Satuan  / kWh</v>
          </cell>
          <cell r="N49" t="str">
            <v xml:space="preserve"> Rp/Satuan</v>
          </cell>
          <cell r="O49" t="str">
            <v>Volume</v>
          </cell>
          <cell r="P49" t="str">
            <v xml:space="preserve"> Rp</v>
          </cell>
          <cell r="Q49" t="str">
            <v>Rp/Satuan</v>
          </cell>
          <cell r="R49" t="str">
            <v>Rp</v>
          </cell>
          <cell r="S49" t="str">
            <v xml:space="preserve"> Rp</v>
          </cell>
        </row>
        <row r="50">
          <cell r="B50" t="str">
            <v>1</v>
          </cell>
          <cell r="C50" t="str">
            <v>2</v>
          </cell>
          <cell r="D50" t="str">
            <v>3</v>
          </cell>
          <cell r="E50" t="str">
            <v>4</v>
          </cell>
          <cell r="F50" t="str">
            <v>5</v>
          </cell>
          <cell r="G50" t="str">
            <v>6</v>
          </cell>
          <cell r="H50" t="str">
            <v>7</v>
          </cell>
          <cell r="I50" t="str">
            <v>8</v>
          </cell>
          <cell r="J50" t="str">
            <v>9</v>
          </cell>
          <cell r="K50" t="str">
            <v>10</v>
          </cell>
          <cell r="L50" t="str">
            <v>11 = (8 * 9) + 10</v>
          </cell>
          <cell r="M50" t="str">
            <v>12</v>
          </cell>
          <cell r="N50" t="str">
            <v xml:space="preserve">13 </v>
          </cell>
          <cell r="O50" t="str">
            <v>14 = 8 * 12</v>
          </cell>
          <cell r="P50" t="str">
            <v>15 = 14 * 13</v>
          </cell>
          <cell r="Q50" t="str">
            <v>16</v>
          </cell>
          <cell r="R50" t="str">
            <v>17 = 16 * 14</v>
          </cell>
          <cell r="S50" t="str">
            <v>18 = 15 + 17</v>
          </cell>
          <cell r="T50" t="str">
            <v>18</v>
          </cell>
        </row>
        <row r="51">
          <cell r="B51">
            <v>1</v>
          </cell>
          <cell r="F51" t="str">
            <v>BBM - MFO</v>
          </cell>
          <cell r="L51">
            <v>0</v>
          </cell>
          <cell r="N51">
            <v>1716</v>
          </cell>
          <cell r="O51">
            <v>0</v>
          </cell>
          <cell r="P51">
            <v>0</v>
          </cell>
          <cell r="R51">
            <v>0</v>
          </cell>
          <cell r="S51">
            <v>0</v>
          </cell>
        </row>
        <row r="52">
          <cell r="B52">
            <v>2</v>
          </cell>
          <cell r="K52">
            <v>0</v>
          </cell>
          <cell r="L52">
            <v>0</v>
          </cell>
          <cell r="N52">
            <v>0</v>
          </cell>
          <cell r="O52">
            <v>0</v>
          </cell>
          <cell r="P52">
            <v>0</v>
          </cell>
          <cell r="R52">
            <v>0</v>
          </cell>
          <cell r="S52">
            <v>0</v>
          </cell>
        </row>
        <row r="53">
          <cell r="B53">
            <v>3</v>
          </cell>
          <cell r="L53">
            <v>0</v>
          </cell>
          <cell r="N53">
            <v>0</v>
          </cell>
          <cell r="O53">
            <v>0</v>
          </cell>
          <cell r="P53">
            <v>0</v>
          </cell>
          <cell r="R53">
            <v>0</v>
          </cell>
          <cell r="S53">
            <v>0</v>
          </cell>
        </row>
        <row r="54">
          <cell r="B54">
            <v>4</v>
          </cell>
          <cell r="L54">
            <v>0</v>
          </cell>
          <cell r="N54">
            <v>0</v>
          </cell>
          <cell r="O54">
            <v>0</v>
          </cell>
          <cell r="P54">
            <v>0</v>
          </cell>
          <cell r="R54">
            <v>0</v>
          </cell>
          <cell r="S54">
            <v>0</v>
          </cell>
        </row>
        <row r="55">
          <cell r="B55">
            <v>5</v>
          </cell>
          <cell r="L55">
            <v>0</v>
          </cell>
          <cell r="N55">
            <v>0</v>
          </cell>
          <cell r="O55">
            <v>0</v>
          </cell>
          <cell r="P55">
            <v>0</v>
          </cell>
          <cell r="R55">
            <v>0</v>
          </cell>
          <cell r="S55">
            <v>0</v>
          </cell>
        </row>
        <row r="56">
          <cell r="B56">
            <v>6</v>
          </cell>
          <cell r="L56">
            <v>0</v>
          </cell>
          <cell r="N56">
            <v>0</v>
          </cell>
          <cell r="O56">
            <v>0</v>
          </cell>
          <cell r="P56">
            <v>0</v>
          </cell>
          <cell r="R56">
            <v>0</v>
          </cell>
          <cell r="S56">
            <v>0</v>
          </cell>
        </row>
        <row r="57">
          <cell r="B57">
            <v>7</v>
          </cell>
          <cell r="L57">
            <v>0</v>
          </cell>
          <cell r="N57">
            <v>0</v>
          </cell>
          <cell r="O57">
            <v>0</v>
          </cell>
          <cell r="P57">
            <v>0</v>
          </cell>
          <cell r="R57">
            <v>0</v>
          </cell>
          <cell r="S57">
            <v>0</v>
          </cell>
        </row>
        <row r="58">
          <cell r="B58">
            <v>8</v>
          </cell>
          <cell r="L58">
            <v>0</v>
          </cell>
          <cell r="N58">
            <v>0</v>
          </cell>
          <cell r="O58">
            <v>0</v>
          </cell>
          <cell r="P58">
            <v>0</v>
          </cell>
          <cell r="R58">
            <v>0</v>
          </cell>
          <cell r="S58">
            <v>0</v>
          </cell>
        </row>
        <row r="59">
          <cell r="B59">
            <v>9</v>
          </cell>
          <cell r="L59">
            <v>0</v>
          </cell>
          <cell r="N59">
            <v>0</v>
          </cell>
          <cell r="O59">
            <v>0</v>
          </cell>
          <cell r="P59">
            <v>0</v>
          </cell>
          <cell r="R59">
            <v>0</v>
          </cell>
          <cell r="S59">
            <v>0</v>
          </cell>
        </row>
        <row r="60">
          <cell r="B60">
            <v>10</v>
          </cell>
          <cell r="L60">
            <v>0</v>
          </cell>
          <cell r="N60">
            <v>0</v>
          </cell>
          <cell r="O60">
            <v>0</v>
          </cell>
          <cell r="P60">
            <v>0</v>
          </cell>
          <cell r="R60">
            <v>0</v>
          </cell>
          <cell r="S60">
            <v>0</v>
          </cell>
        </row>
        <row r="61">
          <cell r="B61">
            <v>11</v>
          </cell>
          <cell r="L61">
            <v>0</v>
          </cell>
          <cell r="N61">
            <v>0</v>
          </cell>
          <cell r="O61">
            <v>0</v>
          </cell>
          <cell r="P61">
            <v>0</v>
          </cell>
          <cell r="R61">
            <v>0</v>
          </cell>
          <cell r="S61">
            <v>0</v>
          </cell>
        </row>
        <row r="62">
          <cell r="B62">
            <v>12</v>
          </cell>
          <cell r="L62">
            <v>0</v>
          </cell>
          <cell r="N62">
            <v>0</v>
          </cell>
          <cell r="O62">
            <v>0</v>
          </cell>
          <cell r="P62">
            <v>0</v>
          </cell>
          <cell r="R62">
            <v>0</v>
          </cell>
          <cell r="S62">
            <v>0</v>
          </cell>
        </row>
        <row r="63">
          <cell r="B63">
            <v>13</v>
          </cell>
          <cell r="L63">
            <v>0</v>
          </cell>
          <cell r="N63">
            <v>0</v>
          </cell>
          <cell r="O63">
            <v>0</v>
          </cell>
          <cell r="P63">
            <v>0</v>
          </cell>
          <cell r="R63">
            <v>0</v>
          </cell>
          <cell r="S63">
            <v>0</v>
          </cell>
        </row>
        <row r="64">
          <cell r="B64">
            <v>14</v>
          </cell>
          <cell r="L64">
            <v>0</v>
          </cell>
          <cell r="N64">
            <v>0</v>
          </cell>
          <cell r="O64">
            <v>0</v>
          </cell>
          <cell r="P64">
            <v>0</v>
          </cell>
          <cell r="R64">
            <v>0</v>
          </cell>
          <cell r="S64">
            <v>0</v>
          </cell>
        </row>
        <row r="65">
          <cell r="B65">
            <v>15</v>
          </cell>
          <cell r="L65">
            <v>0</v>
          </cell>
          <cell r="N65">
            <v>0</v>
          </cell>
          <cell r="O65">
            <v>0</v>
          </cell>
          <cell r="P65">
            <v>0</v>
          </cell>
          <cell r="R65">
            <v>0</v>
          </cell>
          <cell r="S65">
            <v>0</v>
          </cell>
        </row>
        <row r="66">
          <cell r="B66">
            <v>16</v>
          </cell>
          <cell r="L66">
            <v>0</v>
          </cell>
          <cell r="N66">
            <v>0</v>
          </cell>
          <cell r="O66">
            <v>0</v>
          </cell>
          <cell r="P66">
            <v>0</v>
          </cell>
          <cell r="R66">
            <v>0</v>
          </cell>
          <cell r="S66">
            <v>0</v>
          </cell>
        </row>
        <row r="67">
          <cell r="B67">
            <v>17</v>
          </cell>
          <cell r="L67">
            <v>0</v>
          </cell>
          <cell r="N67">
            <v>0</v>
          </cell>
          <cell r="O67">
            <v>0</v>
          </cell>
          <cell r="P67">
            <v>0</v>
          </cell>
          <cell r="R67">
            <v>0</v>
          </cell>
          <cell r="S67">
            <v>0</v>
          </cell>
        </row>
        <row r="68">
          <cell r="B68">
            <v>18</v>
          </cell>
          <cell r="L68">
            <v>0</v>
          </cell>
          <cell r="N68">
            <v>0</v>
          </cell>
          <cell r="O68">
            <v>0</v>
          </cell>
          <cell r="P68">
            <v>0</v>
          </cell>
          <cell r="R68">
            <v>0</v>
          </cell>
          <cell r="S68">
            <v>0</v>
          </cell>
        </row>
        <row r="69">
          <cell r="B69">
            <v>19</v>
          </cell>
          <cell r="L69">
            <v>0</v>
          </cell>
          <cell r="N69">
            <v>0</v>
          </cell>
          <cell r="O69">
            <v>0</v>
          </cell>
          <cell r="P69">
            <v>0</v>
          </cell>
          <cell r="R69">
            <v>0</v>
          </cell>
          <cell r="S69">
            <v>0</v>
          </cell>
        </row>
        <row r="70">
          <cell r="B70">
            <v>20</v>
          </cell>
          <cell r="L70">
            <v>0</v>
          </cell>
          <cell r="N70">
            <v>0</v>
          </cell>
          <cell r="O70">
            <v>0</v>
          </cell>
          <cell r="P70">
            <v>0</v>
          </cell>
          <cell r="R70">
            <v>0</v>
          </cell>
          <cell r="S70">
            <v>0</v>
          </cell>
        </row>
        <row r="71">
          <cell r="B71">
            <v>21</v>
          </cell>
          <cell r="L71">
            <v>0</v>
          </cell>
          <cell r="N71">
            <v>0</v>
          </cell>
          <cell r="O71">
            <v>0</v>
          </cell>
          <cell r="P71">
            <v>0</v>
          </cell>
          <cell r="R71">
            <v>0</v>
          </cell>
          <cell r="S71">
            <v>0</v>
          </cell>
        </row>
        <row r="72">
          <cell r="B72">
            <v>22</v>
          </cell>
          <cell r="L72">
            <v>0</v>
          </cell>
          <cell r="N72">
            <v>0</v>
          </cell>
          <cell r="O72">
            <v>0</v>
          </cell>
          <cell r="P72">
            <v>0</v>
          </cell>
          <cell r="R72">
            <v>0</v>
          </cell>
          <cell r="S72">
            <v>0</v>
          </cell>
        </row>
        <row r="73">
          <cell r="C73" t="str">
            <v>J U M L A H</v>
          </cell>
          <cell r="I73">
            <v>0</v>
          </cell>
          <cell r="K73">
            <v>0</v>
          </cell>
          <cell r="L73">
            <v>0</v>
          </cell>
          <cell r="O73">
            <v>0</v>
          </cell>
          <cell r="P73">
            <v>0</v>
          </cell>
          <cell r="R73">
            <v>0</v>
          </cell>
          <cell r="S73">
            <v>0</v>
          </cell>
        </row>
        <row r="74">
          <cell r="B74" t="str">
            <v>D:\TM1-HASIL\TM1\PLN Budget Reports V1.2\Reports\[RKAP Laba_ Rugi.xls]SewaPemb(12A2)</v>
          </cell>
          <cell r="T74">
            <v>38413.629965162036</v>
          </cell>
        </row>
        <row r="77">
          <cell r="B77" t="str">
            <v>PT. PLN (PERSERO)</v>
          </cell>
        </row>
        <row r="78">
          <cell r="B78" t="str">
            <v>SATUAN ADMINISTRASI</v>
          </cell>
        </row>
        <row r="79">
          <cell r="B79" t="str">
            <v>DISTRIBUSI BALI</v>
          </cell>
        </row>
        <row r="80">
          <cell r="B80" t="str">
            <v>LEMBAR KERJA</v>
          </cell>
          <cell r="R80" t="str">
            <v>Daftar</v>
          </cell>
          <cell r="S80" t="str">
            <v>12A2</v>
          </cell>
        </row>
        <row r="81">
          <cell r="B81" t="str">
            <v>ANGGARAN LABA RUGI</v>
          </cell>
        </row>
        <row r="82">
          <cell r="B82" t="str">
            <v>TAHUN 2005 - S/D TRW III</v>
          </cell>
          <cell r="R82" t="str">
            <v>Perihal</v>
          </cell>
          <cell r="S82" t="str">
            <v xml:space="preserve">RINCIAN SEWA Pembangkit           </v>
          </cell>
        </row>
        <row r="83">
          <cell r="B83" t="str">
            <v>(Dalam ribuan rupiah)</v>
          </cell>
        </row>
        <row r="84">
          <cell r="B84" t="str">
            <v>Nomor - Disewa dari</v>
          </cell>
          <cell r="C84" t="str">
            <v>Disewa dari</v>
          </cell>
          <cell r="D84" t="str">
            <v>Nomor Perjanjian</v>
          </cell>
          <cell r="E84" t="str">
            <v>Nama Pusat Listrik</v>
          </cell>
          <cell r="G84" t="str">
            <v>Lama kontrak</v>
          </cell>
          <cell r="H84" t="str">
            <v>Capacity Factor (CF)</v>
          </cell>
          <cell r="I84" t="str">
            <v>Sewa Pembangkit - kWh</v>
          </cell>
          <cell r="J84" t="str">
            <v>Kontrak - Rp/kWh</v>
          </cell>
          <cell r="K84" t="str">
            <v>Biaya mobilisasi</v>
          </cell>
          <cell r="L84" t="str">
            <v>Jumlah Sewa Pembangkit</v>
          </cell>
          <cell r="M84" t="str">
            <v>SFC</v>
          </cell>
          <cell r="N84" t="str">
            <v>Bahan Bakar dari PLN - Liter</v>
          </cell>
          <cell r="P84" t="str">
            <v>Bahan Bakar dari PLN - Rp</v>
          </cell>
          <cell r="Q84" t="str">
            <v>Transportasi dari PLN - Rp/Liter</v>
          </cell>
          <cell r="R84" t="str">
            <v>Transportasi dari PLN - Rp</v>
          </cell>
          <cell r="S84" t="str">
            <v>Bahan Bakar Sewa Pembangkit</v>
          </cell>
          <cell r="T84" t="str">
            <v>Keterangan</v>
          </cell>
        </row>
        <row r="85">
          <cell r="B85" t="str">
            <v>No.</v>
          </cell>
          <cell r="C85" t="str">
            <v>Disewa dari</v>
          </cell>
          <cell r="D85" t="str">
            <v>Nomor Perjanjian</v>
          </cell>
          <cell r="E85" t="str">
            <v>Nama Pusat Listrik</v>
          </cell>
          <cell r="F85" t="str">
            <v>Jenis Bahan Bakar</v>
          </cell>
          <cell r="G85" t="str">
            <v>Lama kontrak</v>
          </cell>
          <cell r="H85" t="str">
            <v>Capacity Factor (CF)</v>
          </cell>
          <cell r="I85" t="str">
            <v xml:space="preserve">Jumlah </v>
          </cell>
          <cell r="J85" t="str">
            <v>Kontrak</v>
          </cell>
          <cell r="K85" t="str">
            <v>Biaya mobilisasi</v>
          </cell>
          <cell r="L85" t="str">
            <v>Jumlah</v>
          </cell>
          <cell r="M85" t="str">
            <v>SFC/SGC</v>
          </cell>
          <cell r="N85" t="str">
            <v>Bahan Bakar dan Transportasi dari  PLN</v>
          </cell>
          <cell r="T85" t="str">
            <v xml:space="preserve">Keterangan </v>
          </cell>
        </row>
        <row r="86">
          <cell r="N86" t="str">
            <v>Bahan Bakar</v>
          </cell>
          <cell r="Q86" t="str">
            <v>Biaya Transportasi</v>
          </cell>
          <cell r="S86" t="str">
            <v>Jumlah</v>
          </cell>
        </row>
        <row r="87">
          <cell r="I87" t="str">
            <v>kWh</v>
          </cell>
          <cell r="J87" t="str">
            <v>Rp/ kWh</v>
          </cell>
          <cell r="K87" t="str">
            <v>Rp</v>
          </cell>
          <cell r="L87" t="str">
            <v>Rp</v>
          </cell>
          <cell r="M87" t="str">
            <v>Satuan  / kWh</v>
          </cell>
          <cell r="N87" t="str">
            <v xml:space="preserve"> Rp/Satuan</v>
          </cell>
          <cell r="O87" t="str">
            <v>Volume</v>
          </cell>
          <cell r="P87" t="str">
            <v xml:space="preserve"> Rp</v>
          </cell>
          <cell r="Q87" t="str">
            <v>Rp/Satuan</v>
          </cell>
          <cell r="R87" t="str">
            <v>Rp</v>
          </cell>
          <cell r="S87" t="str">
            <v xml:space="preserve"> Rp</v>
          </cell>
        </row>
        <row r="88">
          <cell r="B88" t="str">
            <v>1</v>
          </cell>
          <cell r="C88" t="str">
            <v>2</v>
          </cell>
          <cell r="D88" t="str">
            <v>3</v>
          </cell>
          <cell r="E88" t="str">
            <v>4</v>
          </cell>
          <cell r="F88" t="str">
            <v>5</v>
          </cell>
          <cell r="G88" t="str">
            <v>6</v>
          </cell>
          <cell r="H88" t="str">
            <v>7</v>
          </cell>
          <cell r="I88" t="str">
            <v>8</v>
          </cell>
          <cell r="J88" t="str">
            <v>9</v>
          </cell>
          <cell r="K88" t="str">
            <v>10</v>
          </cell>
          <cell r="L88" t="str">
            <v>11 = (8 * 9) + 10</v>
          </cell>
          <cell r="M88" t="str">
            <v>12</v>
          </cell>
          <cell r="N88" t="str">
            <v xml:space="preserve">13 </v>
          </cell>
          <cell r="O88" t="str">
            <v>14 = 8 * 12</v>
          </cell>
          <cell r="P88" t="str">
            <v>15 = 14 * 13</v>
          </cell>
          <cell r="Q88" t="str">
            <v>16</v>
          </cell>
          <cell r="R88" t="str">
            <v>17 = 16 * 14</v>
          </cell>
          <cell r="S88" t="str">
            <v>18 = 15 + 17</v>
          </cell>
          <cell r="T88" t="str">
            <v>18</v>
          </cell>
        </row>
        <row r="89">
          <cell r="B89">
            <v>1</v>
          </cell>
          <cell r="L89">
            <v>0</v>
          </cell>
          <cell r="N89">
            <v>0</v>
          </cell>
          <cell r="O89">
            <v>0</v>
          </cell>
          <cell r="P89">
            <v>0</v>
          </cell>
          <cell r="R89">
            <v>0</v>
          </cell>
          <cell r="S89">
            <v>0</v>
          </cell>
        </row>
        <row r="90">
          <cell r="B90">
            <v>2</v>
          </cell>
          <cell r="K90">
            <v>0</v>
          </cell>
          <cell r="L90">
            <v>0</v>
          </cell>
          <cell r="N90">
            <v>0</v>
          </cell>
          <cell r="O90">
            <v>0</v>
          </cell>
          <cell r="P90">
            <v>0</v>
          </cell>
          <cell r="R90">
            <v>0</v>
          </cell>
          <cell r="S90">
            <v>0</v>
          </cell>
        </row>
        <row r="91">
          <cell r="B91">
            <v>3</v>
          </cell>
          <cell r="L91">
            <v>0</v>
          </cell>
          <cell r="N91">
            <v>0</v>
          </cell>
          <cell r="O91">
            <v>0</v>
          </cell>
          <cell r="P91">
            <v>0</v>
          </cell>
          <cell r="R91">
            <v>0</v>
          </cell>
          <cell r="S91">
            <v>0</v>
          </cell>
        </row>
        <row r="92">
          <cell r="B92">
            <v>4</v>
          </cell>
          <cell r="L92">
            <v>0</v>
          </cell>
          <cell r="N92">
            <v>0</v>
          </cell>
          <cell r="O92">
            <v>0</v>
          </cell>
          <cell r="P92">
            <v>0</v>
          </cell>
          <cell r="R92">
            <v>0</v>
          </cell>
          <cell r="S92">
            <v>0</v>
          </cell>
        </row>
        <row r="93">
          <cell r="B93">
            <v>5</v>
          </cell>
          <cell r="L93">
            <v>0</v>
          </cell>
          <cell r="N93">
            <v>0</v>
          </cell>
          <cell r="O93">
            <v>0</v>
          </cell>
          <cell r="P93">
            <v>0</v>
          </cell>
          <cell r="R93">
            <v>0</v>
          </cell>
          <cell r="S93">
            <v>0</v>
          </cell>
        </row>
        <row r="94">
          <cell r="B94">
            <v>6</v>
          </cell>
          <cell r="L94">
            <v>0</v>
          </cell>
          <cell r="N94">
            <v>0</v>
          </cell>
          <cell r="O94">
            <v>0</v>
          </cell>
          <cell r="P94">
            <v>0</v>
          </cell>
          <cell r="R94">
            <v>0</v>
          </cell>
          <cell r="S94">
            <v>0</v>
          </cell>
        </row>
        <row r="95">
          <cell r="B95">
            <v>7</v>
          </cell>
          <cell r="L95">
            <v>0</v>
          </cell>
          <cell r="N95">
            <v>0</v>
          </cell>
          <cell r="O95">
            <v>0</v>
          </cell>
          <cell r="P95">
            <v>0</v>
          </cell>
          <cell r="R95">
            <v>0</v>
          </cell>
          <cell r="S95">
            <v>0</v>
          </cell>
        </row>
        <row r="96">
          <cell r="B96">
            <v>8</v>
          </cell>
          <cell r="L96">
            <v>0</v>
          </cell>
          <cell r="N96">
            <v>0</v>
          </cell>
          <cell r="O96">
            <v>0</v>
          </cell>
          <cell r="P96">
            <v>0</v>
          </cell>
          <cell r="R96">
            <v>0</v>
          </cell>
          <cell r="S96">
            <v>0</v>
          </cell>
        </row>
        <row r="97">
          <cell r="B97">
            <v>9</v>
          </cell>
          <cell r="L97">
            <v>0</v>
          </cell>
          <cell r="N97">
            <v>0</v>
          </cell>
          <cell r="O97">
            <v>0</v>
          </cell>
          <cell r="P97">
            <v>0</v>
          </cell>
          <cell r="R97">
            <v>0</v>
          </cell>
          <cell r="S97">
            <v>0</v>
          </cell>
        </row>
        <row r="98">
          <cell r="B98">
            <v>10</v>
          </cell>
          <cell r="L98">
            <v>0</v>
          </cell>
          <cell r="N98">
            <v>0</v>
          </cell>
          <cell r="O98">
            <v>0</v>
          </cell>
          <cell r="P98">
            <v>0</v>
          </cell>
          <cell r="R98">
            <v>0</v>
          </cell>
          <cell r="S98">
            <v>0</v>
          </cell>
        </row>
        <row r="99">
          <cell r="B99">
            <v>11</v>
          </cell>
          <cell r="L99">
            <v>0</v>
          </cell>
          <cell r="N99">
            <v>0</v>
          </cell>
          <cell r="O99">
            <v>0</v>
          </cell>
          <cell r="P99">
            <v>0</v>
          </cell>
          <cell r="R99">
            <v>0</v>
          </cell>
          <cell r="S99">
            <v>0</v>
          </cell>
        </row>
        <row r="100">
          <cell r="B100">
            <v>12</v>
          </cell>
          <cell r="L100">
            <v>0</v>
          </cell>
          <cell r="N100">
            <v>0</v>
          </cell>
          <cell r="O100">
            <v>0</v>
          </cell>
          <cell r="P100">
            <v>0</v>
          </cell>
          <cell r="R100">
            <v>0</v>
          </cell>
          <cell r="S100">
            <v>0</v>
          </cell>
        </row>
        <row r="101">
          <cell r="B101">
            <v>13</v>
          </cell>
          <cell r="L101">
            <v>0</v>
          </cell>
          <cell r="N101">
            <v>0</v>
          </cell>
          <cell r="O101">
            <v>0</v>
          </cell>
          <cell r="P101">
            <v>0</v>
          </cell>
          <cell r="R101">
            <v>0</v>
          </cell>
          <cell r="S101">
            <v>0</v>
          </cell>
        </row>
        <row r="102">
          <cell r="B102">
            <v>14</v>
          </cell>
          <cell r="L102">
            <v>0</v>
          </cell>
          <cell r="N102">
            <v>0</v>
          </cell>
          <cell r="O102">
            <v>0</v>
          </cell>
          <cell r="P102">
            <v>0</v>
          </cell>
          <cell r="R102">
            <v>0</v>
          </cell>
          <cell r="S102">
            <v>0</v>
          </cell>
        </row>
        <row r="103">
          <cell r="B103">
            <v>15</v>
          </cell>
          <cell r="L103">
            <v>0</v>
          </cell>
          <cell r="N103">
            <v>0</v>
          </cell>
          <cell r="O103">
            <v>0</v>
          </cell>
          <cell r="P103">
            <v>0</v>
          </cell>
          <cell r="R103">
            <v>0</v>
          </cell>
          <cell r="S103">
            <v>0</v>
          </cell>
        </row>
        <row r="104">
          <cell r="B104">
            <v>16</v>
          </cell>
          <cell r="L104">
            <v>0</v>
          </cell>
          <cell r="N104">
            <v>0</v>
          </cell>
          <cell r="O104">
            <v>0</v>
          </cell>
          <cell r="P104">
            <v>0</v>
          </cell>
          <cell r="R104">
            <v>0</v>
          </cell>
          <cell r="S104">
            <v>0</v>
          </cell>
        </row>
        <row r="105">
          <cell r="B105">
            <v>17</v>
          </cell>
          <cell r="L105">
            <v>0</v>
          </cell>
          <cell r="N105">
            <v>0</v>
          </cell>
          <cell r="O105">
            <v>0</v>
          </cell>
          <cell r="P105">
            <v>0</v>
          </cell>
          <cell r="R105">
            <v>0</v>
          </cell>
          <cell r="S105">
            <v>0</v>
          </cell>
        </row>
        <row r="106">
          <cell r="B106">
            <v>18</v>
          </cell>
          <cell r="L106">
            <v>0</v>
          </cell>
          <cell r="N106">
            <v>0</v>
          </cell>
          <cell r="O106">
            <v>0</v>
          </cell>
          <cell r="P106">
            <v>0</v>
          </cell>
          <cell r="R106">
            <v>0</v>
          </cell>
          <cell r="S106">
            <v>0</v>
          </cell>
        </row>
        <row r="107">
          <cell r="B107">
            <v>19</v>
          </cell>
          <cell r="L107">
            <v>0</v>
          </cell>
          <cell r="N107">
            <v>0</v>
          </cell>
          <cell r="O107">
            <v>0</v>
          </cell>
          <cell r="P107">
            <v>0</v>
          </cell>
          <cell r="R107">
            <v>0</v>
          </cell>
          <cell r="S107">
            <v>0</v>
          </cell>
        </row>
        <row r="108">
          <cell r="B108">
            <v>20</v>
          </cell>
          <cell r="L108">
            <v>0</v>
          </cell>
          <cell r="N108">
            <v>0</v>
          </cell>
          <cell r="O108">
            <v>0</v>
          </cell>
          <cell r="P108">
            <v>0</v>
          </cell>
          <cell r="R108">
            <v>0</v>
          </cell>
          <cell r="S108">
            <v>0</v>
          </cell>
        </row>
        <row r="109">
          <cell r="B109">
            <v>21</v>
          </cell>
          <cell r="L109">
            <v>0</v>
          </cell>
          <cell r="N109">
            <v>0</v>
          </cell>
          <cell r="O109">
            <v>0</v>
          </cell>
          <cell r="P109">
            <v>0</v>
          </cell>
          <cell r="R109">
            <v>0</v>
          </cell>
          <cell r="S109">
            <v>0</v>
          </cell>
        </row>
        <row r="110">
          <cell r="B110">
            <v>22</v>
          </cell>
          <cell r="L110">
            <v>0</v>
          </cell>
          <cell r="N110">
            <v>0</v>
          </cell>
          <cell r="O110">
            <v>0</v>
          </cell>
          <cell r="P110">
            <v>0</v>
          </cell>
          <cell r="R110">
            <v>0</v>
          </cell>
          <cell r="S110">
            <v>0</v>
          </cell>
        </row>
        <row r="111">
          <cell r="C111" t="str">
            <v>J U M L A H</v>
          </cell>
          <cell r="I111">
            <v>0</v>
          </cell>
          <cell r="K111">
            <v>0</v>
          </cell>
          <cell r="L111">
            <v>0</v>
          </cell>
          <cell r="O111">
            <v>0</v>
          </cell>
          <cell r="P111">
            <v>0</v>
          </cell>
          <cell r="R111">
            <v>0</v>
          </cell>
          <cell r="S111">
            <v>0</v>
          </cell>
        </row>
        <row r="112">
          <cell r="B112" t="str">
            <v>D:\TM1-HASIL\TM1\PLN Budget Reports V1.2\Reports\[RKAP Laba_ Rugi.xls]SewaPemb(12A2)</v>
          </cell>
          <cell r="T112">
            <v>38413.629965162036</v>
          </cell>
        </row>
        <row r="115">
          <cell r="B115" t="str">
            <v>PT. PLN (PERSERO)</v>
          </cell>
        </row>
        <row r="116">
          <cell r="B116" t="str">
            <v>SATUAN ADMINISTRASI</v>
          </cell>
        </row>
        <row r="117">
          <cell r="B117" t="str">
            <v>DISTRIBUSI BALI</v>
          </cell>
        </row>
        <row r="118">
          <cell r="B118" t="str">
            <v>LEMBAR KERJA</v>
          </cell>
          <cell r="R118" t="str">
            <v>Daftar</v>
          </cell>
          <cell r="S118" t="str">
            <v>12A2</v>
          </cell>
        </row>
        <row r="119">
          <cell r="B119" t="str">
            <v>ANGGARAN LABA RUGI</v>
          </cell>
        </row>
        <row r="120">
          <cell r="B120" t="str">
            <v>TAHUN 2005 - S/D TRW IV</v>
          </cell>
          <cell r="R120" t="str">
            <v>Perihal</v>
          </cell>
          <cell r="S120" t="str">
            <v xml:space="preserve">RINCIAN SEWA Pembangkit           </v>
          </cell>
        </row>
        <row r="121">
          <cell r="B121" t="str">
            <v>(Dalam ribuan rupiah)</v>
          </cell>
        </row>
        <row r="122">
          <cell r="B122" t="str">
            <v>Nomor - Disewa dari</v>
          </cell>
          <cell r="C122" t="str">
            <v>Disewa dari</v>
          </cell>
          <cell r="D122" t="str">
            <v>Nomor Perjanjian</v>
          </cell>
          <cell r="E122" t="str">
            <v>Nama Pusat Listrik</v>
          </cell>
          <cell r="G122" t="str">
            <v>Lama kontrak</v>
          </cell>
          <cell r="H122" t="str">
            <v>Capacity Factor (CF)</v>
          </cell>
          <cell r="I122" t="str">
            <v>Sewa Pembangkit - kWh</v>
          </cell>
          <cell r="J122" t="str">
            <v>Kontrak - Rp/kWh</v>
          </cell>
          <cell r="K122" t="str">
            <v>Biaya mobilisasi</v>
          </cell>
          <cell r="L122" t="str">
            <v>Jumlah Sewa Pembangkit</v>
          </cell>
          <cell r="M122" t="str">
            <v>SFC</v>
          </cell>
          <cell r="N122" t="str">
            <v>Bahan Bakar dari PLN - Liter</v>
          </cell>
          <cell r="P122" t="str">
            <v>Bahan Bakar dari PLN - Rp</v>
          </cell>
          <cell r="Q122" t="str">
            <v>Transportasi dari PLN - Rp/Liter</v>
          </cell>
          <cell r="R122" t="str">
            <v>Transportasi dari PLN - Rp</v>
          </cell>
          <cell r="S122" t="str">
            <v>Bahan Bakar Sewa Pembangkit</v>
          </cell>
          <cell r="T122" t="str">
            <v>Keterangan</v>
          </cell>
        </row>
        <row r="123">
          <cell r="B123" t="str">
            <v>No.</v>
          </cell>
          <cell r="C123" t="str">
            <v>Disewa dari</v>
          </cell>
          <cell r="D123" t="str">
            <v>Nomor Perjanjian</v>
          </cell>
          <cell r="E123" t="str">
            <v>Nama Pusat Listrik</v>
          </cell>
          <cell r="F123" t="str">
            <v>Jenis Bahan Bakar</v>
          </cell>
          <cell r="G123" t="str">
            <v>Lama kontrak</v>
          </cell>
          <cell r="H123" t="str">
            <v>Capacity Factor (CF)</v>
          </cell>
          <cell r="I123" t="str">
            <v xml:space="preserve">Jumlah </v>
          </cell>
          <cell r="J123" t="str">
            <v>Kontrak</v>
          </cell>
          <cell r="K123" t="str">
            <v>Biaya mobilisasi</v>
          </cell>
          <cell r="L123" t="str">
            <v>Jumlah</v>
          </cell>
          <cell r="M123" t="str">
            <v>SFC/SGC</v>
          </cell>
          <cell r="N123" t="str">
            <v>Bahan Bakar dan Transportasi dari  PLN</v>
          </cell>
          <cell r="T123" t="str">
            <v xml:space="preserve">Keterangan </v>
          </cell>
        </row>
        <row r="124">
          <cell r="N124" t="str">
            <v>Bahan Bakar</v>
          </cell>
          <cell r="Q124" t="str">
            <v>Biaya Transportasi</v>
          </cell>
          <cell r="S124" t="str">
            <v>Jumlah</v>
          </cell>
        </row>
        <row r="125">
          <cell r="I125" t="str">
            <v>kWh</v>
          </cell>
          <cell r="J125" t="str">
            <v>Rp/ kWh</v>
          </cell>
          <cell r="K125" t="str">
            <v>Rp</v>
          </cell>
          <cell r="L125" t="str">
            <v>Rp</v>
          </cell>
          <cell r="M125" t="str">
            <v>Satuan  / kWh</v>
          </cell>
          <cell r="N125" t="str">
            <v xml:space="preserve"> Rp/Satuan</v>
          </cell>
          <cell r="O125" t="str">
            <v>Volume</v>
          </cell>
          <cell r="P125" t="str">
            <v xml:space="preserve"> Rp</v>
          </cell>
          <cell r="Q125" t="str">
            <v>Rp/Satuan</v>
          </cell>
          <cell r="R125" t="str">
            <v>Rp</v>
          </cell>
          <cell r="S125" t="str">
            <v xml:space="preserve"> Rp</v>
          </cell>
        </row>
        <row r="126">
          <cell r="B126" t="str">
            <v>1</v>
          </cell>
          <cell r="C126" t="str">
            <v>2</v>
          </cell>
          <cell r="D126" t="str">
            <v>3</v>
          </cell>
          <cell r="E126" t="str">
            <v>4</v>
          </cell>
          <cell r="F126" t="str">
            <v>5</v>
          </cell>
          <cell r="G126" t="str">
            <v>6</v>
          </cell>
          <cell r="H126" t="str">
            <v>7</v>
          </cell>
          <cell r="I126" t="str">
            <v>8</v>
          </cell>
          <cell r="J126" t="str">
            <v>9</v>
          </cell>
          <cell r="K126" t="str">
            <v>10</v>
          </cell>
          <cell r="L126" t="str">
            <v>11 = (8 * 9) + 10</v>
          </cell>
          <cell r="M126" t="str">
            <v>12</v>
          </cell>
          <cell r="N126" t="str">
            <v xml:space="preserve">13 </v>
          </cell>
          <cell r="O126" t="str">
            <v>14 = 8 * 12</v>
          </cell>
          <cell r="P126" t="str">
            <v>15 = 14 * 13</v>
          </cell>
          <cell r="Q126" t="str">
            <v>16</v>
          </cell>
          <cell r="R126" t="str">
            <v>17 = 16 * 14</v>
          </cell>
          <cell r="S126" t="str">
            <v>18 = 15 + 17</v>
          </cell>
          <cell r="T126" t="str">
            <v>18</v>
          </cell>
        </row>
        <row r="127">
          <cell r="B127">
            <v>1</v>
          </cell>
          <cell r="L127">
            <v>0</v>
          </cell>
          <cell r="N127">
            <v>0</v>
          </cell>
          <cell r="O127">
            <v>0</v>
          </cell>
          <cell r="P127">
            <v>0</v>
          </cell>
          <cell r="R127">
            <v>0</v>
          </cell>
          <cell r="S127">
            <v>0</v>
          </cell>
        </row>
        <row r="128">
          <cell r="B128">
            <v>2</v>
          </cell>
          <cell r="K128">
            <v>0</v>
          </cell>
          <cell r="L128">
            <v>0</v>
          </cell>
          <cell r="N128">
            <v>0</v>
          </cell>
          <cell r="O128">
            <v>0</v>
          </cell>
          <cell r="P128">
            <v>0</v>
          </cell>
          <cell r="R128">
            <v>0</v>
          </cell>
          <cell r="S128">
            <v>0</v>
          </cell>
        </row>
        <row r="129">
          <cell r="B129">
            <v>3</v>
          </cell>
          <cell r="L129">
            <v>0</v>
          </cell>
          <cell r="N129">
            <v>0</v>
          </cell>
          <cell r="O129">
            <v>0</v>
          </cell>
          <cell r="P129">
            <v>0</v>
          </cell>
          <cell r="R129">
            <v>0</v>
          </cell>
          <cell r="S129">
            <v>0</v>
          </cell>
        </row>
        <row r="130">
          <cell r="B130">
            <v>4</v>
          </cell>
          <cell r="L130">
            <v>0</v>
          </cell>
          <cell r="N130">
            <v>0</v>
          </cell>
          <cell r="O130">
            <v>0</v>
          </cell>
          <cell r="P130">
            <v>0</v>
          </cell>
          <cell r="R130">
            <v>0</v>
          </cell>
          <cell r="S130">
            <v>0</v>
          </cell>
        </row>
        <row r="131">
          <cell r="B131">
            <v>5</v>
          </cell>
          <cell r="L131">
            <v>0</v>
          </cell>
          <cell r="N131">
            <v>0</v>
          </cell>
          <cell r="O131">
            <v>0</v>
          </cell>
          <cell r="P131">
            <v>0</v>
          </cell>
          <cell r="R131">
            <v>0</v>
          </cell>
          <cell r="S131">
            <v>0</v>
          </cell>
        </row>
        <row r="132">
          <cell r="B132">
            <v>6</v>
          </cell>
          <cell r="L132">
            <v>0</v>
          </cell>
          <cell r="N132">
            <v>0</v>
          </cell>
          <cell r="O132">
            <v>0</v>
          </cell>
          <cell r="P132">
            <v>0</v>
          </cell>
          <cell r="R132">
            <v>0</v>
          </cell>
          <cell r="S132">
            <v>0</v>
          </cell>
        </row>
        <row r="133">
          <cell r="B133">
            <v>7</v>
          </cell>
          <cell r="L133">
            <v>0</v>
          </cell>
          <cell r="N133">
            <v>0</v>
          </cell>
          <cell r="O133">
            <v>0</v>
          </cell>
          <cell r="P133">
            <v>0</v>
          </cell>
          <cell r="R133">
            <v>0</v>
          </cell>
          <cell r="S133">
            <v>0</v>
          </cell>
        </row>
        <row r="134">
          <cell r="B134">
            <v>8</v>
          </cell>
          <cell r="L134">
            <v>0</v>
          </cell>
          <cell r="N134">
            <v>0</v>
          </cell>
          <cell r="O134">
            <v>0</v>
          </cell>
          <cell r="P134">
            <v>0</v>
          </cell>
          <cell r="R134">
            <v>0</v>
          </cell>
          <cell r="S134">
            <v>0</v>
          </cell>
        </row>
        <row r="135">
          <cell r="B135">
            <v>9</v>
          </cell>
          <cell r="L135">
            <v>0</v>
          </cell>
          <cell r="N135">
            <v>0</v>
          </cell>
          <cell r="O135">
            <v>0</v>
          </cell>
          <cell r="P135">
            <v>0</v>
          </cell>
          <cell r="R135">
            <v>0</v>
          </cell>
          <cell r="S135">
            <v>0</v>
          </cell>
        </row>
        <row r="136">
          <cell r="B136">
            <v>10</v>
          </cell>
          <cell r="L136">
            <v>0</v>
          </cell>
          <cell r="N136">
            <v>0</v>
          </cell>
          <cell r="O136">
            <v>0</v>
          </cell>
          <cell r="P136">
            <v>0</v>
          </cell>
          <cell r="R136">
            <v>0</v>
          </cell>
          <cell r="S136">
            <v>0</v>
          </cell>
        </row>
        <row r="137">
          <cell r="B137">
            <v>11</v>
          </cell>
          <cell r="L137">
            <v>0</v>
          </cell>
          <cell r="N137">
            <v>0</v>
          </cell>
          <cell r="O137">
            <v>0</v>
          </cell>
          <cell r="P137">
            <v>0</v>
          </cell>
          <cell r="R137">
            <v>0</v>
          </cell>
          <cell r="S137">
            <v>0</v>
          </cell>
        </row>
        <row r="138">
          <cell r="B138">
            <v>12</v>
          </cell>
          <cell r="L138">
            <v>0</v>
          </cell>
          <cell r="N138">
            <v>0</v>
          </cell>
          <cell r="O138">
            <v>0</v>
          </cell>
          <cell r="P138">
            <v>0</v>
          </cell>
          <cell r="R138">
            <v>0</v>
          </cell>
          <cell r="S138">
            <v>0</v>
          </cell>
        </row>
        <row r="139">
          <cell r="B139">
            <v>13</v>
          </cell>
          <cell r="L139">
            <v>0</v>
          </cell>
          <cell r="N139">
            <v>0</v>
          </cell>
          <cell r="O139">
            <v>0</v>
          </cell>
          <cell r="P139">
            <v>0</v>
          </cell>
          <cell r="R139">
            <v>0</v>
          </cell>
          <cell r="S139">
            <v>0</v>
          </cell>
        </row>
        <row r="140">
          <cell r="B140">
            <v>14</v>
          </cell>
          <cell r="L140">
            <v>0</v>
          </cell>
          <cell r="N140">
            <v>0</v>
          </cell>
          <cell r="O140">
            <v>0</v>
          </cell>
          <cell r="P140">
            <v>0</v>
          </cell>
          <cell r="R140">
            <v>0</v>
          </cell>
          <cell r="S140">
            <v>0</v>
          </cell>
        </row>
        <row r="141">
          <cell r="B141">
            <v>15</v>
          </cell>
          <cell r="L141">
            <v>0</v>
          </cell>
          <cell r="N141">
            <v>0</v>
          </cell>
          <cell r="O141">
            <v>0</v>
          </cell>
          <cell r="P141">
            <v>0</v>
          </cell>
          <cell r="R141">
            <v>0</v>
          </cell>
          <cell r="S141">
            <v>0</v>
          </cell>
        </row>
        <row r="142">
          <cell r="B142">
            <v>16</v>
          </cell>
          <cell r="L142">
            <v>0</v>
          </cell>
          <cell r="N142">
            <v>0</v>
          </cell>
          <cell r="O142">
            <v>0</v>
          </cell>
          <cell r="P142">
            <v>0</v>
          </cell>
          <cell r="R142">
            <v>0</v>
          </cell>
          <cell r="S142">
            <v>0</v>
          </cell>
        </row>
        <row r="143">
          <cell r="B143">
            <v>17</v>
          </cell>
          <cell r="L143">
            <v>0</v>
          </cell>
          <cell r="N143">
            <v>0</v>
          </cell>
          <cell r="O143">
            <v>0</v>
          </cell>
          <cell r="P143">
            <v>0</v>
          </cell>
          <cell r="R143">
            <v>0</v>
          </cell>
          <cell r="S143">
            <v>0</v>
          </cell>
        </row>
        <row r="144">
          <cell r="B144">
            <v>18</v>
          </cell>
          <cell r="L144">
            <v>0</v>
          </cell>
          <cell r="N144">
            <v>0</v>
          </cell>
          <cell r="O144">
            <v>0</v>
          </cell>
          <cell r="P144">
            <v>0</v>
          </cell>
          <cell r="R144">
            <v>0</v>
          </cell>
          <cell r="S144">
            <v>0</v>
          </cell>
        </row>
        <row r="145">
          <cell r="B145">
            <v>19</v>
          </cell>
          <cell r="L145">
            <v>0</v>
          </cell>
          <cell r="N145">
            <v>0</v>
          </cell>
          <cell r="O145">
            <v>0</v>
          </cell>
          <cell r="P145">
            <v>0</v>
          </cell>
          <cell r="R145">
            <v>0</v>
          </cell>
          <cell r="S145">
            <v>0</v>
          </cell>
        </row>
        <row r="146">
          <cell r="B146">
            <v>20</v>
          </cell>
          <cell r="L146">
            <v>0</v>
          </cell>
          <cell r="N146">
            <v>0</v>
          </cell>
          <cell r="O146">
            <v>0</v>
          </cell>
          <cell r="P146">
            <v>0</v>
          </cell>
          <cell r="R146">
            <v>0</v>
          </cell>
          <cell r="S146">
            <v>0</v>
          </cell>
        </row>
        <row r="147">
          <cell r="B147">
            <v>21</v>
          </cell>
          <cell r="L147">
            <v>0</v>
          </cell>
          <cell r="N147">
            <v>0</v>
          </cell>
          <cell r="O147">
            <v>0</v>
          </cell>
          <cell r="P147">
            <v>0</v>
          </cell>
          <cell r="R147">
            <v>0</v>
          </cell>
          <cell r="S147">
            <v>0</v>
          </cell>
        </row>
        <row r="148">
          <cell r="B148">
            <v>22</v>
          </cell>
          <cell r="L148">
            <v>0</v>
          </cell>
          <cell r="N148">
            <v>0</v>
          </cell>
          <cell r="O148">
            <v>0</v>
          </cell>
          <cell r="P148">
            <v>0</v>
          </cell>
          <cell r="R148">
            <v>0</v>
          </cell>
          <cell r="S148">
            <v>0</v>
          </cell>
        </row>
        <row r="149">
          <cell r="C149" t="str">
            <v>J U M L A H</v>
          </cell>
          <cell r="I149">
            <v>0</v>
          </cell>
          <cell r="K149">
            <v>0</v>
          </cell>
          <cell r="L149">
            <v>0</v>
          </cell>
          <cell r="O149">
            <v>0</v>
          </cell>
          <cell r="P149">
            <v>0</v>
          </cell>
          <cell r="R149">
            <v>0</v>
          </cell>
          <cell r="S149">
            <v>0</v>
          </cell>
        </row>
        <row r="150">
          <cell r="B150" t="str">
            <v>D:\TM1-HASIL\TM1\PLN Budget Reports V1.2\Reports\[RKAP Laba_ Rugi.xls]SewaPemb(12A2)</v>
          </cell>
          <cell r="T150">
            <v>38413.629965162036</v>
          </cell>
        </row>
      </sheetData>
      <sheetData sheetId="13">
        <row r="1">
          <cell r="B1" t="str">
            <v>PT. PLN (PERSERO)</v>
          </cell>
        </row>
        <row r="2">
          <cell r="B2" t="str">
            <v>SATUAN ADMINISTRASI</v>
          </cell>
        </row>
        <row r="3">
          <cell r="B3" t="str">
            <v>DISTRIBUSI BALI</v>
          </cell>
        </row>
        <row r="4">
          <cell r="B4" t="str">
            <v>LEMBAR KERJA</v>
          </cell>
          <cell r="H4" t="str">
            <v>Daftar</v>
          </cell>
          <cell r="I4" t="str">
            <v>12B1</v>
          </cell>
        </row>
        <row r="5">
          <cell r="B5" t="str">
            <v>ANGGARAN LABA RUGI</v>
          </cell>
        </row>
        <row r="6">
          <cell r="B6" t="str">
            <v>TAHUN 2005 - S/D TRW I</v>
          </cell>
          <cell r="H6" t="str">
            <v>Perihal</v>
          </cell>
          <cell r="I6" t="str">
            <v>PEMAKAIAN BAHAN BAKAR DAN MINYAK PELUMAS</v>
          </cell>
        </row>
        <row r="7">
          <cell r="B7" t="str">
            <v>(Dalam ribuan rupiah)</v>
          </cell>
        </row>
        <row r="8">
          <cell r="D8" t="str">
            <v>Pembangkitan PLTA</v>
          </cell>
          <cell r="E8" t="str">
            <v>Pembangkitan PLTU</v>
          </cell>
          <cell r="F8" t="str">
            <v>Pembangkitan PLTD</v>
          </cell>
          <cell r="G8" t="str">
            <v>Pembangkitan PLTG</v>
          </cell>
          <cell r="H8" t="str">
            <v>Pembangkitan PLTP</v>
          </cell>
          <cell r="I8" t="str">
            <v xml:space="preserve">Pembangkitan PLTGU </v>
          </cell>
          <cell r="J8" t="str">
            <v>Sewa Pembangkit</v>
          </cell>
          <cell r="K8" t="str">
            <v>Fungsi Pembangkitan :</v>
          </cell>
        </row>
        <row r="9">
          <cell r="C9" t="str">
            <v>Satuan</v>
          </cell>
          <cell r="D9" t="str">
            <v>PLTA</v>
          </cell>
          <cell r="E9" t="str">
            <v>PLTU</v>
          </cell>
          <cell r="F9" t="str">
            <v>PLTD</v>
          </cell>
          <cell r="G9" t="str">
            <v>PLTG</v>
          </cell>
          <cell r="H9" t="str">
            <v>PLTP</v>
          </cell>
          <cell r="I9" t="str">
            <v>PLTGU</v>
          </cell>
          <cell r="J9" t="str">
            <v>Sewa Pembangkit</v>
          </cell>
          <cell r="K9" t="str">
            <v>Jumlah</v>
          </cell>
        </row>
        <row r="10">
          <cell r="B10" t="str">
            <v>1</v>
          </cell>
          <cell r="C10" t="str">
            <v>2</v>
          </cell>
          <cell r="D10" t="str">
            <v>3</v>
          </cell>
          <cell r="E10" t="str">
            <v>4</v>
          </cell>
          <cell r="F10" t="str">
            <v>5</v>
          </cell>
          <cell r="G10" t="str">
            <v>6</v>
          </cell>
          <cell r="H10" t="str">
            <v>7</v>
          </cell>
          <cell r="I10" t="str">
            <v>8</v>
          </cell>
          <cell r="J10" t="str">
            <v>9</v>
          </cell>
          <cell r="K10" t="str">
            <v>9=3 s/d 9</v>
          </cell>
        </row>
        <row r="11">
          <cell r="B11" t="str">
            <v>Dalam  Rupiah</v>
          </cell>
        </row>
        <row r="12">
          <cell r="B12" t="str">
            <v>H   S   D</v>
          </cell>
          <cell r="C12" t="str">
            <v>Rp.</v>
          </cell>
          <cell r="D12">
            <v>0</v>
          </cell>
          <cell r="E12">
            <v>0</v>
          </cell>
          <cell r="F12">
            <v>942279.783045977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942279.783045977</v>
          </cell>
        </row>
        <row r="13">
          <cell r="B13" t="str">
            <v>M    F   O / Residu</v>
          </cell>
          <cell r="C13" t="str">
            <v>Rp.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</row>
        <row r="14">
          <cell r="B14" t="str">
            <v>I    D   O</v>
          </cell>
          <cell r="C14" t="str">
            <v>Rp.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</row>
        <row r="15">
          <cell r="B15" t="str">
            <v>Sub  Jumlah</v>
          </cell>
          <cell r="C15" t="str">
            <v>Rp.</v>
          </cell>
          <cell r="D15">
            <v>0</v>
          </cell>
          <cell r="E15">
            <v>0</v>
          </cell>
          <cell r="F15">
            <v>942279.783045977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942279.783045977</v>
          </cell>
        </row>
        <row r="16">
          <cell r="B16" t="str">
            <v>Batu  bara</v>
          </cell>
          <cell r="C16" t="str">
            <v>Rp.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</row>
        <row r="17">
          <cell r="B17" t="str">
            <v>Gas  alam</v>
          </cell>
          <cell r="C17" t="str">
            <v>Rp.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</row>
        <row r="18">
          <cell r="B18" t="str">
            <v>Panas  Bumi</v>
          </cell>
          <cell r="C18" t="str">
            <v>Rp.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</row>
        <row r="19">
          <cell r="B19" t="str">
            <v>E&amp;P</v>
          </cell>
          <cell r="C19" t="str">
            <v>Rp.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</row>
        <row r="20">
          <cell r="B20" t="str">
            <v>Retribusi Penggunaan Arus Air Pemda</v>
          </cell>
          <cell r="C20" t="str">
            <v>Rp.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</row>
        <row r="21">
          <cell r="B21" t="str">
            <v>Campuran  Minyak  Bakar  dll</v>
          </cell>
          <cell r="C21" t="str">
            <v>Rp.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</row>
        <row r="22">
          <cell r="B22" t="str">
            <v>Minyak  Pelumas</v>
          </cell>
          <cell r="C22" t="str">
            <v>Rp.</v>
          </cell>
          <cell r="D22">
            <v>0</v>
          </cell>
          <cell r="E22">
            <v>0</v>
          </cell>
          <cell r="F22">
            <v>117470.23733503619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117470.23733503619</v>
          </cell>
        </row>
        <row r="23">
          <cell r="B23" t="str">
            <v>Bahan Bakar Sewa Pembangkit</v>
          </cell>
          <cell r="C23" t="str">
            <v>Rp.</v>
          </cell>
          <cell r="J23">
            <v>0</v>
          </cell>
          <cell r="K23">
            <v>0</v>
          </cell>
        </row>
        <row r="24">
          <cell r="B24" t="str">
            <v>J u m l a h</v>
          </cell>
          <cell r="C24" t="str">
            <v>Rp.</v>
          </cell>
          <cell r="D24">
            <v>0</v>
          </cell>
          <cell r="E24">
            <v>0</v>
          </cell>
          <cell r="F24">
            <v>1059750.0203810132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1059750.0203810132</v>
          </cell>
        </row>
        <row r="25">
          <cell r="B25" t="str">
            <v>Dalam  Satuan  ( Unit )</v>
          </cell>
        </row>
        <row r="26">
          <cell r="B26" t="str">
            <v>H   S   D</v>
          </cell>
          <cell r="C26" t="str">
            <v>Liter</v>
          </cell>
          <cell r="D26">
            <v>0</v>
          </cell>
          <cell r="E26">
            <v>0</v>
          </cell>
          <cell r="F26">
            <v>371408.0459770115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371408.0459770115</v>
          </cell>
        </row>
        <row r="27">
          <cell r="B27" t="str">
            <v>M    F   O / Residu</v>
          </cell>
          <cell r="C27" t="str">
            <v>Liter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</row>
        <row r="28">
          <cell r="B28" t="str">
            <v>I    D   O</v>
          </cell>
          <cell r="C28" t="str">
            <v>Liter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</row>
        <row r="29">
          <cell r="B29" t="str">
            <v>Batu  bara</v>
          </cell>
          <cell r="C29" t="str">
            <v>Kg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</row>
        <row r="30">
          <cell r="B30" t="str">
            <v>Gas  alam</v>
          </cell>
          <cell r="C30" t="str">
            <v>1000 BTU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</row>
        <row r="31">
          <cell r="B31" t="str">
            <v>Panas  Bumi</v>
          </cell>
          <cell r="C31" t="str">
            <v>kWh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</row>
        <row r="32">
          <cell r="B32" t="str">
            <v>E&amp;P (PLTA)</v>
          </cell>
          <cell r="C32" t="str">
            <v>kWh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</row>
        <row r="33">
          <cell r="B33" t="str">
            <v>E&amp;P (PLTU)</v>
          </cell>
          <cell r="C33" t="str">
            <v>m3</v>
          </cell>
          <cell r="K33">
            <v>0</v>
          </cell>
        </row>
        <row r="34">
          <cell r="B34" t="str">
            <v>Retribusi Penggunaan Arus Air Pemda</v>
          </cell>
          <cell r="C34" t="str">
            <v>Liter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</row>
        <row r="35">
          <cell r="B35" t="str">
            <v>Campuran  Minyak  Bakar  dll</v>
          </cell>
          <cell r="C35" t="str">
            <v>Liter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</row>
        <row r="36">
          <cell r="B36" t="str">
            <v>Minyak  Pelumas</v>
          </cell>
          <cell r="C36" t="str">
            <v>Liter</v>
          </cell>
          <cell r="D36">
            <v>0</v>
          </cell>
          <cell r="E36">
            <v>0</v>
          </cell>
          <cell r="F36">
            <v>3789.3624946785867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3789.3624946785867</v>
          </cell>
        </row>
        <row r="37">
          <cell r="B37" t="str">
            <v>Bahan Bakar Sewa Pembangkit</v>
          </cell>
          <cell r="C37" t="str">
            <v>Liter</v>
          </cell>
          <cell r="J37">
            <v>0</v>
          </cell>
          <cell r="K37">
            <v>0</v>
          </cell>
        </row>
        <row r="38">
          <cell r="B38" t="str">
            <v>D:\TM1-HASIL\TM1\PLN Budget Reports V1.2\Reports\[RKAP Laba_ Rugi.xls]BBMJenis(12B1)</v>
          </cell>
          <cell r="K38">
            <v>38413.629965162036</v>
          </cell>
        </row>
        <row r="41">
          <cell r="B41" t="str">
            <v>PT. PLN (PERSERO)</v>
          </cell>
        </row>
        <row r="42">
          <cell r="B42" t="str">
            <v>SATUAN ADMINISTRASI</v>
          </cell>
        </row>
        <row r="43">
          <cell r="B43" t="str">
            <v>DISTRIBUSI BALI</v>
          </cell>
        </row>
        <row r="44">
          <cell r="B44" t="str">
            <v>LEMBAR KERJA</v>
          </cell>
          <cell r="H44" t="str">
            <v>Daftar</v>
          </cell>
          <cell r="I44" t="str">
            <v>12B1</v>
          </cell>
        </row>
        <row r="45">
          <cell r="B45" t="str">
            <v>ANGGARAN LABA RUGI</v>
          </cell>
        </row>
        <row r="46">
          <cell r="B46" t="str">
            <v>TAHUN 2005 - S/D TRW II</v>
          </cell>
          <cell r="H46" t="str">
            <v>Perihal</v>
          </cell>
          <cell r="I46" t="str">
            <v>PEMAKAIAN BAHAN BAKAR DAN MINYAK PELUMAS</v>
          </cell>
        </row>
        <row r="47">
          <cell r="B47" t="str">
            <v>(Dalam ribuan rupiah)</v>
          </cell>
        </row>
        <row r="48">
          <cell r="D48" t="str">
            <v>Pembangkitan PLTA</v>
          </cell>
          <cell r="E48" t="str">
            <v>Pembangkitan PLTU</v>
          </cell>
          <cell r="F48" t="str">
            <v>Pembangkitan PLTD</v>
          </cell>
          <cell r="G48" t="str">
            <v>Pembangkitan PLTG</v>
          </cell>
          <cell r="H48" t="str">
            <v>Pembangkitan PLTP</v>
          </cell>
          <cell r="I48" t="str">
            <v xml:space="preserve">Pembangkitan PLTGU </v>
          </cell>
          <cell r="J48" t="str">
            <v>Sewa Pembangkit</v>
          </cell>
          <cell r="K48" t="str">
            <v>Fungsi Pembangkitan :</v>
          </cell>
        </row>
        <row r="49">
          <cell r="C49" t="str">
            <v>Satuan</v>
          </cell>
          <cell r="D49" t="str">
            <v>PLTA</v>
          </cell>
          <cell r="E49" t="str">
            <v>PLTU</v>
          </cell>
          <cell r="F49" t="str">
            <v>PLTD</v>
          </cell>
          <cell r="G49" t="str">
            <v>PLTG</v>
          </cell>
          <cell r="H49" t="str">
            <v>PLTP</v>
          </cell>
          <cell r="I49" t="str">
            <v>PLTGU</v>
          </cell>
          <cell r="J49" t="str">
            <v>Sewa Pembangkit</v>
          </cell>
          <cell r="K49" t="str">
            <v>Jumlah</v>
          </cell>
        </row>
        <row r="50">
          <cell r="B50" t="str">
            <v>1</v>
          </cell>
          <cell r="C50" t="str">
            <v>2</v>
          </cell>
          <cell r="D50" t="str">
            <v>3</v>
          </cell>
          <cell r="E50" t="str">
            <v>4</v>
          </cell>
          <cell r="F50" t="str">
            <v>5</v>
          </cell>
          <cell r="G50" t="str">
            <v>6</v>
          </cell>
          <cell r="H50" t="str">
            <v>7</v>
          </cell>
          <cell r="I50" t="str">
            <v>8</v>
          </cell>
          <cell r="J50" t="str">
            <v>9</v>
          </cell>
          <cell r="K50" t="str">
            <v>9=3 s/d 9</v>
          </cell>
        </row>
        <row r="51">
          <cell r="B51" t="str">
            <v>Dalam  Rupiah</v>
          </cell>
        </row>
        <row r="52">
          <cell r="B52" t="str">
            <v>H   S   D</v>
          </cell>
          <cell r="C52" t="str">
            <v>Rp.</v>
          </cell>
          <cell r="F52">
            <v>1883759.625</v>
          </cell>
          <cell r="K52">
            <v>1883759.625</v>
          </cell>
        </row>
        <row r="53">
          <cell r="B53" t="str">
            <v>M    F   O / Residu</v>
          </cell>
          <cell r="C53" t="str">
            <v>Rp.</v>
          </cell>
          <cell r="K53">
            <v>0</v>
          </cell>
        </row>
        <row r="54">
          <cell r="B54" t="str">
            <v>I    D   O</v>
          </cell>
          <cell r="C54" t="str">
            <v>Rp.</v>
          </cell>
          <cell r="K54">
            <v>0</v>
          </cell>
        </row>
        <row r="55">
          <cell r="B55" t="str">
            <v>Sub  Jumlah</v>
          </cell>
          <cell r="C55" t="str">
            <v>Rp.</v>
          </cell>
          <cell r="D55">
            <v>0</v>
          </cell>
          <cell r="E55">
            <v>0</v>
          </cell>
          <cell r="F55">
            <v>1883759.625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1883759.625</v>
          </cell>
        </row>
        <row r="56">
          <cell r="B56" t="str">
            <v>Batu  bara</v>
          </cell>
          <cell r="C56" t="str">
            <v>Rp.</v>
          </cell>
          <cell r="K56">
            <v>0</v>
          </cell>
        </row>
        <row r="57">
          <cell r="B57" t="str">
            <v>Gas  alam</v>
          </cell>
          <cell r="C57" t="str">
            <v>Rp.</v>
          </cell>
          <cell r="K57">
            <v>0</v>
          </cell>
        </row>
        <row r="58">
          <cell r="B58" t="str">
            <v>Panas  Bumi</v>
          </cell>
          <cell r="C58" t="str">
            <v>Rp.</v>
          </cell>
          <cell r="K58">
            <v>0</v>
          </cell>
        </row>
        <row r="59">
          <cell r="B59" t="str">
            <v>E&amp;P</v>
          </cell>
          <cell r="C59" t="str">
            <v>Rp.</v>
          </cell>
          <cell r="K59">
            <v>0</v>
          </cell>
        </row>
        <row r="60">
          <cell r="B60" t="str">
            <v>Retribusi Penggunaan Arus Air Pemda</v>
          </cell>
          <cell r="C60" t="str">
            <v>Rp.</v>
          </cell>
          <cell r="K60">
            <v>0</v>
          </cell>
        </row>
        <row r="61">
          <cell r="B61" t="str">
            <v>Campuran  Minyak  Bakar  dll</v>
          </cell>
          <cell r="C61" t="str">
            <v>Rp.</v>
          </cell>
          <cell r="K61">
            <v>0</v>
          </cell>
        </row>
        <row r="62">
          <cell r="B62" t="str">
            <v>Minyak  Pelumas</v>
          </cell>
          <cell r="C62" t="str">
            <v>Rp.</v>
          </cell>
          <cell r="F62">
            <v>234840.5</v>
          </cell>
          <cell r="K62">
            <v>234840.5</v>
          </cell>
        </row>
        <row r="63">
          <cell r="B63" t="str">
            <v>Bahan Bakar Sewa Pembangkit</v>
          </cell>
          <cell r="C63" t="str">
            <v>Rp.</v>
          </cell>
          <cell r="J63">
            <v>0</v>
          </cell>
          <cell r="K63">
            <v>0</v>
          </cell>
        </row>
        <row r="64">
          <cell r="B64" t="str">
            <v>J u m l a h</v>
          </cell>
          <cell r="C64" t="str">
            <v>Rp.</v>
          </cell>
          <cell r="D64">
            <v>0</v>
          </cell>
          <cell r="E64">
            <v>0</v>
          </cell>
          <cell r="F64">
            <v>2118600.125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2118600.125</v>
          </cell>
        </row>
        <row r="65">
          <cell r="B65" t="str">
            <v>Dalam  Satuan  ( Unit )</v>
          </cell>
        </row>
        <row r="66">
          <cell r="B66" t="str">
            <v>H   S   D</v>
          </cell>
          <cell r="C66" t="str">
            <v>Liter</v>
          </cell>
          <cell r="F66">
            <v>742500</v>
          </cell>
          <cell r="K66">
            <v>742500</v>
          </cell>
        </row>
        <row r="67">
          <cell r="B67" t="str">
            <v>M    F   O / Residu</v>
          </cell>
          <cell r="C67" t="str">
            <v>Liter</v>
          </cell>
          <cell r="K67">
            <v>0</v>
          </cell>
        </row>
        <row r="68">
          <cell r="B68" t="str">
            <v>I    D   O</v>
          </cell>
          <cell r="C68" t="str">
            <v>Liter</v>
          </cell>
          <cell r="K68">
            <v>0</v>
          </cell>
        </row>
        <row r="69">
          <cell r="B69" t="str">
            <v>Batu  bara</v>
          </cell>
          <cell r="C69" t="str">
            <v>Kg</v>
          </cell>
          <cell r="K69">
            <v>0</v>
          </cell>
        </row>
        <row r="70">
          <cell r="B70" t="str">
            <v>Gas  alam</v>
          </cell>
          <cell r="C70" t="str">
            <v>1000 BTU</v>
          </cell>
          <cell r="K70">
            <v>0</v>
          </cell>
        </row>
        <row r="71">
          <cell r="B71" t="str">
            <v>Panas  Bumi</v>
          </cell>
          <cell r="C71" t="str">
            <v>kWh</v>
          </cell>
          <cell r="K71">
            <v>0</v>
          </cell>
        </row>
        <row r="72">
          <cell r="B72" t="str">
            <v>E&amp;P (PLTA)</v>
          </cell>
          <cell r="C72" t="str">
            <v>kWh</v>
          </cell>
          <cell r="K72">
            <v>0</v>
          </cell>
        </row>
        <row r="73">
          <cell r="B73" t="str">
            <v>E&amp;P (PLTU)</v>
          </cell>
          <cell r="C73" t="str">
            <v>m3</v>
          </cell>
          <cell r="K73">
            <v>0</v>
          </cell>
        </row>
        <row r="74">
          <cell r="B74" t="str">
            <v>Retribusi Penggunaan Arus Air Pemda</v>
          </cell>
          <cell r="C74" t="str">
            <v>Liter</v>
          </cell>
          <cell r="K74">
            <v>0</v>
          </cell>
        </row>
        <row r="75">
          <cell r="B75" t="str">
            <v>Campuran  Minyak  Bakar  dll</v>
          </cell>
          <cell r="C75" t="str">
            <v>Liter</v>
          </cell>
          <cell r="K75">
            <v>0</v>
          </cell>
        </row>
        <row r="76">
          <cell r="B76" t="str">
            <v>Minyak  Pelumas</v>
          </cell>
          <cell r="C76" t="str">
            <v>Liter</v>
          </cell>
          <cell r="F76">
            <v>7575.5</v>
          </cell>
          <cell r="K76">
            <v>7575.5</v>
          </cell>
        </row>
        <row r="77">
          <cell r="B77" t="str">
            <v>Bahan Bakar Sewa Pembangkit</v>
          </cell>
          <cell r="C77" t="str">
            <v>Liter</v>
          </cell>
          <cell r="J77">
            <v>0</v>
          </cell>
          <cell r="K77">
            <v>0</v>
          </cell>
        </row>
        <row r="81">
          <cell r="B81" t="str">
            <v>PT. PLN (PERSERO)</v>
          </cell>
        </row>
        <row r="82">
          <cell r="B82" t="str">
            <v>SATUAN ADMINISTRASI</v>
          </cell>
        </row>
        <row r="83">
          <cell r="B83" t="str">
            <v>DISTRIBUSI BALI</v>
          </cell>
        </row>
        <row r="84">
          <cell r="B84" t="str">
            <v>LEMBAR KERJA</v>
          </cell>
          <cell r="H84" t="str">
            <v>Daftar</v>
          </cell>
          <cell r="I84" t="str">
            <v>12B1</v>
          </cell>
        </row>
        <row r="85">
          <cell r="B85" t="str">
            <v>ANGGARAN LABA RUGI</v>
          </cell>
        </row>
        <row r="86">
          <cell r="B86" t="str">
            <v>TAHUN 2005 - S/D TRW III</v>
          </cell>
          <cell r="H86" t="str">
            <v>Perihal</v>
          </cell>
          <cell r="I86" t="str">
            <v>PEMAKAIAN BAHAN BAKAR DAN MINYAK PELUMAS</v>
          </cell>
        </row>
        <row r="87">
          <cell r="B87" t="str">
            <v>(Dalam ribuan rupiah)</v>
          </cell>
        </row>
        <row r="88">
          <cell r="D88" t="str">
            <v>Pembangkitan PLTA</v>
          </cell>
          <cell r="E88" t="str">
            <v>Pembangkitan PLTU</v>
          </cell>
          <cell r="F88" t="str">
            <v>Pembangkitan PLTD</v>
          </cell>
          <cell r="G88" t="str">
            <v>Pembangkitan PLTG</v>
          </cell>
          <cell r="H88" t="str">
            <v>Pembangkitan PLTP</v>
          </cell>
          <cell r="I88" t="str">
            <v xml:space="preserve">Pembangkitan PLTGU </v>
          </cell>
          <cell r="J88" t="str">
            <v>Sewa Pembangkit</v>
          </cell>
          <cell r="K88" t="str">
            <v>Fungsi Pembangkitan :</v>
          </cell>
        </row>
        <row r="89">
          <cell r="C89" t="str">
            <v>Satuan</v>
          </cell>
          <cell r="D89" t="str">
            <v>PLTA</v>
          </cell>
          <cell r="E89" t="str">
            <v>PLTU</v>
          </cell>
          <cell r="F89" t="str">
            <v>PLTD</v>
          </cell>
          <cell r="G89" t="str">
            <v>PLTG</v>
          </cell>
          <cell r="H89" t="str">
            <v>PLTP</v>
          </cell>
          <cell r="I89" t="str">
            <v>PLTGU</v>
          </cell>
          <cell r="J89" t="str">
            <v>Sewa Pembangkit</v>
          </cell>
          <cell r="K89" t="str">
            <v>Jumlah</v>
          </cell>
        </row>
        <row r="90">
          <cell r="B90" t="str">
            <v>1</v>
          </cell>
          <cell r="C90" t="str">
            <v>2</v>
          </cell>
          <cell r="D90" t="str">
            <v>3</v>
          </cell>
          <cell r="E90" t="str">
            <v>4</v>
          </cell>
          <cell r="F90" t="str">
            <v>5</v>
          </cell>
          <cell r="G90" t="str">
            <v>6</v>
          </cell>
          <cell r="H90" t="str">
            <v>7</v>
          </cell>
          <cell r="I90" t="str">
            <v>8</v>
          </cell>
          <cell r="J90" t="str">
            <v>9</v>
          </cell>
          <cell r="K90" t="str">
            <v>9=3 s/d 9</v>
          </cell>
        </row>
        <row r="91">
          <cell r="B91" t="str">
            <v>Dalam  Rupiah</v>
          </cell>
        </row>
        <row r="92">
          <cell r="B92" t="str">
            <v>H   S   D</v>
          </cell>
          <cell r="C92" t="str">
            <v>Rp.</v>
          </cell>
          <cell r="F92">
            <v>2826041.4080459774</v>
          </cell>
          <cell r="K92">
            <v>2826041.4080459774</v>
          </cell>
        </row>
        <row r="93">
          <cell r="B93" t="str">
            <v>M    F   O / Residu</v>
          </cell>
          <cell r="C93" t="str">
            <v>Rp.</v>
          </cell>
          <cell r="K93">
            <v>0</v>
          </cell>
        </row>
        <row r="94">
          <cell r="B94" t="str">
            <v>I    D   O</v>
          </cell>
          <cell r="C94" t="str">
            <v>Rp.</v>
          </cell>
          <cell r="K94">
            <v>0</v>
          </cell>
        </row>
        <row r="95">
          <cell r="B95" t="str">
            <v>Sub  Jumlah</v>
          </cell>
          <cell r="C95" t="str">
            <v>Rp.</v>
          </cell>
          <cell r="D95">
            <v>0</v>
          </cell>
          <cell r="E95">
            <v>0</v>
          </cell>
          <cell r="F95">
            <v>2826041.4080459774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2826041.4080459774</v>
          </cell>
        </row>
        <row r="96">
          <cell r="B96" t="str">
            <v>Batu  bara</v>
          </cell>
          <cell r="C96" t="str">
            <v>Rp.</v>
          </cell>
          <cell r="K96">
            <v>0</v>
          </cell>
        </row>
        <row r="97">
          <cell r="B97" t="str">
            <v>Gas  alam</v>
          </cell>
          <cell r="C97" t="str">
            <v>Rp.</v>
          </cell>
          <cell r="K97">
            <v>0</v>
          </cell>
        </row>
        <row r="98">
          <cell r="B98" t="str">
            <v>Panas  Bumi</v>
          </cell>
          <cell r="C98" t="str">
            <v>Rp.</v>
          </cell>
          <cell r="K98">
            <v>0</v>
          </cell>
        </row>
        <row r="99">
          <cell r="B99" t="str">
            <v>E&amp;P</v>
          </cell>
          <cell r="C99" t="str">
            <v>Rp.</v>
          </cell>
          <cell r="K99">
            <v>0</v>
          </cell>
        </row>
        <row r="100">
          <cell r="B100" t="str">
            <v>Retribusi Penggunaan Arus Air Pemda</v>
          </cell>
          <cell r="C100" t="str">
            <v>Rp.</v>
          </cell>
          <cell r="K100">
            <v>0</v>
          </cell>
        </row>
        <row r="101">
          <cell r="B101" t="str">
            <v>Campuran  Minyak  Bakar  dll</v>
          </cell>
          <cell r="C101" t="str">
            <v>Rp.</v>
          </cell>
          <cell r="K101">
            <v>0</v>
          </cell>
        </row>
        <row r="102">
          <cell r="B102" t="str">
            <v>Minyak  Pelumas</v>
          </cell>
          <cell r="C102" t="str">
            <v>Rp.</v>
          </cell>
          <cell r="F102">
            <v>352313.73733503616</v>
          </cell>
          <cell r="K102">
            <v>352313.73733503616</v>
          </cell>
        </row>
        <row r="103">
          <cell r="B103" t="str">
            <v>Bahan Bakar Sewa Pembangkit</v>
          </cell>
          <cell r="C103" t="str">
            <v>Rp.</v>
          </cell>
          <cell r="J103">
            <v>0</v>
          </cell>
          <cell r="K103">
            <v>0</v>
          </cell>
        </row>
        <row r="104">
          <cell r="B104" t="str">
            <v>J u m l a h</v>
          </cell>
          <cell r="C104" t="str">
            <v>Rp.</v>
          </cell>
          <cell r="D104">
            <v>0</v>
          </cell>
          <cell r="E104">
            <v>0</v>
          </cell>
          <cell r="F104">
            <v>3178355.1453810134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3178355.1453810134</v>
          </cell>
        </row>
        <row r="105">
          <cell r="B105" t="str">
            <v>Dalam  Satuan  ( Unit )</v>
          </cell>
        </row>
        <row r="106">
          <cell r="B106" t="str">
            <v>H   S   D</v>
          </cell>
          <cell r="C106" t="str">
            <v>Liter</v>
          </cell>
          <cell r="F106">
            <v>1113908.0459770116</v>
          </cell>
          <cell r="K106">
            <v>1113908.0459770116</v>
          </cell>
        </row>
        <row r="107">
          <cell r="B107" t="str">
            <v>M    F   O / Residu</v>
          </cell>
          <cell r="C107" t="str">
            <v>Liter</v>
          </cell>
          <cell r="K107">
            <v>0</v>
          </cell>
        </row>
        <row r="108">
          <cell r="B108" t="str">
            <v>I    D   O</v>
          </cell>
          <cell r="C108" t="str">
            <v>Liter</v>
          </cell>
          <cell r="K108">
            <v>0</v>
          </cell>
        </row>
        <row r="109">
          <cell r="B109" t="str">
            <v>Batu  bara</v>
          </cell>
          <cell r="C109" t="str">
            <v>Kg</v>
          </cell>
          <cell r="K109">
            <v>0</v>
          </cell>
        </row>
        <row r="110">
          <cell r="B110" t="str">
            <v>Gas  alam</v>
          </cell>
          <cell r="C110" t="str">
            <v>1000 BTU</v>
          </cell>
          <cell r="K110">
            <v>0</v>
          </cell>
        </row>
        <row r="111">
          <cell r="B111" t="str">
            <v>Panas  Bumi</v>
          </cell>
          <cell r="C111" t="str">
            <v>kWh</v>
          </cell>
          <cell r="K111">
            <v>0</v>
          </cell>
        </row>
        <row r="112">
          <cell r="B112" t="str">
            <v>E&amp;P (PLTA)</v>
          </cell>
          <cell r="C112" t="str">
            <v>kWh</v>
          </cell>
          <cell r="K112">
            <v>0</v>
          </cell>
        </row>
        <row r="113">
          <cell r="B113" t="str">
            <v>E&amp;P (PLTU)</v>
          </cell>
          <cell r="C113" t="str">
            <v>m3</v>
          </cell>
          <cell r="K113">
            <v>0</v>
          </cell>
        </row>
        <row r="114">
          <cell r="B114" t="str">
            <v>Retribusi Penggunaan Arus Air Pemda</v>
          </cell>
          <cell r="C114" t="str">
            <v>Liter</v>
          </cell>
          <cell r="K114">
            <v>0</v>
          </cell>
        </row>
        <row r="115">
          <cell r="B115" t="str">
            <v>Campuran  Minyak  Bakar  dll</v>
          </cell>
          <cell r="C115" t="str">
            <v>Liter</v>
          </cell>
          <cell r="K115">
            <v>0</v>
          </cell>
        </row>
        <row r="116">
          <cell r="B116" t="str">
            <v>Minyak  Pelumas</v>
          </cell>
          <cell r="C116" t="str">
            <v>Liter</v>
          </cell>
          <cell r="F116">
            <v>11364.862494678586</v>
          </cell>
          <cell r="K116">
            <v>11364.862494678586</v>
          </cell>
        </row>
        <row r="118">
          <cell r="B118" t="str">
            <v>D:\TM1-HASIL\TM1\PLN Budget Reports V1.2\Reports\[RKAP Laba_ Rugi.xls]BBMJenis(12B1)</v>
          </cell>
          <cell r="K118">
            <v>38413.629965162036</v>
          </cell>
        </row>
        <row r="121">
          <cell r="B121" t="str">
            <v>PT. PLN (PERSERO)</v>
          </cell>
        </row>
        <row r="122">
          <cell r="B122" t="str">
            <v>SATUAN ADMINISTRASI</v>
          </cell>
        </row>
        <row r="123">
          <cell r="B123" t="str">
            <v>DISTRIBUSI BALI</v>
          </cell>
        </row>
        <row r="124">
          <cell r="B124" t="str">
            <v>LEMBAR KERJA</v>
          </cell>
          <cell r="H124" t="str">
            <v>Daftar</v>
          </cell>
          <cell r="I124" t="str">
            <v>12B1</v>
          </cell>
        </row>
        <row r="125">
          <cell r="B125" t="str">
            <v>ANGGARAN LABA RUGI</v>
          </cell>
        </row>
        <row r="126">
          <cell r="B126" t="str">
            <v>TAHUN 2005 - S/D TRW IV</v>
          </cell>
          <cell r="H126" t="str">
            <v>Perihal</v>
          </cell>
          <cell r="I126" t="str">
            <v>PEMAKAIAN BAHAN BAKAR DAN MINYAK PELUMAS</v>
          </cell>
        </row>
        <row r="127">
          <cell r="B127" t="str">
            <v>(Dalam ribuan rupiah)</v>
          </cell>
        </row>
        <row r="128">
          <cell r="D128" t="str">
            <v>Pembangkitan PLTA</v>
          </cell>
          <cell r="E128" t="str">
            <v>Pembangkitan PLTU</v>
          </cell>
          <cell r="F128" t="str">
            <v>Pembangkitan PLTD</v>
          </cell>
          <cell r="G128" t="str">
            <v>Pembangkitan PLTG</v>
          </cell>
          <cell r="H128" t="str">
            <v>Pembangkitan PLTP</v>
          </cell>
          <cell r="I128" t="str">
            <v xml:space="preserve">Pembangkitan PLTGU </v>
          </cell>
          <cell r="J128" t="str">
            <v>Sewa Pembangkit</v>
          </cell>
          <cell r="K128" t="str">
            <v>Fungsi Pembangkitan :</v>
          </cell>
        </row>
        <row r="129">
          <cell r="C129" t="str">
            <v>Satuan</v>
          </cell>
          <cell r="D129" t="str">
            <v>PLTA</v>
          </cell>
          <cell r="E129" t="str">
            <v>PLTU</v>
          </cell>
          <cell r="F129" t="str">
            <v>PLTD</v>
          </cell>
          <cell r="G129" t="str">
            <v>PLTG</v>
          </cell>
          <cell r="H129" t="str">
            <v>PLTP</v>
          </cell>
          <cell r="I129" t="str">
            <v>PLTGU</v>
          </cell>
          <cell r="J129" t="str">
            <v>Sewa Pembangkit</v>
          </cell>
          <cell r="K129" t="str">
            <v>Jumlah</v>
          </cell>
        </row>
        <row r="130">
          <cell r="B130" t="str">
            <v>1</v>
          </cell>
          <cell r="C130" t="str">
            <v>2</v>
          </cell>
          <cell r="D130" t="str">
            <v>3</v>
          </cell>
          <cell r="E130" t="str">
            <v>4</v>
          </cell>
          <cell r="F130" t="str">
            <v>5</v>
          </cell>
          <cell r="G130" t="str">
            <v>6</v>
          </cell>
          <cell r="H130" t="str">
            <v>7</v>
          </cell>
          <cell r="I130" t="str">
            <v>8</v>
          </cell>
          <cell r="J130" t="str">
            <v>9</v>
          </cell>
          <cell r="K130" t="str">
            <v>9=3 s/d 9</v>
          </cell>
        </row>
        <row r="131">
          <cell r="B131" t="str">
            <v>Dalam  Rupiah</v>
          </cell>
        </row>
        <row r="132">
          <cell r="B132" t="str">
            <v>H   S   D</v>
          </cell>
          <cell r="C132" t="str">
            <v>Rp.</v>
          </cell>
          <cell r="F132">
            <v>3767520.25</v>
          </cell>
          <cell r="K132">
            <v>3767520.25</v>
          </cell>
        </row>
        <row r="133">
          <cell r="B133" t="str">
            <v>M    F   O / Residu</v>
          </cell>
          <cell r="C133" t="str">
            <v>Rp.</v>
          </cell>
          <cell r="K133">
            <v>0</v>
          </cell>
        </row>
        <row r="134">
          <cell r="B134" t="str">
            <v>I    D   O</v>
          </cell>
          <cell r="C134" t="str">
            <v>Rp.</v>
          </cell>
          <cell r="K134">
            <v>0</v>
          </cell>
        </row>
        <row r="135">
          <cell r="B135" t="str">
            <v>Sub  Jumlah</v>
          </cell>
          <cell r="C135" t="str">
            <v>Rp.</v>
          </cell>
          <cell r="D135">
            <v>0</v>
          </cell>
          <cell r="E135">
            <v>0</v>
          </cell>
          <cell r="F135">
            <v>3767520.25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3767520.25</v>
          </cell>
        </row>
        <row r="136">
          <cell r="B136" t="str">
            <v>Batu  bara</v>
          </cell>
          <cell r="C136" t="str">
            <v>Rp.</v>
          </cell>
          <cell r="K136">
            <v>0</v>
          </cell>
        </row>
        <row r="137">
          <cell r="B137" t="str">
            <v>Gas  alam</v>
          </cell>
          <cell r="C137" t="str">
            <v>Rp.</v>
          </cell>
          <cell r="K137">
            <v>0</v>
          </cell>
        </row>
        <row r="138">
          <cell r="B138" t="str">
            <v>Panas  Bumi</v>
          </cell>
          <cell r="C138" t="str">
            <v>Rp.</v>
          </cell>
          <cell r="K138">
            <v>0</v>
          </cell>
        </row>
        <row r="139">
          <cell r="B139" t="str">
            <v>E&amp;P</v>
          </cell>
          <cell r="C139" t="str">
            <v>Rp.</v>
          </cell>
          <cell r="K139">
            <v>0</v>
          </cell>
        </row>
        <row r="140">
          <cell r="B140" t="str">
            <v>Retribusi Penggunaan Arus Air Pemda</v>
          </cell>
          <cell r="C140" t="str">
            <v>Rp.</v>
          </cell>
          <cell r="K140">
            <v>0</v>
          </cell>
        </row>
        <row r="141">
          <cell r="B141" t="str">
            <v>Campuran  Minyak  Bakar  dll</v>
          </cell>
          <cell r="C141" t="str">
            <v>Rp.</v>
          </cell>
          <cell r="K141">
            <v>0</v>
          </cell>
        </row>
        <row r="142">
          <cell r="B142" t="str">
            <v>Minyak  Pelumas</v>
          </cell>
          <cell r="C142" t="str">
            <v>Rp.</v>
          </cell>
          <cell r="F142">
            <v>469680</v>
          </cell>
          <cell r="K142">
            <v>469680</v>
          </cell>
        </row>
        <row r="143">
          <cell r="B143" t="str">
            <v>Bahan Bakar Sewa Pembangkit</v>
          </cell>
          <cell r="C143" t="str">
            <v>Rp.</v>
          </cell>
          <cell r="J143">
            <v>0</v>
          </cell>
          <cell r="K143">
            <v>0</v>
          </cell>
        </row>
        <row r="144">
          <cell r="B144" t="str">
            <v>J u m l a h</v>
          </cell>
          <cell r="C144" t="str">
            <v>Rp.</v>
          </cell>
          <cell r="D144">
            <v>0</v>
          </cell>
          <cell r="E144">
            <v>0</v>
          </cell>
          <cell r="F144">
            <v>4237200.25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4237200.25</v>
          </cell>
        </row>
        <row r="145">
          <cell r="B145" t="str">
            <v>Dalam  Satuan  ( Unit )</v>
          </cell>
        </row>
        <row r="146">
          <cell r="B146" t="str">
            <v>H   S   D</v>
          </cell>
          <cell r="C146" t="str">
            <v>Liter</v>
          </cell>
          <cell r="F146">
            <v>1485000</v>
          </cell>
          <cell r="K146">
            <v>1485000</v>
          </cell>
        </row>
        <row r="147">
          <cell r="B147" t="str">
            <v>M    F   O / Residu</v>
          </cell>
          <cell r="C147" t="str">
            <v>Liter</v>
          </cell>
          <cell r="K147">
            <v>0</v>
          </cell>
        </row>
        <row r="148">
          <cell r="B148" t="str">
            <v>I    D   O</v>
          </cell>
          <cell r="C148" t="str">
            <v>Liter</v>
          </cell>
          <cell r="K148">
            <v>0</v>
          </cell>
        </row>
        <row r="149">
          <cell r="B149" t="str">
            <v>Batu  bara</v>
          </cell>
          <cell r="C149" t="str">
            <v>Kg</v>
          </cell>
          <cell r="K149">
            <v>0</v>
          </cell>
        </row>
        <row r="150">
          <cell r="B150" t="str">
            <v>Gas  alam</v>
          </cell>
          <cell r="C150" t="str">
            <v>1000 BTU</v>
          </cell>
          <cell r="K150">
            <v>0</v>
          </cell>
        </row>
        <row r="151">
          <cell r="B151" t="str">
            <v>Panas  Bumi</v>
          </cell>
          <cell r="C151" t="str">
            <v>kWh</v>
          </cell>
          <cell r="K151">
            <v>0</v>
          </cell>
        </row>
        <row r="152">
          <cell r="B152" t="str">
            <v>E&amp;P (PLTA)</v>
          </cell>
          <cell r="C152" t="str">
            <v>kWh</v>
          </cell>
          <cell r="K152">
            <v>0</v>
          </cell>
        </row>
        <row r="153">
          <cell r="B153" t="str">
            <v>E&amp;P (PLTU)</v>
          </cell>
          <cell r="C153" t="str">
            <v>m3</v>
          </cell>
          <cell r="K153">
            <v>0</v>
          </cell>
        </row>
        <row r="154">
          <cell r="B154" t="str">
            <v>Retribusi Penggunaan Arus Air Pemda</v>
          </cell>
          <cell r="C154" t="str">
            <v>Liter</v>
          </cell>
          <cell r="K154">
            <v>0</v>
          </cell>
        </row>
        <row r="155">
          <cell r="B155" t="str">
            <v>Campuran  Minyak  Bakar  dll</v>
          </cell>
          <cell r="C155" t="str">
            <v>Liter</v>
          </cell>
          <cell r="K155">
            <v>0</v>
          </cell>
        </row>
      </sheetData>
      <sheetData sheetId="14">
        <row r="1">
          <cell r="B1" t="str">
            <v>PT. PLN (PERSERO)</v>
          </cell>
        </row>
        <row r="2">
          <cell r="B2" t="str">
            <v>SATUAN ADMINISTRASI</v>
          </cell>
        </row>
        <row r="3">
          <cell r="B3" t="str">
            <v>DISTRIBUSI BALI</v>
          </cell>
        </row>
        <row r="4">
          <cell r="B4" t="str">
            <v>LEMBAR KERJA</v>
          </cell>
          <cell r="T4" t="str">
            <v>Daftar</v>
          </cell>
          <cell r="U4" t="str">
            <v>12B2</v>
          </cell>
        </row>
        <row r="5">
          <cell r="B5" t="str">
            <v>ANGGARAN LABA RUGI</v>
          </cell>
        </row>
        <row r="6">
          <cell r="B6" t="str">
            <v>TAHUN 2005 - S/D TRW I</v>
          </cell>
          <cell r="T6" t="str">
            <v>Perihal</v>
          </cell>
          <cell r="U6" t="str">
            <v>PRODUKSI TENAGA LISTRIK DAN BAHAN BAKAR / TRANSPORTASI</v>
          </cell>
        </row>
        <row r="7">
          <cell r="B7" t="str">
            <v>(Dalam ribuan rupiah)</v>
          </cell>
        </row>
        <row r="8">
          <cell r="C8" t="str">
            <v>Nama Pusat Listrik</v>
          </cell>
          <cell r="D8" t="str">
            <v>Jenis Bahan Bakar</v>
          </cell>
          <cell r="E8" t="str">
            <v>Pembangkitan</v>
          </cell>
          <cell r="F8" t="str">
            <v>Produksi Bruto - MWh</v>
          </cell>
          <cell r="G8" t="str">
            <v>PS Sentral - MWh</v>
          </cell>
          <cell r="H8" t="str">
            <v xml:space="preserve">Produksi Netto - MWh </v>
          </cell>
          <cell r="I8" t="str">
            <v>SFC - unit/kWh</v>
          </cell>
          <cell r="J8" t="str">
            <v>Volume Bahan Bakar</v>
          </cell>
          <cell r="K8" t="str">
            <v xml:space="preserve">Satuan Bahan Bakar </v>
          </cell>
          <cell r="L8" t="str">
            <v>Biaya Bahan Bakar / Satuan - Rp/Satuan</v>
          </cell>
          <cell r="M8" t="str">
            <v>Biaya Bahan Bakar -  Rp</v>
          </cell>
          <cell r="N8" t="str">
            <v>Biaya Bahan Bakar / Satuan - USD/Satuan</v>
          </cell>
          <cell r="O8" t="str">
            <v>Biaya Bahan Bakar -  USD</v>
          </cell>
          <cell r="P8" t="str">
            <v>Equivalen Rupiah -  Rp</v>
          </cell>
          <cell r="Q8" t="str">
            <v>Jumlah Biaya Bahan Bakar</v>
          </cell>
          <cell r="R8" t="str">
            <v>Nilai Kalor - Kcal</v>
          </cell>
          <cell r="S8" t="str">
            <v>Tara Kalor - Kcal/kwH</v>
          </cell>
          <cell r="T8" t="str">
            <v>Biaya Transportasi -  Rp/Liter</v>
          </cell>
          <cell r="U8" t="str">
            <v xml:space="preserve">Biaya Transportasi -  Rp </v>
          </cell>
          <cell r="V8" t="str">
            <v>Jumlah Biaya Bahan Bakar / Transportasi - Rp</v>
          </cell>
          <cell r="W8" t="str">
            <v>Biaya Produksi / kWh</v>
          </cell>
        </row>
        <row r="9">
          <cell r="B9" t="str">
            <v>No.</v>
          </cell>
          <cell r="C9" t="str">
            <v>Nama Pusat Listrik</v>
          </cell>
          <cell r="D9" t="str">
            <v>Jenis        Bahan Bakar</v>
          </cell>
          <cell r="E9" t="str">
            <v>Pembangkitan</v>
          </cell>
          <cell r="F9" t="str">
            <v>Produksi Bruto</v>
          </cell>
          <cell r="G9" t="str">
            <v>PS Sentral</v>
          </cell>
          <cell r="H9" t="str">
            <v>Produksi Netto</v>
          </cell>
          <cell r="I9" t="str">
            <v>SFC/SGC</v>
          </cell>
          <cell r="J9" t="str">
            <v>Volume Bahan Bakar</v>
          </cell>
          <cell r="K9" t="str">
            <v xml:space="preserve">Satuan            Bahan Bakar </v>
          </cell>
          <cell r="L9" t="str">
            <v>Porsi Rupiah</v>
          </cell>
          <cell r="N9" t="str">
            <v>Porsi Valas (USD)</v>
          </cell>
          <cell r="Q9" t="str">
            <v>Jumlah Biaya Bahan Bakar</v>
          </cell>
          <cell r="R9" t="str">
            <v>Kalor</v>
          </cell>
          <cell r="T9" t="str">
            <v>Biaya Transportasi</v>
          </cell>
          <cell r="V9" t="str">
            <v>Jumlah Biaya Bahan Bakar &amp; Transportasi</v>
          </cell>
          <cell r="W9" t="str">
            <v>Biaya Produksi / kWh</v>
          </cell>
        </row>
        <row r="10">
          <cell r="L10" t="str">
            <v>Biaya Bahan Bakar / Satuan</v>
          </cell>
          <cell r="M10" t="str">
            <v>Biaya Bahan Bakar</v>
          </cell>
          <cell r="N10" t="str">
            <v>Biaya Bahan Bakar / Satuan</v>
          </cell>
          <cell r="O10" t="str">
            <v>Biaya Bahan Bakar</v>
          </cell>
          <cell r="P10" t="str">
            <v>Equivalen Rupiah</v>
          </cell>
          <cell r="R10" t="str">
            <v>Nilai Kalor</v>
          </cell>
          <cell r="S10" t="str">
            <v>Tara Kalor</v>
          </cell>
        </row>
        <row r="11">
          <cell r="F11" t="str">
            <v>MWh</v>
          </cell>
          <cell r="G11" t="str">
            <v>MWh</v>
          </cell>
          <cell r="H11" t="str">
            <v xml:space="preserve">MWh </v>
          </cell>
          <cell r="I11" t="str">
            <v>unit/kWh</v>
          </cell>
          <cell r="L11" t="str">
            <v>Rp/Satuan</v>
          </cell>
          <cell r="M11" t="str">
            <v xml:space="preserve"> Rp</v>
          </cell>
          <cell r="N11" t="str">
            <v>USD/Satuan</v>
          </cell>
          <cell r="O11" t="str">
            <v xml:space="preserve"> USD</v>
          </cell>
          <cell r="P11" t="str">
            <v xml:space="preserve"> Rp</v>
          </cell>
          <cell r="Q11" t="str">
            <v>Rp</v>
          </cell>
          <cell r="R11" t="str">
            <v>Kcal</v>
          </cell>
          <cell r="S11" t="str">
            <v>Kcal/kwH</v>
          </cell>
          <cell r="T11" t="str">
            <v xml:space="preserve"> Rp/Liter</v>
          </cell>
          <cell r="U11" t="str">
            <v xml:space="preserve"> Rp </v>
          </cell>
          <cell r="V11" t="str">
            <v>Rp</v>
          </cell>
          <cell r="W11" t="str">
            <v xml:space="preserve">Rp / kWh </v>
          </cell>
        </row>
        <row r="12">
          <cell r="B12" t="str">
            <v>1</v>
          </cell>
          <cell r="C12" t="str">
            <v>2</v>
          </cell>
          <cell r="D12" t="str">
            <v>3</v>
          </cell>
          <cell r="E12" t="str">
            <v>4</v>
          </cell>
          <cell r="F12" t="str">
            <v>5</v>
          </cell>
          <cell r="G12" t="str">
            <v>6</v>
          </cell>
          <cell r="H12" t="str">
            <v>7=5-6</v>
          </cell>
          <cell r="I12" t="str">
            <v>8</v>
          </cell>
          <cell r="J12" t="str">
            <v>9=8*5</v>
          </cell>
          <cell r="K12" t="str">
            <v>10</v>
          </cell>
          <cell r="L12" t="str">
            <v>11</v>
          </cell>
          <cell r="M12" t="str">
            <v>12=9*11</v>
          </cell>
          <cell r="N12" t="str">
            <v>13</v>
          </cell>
          <cell r="O12" t="str">
            <v>14=9*13</v>
          </cell>
          <cell r="P12" t="str">
            <v>15=14*Assptn</v>
          </cell>
          <cell r="Q12" t="str">
            <v>16=12+15</v>
          </cell>
          <cell r="R12">
            <v>17</v>
          </cell>
          <cell r="S12" t="str">
            <v>18=(9*17)/5</v>
          </cell>
          <cell r="T12" t="str">
            <v>19</v>
          </cell>
          <cell r="U12" t="str">
            <v>20=19*9</v>
          </cell>
          <cell r="V12" t="str">
            <v>21=16+20</v>
          </cell>
          <cell r="W12" t="str">
            <v>22= 21 / 5</v>
          </cell>
        </row>
        <row r="13">
          <cell r="B13">
            <v>1</v>
          </cell>
          <cell r="C13" t="str">
            <v>PLTD Nusa Penida &amp; Jungut Batu</v>
          </cell>
          <cell r="D13" t="str">
            <v>HSD</v>
          </cell>
          <cell r="E13" t="str">
            <v>PLTD</v>
          </cell>
          <cell r="F13">
            <v>1175</v>
          </cell>
          <cell r="H13">
            <v>1175</v>
          </cell>
          <cell r="I13">
            <v>0.316</v>
          </cell>
          <cell r="J13">
            <v>371300</v>
          </cell>
          <cell r="K13" t="str">
            <v>liter</v>
          </cell>
          <cell r="L13">
            <v>1830</v>
          </cell>
          <cell r="M13">
            <v>679479</v>
          </cell>
          <cell r="O13">
            <v>0</v>
          </cell>
          <cell r="P13">
            <v>0</v>
          </cell>
          <cell r="Q13">
            <v>679479</v>
          </cell>
          <cell r="S13">
            <v>0</v>
          </cell>
          <cell r="T13">
            <v>707.05</v>
          </cell>
          <cell r="U13">
            <v>262527.66499999998</v>
          </cell>
          <cell r="V13">
            <v>942006.66500000004</v>
          </cell>
          <cell r="W13">
            <v>801.70780000000002</v>
          </cell>
        </row>
        <row r="14">
          <cell r="B14">
            <v>2</v>
          </cell>
          <cell r="H14">
            <v>0</v>
          </cell>
          <cell r="J14">
            <v>0</v>
          </cell>
          <cell r="K14" t="str">
            <v/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S14">
            <v>0</v>
          </cell>
          <cell r="U14">
            <v>0</v>
          </cell>
          <cell r="V14">
            <v>0</v>
          </cell>
          <cell r="W14">
            <v>0</v>
          </cell>
        </row>
        <row r="15">
          <cell r="B15">
            <v>3</v>
          </cell>
          <cell r="H15">
            <v>0</v>
          </cell>
          <cell r="J15">
            <v>0</v>
          </cell>
          <cell r="K15" t="str">
            <v/>
          </cell>
          <cell r="M15">
            <v>0</v>
          </cell>
          <cell r="O15">
            <v>0</v>
          </cell>
          <cell r="P15">
            <v>0</v>
          </cell>
          <cell r="Q15">
            <v>0</v>
          </cell>
          <cell r="S15">
            <v>0</v>
          </cell>
          <cell r="U15">
            <v>0</v>
          </cell>
          <cell r="V15">
            <v>0</v>
          </cell>
          <cell r="W15">
            <v>0</v>
          </cell>
        </row>
        <row r="16">
          <cell r="B16">
            <v>4</v>
          </cell>
          <cell r="H16">
            <v>0</v>
          </cell>
          <cell r="J16">
            <v>0</v>
          </cell>
          <cell r="K16" t="str">
            <v/>
          </cell>
          <cell r="M16">
            <v>0</v>
          </cell>
          <cell r="O16">
            <v>0</v>
          </cell>
          <cell r="P16">
            <v>0</v>
          </cell>
          <cell r="Q16">
            <v>0</v>
          </cell>
          <cell r="S16">
            <v>0</v>
          </cell>
          <cell r="U16">
            <v>0</v>
          </cell>
          <cell r="V16">
            <v>0</v>
          </cell>
          <cell r="W16">
            <v>0</v>
          </cell>
        </row>
        <row r="17">
          <cell r="B17">
            <v>5</v>
          </cell>
          <cell r="H17">
            <v>0</v>
          </cell>
          <cell r="J17">
            <v>0</v>
          </cell>
          <cell r="K17" t="str">
            <v/>
          </cell>
          <cell r="M17">
            <v>0</v>
          </cell>
          <cell r="O17">
            <v>0</v>
          </cell>
          <cell r="P17">
            <v>0</v>
          </cell>
          <cell r="Q17">
            <v>0</v>
          </cell>
          <cell r="S17">
            <v>0</v>
          </cell>
          <cell r="U17">
            <v>0</v>
          </cell>
          <cell r="V17">
            <v>0</v>
          </cell>
          <cell r="W17">
            <v>0</v>
          </cell>
        </row>
        <row r="18">
          <cell r="B18">
            <v>6</v>
          </cell>
          <cell r="H18">
            <v>0</v>
          </cell>
          <cell r="J18">
            <v>0</v>
          </cell>
          <cell r="K18" t="str">
            <v/>
          </cell>
          <cell r="M18">
            <v>0</v>
          </cell>
          <cell r="O18">
            <v>0</v>
          </cell>
          <cell r="P18">
            <v>0</v>
          </cell>
          <cell r="Q18">
            <v>0</v>
          </cell>
          <cell r="S18">
            <v>0</v>
          </cell>
          <cell r="U18">
            <v>0</v>
          </cell>
          <cell r="V18">
            <v>0</v>
          </cell>
          <cell r="W18">
            <v>0</v>
          </cell>
        </row>
        <row r="19">
          <cell r="B19">
            <v>7</v>
          </cell>
          <cell r="H19">
            <v>0</v>
          </cell>
          <cell r="J19">
            <v>0</v>
          </cell>
          <cell r="K19" t="str">
            <v/>
          </cell>
          <cell r="M19">
            <v>0</v>
          </cell>
          <cell r="O19">
            <v>0</v>
          </cell>
          <cell r="P19">
            <v>0</v>
          </cell>
          <cell r="Q19">
            <v>0</v>
          </cell>
          <cell r="S19">
            <v>0</v>
          </cell>
          <cell r="U19">
            <v>0</v>
          </cell>
          <cell r="V19">
            <v>0</v>
          </cell>
          <cell r="W19">
            <v>0</v>
          </cell>
        </row>
        <row r="20">
          <cell r="B20">
            <v>8</v>
          </cell>
          <cell r="H20">
            <v>0</v>
          </cell>
          <cell r="J20">
            <v>0</v>
          </cell>
          <cell r="K20" t="str">
            <v/>
          </cell>
          <cell r="M20">
            <v>0</v>
          </cell>
          <cell r="O20">
            <v>0</v>
          </cell>
          <cell r="P20">
            <v>0</v>
          </cell>
          <cell r="Q20">
            <v>0</v>
          </cell>
          <cell r="S20">
            <v>0</v>
          </cell>
          <cell r="U20">
            <v>0</v>
          </cell>
          <cell r="V20">
            <v>0</v>
          </cell>
          <cell r="W20">
            <v>0</v>
          </cell>
        </row>
        <row r="21">
          <cell r="B21">
            <v>9</v>
          </cell>
          <cell r="H21">
            <v>0</v>
          </cell>
          <cell r="J21">
            <v>0</v>
          </cell>
          <cell r="K21" t="str">
            <v/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S21">
            <v>0</v>
          </cell>
          <cell r="U21">
            <v>0</v>
          </cell>
          <cell r="V21">
            <v>0</v>
          </cell>
          <cell r="W21">
            <v>0</v>
          </cell>
        </row>
        <row r="22">
          <cell r="B22">
            <v>10</v>
          </cell>
          <cell r="H22">
            <v>0</v>
          </cell>
          <cell r="J22">
            <v>0</v>
          </cell>
          <cell r="K22" t="str">
            <v/>
          </cell>
          <cell r="M22">
            <v>0</v>
          </cell>
          <cell r="O22">
            <v>0</v>
          </cell>
          <cell r="P22">
            <v>0</v>
          </cell>
          <cell r="Q22">
            <v>0</v>
          </cell>
          <cell r="S22">
            <v>0</v>
          </cell>
          <cell r="U22">
            <v>0</v>
          </cell>
          <cell r="V22">
            <v>0</v>
          </cell>
          <cell r="W22">
            <v>0</v>
          </cell>
        </row>
        <row r="23">
          <cell r="B23">
            <v>11</v>
          </cell>
          <cell r="H23">
            <v>0</v>
          </cell>
          <cell r="J23">
            <v>0</v>
          </cell>
          <cell r="K23" t="str">
            <v/>
          </cell>
          <cell r="M23">
            <v>0</v>
          </cell>
          <cell r="O23">
            <v>0</v>
          </cell>
          <cell r="P23">
            <v>0</v>
          </cell>
          <cell r="Q23">
            <v>0</v>
          </cell>
          <cell r="S23">
            <v>0</v>
          </cell>
          <cell r="U23">
            <v>0</v>
          </cell>
          <cell r="V23">
            <v>0</v>
          </cell>
          <cell r="W23">
            <v>0</v>
          </cell>
        </row>
        <row r="24">
          <cell r="B24">
            <v>12</v>
          </cell>
          <cell r="H24">
            <v>0</v>
          </cell>
          <cell r="J24">
            <v>0</v>
          </cell>
          <cell r="K24" t="str">
            <v/>
          </cell>
          <cell r="M24">
            <v>0</v>
          </cell>
          <cell r="O24">
            <v>0</v>
          </cell>
          <cell r="P24">
            <v>0</v>
          </cell>
          <cell r="Q24">
            <v>0</v>
          </cell>
          <cell r="S24">
            <v>0</v>
          </cell>
          <cell r="U24">
            <v>0</v>
          </cell>
          <cell r="V24">
            <v>0</v>
          </cell>
          <cell r="W24">
            <v>0</v>
          </cell>
        </row>
        <row r="25">
          <cell r="B25">
            <v>13</v>
          </cell>
          <cell r="H25">
            <v>0</v>
          </cell>
          <cell r="J25">
            <v>0</v>
          </cell>
          <cell r="K25" t="str">
            <v/>
          </cell>
          <cell r="M25">
            <v>0</v>
          </cell>
          <cell r="O25">
            <v>0</v>
          </cell>
          <cell r="P25">
            <v>0</v>
          </cell>
          <cell r="Q25">
            <v>0</v>
          </cell>
          <cell r="S25">
            <v>0</v>
          </cell>
          <cell r="U25">
            <v>0</v>
          </cell>
          <cell r="V25">
            <v>0</v>
          </cell>
          <cell r="W25">
            <v>0</v>
          </cell>
        </row>
        <row r="26">
          <cell r="B26">
            <v>14</v>
          </cell>
          <cell r="H26">
            <v>0</v>
          </cell>
          <cell r="J26">
            <v>0</v>
          </cell>
          <cell r="K26" t="str">
            <v/>
          </cell>
          <cell r="M26">
            <v>0</v>
          </cell>
          <cell r="O26">
            <v>0</v>
          </cell>
          <cell r="P26">
            <v>0</v>
          </cell>
          <cell r="Q26">
            <v>0</v>
          </cell>
          <cell r="S26">
            <v>0</v>
          </cell>
          <cell r="U26">
            <v>0</v>
          </cell>
          <cell r="V26">
            <v>0</v>
          </cell>
          <cell r="W26">
            <v>0</v>
          </cell>
        </row>
        <row r="27">
          <cell r="B27">
            <v>15</v>
          </cell>
          <cell r="H27">
            <v>0</v>
          </cell>
          <cell r="J27">
            <v>0</v>
          </cell>
          <cell r="K27" t="str">
            <v/>
          </cell>
          <cell r="M27">
            <v>0</v>
          </cell>
          <cell r="O27">
            <v>0</v>
          </cell>
          <cell r="P27">
            <v>0</v>
          </cell>
          <cell r="Q27">
            <v>0</v>
          </cell>
          <cell r="S27">
            <v>0</v>
          </cell>
          <cell r="U27">
            <v>0</v>
          </cell>
          <cell r="V27">
            <v>0</v>
          </cell>
          <cell r="W27">
            <v>0</v>
          </cell>
        </row>
        <row r="28">
          <cell r="B28">
            <v>16</v>
          </cell>
          <cell r="H28">
            <v>0</v>
          </cell>
          <cell r="J28">
            <v>0</v>
          </cell>
          <cell r="K28" t="str">
            <v/>
          </cell>
          <cell r="M28">
            <v>0</v>
          </cell>
          <cell r="O28">
            <v>0</v>
          </cell>
          <cell r="P28">
            <v>0</v>
          </cell>
          <cell r="Q28">
            <v>0</v>
          </cell>
          <cell r="S28">
            <v>0</v>
          </cell>
          <cell r="U28">
            <v>0</v>
          </cell>
          <cell r="V28">
            <v>0</v>
          </cell>
          <cell r="W28">
            <v>0</v>
          </cell>
        </row>
        <row r="29">
          <cell r="B29">
            <v>17</v>
          </cell>
          <cell r="H29">
            <v>0</v>
          </cell>
          <cell r="J29">
            <v>0</v>
          </cell>
          <cell r="K29" t="str">
            <v/>
          </cell>
          <cell r="M29">
            <v>0</v>
          </cell>
          <cell r="O29">
            <v>0</v>
          </cell>
          <cell r="P29">
            <v>0</v>
          </cell>
          <cell r="Q29">
            <v>0</v>
          </cell>
          <cell r="S29">
            <v>0</v>
          </cell>
          <cell r="U29">
            <v>0</v>
          </cell>
          <cell r="V29">
            <v>0</v>
          </cell>
          <cell r="W29">
            <v>0</v>
          </cell>
        </row>
        <row r="30">
          <cell r="B30">
            <v>18</v>
          </cell>
          <cell r="H30">
            <v>0</v>
          </cell>
          <cell r="J30">
            <v>0</v>
          </cell>
          <cell r="K30" t="str">
            <v/>
          </cell>
          <cell r="M30">
            <v>0</v>
          </cell>
          <cell r="O30">
            <v>0</v>
          </cell>
          <cell r="P30">
            <v>0</v>
          </cell>
          <cell r="Q30">
            <v>0</v>
          </cell>
          <cell r="S30">
            <v>0</v>
          </cell>
          <cell r="U30">
            <v>0</v>
          </cell>
          <cell r="V30">
            <v>0</v>
          </cell>
          <cell r="W30">
            <v>0</v>
          </cell>
        </row>
        <row r="31">
          <cell r="B31">
            <v>19</v>
          </cell>
          <cell r="H31">
            <v>0</v>
          </cell>
          <cell r="J31">
            <v>0</v>
          </cell>
          <cell r="K31" t="str">
            <v/>
          </cell>
          <cell r="M31">
            <v>0</v>
          </cell>
          <cell r="O31">
            <v>0</v>
          </cell>
          <cell r="P31">
            <v>0</v>
          </cell>
          <cell r="Q31">
            <v>0</v>
          </cell>
          <cell r="S31">
            <v>0</v>
          </cell>
          <cell r="U31">
            <v>0</v>
          </cell>
          <cell r="V31">
            <v>0</v>
          </cell>
          <cell r="W31">
            <v>0</v>
          </cell>
        </row>
        <row r="32">
          <cell r="B32">
            <v>20</v>
          </cell>
          <cell r="H32">
            <v>0</v>
          </cell>
          <cell r="J32">
            <v>0</v>
          </cell>
          <cell r="K32" t="str">
            <v/>
          </cell>
          <cell r="M32">
            <v>0</v>
          </cell>
          <cell r="O32">
            <v>0</v>
          </cell>
          <cell r="P32">
            <v>0</v>
          </cell>
          <cell r="Q32">
            <v>0</v>
          </cell>
          <cell r="S32">
            <v>0</v>
          </cell>
          <cell r="U32">
            <v>0</v>
          </cell>
          <cell r="V32">
            <v>0</v>
          </cell>
          <cell r="W32">
            <v>0</v>
          </cell>
        </row>
        <row r="33">
          <cell r="B33">
            <v>21</v>
          </cell>
          <cell r="H33">
            <v>0</v>
          </cell>
          <cell r="J33">
            <v>0</v>
          </cell>
          <cell r="K33" t="str">
            <v/>
          </cell>
          <cell r="M33">
            <v>0</v>
          </cell>
          <cell r="O33">
            <v>0</v>
          </cell>
          <cell r="P33">
            <v>0</v>
          </cell>
          <cell r="Q33">
            <v>0</v>
          </cell>
          <cell r="S33">
            <v>0</v>
          </cell>
          <cell r="U33">
            <v>0</v>
          </cell>
          <cell r="V33">
            <v>0</v>
          </cell>
          <cell r="W33">
            <v>0</v>
          </cell>
        </row>
        <row r="34">
          <cell r="B34">
            <v>22</v>
          </cell>
          <cell r="H34">
            <v>0</v>
          </cell>
          <cell r="J34">
            <v>0</v>
          </cell>
          <cell r="K34" t="str">
            <v/>
          </cell>
          <cell r="M34">
            <v>0</v>
          </cell>
          <cell r="O34">
            <v>0</v>
          </cell>
          <cell r="P34">
            <v>0</v>
          </cell>
          <cell r="Q34">
            <v>0</v>
          </cell>
          <cell r="S34">
            <v>0</v>
          </cell>
          <cell r="U34">
            <v>0</v>
          </cell>
          <cell r="V34">
            <v>0</v>
          </cell>
          <cell r="W34">
            <v>0</v>
          </cell>
        </row>
        <row r="35">
          <cell r="B35">
            <v>23</v>
          </cell>
          <cell r="H35">
            <v>0</v>
          </cell>
          <cell r="J35">
            <v>0</v>
          </cell>
          <cell r="K35" t="str">
            <v/>
          </cell>
          <cell r="M35">
            <v>0</v>
          </cell>
          <cell r="O35">
            <v>0</v>
          </cell>
          <cell r="P35">
            <v>0</v>
          </cell>
          <cell r="Q35">
            <v>0</v>
          </cell>
          <cell r="S35">
            <v>0</v>
          </cell>
          <cell r="U35">
            <v>0</v>
          </cell>
          <cell r="V35">
            <v>0</v>
          </cell>
          <cell r="W35">
            <v>0</v>
          </cell>
        </row>
        <row r="36">
          <cell r="C36" t="str">
            <v>J U M L A H</v>
          </cell>
          <cell r="F36">
            <v>1175</v>
          </cell>
          <cell r="G36">
            <v>0</v>
          </cell>
          <cell r="H36">
            <v>1175</v>
          </cell>
          <cell r="J36">
            <v>371300</v>
          </cell>
          <cell r="M36">
            <v>679479</v>
          </cell>
          <cell r="O36">
            <v>0</v>
          </cell>
          <cell r="P36">
            <v>0</v>
          </cell>
          <cell r="Q36">
            <v>679479</v>
          </cell>
          <cell r="S36">
            <v>0</v>
          </cell>
          <cell r="U36">
            <v>262527.66499999998</v>
          </cell>
          <cell r="V36">
            <v>942006.66500000004</v>
          </cell>
          <cell r="W36">
            <v>801.70780000000002</v>
          </cell>
        </row>
        <row r="37">
          <cell r="B37" t="str">
            <v>D:\TM1-HASIL\TM1\PLN Budget Reports V1.2\Reports\[RKAP Laba_ Rugi.xls]ProduksiTL(12B2)</v>
          </cell>
          <cell r="W37">
            <v>38413.629965162036</v>
          </cell>
        </row>
        <row r="41">
          <cell r="B41" t="str">
            <v>PT. PLN (PERSERO)</v>
          </cell>
        </row>
        <row r="42">
          <cell r="B42" t="str">
            <v>SATUAN ADMINISTRASI</v>
          </cell>
        </row>
        <row r="43">
          <cell r="B43" t="str">
            <v>DISTRIBUSI BALI</v>
          </cell>
        </row>
        <row r="44">
          <cell r="B44" t="str">
            <v>LEMBAR KERJA</v>
          </cell>
          <cell r="T44" t="str">
            <v>Daftar</v>
          </cell>
          <cell r="U44" t="str">
            <v>12B2</v>
          </cell>
        </row>
        <row r="45">
          <cell r="B45" t="str">
            <v>ANGGARAN LABA RUGI</v>
          </cell>
        </row>
        <row r="46">
          <cell r="B46" t="str">
            <v>TAHUN 2005 - S/D TRW II</v>
          </cell>
          <cell r="T46" t="str">
            <v>Perihal</v>
          </cell>
          <cell r="U46" t="str">
            <v>PRODUKSI TENAGA LISTRIK DAN BAHAN BAKAR / TRANSPORTASI</v>
          </cell>
        </row>
        <row r="47">
          <cell r="B47" t="str">
            <v>(Dalam ribuan rupiah)</v>
          </cell>
        </row>
        <row r="48">
          <cell r="C48" t="str">
            <v>Nama Pusat Listrik</v>
          </cell>
          <cell r="D48" t="str">
            <v>Jenis Bahan Bakar</v>
          </cell>
          <cell r="E48" t="str">
            <v>Pembangkitan</v>
          </cell>
          <cell r="F48" t="str">
            <v>Produksi Bruto - MWh</v>
          </cell>
          <cell r="G48" t="str">
            <v>PS Sentral - MWh</v>
          </cell>
          <cell r="H48" t="str">
            <v xml:space="preserve">Produksi Netto - MWh </v>
          </cell>
          <cell r="I48" t="str">
            <v>SFC - unit/kWh</v>
          </cell>
          <cell r="J48" t="str">
            <v>Volume Bahan Bakar</v>
          </cell>
          <cell r="K48" t="str">
            <v xml:space="preserve">Satuan Bahan Bakar </v>
          </cell>
          <cell r="L48" t="str">
            <v>Biaya Bahan Bakar / Satuan - Rp/Satuan</v>
          </cell>
          <cell r="M48" t="str">
            <v>Biaya Bahan Bakar -  Rp</v>
          </cell>
          <cell r="N48" t="str">
            <v>Biaya Bahan Bakar / Satuan - USD/Satuan</v>
          </cell>
          <cell r="O48" t="str">
            <v>Biaya Bahan Bakar -  USD</v>
          </cell>
          <cell r="P48" t="str">
            <v>Equivalen Rupiah -  Rp</v>
          </cell>
          <cell r="Q48" t="str">
            <v>Jumlah Biaya Bahan Bakar</v>
          </cell>
          <cell r="R48" t="str">
            <v>Nilai Kalor - Kcal</v>
          </cell>
          <cell r="S48" t="str">
            <v>Tara Kalor - Kcal/kwH</v>
          </cell>
          <cell r="T48" t="str">
            <v>Biaya Transportasi -  Rp/Liter</v>
          </cell>
          <cell r="U48" t="str">
            <v xml:space="preserve">Biaya Transportasi -  Rp </v>
          </cell>
          <cell r="V48" t="str">
            <v>Jumlah Biaya Bahan Bakar / Transportasi - Rp</v>
          </cell>
          <cell r="W48" t="str">
            <v>Biaya Produksi / kWh</v>
          </cell>
        </row>
        <row r="49">
          <cell r="B49" t="str">
            <v>No.</v>
          </cell>
          <cell r="C49" t="str">
            <v>Nama Pusat Listrik</v>
          </cell>
          <cell r="D49" t="str">
            <v>Jenis        Bahan Bakar</v>
          </cell>
          <cell r="E49" t="str">
            <v>Pembangkitan</v>
          </cell>
          <cell r="F49" t="str">
            <v>Produksi Bruto</v>
          </cell>
          <cell r="G49" t="str">
            <v>PS Sentral</v>
          </cell>
          <cell r="H49" t="str">
            <v>Produksi Netto</v>
          </cell>
          <cell r="I49" t="str">
            <v>SFC</v>
          </cell>
          <cell r="J49" t="str">
            <v>Volume Bahan Bakar</v>
          </cell>
          <cell r="K49" t="str">
            <v xml:space="preserve">Satuan            Bahan Bakar </v>
          </cell>
          <cell r="L49" t="str">
            <v>Porsi Rupiah</v>
          </cell>
          <cell r="N49" t="str">
            <v>Porsi Valas (USD)</v>
          </cell>
          <cell r="Q49" t="str">
            <v>Jumlah Biaya Bahan Bakar</v>
          </cell>
          <cell r="R49" t="str">
            <v>Kalor</v>
          </cell>
          <cell r="T49" t="str">
            <v>Biaya Transportasi</v>
          </cell>
          <cell r="V49" t="str">
            <v>Jumlah Biaya Bahan Bakar / Transportasi</v>
          </cell>
          <cell r="W49" t="str">
            <v>Biaya Produksi / kWh</v>
          </cell>
        </row>
        <row r="50">
          <cell r="L50" t="str">
            <v>Biaya Bahan Bakar / Satuan</v>
          </cell>
          <cell r="M50" t="str">
            <v>Biaya Bahan Bakar</v>
          </cell>
          <cell r="N50" t="str">
            <v>Biaya Bahan Bakar / Satuan</v>
          </cell>
          <cell r="O50" t="str">
            <v>Biaya Bahan Bakar</v>
          </cell>
          <cell r="P50" t="str">
            <v>Equivalen Rupiah</v>
          </cell>
          <cell r="R50" t="str">
            <v>Nilai Kalor</v>
          </cell>
          <cell r="S50" t="str">
            <v>Tara Kalor</v>
          </cell>
        </row>
        <row r="51">
          <cell r="F51" t="str">
            <v>MWh</v>
          </cell>
          <cell r="G51" t="str">
            <v>MWh</v>
          </cell>
          <cell r="H51" t="str">
            <v xml:space="preserve">MWh </v>
          </cell>
          <cell r="I51" t="str">
            <v>unit/kWh</v>
          </cell>
          <cell r="L51" t="str">
            <v>Rp/Satuan</v>
          </cell>
          <cell r="M51" t="str">
            <v xml:space="preserve"> Rp</v>
          </cell>
          <cell r="N51" t="str">
            <v>USD/Satuan</v>
          </cell>
          <cell r="O51" t="str">
            <v xml:space="preserve"> USD</v>
          </cell>
          <cell r="P51" t="str">
            <v xml:space="preserve"> Rp</v>
          </cell>
          <cell r="Q51" t="str">
            <v>Rp</v>
          </cell>
          <cell r="R51" t="str">
            <v>Kcal</v>
          </cell>
          <cell r="S51" t="str">
            <v>Kcal/kwH</v>
          </cell>
          <cell r="T51" t="str">
            <v xml:space="preserve"> Rp/Liter</v>
          </cell>
          <cell r="U51" t="str">
            <v xml:space="preserve"> Rp </v>
          </cell>
          <cell r="V51" t="str">
            <v>Rp</v>
          </cell>
          <cell r="W51" t="str">
            <v xml:space="preserve">Rp / kWh </v>
          </cell>
        </row>
        <row r="52">
          <cell r="B52" t="str">
            <v>1</v>
          </cell>
          <cell r="C52" t="str">
            <v>2</v>
          </cell>
          <cell r="D52" t="str">
            <v>3</v>
          </cell>
          <cell r="E52" t="str">
            <v>4</v>
          </cell>
          <cell r="F52" t="str">
            <v>5</v>
          </cell>
          <cell r="G52" t="str">
            <v>6</v>
          </cell>
          <cell r="H52" t="str">
            <v>7=5-6</v>
          </cell>
          <cell r="I52" t="str">
            <v>8</v>
          </cell>
          <cell r="J52" t="str">
            <v>9=8*5</v>
          </cell>
          <cell r="K52" t="str">
            <v>10</v>
          </cell>
          <cell r="L52" t="str">
            <v>11</v>
          </cell>
          <cell r="M52" t="str">
            <v>12=9*11</v>
          </cell>
          <cell r="N52" t="str">
            <v>13</v>
          </cell>
          <cell r="O52" t="str">
            <v>14=9*13</v>
          </cell>
          <cell r="P52" t="str">
            <v>15=14*Assumption</v>
          </cell>
          <cell r="Q52" t="str">
            <v>16=12+15</v>
          </cell>
          <cell r="R52">
            <v>17</v>
          </cell>
          <cell r="S52" t="str">
            <v>18=(9*17)/5</v>
          </cell>
          <cell r="T52" t="str">
            <v>19</v>
          </cell>
          <cell r="U52" t="str">
            <v>20=19*9</v>
          </cell>
          <cell r="V52" t="str">
            <v>21=16+20</v>
          </cell>
          <cell r="W52" t="str">
            <v>22= 21 / 5</v>
          </cell>
        </row>
        <row r="53">
          <cell r="B53">
            <v>1</v>
          </cell>
          <cell r="C53" t="str">
            <v>PLTD Nusa Penida &amp; Jungut Batu</v>
          </cell>
          <cell r="D53" t="str">
            <v>HSD</v>
          </cell>
          <cell r="E53" t="str">
            <v>PLTD</v>
          </cell>
          <cell r="F53">
            <v>2349</v>
          </cell>
          <cell r="H53">
            <v>2349</v>
          </cell>
          <cell r="I53">
            <v>0.316</v>
          </cell>
          <cell r="J53">
            <v>742284</v>
          </cell>
          <cell r="K53" t="str">
            <v>liter</v>
          </cell>
          <cell r="L53">
            <v>1830</v>
          </cell>
          <cell r="M53">
            <v>1358379.72</v>
          </cell>
          <cell r="O53">
            <v>0</v>
          </cell>
          <cell r="P53">
            <v>0</v>
          </cell>
          <cell r="Q53">
            <v>1358379.72</v>
          </cell>
          <cell r="S53">
            <v>0</v>
          </cell>
          <cell r="T53">
            <v>707.05</v>
          </cell>
          <cell r="U53">
            <v>524831.90220000001</v>
          </cell>
          <cell r="V53">
            <v>1883211.6222000001</v>
          </cell>
          <cell r="W53">
            <v>801.70780000000002</v>
          </cell>
        </row>
        <row r="54">
          <cell r="B54">
            <v>2</v>
          </cell>
          <cell r="H54">
            <v>0</v>
          </cell>
          <cell r="J54">
            <v>0</v>
          </cell>
          <cell r="K54" t="str">
            <v/>
          </cell>
          <cell r="M54">
            <v>0</v>
          </cell>
          <cell r="O54">
            <v>0</v>
          </cell>
          <cell r="P54">
            <v>0</v>
          </cell>
          <cell r="Q54">
            <v>0</v>
          </cell>
          <cell r="S54">
            <v>0</v>
          </cell>
          <cell r="U54">
            <v>0</v>
          </cell>
          <cell r="V54">
            <v>0</v>
          </cell>
          <cell r="W54">
            <v>0</v>
          </cell>
        </row>
        <row r="55">
          <cell r="B55">
            <v>3</v>
          </cell>
          <cell r="H55">
            <v>0</v>
          </cell>
          <cell r="J55">
            <v>0</v>
          </cell>
          <cell r="K55" t="str">
            <v/>
          </cell>
          <cell r="M55">
            <v>0</v>
          </cell>
          <cell r="O55">
            <v>0</v>
          </cell>
          <cell r="P55">
            <v>0</v>
          </cell>
          <cell r="Q55">
            <v>0</v>
          </cell>
          <cell r="S55">
            <v>0</v>
          </cell>
          <cell r="U55">
            <v>0</v>
          </cell>
          <cell r="V55">
            <v>0</v>
          </cell>
          <cell r="W55">
            <v>0</v>
          </cell>
        </row>
        <row r="56">
          <cell r="B56">
            <v>4</v>
          </cell>
          <cell r="H56">
            <v>0</v>
          </cell>
          <cell r="J56">
            <v>0</v>
          </cell>
          <cell r="K56" t="str">
            <v/>
          </cell>
          <cell r="M56">
            <v>0</v>
          </cell>
          <cell r="O56">
            <v>0</v>
          </cell>
          <cell r="P56">
            <v>0</v>
          </cell>
          <cell r="Q56">
            <v>0</v>
          </cell>
          <cell r="S56">
            <v>0</v>
          </cell>
          <cell r="U56">
            <v>0</v>
          </cell>
          <cell r="V56">
            <v>0</v>
          </cell>
          <cell r="W56">
            <v>0</v>
          </cell>
        </row>
        <row r="57">
          <cell r="B57">
            <v>5</v>
          </cell>
          <cell r="H57">
            <v>0</v>
          </cell>
          <cell r="J57">
            <v>0</v>
          </cell>
          <cell r="K57" t="str">
            <v/>
          </cell>
          <cell r="M57">
            <v>0</v>
          </cell>
          <cell r="O57">
            <v>0</v>
          </cell>
          <cell r="P57">
            <v>0</v>
          </cell>
          <cell r="Q57">
            <v>0</v>
          </cell>
          <cell r="S57">
            <v>0</v>
          </cell>
          <cell r="U57">
            <v>0</v>
          </cell>
          <cell r="V57">
            <v>0</v>
          </cell>
          <cell r="W57">
            <v>0</v>
          </cell>
        </row>
        <row r="58">
          <cell r="B58">
            <v>6</v>
          </cell>
          <cell r="H58">
            <v>0</v>
          </cell>
          <cell r="J58">
            <v>0</v>
          </cell>
          <cell r="K58" t="str">
            <v/>
          </cell>
          <cell r="M58">
            <v>0</v>
          </cell>
          <cell r="O58">
            <v>0</v>
          </cell>
          <cell r="P58">
            <v>0</v>
          </cell>
          <cell r="Q58">
            <v>0</v>
          </cell>
          <cell r="S58">
            <v>0</v>
          </cell>
          <cell r="U58">
            <v>0</v>
          </cell>
          <cell r="V58">
            <v>0</v>
          </cell>
          <cell r="W58">
            <v>0</v>
          </cell>
        </row>
        <row r="59">
          <cell r="B59">
            <v>7</v>
          </cell>
          <cell r="H59">
            <v>0</v>
          </cell>
          <cell r="J59">
            <v>0</v>
          </cell>
          <cell r="K59" t="str">
            <v/>
          </cell>
          <cell r="M59">
            <v>0</v>
          </cell>
          <cell r="O59">
            <v>0</v>
          </cell>
          <cell r="P59">
            <v>0</v>
          </cell>
          <cell r="Q59">
            <v>0</v>
          </cell>
          <cell r="S59">
            <v>0</v>
          </cell>
          <cell r="U59">
            <v>0</v>
          </cell>
          <cell r="V59">
            <v>0</v>
          </cell>
          <cell r="W59">
            <v>0</v>
          </cell>
        </row>
        <row r="60">
          <cell r="B60">
            <v>8</v>
          </cell>
          <cell r="H60">
            <v>0</v>
          </cell>
          <cell r="J60">
            <v>0</v>
          </cell>
          <cell r="K60" t="str">
            <v/>
          </cell>
          <cell r="M60">
            <v>0</v>
          </cell>
          <cell r="O60">
            <v>0</v>
          </cell>
          <cell r="P60">
            <v>0</v>
          </cell>
          <cell r="Q60">
            <v>0</v>
          </cell>
          <cell r="S60">
            <v>0</v>
          </cell>
          <cell r="U60">
            <v>0</v>
          </cell>
          <cell r="V60">
            <v>0</v>
          </cell>
          <cell r="W60">
            <v>0</v>
          </cell>
        </row>
        <row r="61">
          <cell r="B61">
            <v>9</v>
          </cell>
          <cell r="H61">
            <v>0</v>
          </cell>
          <cell r="J61">
            <v>0</v>
          </cell>
          <cell r="K61" t="str">
            <v/>
          </cell>
          <cell r="M61">
            <v>0</v>
          </cell>
          <cell r="O61">
            <v>0</v>
          </cell>
          <cell r="P61">
            <v>0</v>
          </cell>
          <cell r="Q61">
            <v>0</v>
          </cell>
          <cell r="S61">
            <v>0</v>
          </cell>
          <cell r="U61">
            <v>0</v>
          </cell>
          <cell r="V61">
            <v>0</v>
          </cell>
          <cell r="W61">
            <v>0</v>
          </cell>
        </row>
        <row r="62">
          <cell r="B62">
            <v>10</v>
          </cell>
          <cell r="H62">
            <v>0</v>
          </cell>
          <cell r="J62">
            <v>0</v>
          </cell>
          <cell r="K62" t="str">
            <v/>
          </cell>
          <cell r="M62">
            <v>0</v>
          </cell>
          <cell r="O62">
            <v>0</v>
          </cell>
          <cell r="P62">
            <v>0</v>
          </cell>
          <cell r="Q62">
            <v>0</v>
          </cell>
          <cell r="S62">
            <v>0</v>
          </cell>
          <cell r="U62">
            <v>0</v>
          </cell>
          <cell r="V62">
            <v>0</v>
          </cell>
          <cell r="W62">
            <v>0</v>
          </cell>
        </row>
        <row r="63">
          <cell r="B63">
            <v>11</v>
          </cell>
          <cell r="H63">
            <v>0</v>
          </cell>
          <cell r="J63">
            <v>0</v>
          </cell>
          <cell r="K63" t="str">
            <v/>
          </cell>
          <cell r="M63">
            <v>0</v>
          </cell>
          <cell r="O63">
            <v>0</v>
          </cell>
          <cell r="P63">
            <v>0</v>
          </cell>
          <cell r="Q63">
            <v>0</v>
          </cell>
          <cell r="S63">
            <v>0</v>
          </cell>
          <cell r="U63">
            <v>0</v>
          </cell>
          <cell r="V63">
            <v>0</v>
          </cell>
          <cell r="W63">
            <v>0</v>
          </cell>
        </row>
        <row r="64">
          <cell r="B64">
            <v>12</v>
          </cell>
          <cell r="H64">
            <v>0</v>
          </cell>
          <cell r="J64">
            <v>0</v>
          </cell>
          <cell r="K64" t="str">
            <v/>
          </cell>
          <cell r="M64">
            <v>0</v>
          </cell>
          <cell r="O64">
            <v>0</v>
          </cell>
          <cell r="P64">
            <v>0</v>
          </cell>
          <cell r="Q64">
            <v>0</v>
          </cell>
          <cell r="S64">
            <v>0</v>
          </cell>
          <cell r="U64">
            <v>0</v>
          </cell>
          <cell r="V64">
            <v>0</v>
          </cell>
          <cell r="W64">
            <v>0</v>
          </cell>
        </row>
        <row r="65">
          <cell r="B65">
            <v>13</v>
          </cell>
          <cell r="H65">
            <v>0</v>
          </cell>
          <cell r="J65">
            <v>0</v>
          </cell>
          <cell r="K65" t="str">
            <v/>
          </cell>
          <cell r="M65">
            <v>0</v>
          </cell>
          <cell r="O65">
            <v>0</v>
          </cell>
          <cell r="P65">
            <v>0</v>
          </cell>
          <cell r="Q65">
            <v>0</v>
          </cell>
          <cell r="S65">
            <v>0</v>
          </cell>
          <cell r="U65">
            <v>0</v>
          </cell>
          <cell r="V65">
            <v>0</v>
          </cell>
          <cell r="W65">
            <v>0</v>
          </cell>
        </row>
        <row r="66">
          <cell r="B66">
            <v>14</v>
          </cell>
          <cell r="H66">
            <v>0</v>
          </cell>
          <cell r="J66">
            <v>0</v>
          </cell>
          <cell r="K66" t="str">
            <v/>
          </cell>
          <cell r="M66">
            <v>0</v>
          </cell>
          <cell r="O66">
            <v>0</v>
          </cell>
          <cell r="P66">
            <v>0</v>
          </cell>
          <cell r="Q66">
            <v>0</v>
          </cell>
          <cell r="S66">
            <v>0</v>
          </cell>
          <cell r="U66">
            <v>0</v>
          </cell>
          <cell r="V66">
            <v>0</v>
          </cell>
          <cell r="W66">
            <v>0</v>
          </cell>
        </row>
        <row r="67">
          <cell r="B67">
            <v>15</v>
          </cell>
          <cell r="H67">
            <v>0</v>
          </cell>
          <cell r="J67">
            <v>0</v>
          </cell>
          <cell r="K67" t="str">
            <v/>
          </cell>
          <cell r="M67">
            <v>0</v>
          </cell>
          <cell r="O67">
            <v>0</v>
          </cell>
          <cell r="P67">
            <v>0</v>
          </cell>
          <cell r="Q67">
            <v>0</v>
          </cell>
          <cell r="S67">
            <v>0</v>
          </cell>
          <cell r="U67">
            <v>0</v>
          </cell>
          <cell r="V67">
            <v>0</v>
          </cell>
          <cell r="W67">
            <v>0</v>
          </cell>
        </row>
        <row r="68">
          <cell r="B68">
            <v>16</v>
          </cell>
          <cell r="H68">
            <v>0</v>
          </cell>
          <cell r="J68">
            <v>0</v>
          </cell>
          <cell r="K68" t="str">
            <v/>
          </cell>
          <cell r="M68">
            <v>0</v>
          </cell>
          <cell r="O68">
            <v>0</v>
          </cell>
          <cell r="P68">
            <v>0</v>
          </cell>
          <cell r="Q68">
            <v>0</v>
          </cell>
          <cell r="S68">
            <v>0</v>
          </cell>
          <cell r="U68">
            <v>0</v>
          </cell>
          <cell r="V68">
            <v>0</v>
          </cell>
          <cell r="W68">
            <v>0</v>
          </cell>
        </row>
        <row r="69">
          <cell r="B69">
            <v>17</v>
          </cell>
          <cell r="H69">
            <v>0</v>
          </cell>
          <cell r="J69">
            <v>0</v>
          </cell>
          <cell r="K69" t="str">
            <v/>
          </cell>
          <cell r="M69">
            <v>0</v>
          </cell>
          <cell r="O69">
            <v>0</v>
          </cell>
          <cell r="P69">
            <v>0</v>
          </cell>
          <cell r="Q69">
            <v>0</v>
          </cell>
          <cell r="S69">
            <v>0</v>
          </cell>
          <cell r="U69">
            <v>0</v>
          </cell>
          <cell r="V69">
            <v>0</v>
          </cell>
          <cell r="W69">
            <v>0</v>
          </cell>
        </row>
        <row r="70">
          <cell r="B70">
            <v>18</v>
          </cell>
          <cell r="H70">
            <v>0</v>
          </cell>
          <cell r="J70">
            <v>0</v>
          </cell>
          <cell r="K70" t="str">
            <v/>
          </cell>
          <cell r="M70">
            <v>0</v>
          </cell>
          <cell r="O70">
            <v>0</v>
          </cell>
          <cell r="P70">
            <v>0</v>
          </cell>
          <cell r="Q70">
            <v>0</v>
          </cell>
          <cell r="S70">
            <v>0</v>
          </cell>
          <cell r="U70">
            <v>0</v>
          </cell>
          <cell r="V70">
            <v>0</v>
          </cell>
          <cell r="W70">
            <v>0</v>
          </cell>
        </row>
        <row r="71">
          <cell r="B71">
            <v>19</v>
          </cell>
          <cell r="H71">
            <v>0</v>
          </cell>
          <cell r="J71">
            <v>0</v>
          </cell>
          <cell r="K71" t="str">
            <v/>
          </cell>
          <cell r="M71">
            <v>0</v>
          </cell>
          <cell r="O71">
            <v>0</v>
          </cell>
          <cell r="P71">
            <v>0</v>
          </cell>
          <cell r="Q71">
            <v>0</v>
          </cell>
          <cell r="S71">
            <v>0</v>
          </cell>
          <cell r="U71">
            <v>0</v>
          </cell>
          <cell r="V71">
            <v>0</v>
          </cell>
          <cell r="W71">
            <v>0</v>
          </cell>
        </row>
        <row r="72">
          <cell r="B72">
            <v>20</v>
          </cell>
          <cell r="H72">
            <v>0</v>
          </cell>
          <cell r="J72">
            <v>0</v>
          </cell>
          <cell r="K72" t="str">
            <v/>
          </cell>
          <cell r="M72">
            <v>0</v>
          </cell>
          <cell r="O72">
            <v>0</v>
          </cell>
          <cell r="P72">
            <v>0</v>
          </cell>
          <cell r="Q72">
            <v>0</v>
          </cell>
          <cell r="S72">
            <v>0</v>
          </cell>
          <cell r="U72">
            <v>0</v>
          </cell>
          <cell r="V72">
            <v>0</v>
          </cell>
          <cell r="W72">
            <v>0</v>
          </cell>
        </row>
        <row r="73">
          <cell r="B73">
            <v>21</v>
          </cell>
          <cell r="H73">
            <v>0</v>
          </cell>
          <cell r="J73">
            <v>0</v>
          </cell>
          <cell r="K73" t="str">
            <v/>
          </cell>
          <cell r="M73">
            <v>0</v>
          </cell>
          <cell r="O73">
            <v>0</v>
          </cell>
          <cell r="P73">
            <v>0</v>
          </cell>
          <cell r="Q73">
            <v>0</v>
          </cell>
          <cell r="S73">
            <v>0</v>
          </cell>
          <cell r="U73">
            <v>0</v>
          </cell>
          <cell r="V73">
            <v>0</v>
          </cell>
          <cell r="W73">
            <v>0</v>
          </cell>
        </row>
        <row r="74">
          <cell r="B74">
            <v>22</v>
          </cell>
          <cell r="H74">
            <v>0</v>
          </cell>
          <cell r="J74">
            <v>0</v>
          </cell>
          <cell r="K74" t="str">
            <v/>
          </cell>
          <cell r="M74">
            <v>0</v>
          </cell>
          <cell r="O74">
            <v>0</v>
          </cell>
          <cell r="P74">
            <v>0</v>
          </cell>
          <cell r="Q74">
            <v>0</v>
          </cell>
          <cell r="S74">
            <v>0</v>
          </cell>
          <cell r="U74">
            <v>0</v>
          </cell>
          <cell r="V74">
            <v>0</v>
          </cell>
          <cell r="W74">
            <v>0</v>
          </cell>
        </row>
        <row r="75">
          <cell r="B75">
            <v>23</v>
          </cell>
          <cell r="H75">
            <v>0</v>
          </cell>
          <cell r="J75">
            <v>0</v>
          </cell>
          <cell r="K75" t="str">
            <v/>
          </cell>
          <cell r="M75">
            <v>0</v>
          </cell>
          <cell r="O75">
            <v>0</v>
          </cell>
          <cell r="P75">
            <v>0</v>
          </cell>
          <cell r="Q75">
            <v>0</v>
          </cell>
          <cell r="S75">
            <v>0</v>
          </cell>
          <cell r="U75">
            <v>0</v>
          </cell>
          <cell r="V75">
            <v>0</v>
          </cell>
          <cell r="W75">
            <v>0</v>
          </cell>
        </row>
        <row r="76">
          <cell r="C76" t="str">
            <v>J U M L A H</v>
          </cell>
          <cell r="F76">
            <v>2349</v>
          </cell>
          <cell r="G76">
            <v>0</v>
          </cell>
          <cell r="H76">
            <v>2349</v>
          </cell>
          <cell r="J76">
            <v>742284</v>
          </cell>
          <cell r="M76">
            <v>1358379.72</v>
          </cell>
          <cell r="O76">
            <v>0</v>
          </cell>
          <cell r="P76">
            <v>0</v>
          </cell>
          <cell r="Q76">
            <v>1358379.72</v>
          </cell>
          <cell r="S76">
            <v>0</v>
          </cell>
          <cell r="U76">
            <v>524831.90220000001</v>
          </cell>
          <cell r="V76">
            <v>1883211.6222000001</v>
          </cell>
          <cell r="W76">
            <v>801.70780000000002</v>
          </cell>
        </row>
        <row r="77">
          <cell r="B77" t="str">
            <v>D:\TM1-HASIL\TM1\PLN Budget Reports V1.2\Reports\[RKAP Laba_ Rugi.xls]ProduksiTL(12B2)</v>
          </cell>
          <cell r="W77">
            <v>38413.629965162036</v>
          </cell>
        </row>
        <row r="81">
          <cell r="B81" t="str">
            <v>PT. PLN (PERSERO)</v>
          </cell>
        </row>
        <row r="82">
          <cell r="B82" t="str">
            <v>SATUAN ADMINISTRASI</v>
          </cell>
        </row>
        <row r="83">
          <cell r="B83" t="str">
            <v>DISTRIBUSI BALI</v>
          </cell>
        </row>
        <row r="84">
          <cell r="B84" t="str">
            <v>LEMBAR KERJA</v>
          </cell>
          <cell r="T84" t="str">
            <v>Daftar</v>
          </cell>
          <cell r="U84" t="str">
            <v>12B2</v>
          </cell>
        </row>
        <row r="85">
          <cell r="B85" t="str">
            <v>ANGGARAN LABA RUGI</v>
          </cell>
        </row>
        <row r="86">
          <cell r="B86" t="str">
            <v>TAHUN 2005 - S/D TRW III</v>
          </cell>
          <cell r="T86" t="str">
            <v>Perihal</v>
          </cell>
          <cell r="U86" t="str">
            <v>PRODUKSI TENAGA LISTRIK DAN BAHAN BAKAR / TRANSPORTASI</v>
          </cell>
        </row>
        <row r="87">
          <cell r="B87" t="str">
            <v>(Dalam ribuan rupiah)</v>
          </cell>
        </row>
        <row r="88">
          <cell r="C88" t="str">
            <v>Nama Pusat Listrik</v>
          </cell>
          <cell r="D88" t="str">
            <v>Jenis Bahan Bakar</v>
          </cell>
          <cell r="E88" t="str">
            <v>Pembangkitan</v>
          </cell>
          <cell r="F88" t="str">
            <v>Produksi Bruto - MWh</v>
          </cell>
          <cell r="G88" t="str">
            <v>PS Sentral - MWh</v>
          </cell>
          <cell r="H88" t="str">
            <v xml:space="preserve">Produksi Netto - MWh </v>
          </cell>
          <cell r="I88" t="str">
            <v>SFC - unit/kWh</v>
          </cell>
          <cell r="J88" t="str">
            <v>Volume Bahan Bakar</v>
          </cell>
          <cell r="K88" t="str">
            <v xml:space="preserve">Satuan Bahan Bakar </v>
          </cell>
          <cell r="L88" t="str">
            <v>Biaya Bahan Bakar / Satuan - Rp/Satuan</v>
          </cell>
          <cell r="M88" t="str">
            <v>Biaya Bahan Bakar -  Rp</v>
          </cell>
          <cell r="N88" t="str">
            <v>Biaya Bahan Bakar / Satuan - USD/Satuan</v>
          </cell>
          <cell r="O88" t="str">
            <v>Biaya Bahan Bakar -  USD</v>
          </cell>
          <cell r="P88" t="str">
            <v>Equivalen Rupiah -  Rp</v>
          </cell>
          <cell r="Q88" t="str">
            <v>Jumlah Biaya Bahan Bakar</v>
          </cell>
          <cell r="R88" t="str">
            <v>Nilai Kalor - Kcal</v>
          </cell>
          <cell r="S88" t="str">
            <v>Tara Kalor - Kcal/kwH</v>
          </cell>
          <cell r="T88" t="str">
            <v>Biaya Transportasi -  Rp/Liter</v>
          </cell>
          <cell r="U88" t="str">
            <v xml:space="preserve">Biaya Transportasi -  Rp </v>
          </cell>
          <cell r="V88" t="str">
            <v>Jumlah Biaya Bahan Bakar / Transportasi - Rp</v>
          </cell>
          <cell r="W88" t="str">
            <v>Biaya Produksi / kWh</v>
          </cell>
        </row>
        <row r="89">
          <cell r="B89" t="str">
            <v>No.</v>
          </cell>
          <cell r="C89" t="str">
            <v>Nama Pusat Listrik</v>
          </cell>
          <cell r="D89" t="str">
            <v>Jenis        Bahan Bakar</v>
          </cell>
          <cell r="E89" t="str">
            <v>Pembangkitan</v>
          </cell>
          <cell r="F89" t="str">
            <v>Produksi Bruto</v>
          </cell>
          <cell r="G89" t="str">
            <v>PS Sentral</v>
          </cell>
          <cell r="H89" t="str">
            <v>Produksi Netto</v>
          </cell>
          <cell r="I89" t="str">
            <v>SFC</v>
          </cell>
          <cell r="J89" t="str">
            <v>Volume Bahan Bakar</v>
          </cell>
          <cell r="K89" t="str">
            <v xml:space="preserve">Satuan            Bahan Bakar </v>
          </cell>
          <cell r="L89" t="str">
            <v>Porsi Rupiah</v>
          </cell>
          <cell r="N89" t="str">
            <v>Porsi Valas (USD)</v>
          </cell>
          <cell r="Q89" t="str">
            <v>Jumlah Biaya Bahan Bakar</v>
          </cell>
          <cell r="R89" t="str">
            <v>Kalor</v>
          </cell>
          <cell r="T89" t="str">
            <v>Biaya Transportasi</v>
          </cell>
          <cell r="V89" t="str">
            <v>Jumlah Biaya Bahan Bakar / Transportasi</v>
          </cell>
          <cell r="W89" t="str">
            <v>Biaya Produksi / kWh</v>
          </cell>
        </row>
        <row r="90">
          <cell r="L90" t="str">
            <v>Biaya Bahan Bakar / Satuan</v>
          </cell>
          <cell r="M90" t="str">
            <v>Biaya Bahan Bakar</v>
          </cell>
          <cell r="N90" t="str">
            <v>Biaya Bahan Bakar / Satuan</v>
          </cell>
          <cell r="O90" t="str">
            <v>Biaya Bahan Bakar</v>
          </cell>
          <cell r="P90" t="str">
            <v>Equivalen Rupiah</v>
          </cell>
          <cell r="R90" t="str">
            <v>Nilai Kalor</v>
          </cell>
          <cell r="S90" t="str">
            <v>Tara Kalor</v>
          </cell>
        </row>
        <row r="91">
          <cell r="F91" t="str">
            <v>MWh</v>
          </cell>
          <cell r="G91" t="str">
            <v>MWh</v>
          </cell>
          <cell r="H91" t="str">
            <v xml:space="preserve">MWh </v>
          </cell>
          <cell r="I91" t="str">
            <v>unit/kWh</v>
          </cell>
          <cell r="L91" t="str">
            <v>Rp/Satuan</v>
          </cell>
          <cell r="M91" t="str">
            <v xml:space="preserve"> Rp</v>
          </cell>
          <cell r="N91" t="str">
            <v>USD/Satuan</v>
          </cell>
          <cell r="O91" t="str">
            <v xml:space="preserve"> USD</v>
          </cell>
          <cell r="P91" t="str">
            <v xml:space="preserve"> Rp</v>
          </cell>
          <cell r="Q91" t="str">
            <v>Rp</v>
          </cell>
          <cell r="R91" t="str">
            <v>Kcal</v>
          </cell>
          <cell r="S91" t="str">
            <v>Kcal/kwH</v>
          </cell>
          <cell r="T91" t="str">
            <v xml:space="preserve"> Rp/Liter</v>
          </cell>
          <cell r="U91" t="str">
            <v xml:space="preserve"> Rp </v>
          </cell>
          <cell r="V91" t="str">
            <v>Rp</v>
          </cell>
          <cell r="W91" t="str">
            <v xml:space="preserve">Rp / kWh </v>
          </cell>
        </row>
        <row r="92">
          <cell r="B92" t="str">
            <v>1</v>
          </cell>
          <cell r="C92" t="str">
            <v>2</v>
          </cell>
          <cell r="D92" t="str">
            <v>3</v>
          </cell>
          <cell r="E92" t="str">
            <v>4</v>
          </cell>
          <cell r="F92" t="str">
            <v>5</v>
          </cell>
          <cell r="G92" t="str">
            <v>6</v>
          </cell>
          <cell r="H92" t="str">
            <v>7=5-6</v>
          </cell>
          <cell r="I92" t="str">
            <v>8</v>
          </cell>
          <cell r="J92" t="str">
            <v>9=8*5</v>
          </cell>
          <cell r="K92" t="str">
            <v>10</v>
          </cell>
          <cell r="L92" t="str">
            <v>11</v>
          </cell>
          <cell r="M92" t="str">
            <v>12=9*11</v>
          </cell>
          <cell r="N92" t="str">
            <v>13</v>
          </cell>
          <cell r="O92" t="str">
            <v>14=9*13</v>
          </cell>
          <cell r="P92" t="str">
            <v>15=14*Assumption</v>
          </cell>
          <cell r="Q92" t="str">
            <v>16=12+15</v>
          </cell>
          <cell r="R92">
            <v>17</v>
          </cell>
          <cell r="S92" t="str">
            <v>18=(9*17)/5</v>
          </cell>
          <cell r="T92" t="str">
            <v>19</v>
          </cell>
          <cell r="U92" t="str">
            <v>20=19*9</v>
          </cell>
          <cell r="V92" t="str">
            <v>21=16+20</v>
          </cell>
          <cell r="W92" t="str">
            <v>22= 21 / 5</v>
          </cell>
        </row>
        <row r="93">
          <cell r="B93">
            <v>1</v>
          </cell>
          <cell r="C93" t="str">
            <v>PLTD Nusa Penida &amp; Jungut Batu</v>
          </cell>
          <cell r="D93" t="str">
            <v>HSD</v>
          </cell>
          <cell r="E93" t="str">
            <v>PLTD</v>
          </cell>
          <cell r="F93">
            <v>3524</v>
          </cell>
          <cell r="H93">
            <v>3524</v>
          </cell>
          <cell r="I93">
            <v>0.316</v>
          </cell>
          <cell r="J93">
            <v>1113584</v>
          </cell>
          <cell r="K93" t="str">
            <v>liter</v>
          </cell>
          <cell r="L93">
            <v>1830</v>
          </cell>
          <cell r="M93">
            <v>2037858.72</v>
          </cell>
          <cell r="O93">
            <v>0</v>
          </cell>
          <cell r="P93">
            <v>0</v>
          </cell>
          <cell r="Q93">
            <v>2037858.72</v>
          </cell>
          <cell r="S93">
            <v>0</v>
          </cell>
          <cell r="T93">
            <v>707.05</v>
          </cell>
          <cell r="U93">
            <v>787359.56719999993</v>
          </cell>
          <cell r="V93">
            <v>2825218.2872000001</v>
          </cell>
          <cell r="W93">
            <v>801.70780000000002</v>
          </cell>
        </row>
        <row r="94">
          <cell r="B94">
            <v>2</v>
          </cell>
          <cell r="H94">
            <v>0</v>
          </cell>
          <cell r="J94">
            <v>0</v>
          </cell>
          <cell r="K94" t="str">
            <v/>
          </cell>
          <cell r="M94">
            <v>0</v>
          </cell>
          <cell r="O94">
            <v>0</v>
          </cell>
          <cell r="P94">
            <v>0</v>
          </cell>
          <cell r="Q94">
            <v>0</v>
          </cell>
          <cell r="S94">
            <v>0</v>
          </cell>
          <cell r="U94">
            <v>0</v>
          </cell>
          <cell r="V94">
            <v>0</v>
          </cell>
          <cell r="W94">
            <v>0</v>
          </cell>
        </row>
        <row r="95">
          <cell r="B95">
            <v>3</v>
          </cell>
          <cell r="H95">
            <v>0</v>
          </cell>
          <cell r="J95">
            <v>0</v>
          </cell>
          <cell r="K95" t="str">
            <v/>
          </cell>
          <cell r="M95">
            <v>0</v>
          </cell>
          <cell r="O95">
            <v>0</v>
          </cell>
          <cell r="P95">
            <v>0</v>
          </cell>
          <cell r="Q95">
            <v>0</v>
          </cell>
          <cell r="S95">
            <v>0</v>
          </cell>
          <cell r="U95">
            <v>0</v>
          </cell>
          <cell r="V95">
            <v>0</v>
          </cell>
          <cell r="W95">
            <v>0</v>
          </cell>
        </row>
        <row r="96">
          <cell r="B96">
            <v>4</v>
          </cell>
          <cell r="H96">
            <v>0</v>
          </cell>
          <cell r="J96">
            <v>0</v>
          </cell>
          <cell r="K96" t="str">
            <v/>
          </cell>
          <cell r="M96">
            <v>0</v>
          </cell>
          <cell r="O96">
            <v>0</v>
          </cell>
          <cell r="P96">
            <v>0</v>
          </cell>
          <cell r="Q96">
            <v>0</v>
          </cell>
          <cell r="S96">
            <v>0</v>
          </cell>
          <cell r="U96">
            <v>0</v>
          </cell>
          <cell r="V96">
            <v>0</v>
          </cell>
          <cell r="W96">
            <v>0</v>
          </cell>
        </row>
        <row r="97">
          <cell r="B97">
            <v>5</v>
          </cell>
          <cell r="H97">
            <v>0</v>
          </cell>
          <cell r="J97">
            <v>0</v>
          </cell>
          <cell r="K97" t="str">
            <v/>
          </cell>
          <cell r="M97">
            <v>0</v>
          </cell>
          <cell r="O97">
            <v>0</v>
          </cell>
          <cell r="P97">
            <v>0</v>
          </cell>
          <cell r="Q97">
            <v>0</v>
          </cell>
          <cell r="S97">
            <v>0</v>
          </cell>
          <cell r="U97">
            <v>0</v>
          </cell>
          <cell r="V97">
            <v>0</v>
          </cell>
          <cell r="W97">
            <v>0</v>
          </cell>
        </row>
        <row r="98">
          <cell r="B98">
            <v>6</v>
          </cell>
          <cell r="H98">
            <v>0</v>
          </cell>
          <cell r="J98">
            <v>0</v>
          </cell>
          <cell r="K98" t="str">
            <v/>
          </cell>
          <cell r="M98">
            <v>0</v>
          </cell>
          <cell r="O98">
            <v>0</v>
          </cell>
          <cell r="P98">
            <v>0</v>
          </cell>
          <cell r="Q98">
            <v>0</v>
          </cell>
          <cell r="S98">
            <v>0</v>
          </cell>
          <cell r="U98">
            <v>0</v>
          </cell>
          <cell r="V98">
            <v>0</v>
          </cell>
          <cell r="W98">
            <v>0</v>
          </cell>
        </row>
        <row r="99">
          <cell r="B99">
            <v>7</v>
          </cell>
          <cell r="H99">
            <v>0</v>
          </cell>
          <cell r="J99">
            <v>0</v>
          </cell>
          <cell r="K99" t="str">
            <v/>
          </cell>
          <cell r="M99">
            <v>0</v>
          </cell>
          <cell r="O99">
            <v>0</v>
          </cell>
          <cell r="P99">
            <v>0</v>
          </cell>
          <cell r="Q99">
            <v>0</v>
          </cell>
          <cell r="S99">
            <v>0</v>
          </cell>
          <cell r="U99">
            <v>0</v>
          </cell>
          <cell r="V99">
            <v>0</v>
          </cell>
          <cell r="W99">
            <v>0</v>
          </cell>
        </row>
        <row r="100">
          <cell r="B100">
            <v>8</v>
          </cell>
          <cell r="H100">
            <v>0</v>
          </cell>
          <cell r="J100">
            <v>0</v>
          </cell>
          <cell r="K100" t="str">
            <v/>
          </cell>
          <cell r="M100">
            <v>0</v>
          </cell>
          <cell r="O100">
            <v>0</v>
          </cell>
          <cell r="P100">
            <v>0</v>
          </cell>
          <cell r="Q100">
            <v>0</v>
          </cell>
          <cell r="S100">
            <v>0</v>
          </cell>
          <cell r="U100">
            <v>0</v>
          </cell>
          <cell r="V100">
            <v>0</v>
          </cell>
          <cell r="W100">
            <v>0</v>
          </cell>
        </row>
        <row r="101">
          <cell r="B101">
            <v>9</v>
          </cell>
          <cell r="H101">
            <v>0</v>
          </cell>
          <cell r="J101">
            <v>0</v>
          </cell>
          <cell r="K101" t="str">
            <v/>
          </cell>
          <cell r="M101">
            <v>0</v>
          </cell>
          <cell r="O101">
            <v>0</v>
          </cell>
          <cell r="P101">
            <v>0</v>
          </cell>
          <cell r="Q101">
            <v>0</v>
          </cell>
          <cell r="S101">
            <v>0</v>
          </cell>
          <cell r="U101">
            <v>0</v>
          </cell>
          <cell r="V101">
            <v>0</v>
          </cell>
          <cell r="W101">
            <v>0</v>
          </cell>
        </row>
        <row r="102">
          <cell r="B102">
            <v>10</v>
          </cell>
          <cell r="H102">
            <v>0</v>
          </cell>
          <cell r="J102">
            <v>0</v>
          </cell>
          <cell r="K102" t="str">
            <v/>
          </cell>
          <cell r="M102">
            <v>0</v>
          </cell>
          <cell r="O102">
            <v>0</v>
          </cell>
          <cell r="P102">
            <v>0</v>
          </cell>
          <cell r="Q102">
            <v>0</v>
          </cell>
          <cell r="S102">
            <v>0</v>
          </cell>
          <cell r="U102">
            <v>0</v>
          </cell>
          <cell r="V102">
            <v>0</v>
          </cell>
          <cell r="W102">
            <v>0</v>
          </cell>
        </row>
        <row r="103">
          <cell r="B103">
            <v>11</v>
          </cell>
          <cell r="H103">
            <v>0</v>
          </cell>
          <cell r="J103">
            <v>0</v>
          </cell>
          <cell r="K103" t="str">
            <v/>
          </cell>
          <cell r="M103">
            <v>0</v>
          </cell>
          <cell r="O103">
            <v>0</v>
          </cell>
          <cell r="P103">
            <v>0</v>
          </cell>
          <cell r="Q103">
            <v>0</v>
          </cell>
          <cell r="S103">
            <v>0</v>
          </cell>
          <cell r="U103">
            <v>0</v>
          </cell>
          <cell r="V103">
            <v>0</v>
          </cell>
          <cell r="W103">
            <v>0</v>
          </cell>
        </row>
        <row r="104">
          <cell r="B104">
            <v>12</v>
          </cell>
          <cell r="H104">
            <v>0</v>
          </cell>
          <cell r="J104">
            <v>0</v>
          </cell>
          <cell r="K104" t="str">
            <v/>
          </cell>
          <cell r="M104">
            <v>0</v>
          </cell>
          <cell r="O104">
            <v>0</v>
          </cell>
          <cell r="P104">
            <v>0</v>
          </cell>
          <cell r="Q104">
            <v>0</v>
          </cell>
          <cell r="S104">
            <v>0</v>
          </cell>
          <cell r="U104">
            <v>0</v>
          </cell>
          <cell r="V104">
            <v>0</v>
          </cell>
          <cell r="W104">
            <v>0</v>
          </cell>
        </row>
        <row r="105">
          <cell r="B105">
            <v>13</v>
          </cell>
          <cell r="H105">
            <v>0</v>
          </cell>
          <cell r="J105">
            <v>0</v>
          </cell>
          <cell r="K105" t="str">
            <v/>
          </cell>
          <cell r="M105">
            <v>0</v>
          </cell>
          <cell r="O105">
            <v>0</v>
          </cell>
          <cell r="P105">
            <v>0</v>
          </cell>
          <cell r="Q105">
            <v>0</v>
          </cell>
          <cell r="S105">
            <v>0</v>
          </cell>
          <cell r="U105">
            <v>0</v>
          </cell>
          <cell r="V105">
            <v>0</v>
          </cell>
          <cell r="W105">
            <v>0</v>
          </cell>
        </row>
        <row r="106">
          <cell r="B106">
            <v>14</v>
          </cell>
          <cell r="H106">
            <v>0</v>
          </cell>
          <cell r="J106">
            <v>0</v>
          </cell>
          <cell r="K106" t="str">
            <v/>
          </cell>
          <cell r="M106">
            <v>0</v>
          </cell>
          <cell r="O106">
            <v>0</v>
          </cell>
          <cell r="P106">
            <v>0</v>
          </cell>
          <cell r="Q106">
            <v>0</v>
          </cell>
          <cell r="S106">
            <v>0</v>
          </cell>
          <cell r="U106">
            <v>0</v>
          </cell>
          <cell r="V106">
            <v>0</v>
          </cell>
          <cell r="W106">
            <v>0</v>
          </cell>
        </row>
        <row r="107">
          <cell r="B107">
            <v>15</v>
          </cell>
          <cell r="H107">
            <v>0</v>
          </cell>
          <cell r="J107">
            <v>0</v>
          </cell>
          <cell r="K107" t="str">
            <v/>
          </cell>
          <cell r="M107">
            <v>0</v>
          </cell>
          <cell r="O107">
            <v>0</v>
          </cell>
          <cell r="P107">
            <v>0</v>
          </cell>
          <cell r="Q107">
            <v>0</v>
          </cell>
          <cell r="S107">
            <v>0</v>
          </cell>
          <cell r="U107">
            <v>0</v>
          </cell>
          <cell r="V107">
            <v>0</v>
          </cell>
          <cell r="W107">
            <v>0</v>
          </cell>
        </row>
        <row r="108">
          <cell r="B108">
            <v>16</v>
          </cell>
          <cell r="H108">
            <v>0</v>
          </cell>
          <cell r="J108">
            <v>0</v>
          </cell>
          <cell r="K108" t="str">
            <v/>
          </cell>
          <cell r="M108">
            <v>0</v>
          </cell>
          <cell r="O108">
            <v>0</v>
          </cell>
          <cell r="P108">
            <v>0</v>
          </cell>
          <cell r="Q108">
            <v>0</v>
          </cell>
          <cell r="S108">
            <v>0</v>
          </cell>
          <cell r="U108">
            <v>0</v>
          </cell>
          <cell r="V108">
            <v>0</v>
          </cell>
          <cell r="W108">
            <v>0</v>
          </cell>
        </row>
        <row r="109">
          <cell r="B109">
            <v>17</v>
          </cell>
          <cell r="H109">
            <v>0</v>
          </cell>
          <cell r="J109">
            <v>0</v>
          </cell>
          <cell r="K109" t="str">
            <v/>
          </cell>
          <cell r="M109">
            <v>0</v>
          </cell>
          <cell r="O109">
            <v>0</v>
          </cell>
          <cell r="P109">
            <v>0</v>
          </cell>
          <cell r="Q109">
            <v>0</v>
          </cell>
          <cell r="S109">
            <v>0</v>
          </cell>
          <cell r="U109">
            <v>0</v>
          </cell>
          <cell r="V109">
            <v>0</v>
          </cell>
          <cell r="W109">
            <v>0</v>
          </cell>
        </row>
        <row r="110">
          <cell r="B110">
            <v>18</v>
          </cell>
          <cell r="H110">
            <v>0</v>
          </cell>
          <cell r="J110">
            <v>0</v>
          </cell>
          <cell r="K110" t="str">
            <v/>
          </cell>
          <cell r="M110">
            <v>0</v>
          </cell>
          <cell r="O110">
            <v>0</v>
          </cell>
          <cell r="P110">
            <v>0</v>
          </cell>
          <cell r="Q110">
            <v>0</v>
          </cell>
          <cell r="S110">
            <v>0</v>
          </cell>
          <cell r="U110">
            <v>0</v>
          </cell>
          <cell r="V110">
            <v>0</v>
          </cell>
          <cell r="W110">
            <v>0</v>
          </cell>
        </row>
        <row r="111">
          <cell r="B111">
            <v>19</v>
          </cell>
          <cell r="H111">
            <v>0</v>
          </cell>
          <cell r="J111">
            <v>0</v>
          </cell>
          <cell r="K111" t="str">
            <v/>
          </cell>
          <cell r="M111">
            <v>0</v>
          </cell>
          <cell r="O111">
            <v>0</v>
          </cell>
          <cell r="P111">
            <v>0</v>
          </cell>
          <cell r="Q111">
            <v>0</v>
          </cell>
          <cell r="S111">
            <v>0</v>
          </cell>
          <cell r="U111">
            <v>0</v>
          </cell>
          <cell r="V111">
            <v>0</v>
          </cell>
          <cell r="W111">
            <v>0</v>
          </cell>
        </row>
        <row r="112">
          <cell r="B112">
            <v>20</v>
          </cell>
          <cell r="H112">
            <v>0</v>
          </cell>
          <cell r="J112">
            <v>0</v>
          </cell>
          <cell r="K112" t="str">
            <v/>
          </cell>
          <cell r="M112">
            <v>0</v>
          </cell>
          <cell r="O112">
            <v>0</v>
          </cell>
          <cell r="P112">
            <v>0</v>
          </cell>
          <cell r="Q112">
            <v>0</v>
          </cell>
          <cell r="S112">
            <v>0</v>
          </cell>
          <cell r="U112">
            <v>0</v>
          </cell>
          <cell r="V112">
            <v>0</v>
          </cell>
          <cell r="W112">
            <v>0</v>
          </cell>
        </row>
        <row r="113">
          <cell r="B113">
            <v>21</v>
          </cell>
          <cell r="H113">
            <v>0</v>
          </cell>
          <cell r="J113">
            <v>0</v>
          </cell>
          <cell r="K113" t="str">
            <v/>
          </cell>
          <cell r="M113">
            <v>0</v>
          </cell>
          <cell r="O113">
            <v>0</v>
          </cell>
          <cell r="P113">
            <v>0</v>
          </cell>
          <cell r="Q113">
            <v>0</v>
          </cell>
          <cell r="S113">
            <v>0</v>
          </cell>
          <cell r="U113">
            <v>0</v>
          </cell>
          <cell r="V113">
            <v>0</v>
          </cell>
          <cell r="W113">
            <v>0</v>
          </cell>
        </row>
        <row r="114">
          <cell r="B114">
            <v>22</v>
          </cell>
          <cell r="H114">
            <v>0</v>
          </cell>
          <cell r="J114">
            <v>0</v>
          </cell>
          <cell r="K114" t="str">
            <v/>
          </cell>
          <cell r="M114">
            <v>0</v>
          </cell>
          <cell r="O114">
            <v>0</v>
          </cell>
          <cell r="P114">
            <v>0</v>
          </cell>
          <cell r="Q114">
            <v>0</v>
          </cell>
          <cell r="S114">
            <v>0</v>
          </cell>
          <cell r="U114">
            <v>0</v>
          </cell>
          <cell r="V114">
            <v>0</v>
          </cell>
          <cell r="W114">
            <v>0</v>
          </cell>
        </row>
        <row r="115">
          <cell r="B115">
            <v>23</v>
          </cell>
          <cell r="H115">
            <v>0</v>
          </cell>
          <cell r="J115">
            <v>0</v>
          </cell>
          <cell r="K115" t="str">
            <v/>
          </cell>
          <cell r="M115">
            <v>0</v>
          </cell>
          <cell r="O115">
            <v>0</v>
          </cell>
          <cell r="P115">
            <v>0</v>
          </cell>
          <cell r="Q115">
            <v>0</v>
          </cell>
          <cell r="S115">
            <v>0</v>
          </cell>
          <cell r="U115">
            <v>0</v>
          </cell>
          <cell r="V115">
            <v>0</v>
          </cell>
          <cell r="W115">
            <v>0</v>
          </cell>
        </row>
        <row r="116">
          <cell r="C116" t="str">
            <v>J U M L A H</v>
          </cell>
          <cell r="F116">
            <v>3524</v>
          </cell>
          <cell r="G116">
            <v>0</v>
          </cell>
          <cell r="H116">
            <v>3524</v>
          </cell>
          <cell r="J116">
            <v>1113584</v>
          </cell>
          <cell r="M116">
            <v>2037858.72</v>
          </cell>
          <cell r="O116">
            <v>0</v>
          </cell>
          <cell r="P116">
            <v>0</v>
          </cell>
          <cell r="Q116">
            <v>2037858.72</v>
          </cell>
          <cell r="S116">
            <v>0</v>
          </cell>
          <cell r="U116">
            <v>787359.56719999993</v>
          </cell>
          <cell r="V116">
            <v>2825218.2872000001</v>
          </cell>
          <cell r="W116">
            <v>801.70780000000002</v>
          </cell>
        </row>
        <row r="117">
          <cell r="B117" t="str">
            <v>D:\TM1-HASIL\TM1\PLN Budget Reports V1.2\Reports\[RKAP Laba_ Rugi.xls]ProduksiTL(12B2)</v>
          </cell>
          <cell r="W117">
            <v>38413.629965162036</v>
          </cell>
        </row>
        <row r="121">
          <cell r="B121" t="str">
            <v>PT. PLN (PERSERO)</v>
          </cell>
        </row>
        <row r="122">
          <cell r="B122" t="str">
            <v>SATUAN ADMINISTRASI</v>
          </cell>
        </row>
        <row r="123">
          <cell r="B123" t="str">
            <v>DISTRIBUSI BALI</v>
          </cell>
        </row>
        <row r="124">
          <cell r="B124" t="str">
            <v>LEMBAR KERJA</v>
          </cell>
          <cell r="T124" t="str">
            <v>Daftar</v>
          </cell>
          <cell r="U124" t="str">
            <v>12B2</v>
          </cell>
        </row>
        <row r="125">
          <cell r="B125" t="str">
            <v>ANGGARAN LABA RUGI</v>
          </cell>
        </row>
        <row r="126">
          <cell r="B126" t="str">
            <v>TAHUN 2005 - S/D TRW IV</v>
          </cell>
          <cell r="T126" t="str">
            <v>Perihal</v>
          </cell>
          <cell r="U126" t="str">
            <v>PRODUKSI TENAGA LISTRIK DAN BAHAN BAKAR / TRANSPORTASI</v>
          </cell>
        </row>
        <row r="127">
          <cell r="B127" t="str">
            <v>(Dalam ribuan rupiah)</v>
          </cell>
        </row>
        <row r="128">
          <cell r="C128" t="str">
            <v>Nama Pusat Listrik</v>
          </cell>
          <cell r="D128" t="str">
            <v>Jenis Bahan Bakar</v>
          </cell>
          <cell r="E128" t="str">
            <v>Pembangkitan</v>
          </cell>
          <cell r="F128" t="str">
            <v>Produksi Bruto - MWh</v>
          </cell>
          <cell r="G128" t="str">
            <v>PS Sentral - MWh</v>
          </cell>
          <cell r="H128" t="str">
            <v xml:space="preserve">Produksi Netto - MWh </v>
          </cell>
          <cell r="I128" t="str">
            <v>SFC - unit/kWh</v>
          </cell>
          <cell r="J128" t="str">
            <v>Volume Bahan Bakar</v>
          </cell>
          <cell r="K128" t="str">
            <v xml:space="preserve">Satuan Bahan Bakar </v>
          </cell>
          <cell r="L128" t="str">
            <v>Biaya Bahan Bakar / Satuan - Rp/Satuan</v>
          </cell>
          <cell r="M128" t="str">
            <v>Biaya Bahan Bakar -  Rp</v>
          </cell>
          <cell r="N128" t="str">
            <v>Biaya Bahan Bakar / Satuan - USD/Satuan</v>
          </cell>
          <cell r="O128" t="str">
            <v>Biaya Bahan Bakar -  USD</v>
          </cell>
          <cell r="P128" t="str">
            <v>Equivalen Rupiah -  Rp</v>
          </cell>
          <cell r="Q128" t="str">
            <v>Jumlah Biaya Bahan Bakar</v>
          </cell>
          <cell r="R128" t="str">
            <v>Nilai Kalor - Kcal</v>
          </cell>
          <cell r="S128" t="str">
            <v>Tara Kalor - Kcal/kwH</v>
          </cell>
          <cell r="T128" t="str">
            <v>Biaya Transportasi -  Rp/Liter</v>
          </cell>
          <cell r="U128" t="str">
            <v xml:space="preserve">Biaya Transportasi -  Rp </v>
          </cell>
          <cell r="V128" t="str">
            <v>Jumlah Biaya Bahan Bakar / Transportasi - Rp</v>
          </cell>
          <cell r="W128" t="str">
            <v>Biaya Produksi / kWh</v>
          </cell>
        </row>
        <row r="129">
          <cell r="B129" t="str">
            <v>No.</v>
          </cell>
          <cell r="C129" t="str">
            <v>Nama Pusat Listrik</v>
          </cell>
          <cell r="D129" t="str">
            <v>Jenis        Bahan Bakar</v>
          </cell>
          <cell r="E129" t="str">
            <v>Pembangkitan</v>
          </cell>
          <cell r="F129" t="str">
            <v>Produksi Bruto</v>
          </cell>
          <cell r="G129" t="str">
            <v>PS Sentral</v>
          </cell>
          <cell r="H129" t="str">
            <v>Produksi Netto</v>
          </cell>
          <cell r="I129" t="str">
            <v>SFC</v>
          </cell>
          <cell r="J129" t="str">
            <v>Volume Bahan Bakar</v>
          </cell>
          <cell r="K129" t="str">
            <v xml:space="preserve">Satuan            Bahan Bakar </v>
          </cell>
          <cell r="L129" t="str">
            <v>Porsi Rupiah</v>
          </cell>
          <cell r="N129" t="str">
            <v>Porsi Valas (USD)</v>
          </cell>
          <cell r="Q129" t="str">
            <v>Jumlah Biaya Bahan Bakar</v>
          </cell>
          <cell r="R129" t="str">
            <v>Kalor</v>
          </cell>
          <cell r="T129" t="str">
            <v>Biaya Transportasi</v>
          </cell>
          <cell r="V129" t="str">
            <v>Jumlah Biaya Bahan Bakar / Transportasi</v>
          </cell>
          <cell r="W129" t="str">
            <v>Biaya Produksi / kWh</v>
          </cell>
        </row>
        <row r="130">
          <cell r="L130" t="str">
            <v>Biaya Bahan Bakar / Satuan</v>
          </cell>
          <cell r="M130" t="str">
            <v>Biaya Bahan Bakar</v>
          </cell>
          <cell r="N130" t="str">
            <v>Biaya Bahan Bakar / Satuan</v>
          </cell>
          <cell r="O130" t="str">
            <v>Biaya Bahan Bakar</v>
          </cell>
          <cell r="P130" t="str">
            <v>Equivalen Rupiah</v>
          </cell>
          <cell r="R130" t="str">
            <v>Nilai Kalor</v>
          </cell>
          <cell r="S130" t="str">
            <v>Tara Kalor</v>
          </cell>
        </row>
        <row r="131">
          <cell r="F131" t="str">
            <v>MWh</v>
          </cell>
          <cell r="G131" t="str">
            <v>MWh</v>
          </cell>
          <cell r="H131" t="str">
            <v xml:space="preserve">MWh </v>
          </cell>
          <cell r="I131" t="str">
            <v>unit/kWh</v>
          </cell>
          <cell r="L131" t="str">
            <v>Rp/Satuan</v>
          </cell>
          <cell r="M131" t="str">
            <v xml:space="preserve"> Rp</v>
          </cell>
          <cell r="N131" t="str">
            <v>USD/Satuan</v>
          </cell>
          <cell r="O131" t="str">
            <v xml:space="preserve"> USD</v>
          </cell>
          <cell r="P131" t="str">
            <v xml:space="preserve"> Rp</v>
          </cell>
          <cell r="Q131" t="str">
            <v>Rp</v>
          </cell>
          <cell r="R131" t="str">
            <v>Kcal</v>
          </cell>
          <cell r="S131" t="str">
            <v>Kcal/kwH</v>
          </cell>
          <cell r="T131" t="str">
            <v xml:space="preserve"> Rp/Liter</v>
          </cell>
          <cell r="U131" t="str">
            <v xml:space="preserve"> Rp </v>
          </cell>
          <cell r="V131" t="str">
            <v>Rp</v>
          </cell>
          <cell r="W131" t="str">
            <v xml:space="preserve">Rp / kWh </v>
          </cell>
        </row>
        <row r="132">
          <cell r="B132" t="str">
            <v>1</v>
          </cell>
          <cell r="C132" t="str">
            <v>2</v>
          </cell>
          <cell r="D132" t="str">
            <v>3</v>
          </cell>
          <cell r="E132" t="str">
            <v>4</v>
          </cell>
          <cell r="F132" t="str">
            <v>5</v>
          </cell>
          <cell r="G132" t="str">
            <v>6</v>
          </cell>
          <cell r="H132" t="str">
            <v>7=5-6</v>
          </cell>
          <cell r="I132" t="str">
            <v>8</v>
          </cell>
          <cell r="J132" t="str">
            <v>9=8*5</v>
          </cell>
          <cell r="K132" t="str">
            <v>10</v>
          </cell>
          <cell r="L132" t="str">
            <v>11</v>
          </cell>
          <cell r="M132" t="str">
            <v>12=9*11</v>
          </cell>
          <cell r="N132" t="str">
            <v>13</v>
          </cell>
          <cell r="O132" t="str">
            <v>14=9*13</v>
          </cell>
          <cell r="P132" t="str">
            <v>15=14*Assumption</v>
          </cell>
          <cell r="Q132" t="str">
            <v>16=12+15</v>
          </cell>
          <cell r="R132">
            <v>17</v>
          </cell>
          <cell r="S132" t="str">
            <v>18=(9*17)/5</v>
          </cell>
          <cell r="T132" t="str">
            <v>19</v>
          </cell>
          <cell r="U132" t="str">
            <v>20=19*9</v>
          </cell>
          <cell r="V132" t="str">
            <v>21=16+20</v>
          </cell>
          <cell r="W132" t="str">
            <v>22= 21 / 5</v>
          </cell>
        </row>
        <row r="133">
          <cell r="B133">
            <v>1</v>
          </cell>
          <cell r="C133" t="str">
            <v>PLTD Nusa Penida &amp; Jungut Batu</v>
          </cell>
          <cell r="D133" t="str">
            <v>HSD</v>
          </cell>
          <cell r="E133" t="str">
            <v>PLTD</v>
          </cell>
          <cell r="F133">
            <v>4698</v>
          </cell>
          <cell r="H133">
            <v>4698</v>
          </cell>
          <cell r="I133">
            <v>0.316</v>
          </cell>
          <cell r="J133">
            <v>1484568</v>
          </cell>
          <cell r="K133" t="str">
            <v>liter</v>
          </cell>
          <cell r="L133">
            <v>1830</v>
          </cell>
          <cell r="M133">
            <v>2716759.44</v>
          </cell>
          <cell r="O133">
            <v>0</v>
          </cell>
          <cell r="P133">
            <v>0</v>
          </cell>
          <cell r="Q133">
            <v>2716759.44</v>
          </cell>
          <cell r="S133">
            <v>0</v>
          </cell>
          <cell r="T133">
            <v>707.05</v>
          </cell>
          <cell r="U133">
            <v>1049663.8044</v>
          </cell>
          <cell r="V133">
            <v>3766423.2444000002</v>
          </cell>
          <cell r="W133">
            <v>801.70780000000002</v>
          </cell>
        </row>
        <row r="134">
          <cell r="B134">
            <v>2</v>
          </cell>
          <cell r="H134">
            <v>0</v>
          </cell>
          <cell r="J134">
            <v>0</v>
          </cell>
          <cell r="K134" t="str">
            <v/>
          </cell>
          <cell r="M134">
            <v>0</v>
          </cell>
          <cell r="O134">
            <v>0</v>
          </cell>
          <cell r="P134">
            <v>0</v>
          </cell>
          <cell r="Q134">
            <v>0</v>
          </cell>
          <cell r="S134">
            <v>0</v>
          </cell>
          <cell r="U134">
            <v>0</v>
          </cell>
          <cell r="V134">
            <v>0</v>
          </cell>
          <cell r="W134">
            <v>0</v>
          </cell>
        </row>
        <row r="135">
          <cell r="B135">
            <v>3</v>
          </cell>
          <cell r="H135">
            <v>0</v>
          </cell>
          <cell r="J135">
            <v>0</v>
          </cell>
          <cell r="K135" t="str">
            <v/>
          </cell>
          <cell r="M135">
            <v>0</v>
          </cell>
          <cell r="O135">
            <v>0</v>
          </cell>
          <cell r="P135">
            <v>0</v>
          </cell>
          <cell r="Q135">
            <v>0</v>
          </cell>
          <cell r="S135">
            <v>0</v>
          </cell>
          <cell r="U135">
            <v>0</v>
          </cell>
          <cell r="V135">
            <v>0</v>
          </cell>
          <cell r="W135">
            <v>0</v>
          </cell>
        </row>
        <row r="136">
          <cell r="B136">
            <v>4</v>
          </cell>
          <cell r="H136">
            <v>0</v>
          </cell>
          <cell r="J136">
            <v>0</v>
          </cell>
          <cell r="K136" t="str">
            <v/>
          </cell>
          <cell r="M136">
            <v>0</v>
          </cell>
          <cell r="O136">
            <v>0</v>
          </cell>
          <cell r="P136">
            <v>0</v>
          </cell>
          <cell r="Q136">
            <v>0</v>
          </cell>
          <cell r="S136">
            <v>0</v>
          </cell>
          <cell r="U136">
            <v>0</v>
          </cell>
          <cell r="V136">
            <v>0</v>
          </cell>
          <cell r="W136">
            <v>0</v>
          </cell>
        </row>
        <row r="137">
          <cell r="B137">
            <v>5</v>
          </cell>
          <cell r="H137">
            <v>0</v>
          </cell>
          <cell r="J137">
            <v>0</v>
          </cell>
          <cell r="K137" t="str">
            <v/>
          </cell>
          <cell r="M137">
            <v>0</v>
          </cell>
          <cell r="O137">
            <v>0</v>
          </cell>
          <cell r="P137">
            <v>0</v>
          </cell>
          <cell r="Q137">
            <v>0</v>
          </cell>
          <cell r="S137">
            <v>0</v>
          </cell>
          <cell r="U137">
            <v>0</v>
          </cell>
          <cell r="V137">
            <v>0</v>
          </cell>
          <cell r="W137">
            <v>0</v>
          </cell>
        </row>
        <row r="138">
          <cell r="B138">
            <v>6</v>
          </cell>
          <cell r="H138">
            <v>0</v>
          </cell>
          <cell r="J138">
            <v>0</v>
          </cell>
          <cell r="K138" t="str">
            <v/>
          </cell>
          <cell r="M138">
            <v>0</v>
          </cell>
          <cell r="O138">
            <v>0</v>
          </cell>
          <cell r="P138">
            <v>0</v>
          </cell>
          <cell r="Q138">
            <v>0</v>
          </cell>
          <cell r="S138">
            <v>0</v>
          </cell>
          <cell r="U138">
            <v>0</v>
          </cell>
          <cell r="V138">
            <v>0</v>
          </cell>
          <cell r="W138">
            <v>0</v>
          </cell>
        </row>
        <row r="139">
          <cell r="B139">
            <v>7</v>
          </cell>
          <cell r="H139">
            <v>0</v>
          </cell>
          <cell r="J139">
            <v>0</v>
          </cell>
          <cell r="K139" t="str">
            <v/>
          </cell>
          <cell r="M139">
            <v>0</v>
          </cell>
          <cell r="O139">
            <v>0</v>
          </cell>
          <cell r="P139">
            <v>0</v>
          </cell>
          <cell r="Q139">
            <v>0</v>
          </cell>
          <cell r="S139">
            <v>0</v>
          </cell>
          <cell r="U139">
            <v>0</v>
          </cell>
          <cell r="V139">
            <v>0</v>
          </cell>
          <cell r="W139">
            <v>0</v>
          </cell>
        </row>
        <row r="140">
          <cell r="B140">
            <v>8</v>
          </cell>
          <cell r="H140">
            <v>0</v>
          </cell>
          <cell r="J140">
            <v>0</v>
          </cell>
          <cell r="K140" t="str">
            <v/>
          </cell>
          <cell r="M140">
            <v>0</v>
          </cell>
          <cell r="O140">
            <v>0</v>
          </cell>
          <cell r="P140">
            <v>0</v>
          </cell>
          <cell r="Q140">
            <v>0</v>
          </cell>
          <cell r="S140">
            <v>0</v>
          </cell>
          <cell r="U140">
            <v>0</v>
          </cell>
          <cell r="V140">
            <v>0</v>
          </cell>
          <cell r="W140">
            <v>0</v>
          </cell>
        </row>
        <row r="141">
          <cell r="B141">
            <v>9</v>
          </cell>
          <cell r="H141">
            <v>0</v>
          </cell>
          <cell r="J141">
            <v>0</v>
          </cell>
          <cell r="K141" t="str">
            <v/>
          </cell>
          <cell r="M141">
            <v>0</v>
          </cell>
          <cell r="O141">
            <v>0</v>
          </cell>
          <cell r="P141">
            <v>0</v>
          </cell>
          <cell r="Q141">
            <v>0</v>
          </cell>
          <cell r="S141">
            <v>0</v>
          </cell>
          <cell r="U141">
            <v>0</v>
          </cell>
          <cell r="V141">
            <v>0</v>
          </cell>
          <cell r="W141">
            <v>0</v>
          </cell>
        </row>
        <row r="142">
          <cell r="B142">
            <v>10</v>
          </cell>
          <cell r="H142">
            <v>0</v>
          </cell>
          <cell r="J142">
            <v>0</v>
          </cell>
          <cell r="K142" t="str">
            <v/>
          </cell>
          <cell r="M142">
            <v>0</v>
          </cell>
          <cell r="O142">
            <v>0</v>
          </cell>
          <cell r="P142">
            <v>0</v>
          </cell>
          <cell r="Q142">
            <v>0</v>
          </cell>
          <cell r="S142">
            <v>0</v>
          </cell>
          <cell r="U142">
            <v>0</v>
          </cell>
          <cell r="V142">
            <v>0</v>
          </cell>
          <cell r="W142">
            <v>0</v>
          </cell>
        </row>
        <row r="143">
          <cell r="B143">
            <v>11</v>
          </cell>
          <cell r="H143">
            <v>0</v>
          </cell>
          <cell r="J143">
            <v>0</v>
          </cell>
          <cell r="K143" t="str">
            <v/>
          </cell>
          <cell r="M143">
            <v>0</v>
          </cell>
          <cell r="O143">
            <v>0</v>
          </cell>
          <cell r="P143">
            <v>0</v>
          </cell>
          <cell r="Q143">
            <v>0</v>
          </cell>
          <cell r="S143">
            <v>0</v>
          </cell>
          <cell r="U143">
            <v>0</v>
          </cell>
          <cell r="V143">
            <v>0</v>
          </cell>
          <cell r="W143">
            <v>0</v>
          </cell>
        </row>
        <row r="144">
          <cell r="B144">
            <v>12</v>
          </cell>
          <cell r="H144">
            <v>0</v>
          </cell>
          <cell r="J144">
            <v>0</v>
          </cell>
          <cell r="K144" t="str">
            <v/>
          </cell>
          <cell r="M144">
            <v>0</v>
          </cell>
          <cell r="O144">
            <v>0</v>
          </cell>
          <cell r="P144">
            <v>0</v>
          </cell>
          <cell r="Q144">
            <v>0</v>
          </cell>
          <cell r="S144">
            <v>0</v>
          </cell>
          <cell r="U144">
            <v>0</v>
          </cell>
          <cell r="V144">
            <v>0</v>
          </cell>
          <cell r="W144">
            <v>0</v>
          </cell>
        </row>
        <row r="145">
          <cell r="B145">
            <v>13</v>
          </cell>
          <cell r="H145">
            <v>0</v>
          </cell>
          <cell r="J145">
            <v>0</v>
          </cell>
          <cell r="K145" t="str">
            <v/>
          </cell>
          <cell r="M145">
            <v>0</v>
          </cell>
          <cell r="O145">
            <v>0</v>
          </cell>
          <cell r="P145">
            <v>0</v>
          </cell>
          <cell r="Q145">
            <v>0</v>
          </cell>
          <cell r="S145">
            <v>0</v>
          </cell>
          <cell r="U145">
            <v>0</v>
          </cell>
          <cell r="V145">
            <v>0</v>
          </cell>
          <cell r="W145">
            <v>0</v>
          </cell>
        </row>
        <row r="146">
          <cell r="B146">
            <v>14</v>
          </cell>
          <cell r="H146">
            <v>0</v>
          </cell>
          <cell r="J146">
            <v>0</v>
          </cell>
          <cell r="K146" t="str">
            <v/>
          </cell>
          <cell r="M146">
            <v>0</v>
          </cell>
          <cell r="O146">
            <v>0</v>
          </cell>
          <cell r="P146">
            <v>0</v>
          </cell>
          <cell r="Q146">
            <v>0</v>
          </cell>
          <cell r="S146">
            <v>0</v>
          </cell>
          <cell r="U146">
            <v>0</v>
          </cell>
          <cell r="V146">
            <v>0</v>
          </cell>
          <cell r="W146">
            <v>0</v>
          </cell>
        </row>
        <row r="147">
          <cell r="B147">
            <v>15</v>
          </cell>
          <cell r="H147">
            <v>0</v>
          </cell>
          <cell r="J147">
            <v>0</v>
          </cell>
          <cell r="K147" t="str">
            <v/>
          </cell>
          <cell r="M147">
            <v>0</v>
          </cell>
          <cell r="O147">
            <v>0</v>
          </cell>
          <cell r="P147">
            <v>0</v>
          </cell>
          <cell r="Q147">
            <v>0</v>
          </cell>
          <cell r="S147">
            <v>0</v>
          </cell>
          <cell r="U147">
            <v>0</v>
          </cell>
          <cell r="V147">
            <v>0</v>
          </cell>
          <cell r="W147">
            <v>0</v>
          </cell>
        </row>
        <row r="148">
          <cell r="B148">
            <v>16</v>
          </cell>
          <cell r="H148">
            <v>0</v>
          </cell>
          <cell r="J148">
            <v>0</v>
          </cell>
          <cell r="K148" t="str">
            <v/>
          </cell>
          <cell r="M148">
            <v>0</v>
          </cell>
          <cell r="O148">
            <v>0</v>
          </cell>
          <cell r="P148">
            <v>0</v>
          </cell>
          <cell r="Q148">
            <v>0</v>
          </cell>
          <cell r="S148">
            <v>0</v>
          </cell>
          <cell r="U148">
            <v>0</v>
          </cell>
          <cell r="V148">
            <v>0</v>
          </cell>
          <cell r="W148">
            <v>0</v>
          </cell>
        </row>
        <row r="149">
          <cell r="B149">
            <v>17</v>
          </cell>
          <cell r="H149">
            <v>0</v>
          </cell>
          <cell r="J149">
            <v>0</v>
          </cell>
          <cell r="K149" t="str">
            <v/>
          </cell>
          <cell r="M149">
            <v>0</v>
          </cell>
          <cell r="O149">
            <v>0</v>
          </cell>
          <cell r="P149">
            <v>0</v>
          </cell>
          <cell r="Q149">
            <v>0</v>
          </cell>
          <cell r="S149">
            <v>0</v>
          </cell>
          <cell r="U149">
            <v>0</v>
          </cell>
          <cell r="V149">
            <v>0</v>
          </cell>
          <cell r="W149">
            <v>0</v>
          </cell>
        </row>
        <row r="150">
          <cell r="B150">
            <v>18</v>
          </cell>
          <cell r="H150">
            <v>0</v>
          </cell>
          <cell r="J150">
            <v>0</v>
          </cell>
          <cell r="K150" t="str">
            <v/>
          </cell>
          <cell r="M150">
            <v>0</v>
          </cell>
          <cell r="O150">
            <v>0</v>
          </cell>
          <cell r="P150">
            <v>0</v>
          </cell>
          <cell r="Q150">
            <v>0</v>
          </cell>
          <cell r="S150">
            <v>0</v>
          </cell>
          <cell r="U150">
            <v>0</v>
          </cell>
          <cell r="V150">
            <v>0</v>
          </cell>
          <cell r="W150">
            <v>0</v>
          </cell>
        </row>
        <row r="151">
          <cell r="B151">
            <v>19</v>
          </cell>
          <cell r="H151">
            <v>0</v>
          </cell>
          <cell r="J151">
            <v>0</v>
          </cell>
          <cell r="K151" t="str">
            <v/>
          </cell>
          <cell r="M151">
            <v>0</v>
          </cell>
          <cell r="O151">
            <v>0</v>
          </cell>
          <cell r="P151">
            <v>0</v>
          </cell>
          <cell r="Q151">
            <v>0</v>
          </cell>
          <cell r="S151">
            <v>0</v>
          </cell>
          <cell r="U151">
            <v>0</v>
          </cell>
          <cell r="V151">
            <v>0</v>
          </cell>
          <cell r="W151">
            <v>0</v>
          </cell>
        </row>
        <row r="152">
          <cell r="B152">
            <v>20</v>
          </cell>
          <cell r="H152">
            <v>0</v>
          </cell>
          <cell r="J152">
            <v>0</v>
          </cell>
          <cell r="K152" t="str">
            <v/>
          </cell>
          <cell r="M152">
            <v>0</v>
          </cell>
          <cell r="O152">
            <v>0</v>
          </cell>
          <cell r="P152">
            <v>0</v>
          </cell>
          <cell r="Q152">
            <v>0</v>
          </cell>
          <cell r="S152">
            <v>0</v>
          </cell>
          <cell r="U152">
            <v>0</v>
          </cell>
          <cell r="V152">
            <v>0</v>
          </cell>
          <cell r="W152">
            <v>0</v>
          </cell>
        </row>
        <row r="153">
          <cell r="B153">
            <v>21</v>
          </cell>
          <cell r="H153">
            <v>0</v>
          </cell>
          <cell r="J153">
            <v>0</v>
          </cell>
          <cell r="K153" t="str">
            <v/>
          </cell>
          <cell r="M153">
            <v>0</v>
          </cell>
          <cell r="O153">
            <v>0</v>
          </cell>
          <cell r="P153">
            <v>0</v>
          </cell>
          <cell r="Q153">
            <v>0</v>
          </cell>
          <cell r="S153">
            <v>0</v>
          </cell>
          <cell r="U153">
            <v>0</v>
          </cell>
          <cell r="V153">
            <v>0</v>
          </cell>
          <cell r="W153">
            <v>0</v>
          </cell>
        </row>
        <row r="154">
          <cell r="B154">
            <v>22</v>
          </cell>
          <cell r="H154">
            <v>0</v>
          </cell>
          <cell r="J154">
            <v>0</v>
          </cell>
          <cell r="K154" t="str">
            <v/>
          </cell>
          <cell r="M154">
            <v>0</v>
          </cell>
          <cell r="O154">
            <v>0</v>
          </cell>
          <cell r="P154">
            <v>0</v>
          </cell>
          <cell r="Q154">
            <v>0</v>
          </cell>
          <cell r="S154">
            <v>0</v>
          </cell>
          <cell r="U154">
            <v>0</v>
          </cell>
          <cell r="V154">
            <v>0</v>
          </cell>
          <cell r="W154">
            <v>0</v>
          </cell>
        </row>
        <row r="155">
          <cell r="B155">
            <v>23</v>
          </cell>
          <cell r="H155">
            <v>0</v>
          </cell>
          <cell r="J155">
            <v>0</v>
          </cell>
          <cell r="K155" t="str">
            <v/>
          </cell>
          <cell r="M155">
            <v>0</v>
          </cell>
          <cell r="O155">
            <v>0</v>
          </cell>
          <cell r="P155">
            <v>0</v>
          </cell>
          <cell r="Q155">
            <v>0</v>
          </cell>
          <cell r="S155">
            <v>0</v>
          </cell>
          <cell r="U155">
            <v>0</v>
          </cell>
          <cell r="V155">
            <v>0</v>
          </cell>
          <cell r="W155">
            <v>0</v>
          </cell>
        </row>
        <row r="156">
          <cell r="C156" t="str">
            <v>J U M L A H</v>
          </cell>
          <cell r="F156">
            <v>4698</v>
          </cell>
          <cell r="G156">
            <v>0</v>
          </cell>
          <cell r="H156">
            <v>4698</v>
          </cell>
          <cell r="J156">
            <v>1484568</v>
          </cell>
          <cell r="M156">
            <v>2716759.44</v>
          </cell>
          <cell r="O156">
            <v>0</v>
          </cell>
          <cell r="P156">
            <v>0</v>
          </cell>
          <cell r="Q156">
            <v>2716759.44</v>
          </cell>
          <cell r="S156">
            <v>0</v>
          </cell>
          <cell r="U156">
            <v>1049663.8044</v>
          </cell>
          <cell r="V156">
            <v>3766423.2444000002</v>
          </cell>
          <cell r="W156">
            <v>801.70780000000002</v>
          </cell>
        </row>
        <row r="157">
          <cell r="B157" t="str">
            <v>D:\TM1-HASIL\TM1\PLN Budget Reports V1.2\Reports\[RKAP Laba_ Rugi.xls]ProduksiTL(12B2)</v>
          </cell>
          <cell r="W157">
            <v>38413.629965162036</v>
          </cell>
        </row>
      </sheetData>
      <sheetData sheetId="15"/>
      <sheetData sheetId="16">
        <row r="1">
          <cell r="B1" t="str">
            <v>PT. PLN (PERSERO)</v>
          </cell>
        </row>
      </sheetData>
      <sheetData sheetId="17">
        <row r="1">
          <cell r="B1" t="str">
            <v>PT. PLN (PERSERO)</v>
          </cell>
        </row>
      </sheetData>
      <sheetData sheetId="18">
        <row r="1">
          <cell r="B1" t="str">
            <v>PT. PLN (PERSERO)</v>
          </cell>
        </row>
      </sheetData>
      <sheetData sheetId="19">
        <row r="1">
          <cell r="B1" t="str">
            <v>PT. PLN (PERSERO)</v>
          </cell>
        </row>
      </sheetData>
      <sheetData sheetId="20"/>
      <sheetData sheetId="21">
        <row r="1">
          <cell r="B1" t="str">
            <v>PT. PLN (PERSERO)</v>
          </cell>
        </row>
      </sheetData>
      <sheetData sheetId="22">
        <row r="1">
          <cell r="B1" t="str">
            <v>PT. PLN (PERSERO)</v>
          </cell>
        </row>
      </sheetData>
      <sheetData sheetId="23">
        <row r="1">
          <cell r="B1" t="str">
            <v>PT. PLN (PERSERO)</v>
          </cell>
        </row>
      </sheetData>
      <sheetData sheetId="24">
        <row r="1">
          <cell r="B1" t="str">
            <v>PT. PLN (PERSERO)</v>
          </cell>
        </row>
        <row r="2">
          <cell r="B2" t="str">
            <v>SATUAN ADMINISTRASI</v>
          </cell>
        </row>
        <row r="3">
          <cell r="B3" t="str">
            <v>DISTRIBUSI BALI</v>
          </cell>
        </row>
        <row r="4">
          <cell r="B4" t="str">
            <v>LEMBAR KERJA</v>
          </cell>
          <cell r="E4" t="str">
            <v>Daftar</v>
          </cell>
          <cell r="F4" t="str">
            <v>15</v>
          </cell>
        </row>
        <row r="5">
          <cell r="B5" t="str">
            <v>ANGGARAN LABA RUGI</v>
          </cell>
        </row>
        <row r="6">
          <cell r="B6" t="str">
            <v xml:space="preserve">TAHUN 2005 </v>
          </cell>
          <cell r="E6" t="str">
            <v>Perihal</v>
          </cell>
          <cell r="F6" t="str">
            <v>RINCIAN BEBAN BIAYA PINJAMAN LUAR NEGERI / DALAM NEGERI</v>
          </cell>
        </row>
        <row r="7">
          <cell r="B7" t="str">
            <v>(Dalam ribuan rupiah)</v>
          </cell>
        </row>
        <row r="8">
          <cell r="D8" t="str">
            <v>S/D TRW I</v>
          </cell>
          <cell r="E8" t="str">
            <v xml:space="preserve"> S/D TRW II</v>
          </cell>
          <cell r="F8" t="str">
            <v>S/D TRW  III</v>
          </cell>
          <cell r="G8" t="str">
            <v>S/D TRW IV</v>
          </cell>
        </row>
        <row r="9">
          <cell r="B9" t="str">
            <v>No. Urut</v>
          </cell>
          <cell r="C9" t="str">
            <v>URAIAN</v>
          </cell>
          <cell r="D9" t="str">
            <v>RKAP 2005</v>
          </cell>
        </row>
        <row r="10">
          <cell r="D10" t="str">
            <v>S/D TRW I</v>
          </cell>
          <cell r="E10" t="str">
            <v xml:space="preserve"> S/D TRW II</v>
          </cell>
          <cell r="F10" t="str">
            <v>S/D TRW  III</v>
          </cell>
          <cell r="G10" t="str">
            <v>S/D TRW IV</v>
          </cell>
        </row>
        <row r="11">
          <cell r="B11" t="str">
            <v>1</v>
          </cell>
          <cell r="C11" t="str">
            <v>2</v>
          </cell>
          <cell r="D11" t="str">
            <v>3</v>
          </cell>
          <cell r="E11" t="str">
            <v>4</v>
          </cell>
          <cell r="F11" t="str">
            <v>5</v>
          </cell>
          <cell r="G11" t="str">
            <v>6</v>
          </cell>
        </row>
        <row r="13">
          <cell r="C13" t="str">
            <v>Bunga</v>
          </cell>
          <cell r="D13">
            <v>480889.26074613706</v>
          </cell>
          <cell r="E13">
            <v>961778.52149227413</v>
          </cell>
          <cell r="F13">
            <v>1442667.7822384113</v>
          </cell>
          <cell r="G13">
            <v>1923557.0429845483</v>
          </cell>
        </row>
        <row r="14">
          <cell r="C14" t="str">
            <v>Bank fee</v>
          </cell>
          <cell r="D14">
            <v>15166.362888836666</v>
          </cell>
          <cell r="E14">
            <v>30332.725777673331</v>
          </cell>
          <cell r="F14">
            <v>45499.088666509997</v>
          </cell>
          <cell r="G14">
            <v>60665.451555346663</v>
          </cell>
        </row>
        <row r="15">
          <cell r="C15" t="str">
            <v>Com. Charge</v>
          </cell>
          <cell r="D15">
            <v>-22071.373634973686</v>
          </cell>
          <cell r="E15">
            <v>-44142.747269947373</v>
          </cell>
          <cell r="F15">
            <v>-66214.120904921059</v>
          </cell>
          <cell r="G15">
            <v>-88285.494539894746</v>
          </cell>
        </row>
        <row r="16">
          <cell r="C16" t="str">
            <v>Denda / Penalty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</row>
        <row r="17">
          <cell r="C17" t="str">
            <v>Lainnya *)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</row>
        <row r="18">
          <cell r="C18" t="str">
            <v xml:space="preserve">J U M L A H </v>
          </cell>
          <cell r="D18">
            <v>473984.25</v>
          </cell>
          <cell r="E18">
            <v>947968.5</v>
          </cell>
          <cell r="F18">
            <v>1421952.7500000002</v>
          </cell>
          <cell r="G18">
            <v>1895937</v>
          </cell>
        </row>
        <row r="19">
          <cell r="B19" t="str">
            <v>Catatan :</v>
          </cell>
          <cell r="C19" t="str">
            <v>*)     Uraikan yang Dominan pada Kolom Dibawah</v>
          </cell>
        </row>
        <row r="22">
          <cell r="B22" t="str">
            <v>No. Urut</v>
          </cell>
          <cell r="C22" t="str">
            <v>URAIAN</v>
          </cell>
          <cell r="D22" t="str">
            <v>RKAP 2005</v>
          </cell>
        </row>
        <row r="23">
          <cell r="D23" t="str">
            <v>S/D TRW I</v>
          </cell>
          <cell r="E23" t="str">
            <v xml:space="preserve"> S/D TRW II</v>
          </cell>
          <cell r="F23" t="str">
            <v>S/D TRW  III</v>
          </cell>
          <cell r="G23" t="str">
            <v>S/D TRW IV</v>
          </cell>
        </row>
        <row r="24">
          <cell r="B24" t="str">
            <v>1</v>
          </cell>
          <cell r="C24" t="str">
            <v>2</v>
          </cell>
          <cell r="D24" t="str">
            <v>3</v>
          </cell>
          <cell r="E24" t="str">
            <v>4</v>
          </cell>
          <cell r="F24" t="str">
            <v>5</v>
          </cell>
          <cell r="G24" t="str">
            <v>6</v>
          </cell>
        </row>
        <row r="25">
          <cell r="B25" t="str">
            <v>1</v>
          </cell>
        </row>
        <row r="26">
          <cell r="B26" t="str">
            <v>2</v>
          </cell>
        </row>
        <row r="27">
          <cell r="B27" t="str">
            <v>3</v>
          </cell>
        </row>
        <row r="28">
          <cell r="B28" t="str">
            <v>4</v>
          </cell>
        </row>
        <row r="29">
          <cell r="B29" t="str">
            <v>5</v>
          </cell>
        </row>
        <row r="30">
          <cell r="B30" t="str">
            <v>6</v>
          </cell>
        </row>
        <row r="31">
          <cell r="B31" t="str">
            <v>7</v>
          </cell>
        </row>
        <row r="32">
          <cell r="B32" t="str">
            <v>8</v>
          </cell>
        </row>
        <row r="33">
          <cell r="B33" t="str">
            <v>9</v>
          </cell>
        </row>
        <row r="34">
          <cell r="B34" t="str">
            <v>10</v>
          </cell>
        </row>
        <row r="35">
          <cell r="B35" t="str">
            <v>11</v>
          </cell>
        </row>
        <row r="36">
          <cell r="B36" t="str">
            <v>12</v>
          </cell>
        </row>
        <row r="37">
          <cell r="B37" t="str">
            <v>13</v>
          </cell>
        </row>
        <row r="38">
          <cell r="B38" t="str">
            <v>14</v>
          </cell>
        </row>
        <row r="39">
          <cell r="B39" t="str">
            <v>15</v>
          </cell>
        </row>
        <row r="40">
          <cell r="B40" t="str">
            <v>16</v>
          </cell>
        </row>
        <row r="41">
          <cell r="B41" t="str">
            <v>17</v>
          </cell>
        </row>
        <row r="42">
          <cell r="B42" t="str">
            <v>18</v>
          </cell>
        </row>
        <row r="43">
          <cell r="B43" t="str">
            <v>19</v>
          </cell>
        </row>
        <row r="44">
          <cell r="B44" t="str">
            <v>20</v>
          </cell>
        </row>
        <row r="45">
          <cell r="C45" t="str">
            <v>J u m l a h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</row>
        <row r="46">
          <cell r="B46" t="str">
            <v>D:\TM1-HASIL\TM1\PLN Budget Reports V1.2\Reports\[RKAP Laba_ Rugi.xls]BiPinjamin(15)</v>
          </cell>
          <cell r="G46">
            <v>38413.629965046297</v>
          </cell>
        </row>
        <row r="47">
          <cell r="B47" t="str">
            <v xml:space="preserve">   Catatan : - Rincikan diluar butir 1 s/d 8 yang mempunyai Nilai &gt; Rp 100 Juta di tingkat Distribusi/Wilayah/Sat. AdministrasiLain,</v>
          </cell>
          <cell r="D47">
            <v>0</v>
          </cell>
        </row>
        <row r="48">
          <cell r="B48" t="str">
            <v xml:space="preserve">                   sisanya dikelompokkan dalam pos Lainnya.</v>
          </cell>
          <cell r="D48">
            <v>0</v>
          </cell>
        </row>
        <row r="49">
          <cell r="B49" t="str">
            <v xml:space="preserve">                -  Biaya billing untuk pemberitahuan tagihan rekening konsumen.</v>
          </cell>
          <cell r="D49">
            <v>0</v>
          </cell>
        </row>
      </sheetData>
      <sheetData sheetId="25">
        <row r="1">
          <cell r="B1" t="str">
            <v>PT. PLN (PERSERO)</v>
          </cell>
        </row>
      </sheetData>
      <sheetData sheetId="26">
        <row r="1">
          <cell r="B1" t="str">
            <v>PT. PLN (PERSERO)</v>
          </cell>
        </row>
        <row r="2">
          <cell r="B2" t="str">
            <v>SATUAN ADMINISTRASI</v>
          </cell>
        </row>
        <row r="3">
          <cell r="B3" t="str">
            <v>DISTRIBUSI BALI</v>
          </cell>
        </row>
        <row r="4">
          <cell r="B4" t="str">
            <v>LEMBAR KERJA</v>
          </cell>
          <cell r="E4" t="str">
            <v>Daftar</v>
          </cell>
          <cell r="F4">
            <v>20</v>
          </cell>
        </row>
        <row r="5">
          <cell r="B5" t="str">
            <v>ANGGARAN LABA RUGI</v>
          </cell>
        </row>
        <row r="6">
          <cell r="B6" t="str">
            <v>TAHUN 2005</v>
          </cell>
          <cell r="E6" t="str">
            <v>Perihal</v>
          </cell>
          <cell r="F6" t="str">
            <v>LABA RUGI LAINNYA</v>
          </cell>
        </row>
        <row r="7">
          <cell r="B7" t="str">
            <v>(Dalam ribuan rupiah)</v>
          </cell>
        </row>
        <row r="8">
          <cell r="D8" t="str">
            <v>S/D TRW I</v>
          </cell>
          <cell r="E8" t="str">
            <v>S/D TRW II</v>
          </cell>
          <cell r="F8" t="str">
            <v>S/D TRW III</v>
          </cell>
          <cell r="G8" t="str">
            <v>S/D TRW IV</v>
          </cell>
        </row>
        <row r="9">
          <cell r="B9" t="str">
            <v xml:space="preserve">No. </v>
          </cell>
          <cell r="C9" t="str">
            <v xml:space="preserve"> U r a i a n</v>
          </cell>
          <cell r="D9" t="str">
            <v>RKAP 2005</v>
          </cell>
        </row>
        <row r="10">
          <cell r="D10" t="str">
            <v>S/D TRW I</v>
          </cell>
          <cell r="E10" t="str">
            <v xml:space="preserve"> S/D TRW II</v>
          </cell>
          <cell r="F10" t="str">
            <v>S/D TRW  III</v>
          </cell>
          <cell r="G10" t="str">
            <v>S/D TRW IV</v>
          </cell>
        </row>
        <row r="11">
          <cell r="B11" t="str">
            <v>1</v>
          </cell>
          <cell r="C11" t="str">
            <v>2</v>
          </cell>
          <cell r="D11" t="str">
            <v>3</v>
          </cell>
          <cell r="E11" t="str">
            <v>4</v>
          </cell>
          <cell r="F11" t="str">
            <v>5</v>
          </cell>
          <cell r="G11" t="str">
            <v>6</v>
          </cell>
        </row>
        <row r="13">
          <cell r="B13">
            <v>1</v>
          </cell>
          <cell r="C13" t="str">
            <v>Pendapatan Penyambungan</v>
          </cell>
          <cell r="D13">
            <v>9598032.5551796388</v>
          </cell>
          <cell r="E13">
            <v>9834662.8897528015</v>
          </cell>
          <cell r="F13">
            <v>10094751.681588091</v>
          </cell>
          <cell r="G13">
            <v>10366355.507902529</v>
          </cell>
        </row>
        <row r="15">
          <cell r="B15">
            <v>2</v>
          </cell>
          <cell r="C15" t="str">
            <v>Subsidi  Listrik  Pemerintah</v>
          </cell>
          <cell r="D15">
            <v>55270143.042303361</v>
          </cell>
          <cell r="E15">
            <v>112843071.93387772</v>
          </cell>
          <cell r="F15">
            <v>170416547.93541864</v>
          </cell>
          <cell r="G15">
            <v>230292564.99999997</v>
          </cell>
        </row>
        <row r="17">
          <cell r="B17">
            <v>3</v>
          </cell>
          <cell r="C17" t="str">
            <v>Beban Bunga Pajak Revaluasi</v>
          </cell>
        </row>
        <row r="19">
          <cell r="B19">
            <v>4</v>
          </cell>
          <cell r="C19" t="str">
            <v>Laba / Rugi Selisih Kurs</v>
          </cell>
          <cell r="D19">
            <v>0</v>
          </cell>
          <cell r="E19">
            <v>0</v>
          </cell>
          <cell r="F19">
            <v>0</v>
          </cell>
        </row>
        <row r="21">
          <cell r="B21">
            <v>5</v>
          </cell>
          <cell r="C21" t="str">
            <v>Laba Rugi Luar Biasa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</row>
        <row r="23">
          <cell r="B23">
            <v>6</v>
          </cell>
          <cell r="C23" t="str">
            <v>Beban Pajak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</row>
        <row r="24">
          <cell r="C24" t="str">
            <v>Beban Pajak Tahun ini</v>
          </cell>
        </row>
        <row r="25">
          <cell r="C25" t="str">
            <v>Beban Pajak Tangguhan</v>
          </cell>
        </row>
        <row r="27">
          <cell r="B27">
            <v>7</v>
          </cell>
          <cell r="C27" t="str">
            <v>Hak Minoritas</v>
          </cell>
        </row>
        <row r="29">
          <cell r="B29" t="str">
            <v>D:\TM1-HASIL\TM1\PLN Budget Reports V1.2\Reports\[RKAP Laba_ Rugi.xls]LabaRugi Lainnya 2005(20)</v>
          </cell>
          <cell r="G29">
            <v>38413.629965046297</v>
          </cell>
        </row>
      </sheetData>
      <sheetData sheetId="27">
        <row r="1">
          <cell r="D1" t="str">
            <v>PT. PLN (PERSERO)</v>
          </cell>
        </row>
        <row r="2">
          <cell r="D2" t="str">
            <v>SATUAN ADMINISTRASI</v>
          </cell>
        </row>
        <row r="3">
          <cell r="D3" t="str">
            <v>DISTRIBUSI BALI</v>
          </cell>
        </row>
        <row r="4">
          <cell r="D4" t="str">
            <v>LEMBAR KERJA</v>
          </cell>
          <cell r="E4" t="str">
            <v>Daftar</v>
          </cell>
          <cell r="F4" t="str">
            <v>21A</v>
          </cell>
        </row>
        <row r="5">
          <cell r="D5" t="str">
            <v>ANGGARAN LABA RUGI</v>
          </cell>
        </row>
        <row r="6">
          <cell r="D6" t="str">
            <v>Tahun 2005</v>
          </cell>
          <cell r="E6" t="str">
            <v>Perihal</v>
          </cell>
          <cell r="F6" t="str">
            <v>Laba Rugi Unsur 2004</v>
          </cell>
        </row>
        <row r="7">
          <cell r="D7" t="str">
            <v>(Dalam ribuan rupiah)</v>
          </cell>
        </row>
        <row r="8">
          <cell r="E8" t="str">
            <v>2004</v>
          </cell>
          <cell r="G8" t="str">
            <v>2004</v>
          </cell>
        </row>
        <row r="9">
          <cell r="E9" t="str">
            <v>ESTIMASI</v>
          </cell>
          <cell r="G9" t="str">
            <v>RKAP</v>
          </cell>
        </row>
        <row r="10">
          <cell r="E10">
            <v>2004</v>
          </cell>
          <cell r="G10">
            <v>2004</v>
          </cell>
        </row>
        <row r="11">
          <cell r="D11" t="str">
            <v>KETERANGAN</v>
          </cell>
          <cell r="E11" t="str">
            <v>ESTIMASI 2004</v>
          </cell>
          <cell r="G11" t="str">
            <v>RKAP 2004</v>
          </cell>
        </row>
        <row r="13">
          <cell r="D13" t="str">
            <v>PENDAPATAN USAHA</v>
          </cell>
          <cell r="E13">
            <v>1291424437</v>
          </cell>
          <cell r="G13">
            <v>1301589016</v>
          </cell>
        </row>
        <row r="14">
          <cell r="D14" t="str">
            <v>Penjualan Tenaga Listrik</v>
          </cell>
          <cell r="E14">
            <v>1222223767</v>
          </cell>
          <cell r="G14">
            <v>1231508887</v>
          </cell>
        </row>
        <row r="15">
          <cell r="D15" t="str">
            <v>Penjualan Tenaga Listrik (Bruto)</v>
          </cell>
          <cell r="E15">
            <v>1223508536</v>
          </cell>
          <cell r="G15">
            <v>1231508887</v>
          </cell>
        </row>
        <row r="16">
          <cell r="D16" t="str">
            <v>Discount</v>
          </cell>
          <cell r="E16">
            <v>1284769</v>
          </cell>
        </row>
        <row r="17">
          <cell r="D17" t="str">
            <v>Subsidi Listrik Pemerintah</v>
          </cell>
          <cell r="E17">
            <v>55938718</v>
          </cell>
          <cell r="G17">
            <v>56363679</v>
          </cell>
        </row>
        <row r="18">
          <cell r="D18" t="str">
            <v>Penyambungan Pelanggan</v>
          </cell>
          <cell r="E18">
            <v>9944633</v>
          </cell>
          <cell r="G18">
            <v>9568604</v>
          </cell>
        </row>
        <row r="19">
          <cell r="D19" t="str">
            <v>Lain - lain</v>
          </cell>
          <cell r="E19">
            <v>3317319</v>
          </cell>
          <cell r="G19">
            <v>4147846</v>
          </cell>
        </row>
        <row r="20">
          <cell r="D20" t="str">
            <v>BEBAN USAHA</v>
          </cell>
          <cell r="E20">
            <v>1152698528</v>
          </cell>
          <cell r="G20">
            <v>1201739249</v>
          </cell>
        </row>
        <row r="21">
          <cell r="D21" t="str">
            <v xml:space="preserve">Pembelian Tenaga Listrik </v>
          </cell>
          <cell r="E21">
            <v>888846008</v>
          </cell>
          <cell r="G21">
            <v>923434309</v>
          </cell>
        </row>
        <row r="22">
          <cell r="D22" t="str">
            <v>Pembelian dari Single Buyer</v>
          </cell>
        </row>
        <row r="23">
          <cell r="D23" t="str">
            <v>Pembelian dari Kitlur - Sumbagut</v>
          </cell>
        </row>
        <row r="24">
          <cell r="D24" t="str">
            <v>Pembelian dari Kitlur - Sumbagsel</v>
          </cell>
        </row>
        <row r="25">
          <cell r="D25" t="str">
            <v>Pembelian dari PT. Indonesia Power</v>
          </cell>
        </row>
        <row r="26">
          <cell r="D26" t="str">
            <v xml:space="preserve">Pembelian dari PT. PJB </v>
          </cell>
          <cell r="E26">
            <v>888846008</v>
          </cell>
          <cell r="G26">
            <v>923434309</v>
          </cell>
        </row>
        <row r="27">
          <cell r="D27" t="str">
            <v>Pembelian dari PT Muara Tawar</v>
          </cell>
        </row>
        <row r="28">
          <cell r="D28" t="str">
            <v>Pembelian dari Swasta</v>
          </cell>
        </row>
        <row r="30">
          <cell r="D30" t="str">
            <v>Sewa Pembangkit</v>
          </cell>
          <cell r="E30">
            <v>0</v>
          </cell>
          <cell r="G30">
            <v>0</v>
          </cell>
        </row>
        <row r="31">
          <cell r="D31" t="str">
            <v>Bahan Bakar, Minyak Pelumas dan Bahan Baku</v>
          </cell>
          <cell r="E31">
            <v>3340129</v>
          </cell>
          <cell r="G31">
            <v>3468813</v>
          </cell>
        </row>
        <row r="32">
          <cell r="D32" t="str">
            <v>HSD</v>
          </cell>
          <cell r="E32">
            <v>3167630</v>
          </cell>
          <cell r="G32">
            <v>3168048</v>
          </cell>
        </row>
        <row r="33">
          <cell r="D33" t="str">
            <v>MFO / Residu</v>
          </cell>
          <cell r="E33">
            <v>0</v>
          </cell>
          <cell r="G33">
            <v>0</v>
          </cell>
        </row>
        <row r="34">
          <cell r="D34" t="str">
            <v>IDO</v>
          </cell>
          <cell r="E34">
            <v>0</v>
          </cell>
          <cell r="G34">
            <v>0</v>
          </cell>
        </row>
        <row r="35">
          <cell r="D35" t="str">
            <v>Batu bara</v>
          </cell>
          <cell r="E35">
            <v>0</v>
          </cell>
          <cell r="G35">
            <v>0</v>
          </cell>
        </row>
        <row r="36">
          <cell r="D36" t="str">
            <v>Gas alam</v>
          </cell>
          <cell r="E36">
            <v>0</v>
          </cell>
          <cell r="G36">
            <v>0</v>
          </cell>
        </row>
        <row r="37">
          <cell r="D37" t="str">
            <v>Panas Bumi</v>
          </cell>
          <cell r="E37">
            <v>0</v>
          </cell>
          <cell r="G37">
            <v>0</v>
          </cell>
        </row>
        <row r="38">
          <cell r="D38" t="str">
            <v>E&amp;P</v>
          </cell>
          <cell r="E38">
            <v>0</v>
          </cell>
          <cell r="G38">
            <v>0</v>
          </cell>
        </row>
        <row r="39">
          <cell r="D39" t="str">
            <v>Retribusi Penggunaan Arus Air Pemda</v>
          </cell>
          <cell r="E39">
            <v>0</v>
          </cell>
          <cell r="G39">
            <v>0</v>
          </cell>
        </row>
        <row r="40">
          <cell r="D40" t="str">
            <v>Campuran Minyak Bakar  dll</v>
          </cell>
          <cell r="E40">
            <v>0</v>
          </cell>
          <cell r="G40">
            <v>0</v>
          </cell>
        </row>
        <row r="41">
          <cell r="D41" t="str">
            <v>Minyak Pelumas</v>
          </cell>
          <cell r="E41">
            <v>172499</v>
          </cell>
          <cell r="G41">
            <v>300765</v>
          </cell>
        </row>
        <row r="42">
          <cell r="D42" t="str">
            <v>Bahan Bakar Sewa Pembangkit</v>
          </cell>
          <cell r="E42">
            <v>0</v>
          </cell>
          <cell r="G42">
            <v>0</v>
          </cell>
        </row>
        <row r="43">
          <cell r="D43" t="str">
            <v>Bahan Baku</v>
          </cell>
          <cell r="E43">
            <v>0</v>
          </cell>
        </row>
        <row r="44">
          <cell r="D44" t="str">
            <v xml:space="preserve">Pemeliharaan  </v>
          </cell>
          <cell r="E44">
            <v>41559638</v>
          </cell>
          <cell r="G44">
            <v>43788133</v>
          </cell>
        </row>
        <row r="45">
          <cell r="D45" t="str">
            <v>Pemakaian Material</v>
          </cell>
          <cell r="E45">
            <v>17755551</v>
          </cell>
          <cell r="G45">
            <v>17061692</v>
          </cell>
        </row>
        <row r="46">
          <cell r="D46" t="str">
            <v>Jasa Borongan</v>
          </cell>
          <cell r="E46">
            <v>23804087</v>
          </cell>
          <cell r="G46">
            <v>26726441</v>
          </cell>
        </row>
        <row r="47">
          <cell r="D47" t="str">
            <v xml:space="preserve">Kepegawaian  </v>
          </cell>
          <cell r="E47">
            <v>82558599</v>
          </cell>
          <cell r="G47">
            <v>86616124</v>
          </cell>
        </row>
        <row r="48">
          <cell r="D48" t="str">
            <v>Gaji / Tunjangan</v>
          </cell>
          <cell r="E48">
            <v>39571188</v>
          </cell>
          <cell r="G48">
            <v>48007625</v>
          </cell>
        </row>
        <row r="49">
          <cell r="D49" t="str">
            <v>Cuti dan lainnya</v>
          </cell>
          <cell r="E49">
            <v>22982569</v>
          </cell>
          <cell r="G49">
            <v>25469418</v>
          </cell>
        </row>
        <row r="50">
          <cell r="D50" t="str">
            <v>Diklat dan lainnya</v>
          </cell>
          <cell r="E50">
            <v>20004842</v>
          </cell>
          <cell r="G50">
            <v>13139081</v>
          </cell>
        </row>
        <row r="51">
          <cell r="D51" t="str">
            <v>Penyusutan Aktiva Tetap</v>
          </cell>
          <cell r="E51">
            <v>99972629</v>
          </cell>
          <cell r="G51">
            <v>107181870</v>
          </cell>
        </row>
        <row r="52">
          <cell r="D52" t="str">
            <v>Biaya Administrasi</v>
          </cell>
          <cell r="E52">
            <v>36421525</v>
          </cell>
          <cell r="G52">
            <v>37250000</v>
          </cell>
        </row>
        <row r="53">
          <cell r="D53" t="str">
            <v>LABA (RUGI) USAHA</v>
          </cell>
          <cell r="E53">
            <v>138725909</v>
          </cell>
          <cell r="G53">
            <v>99849767</v>
          </cell>
        </row>
        <row r="54">
          <cell r="D54" t="str">
            <v>PENDAPATAN ( BEBAN ) LAIN-LAIN</v>
          </cell>
          <cell r="E54">
            <v>875756</v>
          </cell>
          <cell r="G54">
            <v>-3415865</v>
          </cell>
        </row>
        <row r="55">
          <cell r="D55" t="str">
            <v>Pendapatan</v>
          </cell>
          <cell r="E55">
            <v>10023468</v>
          </cell>
          <cell r="G55">
            <v>6150468</v>
          </cell>
        </row>
        <row r="56">
          <cell r="D56" t="str">
            <v>Pendapatan Jasa Giro / Bunga Deposito</v>
          </cell>
          <cell r="E56">
            <v>764775</v>
          </cell>
          <cell r="G56">
            <v>424927.20300507365</v>
          </cell>
        </row>
        <row r="57">
          <cell r="D57" t="str">
            <v>Pend. Penjualan Akt.Tetap yg tl dihapus</v>
          </cell>
          <cell r="E57">
            <v>264900</v>
          </cell>
          <cell r="G57">
            <v>0</v>
          </cell>
        </row>
        <row r="58">
          <cell r="D58" t="str">
            <v>Pend. Penjualan Material yg tl dihapus</v>
          </cell>
          <cell r="E58">
            <v>0</v>
          </cell>
          <cell r="G58">
            <v>0</v>
          </cell>
        </row>
        <row r="59">
          <cell r="D59" t="str">
            <v>Pend. Perubahan Daya Ters. &amp; Adm Pelanggan</v>
          </cell>
          <cell r="E59">
            <v>0</v>
          </cell>
        </row>
        <row r="60">
          <cell r="D60" t="str">
            <v>Pendapatan Jasa-Jasa</v>
          </cell>
          <cell r="E60">
            <v>2695</v>
          </cell>
          <cell r="G60">
            <v>3059.466070200217</v>
          </cell>
        </row>
        <row r="61">
          <cell r="D61" t="str">
            <v>Pendapatan Denda</v>
          </cell>
          <cell r="E61">
            <v>0</v>
          </cell>
          <cell r="G61">
            <v>0</v>
          </cell>
        </row>
        <row r="62">
          <cell r="D62" t="str">
            <v>Pendapatan P F K</v>
          </cell>
          <cell r="E62">
            <v>464682</v>
          </cell>
          <cell r="G62">
            <v>164979.79854606453</v>
          </cell>
        </row>
        <row r="63">
          <cell r="D63" t="str">
            <v>Premi PPJU</v>
          </cell>
          <cell r="E63">
            <v>1694393</v>
          </cell>
          <cell r="G63">
            <v>960578.64381415071</v>
          </cell>
        </row>
        <row r="64">
          <cell r="D64" t="str">
            <v>Selisih Pendapatan</v>
          </cell>
          <cell r="E64">
            <v>561</v>
          </cell>
          <cell r="G64">
            <v>36.933567756071625</v>
          </cell>
        </row>
        <row r="65">
          <cell r="D65" t="str">
            <v>Lainnya</v>
          </cell>
          <cell r="E65">
            <v>6831462</v>
          </cell>
          <cell r="G65">
            <v>4596885.9549967553</v>
          </cell>
        </row>
        <row r="66">
          <cell r="D66" t="str">
            <v>Beban Pinjaman  (  )</v>
          </cell>
          <cell r="E66">
            <v>-1034046</v>
          </cell>
          <cell r="G66">
            <v>-3417655</v>
          </cell>
        </row>
        <row r="67">
          <cell r="D67" t="str">
            <v>Bunga ( )</v>
          </cell>
          <cell r="E67">
            <v>-1049110</v>
          </cell>
          <cell r="G67">
            <v>-3584556.4044218762</v>
          </cell>
        </row>
        <row r="68">
          <cell r="D68" t="str">
            <v>Bank Fee ( )</v>
          </cell>
          <cell r="E68">
            <v>-33087</v>
          </cell>
          <cell r="G68">
            <v>-114390.2570335965</v>
          </cell>
        </row>
        <row r="69">
          <cell r="D69" t="str">
            <v>Com. Charge ( )</v>
          </cell>
          <cell r="E69">
            <v>48151</v>
          </cell>
          <cell r="G69">
            <v>281291.66145547264</v>
          </cell>
        </row>
        <row r="70">
          <cell r="D70" t="str">
            <v>Denda / Penalty ( )</v>
          </cell>
          <cell r="E70">
            <v>0</v>
          </cell>
          <cell r="G70">
            <v>0</v>
          </cell>
        </row>
        <row r="71">
          <cell r="D71" t="str">
            <v>Lainnya (Komisi, Provisi, dll) ( )</v>
          </cell>
          <cell r="E71">
            <v>0</v>
          </cell>
          <cell r="G71">
            <v>0</v>
          </cell>
        </row>
        <row r="72">
          <cell r="D72" t="str">
            <v>Beban Bunga Pajak Revaluasi ( )</v>
          </cell>
          <cell r="E72">
            <v>0</v>
          </cell>
          <cell r="G72">
            <v>0</v>
          </cell>
        </row>
        <row r="73">
          <cell r="D73" t="str">
            <v>Beban Lain-Lain  (  )</v>
          </cell>
          <cell r="E73">
            <v>-6055071</v>
          </cell>
          <cell r="G73">
            <v>-6148678</v>
          </cell>
        </row>
        <row r="74">
          <cell r="D74" t="str">
            <v>Beban Penjualan atas AT yang Dihapus ( )</v>
          </cell>
          <cell r="E74">
            <v>0</v>
          </cell>
          <cell r="G74">
            <v>0</v>
          </cell>
        </row>
        <row r="75">
          <cell r="D75" t="str">
            <v>Beban Penjualan atas Material yang Dihapus ( )</v>
          </cell>
          <cell r="E75">
            <v>0</v>
          </cell>
          <cell r="G75">
            <v>0</v>
          </cell>
        </row>
        <row r="76">
          <cell r="D76" t="str">
            <v>Penelitian dan Pengembangan ( )</v>
          </cell>
          <cell r="E76">
            <v>-1239981</v>
          </cell>
          <cell r="G76">
            <v>-573593.51481897023</v>
          </cell>
        </row>
        <row r="77">
          <cell r="D77" t="str">
            <v>Selisih Penerimaan BBM ( )</v>
          </cell>
          <cell r="E77">
            <v>0</v>
          </cell>
          <cell r="G77">
            <v>0</v>
          </cell>
        </row>
        <row r="78">
          <cell r="D78" t="str">
            <v>Beban P F K ( )</v>
          </cell>
          <cell r="E78">
            <v>-1698</v>
          </cell>
          <cell r="G78">
            <v>-187876.91042966349</v>
          </cell>
        </row>
        <row r="79">
          <cell r="D79" t="str">
            <v>Beban Pensiun ( )</v>
          </cell>
          <cell r="E79">
            <v>-1366185</v>
          </cell>
          <cell r="G79">
            <v>-1921269.4850332369</v>
          </cell>
        </row>
        <row r="80">
          <cell r="D80" t="str">
            <v>Beban Emisi Obligasi  ( )</v>
          </cell>
          <cell r="E80">
            <v>0</v>
          </cell>
          <cell r="G80">
            <v>0</v>
          </cell>
        </row>
        <row r="81">
          <cell r="D81" t="str">
            <v>Selisih-selisih ( )</v>
          </cell>
          <cell r="E81">
            <v>-361</v>
          </cell>
          <cell r="G81">
            <v>0</v>
          </cell>
        </row>
        <row r="82">
          <cell r="D82" t="str">
            <v>Lainnya ( )</v>
          </cell>
          <cell r="E82">
            <v>-3446846</v>
          </cell>
          <cell r="G82">
            <v>-3465938.0897181295</v>
          </cell>
        </row>
        <row r="83">
          <cell r="D83" t="str">
            <v>Beban Selisih Kurs  (  )</v>
          </cell>
          <cell r="E83">
            <v>-2058595</v>
          </cell>
          <cell r="G83">
            <v>0</v>
          </cell>
        </row>
        <row r="84">
          <cell r="D84" t="str">
            <v>LABA (RUGI) LUAR BIASA</v>
          </cell>
          <cell r="E84">
            <v>0</v>
          </cell>
          <cell r="G84">
            <v>0</v>
          </cell>
        </row>
        <row r="85">
          <cell r="D85" t="str">
            <v xml:space="preserve">BEBAN PAJAK </v>
          </cell>
          <cell r="E85">
            <v>0</v>
          </cell>
          <cell r="G85">
            <v>0</v>
          </cell>
        </row>
        <row r="86">
          <cell r="D86" t="str">
            <v>Beban Pajak Kini</v>
          </cell>
          <cell r="E86">
            <v>0</v>
          </cell>
          <cell r="G86">
            <v>0</v>
          </cell>
        </row>
        <row r="87">
          <cell r="D87" t="str">
            <v>Beban Pajak Tangguhan</v>
          </cell>
          <cell r="E87">
            <v>0</v>
          </cell>
          <cell r="G87">
            <v>0</v>
          </cell>
        </row>
        <row r="88">
          <cell r="D88" t="str">
            <v>Hak Minoritas</v>
          </cell>
        </row>
        <row r="89">
          <cell r="D89" t="str">
            <v>LABA  (RUGI)  BERSIH</v>
          </cell>
          <cell r="E89">
            <v>139601665</v>
          </cell>
          <cell r="G89">
            <v>96433902</v>
          </cell>
        </row>
        <row r="90">
          <cell r="D90" t="str">
            <v>D:\TM1-HASIL\TM1\PLN Budget Reports V1.2\Reports\[RKAP Laba_ Rugi.xls]LabaRugi Unsur2004(21A)</v>
          </cell>
          <cell r="G90">
            <v>38413.629965046297</v>
          </cell>
        </row>
      </sheetData>
      <sheetData sheetId="28">
        <row r="1">
          <cell r="B1" t="str">
            <v>PT. PLN (PERSERO)</v>
          </cell>
        </row>
        <row r="2">
          <cell r="B2" t="str">
            <v>SATUAN ADMINISTRASI</v>
          </cell>
        </row>
        <row r="3">
          <cell r="B3" t="str">
            <v>DISTRIBUSI BALI</v>
          </cell>
        </row>
        <row r="4">
          <cell r="B4" t="str">
            <v>LEMBAR KERJA</v>
          </cell>
          <cell r="C4" t="str">
            <v>Daftar</v>
          </cell>
          <cell r="D4" t="str">
            <v>21B</v>
          </cell>
        </row>
        <row r="5">
          <cell r="B5" t="str">
            <v>ANGGARAN LABA RUGI</v>
          </cell>
        </row>
        <row r="6">
          <cell r="B6" t="str">
            <v>Tahun 2005</v>
          </cell>
          <cell r="C6" t="str">
            <v>Perihal</v>
          </cell>
          <cell r="D6" t="str">
            <v>Laba Usaha Fungsi 2004</v>
          </cell>
        </row>
        <row r="7">
          <cell r="B7" t="str">
            <v>(Dalam ribuan rupiah)</v>
          </cell>
        </row>
        <row r="9">
          <cell r="C9" t="str">
            <v>2004</v>
          </cell>
          <cell r="E9" t="str">
            <v>2004</v>
          </cell>
        </row>
        <row r="10">
          <cell r="C10" t="str">
            <v>ESTIMASI</v>
          </cell>
          <cell r="E10" t="str">
            <v>RKAP</v>
          </cell>
        </row>
        <row r="11">
          <cell r="C11">
            <v>2004</v>
          </cell>
          <cell r="E11">
            <v>2004</v>
          </cell>
        </row>
        <row r="12">
          <cell r="B12" t="str">
            <v>KETERANGAN</v>
          </cell>
          <cell r="C12" t="str">
            <v>ESTIMASI 2004</v>
          </cell>
          <cell r="E12" t="str">
            <v>RKAP 2004</v>
          </cell>
        </row>
        <row r="15">
          <cell r="B15" t="str">
            <v>PENDAPATAN USAHA</v>
          </cell>
          <cell r="C15">
            <v>1291424437</v>
          </cell>
          <cell r="E15">
            <v>1301589016</v>
          </cell>
        </row>
        <row r="16">
          <cell r="B16" t="str">
            <v>BEBAN USAHA</v>
          </cell>
          <cell r="C16">
            <v>1152698528</v>
          </cell>
          <cell r="E16">
            <v>1201739249</v>
          </cell>
        </row>
        <row r="17">
          <cell r="B17" t="str">
            <v>Pembelian Tenaga Listrik</v>
          </cell>
          <cell r="C17">
            <v>888846008</v>
          </cell>
          <cell r="E17">
            <v>923434309</v>
          </cell>
        </row>
        <row r="18">
          <cell r="B18" t="str">
            <v xml:space="preserve">Sewa Pembangkit </v>
          </cell>
          <cell r="C18">
            <v>0</v>
          </cell>
          <cell r="E18">
            <v>0</v>
          </cell>
        </row>
        <row r="19">
          <cell r="B19" t="str">
            <v>Fungsi Pembangkitan</v>
          </cell>
          <cell r="C19">
            <v>5104110</v>
          </cell>
          <cell r="E19">
            <v>6090961</v>
          </cell>
        </row>
        <row r="20">
          <cell r="B20" t="str">
            <v>Pembangkitan  PLTA</v>
          </cell>
          <cell r="E20">
            <v>0</v>
          </cell>
        </row>
        <row r="21">
          <cell r="B21" t="str">
            <v>Pembangkitan  PLTU</v>
          </cell>
        </row>
        <row r="22">
          <cell r="B22" t="str">
            <v>Pembangkitan  PLTD</v>
          </cell>
          <cell r="C22">
            <v>5104110</v>
          </cell>
          <cell r="E22">
            <v>6090961</v>
          </cell>
        </row>
        <row r="23">
          <cell r="B23" t="str">
            <v>Pembangkitan  PLTG</v>
          </cell>
          <cell r="C23">
            <v>0</v>
          </cell>
          <cell r="E23">
            <v>0</v>
          </cell>
        </row>
        <row r="24">
          <cell r="B24" t="str">
            <v>Pembangkitan  PLTP</v>
          </cell>
          <cell r="C24">
            <v>0</v>
          </cell>
          <cell r="E24">
            <v>0</v>
          </cell>
        </row>
        <row r="25">
          <cell r="B25" t="str">
            <v xml:space="preserve">Pembangkitan  PLTGU </v>
          </cell>
          <cell r="C25">
            <v>0</v>
          </cell>
          <cell r="E25">
            <v>0</v>
          </cell>
        </row>
        <row r="26">
          <cell r="B26" t="str">
            <v xml:space="preserve">Sewa Pembangkit </v>
          </cell>
          <cell r="C26">
            <v>0</v>
          </cell>
          <cell r="E26">
            <v>0</v>
          </cell>
        </row>
        <row r="27">
          <cell r="B27" t="str">
            <v xml:space="preserve">Fungsi Transmisi </v>
          </cell>
          <cell r="C27">
            <v>0</v>
          </cell>
          <cell r="E27">
            <v>0</v>
          </cell>
        </row>
        <row r="28">
          <cell r="B28" t="str">
            <v>Sistim Transmisi</v>
          </cell>
          <cell r="C28">
            <v>0</v>
          </cell>
          <cell r="E28">
            <v>0</v>
          </cell>
        </row>
        <row r="29">
          <cell r="B29" t="str">
            <v>Sisitim Tele Informasi Data</v>
          </cell>
          <cell r="C29">
            <v>0</v>
          </cell>
          <cell r="E29">
            <v>0</v>
          </cell>
        </row>
        <row r="30">
          <cell r="B30" t="str">
            <v xml:space="preserve">Fungsi Distribusi </v>
          </cell>
          <cell r="C30">
            <v>145577874</v>
          </cell>
          <cell r="E30">
            <v>161548626</v>
          </cell>
        </row>
        <row r="31">
          <cell r="B31" t="str">
            <v>Sistim Distribusi</v>
          </cell>
          <cell r="C31">
            <v>140189638</v>
          </cell>
          <cell r="E31">
            <v>154960749</v>
          </cell>
        </row>
        <row r="32">
          <cell r="B32" t="str">
            <v>Unit Pengatur Distribusi</v>
          </cell>
          <cell r="C32">
            <v>5388236</v>
          </cell>
          <cell r="E32">
            <v>6587877</v>
          </cell>
        </row>
        <row r="33">
          <cell r="B33" t="str">
            <v>Fungsi Tata Usaha Langganan</v>
          </cell>
          <cell r="C33">
            <v>38191354</v>
          </cell>
          <cell r="E33">
            <v>43106694</v>
          </cell>
        </row>
        <row r="34">
          <cell r="B34" t="str">
            <v>Fungsi Pendukung</v>
          </cell>
          <cell r="C34">
            <v>74979182</v>
          </cell>
          <cell r="E34">
            <v>67558659</v>
          </cell>
        </row>
        <row r="35">
          <cell r="B35" t="str">
            <v>Tata Usaha</v>
          </cell>
          <cell r="C35">
            <v>66674035</v>
          </cell>
          <cell r="E35">
            <v>61605735</v>
          </cell>
        </row>
        <row r="36">
          <cell r="B36" t="str">
            <v>Gudang dan Persediaan Bahan</v>
          </cell>
          <cell r="C36">
            <v>784247</v>
          </cell>
          <cell r="E36">
            <v>3200029</v>
          </cell>
        </row>
        <row r="37">
          <cell r="B37" t="str">
            <v>B e n g k e l</v>
          </cell>
          <cell r="C37">
            <v>4971838</v>
          </cell>
          <cell r="E37">
            <v>347193</v>
          </cell>
        </row>
        <row r="38">
          <cell r="B38" t="str">
            <v>Laboratorium</v>
          </cell>
          <cell r="C38">
            <v>361390</v>
          </cell>
          <cell r="E38">
            <v>255640</v>
          </cell>
        </row>
        <row r="39">
          <cell r="B39" t="str">
            <v>Jasa-Jasa Teknik</v>
          </cell>
          <cell r="C39">
            <v>0</v>
          </cell>
          <cell r="E39">
            <v>0</v>
          </cell>
        </row>
        <row r="40">
          <cell r="B40" t="str">
            <v>Wisma dan Rumah Dinas</v>
          </cell>
          <cell r="C40">
            <v>612797</v>
          </cell>
          <cell r="E40">
            <v>1064860</v>
          </cell>
        </row>
        <row r="41">
          <cell r="B41" t="str">
            <v>Sistim Telekomonikasi</v>
          </cell>
          <cell r="C41">
            <v>1574875</v>
          </cell>
          <cell r="E41">
            <v>1085202</v>
          </cell>
        </row>
        <row r="42">
          <cell r="B42" t="str">
            <v>Rupa-Rupa Jasa Umum</v>
          </cell>
          <cell r="C42">
            <v>0</v>
          </cell>
          <cell r="E42">
            <v>0</v>
          </cell>
        </row>
        <row r="43">
          <cell r="B43" t="str">
            <v>Pendidikan dan Latihan</v>
          </cell>
          <cell r="C43">
            <v>0</v>
          </cell>
          <cell r="E43">
            <v>0</v>
          </cell>
        </row>
        <row r="44">
          <cell r="B44" t="str">
            <v>LABA  USAHA</v>
          </cell>
          <cell r="C44">
            <v>138725909</v>
          </cell>
          <cell r="E44">
            <v>99849767</v>
          </cell>
        </row>
        <row r="45">
          <cell r="B45" t="str">
            <v>D:\TM1-HASIL\TM1\PLN Budget Reports V1.2\Reports\[RKAP Laba_ Rugi.xls]LabaRugi Fungsi2004(21B)</v>
          </cell>
          <cell r="E45">
            <v>38413.629965046297</v>
          </cell>
        </row>
      </sheetData>
      <sheetData sheetId="29" refreshError="1"/>
      <sheetData sheetId="3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F"/>
      <sheetName val="Amandemen-2004"/>
      <sheetName val="List"/>
      <sheetName val="Selisih Prod"/>
      <sheetName val="Sheet1"/>
      <sheetName val="NerSubsis"/>
      <sheetName val="Pembelian"/>
      <sheetName val="Sw&amp;Bl"/>
      <sheetName val="Tap2006"/>
      <sheetName val="Kinerja"/>
      <sheetName val="SelCpy"/>
      <sheetName val="rkap2007"/>
      <sheetName val="TaraKalor"/>
      <sheetName val="Sheet3"/>
      <sheetName val="Catatan"/>
      <sheetName val="Sheet2"/>
      <sheetName val="Uraian"/>
      <sheetName val="Sampul"/>
      <sheetName val="Chek"/>
      <sheetName val="kCal"/>
      <sheetName val="HitBln"/>
      <sheetName val="BBkr"/>
      <sheetName val="FORM-B"/>
      <sheetName val="REKAP"/>
      <sheetName val="FORM_B"/>
      <sheetName val="Kamus"/>
      <sheetName val="JAN09"/>
      <sheetName val="BBaku(12C3)"/>
      <sheetName val="BiLuOp(14)"/>
      <sheetName val="Bipeg-U(12D2)"/>
      <sheetName val="BOLain(12E2)"/>
      <sheetName val="BPeg-F(12D1)"/>
      <sheetName val="PendaLuOp(13)"/>
      <sheetName val="PenjTL(18)"/>
      <sheetName val="NEKons"/>
      <sheetName val="rkap2008"/>
      <sheetName val="x"/>
      <sheetName val="SuMBER"/>
      <sheetName val="aruskas"/>
      <sheetName val="Hal-1"/>
      <sheetName val="INDEX"/>
      <sheetName val="W-NAD"/>
      <sheetName val="prod03"/>
      <sheetName val="REFERENSI"/>
      <sheetName val="Data"/>
      <sheetName val="DeVIASI"/>
      <sheetName val="KoMposisi"/>
      <sheetName val="L20Keu"/>
      <sheetName val="ASUMSI"/>
      <sheetName val="dengan pembangkitan"/>
    </sheetNames>
    <sheetDataSet>
      <sheetData sheetId="0">
        <row r="2">
          <cell r="A2" t="str">
            <v>Wil. Nanggroe Aceh Darussalam</v>
          </cell>
        </row>
      </sheetData>
      <sheetData sheetId="1">
        <row r="2">
          <cell r="A2" t="str">
            <v>Wil. Nanggroe Aceh Darussalam</v>
          </cell>
        </row>
      </sheetData>
      <sheetData sheetId="2">
        <row r="2">
          <cell r="A2" t="str">
            <v>Wil. Nanggroe Aceh Darussalam</v>
          </cell>
        </row>
      </sheetData>
      <sheetData sheetId="3">
        <row r="2">
          <cell r="A2" t="str">
            <v>Wil. Nanggroe Aceh Darussalam</v>
          </cell>
        </row>
      </sheetData>
      <sheetData sheetId="4">
        <row r="2">
          <cell r="A2" t="str">
            <v>Wil. Nanggroe Aceh Darussalam</v>
          </cell>
        </row>
      </sheetData>
      <sheetData sheetId="5">
        <row r="2">
          <cell r="A2" t="str">
            <v>Wil. Nanggroe Aceh Darussalam</v>
          </cell>
        </row>
      </sheetData>
      <sheetData sheetId="6">
        <row r="2">
          <cell r="A2" t="str">
            <v>Wil. Nanggroe Aceh Darussalam</v>
          </cell>
        </row>
      </sheetData>
      <sheetData sheetId="7">
        <row r="2">
          <cell r="A2" t="str">
            <v>Wil. Nanggroe Aceh Darussalam</v>
          </cell>
        </row>
      </sheetData>
      <sheetData sheetId="8">
        <row r="2">
          <cell r="A2" t="str">
            <v>Wil. Nanggroe Aceh Darussalam</v>
          </cell>
        </row>
      </sheetData>
      <sheetData sheetId="9">
        <row r="2">
          <cell r="A2" t="str">
            <v>Wil. Nanggroe Aceh Darussalam</v>
          </cell>
        </row>
      </sheetData>
      <sheetData sheetId="10">
        <row r="2">
          <cell r="A2" t="str">
            <v>Wil. Nanggroe Aceh Darussalam</v>
          </cell>
        </row>
      </sheetData>
      <sheetData sheetId="11">
        <row r="2">
          <cell r="A2" t="str">
            <v>Wil. Nanggroe Aceh Darussalam</v>
          </cell>
        </row>
      </sheetData>
      <sheetData sheetId="12">
        <row r="2">
          <cell r="A2" t="str">
            <v>Wil. Nanggroe Aceh Darussalam</v>
          </cell>
        </row>
      </sheetData>
      <sheetData sheetId="13">
        <row r="83">
          <cell r="B83">
            <v>2008</v>
          </cell>
        </row>
      </sheetData>
      <sheetData sheetId="14">
        <row r="83">
          <cell r="B83">
            <v>2008</v>
          </cell>
        </row>
      </sheetData>
      <sheetData sheetId="15">
        <row r="2">
          <cell r="A2" t="str">
            <v>Wil. Nanggroe Aceh Darussalam</v>
          </cell>
        </row>
      </sheetData>
      <sheetData sheetId="16">
        <row r="2">
          <cell r="A2" t="str">
            <v>Wil. Nanggroe Aceh Darussalam</v>
          </cell>
        </row>
      </sheetData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1KUDUS"/>
      <sheetName val="FGTM02"/>
      <sheetName val="02APJKUDUS"/>
      <sheetName val="INPUT_GGN"/>
      <sheetName val="INPUT_GGN (2)"/>
      <sheetName val="INPUT1"/>
      <sheetName val="MENU1"/>
      <sheetName val="PMT_TRIP"/>
      <sheetName val="PMT_TRIP (3)"/>
      <sheetName val="Grafik"/>
      <sheetName val="PMT_TRIP (2)"/>
      <sheetName val="Form_Kinerja_Penyu"/>
      <sheetName val="KWH_PADAM"/>
      <sheetName val="LK2004"/>
      <sheetName val="Kamus"/>
      <sheetName val="Uraian"/>
      <sheetName val="Gasifikasi"/>
      <sheetName val="Sheet1"/>
      <sheetName val="Shee2"/>
      <sheetName val="Sheet3"/>
      <sheetName val="Seet4"/>
      <sheetName val="Sheet5"/>
      <sheetName val="UshDeb00"/>
      <sheetName val="ca"/>
      <sheetName val="JOB"/>
      <sheetName val="Resume"/>
      <sheetName val="FIN ANALISIS-DISJAYA-CALL CENTR"/>
      <sheetName val="PRK"/>
      <sheetName val="Cover"/>
      <sheetName val="FIN%20ANALISIS-DISJAYA-CALL%20C"/>
      <sheetName val="Rekapitulasi"/>
      <sheetName val="Basket"/>
      <sheetName val="JTM"/>
      <sheetName val="JTR"/>
      <sheetName val="Gardu"/>
      <sheetName val="SR"/>
      <sheetName val="KWhmeter"/>
      <sheetName val="UAI"/>
      <sheetName val="Rekap000"/>
      <sheetName val="Basket000"/>
      <sheetName val="JTM000"/>
      <sheetName val="JTR000"/>
      <sheetName val="Gardu000"/>
      <sheetName val="SR000"/>
      <sheetName val="kWhmeter0"/>
      <sheetName val="UAI000"/>
      <sheetName val="JAN09"/>
      <sheetName val="BBaku(12C3)"/>
      <sheetName val="BiLuOp(14)"/>
      <sheetName val="Bipeg-U(12D2)"/>
      <sheetName val="BOLain(12E2)"/>
      <sheetName val="BPeg-F(12D1)"/>
      <sheetName val="PendaLuOp(13)"/>
      <sheetName val="PenjTL(18)"/>
      <sheetName val="Asumsi"/>
      <sheetName val="By Non HPP"/>
      <sheetName val="Beban-Usaha"/>
      <sheetName val="DPN"/>
      <sheetName val="AT 2004"/>
      <sheetName val="Biaya&amp;NrcKWh"/>
      <sheetName val="NE"/>
      <sheetName val="Perhit.HPP"/>
      <sheetName val="GambarB"/>
      <sheetName val="Subsidi"/>
      <sheetName val="Sheet2"/>
      <sheetName val="Cair Subs"/>
      <sheetName val="BBMJenis(12B1)"/>
      <sheetName val="BiPinjamin(15)"/>
      <sheetName val="IkhtisarBiop(12.0)"/>
      <sheetName val="JualGTarif(11A)"/>
      <sheetName val="LabaRugi Fungsi"/>
      <sheetName val="LabaRugi Fungsi2004(21B)"/>
      <sheetName val="LabaRugi Lainnya 2005(20)"/>
      <sheetName val="LabaRugi Unsur2004(21A)"/>
      <sheetName val="PembelianiTL(12A1"/>
      <sheetName val="PendOpLain(11B)"/>
      <sheetName val="ProduksiTL(12B2)"/>
      <sheetName val="SewaPemb(12A2)"/>
      <sheetName val="APBN"/>
      <sheetName val="Rekap PMG."/>
      <sheetName val="x"/>
      <sheetName val="W-NAD"/>
      <sheetName val="Smg"/>
      <sheetName val="Data"/>
      <sheetName val="UPDATE 25 JANUARI 2007"/>
      <sheetName val="bantu"/>
      <sheetName val="Monitoring_Harian"/>
      <sheetName val="bantu_rec"/>
      <sheetName val="KINERJA_PMT"/>
    </sheetNames>
    <sheetDataSet>
      <sheetData sheetId="0">
        <row r="1">
          <cell r="L1">
            <v>6</v>
          </cell>
        </row>
      </sheetData>
      <sheetData sheetId="1">
        <row r="1">
          <cell r="L1">
            <v>6</v>
          </cell>
        </row>
      </sheetData>
      <sheetData sheetId="2">
        <row r="1">
          <cell r="L1">
            <v>6</v>
          </cell>
        </row>
      </sheetData>
      <sheetData sheetId="3">
        <row r="1">
          <cell r="L1">
            <v>6</v>
          </cell>
        </row>
      </sheetData>
      <sheetData sheetId="4">
        <row r="1">
          <cell r="L1">
            <v>6</v>
          </cell>
        </row>
      </sheetData>
      <sheetData sheetId="5">
        <row r="1">
          <cell r="L1">
            <v>6</v>
          </cell>
        </row>
      </sheetData>
      <sheetData sheetId="6">
        <row r="1">
          <cell r="L1">
            <v>6</v>
          </cell>
        </row>
        <row r="4">
          <cell r="D4">
            <v>1</v>
          </cell>
          <cell r="E4" t="str">
            <v>JANUARI</v>
          </cell>
          <cell r="F4">
            <v>16</v>
          </cell>
          <cell r="G4" t="str">
            <v>Ir. Mardikun</v>
          </cell>
          <cell r="H4" t="str">
            <v>Ir. BAMBANG KUNTJORO</v>
          </cell>
          <cell r="I4" t="str">
            <v>ASMAN NIAGA</v>
          </cell>
          <cell r="J4" t="str">
            <v>Ir. Mardikun</v>
          </cell>
        </row>
        <row r="5">
          <cell r="D5">
            <v>2</v>
          </cell>
          <cell r="E5" t="str">
            <v>PEBRUARI</v>
          </cell>
        </row>
        <row r="6">
          <cell r="D6">
            <v>3</v>
          </cell>
          <cell r="E6" t="str">
            <v>MARET</v>
          </cell>
        </row>
        <row r="7">
          <cell r="D7">
            <v>4</v>
          </cell>
          <cell r="E7" t="str">
            <v>APRIL</v>
          </cell>
        </row>
        <row r="8">
          <cell r="D8">
            <v>5</v>
          </cell>
          <cell r="E8" t="str">
            <v>MEI</v>
          </cell>
        </row>
        <row r="9">
          <cell r="D9">
            <v>6</v>
          </cell>
          <cell r="E9" t="str">
            <v>JUNI</v>
          </cell>
        </row>
        <row r="10">
          <cell r="D10">
            <v>7</v>
          </cell>
          <cell r="E10" t="str">
            <v>JULI</v>
          </cell>
        </row>
        <row r="11">
          <cell r="D11">
            <v>8</v>
          </cell>
          <cell r="E11" t="str">
            <v>AGUSTUS</v>
          </cell>
        </row>
        <row r="12">
          <cell r="D12">
            <v>9</v>
          </cell>
          <cell r="E12" t="str">
            <v>SEPTEMBER</v>
          </cell>
        </row>
        <row r="13">
          <cell r="D13">
            <v>10</v>
          </cell>
          <cell r="E13" t="str">
            <v>OKTOBER</v>
          </cell>
        </row>
        <row r="14">
          <cell r="D14">
            <v>11</v>
          </cell>
          <cell r="E14" t="str">
            <v>NOPEMBER</v>
          </cell>
        </row>
        <row r="15">
          <cell r="D15">
            <v>12</v>
          </cell>
          <cell r="E15" t="str">
            <v>DESEMBER</v>
          </cell>
        </row>
      </sheetData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ductr_SUTM_total"/>
      <sheetName val="CashFlow"/>
      <sheetName val="BCR"/>
      <sheetName val="BBMJenis(12B1)"/>
      <sheetName val="BiPinjamin(15)"/>
      <sheetName val="IkhtisarBiop(12.0)"/>
      <sheetName val="JualGTarif(11A)"/>
      <sheetName val="LabaRugi Fungsi"/>
      <sheetName val="LabaRugi Fungsi2004(21B)"/>
      <sheetName val="LabaRugi Lainnya 2005(20)"/>
      <sheetName val="LabaRugi Unsur2004(21A)"/>
      <sheetName val="PembelianiTL(12A1"/>
      <sheetName val="PendOpLain(11B)"/>
      <sheetName val="ProduksiTL(12B2)"/>
      <sheetName val="SewaPemb(12A2)"/>
    </sheetNames>
    <sheetDataSet>
      <sheetData sheetId="0" refreshError="1"/>
      <sheetData sheetId="1">
        <row r="8">
          <cell r="A8">
            <v>2007</v>
          </cell>
          <cell r="B8" t="str">
            <v>B</v>
          </cell>
          <cell r="C8" t="str">
            <v>COST (BIAYA)</v>
          </cell>
          <cell r="D8" t="str">
            <v>D</v>
          </cell>
          <cell r="E8" t="str">
            <v>F</v>
          </cell>
          <cell r="F8" t="str">
            <v>G</v>
          </cell>
          <cell r="G8" t="str">
            <v>H</v>
          </cell>
          <cell r="H8" t="str">
            <v>I</v>
          </cell>
          <cell r="I8" t="str">
            <v>J</v>
          </cell>
          <cell r="J8" t="str">
            <v>K</v>
          </cell>
        </row>
        <row r="9">
          <cell r="A9">
            <v>2006</v>
          </cell>
          <cell r="F9">
            <v>0</v>
          </cell>
          <cell r="H9">
            <v>0</v>
          </cell>
          <cell r="I9">
            <v>0</v>
          </cell>
        </row>
        <row r="10">
          <cell r="A10">
            <v>2007</v>
          </cell>
          <cell r="B10">
            <v>0</v>
          </cell>
          <cell r="C10">
            <v>1836710870</v>
          </cell>
          <cell r="D10">
            <v>55101326.100000001</v>
          </cell>
          <cell r="F10">
            <v>1891812196.0999999</v>
          </cell>
          <cell r="G10">
            <v>0</v>
          </cell>
          <cell r="H10">
            <v>-1891812196.0999999</v>
          </cell>
          <cell r="I10">
            <v>-1891812196.0999999</v>
          </cell>
          <cell r="J10">
            <v>100000000000000</v>
          </cell>
        </row>
        <row r="11">
          <cell r="A11">
            <v>2008</v>
          </cell>
          <cell r="B11">
            <v>1</v>
          </cell>
          <cell r="D11">
            <v>55101326.100000001</v>
          </cell>
          <cell r="E11">
            <v>46472041.861217268</v>
          </cell>
          <cell r="F11">
            <v>55101326.100000001</v>
          </cell>
          <cell r="G11">
            <v>46472041.861217268</v>
          </cell>
          <cell r="H11">
            <v>-8629284.2387827337</v>
          </cell>
          <cell r="I11">
            <v>-1900441480.3387825</v>
          </cell>
          <cell r="J11">
            <v>100000000000000</v>
          </cell>
        </row>
        <row r="12">
          <cell r="A12">
            <v>2009</v>
          </cell>
          <cell r="B12">
            <v>2</v>
          </cell>
          <cell r="D12">
            <v>59068621.579200007</v>
          </cell>
          <cell r="E12">
            <v>46472041.861217268</v>
          </cell>
          <cell r="F12">
            <v>59068621.579200007</v>
          </cell>
          <cell r="G12">
            <v>46472041.861217268</v>
          </cell>
          <cell r="H12">
            <v>-12596579.717982739</v>
          </cell>
          <cell r="I12">
            <v>-1913038060.0567653</v>
          </cell>
          <cell r="J12">
            <v>100000000000000</v>
          </cell>
        </row>
        <row r="13">
          <cell r="A13">
            <v>2010</v>
          </cell>
          <cell r="B13">
            <v>3</v>
          </cell>
          <cell r="D13">
            <v>63321562.332902409</v>
          </cell>
          <cell r="E13">
            <v>46472041.861217268</v>
          </cell>
          <cell r="F13">
            <v>63321562.332902409</v>
          </cell>
          <cell r="G13">
            <v>46472041.861217268</v>
          </cell>
          <cell r="H13">
            <v>-16849520.471685141</v>
          </cell>
          <cell r="I13">
            <v>-1929887580.5284505</v>
          </cell>
          <cell r="J13">
            <v>100000000000000</v>
          </cell>
        </row>
        <row r="14">
          <cell r="A14">
            <v>2011</v>
          </cell>
          <cell r="B14">
            <v>4</v>
          </cell>
          <cell r="D14">
            <v>67880714.820871383</v>
          </cell>
          <cell r="E14">
            <v>46472041.861217268</v>
          </cell>
          <cell r="F14">
            <v>67880714.820871383</v>
          </cell>
          <cell r="G14">
            <v>46472041.861217268</v>
          </cell>
          <cell r="H14">
            <v>-21408672.959654115</v>
          </cell>
          <cell r="I14">
            <v>-1951296253.4881046</v>
          </cell>
          <cell r="J14">
            <v>100000000000000</v>
          </cell>
        </row>
        <row r="15">
          <cell r="A15">
            <v>2012</v>
          </cell>
          <cell r="B15">
            <v>5</v>
          </cell>
          <cell r="D15">
            <v>72768126.287974134</v>
          </cell>
          <cell r="E15">
            <v>46472041.861217268</v>
          </cell>
          <cell r="F15">
            <v>72768126.287974134</v>
          </cell>
          <cell r="G15">
            <v>46472041.861217268</v>
          </cell>
          <cell r="H15">
            <v>-26296084.426756866</v>
          </cell>
          <cell r="I15">
            <v>-1977592337.9148614</v>
          </cell>
          <cell r="J15">
            <v>100000000000000</v>
          </cell>
        </row>
        <row r="16">
          <cell r="A16">
            <v>2013</v>
          </cell>
          <cell r="B16">
            <v>6</v>
          </cell>
          <cell r="D16">
            <v>78007431.380708277</v>
          </cell>
          <cell r="E16">
            <v>46472041.861217268</v>
          </cell>
          <cell r="F16">
            <v>78007431.380708277</v>
          </cell>
          <cell r="G16">
            <v>46472041.861217268</v>
          </cell>
          <cell r="H16">
            <v>-31535389.519491009</v>
          </cell>
          <cell r="I16">
            <v>-2009127727.4343524</v>
          </cell>
          <cell r="J16">
            <v>100000000000000</v>
          </cell>
        </row>
        <row r="17">
          <cell r="A17">
            <v>2014</v>
          </cell>
          <cell r="B17">
            <v>7</v>
          </cell>
          <cell r="D17">
            <v>83623966.440119281</v>
          </cell>
          <cell r="E17">
            <v>46472041.861217268</v>
          </cell>
          <cell r="F17">
            <v>83623966.440119281</v>
          </cell>
          <cell r="G17">
            <v>46472041.861217268</v>
          </cell>
          <cell r="H17">
            <v>-37151924.578902014</v>
          </cell>
          <cell r="I17">
            <v>-2046279652.0132544</v>
          </cell>
          <cell r="J17">
            <v>100000000000000</v>
          </cell>
        </row>
        <row r="18">
          <cell r="A18">
            <v>2015</v>
          </cell>
          <cell r="B18">
            <v>8</v>
          </cell>
          <cell r="D18">
            <v>89644892.023807868</v>
          </cell>
          <cell r="E18">
            <v>46472041.861217268</v>
          </cell>
          <cell r="F18">
            <v>89644892.023807868</v>
          </cell>
          <cell r="G18">
            <v>46472041.861217268</v>
          </cell>
          <cell r="H18">
            <v>-43172850.162590601</v>
          </cell>
          <cell r="I18">
            <v>-2089452502.1758449</v>
          </cell>
          <cell r="J18">
            <v>100000000000000</v>
          </cell>
        </row>
        <row r="19">
          <cell r="A19">
            <v>2016</v>
          </cell>
          <cell r="B19">
            <v>9</v>
          </cell>
          <cell r="D19">
            <v>96099324.249522045</v>
          </cell>
          <cell r="E19">
            <v>46472041.861217268</v>
          </cell>
          <cell r="F19">
            <v>96099324.249522045</v>
          </cell>
          <cell r="G19">
            <v>46472041.861217268</v>
          </cell>
          <cell r="H19">
            <v>-49627282.388304777</v>
          </cell>
          <cell r="I19">
            <v>-2139079784.5641496</v>
          </cell>
          <cell r="J19">
            <v>100000000000000</v>
          </cell>
        </row>
        <row r="20">
          <cell r="A20">
            <v>2017</v>
          </cell>
          <cell r="B20">
            <v>10</v>
          </cell>
          <cell r="D20">
            <v>103018475.59548764</v>
          </cell>
          <cell r="E20">
            <v>46472041.861217268</v>
          </cell>
          <cell r="F20">
            <v>103018475.59548764</v>
          </cell>
          <cell r="G20">
            <v>46472041.861217268</v>
          </cell>
          <cell r="H20">
            <v>-56546433.734270371</v>
          </cell>
          <cell r="I20">
            <v>-2195626218.29842</v>
          </cell>
          <cell r="J20">
            <v>100000000000000</v>
          </cell>
        </row>
        <row r="21">
          <cell r="A21">
            <v>2018</v>
          </cell>
          <cell r="B21">
            <v>11</v>
          </cell>
          <cell r="D21">
            <v>110435805.83836275</v>
          </cell>
          <cell r="E21">
            <v>46472041.861217268</v>
          </cell>
          <cell r="F21">
            <v>110435805.83836275</v>
          </cell>
          <cell r="G21">
            <v>46472041.861217268</v>
          </cell>
          <cell r="H21">
            <v>-63963763.977145486</v>
          </cell>
          <cell r="I21">
            <v>-2259589982.2755656</v>
          </cell>
        </row>
        <row r="22">
          <cell r="A22">
            <v>2019</v>
          </cell>
          <cell r="B22">
            <v>12</v>
          </cell>
          <cell r="D22">
            <v>118387183.85872488</v>
          </cell>
          <cell r="E22">
            <v>46472041.861217268</v>
          </cell>
          <cell r="F22">
            <v>118387183.85872488</v>
          </cell>
          <cell r="G22">
            <v>46472041.861217268</v>
          </cell>
          <cell r="H22">
            <v>-71915141.997507602</v>
          </cell>
          <cell r="I22">
            <v>-2331505124.2730732</v>
          </cell>
        </row>
        <row r="23">
          <cell r="A23">
            <v>2020</v>
          </cell>
          <cell r="B23">
            <v>13</v>
          </cell>
          <cell r="D23">
            <v>126911061.09655307</v>
          </cell>
          <cell r="E23">
            <v>46472041.861217268</v>
          </cell>
          <cell r="F23">
            <v>126911061.09655307</v>
          </cell>
          <cell r="G23">
            <v>46472041.861217268</v>
          </cell>
          <cell r="H23">
            <v>-80439019.235335797</v>
          </cell>
          <cell r="I23">
            <v>-2411944143.508409</v>
          </cell>
        </row>
        <row r="24">
          <cell r="A24">
            <v>2021</v>
          </cell>
          <cell r="B24">
            <v>14</v>
          </cell>
          <cell r="D24">
            <v>136048657.49550492</v>
          </cell>
          <cell r="E24">
            <v>46472041.861217268</v>
          </cell>
          <cell r="F24">
            <v>136048657.49550492</v>
          </cell>
          <cell r="G24">
            <v>46472041.861217268</v>
          </cell>
          <cell r="H24">
            <v>-89576615.634287655</v>
          </cell>
          <cell r="I24">
            <v>-2501520759.1426969</v>
          </cell>
        </row>
        <row r="25">
          <cell r="A25">
            <v>2022</v>
          </cell>
          <cell r="B25">
            <v>15</v>
          </cell>
          <cell r="D25">
            <v>145844160.83518127</v>
          </cell>
          <cell r="E25">
            <v>46472041.861217268</v>
          </cell>
          <cell r="F25">
            <v>145844160.83518127</v>
          </cell>
          <cell r="G25">
            <v>46472041.861217268</v>
          </cell>
          <cell r="H25">
            <v>-99372118.973964006</v>
          </cell>
          <cell r="I25">
            <v>-2600892878.1166611</v>
          </cell>
        </row>
        <row r="26">
          <cell r="A26">
            <v>2023</v>
          </cell>
          <cell r="B26">
            <v>16</v>
          </cell>
          <cell r="E26" t="e">
            <v>#REF!</v>
          </cell>
          <cell r="F26">
            <v>0</v>
          </cell>
          <cell r="G26" t="e">
            <v>#REF!</v>
          </cell>
          <cell r="H26" t="e">
            <v>#REF!</v>
          </cell>
          <cell r="I26" t="e">
            <v>#REF!</v>
          </cell>
        </row>
        <row r="27">
          <cell r="A27">
            <v>2024</v>
          </cell>
          <cell r="B27">
            <v>17</v>
          </cell>
          <cell r="E27" t="e">
            <v>#REF!</v>
          </cell>
          <cell r="F27">
            <v>0</v>
          </cell>
          <cell r="G27" t="e">
            <v>#REF!</v>
          </cell>
          <cell r="H27" t="e">
            <v>#REF!</v>
          </cell>
          <cell r="I27" t="e">
            <v>#REF!</v>
          </cell>
        </row>
        <row r="28">
          <cell r="A28">
            <v>2025</v>
          </cell>
          <cell r="B28">
            <v>18</v>
          </cell>
          <cell r="E28" t="e">
            <v>#REF!</v>
          </cell>
          <cell r="F28">
            <v>0</v>
          </cell>
          <cell r="G28" t="e">
            <v>#REF!</v>
          </cell>
          <cell r="H28" t="e">
            <v>#REF!</v>
          </cell>
          <cell r="I28" t="e">
            <v>#REF!</v>
          </cell>
        </row>
        <row r="29">
          <cell r="A29">
            <v>2026</v>
          </cell>
          <cell r="B29">
            <v>19</v>
          </cell>
          <cell r="E29" t="e">
            <v>#REF!</v>
          </cell>
          <cell r="F29">
            <v>0</v>
          </cell>
          <cell r="G29" t="e">
            <v>#REF!</v>
          </cell>
          <cell r="H29" t="e">
            <v>#REF!</v>
          </cell>
          <cell r="I29" t="e">
            <v>#REF!</v>
          </cell>
          <cell r="J29">
            <v>100000000000000</v>
          </cell>
        </row>
        <row r="30">
          <cell r="A30">
            <v>2027</v>
          </cell>
          <cell r="B30">
            <v>20</v>
          </cell>
          <cell r="E30" t="e">
            <v>#REF!</v>
          </cell>
          <cell r="F30">
            <v>0</v>
          </cell>
          <cell r="G30" t="e">
            <v>#REF!</v>
          </cell>
          <cell r="H30" t="e">
            <v>#REF!</v>
          </cell>
          <cell r="I30" t="e">
            <v>#REF!</v>
          </cell>
        </row>
        <row r="31">
          <cell r="A31">
            <v>2028</v>
          </cell>
          <cell r="H31">
            <v>0</v>
          </cell>
        </row>
        <row r="32">
          <cell r="A32">
            <v>2029</v>
          </cell>
          <cell r="H32">
            <v>0</v>
          </cell>
        </row>
        <row r="33">
          <cell r="C33">
            <v>1836710870</v>
          </cell>
          <cell r="D33">
            <v>1461262636.0349197</v>
          </cell>
          <cell r="E33" t="e">
            <v>#REF!</v>
          </cell>
          <cell r="F33">
            <v>3297973506.0349197</v>
          </cell>
          <cell r="G33">
            <v>697080627.91825902</v>
          </cell>
          <cell r="H33" t="e">
            <v>#REF!</v>
          </cell>
        </row>
        <row r="34">
          <cell r="J34">
            <v>100000000000000</v>
          </cell>
        </row>
        <row r="35">
          <cell r="F35" t="str">
            <v>Rata2 Revenue</v>
          </cell>
          <cell r="G35">
            <v>46472041.861217268</v>
          </cell>
          <cell r="J35">
            <v>100000000000000</v>
          </cell>
        </row>
        <row r="36">
          <cell r="J36">
            <v>100000000000000</v>
          </cell>
        </row>
        <row r="37">
          <cell r="J37">
            <v>100000000000000</v>
          </cell>
        </row>
        <row r="56">
          <cell r="I56" t="str">
            <v>J</v>
          </cell>
          <cell r="J56" t="str">
            <v>K</v>
          </cell>
        </row>
        <row r="57">
          <cell r="J57">
            <v>100000000000000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AL-LR"/>
      <sheetName val="BBMJenis(12B1)"/>
      <sheetName val="BiPinjamin(15)"/>
      <sheetName val="IkhtisarBiop(12.0)"/>
      <sheetName val="JualGTarif(11A)"/>
      <sheetName val="LabaRugi Fungsi"/>
      <sheetName val="LabaRugi Fungsi2004(21B)"/>
      <sheetName val="LabaRugi Lainnya 2005(20)"/>
      <sheetName val="LabaRugi Unsur2004(21A)"/>
      <sheetName val="PembelianiTL(12A1"/>
      <sheetName val="PendOpLain(11B)"/>
      <sheetName val="ProduksiTL(12B2)"/>
      <sheetName val="SewaPemb(12A2)"/>
      <sheetName val="MENU1"/>
      <sheetName val="reconductr_SUTM_total"/>
      <sheetName val="CashFlow"/>
      <sheetName val="BC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8">
          <cell r="A8">
            <v>2007</v>
          </cell>
        </row>
      </sheetData>
      <sheetData sheetId="15" refreshError="1"/>
      <sheetData sheetId="16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ISI"/>
      <sheetName val="ND"/>
      <sheetName val="RAB"/>
      <sheetName val="RAB KONS"/>
      <sheetName val="MATERIAL KONS"/>
      <sheetName val="GBR"/>
      <sheetName val="FOTO &amp; GPS"/>
      <sheetName val="LK"/>
      <sheetName val="LOAD PROFILE-1"/>
      <sheetName val="BEBAN"/>
      <sheetName val="KKO"/>
      <sheetName val="KKF "/>
      <sheetName val="MATERIAL"/>
      <sheetName val="item"/>
      <sheetName val="Sheet1"/>
      <sheetName val="MENU1"/>
      <sheetName val="REAL-L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2">
          <cell r="C2" t="str">
            <v>-</v>
          </cell>
        </row>
        <row r="3">
          <cell r="C3" t="str">
            <v>TIANG BETON</v>
          </cell>
        </row>
        <row r="4">
          <cell r="C4" t="str">
            <v>C9-200E</v>
          </cell>
        </row>
        <row r="5">
          <cell r="C5" t="str">
            <v>C11-200E</v>
          </cell>
        </row>
        <row r="6">
          <cell r="C6" t="str">
            <v>C11-350E</v>
          </cell>
        </row>
        <row r="7">
          <cell r="C7" t="str">
            <v>C11-350E-BC</v>
          </cell>
        </row>
        <row r="8">
          <cell r="C8" t="str">
            <v>C12-200E</v>
          </cell>
        </row>
        <row r="9">
          <cell r="C9" t="str">
            <v>C12-350E</v>
          </cell>
        </row>
        <row r="10">
          <cell r="C10" t="str">
            <v>C12-350E-BC</v>
          </cell>
        </row>
        <row r="11">
          <cell r="C11" t="str">
            <v>C13-350E</v>
          </cell>
        </row>
        <row r="12">
          <cell r="C12" t="str">
            <v>C14-350E</v>
          </cell>
        </row>
        <row r="13">
          <cell r="C13" t="str">
            <v>C14-350E-BC</v>
          </cell>
        </row>
        <row r="14">
          <cell r="C14" t="str">
            <v>C14-500E</v>
          </cell>
        </row>
        <row r="16">
          <cell r="C16" t="str">
            <v>JTM 1 PHASA</v>
          </cell>
        </row>
        <row r="17">
          <cell r="C17" t="str">
            <v>CA1</v>
          </cell>
        </row>
        <row r="18">
          <cell r="C18" t="str">
            <v>CA1'</v>
          </cell>
        </row>
        <row r="19">
          <cell r="C19" t="str">
            <v>CA1-N</v>
          </cell>
        </row>
        <row r="20">
          <cell r="C20" t="str">
            <v>CA1-P</v>
          </cell>
        </row>
        <row r="21">
          <cell r="C21" t="str">
            <v>CA1-P</v>
          </cell>
        </row>
        <row r="22">
          <cell r="C22" t="str">
            <v>CA1-P'</v>
          </cell>
        </row>
        <row r="23">
          <cell r="C23" t="str">
            <v>CA2</v>
          </cell>
        </row>
        <row r="24">
          <cell r="C24" t="str">
            <v>CA2'</v>
          </cell>
        </row>
        <row r="25">
          <cell r="C25" t="str">
            <v>CA2-N</v>
          </cell>
        </row>
        <row r="26">
          <cell r="C26" t="str">
            <v>CA3</v>
          </cell>
        </row>
        <row r="27">
          <cell r="C27" t="str">
            <v>CA3'</v>
          </cell>
        </row>
        <row r="28">
          <cell r="C28" t="str">
            <v>CA3-N</v>
          </cell>
        </row>
        <row r="29">
          <cell r="C29" t="str">
            <v>CA4</v>
          </cell>
        </row>
        <row r="30">
          <cell r="C30" t="str">
            <v>CA4'</v>
          </cell>
        </row>
        <row r="31">
          <cell r="C31" t="str">
            <v>CA4-N</v>
          </cell>
        </row>
        <row r="32">
          <cell r="C32" t="str">
            <v>CA5</v>
          </cell>
        </row>
        <row r="33">
          <cell r="C33" t="str">
            <v>CA5'</v>
          </cell>
        </row>
        <row r="34">
          <cell r="C34" t="str">
            <v>CA5-N</v>
          </cell>
        </row>
        <row r="35">
          <cell r="C35" t="str">
            <v>CA5-1</v>
          </cell>
        </row>
        <row r="36">
          <cell r="C36" t="str">
            <v>CA5-1'</v>
          </cell>
        </row>
        <row r="37">
          <cell r="C37" t="str">
            <v>CA5-2</v>
          </cell>
        </row>
        <row r="38">
          <cell r="C38" t="str">
            <v>CA5-2'</v>
          </cell>
        </row>
        <row r="39">
          <cell r="C39" t="str">
            <v>CA5-3</v>
          </cell>
        </row>
        <row r="40">
          <cell r="C40" t="str">
            <v>CA5-3'</v>
          </cell>
        </row>
        <row r="41">
          <cell r="C41" t="str">
            <v>CA5-4</v>
          </cell>
        </row>
        <row r="42">
          <cell r="C42" t="str">
            <v>CA5-4'</v>
          </cell>
        </row>
        <row r="43">
          <cell r="C43" t="str">
            <v>CA6</v>
          </cell>
        </row>
        <row r="44">
          <cell r="C44" t="str">
            <v>CA6'</v>
          </cell>
        </row>
        <row r="45">
          <cell r="C45" t="str">
            <v>CA6-N</v>
          </cell>
        </row>
        <row r="46">
          <cell r="C46" t="str">
            <v>CA7</v>
          </cell>
        </row>
        <row r="47">
          <cell r="C47" t="str">
            <v>CA7-A</v>
          </cell>
        </row>
        <row r="48">
          <cell r="C48" t="str">
            <v>CA8</v>
          </cell>
        </row>
        <row r="49">
          <cell r="C49" t="str">
            <v>CA8-A</v>
          </cell>
        </row>
        <row r="50">
          <cell r="C50" t="str">
            <v>CA9</v>
          </cell>
        </row>
        <row r="51">
          <cell r="C51" t="str">
            <v>CA9-A</v>
          </cell>
        </row>
        <row r="52">
          <cell r="C52" t="str">
            <v>CA9-N</v>
          </cell>
        </row>
        <row r="54">
          <cell r="C54" t="str">
            <v>SA1</v>
          </cell>
        </row>
        <row r="55">
          <cell r="C55" t="str">
            <v>SA1'</v>
          </cell>
        </row>
        <row r="56">
          <cell r="C56" t="str">
            <v>SA1-N</v>
          </cell>
        </row>
        <row r="57">
          <cell r="C57" t="str">
            <v>SA1-PN</v>
          </cell>
        </row>
        <row r="58">
          <cell r="C58" t="str">
            <v>SA1-P</v>
          </cell>
        </row>
        <row r="59">
          <cell r="C59" t="str">
            <v>SA1-P'</v>
          </cell>
        </row>
        <row r="60">
          <cell r="C60" t="str">
            <v>SA2</v>
          </cell>
        </row>
        <row r="61">
          <cell r="C61" t="str">
            <v>SA2'</v>
          </cell>
        </row>
        <row r="62">
          <cell r="C62" t="str">
            <v>SA2-N</v>
          </cell>
        </row>
        <row r="63">
          <cell r="C63" t="str">
            <v>SA3</v>
          </cell>
        </row>
        <row r="64">
          <cell r="C64" t="str">
            <v>SA3'</v>
          </cell>
        </row>
        <row r="65">
          <cell r="C65" t="str">
            <v>SA3-N</v>
          </cell>
        </row>
        <row r="66">
          <cell r="C66" t="str">
            <v>SA4</v>
          </cell>
        </row>
        <row r="67">
          <cell r="C67" t="str">
            <v>SA4'</v>
          </cell>
        </row>
        <row r="68">
          <cell r="C68" t="str">
            <v>SA4-N</v>
          </cell>
        </row>
        <row r="69">
          <cell r="C69" t="str">
            <v>SA5</v>
          </cell>
        </row>
        <row r="70">
          <cell r="C70" t="str">
            <v>SA5'</v>
          </cell>
        </row>
        <row r="71">
          <cell r="C71" t="str">
            <v>SA5-N</v>
          </cell>
        </row>
        <row r="72">
          <cell r="C72" t="str">
            <v>SA5-1</v>
          </cell>
        </row>
        <row r="73">
          <cell r="C73" t="str">
            <v>SA5-1'</v>
          </cell>
        </row>
        <row r="74">
          <cell r="C74" t="str">
            <v>SA5-2</v>
          </cell>
        </row>
        <row r="75">
          <cell r="C75" t="str">
            <v>SA5-2'</v>
          </cell>
        </row>
        <row r="76">
          <cell r="C76" t="str">
            <v>SA5-3</v>
          </cell>
        </row>
        <row r="77">
          <cell r="C77" t="str">
            <v>SA5-3'</v>
          </cell>
        </row>
        <row r="78">
          <cell r="C78" t="str">
            <v>SA5-4</v>
          </cell>
        </row>
        <row r="79">
          <cell r="C79" t="str">
            <v>SA5-4'</v>
          </cell>
        </row>
        <row r="80">
          <cell r="C80" t="str">
            <v>SA6</v>
          </cell>
        </row>
        <row r="81">
          <cell r="C81" t="str">
            <v>SA6'</v>
          </cell>
        </row>
        <row r="82">
          <cell r="C82" t="str">
            <v>SA6-N</v>
          </cell>
        </row>
        <row r="83">
          <cell r="C83" t="str">
            <v>SA7</v>
          </cell>
        </row>
        <row r="84">
          <cell r="C84" t="str">
            <v>SA7-A</v>
          </cell>
        </row>
        <row r="85">
          <cell r="C85" t="str">
            <v>SA8</v>
          </cell>
        </row>
        <row r="86">
          <cell r="C86" t="str">
            <v>SA8-A</v>
          </cell>
        </row>
        <row r="87">
          <cell r="C87" t="str">
            <v>SA9</v>
          </cell>
        </row>
        <row r="88">
          <cell r="C88" t="str">
            <v>SA9-A</v>
          </cell>
        </row>
        <row r="89">
          <cell r="C89" t="str">
            <v>SA9-N</v>
          </cell>
        </row>
        <row r="91">
          <cell r="C91" t="str">
            <v>MODIFIKASI JTM 1 PH KE 3 PH</v>
          </cell>
        </row>
        <row r="92">
          <cell r="C92" t="str">
            <v>CB-1</v>
          </cell>
        </row>
        <row r="93">
          <cell r="C93" t="str">
            <v>CB1-AA'</v>
          </cell>
        </row>
        <row r="94">
          <cell r="C94" t="str">
            <v>CB-2</v>
          </cell>
        </row>
        <row r="95">
          <cell r="C95" t="str">
            <v>CB2-AA'</v>
          </cell>
        </row>
        <row r="96">
          <cell r="C96" t="str">
            <v>CB-3</v>
          </cell>
        </row>
        <row r="97">
          <cell r="C97" t="str">
            <v>CB3-AA'</v>
          </cell>
        </row>
        <row r="98">
          <cell r="C98" t="str">
            <v>CB-4</v>
          </cell>
        </row>
        <row r="99">
          <cell r="C99" t="str">
            <v>CB4-AA'</v>
          </cell>
        </row>
        <row r="100">
          <cell r="C100" t="str">
            <v>CB-5</v>
          </cell>
        </row>
        <row r="101">
          <cell r="C101" t="str">
            <v>CB5-AA'</v>
          </cell>
        </row>
        <row r="103">
          <cell r="C103" t="str">
            <v>SB-1</v>
          </cell>
        </row>
        <row r="104">
          <cell r="C104" t="str">
            <v>SB1-AA'</v>
          </cell>
        </row>
        <row r="105">
          <cell r="C105" t="str">
            <v>SB-2</v>
          </cell>
        </row>
        <row r="106">
          <cell r="C106" t="str">
            <v>SB2-AA'</v>
          </cell>
        </row>
        <row r="107">
          <cell r="C107" t="str">
            <v>SB-3</v>
          </cell>
        </row>
        <row r="108">
          <cell r="C108" t="str">
            <v>SB3-AA'</v>
          </cell>
        </row>
        <row r="109">
          <cell r="C109" t="str">
            <v>SB-4</v>
          </cell>
        </row>
        <row r="110">
          <cell r="C110" t="str">
            <v>SB4-AA'</v>
          </cell>
        </row>
        <row r="111">
          <cell r="C111" t="str">
            <v>SB-5</v>
          </cell>
        </row>
        <row r="112">
          <cell r="C112" t="str">
            <v>SB5-AA'</v>
          </cell>
        </row>
        <row r="114">
          <cell r="C114" t="str">
            <v>JTM 3 PH</v>
          </cell>
        </row>
        <row r="115">
          <cell r="C115" t="str">
            <v>CC1</v>
          </cell>
        </row>
        <row r="116">
          <cell r="C116" t="str">
            <v>CC1'</v>
          </cell>
        </row>
        <row r="117">
          <cell r="C117" t="str">
            <v>CC1-N</v>
          </cell>
        </row>
        <row r="118">
          <cell r="C118" t="str">
            <v>CC1-1</v>
          </cell>
        </row>
        <row r="119">
          <cell r="C119" t="str">
            <v>CC1-1'</v>
          </cell>
        </row>
        <row r="120">
          <cell r="C120" t="str">
            <v>CC1-1N</v>
          </cell>
        </row>
        <row r="121">
          <cell r="C121" t="str">
            <v>CC1-A</v>
          </cell>
        </row>
        <row r="122">
          <cell r="C122" t="str">
            <v>CC1-A'</v>
          </cell>
        </row>
        <row r="123">
          <cell r="C123" t="str">
            <v>CC1-B</v>
          </cell>
        </row>
        <row r="124">
          <cell r="C124" t="str">
            <v>CC1-B'</v>
          </cell>
        </row>
        <row r="125">
          <cell r="C125" t="str">
            <v>CC1-C</v>
          </cell>
        </row>
        <row r="126">
          <cell r="C126" t="str">
            <v>CC1-C'</v>
          </cell>
        </row>
        <row r="127">
          <cell r="C127" t="str">
            <v>CC2</v>
          </cell>
        </row>
        <row r="128">
          <cell r="C128" t="str">
            <v>CC2'</v>
          </cell>
        </row>
        <row r="129">
          <cell r="C129" t="str">
            <v>CC2-N</v>
          </cell>
        </row>
        <row r="130">
          <cell r="C130" t="str">
            <v>CC2-1</v>
          </cell>
        </row>
        <row r="131">
          <cell r="C131" t="str">
            <v>CC2-1'</v>
          </cell>
        </row>
        <row r="132">
          <cell r="C132" t="str">
            <v>CC2-1N</v>
          </cell>
        </row>
        <row r="133">
          <cell r="C133" t="str">
            <v>CC2-A</v>
          </cell>
        </row>
        <row r="134">
          <cell r="C134" t="str">
            <v>CC2-A'</v>
          </cell>
        </row>
        <row r="135">
          <cell r="C135" t="str">
            <v>CC2-B</v>
          </cell>
        </row>
        <row r="136">
          <cell r="C136" t="str">
            <v>CC2-B'</v>
          </cell>
        </row>
        <row r="137">
          <cell r="C137" t="str">
            <v>CC2-C</v>
          </cell>
        </row>
        <row r="138">
          <cell r="C138" t="str">
            <v>CC2-C'</v>
          </cell>
        </row>
        <row r="139">
          <cell r="C139" t="str">
            <v>CC3</v>
          </cell>
        </row>
        <row r="140">
          <cell r="C140" t="str">
            <v>CC3'</v>
          </cell>
        </row>
        <row r="141">
          <cell r="C141" t="str">
            <v>CC3-VN</v>
          </cell>
        </row>
        <row r="142">
          <cell r="C142" t="str">
            <v>CC4-1</v>
          </cell>
        </row>
        <row r="143">
          <cell r="C143" t="str">
            <v>CC5-1</v>
          </cell>
        </row>
        <row r="144">
          <cell r="C144" t="str">
            <v>CC7</v>
          </cell>
        </row>
        <row r="145">
          <cell r="C145" t="str">
            <v>CC7'</v>
          </cell>
        </row>
        <row r="146">
          <cell r="C146" t="str">
            <v>CC7-1</v>
          </cell>
        </row>
        <row r="147">
          <cell r="C147" t="str">
            <v>CC7-1'</v>
          </cell>
        </row>
        <row r="148">
          <cell r="C148" t="str">
            <v>CC7-1N</v>
          </cell>
        </row>
        <row r="149">
          <cell r="C149" t="str">
            <v>CC7-A</v>
          </cell>
        </row>
        <row r="150">
          <cell r="C150" t="str">
            <v>CC7-A'</v>
          </cell>
        </row>
        <row r="151">
          <cell r="C151" t="str">
            <v>CC8</v>
          </cell>
        </row>
        <row r="152">
          <cell r="C152" t="str">
            <v>CC8'</v>
          </cell>
        </row>
        <row r="153">
          <cell r="C153" t="str">
            <v>CC8-N</v>
          </cell>
        </row>
        <row r="154">
          <cell r="C154" t="str">
            <v>CC8-A</v>
          </cell>
        </row>
        <row r="155">
          <cell r="C155" t="str">
            <v>CC8-A'</v>
          </cell>
        </row>
        <row r="156">
          <cell r="C156" t="str">
            <v>CC8-AN</v>
          </cell>
        </row>
        <row r="157">
          <cell r="C157" t="str">
            <v>CC8-B</v>
          </cell>
        </row>
        <row r="158">
          <cell r="C158" t="str">
            <v>CC8-B'</v>
          </cell>
        </row>
        <row r="159">
          <cell r="C159" t="str">
            <v>CC8-C</v>
          </cell>
        </row>
        <row r="160">
          <cell r="C160" t="str">
            <v>CC8-C'</v>
          </cell>
        </row>
        <row r="161">
          <cell r="C161" t="str">
            <v>CC9</v>
          </cell>
        </row>
        <row r="162">
          <cell r="C162" t="str">
            <v>CC9'</v>
          </cell>
        </row>
        <row r="163">
          <cell r="C163" t="str">
            <v>CC9-N</v>
          </cell>
        </row>
        <row r="164">
          <cell r="C164" t="str">
            <v>CC10</v>
          </cell>
        </row>
        <row r="165">
          <cell r="C165" t="str">
            <v>CC10'</v>
          </cell>
        </row>
        <row r="166">
          <cell r="C166" t="str">
            <v>CC10-N</v>
          </cell>
        </row>
        <row r="167">
          <cell r="C167" t="str">
            <v>CC11</v>
          </cell>
        </row>
        <row r="168">
          <cell r="C168" t="str">
            <v>CC11'</v>
          </cell>
        </row>
        <row r="169">
          <cell r="C169" t="str">
            <v>CC11-N</v>
          </cell>
        </row>
        <row r="170">
          <cell r="C170" t="str">
            <v>CC12</v>
          </cell>
        </row>
        <row r="171">
          <cell r="C171" t="str">
            <v>CC12'</v>
          </cell>
        </row>
        <row r="173">
          <cell r="C173" t="str">
            <v>SC1</v>
          </cell>
        </row>
        <row r="174">
          <cell r="C174" t="str">
            <v>SC1'</v>
          </cell>
        </row>
        <row r="175">
          <cell r="C175" t="str">
            <v>SC1-1</v>
          </cell>
        </row>
        <row r="176">
          <cell r="C176" t="str">
            <v>SC1-1'</v>
          </cell>
        </row>
        <row r="177">
          <cell r="C177" t="str">
            <v>SC1-1N</v>
          </cell>
        </row>
        <row r="178">
          <cell r="C178" t="str">
            <v>SC1-A</v>
          </cell>
        </row>
        <row r="179">
          <cell r="C179" t="str">
            <v>SC1-A'</v>
          </cell>
        </row>
        <row r="180">
          <cell r="C180" t="str">
            <v>SC1-B</v>
          </cell>
        </row>
        <row r="181">
          <cell r="C181" t="str">
            <v>SC1-B'</v>
          </cell>
        </row>
        <row r="182">
          <cell r="C182" t="str">
            <v>SC1-C</v>
          </cell>
        </row>
        <row r="183">
          <cell r="C183" t="str">
            <v>SC1-C'</v>
          </cell>
        </row>
        <row r="184">
          <cell r="C184" t="str">
            <v>SC2</v>
          </cell>
        </row>
        <row r="185">
          <cell r="C185" t="str">
            <v>SC2'</v>
          </cell>
        </row>
        <row r="186">
          <cell r="C186" t="str">
            <v>SC2-N</v>
          </cell>
        </row>
        <row r="187">
          <cell r="C187" t="str">
            <v>SC2-1</v>
          </cell>
        </row>
        <row r="188">
          <cell r="C188" t="str">
            <v>SC2-1'</v>
          </cell>
        </row>
        <row r="189">
          <cell r="C189" t="str">
            <v>SC2-1N</v>
          </cell>
        </row>
        <row r="190">
          <cell r="C190" t="str">
            <v>SC2-A</v>
          </cell>
        </row>
        <row r="191">
          <cell r="C191" t="str">
            <v>SC2-A'</v>
          </cell>
        </row>
        <row r="192">
          <cell r="C192" t="str">
            <v>SC2-B</v>
          </cell>
        </row>
        <row r="193">
          <cell r="C193" t="str">
            <v>SC2-B'</v>
          </cell>
        </row>
        <row r="194">
          <cell r="C194" t="str">
            <v>SC2-C</v>
          </cell>
        </row>
        <row r="195">
          <cell r="C195" t="str">
            <v>SC2-C'</v>
          </cell>
        </row>
        <row r="196">
          <cell r="C196" t="str">
            <v>SC3</v>
          </cell>
        </row>
        <row r="197">
          <cell r="C197" t="str">
            <v>SC3'</v>
          </cell>
        </row>
        <row r="198">
          <cell r="C198" t="str">
            <v>SC3-VN</v>
          </cell>
        </row>
        <row r="199">
          <cell r="C199" t="str">
            <v>SC4-1</v>
          </cell>
        </row>
        <row r="200">
          <cell r="C200" t="str">
            <v>SC5-1</v>
          </cell>
        </row>
        <row r="201">
          <cell r="C201" t="str">
            <v>SC7</v>
          </cell>
        </row>
        <row r="202">
          <cell r="C202" t="str">
            <v>SC7'</v>
          </cell>
        </row>
        <row r="203">
          <cell r="C203" t="str">
            <v>SC7-1</v>
          </cell>
        </row>
        <row r="204">
          <cell r="C204" t="str">
            <v>SC7-1'</v>
          </cell>
        </row>
        <row r="205">
          <cell r="C205" t="str">
            <v>SC7-1N</v>
          </cell>
        </row>
        <row r="206">
          <cell r="C206" t="str">
            <v>SC7-A</v>
          </cell>
        </row>
        <row r="207">
          <cell r="C207" t="str">
            <v>SC7-A'</v>
          </cell>
        </row>
        <row r="208">
          <cell r="C208" t="str">
            <v>SC8</v>
          </cell>
        </row>
        <row r="209">
          <cell r="C209" t="str">
            <v>SC8'</v>
          </cell>
        </row>
        <row r="210">
          <cell r="C210" t="str">
            <v>SC8-N</v>
          </cell>
        </row>
        <row r="211">
          <cell r="C211" t="str">
            <v>SC8-A</v>
          </cell>
        </row>
        <row r="212">
          <cell r="C212" t="str">
            <v>SC8-A'</v>
          </cell>
        </row>
        <row r="213">
          <cell r="C213" t="str">
            <v>SC8-AN</v>
          </cell>
        </row>
        <row r="214">
          <cell r="C214" t="str">
            <v>SC8-B</v>
          </cell>
        </row>
        <row r="215">
          <cell r="C215" t="str">
            <v>SC8-B'</v>
          </cell>
        </row>
        <row r="216">
          <cell r="C216" t="str">
            <v>SC8-C</v>
          </cell>
        </row>
        <row r="217">
          <cell r="C217" t="str">
            <v>SC8-C'</v>
          </cell>
        </row>
        <row r="218">
          <cell r="C218" t="str">
            <v>SC9</v>
          </cell>
        </row>
        <row r="219">
          <cell r="C219" t="str">
            <v>SC9'</v>
          </cell>
        </row>
        <row r="220">
          <cell r="C220" t="str">
            <v>SC9-N</v>
          </cell>
        </row>
        <row r="221">
          <cell r="C221" t="str">
            <v>SC10</v>
          </cell>
        </row>
        <row r="222">
          <cell r="C222" t="str">
            <v>SC10'</v>
          </cell>
        </row>
        <row r="223">
          <cell r="C223" t="str">
            <v>SC10-N</v>
          </cell>
        </row>
        <row r="224">
          <cell r="C224" t="str">
            <v>SC11</v>
          </cell>
        </row>
        <row r="225">
          <cell r="C225" t="str">
            <v>SC11'</v>
          </cell>
        </row>
        <row r="226">
          <cell r="C226" t="str">
            <v>SC11-N</v>
          </cell>
        </row>
        <row r="227">
          <cell r="C227" t="str">
            <v>SC12</v>
          </cell>
        </row>
        <row r="228">
          <cell r="C228" t="str">
            <v>SC12</v>
          </cell>
        </row>
        <row r="231">
          <cell r="C231" t="str">
            <v>m3-16</v>
          </cell>
        </row>
        <row r="232">
          <cell r="C232" t="str">
            <v>CM3-16</v>
          </cell>
        </row>
        <row r="234">
          <cell r="C234" t="str">
            <v>JTM 3 PH DOUBLE CIRCUIT</v>
          </cell>
        </row>
        <row r="235">
          <cell r="C235" t="str">
            <v>DC-C1V</v>
          </cell>
        </row>
        <row r="236">
          <cell r="C236" t="str">
            <v>DC-C1-1V</v>
          </cell>
        </row>
        <row r="237">
          <cell r="C237" t="str">
            <v>DC-C1-1VN</v>
          </cell>
        </row>
        <row r="238">
          <cell r="C238" t="str">
            <v>DC-C1-1H</v>
          </cell>
        </row>
        <row r="239">
          <cell r="C239" t="str">
            <v>DC-C1-AHN</v>
          </cell>
        </row>
        <row r="240">
          <cell r="C240" t="str">
            <v>DC-C2-1V</v>
          </cell>
        </row>
        <row r="241">
          <cell r="C241" t="str">
            <v>DC-C2AH</v>
          </cell>
        </row>
        <row r="242">
          <cell r="C242" t="str">
            <v>DC-C2AHN</v>
          </cell>
        </row>
        <row r="243">
          <cell r="C243" t="str">
            <v>DC-C2AVN</v>
          </cell>
        </row>
        <row r="244">
          <cell r="C244" t="str">
            <v>DC-C2-1BN</v>
          </cell>
        </row>
        <row r="245">
          <cell r="C245" t="str">
            <v>DC-4N</v>
          </cell>
        </row>
        <row r="246">
          <cell r="C246" t="str">
            <v>DC-7N</v>
          </cell>
        </row>
        <row r="247">
          <cell r="C247" t="str">
            <v>DC-8</v>
          </cell>
        </row>
        <row r="248">
          <cell r="C248" t="str">
            <v>DC-8N</v>
          </cell>
        </row>
        <row r="250">
          <cell r="C250" t="str">
            <v>SKUTM</v>
          </cell>
        </row>
        <row r="251">
          <cell r="C251" t="str">
            <v>DB 01</v>
          </cell>
        </row>
        <row r="252">
          <cell r="C252" t="str">
            <v>DB 02</v>
          </cell>
        </row>
        <row r="253">
          <cell r="C253" t="str">
            <v>DB 03</v>
          </cell>
        </row>
        <row r="254">
          <cell r="C254" t="str">
            <v>DB 04</v>
          </cell>
        </row>
        <row r="255">
          <cell r="C255" t="str">
            <v>DB 05</v>
          </cell>
        </row>
        <row r="256">
          <cell r="C256" t="str">
            <v>DB 06</v>
          </cell>
        </row>
        <row r="257">
          <cell r="C257" t="str">
            <v>DB 08</v>
          </cell>
        </row>
        <row r="258">
          <cell r="C258" t="str">
            <v>DB 09</v>
          </cell>
        </row>
        <row r="259">
          <cell r="C259" t="str">
            <v>SUBTITUSI DB-05</v>
          </cell>
        </row>
        <row r="261">
          <cell r="C261" t="str">
            <v>RECLOSER</v>
          </cell>
        </row>
        <row r="262">
          <cell r="C262" t="str">
            <v>CM5-24</v>
          </cell>
        </row>
        <row r="263">
          <cell r="C263" t="str">
            <v>CM5-24</v>
          </cell>
        </row>
        <row r="264">
          <cell r="C264" t="str">
            <v>CM5-24</v>
          </cell>
        </row>
        <row r="266">
          <cell r="C266" t="str">
            <v>P12</v>
          </cell>
        </row>
        <row r="267">
          <cell r="C267" t="str">
            <v>P12C-1</v>
          </cell>
        </row>
        <row r="268">
          <cell r="C268" t="str">
            <v>P12C-2</v>
          </cell>
        </row>
        <row r="270">
          <cell r="C270" t="str">
            <v>ANCHOR</v>
          </cell>
        </row>
        <row r="271">
          <cell r="C271" t="str">
            <v>F1-2</v>
          </cell>
        </row>
        <row r="272">
          <cell r="C272" t="str">
            <v>F1-3</v>
          </cell>
        </row>
        <row r="273">
          <cell r="C273" t="str">
            <v>CE1-1 (7M)</v>
          </cell>
        </row>
        <row r="274">
          <cell r="C274" t="str">
            <v>CE1-1 (9M)</v>
          </cell>
        </row>
        <row r="275">
          <cell r="C275" t="str">
            <v>CE1-1 (11M)</v>
          </cell>
        </row>
        <row r="276">
          <cell r="C276" t="str">
            <v>CE1-1 (12M)</v>
          </cell>
        </row>
        <row r="277">
          <cell r="C277" t="str">
            <v>CE1-2 (7M)</v>
          </cell>
        </row>
        <row r="278">
          <cell r="C278" t="str">
            <v>CE1-2 (9M)</v>
          </cell>
        </row>
        <row r="279">
          <cell r="C279" t="str">
            <v>CE1-2 (11M)</v>
          </cell>
        </row>
        <row r="280">
          <cell r="C280" t="str">
            <v>CE1-2 (12M)</v>
          </cell>
        </row>
        <row r="281">
          <cell r="C281" t="str">
            <v>CE1-2 (13M)</v>
          </cell>
        </row>
        <row r="282">
          <cell r="C282" t="str">
            <v>CE1-2 (14M)</v>
          </cell>
        </row>
        <row r="283">
          <cell r="C283" t="str">
            <v>CE1-3 (9M)</v>
          </cell>
        </row>
        <row r="284">
          <cell r="C284" t="str">
            <v>CE1-3 (11M)</v>
          </cell>
        </row>
        <row r="285">
          <cell r="C285" t="str">
            <v>CE1-3 (12M)</v>
          </cell>
        </row>
        <row r="286">
          <cell r="C286" t="str">
            <v>CE1-3 (13M)</v>
          </cell>
        </row>
        <row r="287">
          <cell r="C287" t="str">
            <v>CE1-3 (14M)</v>
          </cell>
        </row>
        <row r="288">
          <cell r="C288" t="str">
            <v>CE2-1</v>
          </cell>
        </row>
        <row r="289">
          <cell r="C289" t="str">
            <v>CE2-2</v>
          </cell>
        </row>
        <row r="290">
          <cell r="C290" t="str">
            <v>CE2-3</v>
          </cell>
        </row>
        <row r="291">
          <cell r="C291" t="str">
            <v>SE1-1 (7M)</v>
          </cell>
        </row>
        <row r="292">
          <cell r="C292" t="str">
            <v>SE1-1 (9M)</v>
          </cell>
        </row>
        <row r="293">
          <cell r="C293" t="str">
            <v>SE1-1 (11M)</v>
          </cell>
        </row>
        <row r="294">
          <cell r="C294" t="str">
            <v>SE1-1 (12M)</v>
          </cell>
        </row>
        <row r="295">
          <cell r="C295" t="str">
            <v>SE1-2 (7M)</v>
          </cell>
        </row>
        <row r="296">
          <cell r="C296" t="str">
            <v>SE1-2 (9M)</v>
          </cell>
        </row>
        <row r="297">
          <cell r="C297" t="str">
            <v>SE1-2 (11M)</v>
          </cell>
        </row>
        <row r="298">
          <cell r="C298" t="str">
            <v>SE1-2 (12M)</v>
          </cell>
        </row>
        <row r="299">
          <cell r="C299" t="str">
            <v>SE1-2 (13M)</v>
          </cell>
        </row>
        <row r="300">
          <cell r="C300" t="str">
            <v>SE1-2 (14M)</v>
          </cell>
        </row>
        <row r="301">
          <cell r="C301" t="str">
            <v>SE1-3 (9M)</v>
          </cell>
        </row>
        <row r="302">
          <cell r="C302" t="str">
            <v>SE1-3 (11M)</v>
          </cell>
        </row>
        <row r="303">
          <cell r="C303" t="str">
            <v>SE1-3 (12M)</v>
          </cell>
        </row>
        <row r="304">
          <cell r="C304" t="str">
            <v>SE1-3 (13M)</v>
          </cell>
        </row>
        <row r="305">
          <cell r="C305" t="str">
            <v>SE1-3 (14M)</v>
          </cell>
        </row>
        <row r="306">
          <cell r="C306" t="str">
            <v>SE2-1</v>
          </cell>
        </row>
        <row r="307">
          <cell r="C307" t="str">
            <v>SE2-2</v>
          </cell>
        </row>
        <row r="308">
          <cell r="C308" t="str">
            <v>SE2-3</v>
          </cell>
        </row>
        <row r="310">
          <cell r="C310" t="str">
            <v>AKSESORIS</v>
          </cell>
        </row>
        <row r="311">
          <cell r="C311" t="str">
            <v>CM2-11</v>
          </cell>
        </row>
        <row r="312">
          <cell r="C312" t="str">
            <v>CM2-11M</v>
          </cell>
        </row>
        <row r="313">
          <cell r="C313" t="str">
            <v>CM2-12</v>
          </cell>
        </row>
        <row r="314">
          <cell r="C314" t="str">
            <v>CM2-12A</v>
          </cell>
        </row>
        <row r="315">
          <cell r="C315" t="str">
            <v>CM2-15</v>
          </cell>
        </row>
        <row r="316">
          <cell r="C316" t="str">
            <v>CM3-4</v>
          </cell>
        </row>
        <row r="317">
          <cell r="C317" t="str">
            <v>CM5-2</v>
          </cell>
        </row>
        <row r="318">
          <cell r="C318" t="str">
            <v>SM5-2</v>
          </cell>
        </row>
        <row r="319">
          <cell r="C319" t="str">
            <v>CM5-3</v>
          </cell>
        </row>
        <row r="320">
          <cell r="C320" t="str">
            <v>CM5-3B</v>
          </cell>
        </row>
        <row r="321">
          <cell r="C321" t="str">
            <v>CM5-4</v>
          </cell>
        </row>
        <row r="322">
          <cell r="C322" t="str">
            <v>CM5-5</v>
          </cell>
        </row>
        <row r="323">
          <cell r="C323" t="str">
            <v>CM5-6</v>
          </cell>
        </row>
        <row r="324">
          <cell r="C324" t="str">
            <v>CM5-8</v>
          </cell>
        </row>
        <row r="325">
          <cell r="C325" t="str">
            <v>SM5-8</v>
          </cell>
        </row>
        <row r="326">
          <cell r="C326" t="str">
            <v>CM5-9</v>
          </cell>
        </row>
        <row r="327">
          <cell r="C327" t="str">
            <v>CM5-12</v>
          </cell>
        </row>
        <row r="328">
          <cell r="C328" t="str">
            <v>SM5-12</v>
          </cell>
        </row>
        <row r="329">
          <cell r="C329" t="str">
            <v>CM5-13</v>
          </cell>
        </row>
        <row r="330">
          <cell r="C330" t="str">
            <v>CM5-14</v>
          </cell>
        </row>
        <row r="331">
          <cell r="C331" t="str">
            <v>SM5-14</v>
          </cell>
        </row>
        <row r="332">
          <cell r="C332" t="str">
            <v>CM5-16</v>
          </cell>
        </row>
        <row r="333">
          <cell r="C333" t="str">
            <v>SM5-14</v>
          </cell>
        </row>
        <row r="334">
          <cell r="C334" t="str">
            <v>CM5-20+</v>
          </cell>
        </row>
        <row r="336">
          <cell r="C336" t="str">
            <v>JTR</v>
          </cell>
        </row>
        <row r="337">
          <cell r="C337" t="str">
            <v>CJ5</v>
          </cell>
        </row>
        <row r="338">
          <cell r="C338" t="str">
            <v>CJ6</v>
          </cell>
        </row>
        <row r="339">
          <cell r="C339" t="str">
            <v>CJ6X</v>
          </cell>
        </row>
        <row r="340">
          <cell r="C340" t="str">
            <v>CJ7</v>
          </cell>
        </row>
        <row r="341">
          <cell r="C341" t="str">
            <v>CJ8</v>
          </cell>
        </row>
        <row r="342">
          <cell r="C342" t="str">
            <v>CJ10</v>
          </cell>
        </row>
        <row r="343">
          <cell r="C343" t="str">
            <v>SJ5</v>
          </cell>
        </row>
        <row r="344">
          <cell r="C344" t="str">
            <v>SJ6</v>
          </cell>
        </row>
        <row r="345">
          <cell r="C345" t="str">
            <v>SJ7</v>
          </cell>
        </row>
        <row r="346">
          <cell r="C346" t="str">
            <v>SJ8</v>
          </cell>
        </row>
        <row r="347">
          <cell r="C347" t="str">
            <v>SJ10</v>
          </cell>
        </row>
        <row r="348">
          <cell r="C348" t="str">
            <v>J5-T</v>
          </cell>
        </row>
        <row r="349">
          <cell r="C349" t="str">
            <v>J7-T</v>
          </cell>
        </row>
        <row r="350">
          <cell r="C350" t="str">
            <v>J6-T</v>
          </cell>
        </row>
        <row r="351">
          <cell r="C351" t="str">
            <v>MJ6-T</v>
          </cell>
        </row>
        <row r="353">
          <cell r="C353" t="str">
            <v>TRAFO DAN AKSESORIS</v>
          </cell>
        </row>
        <row r="354">
          <cell r="C354" t="str">
            <v>CG105/106/136-50 KVA 1 PHASA</v>
          </cell>
        </row>
        <row r="355">
          <cell r="C355" t="str">
            <v>CG312A-50 KVA 3 PHASA</v>
          </cell>
        </row>
        <row r="356">
          <cell r="C356" t="str">
            <v>CG312A-100 KVA 3 PHASA</v>
          </cell>
        </row>
        <row r="357">
          <cell r="C357" t="str">
            <v>CG313-50 KVA 3 PHASA</v>
          </cell>
        </row>
        <row r="358">
          <cell r="C358" t="str">
            <v>CG313-100 KVA 3 PHASA</v>
          </cell>
        </row>
        <row r="359">
          <cell r="C359" t="str">
            <v>CG313-200 KVA 3 PHASA</v>
          </cell>
        </row>
        <row r="360">
          <cell r="C360" t="str">
            <v>CG313-200 KVA 3 PHASA</v>
          </cell>
        </row>
        <row r="361">
          <cell r="C361" t="str">
            <v>CG313-250 KVA 3 PHASA</v>
          </cell>
        </row>
        <row r="362">
          <cell r="C362" t="str">
            <v>M8-A1</v>
          </cell>
        </row>
        <row r="363">
          <cell r="C363" t="str">
            <v>M8-A2</v>
          </cell>
        </row>
        <row r="364">
          <cell r="C364" t="str">
            <v>M8-B1</v>
          </cell>
        </row>
        <row r="365">
          <cell r="C365" t="str">
            <v>M8-B2</v>
          </cell>
        </row>
        <row r="366">
          <cell r="C366" t="str">
            <v>M8-A1'</v>
          </cell>
        </row>
        <row r="367">
          <cell r="C367" t="str">
            <v>M8-A2'</v>
          </cell>
        </row>
        <row r="369">
          <cell r="C369" t="str">
            <v>SR DAN APP</v>
          </cell>
        </row>
        <row r="370">
          <cell r="C370" t="str">
            <v>SR+APP 1PH (2A s.d 20A) TYPE-A1</v>
          </cell>
        </row>
        <row r="371">
          <cell r="C371" t="str">
            <v>SR+APP 1 PH (2A s.d 20A) TYPE-B1</v>
          </cell>
        </row>
        <row r="372">
          <cell r="C372" t="str">
            <v>SR+APP 1PHASA 5,5 kVA (25A) TYPE-A1</v>
          </cell>
        </row>
        <row r="373">
          <cell r="C373" t="str">
            <v>SR+APP 1 PHASA 5,5 kVA (25A) TYPE-B1</v>
          </cell>
        </row>
        <row r="374">
          <cell r="C374" t="str">
            <v>SR+APP 1PHASA 7,7 kVA (35A) TYPE-A1</v>
          </cell>
        </row>
        <row r="375">
          <cell r="C375" t="str">
            <v>SR+APP 1 PHASA 7,7 kVA (35A) TYPE-B1</v>
          </cell>
        </row>
        <row r="376">
          <cell r="C376" t="str">
            <v>SR+APP 1PHASA 11 kVA (50A) TYPE-A1</v>
          </cell>
        </row>
        <row r="377">
          <cell r="C377" t="str">
            <v>SR+APP 1 PHASA 11 kVA (50A) TYPE-B1</v>
          </cell>
        </row>
        <row r="378">
          <cell r="C378" t="str">
            <v>SR+APP 1PHASA 13,9 kVA (63A) TYPE-A1</v>
          </cell>
        </row>
        <row r="379">
          <cell r="C379" t="str">
            <v>SR+APP 1PHASA 17,6 kVA (80A) TYPE-A1</v>
          </cell>
        </row>
        <row r="380">
          <cell r="C380" t="str">
            <v>SR+APP 1PHASA 22 kVA (100A) TYPE-A1</v>
          </cell>
        </row>
        <row r="381">
          <cell r="C381" t="str">
            <v>SR+APP 3PHASA 3,9 kVA (3x6A) TYPE-A1</v>
          </cell>
        </row>
        <row r="382">
          <cell r="C382" t="str">
            <v>SR+APP 3PHASA 6,6 kVA (3x10A) TYPE-A1</v>
          </cell>
        </row>
        <row r="383">
          <cell r="C383" t="str">
            <v>SR+APP 3PHASA 10,6 kVA (3x16A) TYPE-A1</v>
          </cell>
        </row>
        <row r="384">
          <cell r="C384" t="str">
            <v>SR+APP 3PHASA 13,2 kVA (3x20A) TYPE-A1</v>
          </cell>
        </row>
        <row r="385">
          <cell r="C385" t="str">
            <v>SR+APP 3PHASA 16,5 kVA (3x25A) TYPE-A1</v>
          </cell>
        </row>
        <row r="386">
          <cell r="C386" t="str">
            <v>SR+APP 3PHASA 23 kVA (3x35A) TYPE-A1</v>
          </cell>
        </row>
        <row r="387">
          <cell r="C387" t="str">
            <v>SR+APP 3PHASA 33 kVA (3x50A) TYPE-A1</v>
          </cell>
        </row>
        <row r="388">
          <cell r="C388" t="str">
            <v>APP 3PHASA 33 kVA (3x50A) TYPE-K</v>
          </cell>
        </row>
        <row r="389">
          <cell r="C389" t="str">
            <v>SR+APP 3PHASA 41,5 kVA (3x63A) TYPE-A1</v>
          </cell>
        </row>
        <row r="390">
          <cell r="C390" t="str">
            <v>APP 3PHASA 41,5 kVA (3x63A) TYPE-K</v>
          </cell>
        </row>
        <row r="391">
          <cell r="C391" t="str">
            <v>SR+APP 3PHASA 53 kVA (3x80A) TYPE-A1</v>
          </cell>
        </row>
        <row r="392">
          <cell r="C392" t="str">
            <v>APP 3PHASA 53 kVA (3x80A) TYPE-K</v>
          </cell>
        </row>
        <row r="393">
          <cell r="C393" t="str">
            <v>SR+APP 3PHASA 66 kVA (3x100A) TYPE-A1</v>
          </cell>
        </row>
        <row r="394">
          <cell r="C394" t="str">
            <v>APP 3PHASA 66 kVA (3x100A) TYPE-K</v>
          </cell>
        </row>
        <row r="395">
          <cell r="C395" t="str">
            <v>SR+APP 3PHASA 82,5 kVA (3x125A) TYPE-A1</v>
          </cell>
        </row>
        <row r="396">
          <cell r="C396" t="str">
            <v>APP 3PHASA 82,5 kVA (3x125A) TYPE-K</v>
          </cell>
        </row>
        <row r="397">
          <cell r="C397" t="str">
            <v>SR+APP 3PHASA 105 kVA (3x160A) TYPE-A1</v>
          </cell>
        </row>
        <row r="398">
          <cell r="C398" t="str">
            <v>APP 3PHASA 105 kVA (3x160A) TYPE-K</v>
          </cell>
        </row>
        <row r="399">
          <cell r="C399" t="str">
            <v>SR+APP 3PHASA 131 kVA (3x200A) TYPE-A1</v>
          </cell>
        </row>
        <row r="400">
          <cell r="C400" t="str">
            <v>APP 3PHASA 131 kVA (3x200A) TYPE-K</v>
          </cell>
        </row>
        <row r="401">
          <cell r="C401" t="str">
            <v>APP 3PHASA 147 kVA (3x224A) TYPE-K</v>
          </cell>
        </row>
        <row r="402">
          <cell r="C402" t="str">
            <v>APP 3PHASA 164 kVA (3x250A) TYPE-K</v>
          </cell>
        </row>
        <row r="403">
          <cell r="C403" t="str">
            <v>APP 3PHASA 197 kVA (3x300A) TYPE-K</v>
          </cell>
        </row>
        <row r="404">
          <cell r="C404" t="str">
            <v>PENGUKURAN TM 240 - 555 KVA</v>
          </cell>
        </row>
        <row r="405">
          <cell r="C405" t="str">
            <v>PENGUKURAN TM  &gt;690 kVA</v>
          </cell>
        </row>
        <row r="407">
          <cell r="C407" t="str">
            <v>KONDUKTOR DAN KABEL</v>
          </cell>
        </row>
        <row r="408">
          <cell r="C408" t="str">
            <v xml:space="preserve">AAAC   25 mm2 </v>
          </cell>
        </row>
        <row r="409">
          <cell r="C409" t="str">
            <v>AAAC   35 mm2</v>
          </cell>
        </row>
        <row r="410">
          <cell r="C410" t="str">
            <v>AAAC   50 mm2</v>
          </cell>
        </row>
        <row r="411">
          <cell r="C411" t="str">
            <v>AAAC   70 mm2</v>
          </cell>
        </row>
        <row r="412">
          <cell r="C412" t="str">
            <v>AAAC 120 mm2</v>
          </cell>
        </row>
        <row r="413">
          <cell r="C413" t="str">
            <v>AAAC 150 mm2</v>
          </cell>
        </row>
        <row r="414">
          <cell r="C414" t="str">
            <v>AAAC 240 mm2</v>
          </cell>
        </row>
        <row r="415">
          <cell r="C415" t="str">
            <v>AAAC/S   70 mm2</v>
          </cell>
        </row>
        <row r="416">
          <cell r="C416" t="str">
            <v>AAAC/S 150 mm2</v>
          </cell>
        </row>
        <row r="417">
          <cell r="C417" t="str">
            <v>AAAC/S 240 mm2</v>
          </cell>
        </row>
        <row r="418">
          <cell r="C418" t="str">
            <v>ACSR   70 mm2</v>
          </cell>
        </row>
        <row r="419">
          <cell r="C419" t="str">
            <v>ACSR 150 mm2</v>
          </cell>
        </row>
        <row r="420">
          <cell r="C420" t="str">
            <v>ACSR 240 mm2</v>
          </cell>
        </row>
        <row r="421">
          <cell r="C421" t="str">
            <v>NFA2X-T 2 x 35 + N.25 mm2</v>
          </cell>
        </row>
        <row r="422">
          <cell r="C422" t="str">
            <v>NFA2X-T 2 x 35 + N.50 mm2</v>
          </cell>
        </row>
        <row r="423">
          <cell r="C423" t="str">
            <v>NFA2X-T 2 x 70 + N.50 mm2</v>
          </cell>
        </row>
        <row r="424">
          <cell r="C424" t="str">
            <v>NFA2X-T 3 x 70 + N.50 mm2</v>
          </cell>
        </row>
        <row r="425">
          <cell r="C425" t="str">
            <v>NFA2X-T 2 x 50 + N.50 mm2</v>
          </cell>
        </row>
        <row r="426">
          <cell r="C426" t="str">
            <v>NFA2X-T 3 x 25 + N.25 mm2</v>
          </cell>
        </row>
        <row r="427">
          <cell r="C427" t="str">
            <v>NFA2X-T 3 x 35 + N.25 mm2</v>
          </cell>
        </row>
        <row r="428">
          <cell r="C428" t="str">
            <v>NFA2X-T 3 x 50 + N.35 mm2</v>
          </cell>
        </row>
        <row r="429">
          <cell r="C429" t="str">
            <v>NFA2X-T 3 x 50 + N.50 mm2</v>
          </cell>
        </row>
        <row r="430">
          <cell r="C430" t="str">
            <v>NFA2X 2 x 10 mm2</v>
          </cell>
        </row>
        <row r="431">
          <cell r="C431" t="str">
            <v>NFA2X 2 x 16 mm2</v>
          </cell>
        </row>
        <row r="432">
          <cell r="C432" t="str">
            <v>NFA2X 2 x 25 mm2</v>
          </cell>
        </row>
        <row r="433">
          <cell r="C433" t="str">
            <v>NFA2X 4 x 10 mm2</v>
          </cell>
        </row>
        <row r="434">
          <cell r="C434" t="str">
            <v>NFA2X 4 x 16 mm2</v>
          </cell>
        </row>
        <row r="435">
          <cell r="C435" t="str">
            <v>NFA2X 4 x 25 mm2</v>
          </cell>
        </row>
        <row r="436">
          <cell r="C436" t="str">
            <v>Kabel NYFGBY 4 x     4 mm2 CU</v>
          </cell>
        </row>
        <row r="437">
          <cell r="C437" t="str">
            <v>Kabel NYFGBY 4 x   50 mm2 CU</v>
          </cell>
        </row>
        <row r="438">
          <cell r="C438" t="str">
            <v>Kabel NYFGBY 4 x   95 mm2 CU</v>
          </cell>
        </row>
        <row r="439">
          <cell r="C439" t="str">
            <v>Kabel NYFGBY 4 x 150 mm2 CU</v>
          </cell>
        </row>
        <row r="440">
          <cell r="C440" t="str">
            <v>Kabel NYY 1 x   50 mm2</v>
          </cell>
        </row>
        <row r="441">
          <cell r="C441" t="str">
            <v>Kabel NYY 1 x   70 mm2</v>
          </cell>
        </row>
        <row r="442">
          <cell r="C442" t="str">
            <v>Kabel NYY 1 x   95 mm2</v>
          </cell>
        </row>
        <row r="443">
          <cell r="C443" t="str">
            <v>Kabel NYY 1 x 120 mm2</v>
          </cell>
        </row>
        <row r="444">
          <cell r="C444" t="str">
            <v>Kabel NYY 1 x 150 mm2</v>
          </cell>
        </row>
        <row r="445">
          <cell r="C445" t="str">
            <v>Kabel NYY 1 x 240 mm2</v>
          </cell>
        </row>
        <row r="446">
          <cell r="C446" t="str">
            <v>Kabel NA2XSEFGbY 20 KV, 3 x 150 mm2</v>
          </cell>
        </row>
        <row r="447">
          <cell r="C447" t="str">
            <v>Kabel NA2XSY 20 KV, 1 x   50 mm2</v>
          </cell>
        </row>
        <row r="448">
          <cell r="C448" t="str">
            <v>Kabel NA2XSY 20 KV, 1 x   70 mm2</v>
          </cell>
        </row>
        <row r="449">
          <cell r="C449" t="str">
            <v>Kabel NA2XSY 20 KV, 1 x   95 mm2</v>
          </cell>
        </row>
        <row r="450">
          <cell r="C450" t="str">
            <v>Kabel NA2XSY 20 KV, 1 x 120 mm2</v>
          </cell>
        </row>
        <row r="451">
          <cell r="C451" t="str">
            <v>Kabel NA2XSY 20 KV, 1 x 150 mm2</v>
          </cell>
        </row>
        <row r="452">
          <cell r="C452" t="str">
            <v>Kabel NA2XSY 20 KV, 1 x 240 mm2</v>
          </cell>
        </row>
        <row r="453">
          <cell r="C453" t="str">
            <v>Kabel NA2XSY 20 KV, 1 x 300 mm2</v>
          </cell>
        </row>
        <row r="454">
          <cell r="C454" t="str">
            <v>Kabel NA2XSEYBY 20 KV, 3 x   70 mm2</v>
          </cell>
        </row>
        <row r="455">
          <cell r="C455" t="str">
            <v>Kabel NA2XSEYBY 20 KV, 3 x   95 mm2</v>
          </cell>
        </row>
        <row r="456">
          <cell r="C456" t="str">
            <v>Kabel NA2XSEYBY 20 KV, 3 x 120 mm2</v>
          </cell>
        </row>
        <row r="457">
          <cell r="C457" t="str">
            <v>Kabel NA2XSEYBY 20 KV, 3 x 150 mm2</v>
          </cell>
        </row>
        <row r="458">
          <cell r="C458" t="str">
            <v>Kabel NA2XSEYBY 20 KV, 3 x 185 mm2</v>
          </cell>
        </row>
        <row r="459">
          <cell r="C459" t="str">
            <v>Kabel NA2XSEYBY 20 KV, 3 x 240 mm2</v>
          </cell>
        </row>
        <row r="460">
          <cell r="C460" t="str">
            <v>Kabel NA2XSEYBY 20 KV, 3 x 300 mm2</v>
          </cell>
        </row>
        <row r="461">
          <cell r="C461" t="str">
            <v>Kabel NA2XSY 20 KV, 1 x 150 mm2</v>
          </cell>
        </row>
        <row r="462">
          <cell r="C462" t="str">
            <v>Kabel NA2XSY 20 KV, 1 x   70 mm2</v>
          </cell>
        </row>
        <row r="463">
          <cell r="C463" t="str">
            <v>Kabel NA2XSEYBY 20 KV, 3 x   95 mm2</v>
          </cell>
        </row>
        <row r="464">
          <cell r="C464" t="str">
            <v>Kabel NA2XSEYBY 20 KV, 3 x 120 mm2</v>
          </cell>
        </row>
        <row r="465">
          <cell r="C465" t="str">
            <v>Kabel NA2XSEYBY 20 KV, 3 x 150 mm2</v>
          </cell>
        </row>
        <row r="466">
          <cell r="C466" t="str">
            <v>Kabel NA2XS2Y 20 KV, 1 x 120 mm2</v>
          </cell>
        </row>
        <row r="467">
          <cell r="C467" t="str">
            <v>Kabel NA2XS2Y 20 KV, 1 x 240 mm2</v>
          </cell>
        </row>
        <row r="468">
          <cell r="C468" t="str">
            <v>Kabel NA2XS2Y 20 KV, 1 x 300 mm2</v>
          </cell>
        </row>
        <row r="469">
          <cell r="C469" t="str">
            <v>Kabel NFA2XSY-T-3 x 240 + N.50 mm2, 20 KV</v>
          </cell>
        </row>
        <row r="470">
          <cell r="C470" t="str">
            <v>Kabel NFA2XSY-T-3 x 150 + N.50 mm2, 20 KV</v>
          </cell>
        </row>
        <row r="471">
          <cell r="C471" t="str">
            <v>Kabel NFA2XSY-T-3 x 150 + N.95 mm2, 20 KV</v>
          </cell>
        </row>
        <row r="472">
          <cell r="C472" t="str">
            <v>Kabel NYA Fleksibel   2,5 mm2</v>
          </cell>
        </row>
        <row r="473">
          <cell r="C473" t="str">
            <v>Kabel NYA Fleksibel   4 mm2</v>
          </cell>
        </row>
        <row r="474">
          <cell r="C474" t="str">
            <v>Kabel NYA Fleksibel   6 mm2</v>
          </cell>
        </row>
        <row r="475">
          <cell r="C475" t="str">
            <v>Kabel NYA Fleksibel 10 mm2</v>
          </cell>
        </row>
        <row r="476">
          <cell r="C476" t="str">
            <v>Kabel NYA Fleksibel 16 mm2</v>
          </cell>
        </row>
        <row r="477">
          <cell r="C477" t="str">
            <v>Kabel NYM 2 x 2,5 mm2</v>
          </cell>
        </row>
        <row r="478">
          <cell r="C478" t="str">
            <v>Kabel NYM 3 x 2,5 mm2</v>
          </cell>
        </row>
        <row r="479">
          <cell r="C479" t="str">
            <v>Kabel NYM 2 x 4 mm2</v>
          </cell>
        </row>
        <row r="480">
          <cell r="C480" t="str">
            <v>Kabel NYM 3 x 4 mm2</v>
          </cell>
        </row>
        <row r="481">
          <cell r="C481" t="str">
            <v>Kabel NYY 4 x   16 mm2</v>
          </cell>
        </row>
        <row r="482">
          <cell r="C482" t="str">
            <v>Kabel NYY 4 x   25 mm2</v>
          </cell>
        </row>
        <row r="483">
          <cell r="C483" t="str">
            <v>Kabel NYY 4 x   35 mm2</v>
          </cell>
        </row>
        <row r="484">
          <cell r="C484" t="str">
            <v>Kabel NYY 4 x   50 mm2</v>
          </cell>
        </row>
        <row r="485">
          <cell r="C485" t="str">
            <v>Kabel NYY 4 x   70 mm2</v>
          </cell>
        </row>
        <row r="486">
          <cell r="C486" t="str">
            <v>Kabel NYY 4 x   95 mm2</v>
          </cell>
        </row>
        <row r="487">
          <cell r="C487" t="str">
            <v>Kabel NYY 4 x 120 mm2</v>
          </cell>
        </row>
        <row r="488">
          <cell r="C488" t="str">
            <v>Kabel NYY 4 x 150 mm2</v>
          </cell>
        </row>
        <row r="489">
          <cell r="C489" t="str">
            <v>Kabel NYFGBY 4 x   70 mm2 CU</v>
          </cell>
        </row>
        <row r="490">
          <cell r="C490" t="str">
            <v>Kabel NYY 1 x   70 mm2</v>
          </cell>
        </row>
        <row r="491">
          <cell r="C491" t="str">
            <v>Kabel NYY 1 x   95 mm2</v>
          </cell>
        </row>
        <row r="492">
          <cell r="C492" t="str">
            <v>Kabel NYY 1 x 120 mm2</v>
          </cell>
        </row>
        <row r="493">
          <cell r="C493" t="str">
            <v>Kabel NYY 1 x 150 mm2</v>
          </cell>
        </row>
        <row r="494">
          <cell r="C494" t="str">
            <v>Kabel NYY 1 x 185 mm2</v>
          </cell>
        </row>
        <row r="495">
          <cell r="C495" t="str">
            <v>Kabel NYY 1 x 240 mm2</v>
          </cell>
        </row>
        <row r="496">
          <cell r="C496" t="str">
            <v>Kabel NYY 1 x 300 mm2</v>
          </cell>
        </row>
        <row r="498">
          <cell r="C498" t="str">
            <v>PEKERJAAN KONDUKTOR</v>
          </cell>
        </row>
        <row r="499">
          <cell r="C499" t="str">
            <v>Jasa 3xAAAC 240 mm2 + 1x150 mm2</v>
          </cell>
        </row>
        <row r="500">
          <cell r="C500" t="str">
            <v>Jasa 3xAAAC 240 mm2 + 1x120 mm2</v>
          </cell>
        </row>
        <row r="501">
          <cell r="C501" t="str">
            <v>Jasa 3xAAAC 240 mm2</v>
          </cell>
        </row>
        <row r="502">
          <cell r="C502" t="str">
            <v>Jasa 2xAAAC 240 mm2</v>
          </cell>
        </row>
        <row r="503">
          <cell r="C503" t="str">
            <v>Jasa 3xAAAC 150 mm2 + 1x150 mm2</v>
          </cell>
        </row>
        <row r="504">
          <cell r="C504" t="str">
            <v>Jasa 3xAAAC 150 mm2 + 1x70 mm2</v>
          </cell>
        </row>
        <row r="505">
          <cell r="C505" t="str">
            <v>Jasa 3xAAAC 150 mm2</v>
          </cell>
        </row>
        <row r="506">
          <cell r="C506" t="str">
            <v>Jasa 2xAAAC 150 mm2</v>
          </cell>
        </row>
        <row r="507">
          <cell r="C507" t="str">
            <v>Jasa 3xAAAC 70 mm2 + 1x70 mm2</v>
          </cell>
        </row>
        <row r="508">
          <cell r="C508" t="str">
            <v>Jasa 3xAAAC 70 mm2 + 1x50 mm2</v>
          </cell>
        </row>
        <row r="509">
          <cell r="C509" t="str">
            <v>Jasa 3xAAAC 70 mm2 + 1x35 mm2</v>
          </cell>
        </row>
        <row r="510">
          <cell r="C510" t="str">
            <v>Jasa 3xAAAC 70 mm2</v>
          </cell>
        </row>
        <row r="511">
          <cell r="C511" t="str">
            <v>Jasa 2xAAAC 70 mm2</v>
          </cell>
        </row>
        <row r="512">
          <cell r="C512" t="str">
            <v>Jasa 3xAAAC 35 mm2 + 1x35 mm2</v>
          </cell>
        </row>
        <row r="513">
          <cell r="C513" t="str">
            <v>Jasa 3xAAAC 35 mm2</v>
          </cell>
        </row>
        <row r="514">
          <cell r="C514" t="str">
            <v>Jasa 2xAAAC 35 mm2</v>
          </cell>
        </row>
        <row r="515">
          <cell r="C515" t="str">
            <v>Jasa 1xAAAC 150 mm2 + 1x70 mm2</v>
          </cell>
        </row>
        <row r="516">
          <cell r="C516" t="str">
            <v>Jasa 1xAAAC 120 mm2 + 1x70 mm2</v>
          </cell>
        </row>
        <row r="517">
          <cell r="C517" t="str">
            <v>Jasa 1xAAAC 70 mm2 + 1x70 mm2</v>
          </cell>
        </row>
        <row r="518">
          <cell r="C518" t="str">
            <v>Jasa 1xAAAC 70 mm2 + 1x50 mm2</v>
          </cell>
        </row>
        <row r="519">
          <cell r="C519" t="str">
            <v>Jasa 1xAAAC 70 mm2 + 1x35 mm2</v>
          </cell>
        </row>
        <row r="520">
          <cell r="C520" t="str">
            <v>Jasa 1xAAAC 35 mm2 + 1x35 mm2</v>
          </cell>
        </row>
        <row r="521">
          <cell r="C521" t="str">
            <v>Jasa 1xAAAC 70 mm2</v>
          </cell>
        </row>
        <row r="522">
          <cell r="C522" t="str">
            <v>Jasa 1xAAAC 50 mm2</v>
          </cell>
        </row>
        <row r="523">
          <cell r="C523" t="str">
            <v>Jasa 1xAAAC 35 mm2</v>
          </cell>
        </row>
        <row r="524">
          <cell r="C524" t="str">
            <v>Jasa 2xAAAC 70 mm2 + 1xAAAC 70 mm2</v>
          </cell>
        </row>
        <row r="525">
          <cell r="C525" t="str">
            <v>Jasa 2xAAAC 70 mm2 + 1xAAAC 35 mm2</v>
          </cell>
        </row>
        <row r="526">
          <cell r="C526" t="str">
            <v>Jasa 3xAAAC 70 mm2 + 1xAAAC 35 mm2</v>
          </cell>
        </row>
        <row r="527">
          <cell r="C527" t="str">
            <v>Jasa 2xAAAC 70 mm2</v>
          </cell>
        </row>
        <row r="528">
          <cell r="C528" t="str">
            <v>Jasa 2xAAAC 55 mm2 + 1xAAAC 55 mm2</v>
          </cell>
        </row>
        <row r="529">
          <cell r="C529" t="str">
            <v>Jasa 2xAAAC 55 mm2</v>
          </cell>
        </row>
        <row r="530">
          <cell r="C530" t="str">
            <v>Jasa 2xAAAC 35 mm2</v>
          </cell>
        </row>
        <row r="531">
          <cell r="C531" t="str">
            <v>TX # 6, 4, 2</v>
          </cell>
        </row>
        <row r="532">
          <cell r="C532" t="str">
            <v>TX # 1 / 0 &amp; # 4 / 0</v>
          </cell>
        </row>
        <row r="533">
          <cell r="C533" t="str">
            <v>QX # 6, 4, 2</v>
          </cell>
        </row>
        <row r="534">
          <cell r="C534" t="str">
            <v>QX # 2 / 0 &amp; # 4 / 0</v>
          </cell>
        </row>
        <row r="535">
          <cell r="C535" t="str">
            <v>Jasa LVTC 3 x 70 + N 50 mm2</v>
          </cell>
        </row>
        <row r="536">
          <cell r="C536" t="str">
            <v>Jasa LVTC 2 x 70 + N 50 mm2</v>
          </cell>
        </row>
        <row r="537">
          <cell r="C537" t="str">
            <v>Jasa LVTC 3 x 50 + N 35 mm2</v>
          </cell>
        </row>
        <row r="538">
          <cell r="C538" t="str">
            <v>Jasa LVTC 2 x 50 + N 50 mm2</v>
          </cell>
        </row>
        <row r="539">
          <cell r="C539" t="str">
            <v>Jasa LVTC 2 x 50 + N 35 mm2</v>
          </cell>
        </row>
        <row r="540">
          <cell r="C540" t="str">
            <v>Jasa LVTC 2 x 35 + N 50 mm2</v>
          </cell>
        </row>
        <row r="541">
          <cell r="C541" t="str">
            <v>Jasa LVTC 2 x 35 + N 35 mm2</v>
          </cell>
        </row>
        <row r="542">
          <cell r="C542" t="str">
            <v>Jasa LVTC 2 x 25 + N 25 mm2</v>
          </cell>
        </row>
        <row r="543">
          <cell r="C543" t="str">
            <v>Jasa Pasang Terminating Kabel  ID</v>
          </cell>
        </row>
        <row r="544">
          <cell r="C544" t="str">
            <v>Jasa Pasang Terminating Kabel  OD</v>
          </cell>
        </row>
        <row r="545">
          <cell r="C545" t="str">
            <v>Jasa Pasang Sepatu Kabel Bimetal  (2 lubang)</v>
          </cell>
        </row>
        <row r="546">
          <cell r="C546" t="str">
            <v>Jasa Pasang Sepatu Kabel Bimetal  (1lubang)</v>
          </cell>
        </row>
        <row r="547">
          <cell r="C547" t="str">
            <v>Jasa Penarikan Kabel XLPE THREE CORE</v>
          </cell>
        </row>
        <row r="548">
          <cell r="C548" t="str">
            <v>Jasa Penarikan Kabel XLPE SINGLE CORE</v>
          </cell>
        </row>
        <row r="549">
          <cell r="C549" t="str">
            <v xml:space="preserve">Jasa Penarikan Kabel NYY </v>
          </cell>
        </row>
        <row r="550">
          <cell r="C550" t="str">
            <v>Jasa Penarikan Kabel nyfgby</v>
          </cell>
        </row>
      </sheetData>
      <sheetData sheetId="14" refreshError="1"/>
      <sheetData sheetId="15" refreshError="1"/>
      <sheetData sheetId="16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sifikasi"/>
      <sheetName val="Sheet1"/>
      <sheetName val="Shee2"/>
      <sheetName val="Sheet3"/>
      <sheetName val="Seet4"/>
      <sheetName val="Sheet5"/>
      <sheetName val="UshDeb00"/>
      <sheetName val="ca"/>
      <sheetName val="JOB"/>
      <sheetName val="Resume"/>
      <sheetName val="FIN ANALISIS-DISJAYA-CALL CENTR"/>
      <sheetName val="Cover"/>
      <sheetName val="Kontrol"/>
      <sheetName val="Asumsi"/>
      <sheetName val="Grf Pedp Lain2"/>
      <sheetName val="PRK"/>
      <sheetName val="Kamus"/>
      <sheetName val="FIN%20ANALISIS-DISJAYA-CALL%20C"/>
      <sheetName val="NerSubsis"/>
      <sheetName val="DATA"/>
      <sheetName val="TRANS"/>
      <sheetName val="rekmodiPtk (MAP)"/>
      <sheetName val="PP"/>
      <sheetName val="Perintah"/>
      <sheetName val="REKAP"/>
      <sheetName val="Menu"/>
      <sheetName val="HS"/>
      <sheetName val="Daftar Tabel"/>
      <sheetName val="REAL-LR"/>
      <sheetName val="LAIN2"/>
      <sheetName val="daftar hrg mat 07"/>
      <sheetName val="KODE GGN"/>
      <sheetName val="112-885"/>
      <sheetName val="LIST"/>
      <sheetName val="Murni"/>
      <sheetName val="REKAP KINERJA"/>
      <sheetName val="MATERIAL"/>
      <sheetName val="HARGA SATUAN"/>
      <sheetName val="RAB"/>
      <sheetName val="database"/>
      <sheetName val="Valuation"/>
      <sheetName val="BERKAS"/>
      <sheetName val="LapKemPhis"/>
      <sheetName val="DT"/>
      <sheetName val="Prdk 2000 (2)"/>
      <sheetName val="Penjualan"/>
      <sheetName val="ProdSendiri"/>
      <sheetName val="PS&amp;Susut TL"/>
      <sheetName val="SewaBeli"/>
      <sheetName val="Transfer"/>
      <sheetName val="PROFIL"/>
      <sheetName val="Breakdown"/>
      <sheetName val="F-1"/>
      <sheetName val="EPC"/>
      <sheetName val="PARAMETER"/>
      <sheetName val="W1"/>
      <sheetName val="Tabel Kode"/>
      <sheetName val="Listing"/>
      <sheetName val="AHS-JTR"/>
      <sheetName val="Sudah Berjalan"/>
      <sheetName val="assumption"/>
      <sheetName val="Harga BBM Indonesia"/>
      <sheetName val="MaterialRKS"/>
      <sheetName val="As"/>
      <sheetName val="L-R"/>
      <sheetName val="BIODATA"/>
      <sheetName val="Tabel Istilah"/>
      <sheetName val="analis"/>
      <sheetName val="FORM A12 BJI"/>
      <sheetName val="FORM A12MED"/>
      <sheetName val="FORM A12PKM"/>
      <sheetName val="FORM A12PMS 2011"/>
      <sheetName val="FORM A12PSP"/>
      <sheetName val="FORM A12 SBG"/>
      <sheetName val="LR"/>
      <sheetName val="3-DIV2"/>
      <sheetName val="Daftar Kegiatan"/>
      <sheetName val="Mar 2004"/>
      <sheetName val="INPUT"/>
      <sheetName val="TABEL"/>
      <sheetName val="FIN_ANALISIS-DISJAYA-CALL_CENTR"/>
      <sheetName val="Grf_Pedp_Lain2"/>
      <sheetName val="daftar_hrg_mat_07"/>
      <sheetName val="SISTEM SUMBAGSEL"/>
      <sheetName val="FIN_ANALISIS-DISJAYA-CALL_CENT1"/>
      <sheetName val="Grf_Pedp_Lain21"/>
      <sheetName val="daftar_hrg_mat_071"/>
      <sheetName val="SISTEM_SUMBAGSEL"/>
      <sheetName val="KODE_GGN"/>
      <sheetName val="Daftar_Tabel"/>
      <sheetName val="rekmodiPtk_(MAP)"/>
      <sheetName val="Material Distribusi"/>
      <sheetName val="ACUAN"/>
      <sheetName val="SL3"/>
      <sheetName val="Transver kWh"/>
      <sheetName val="REFERENSI"/>
      <sheetName val="CashFlow"/>
      <sheetName val="THN-7"/>
      <sheetName val="data_benefit(1)"/>
      <sheetName val="data_val"/>
      <sheetName val="BBM-03"/>
      <sheetName val="chemcal"/>
      <sheetName val="DENPASAR"/>
      <sheetName val="Sheet2"/>
      <sheetName val="GABLUARJAWA1 (2)"/>
      <sheetName val="W-NAD"/>
      <sheetName val="Tap"/>
      <sheetName val="Rekapitulasi"/>
      <sheetName val="RJBR"/>
      <sheetName val="HON-KT"/>
      <sheetName val="Calc Inst"/>
      <sheetName val="CiMaPlbStd"/>
      <sheetName val="Input GENERATION-DATA"/>
      <sheetName val="CEMPAKA"/>
      <sheetName val="01 A"/>
      <sheetName val="NRCPTK01"/>
      <sheetName val="KKN"/>
      <sheetName val="KLP"/>
      <sheetName val="KSN"/>
      <sheetName val="NBL"/>
      <sheetName val="PLB"/>
      <sheetName val="RYN"/>
      <sheetName val="SKM"/>
      <sheetName val="TLK"/>
      <sheetName val="DESEMBER"/>
      <sheetName val="NP"/>
      <sheetName val="aruskas"/>
      <sheetName val="INPBA"/>
      <sheetName val="bantu"/>
      <sheetName val="Monitoring_Harian"/>
      <sheetName val="bantu_rec"/>
      <sheetName val="KMS-DIS5"/>
      <sheetName val="FROM UNIT 08"/>
      <sheetName val="Persed"/>
      <sheetName val="Inv_NAD"/>
      <sheetName val="Inv_SUMUT"/>
      <sheetName val="Inv_RIAU"/>
      <sheetName val="Inv_SUMBAR"/>
      <sheetName val="Inv_S2JB"/>
      <sheetName val="Inv_LAMPUNG"/>
      <sheetName val="Inv_KALBAR"/>
      <sheetName val="Inv_KALTIM"/>
      <sheetName val="Inv_KITLUR SUMBAGUT"/>
      <sheetName val="Inv_KITLUR SUMBAGSEL"/>
      <sheetName val="Inv_SULUTENGGO"/>
      <sheetName val="Inv_SULSELRA"/>
      <sheetName val="Inv_NTB"/>
      <sheetName val="Inv_KALSELTENG"/>
      <sheetName val="Inv_MALUKU"/>
      <sheetName val="ACUANBARU"/>
      <sheetName val="Penyulang Padam"/>
      <sheetName val="General Parameter"/>
      <sheetName val="EntityRef"/>
      <sheetName val="Resource Plan (2)"/>
      <sheetName val="Bipeg-U(12D2)"/>
      <sheetName val="Uraian"/>
      <sheetName val="rkap2008"/>
      <sheetName val="LabaRugi Lainnya 2005(20)"/>
      <sheetName val="LabaRugi Unsur2004(21A)"/>
      <sheetName val="L20Keu"/>
      <sheetName val="L_23"/>
      <sheetName val="DTU"/>
      <sheetName val="FAS"/>
    </sheetNames>
    <sheetDataSet>
      <sheetData sheetId="0"/>
      <sheetData sheetId="1">
        <row r="5">
          <cell r="B5" t="str">
            <v>DPCAC</v>
          </cell>
        </row>
      </sheetData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Daftar Isi"/>
      <sheetName val="Asumsi"/>
      <sheetName val="AI (IS1)"/>
      <sheetName val="AI (IS2)(1)"/>
      <sheetName val="AI (IS2) (2)"/>
      <sheetName val="REK TRW (IS3)"/>
      <sheetName val="REK TRW (IS4)"/>
      <sheetName val="HON-KT"/>
      <sheetName val="Kamus"/>
      <sheetName val="RKAP Investasi"/>
      <sheetName val="SortSheet"/>
      <sheetName val="Harga BBM Indonesia"/>
      <sheetName val="RPBL"/>
      <sheetName val="CashFlow"/>
      <sheetName val="REKAP"/>
      <sheetName val="Single Line"/>
      <sheetName val="SUTR"/>
      <sheetName val="Sheet3"/>
      <sheetName val="Sheet1"/>
      <sheetName val="DATA PENGUSAHAAN"/>
      <sheetName val="Sheet2"/>
      <sheetName val="Data"/>
      <sheetName val="Standar Konstruksi"/>
      <sheetName val="CF"/>
      <sheetName val="Amandemen-2004"/>
      <sheetName val="List"/>
      <sheetName val="Selisih Prod"/>
      <sheetName val="NerSubsis"/>
      <sheetName val="Pembelian"/>
      <sheetName val="Sw&amp;Bl"/>
      <sheetName val="Tap2006"/>
      <sheetName val="Kinerja"/>
      <sheetName val="SelCpy"/>
      <sheetName val="rkap2007"/>
      <sheetName val="TaraKalor"/>
      <sheetName val="Catatan"/>
      <sheetName val="Uraian"/>
      <sheetName val="Sampul"/>
      <sheetName val="Chek"/>
      <sheetName val="kCal"/>
      <sheetName val="HitBln"/>
      <sheetName val="BBkr"/>
      <sheetName val="laroux"/>
      <sheetName val="DENPASAR"/>
      <sheetName val="SINGARAJA"/>
      <sheetName val="REKAP DENPASAR"/>
      <sheetName val="KODE DENPASAR"/>
      <sheetName val="REKAP SINGARAJA"/>
      <sheetName val="KODE SINGARAJA"/>
      <sheetName val="Criteria"/>
      <sheetName val="Kode Gangguan"/>
      <sheetName val="Kode GI"/>
      <sheetName val="Penyulang"/>
      <sheetName val="UshDeb00"/>
      <sheetName val="Sheet5"/>
      <sheetName val="TRANS"/>
      <sheetName val="Gasifikasi"/>
      <sheetName val="Shee2"/>
      <sheetName val="Seet4"/>
      <sheetName val="ca"/>
      <sheetName val="JOB"/>
      <sheetName val="Resume"/>
      <sheetName val="FIN ANALISIS-DISJAYA-CALL CENTR"/>
      <sheetName val="Kontrol"/>
      <sheetName val="Grf Pedp Lain2"/>
      <sheetName val="PRK"/>
      <sheetName val="FIN%20ANALISIS-DISJAYA-CALL%20C"/>
      <sheetName val="Menu"/>
      <sheetName val="FORM-B"/>
      <sheetName val="Smg"/>
      <sheetName val="MENU1"/>
      <sheetName val="Listrik Mati 05"/>
      <sheetName val="Tabel Kode"/>
      <sheetName val="rkap2008"/>
      <sheetName val="UK110301"/>
      <sheetName val="APBN"/>
      <sheetName val="REAL-LR"/>
      <sheetName val="W-NAD"/>
      <sheetName val="gvl"/>
      <sheetName val="ACUAN"/>
      <sheetName val="SAA"/>
      <sheetName val="A1 pri123"/>
      <sheetName val="JASA"/>
      <sheetName val="Submission Form"/>
      <sheetName val="Penjualan"/>
      <sheetName val="ProdSendiri"/>
      <sheetName val="PS&amp;Susut TL"/>
      <sheetName val="SewaBeli"/>
      <sheetName val="Transfer"/>
      <sheetName val="UJ.UPJ KECIL"/>
      <sheetName val="Bipeg-U(12D2)"/>
      <sheetName val="AMUNTAI"/>
      <sheetName val="BARABAI"/>
      <sheetName val="BINUANG"/>
      <sheetName val="KD 6 DAHA"/>
      <sheetName val="KANDANGAN"/>
      <sheetName val="PARINGIN"/>
      <sheetName val="RANTAU"/>
      <sheetName val="TANJUNG"/>
      <sheetName val="GAJI"/>
      <sheetName val="MONITORING PK"/>
      <sheetName val="CECK LIST"/>
      <sheetName val="gd_rab"/>
      <sheetName val="tm_rab"/>
      <sheetName val="RKS"/>
      <sheetName val="DeVIASI"/>
      <sheetName val="KoMposisi"/>
      <sheetName val="HarJabor(12C2)"/>
      <sheetName val="LK2004"/>
      <sheetName val="PMT"/>
      <sheetName val="Customer"/>
      <sheetName val="bantu"/>
      <sheetName val="Monitoring_Harian"/>
      <sheetName val="bantu_rec"/>
      <sheetName val="KINERJA_PMT"/>
    </sheetNames>
    <sheetDataSet>
      <sheetData sheetId="0">
        <row r="10">
          <cell r="S10" t="b">
            <v>1</v>
          </cell>
        </row>
      </sheetData>
      <sheetData sheetId="1">
        <row r="10">
          <cell r="S10" t="b">
            <v>1</v>
          </cell>
        </row>
      </sheetData>
      <sheetData sheetId="2" refreshError="1">
        <row r="10">
          <cell r="S10" t="b">
            <v>1</v>
          </cell>
        </row>
      </sheetData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5">
          <cell r="A5" t="str">
            <v>A</v>
          </cell>
        </row>
      </sheetData>
      <sheetData sheetId="15"/>
      <sheetData sheetId="16">
        <row r="5">
          <cell r="A5" t="str">
            <v>A</v>
          </cell>
        </row>
      </sheetData>
      <sheetData sheetId="17"/>
      <sheetData sheetId="18"/>
      <sheetData sheetId="19"/>
      <sheetData sheetId="20"/>
      <sheetData sheetId="21"/>
      <sheetData sheetId="22">
        <row r="5">
          <cell r="A5" t="str">
            <v>A</v>
          </cell>
        </row>
      </sheetData>
      <sheetData sheetId="23">
        <row r="5">
          <cell r="A5" t="str">
            <v>A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nges"/>
      <sheetName val="Cover"/>
      <sheetName val="Daftar Isi"/>
      <sheetName val="Asumsi"/>
      <sheetName val="LabaRugi Unsur"/>
      <sheetName val="LabaRugi Fungsi"/>
      <sheetName val="Penjelas"/>
      <sheetName val="JualGTarif(11A)"/>
      <sheetName val="PendOpLain(11B)"/>
      <sheetName val="IkhtisarBiop(12.0)"/>
      <sheetName val="PembelianiTL(12A1"/>
      <sheetName val="SewaDis(12A2)"/>
      <sheetName val="BBMJenis(12B1)"/>
      <sheetName val="ProduksiTL(12B2)"/>
      <sheetName val="HarMat(12C1)"/>
      <sheetName val="HarJabor(12C2)"/>
      <sheetName val="BBaku(12C3)"/>
      <sheetName val="BPeg-F(12D1)"/>
      <sheetName val="Bipeg-U(12D2)"/>
      <sheetName val="BOLain(12E1)"/>
      <sheetName val="BOLain(12E2)"/>
      <sheetName val="PendaLuOp(13)"/>
      <sheetName val="BiLuOp(14)"/>
      <sheetName val="BiPinjamin(15)"/>
      <sheetName val="PenjTL(18)"/>
      <sheetName val="LabaRugi Lainnya 2005(20)"/>
      <sheetName val="LabaRugi Unsur2004(21A)"/>
      <sheetName val="LabaRugi Fungsi2004(21B)"/>
      <sheetName val="Bipeg_U_12D2_"/>
      <sheetName val="item"/>
      <sheetName val="Sheet5"/>
    </sheetNames>
    <sheetDataSet>
      <sheetData sheetId="0" refreshError="1"/>
      <sheetData sheetId="1" refreshError="1"/>
      <sheetData sheetId="2" refreshError="1"/>
      <sheetData sheetId="3" refreshError="1">
        <row r="4">
          <cell r="T4" t="b">
            <v>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Daftar Isi"/>
      <sheetName val="Asumsi"/>
      <sheetName val="PTKU"/>
      <sheetName val="LabaRugi Unsur"/>
      <sheetName val="LabaRugi Fungsi"/>
      <sheetName val="Penjelas"/>
      <sheetName val="JualGTarif(11A)"/>
      <sheetName val="Sheet1"/>
      <sheetName val="PendOpLain(11B)"/>
      <sheetName val="IkhtisarBiop(12.0)"/>
      <sheetName val="PembelianiTL(12A1"/>
      <sheetName val="SewaPemb(12A2)"/>
      <sheetName val="BBMJenis(12B1)"/>
      <sheetName val="ProduksiTL(12B2)"/>
      <sheetName val="HarMat(12C1)"/>
      <sheetName val="HarJabor(12C2)"/>
      <sheetName val="BBaku(12C3)"/>
      <sheetName val="BPeg-F(12D1)"/>
      <sheetName val="Bipeg-U(12D2)"/>
      <sheetName val="BOLain(12E1)"/>
      <sheetName val="BOLain(12E2)"/>
      <sheetName val="PendaLuOp(13)"/>
      <sheetName val="BiLuOp(14)"/>
      <sheetName val="BiPinjamin(15)"/>
      <sheetName val="PenjTL(18)"/>
      <sheetName val="LabaRugi Lainnya 2005(20)"/>
      <sheetName val="LabaRugi Unsur2004(21A)"/>
      <sheetName val="LabaRugi Fungsi2004(21B)"/>
      <sheetName val="Sheet5"/>
    </sheetNames>
    <sheetDataSet>
      <sheetData sheetId="0"/>
      <sheetData sheetId="1"/>
      <sheetData sheetId="2">
        <row r="4">
          <cell r="U4" t="b">
            <v>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07"/>
      <sheetName val="PEB07"/>
      <sheetName val="MART07"/>
      <sheetName val="APRL07"/>
      <sheetName val="MEI07"/>
      <sheetName val="JUN07"/>
      <sheetName val="JUL07"/>
      <sheetName val="AGS07"/>
      <sheetName val="SEP07"/>
      <sheetName val="OKT07"/>
      <sheetName val="NOP07"/>
      <sheetName val="DES07"/>
      <sheetName val="REKAP07"/>
      <sheetName val="per bln"/>
      <sheetName val="grafik"/>
      <sheetName val="Asumsi"/>
      <sheetName val="Cover"/>
      <sheetName val="Daftar Isi"/>
      <sheetName val="PTKU"/>
      <sheetName val="LabaRugi Unsur"/>
      <sheetName val="LabaRugi Fungsi"/>
      <sheetName val="Penjelas"/>
      <sheetName val="JualGTarif(11A)"/>
      <sheetName val="Sheet1"/>
      <sheetName val="PendOpLain(11B)"/>
      <sheetName val="IkhtisarBiop(12.0)"/>
      <sheetName val="PembelianiTL(12A1"/>
      <sheetName val="SewaPemb(12A2)"/>
      <sheetName val="BBMJenis(12B1)"/>
      <sheetName val="ProduksiTL(12B2)"/>
      <sheetName val="HarMat(12C1)"/>
      <sheetName val="HarJabor(12C2)"/>
      <sheetName val="BBaku(12C3)"/>
      <sheetName val="BPeg-F(12D1)"/>
      <sheetName val="Bipeg-U(12D2)"/>
      <sheetName val="BOLain(12E1)"/>
      <sheetName val="BOLain(12E2)"/>
      <sheetName val="PendaLuOp(13)"/>
      <sheetName val="BiLuOp(14)"/>
      <sheetName val="BiPinjamin(15)"/>
      <sheetName val="PenjTL(18)"/>
      <sheetName val="LabaRugi Lainnya 2005(20)"/>
      <sheetName val="LabaRugi Unsur2004(21A)"/>
      <sheetName val="LabaRugi Fungsi2004(21B)"/>
    </sheetNames>
    <sheetDataSet>
      <sheetData sheetId="0"/>
      <sheetData sheetId="1"/>
      <sheetData sheetId="2">
        <row r="4">
          <cell r="U4" t="b">
            <v>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07"/>
      <sheetName val="PEB07"/>
      <sheetName val="MART07"/>
      <sheetName val="APRL07"/>
      <sheetName val="MEI07"/>
      <sheetName val="JUN07"/>
      <sheetName val="JUL07"/>
      <sheetName val="AGS07"/>
      <sheetName val="SEP07"/>
      <sheetName val="OKT07"/>
      <sheetName val="NOP07"/>
      <sheetName val="DES07"/>
      <sheetName val="REKAP07"/>
      <sheetName val="per bln"/>
      <sheetName val="grafik"/>
      <sheetName val="Asums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DENPASAR"/>
      <sheetName val="SINGARAJA"/>
      <sheetName val="REKAP DENPASAR"/>
      <sheetName val="KODE DENPASAR"/>
      <sheetName val="REKAP SINGARAJA"/>
      <sheetName val="KODE SINGARAJA"/>
      <sheetName val="Criteria"/>
      <sheetName val="Kode Gangguan"/>
      <sheetName val="Kode GI"/>
      <sheetName val="Penyulang"/>
      <sheetName val="Asumsi"/>
      <sheetName val="JAN07"/>
      <sheetName val="PEB07"/>
      <sheetName val="MART07"/>
      <sheetName val="APRL07"/>
      <sheetName val="MEI07"/>
      <sheetName val="JUN07"/>
      <sheetName val="JUL07"/>
      <sheetName val="AGS07"/>
      <sheetName val="SEP07"/>
      <sheetName val="OKT07"/>
      <sheetName val="NOP07"/>
      <sheetName val="DES07"/>
      <sheetName val="REKAP07"/>
      <sheetName val="per bln"/>
      <sheetName val="grafik"/>
    </sheetNames>
    <sheetDataSet>
      <sheetData sheetId="0" refreshError="1"/>
      <sheetData sheetId="1">
        <row r="5">
          <cell r="A5" t="str">
            <v>A</v>
          </cell>
          <cell r="B5" t="str">
            <v>B</v>
          </cell>
          <cell r="C5" t="str">
            <v>C</v>
          </cell>
          <cell r="D5" t="str">
            <v>D</v>
          </cell>
          <cell r="E5" t="str">
            <v>E</v>
          </cell>
          <cell r="F5" t="str">
            <v>F</v>
          </cell>
          <cell r="G5" t="str">
            <v>G</v>
          </cell>
          <cell r="H5" t="str">
            <v>H</v>
          </cell>
          <cell r="I5" t="str">
            <v>I</v>
          </cell>
          <cell r="J5" t="str">
            <v>J</v>
          </cell>
          <cell r="K5" t="str">
            <v>K</v>
          </cell>
          <cell r="M5" t="str">
            <v>L</v>
          </cell>
          <cell r="N5" t="str">
            <v>M</v>
          </cell>
          <cell r="O5" t="str">
            <v>N</v>
          </cell>
          <cell r="P5" t="str">
            <v>O</v>
          </cell>
          <cell r="Q5" t="str">
            <v>P</v>
          </cell>
          <cell r="R5" t="str">
            <v>Q</v>
          </cell>
          <cell r="S5" t="str">
            <v>R</v>
          </cell>
          <cell r="T5" t="str">
            <v>S</v>
          </cell>
          <cell r="U5" t="str">
            <v>T</v>
          </cell>
          <cell r="V5" t="str">
            <v>U</v>
          </cell>
          <cell r="W5" t="str">
            <v>V</v>
          </cell>
          <cell r="X5" t="str">
            <v>W</v>
          </cell>
          <cell r="Y5" t="str">
            <v>X</v>
          </cell>
          <cell r="Z5" t="str">
            <v>Y</v>
          </cell>
          <cell r="AA5" t="str">
            <v>Z</v>
          </cell>
          <cell r="AB5" t="str">
            <v>AA</v>
          </cell>
          <cell r="AC5" t="str">
            <v>AB</v>
          </cell>
          <cell r="AD5" t="str">
            <v>AC</v>
          </cell>
          <cell r="AE5" t="str">
            <v>AD</v>
          </cell>
          <cell r="AF5" t="str">
            <v>AE</v>
          </cell>
          <cell r="AG5" t="str">
            <v>AF</v>
          </cell>
        </row>
        <row r="6">
          <cell r="A6">
            <v>36617</v>
          </cell>
          <cell r="B6" t="str">
            <v>Kapal</v>
          </cell>
          <cell r="C6" t="str">
            <v>P_Sakah_Lukluk</v>
          </cell>
          <cell r="D6">
            <v>35</v>
          </cell>
          <cell r="E6" t="str">
            <v>EF</v>
          </cell>
          <cell r="F6">
            <v>0.23263888888888887</v>
          </cell>
          <cell r="G6">
            <v>0.23333333333333331</v>
          </cell>
          <cell r="M6">
            <v>6.9444444444444198E-4</v>
          </cell>
          <cell r="N6">
            <v>130</v>
          </cell>
          <cell r="O6">
            <v>140</v>
          </cell>
          <cell r="P6">
            <v>17.175666666666604</v>
          </cell>
          <cell r="Q6" t="str">
            <v>41e</v>
          </cell>
          <cell r="R6" t="str">
            <v>Rele bekerja tanpa penyebab yang jelas, PMT  masuk kembali</v>
          </cell>
          <cell r="T6">
            <v>6.9444444444444198E-4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6.9444444444444198E-4</v>
          </cell>
          <cell r="Z6">
            <v>107</v>
          </cell>
          <cell r="AA6" t="str">
            <v>R</v>
          </cell>
          <cell r="AB6">
            <v>0</v>
          </cell>
          <cell r="AC6">
            <v>0</v>
          </cell>
          <cell r="AD6">
            <v>1</v>
          </cell>
          <cell r="AE6">
            <v>1</v>
          </cell>
          <cell r="AF6">
            <v>0</v>
          </cell>
          <cell r="AG6">
            <v>0</v>
          </cell>
        </row>
        <row r="7">
          <cell r="A7">
            <v>36617</v>
          </cell>
          <cell r="B7" t="str">
            <v>Sanur</v>
          </cell>
          <cell r="C7" t="str">
            <v>P_Nusa_Indah</v>
          </cell>
          <cell r="D7">
            <v>120</v>
          </cell>
          <cell r="H7">
            <v>0.41041666666666665</v>
          </cell>
          <cell r="I7">
            <v>0.4201388888888889</v>
          </cell>
          <cell r="K7" t="str">
            <v>RR</v>
          </cell>
          <cell r="M7">
            <v>9.7222222222222224E-3</v>
          </cell>
          <cell r="N7">
            <v>99</v>
          </cell>
          <cell r="O7">
            <v>120</v>
          </cell>
          <cell r="P7">
            <v>824.43200000000002</v>
          </cell>
          <cell r="Q7">
            <v>46</v>
          </cell>
          <cell r="R7" t="str">
            <v>Cut Out Rusak</v>
          </cell>
          <cell r="S7" t="str">
            <v>Penggantian Overdist CO Phase di Jln Letda Reta.</v>
          </cell>
          <cell r="T7">
            <v>0</v>
          </cell>
          <cell r="U7">
            <v>0</v>
          </cell>
          <cell r="V7">
            <v>0</v>
          </cell>
          <cell r="W7">
            <v>9.7222222222222432E-3</v>
          </cell>
          <cell r="X7">
            <v>0</v>
          </cell>
          <cell r="Y7">
            <v>9.7222222222222432E-3</v>
          </cell>
          <cell r="Z7">
            <v>193</v>
          </cell>
          <cell r="AA7" t="str">
            <v>R</v>
          </cell>
          <cell r="AB7">
            <v>2</v>
          </cell>
          <cell r="AC7">
            <v>0</v>
          </cell>
          <cell r="AD7">
            <v>0</v>
          </cell>
          <cell r="AE7">
            <v>0</v>
          </cell>
          <cell r="AF7">
            <v>1</v>
          </cell>
          <cell r="AG7">
            <v>1</v>
          </cell>
        </row>
        <row r="8">
          <cell r="A8">
            <v>36617</v>
          </cell>
          <cell r="B8" t="str">
            <v>Sanur</v>
          </cell>
          <cell r="C8" t="str">
            <v>P_Sudirman</v>
          </cell>
          <cell r="D8">
            <v>51</v>
          </cell>
          <cell r="E8" t="str">
            <v>OC</v>
          </cell>
          <cell r="F8">
            <v>0.54513888888888895</v>
          </cell>
          <cell r="I8">
            <v>0.54583333333333328</v>
          </cell>
          <cell r="K8" t="str">
            <v>R</v>
          </cell>
          <cell r="M8">
            <v>6.9444444444444447E-4</v>
          </cell>
          <cell r="N8">
            <v>70</v>
          </cell>
          <cell r="O8">
            <v>70</v>
          </cell>
          <cell r="P8">
            <v>25.027399999999997</v>
          </cell>
          <cell r="Q8" t="str">
            <v>41e</v>
          </cell>
          <cell r="R8" t="str">
            <v>Rele bekerja tanpa penyebab yang jelas, PMT  masuk kembali</v>
          </cell>
          <cell r="T8">
            <v>0</v>
          </cell>
          <cell r="U8">
            <v>6.9444444444433095E-4</v>
          </cell>
          <cell r="V8">
            <v>0</v>
          </cell>
          <cell r="W8">
            <v>0</v>
          </cell>
          <cell r="X8">
            <v>0</v>
          </cell>
          <cell r="Y8">
            <v>6.9444444444433095E-4</v>
          </cell>
          <cell r="Z8">
            <v>189</v>
          </cell>
          <cell r="AA8" t="str">
            <v>R</v>
          </cell>
          <cell r="AB8">
            <v>1</v>
          </cell>
          <cell r="AC8">
            <v>0</v>
          </cell>
          <cell r="AD8">
            <v>1</v>
          </cell>
          <cell r="AE8">
            <v>0</v>
          </cell>
          <cell r="AF8">
            <v>0</v>
          </cell>
          <cell r="AG8">
            <v>1</v>
          </cell>
        </row>
        <row r="9">
          <cell r="A9">
            <v>36617</v>
          </cell>
          <cell r="B9" t="str">
            <v>Sanur</v>
          </cell>
          <cell r="C9" t="str">
            <v>P_Bet_Ngandang</v>
          </cell>
          <cell r="D9">
            <v>57</v>
          </cell>
          <cell r="E9" t="str">
            <v>OC/EF</v>
          </cell>
          <cell r="F9">
            <v>0.5444444444444444</v>
          </cell>
          <cell r="G9">
            <v>0.54513888888888895</v>
          </cell>
          <cell r="M9">
            <v>6.9444444444444447E-4</v>
          </cell>
          <cell r="N9">
            <v>42</v>
          </cell>
          <cell r="O9">
            <v>55</v>
          </cell>
          <cell r="P9">
            <v>27.971799999999998</v>
          </cell>
          <cell r="Q9">
            <v>46</v>
          </cell>
          <cell r="R9" t="str">
            <v>Cut Out rusak</v>
          </cell>
          <cell r="T9">
            <v>6.94444444444553E-4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6.94444444444553E-4</v>
          </cell>
          <cell r="Z9">
            <v>186</v>
          </cell>
          <cell r="AA9" t="str">
            <v>R</v>
          </cell>
          <cell r="AB9">
            <v>0</v>
          </cell>
          <cell r="AC9">
            <v>0</v>
          </cell>
          <cell r="AD9">
            <v>1</v>
          </cell>
          <cell r="AE9">
            <v>1</v>
          </cell>
          <cell r="AF9">
            <v>0</v>
          </cell>
          <cell r="AG9">
            <v>0</v>
          </cell>
        </row>
        <row r="10">
          <cell r="A10">
            <v>36617</v>
          </cell>
          <cell r="B10" t="str">
            <v>Sanur</v>
          </cell>
          <cell r="C10" t="str">
            <v>P_VIP_I</v>
          </cell>
          <cell r="D10">
            <v>136</v>
          </cell>
          <cell r="E10" t="str">
            <v>OC</v>
          </cell>
          <cell r="F10">
            <v>0.54513888888888895</v>
          </cell>
          <cell r="I10">
            <v>0.54583333333333328</v>
          </cell>
          <cell r="K10" t="str">
            <v>R</v>
          </cell>
          <cell r="M10">
            <v>6.9444444444444447E-4</v>
          </cell>
          <cell r="N10">
            <v>62</v>
          </cell>
          <cell r="O10">
            <v>135</v>
          </cell>
          <cell r="P10">
            <v>66.739733333333334</v>
          </cell>
          <cell r="Q10">
            <v>46</v>
          </cell>
          <cell r="R10" t="str">
            <v>Cut Out rusak</v>
          </cell>
          <cell r="T10">
            <v>0</v>
          </cell>
          <cell r="U10">
            <v>6.9444444444433095E-4</v>
          </cell>
          <cell r="V10">
            <v>0</v>
          </cell>
          <cell r="W10">
            <v>0</v>
          </cell>
          <cell r="X10">
            <v>0</v>
          </cell>
          <cell r="Y10">
            <v>6.9444444444433095E-4</v>
          </cell>
          <cell r="Z10">
            <v>190</v>
          </cell>
          <cell r="AA10" t="str">
            <v>R</v>
          </cell>
          <cell r="AB10">
            <v>1</v>
          </cell>
          <cell r="AC10">
            <v>0</v>
          </cell>
          <cell r="AD10">
            <v>1</v>
          </cell>
          <cell r="AE10">
            <v>0</v>
          </cell>
          <cell r="AF10">
            <v>0</v>
          </cell>
          <cell r="AG10">
            <v>1</v>
          </cell>
        </row>
        <row r="11">
          <cell r="A11">
            <v>36617</v>
          </cell>
          <cell r="B11" t="str">
            <v>Gianyar</v>
          </cell>
          <cell r="C11" t="str">
            <v>P_Klungkung</v>
          </cell>
          <cell r="D11">
            <v>188</v>
          </cell>
          <cell r="E11" t="str">
            <v>EF</v>
          </cell>
          <cell r="F11">
            <v>0.81805555555555554</v>
          </cell>
          <cell r="G11">
            <v>0.81874999999999998</v>
          </cell>
          <cell r="M11">
            <v>6.9444444444444198E-4</v>
          </cell>
          <cell r="N11">
            <v>180</v>
          </cell>
          <cell r="O11">
            <v>185</v>
          </cell>
          <cell r="P11">
            <v>92.257866666666331</v>
          </cell>
          <cell r="Q11" t="str">
            <v>41e</v>
          </cell>
          <cell r="R11" t="str">
            <v>Rele bekerja tanpa penyebab yang jelas, PMT  masuk kembali</v>
          </cell>
          <cell r="T11">
            <v>6.9444444444444198E-4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6.9444444444444198E-4</v>
          </cell>
          <cell r="Z11">
            <v>68</v>
          </cell>
          <cell r="AA11" t="str">
            <v>R</v>
          </cell>
          <cell r="AB11">
            <v>0</v>
          </cell>
          <cell r="AC11">
            <v>0</v>
          </cell>
          <cell r="AD11">
            <v>1</v>
          </cell>
          <cell r="AE11">
            <v>1</v>
          </cell>
          <cell r="AF11">
            <v>0</v>
          </cell>
          <cell r="AG11">
            <v>0</v>
          </cell>
        </row>
        <row r="12">
          <cell r="A12">
            <v>36617</v>
          </cell>
          <cell r="B12" t="str">
            <v>Gianyar</v>
          </cell>
          <cell r="C12" t="str">
            <v>P_Ubud</v>
          </cell>
          <cell r="D12">
            <v>160</v>
          </cell>
          <cell r="E12" t="str">
            <v>EF</v>
          </cell>
          <cell r="F12">
            <v>0.81805555555555554</v>
          </cell>
          <cell r="G12">
            <v>0.81874999999999998</v>
          </cell>
          <cell r="M12">
            <v>6.9444444444444198E-4</v>
          </cell>
          <cell r="N12">
            <v>150</v>
          </cell>
          <cell r="O12">
            <v>155</v>
          </cell>
          <cell r="P12">
            <v>78.517333333333056</v>
          </cell>
          <cell r="Q12" t="str">
            <v>41e</v>
          </cell>
          <cell r="R12" t="str">
            <v>Rele bekerja tanpa penyebab yang jelas, PMT  masuk kembali</v>
          </cell>
          <cell r="T12">
            <v>6.9444444444444198E-4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6.9444444444444198E-4</v>
          </cell>
          <cell r="Z12">
            <v>69</v>
          </cell>
          <cell r="AA12" t="str">
            <v>R</v>
          </cell>
          <cell r="AB12">
            <v>0</v>
          </cell>
          <cell r="AC12">
            <v>0</v>
          </cell>
          <cell r="AD12">
            <v>1</v>
          </cell>
          <cell r="AE12">
            <v>1</v>
          </cell>
          <cell r="AF12">
            <v>0</v>
          </cell>
          <cell r="AG12">
            <v>0</v>
          </cell>
        </row>
        <row r="13">
          <cell r="A13">
            <v>36617</v>
          </cell>
          <cell r="B13" t="str">
            <v>Pesanggaran</v>
          </cell>
          <cell r="C13" t="str">
            <v>P_Pelabuhan</v>
          </cell>
          <cell r="D13">
            <v>144</v>
          </cell>
          <cell r="E13" t="str">
            <v>EF</v>
          </cell>
          <cell r="F13">
            <v>0.84861111111111109</v>
          </cell>
          <cell r="I13">
            <v>0.85624999999999996</v>
          </cell>
          <cell r="K13" t="str">
            <v>R</v>
          </cell>
          <cell r="M13">
            <v>7.6388888888888618E-3</v>
          </cell>
          <cell r="N13">
            <v>55</v>
          </cell>
          <cell r="O13">
            <v>75</v>
          </cell>
          <cell r="P13">
            <v>777.32159999999715</v>
          </cell>
          <cell r="Q13" t="str">
            <v>44b</v>
          </cell>
          <cell r="R13" t="str">
            <v>Jumper SUTM putus</v>
          </cell>
          <cell r="S13" t="str">
            <v>Jumparan CO di Kerta Dalam putus fhs.R</v>
          </cell>
          <cell r="T13">
            <v>0</v>
          </cell>
          <cell r="U13">
            <v>7.6388888888888618E-3</v>
          </cell>
          <cell r="V13">
            <v>0</v>
          </cell>
          <cell r="W13">
            <v>0</v>
          </cell>
          <cell r="X13">
            <v>0</v>
          </cell>
          <cell r="Y13">
            <v>7.6388888888888618E-3</v>
          </cell>
          <cell r="Z13">
            <v>160</v>
          </cell>
          <cell r="AA13" t="str">
            <v>R</v>
          </cell>
          <cell r="AB13">
            <v>1</v>
          </cell>
          <cell r="AC13">
            <v>0</v>
          </cell>
          <cell r="AD13">
            <v>1</v>
          </cell>
          <cell r="AE13">
            <v>0</v>
          </cell>
          <cell r="AF13">
            <v>0</v>
          </cell>
          <cell r="AG13">
            <v>1</v>
          </cell>
        </row>
        <row r="14">
          <cell r="A14">
            <v>36617</v>
          </cell>
          <cell r="B14" t="str">
            <v>Sanur</v>
          </cell>
          <cell r="C14" t="str">
            <v>P_Renon</v>
          </cell>
          <cell r="D14">
            <v>120</v>
          </cell>
          <cell r="E14" t="str">
            <v>EF</v>
          </cell>
          <cell r="F14">
            <v>0.88402777777777775</v>
          </cell>
          <cell r="G14">
            <v>0.8847222222222223</v>
          </cell>
          <cell r="M14">
            <v>6.94444444444553E-4</v>
          </cell>
          <cell r="N14">
            <v>90</v>
          </cell>
          <cell r="O14">
            <v>105</v>
          </cell>
          <cell r="P14">
            <v>58.888000000009207</v>
          </cell>
          <cell r="Q14" t="str">
            <v>41e</v>
          </cell>
          <cell r="R14" t="str">
            <v>Rele bekerja tanpa penyebab yang jelas, PMT  masuk kembali</v>
          </cell>
          <cell r="T14">
            <v>6.94444444444553E-4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6.94444444444553E-4</v>
          </cell>
          <cell r="Z14">
            <v>192</v>
          </cell>
          <cell r="AA14" t="str">
            <v>R</v>
          </cell>
          <cell r="AB14">
            <v>0</v>
          </cell>
          <cell r="AC14">
            <v>0</v>
          </cell>
          <cell r="AD14">
            <v>1</v>
          </cell>
          <cell r="AE14">
            <v>1</v>
          </cell>
          <cell r="AF14">
            <v>0</v>
          </cell>
          <cell r="AG14">
            <v>0</v>
          </cell>
        </row>
        <row r="15">
          <cell r="A15">
            <v>36617</v>
          </cell>
          <cell r="B15" t="str">
            <v>Pesanggaran</v>
          </cell>
          <cell r="C15" t="str">
            <v>P_Bunisari</v>
          </cell>
          <cell r="D15">
            <v>230</v>
          </cell>
          <cell r="E15" t="str">
            <v>EF</v>
          </cell>
          <cell r="F15">
            <v>0.93194444444444446</v>
          </cell>
          <cell r="I15">
            <v>0.93263888888888891</v>
          </cell>
          <cell r="K15" t="str">
            <v>R</v>
          </cell>
          <cell r="M15">
            <v>6.9444444444444198E-4</v>
          </cell>
          <cell r="N15">
            <v>110</v>
          </cell>
          <cell r="O15">
            <v>200</v>
          </cell>
          <cell r="P15">
            <v>112.86866666666626</v>
          </cell>
          <cell r="Q15">
            <v>56</v>
          </cell>
          <cell r="R15" t="str">
            <v>Rele bekerja karena ikutan (sympthetic tripping).</v>
          </cell>
          <cell r="S15" t="str">
            <v>Trip bersamaan dengan P Bakung sari</v>
          </cell>
          <cell r="T15">
            <v>0</v>
          </cell>
          <cell r="U15">
            <v>6.9444444444444198E-4</v>
          </cell>
          <cell r="V15">
            <v>0</v>
          </cell>
          <cell r="W15">
            <v>0</v>
          </cell>
          <cell r="X15">
            <v>0</v>
          </cell>
          <cell r="Y15">
            <v>6.9444444444444198E-4</v>
          </cell>
          <cell r="Z15">
            <v>158</v>
          </cell>
          <cell r="AA15" t="str">
            <v>R</v>
          </cell>
          <cell r="AB15">
            <v>1</v>
          </cell>
          <cell r="AC15">
            <v>0</v>
          </cell>
          <cell r="AD15">
            <v>1</v>
          </cell>
          <cell r="AE15">
            <v>0</v>
          </cell>
          <cell r="AF15">
            <v>0</v>
          </cell>
          <cell r="AG15">
            <v>1</v>
          </cell>
        </row>
        <row r="16">
          <cell r="A16">
            <v>36617</v>
          </cell>
          <cell r="B16" t="str">
            <v>Pesanggaran</v>
          </cell>
          <cell r="C16" t="str">
            <v>P_Bakung_Sari</v>
          </cell>
          <cell r="D16">
            <v>145</v>
          </cell>
          <cell r="E16" t="str">
            <v>OC/M</v>
          </cell>
          <cell r="F16">
            <v>0.93194444444444446</v>
          </cell>
          <cell r="I16">
            <v>0.93333333333333324</v>
          </cell>
          <cell r="K16" t="str">
            <v>R</v>
          </cell>
          <cell r="M16">
            <v>1.3888888888887729E-3</v>
          </cell>
          <cell r="N16">
            <v>24</v>
          </cell>
          <cell r="O16">
            <v>100</v>
          </cell>
          <cell r="P16">
            <v>142.31266666665479</v>
          </cell>
          <cell r="Q16">
            <v>56</v>
          </cell>
          <cell r="R16" t="str">
            <v>Rele bekerja karena ikutan (sympthetic tripping).</v>
          </cell>
          <cell r="S16" t="str">
            <v>Trip bersamaan dengan            P Buni sari</v>
          </cell>
          <cell r="T16">
            <v>0</v>
          </cell>
          <cell r="U16">
            <v>1.3888888888887729E-3</v>
          </cell>
          <cell r="V16">
            <v>0</v>
          </cell>
          <cell r="W16">
            <v>0</v>
          </cell>
          <cell r="X16">
            <v>0</v>
          </cell>
          <cell r="Y16">
            <v>1.3888888888887729E-3</v>
          </cell>
          <cell r="Z16">
            <v>156</v>
          </cell>
          <cell r="AA16" t="str">
            <v>R</v>
          </cell>
          <cell r="AB16">
            <v>1</v>
          </cell>
          <cell r="AC16">
            <v>0</v>
          </cell>
          <cell r="AD16">
            <v>1</v>
          </cell>
          <cell r="AE16">
            <v>0</v>
          </cell>
          <cell r="AF16">
            <v>0</v>
          </cell>
          <cell r="AG16">
            <v>1</v>
          </cell>
        </row>
        <row r="17">
          <cell r="A17">
            <v>36618</v>
          </cell>
          <cell r="B17" t="str">
            <v>Kapal</v>
          </cell>
          <cell r="C17" t="str">
            <v>P_Tabanan</v>
          </cell>
          <cell r="D17">
            <v>70</v>
          </cell>
          <cell r="E17" t="str">
            <v>EF</v>
          </cell>
          <cell r="F17">
            <v>0.37222222222222223</v>
          </cell>
          <cell r="G17">
            <v>0.37291666666666662</v>
          </cell>
          <cell r="M17">
            <v>6.9444444444438647E-4</v>
          </cell>
          <cell r="N17">
            <v>70</v>
          </cell>
          <cell r="O17">
            <v>70</v>
          </cell>
          <cell r="P17">
            <v>34.351333333330466</v>
          </cell>
          <cell r="Q17" t="str">
            <v>41e</v>
          </cell>
          <cell r="R17" t="str">
            <v>Rele bekerja tanpa penyebab yang jelas, PMT  masuk kembali</v>
          </cell>
          <cell r="T17">
            <v>6.9444444444438647E-4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6.9444444444438647E-4</v>
          </cell>
          <cell r="Z17">
            <v>96</v>
          </cell>
          <cell r="AA17" t="str">
            <v>R</v>
          </cell>
          <cell r="AB17">
            <v>0</v>
          </cell>
          <cell r="AC17">
            <v>0</v>
          </cell>
          <cell r="AD17">
            <v>1</v>
          </cell>
          <cell r="AE17">
            <v>1</v>
          </cell>
          <cell r="AF17">
            <v>0</v>
          </cell>
          <cell r="AG17">
            <v>0</v>
          </cell>
        </row>
        <row r="18">
          <cell r="A18">
            <v>36618</v>
          </cell>
          <cell r="B18" t="str">
            <v>Nusa Dua</v>
          </cell>
          <cell r="C18" t="str">
            <v>P_Ungasan</v>
          </cell>
          <cell r="D18">
            <v>64</v>
          </cell>
          <cell r="E18" t="str">
            <v>EF</v>
          </cell>
          <cell r="F18">
            <v>0.79027777777777775</v>
          </cell>
          <cell r="I18">
            <v>0.7909722222222223</v>
          </cell>
          <cell r="K18" t="str">
            <v>M</v>
          </cell>
          <cell r="M18">
            <v>6.94444444444553E-4</v>
          </cell>
          <cell r="N18">
            <v>65</v>
          </cell>
          <cell r="O18">
            <v>70</v>
          </cell>
          <cell r="P18">
            <v>31.406933333338241</v>
          </cell>
          <cell r="Q18" t="str">
            <v>44b</v>
          </cell>
          <cell r="R18" t="str">
            <v>Jumper SUTM putus</v>
          </cell>
          <cell r="T18">
            <v>0</v>
          </cell>
          <cell r="U18">
            <v>6.94444444444553E-4</v>
          </cell>
          <cell r="V18">
            <v>0</v>
          </cell>
          <cell r="W18">
            <v>0</v>
          </cell>
          <cell r="X18">
            <v>0</v>
          </cell>
          <cell r="Y18">
            <v>6.94444444444553E-4</v>
          </cell>
          <cell r="Z18">
            <v>135</v>
          </cell>
          <cell r="AA18" t="str">
            <v>R</v>
          </cell>
          <cell r="AB18">
            <v>0</v>
          </cell>
          <cell r="AC18">
            <v>1</v>
          </cell>
          <cell r="AD18">
            <v>1</v>
          </cell>
          <cell r="AE18">
            <v>0</v>
          </cell>
          <cell r="AF18">
            <v>0</v>
          </cell>
          <cell r="AG18">
            <v>1</v>
          </cell>
        </row>
        <row r="19">
          <cell r="A19">
            <v>36618</v>
          </cell>
          <cell r="B19" t="str">
            <v>Sanur</v>
          </cell>
          <cell r="C19" t="str">
            <v>P_Renon</v>
          </cell>
          <cell r="D19">
            <v>110</v>
          </cell>
          <cell r="E19" t="str">
            <v>OC</v>
          </cell>
          <cell r="F19">
            <v>0.81805555555555554</v>
          </cell>
          <cell r="G19">
            <v>0.81874999999999998</v>
          </cell>
          <cell r="M19">
            <v>6.9444444444444198E-4</v>
          </cell>
          <cell r="N19">
            <v>80</v>
          </cell>
          <cell r="O19">
            <v>110</v>
          </cell>
          <cell r="P19">
            <v>53.98066666666648</v>
          </cell>
          <cell r="Q19" t="str">
            <v>41e</v>
          </cell>
          <cell r="R19" t="str">
            <v>Rele bekerja tanpa penyebab yang jelas, PMT  masuk kembali</v>
          </cell>
          <cell r="T19">
            <v>6.9444444444444198E-4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6.9444444444444198E-4</v>
          </cell>
          <cell r="Z19">
            <v>192</v>
          </cell>
          <cell r="AA19" t="str">
            <v>R</v>
          </cell>
          <cell r="AB19">
            <v>0</v>
          </cell>
          <cell r="AC19">
            <v>0</v>
          </cell>
          <cell r="AD19">
            <v>1</v>
          </cell>
          <cell r="AE19">
            <v>1</v>
          </cell>
          <cell r="AF19">
            <v>0</v>
          </cell>
          <cell r="AG19">
            <v>0</v>
          </cell>
        </row>
        <row r="20">
          <cell r="A20">
            <v>36619</v>
          </cell>
          <cell r="B20" t="str">
            <v>Pesanggaran</v>
          </cell>
          <cell r="C20" t="str">
            <v>P_Reagen</v>
          </cell>
          <cell r="D20">
            <v>150</v>
          </cell>
          <cell r="E20" t="str">
            <v>OC</v>
          </cell>
          <cell r="F20">
            <v>0.74791666666666667</v>
          </cell>
          <cell r="I20">
            <v>0.74861111111111101</v>
          </cell>
          <cell r="K20" t="str">
            <v>R</v>
          </cell>
          <cell r="M20">
            <v>6.9444444444433095E-4</v>
          </cell>
          <cell r="N20">
            <v>100</v>
          </cell>
          <cell r="O20">
            <v>150</v>
          </cell>
          <cell r="P20">
            <v>73.609999999987963</v>
          </cell>
          <cell r="Q20" t="str">
            <v>41e</v>
          </cell>
          <cell r="R20" t="str">
            <v>Rele bekerja tanpa penyebab yang jelas, PMT  masuk kembali</v>
          </cell>
          <cell r="S20" t="str">
            <v>Simpatitik Trip</v>
          </cell>
          <cell r="T20">
            <v>0</v>
          </cell>
          <cell r="U20">
            <v>6.9444444444433095E-4</v>
          </cell>
          <cell r="V20">
            <v>0</v>
          </cell>
          <cell r="W20">
            <v>0</v>
          </cell>
          <cell r="X20">
            <v>0</v>
          </cell>
          <cell r="Y20">
            <v>6.9444444444433095E-4</v>
          </cell>
          <cell r="Z20">
            <v>159</v>
          </cell>
          <cell r="AA20" t="str">
            <v>R</v>
          </cell>
          <cell r="AB20">
            <v>1</v>
          </cell>
          <cell r="AC20">
            <v>0</v>
          </cell>
          <cell r="AD20">
            <v>1</v>
          </cell>
          <cell r="AE20">
            <v>0</v>
          </cell>
          <cell r="AF20">
            <v>0</v>
          </cell>
          <cell r="AG20">
            <v>1</v>
          </cell>
        </row>
        <row r="21">
          <cell r="A21">
            <v>36619</v>
          </cell>
          <cell r="B21" t="str">
            <v>Pesanggaran</v>
          </cell>
          <cell r="C21" t="str">
            <v>P_Pelasa</v>
          </cell>
          <cell r="D21">
            <v>90</v>
          </cell>
          <cell r="E21" t="str">
            <v>OC/M</v>
          </cell>
          <cell r="F21">
            <v>0.74791666666666667</v>
          </cell>
          <cell r="I21">
            <v>0.74930555555555556</v>
          </cell>
          <cell r="K21" t="str">
            <v>R</v>
          </cell>
          <cell r="M21">
            <v>1.388888888888884E-3</v>
          </cell>
          <cell r="N21">
            <v>70</v>
          </cell>
          <cell r="O21">
            <v>70</v>
          </cell>
          <cell r="P21">
            <v>88.331999999999681</v>
          </cell>
          <cell r="Q21" t="str">
            <v>41e</v>
          </cell>
          <cell r="R21" t="str">
            <v>Rele bekerja tanpa penyebab yang jelas, PMT  masuk kembali</v>
          </cell>
          <cell r="S21" t="str">
            <v>Simpatitik Trip</v>
          </cell>
          <cell r="T21">
            <v>0</v>
          </cell>
          <cell r="U21">
            <v>1.388888888888884E-3</v>
          </cell>
          <cell r="V21">
            <v>0</v>
          </cell>
          <cell r="W21">
            <v>0</v>
          </cell>
          <cell r="X21">
            <v>0</v>
          </cell>
          <cell r="Y21">
            <v>1.388888888888884E-3</v>
          </cell>
          <cell r="Z21">
            <v>164</v>
          </cell>
          <cell r="AA21" t="str">
            <v>R</v>
          </cell>
          <cell r="AB21">
            <v>1</v>
          </cell>
          <cell r="AC21">
            <v>0</v>
          </cell>
          <cell r="AD21">
            <v>1</v>
          </cell>
          <cell r="AE21">
            <v>0</v>
          </cell>
          <cell r="AF21">
            <v>0</v>
          </cell>
          <cell r="AG21">
            <v>1</v>
          </cell>
        </row>
        <row r="22">
          <cell r="A22">
            <v>36619</v>
          </cell>
          <cell r="B22" t="str">
            <v>Pesanggaran</v>
          </cell>
          <cell r="C22" t="str">
            <v>P_Pelasa</v>
          </cell>
          <cell r="D22">
            <v>70</v>
          </cell>
          <cell r="H22">
            <v>0.7715277777777777</v>
          </cell>
          <cell r="I22">
            <v>0.79166666666666663</v>
          </cell>
          <cell r="K22" t="str">
            <v>R</v>
          </cell>
          <cell r="M22">
            <v>2.0138888888888928E-2</v>
          </cell>
          <cell r="N22">
            <v>70</v>
          </cell>
          <cell r="O22">
            <v>82</v>
          </cell>
          <cell r="P22">
            <v>996.18866666666861</v>
          </cell>
          <cell r="Q22" t="str">
            <v>44b</v>
          </cell>
          <cell r="R22" t="str">
            <v>Jumper SUTM putus</v>
          </cell>
          <cell r="S22" t="str">
            <v>Perbk. Jamperan SUTM putus   phasa R depan Hote Jayakarta</v>
          </cell>
          <cell r="T22">
            <v>0</v>
          </cell>
          <cell r="U22">
            <v>0</v>
          </cell>
          <cell r="V22">
            <v>0</v>
          </cell>
          <cell r="W22">
            <v>2.0138888888888928E-2</v>
          </cell>
          <cell r="X22">
            <v>0</v>
          </cell>
          <cell r="Y22">
            <v>2.0138888888888928E-2</v>
          </cell>
          <cell r="Z22">
            <v>164</v>
          </cell>
          <cell r="AA22" t="str">
            <v>R</v>
          </cell>
          <cell r="AB22">
            <v>1</v>
          </cell>
          <cell r="AC22">
            <v>0</v>
          </cell>
          <cell r="AD22">
            <v>0</v>
          </cell>
          <cell r="AE22">
            <v>0</v>
          </cell>
          <cell r="AF22">
            <v>1</v>
          </cell>
          <cell r="AG22">
            <v>1</v>
          </cell>
        </row>
        <row r="23">
          <cell r="A23">
            <v>36620</v>
          </cell>
          <cell r="B23" t="str">
            <v>Pesanggaran</v>
          </cell>
          <cell r="C23" t="str">
            <v>P_Pelasa</v>
          </cell>
          <cell r="D23">
            <v>15</v>
          </cell>
          <cell r="E23" t="str">
            <v>EF</v>
          </cell>
          <cell r="F23">
            <v>0.3659722222222222</v>
          </cell>
          <cell r="I23">
            <v>0.3666666666666667</v>
          </cell>
          <cell r="K23" t="str">
            <v>R</v>
          </cell>
          <cell r="M23">
            <v>6.9444444444449749E-4</v>
          </cell>
          <cell r="N23">
            <v>15</v>
          </cell>
          <cell r="O23">
            <v>15</v>
          </cell>
          <cell r="P23">
            <v>7.3610000000005629</v>
          </cell>
          <cell r="Q23" t="str">
            <v>41e</v>
          </cell>
          <cell r="R23" t="str">
            <v>Rele bekerja tanpa penyebab yang jelas, PMT  masuk kembali</v>
          </cell>
          <cell r="T23">
            <v>0</v>
          </cell>
          <cell r="U23">
            <v>6.9444444444449749E-4</v>
          </cell>
          <cell r="V23">
            <v>0</v>
          </cell>
          <cell r="W23">
            <v>0</v>
          </cell>
          <cell r="X23">
            <v>0</v>
          </cell>
          <cell r="Y23">
            <v>6.9444444444449749E-4</v>
          </cell>
          <cell r="Z23">
            <v>164</v>
          </cell>
          <cell r="AA23" t="str">
            <v>R</v>
          </cell>
          <cell r="AB23">
            <v>1</v>
          </cell>
          <cell r="AC23">
            <v>0</v>
          </cell>
          <cell r="AD23">
            <v>1</v>
          </cell>
          <cell r="AE23">
            <v>0</v>
          </cell>
          <cell r="AF23">
            <v>0</v>
          </cell>
          <cell r="AG23">
            <v>1</v>
          </cell>
        </row>
        <row r="24">
          <cell r="A24">
            <v>36620</v>
          </cell>
          <cell r="B24" t="str">
            <v>Antosari</v>
          </cell>
          <cell r="C24" t="str">
            <v>P_Kerambitan</v>
          </cell>
          <cell r="D24">
            <v>15</v>
          </cell>
          <cell r="E24" t="str">
            <v>EF</v>
          </cell>
          <cell r="F24">
            <v>0.3659722222222222</v>
          </cell>
          <cell r="I24">
            <v>0.3666666666666667</v>
          </cell>
          <cell r="K24" t="str">
            <v>R</v>
          </cell>
          <cell r="M24">
            <v>6.9444444444449749E-4</v>
          </cell>
          <cell r="N24">
            <v>15</v>
          </cell>
          <cell r="O24">
            <v>15</v>
          </cell>
          <cell r="P24">
            <v>7.3610000000005629</v>
          </cell>
          <cell r="Q24" t="str">
            <v>41e</v>
          </cell>
          <cell r="R24" t="str">
            <v>Rele bekerja tanpa penyebab yang jelas, PMT  masuk kembali</v>
          </cell>
          <cell r="T24">
            <v>0</v>
          </cell>
          <cell r="U24">
            <v>6.9444444444449749E-4</v>
          </cell>
          <cell r="V24">
            <v>0</v>
          </cell>
          <cell r="W24">
            <v>0</v>
          </cell>
          <cell r="X24">
            <v>0</v>
          </cell>
          <cell r="Y24">
            <v>6.9444444444449749E-4</v>
          </cell>
          <cell r="Z24">
            <v>4</v>
          </cell>
          <cell r="AA24" t="str">
            <v>R</v>
          </cell>
          <cell r="AB24">
            <v>1</v>
          </cell>
          <cell r="AC24">
            <v>0</v>
          </cell>
          <cell r="AD24">
            <v>1</v>
          </cell>
          <cell r="AE24">
            <v>0</v>
          </cell>
          <cell r="AF24">
            <v>0</v>
          </cell>
          <cell r="AG24">
            <v>1</v>
          </cell>
        </row>
        <row r="25">
          <cell r="A25">
            <v>36620</v>
          </cell>
          <cell r="B25" t="str">
            <v>Gianyar</v>
          </cell>
          <cell r="C25" t="str">
            <v>P_Ubud</v>
          </cell>
          <cell r="D25">
            <v>50</v>
          </cell>
          <cell r="E25" t="str">
            <v>OC</v>
          </cell>
          <cell r="F25">
            <v>0.45</v>
          </cell>
          <cell r="I25">
            <v>0.4513888888888889</v>
          </cell>
          <cell r="K25" t="str">
            <v>R</v>
          </cell>
          <cell r="M25">
            <v>1.388888888888884E-3</v>
          </cell>
          <cell r="N25">
            <v>35</v>
          </cell>
          <cell r="O25">
            <v>50</v>
          </cell>
          <cell r="P25">
            <v>49.07333333333316</v>
          </cell>
          <cell r="Q25" t="str">
            <v>41e</v>
          </cell>
          <cell r="R25" t="str">
            <v>Rele bekerja tanpa penyebab yang jelas, PMT  masuk kembali</v>
          </cell>
          <cell r="T25">
            <v>0</v>
          </cell>
          <cell r="U25">
            <v>1.388888888888884E-3</v>
          </cell>
          <cell r="V25">
            <v>0</v>
          </cell>
          <cell r="W25">
            <v>0</v>
          </cell>
          <cell r="X25">
            <v>0</v>
          </cell>
          <cell r="Y25">
            <v>1.388888888888884E-3</v>
          </cell>
          <cell r="Z25">
            <v>69</v>
          </cell>
          <cell r="AA25" t="str">
            <v>R</v>
          </cell>
          <cell r="AB25">
            <v>1</v>
          </cell>
          <cell r="AC25">
            <v>0</v>
          </cell>
          <cell r="AD25">
            <v>1</v>
          </cell>
          <cell r="AE25">
            <v>0</v>
          </cell>
          <cell r="AF25">
            <v>0</v>
          </cell>
          <cell r="AG25">
            <v>1</v>
          </cell>
        </row>
        <row r="26">
          <cell r="A26">
            <v>36620</v>
          </cell>
          <cell r="B26" t="str">
            <v>Kapal</v>
          </cell>
          <cell r="C26" t="str">
            <v>P_Canggu</v>
          </cell>
          <cell r="D26">
            <v>100</v>
          </cell>
          <cell r="E26" t="str">
            <v>EF</v>
          </cell>
          <cell r="F26">
            <v>0.55486111111111114</v>
          </cell>
          <cell r="G26">
            <v>0.55555555555555558</v>
          </cell>
          <cell r="M26">
            <v>6.9444444444444198E-4</v>
          </cell>
          <cell r="N26">
            <v>76</v>
          </cell>
          <cell r="O26">
            <v>100</v>
          </cell>
          <cell r="P26">
            <v>49.07333333333316</v>
          </cell>
          <cell r="Q26" t="str">
            <v>41e</v>
          </cell>
          <cell r="R26" t="str">
            <v>Rele bekerja tanpa penyebab yang jelas, PMT  masuk kembali</v>
          </cell>
          <cell r="T26">
            <v>6.9444444444444198E-4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6.9444444444444198E-4</v>
          </cell>
          <cell r="Z26">
            <v>106</v>
          </cell>
          <cell r="AA26" t="str">
            <v>R</v>
          </cell>
          <cell r="AB26">
            <v>0</v>
          </cell>
          <cell r="AC26">
            <v>0</v>
          </cell>
          <cell r="AD26">
            <v>1</v>
          </cell>
          <cell r="AE26">
            <v>1</v>
          </cell>
          <cell r="AF26">
            <v>0</v>
          </cell>
          <cell r="AG26">
            <v>0</v>
          </cell>
        </row>
        <row r="27">
          <cell r="A27">
            <v>36620</v>
          </cell>
          <cell r="B27" t="str">
            <v>Gianyar</v>
          </cell>
          <cell r="C27" t="str">
            <v>P_Ubud</v>
          </cell>
          <cell r="D27">
            <v>50</v>
          </cell>
          <cell r="E27" t="str">
            <v>OC/M</v>
          </cell>
          <cell r="F27">
            <v>0.72083333333333333</v>
          </cell>
          <cell r="I27">
            <v>0.72361111111111109</v>
          </cell>
          <cell r="K27" t="str">
            <v>M</v>
          </cell>
          <cell r="M27">
            <v>2.7777777777777679E-3</v>
          </cell>
          <cell r="P27">
            <v>98.14666666666632</v>
          </cell>
          <cell r="Q27" t="str">
            <v>41e</v>
          </cell>
          <cell r="R27" t="str">
            <v>Rele bekerja tanpa penyebab yang jelas, PMT  masuk kembali</v>
          </cell>
          <cell r="T27">
            <v>0</v>
          </cell>
          <cell r="U27">
            <v>2.7777777777777679E-3</v>
          </cell>
          <cell r="V27">
            <v>0</v>
          </cell>
          <cell r="W27">
            <v>0</v>
          </cell>
          <cell r="X27">
            <v>0</v>
          </cell>
          <cell r="Y27">
            <v>2.7777777777777679E-3</v>
          </cell>
          <cell r="Z27">
            <v>69</v>
          </cell>
          <cell r="AA27" t="str">
            <v>R</v>
          </cell>
          <cell r="AB27">
            <v>0</v>
          </cell>
          <cell r="AC27">
            <v>1</v>
          </cell>
          <cell r="AD27">
            <v>1</v>
          </cell>
          <cell r="AE27">
            <v>0</v>
          </cell>
          <cell r="AF27">
            <v>0</v>
          </cell>
          <cell r="AG27">
            <v>1</v>
          </cell>
        </row>
        <row r="28">
          <cell r="A28">
            <v>36620</v>
          </cell>
          <cell r="B28" t="str">
            <v>Gianyar</v>
          </cell>
          <cell r="C28" t="str">
            <v>P_Ubud</v>
          </cell>
          <cell r="D28">
            <v>35</v>
          </cell>
          <cell r="E28" t="str">
            <v>OC/M</v>
          </cell>
          <cell r="F28">
            <v>0.72430555555555554</v>
          </cell>
          <cell r="I28">
            <v>0.75763888888888886</v>
          </cell>
          <cell r="K28" t="str">
            <v>M</v>
          </cell>
          <cell r="M28">
            <v>3.3333333333333326E-2</v>
          </cell>
          <cell r="N28">
            <v>35</v>
          </cell>
          <cell r="O28">
            <v>55</v>
          </cell>
          <cell r="P28">
            <v>824.43199999999979</v>
          </cell>
          <cell r="Q28" t="str">
            <v>41e</v>
          </cell>
          <cell r="R28" t="str">
            <v>Rele bekerja tanpa penyebab yang jelas, PMT  masuk kembali</v>
          </cell>
          <cell r="S28" t="str">
            <v>Di lokalisir kemudian masuk bertahap aman .</v>
          </cell>
          <cell r="T28">
            <v>0</v>
          </cell>
          <cell r="U28">
            <v>3.3333333333333326E-2</v>
          </cell>
          <cell r="V28">
            <v>0</v>
          </cell>
          <cell r="W28">
            <v>0</v>
          </cell>
          <cell r="X28">
            <v>0</v>
          </cell>
          <cell r="Y28">
            <v>3.3333333333333326E-2</v>
          </cell>
          <cell r="Z28">
            <v>69</v>
          </cell>
          <cell r="AA28" t="str">
            <v>R</v>
          </cell>
          <cell r="AB28">
            <v>0</v>
          </cell>
          <cell r="AC28">
            <v>1</v>
          </cell>
          <cell r="AD28">
            <v>1</v>
          </cell>
          <cell r="AE28">
            <v>0</v>
          </cell>
          <cell r="AF28">
            <v>0</v>
          </cell>
          <cell r="AG28">
            <v>1</v>
          </cell>
        </row>
        <row r="29">
          <cell r="A29">
            <v>36620</v>
          </cell>
          <cell r="B29" t="str">
            <v>Gianyar</v>
          </cell>
          <cell r="C29" t="str">
            <v>P_Blahbatuh</v>
          </cell>
          <cell r="D29">
            <v>144</v>
          </cell>
          <cell r="E29" t="str">
            <v>EF</v>
          </cell>
          <cell r="F29">
            <v>0.81736111111111109</v>
          </cell>
          <cell r="G29">
            <v>0.81805555555555554</v>
          </cell>
          <cell r="M29">
            <v>6.9444444444444198E-4</v>
          </cell>
          <cell r="N29">
            <v>128</v>
          </cell>
          <cell r="O29">
            <v>145</v>
          </cell>
          <cell r="P29">
            <v>70.665599999999742</v>
          </cell>
          <cell r="Q29" t="str">
            <v>41e</v>
          </cell>
          <cell r="R29" t="str">
            <v>Rele bekerja tanpa penyebab yang jelas, PMT  masuk kembali</v>
          </cell>
          <cell r="T29">
            <v>6.9444444444444198E-4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6.9444444444444198E-4</v>
          </cell>
          <cell r="Z29">
            <v>66</v>
          </cell>
          <cell r="AA29" t="str">
            <v>R</v>
          </cell>
          <cell r="AB29">
            <v>0</v>
          </cell>
          <cell r="AC29">
            <v>0</v>
          </cell>
          <cell r="AD29">
            <v>1</v>
          </cell>
          <cell r="AE29">
            <v>1</v>
          </cell>
          <cell r="AF29">
            <v>0</v>
          </cell>
          <cell r="AG29">
            <v>0</v>
          </cell>
        </row>
        <row r="30">
          <cell r="A30">
            <v>36620</v>
          </cell>
          <cell r="B30" t="str">
            <v>Gianyar</v>
          </cell>
          <cell r="C30" t="str">
            <v>P_Tampak_Siring</v>
          </cell>
          <cell r="D30">
            <v>100</v>
          </cell>
          <cell r="E30" t="str">
            <v>EF</v>
          </cell>
          <cell r="F30">
            <v>0.92500000000000004</v>
          </cell>
          <cell r="G30">
            <v>0.92569444444444438</v>
          </cell>
          <cell r="M30">
            <v>6.9444444444433095E-4</v>
          </cell>
          <cell r="N30">
            <v>50</v>
          </cell>
          <cell r="O30">
            <v>100</v>
          </cell>
          <cell r="P30">
            <v>49.073333333325316</v>
          </cell>
          <cell r="Q30" t="str">
            <v>41e</v>
          </cell>
          <cell r="R30" t="str">
            <v>Rele bekerja tanpa penyebab yang jelas, PMT  masuk kembali</v>
          </cell>
          <cell r="T30">
            <v>6.9444444444433095E-4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6.9444444444433095E-4</v>
          </cell>
          <cell r="Z30">
            <v>64</v>
          </cell>
          <cell r="AA30" t="str">
            <v>R</v>
          </cell>
          <cell r="AB30">
            <v>0</v>
          </cell>
          <cell r="AC30">
            <v>0</v>
          </cell>
          <cell r="AD30">
            <v>1</v>
          </cell>
          <cell r="AE30">
            <v>1</v>
          </cell>
          <cell r="AF30">
            <v>0</v>
          </cell>
          <cell r="AG30">
            <v>0</v>
          </cell>
        </row>
        <row r="31">
          <cell r="A31">
            <v>36620</v>
          </cell>
          <cell r="B31" t="str">
            <v>Gianyar</v>
          </cell>
          <cell r="C31" t="str">
            <v>P_Blahbatuh</v>
          </cell>
          <cell r="D31">
            <v>96</v>
          </cell>
          <cell r="E31" t="str">
            <v>OC</v>
          </cell>
          <cell r="F31">
            <v>0.9506944444444444</v>
          </cell>
          <cell r="I31">
            <v>0.95138888888888884</v>
          </cell>
          <cell r="K31" t="str">
            <v>R</v>
          </cell>
          <cell r="M31">
            <v>6.9444444444444198E-4</v>
          </cell>
          <cell r="N31">
            <v>96</v>
          </cell>
          <cell r="O31">
            <v>96</v>
          </cell>
          <cell r="P31">
            <v>47.110399999999828</v>
          </cell>
          <cell r="Q31" t="str">
            <v>41e</v>
          </cell>
          <cell r="R31" t="str">
            <v>PMT dicoba masuk gagal</v>
          </cell>
          <cell r="T31">
            <v>0</v>
          </cell>
          <cell r="U31">
            <v>6.9444444444444198E-4</v>
          </cell>
          <cell r="V31">
            <v>0</v>
          </cell>
          <cell r="W31">
            <v>0</v>
          </cell>
          <cell r="X31">
            <v>0</v>
          </cell>
          <cell r="Y31">
            <v>6.9444444444444198E-4</v>
          </cell>
          <cell r="Z31">
            <v>66</v>
          </cell>
          <cell r="AA31" t="str">
            <v>R</v>
          </cell>
          <cell r="AB31">
            <v>1</v>
          </cell>
          <cell r="AC31">
            <v>0</v>
          </cell>
          <cell r="AD31">
            <v>1</v>
          </cell>
          <cell r="AE31">
            <v>0</v>
          </cell>
          <cell r="AF31">
            <v>0</v>
          </cell>
          <cell r="AG31">
            <v>1</v>
          </cell>
        </row>
        <row r="32">
          <cell r="A32">
            <v>36620</v>
          </cell>
          <cell r="B32" t="str">
            <v>Gianyar</v>
          </cell>
          <cell r="C32" t="str">
            <v>P_Blahbatuh</v>
          </cell>
          <cell r="D32">
            <v>96</v>
          </cell>
          <cell r="E32" t="str">
            <v>OC</v>
          </cell>
          <cell r="F32">
            <v>0.95138888888888884</v>
          </cell>
          <cell r="I32">
            <v>1.1451388888888889</v>
          </cell>
          <cell r="K32" t="str">
            <v>R</v>
          </cell>
          <cell r="M32">
            <v>0.19375000000000009</v>
          </cell>
          <cell r="N32">
            <v>32</v>
          </cell>
          <cell r="O32">
            <v>32</v>
          </cell>
          <cell r="P32">
            <v>13143.801600000004</v>
          </cell>
          <cell r="Q32" t="str">
            <v>41e</v>
          </cell>
          <cell r="R32" t="str">
            <v>Rele bekerja tanpa penyebab yang jelas, PMT  masuk kembali</v>
          </cell>
          <cell r="T32">
            <v>0</v>
          </cell>
          <cell r="U32">
            <v>0.19375000000000009</v>
          </cell>
          <cell r="V32">
            <v>0</v>
          </cell>
          <cell r="W32">
            <v>0</v>
          </cell>
          <cell r="X32">
            <v>0</v>
          </cell>
          <cell r="Y32">
            <v>0.19375000000000009</v>
          </cell>
          <cell r="Z32">
            <v>66</v>
          </cell>
          <cell r="AA32" t="str">
            <v>R</v>
          </cell>
          <cell r="AB32">
            <v>1</v>
          </cell>
          <cell r="AC32">
            <v>0</v>
          </cell>
          <cell r="AD32">
            <v>1</v>
          </cell>
          <cell r="AE32">
            <v>0</v>
          </cell>
          <cell r="AF32">
            <v>0</v>
          </cell>
          <cell r="AG32">
            <v>1</v>
          </cell>
        </row>
        <row r="33">
          <cell r="A33">
            <v>36621</v>
          </cell>
          <cell r="B33" t="str">
            <v>Sanur</v>
          </cell>
          <cell r="C33" t="str">
            <v>P_VIP_I</v>
          </cell>
          <cell r="D33">
            <v>70</v>
          </cell>
          <cell r="E33" t="str">
            <v>OC</v>
          </cell>
          <cell r="F33">
            <v>7.2916666666666671E-2</v>
          </cell>
          <cell r="I33">
            <v>7.3611111111111113E-2</v>
          </cell>
          <cell r="K33" t="str">
            <v>R</v>
          </cell>
          <cell r="M33">
            <v>6.9444444444444198E-4</v>
          </cell>
          <cell r="N33">
            <v>65</v>
          </cell>
          <cell r="O33">
            <v>70</v>
          </cell>
          <cell r="P33">
            <v>34.351333333333208</v>
          </cell>
          <cell r="Q33" t="str">
            <v>41e</v>
          </cell>
          <cell r="R33" t="str">
            <v>Rele bekerja tanpa penyebab yang jelas, PMT  masuk kembali</v>
          </cell>
          <cell r="T33">
            <v>0</v>
          </cell>
          <cell r="U33">
            <v>6.9444444444444198E-4</v>
          </cell>
          <cell r="V33">
            <v>0</v>
          </cell>
          <cell r="W33">
            <v>0</v>
          </cell>
          <cell r="X33">
            <v>0</v>
          </cell>
          <cell r="Y33">
            <v>6.9444444444444198E-4</v>
          </cell>
          <cell r="Z33">
            <v>190</v>
          </cell>
          <cell r="AA33" t="str">
            <v>R</v>
          </cell>
          <cell r="AB33">
            <v>1</v>
          </cell>
          <cell r="AC33">
            <v>0</v>
          </cell>
          <cell r="AD33">
            <v>1</v>
          </cell>
          <cell r="AE33">
            <v>0</v>
          </cell>
          <cell r="AF33">
            <v>0</v>
          </cell>
          <cell r="AG33">
            <v>1</v>
          </cell>
        </row>
        <row r="34">
          <cell r="A34">
            <v>36621</v>
          </cell>
          <cell r="B34" t="str">
            <v>Gianyar</v>
          </cell>
          <cell r="C34" t="str">
            <v>P_Blahbatuh</v>
          </cell>
          <cell r="D34">
            <v>32</v>
          </cell>
          <cell r="E34" t="str">
            <v>OC</v>
          </cell>
          <cell r="F34">
            <v>0.14722222222222223</v>
          </cell>
          <cell r="I34">
            <v>0.15</v>
          </cell>
          <cell r="K34" t="str">
            <v>R</v>
          </cell>
          <cell r="M34">
            <v>2.7777777777777679E-3</v>
          </cell>
          <cell r="N34">
            <v>32</v>
          </cell>
          <cell r="O34">
            <v>32</v>
          </cell>
          <cell r="P34">
            <v>62.813866666666442</v>
          </cell>
          <cell r="Q34" t="str">
            <v>41e</v>
          </cell>
          <cell r="R34" t="str">
            <v>Rele bekerja tanpa penyebab yang jelas, PMT  masuk kembali</v>
          </cell>
          <cell r="T34">
            <v>0</v>
          </cell>
          <cell r="U34">
            <v>2.7777777777777679E-3</v>
          </cell>
          <cell r="V34">
            <v>0</v>
          </cell>
          <cell r="W34">
            <v>0</v>
          </cell>
          <cell r="X34">
            <v>0</v>
          </cell>
          <cell r="Y34">
            <v>2.7777777777777679E-3</v>
          </cell>
          <cell r="Z34">
            <v>66</v>
          </cell>
          <cell r="AA34" t="str">
            <v>R</v>
          </cell>
          <cell r="AB34">
            <v>1</v>
          </cell>
          <cell r="AC34">
            <v>0</v>
          </cell>
          <cell r="AD34">
            <v>1</v>
          </cell>
          <cell r="AE34">
            <v>0</v>
          </cell>
          <cell r="AF34">
            <v>0</v>
          </cell>
          <cell r="AG34">
            <v>1</v>
          </cell>
        </row>
        <row r="35">
          <cell r="A35">
            <v>36621</v>
          </cell>
          <cell r="B35" t="str">
            <v>Gianyar</v>
          </cell>
          <cell r="C35" t="str">
            <v>P_Ubud</v>
          </cell>
          <cell r="D35">
            <v>30</v>
          </cell>
          <cell r="E35" t="str">
            <v>EF</v>
          </cell>
          <cell r="F35">
            <v>0.19444444444444445</v>
          </cell>
          <cell r="G35">
            <v>0.19513888888888889</v>
          </cell>
          <cell r="M35">
            <v>6.9444444444444198E-4</v>
          </cell>
          <cell r="N35">
            <v>30</v>
          </cell>
          <cell r="O35">
            <v>30</v>
          </cell>
          <cell r="P35">
            <v>14.721999999999948</v>
          </cell>
          <cell r="Q35" t="str">
            <v>41e</v>
          </cell>
          <cell r="R35" t="str">
            <v>Rele bekerja tanpa penyebab yang jelas, PMT  masuk kembali</v>
          </cell>
          <cell r="T35">
            <v>6.9444444444444198E-4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6.9444444444444198E-4</v>
          </cell>
          <cell r="Z35">
            <v>69</v>
          </cell>
          <cell r="AA35" t="str">
            <v>R</v>
          </cell>
          <cell r="AB35">
            <v>0</v>
          </cell>
          <cell r="AC35">
            <v>0</v>
          </cell>
          <cell r="AD35">
            <v>1</v>
          </cell>
          <cell r="AE35">
            <v>1</v>
          </cell>
          <cell r="AF35">
            <v>0</v>
          </cell>
          <cell r="AG35">
            <v>0</v>
          </cell>
        </row>
        <row r="36">
          <cell r="A36">
            <v>36621</v>
          </cell>
          <cell r="B36" t="str">
            <v>Gianyar</v>
          </cell>
          <cell r="C36" t="str">
            <v>P_Susut</v>
          </cell>
          <cell r="D36">
            <v>12</v>
          </cell>
          <cell r="E36" t="str">
            <v>OC/M</v>
          </cell>
          <cell r="F36">
            <v>0.40763888888888888</v>
          </cell>
          <cell r="I36">
            <v>0.40833333333333338</v>
          </cell>
          <cell r="K36" t="str">
            <v>R</v>
          </cell>
          <cell r="M36">
            <v>6.9444444444449749E-4</v>
          </cell>
          <cell r="N36">
            <v>0</v>
          </cell>
          <cell r="O36">
            <v>0</v>
          </cell>
          <cell r="P36">
            <v>5.8888000000004492</v>
          </cell>
          <cell r="Q36" t="str">
            <v>41e</v>
          </cell>
          <cell r="R36" t="str">
            <v>Rele bekerja tanpa penyebab yang jelas, PMT  masuk kembali</v>
          </cell>
          <cell r="S36" t="str">
            <v>Dicoba gagal</v>
          </cell>
          <cell r="T36">
            <v>0</v>
          </cell>
          <cell r="U36">
            <v>6.9444444444449749E-4</v>
          </cell>
          <cell r="V36">
            <v>0</v>
          </cell>
          <cell r="W36">
            <v>0</v>
          </cell>
          <cell r="X36">
            <v>0</v>
          </cell>
          <cell r="Y36">
            <v>6.9444444444449749E-4</v>
          </cell>
          <cell r="Z36">
            <v>67</v>
          </cell>
          <cell r="AA36" t="str">
            <v>R</v>
          </cell>
          <cell r="AB36">
            <v>1</v>
          </cell>
          <cell r="AC36">
            <v>0</v>
          </cell>
          <cell r="AD36">
            <v>1</v>
          </cell>
          <cell r="AE36">
            <v>0</v>
          </cell>
          <cell r="AF36">
            <v>0</v>
          </cell>
          <cell r="AG36">
            <v>1</v>
          </cell>
        </row>
        <row r="37">
          <cell r="A37">
            <v>36621</v>
          </cell>
          <cell r="B37" t="str">
            <v>Gianyar</v>
          </cell>
          <cell r="C37" t="str">
            <v>P_Susut</v>
          </cell>
          <cell r="D37">
            <v>12</v>
          </cell>
          <cell r="E37" t="str">
            <v>OC/M</v>
          </cell>
          <cell r="F37">
            <v>0.40833333333333338</v>
          </cell>
          <cell r="I37">
            <v>0.42708333333333331</v>
          </cell>
          <cell r="K37" t="str">
            <v>R</v>
          </cell>
          <cell r="M37">
            <v>1.8749999999999933E-2</v>
          </cell>
          <cell r="N37">
            <v>12</v>
          </cell>
          <cell r="O37">
            <v>12</v>
          </cell>
          <cell r="P37">
            <v>158.99759999999944</v>
          </cell>
          <cell r="Q37" t="str">
            <v>41a</v>
          </cell>
          <cell r="R37" t="str">
            <v>Pemutus tegangan menengah terbuka, pelebur tegangan menengah putus karena pohon / dahan / layang - layang</v>
          </cell>
          <cell r="S37" t="str">
            <v>SUTM phasa RST tertimpa daun lontar di Br. Angkan</v>
          </cell>
          <cell r="T37">
            <v>0</v>
          </cell>
          <cell r="U37">
            <v>1.8749999999999933E-2</v>
          </cell>
          <cell r="V37">
            <v>0</v>
          </cell>
          <cell r="W37">
            <v>0</v>
          </cell>
          <cell r="X37">
            <v>0</v>
          </cell>
          <cell r="Y37">
            <v>1.8749999999999933E-2</v>
          </cell>
          <cell r="Z37">
            <v>67</v>
          </cell>
          <cell r="AA37" t="str">
            <v>R</v>
          </cell>
          <cell r="AB37">
            <v>1</v>
          </cell>
          <cell r="AC37">
            <v>0</v>
          </cell>
          <cell r="AD37">
            <v>1</v>
          </cell>
          <cell r="AE37">
            <v>0</v>
          </cell>
          <cell r="AF37">
            <v>0</v>
          </cell>
          <cell r="AG37">
            <v>1</v>
          </cell>
        </row>
        <row r="38">
          <cell r="A38">
            <v>36621</v>
          </cell>
          <cell r="B38" t="str">
            <v>Kapal</v>
          </cell>
          <cell r="C38" t="str">
            <v>P_Penebel</v>
          </cell>
          <cell r="D38">
            <v>40</v>
          </cell>
          <cell r="E38" t="str">
            <v>EF</v>
          </cell>
          <cell r="F38">
            <v>0.47361111111111115</v>
          </cell>
          <cell r="I38">
            <v>0.47430555555555554</v>
          </cell>
          <cell r="K38" t="str">
            <v>M</v>
          </cell>
          <cell r="M38">
            <v>6.9444444444438647E-4</v>
          </cell>
          <cell r="N38">
            <v>35</v>
          </cell>
          <cell r="O38">
            <v>35</v>
          </cell>
          <cell r="P38">
            <v>19.629333333331694</v>
          </cell>
          <cell r="Q38" t="str">
            <v>41e</v>
          </cell>
          <cell r="R38" t="str">
            <v>Rele bekerja tanpa penyebab yang jelas, PMT  masuk kembali</v>
          </cell>
          <cell r="T38">
            <v>0</v>
          </cell>
          <cell r="U38">
            <v>6.9444444444438647E-4</v>
          </cell>
          <cell r="V38">
            <v>0</v>
          </cell>
          <cell r="W38">
            <v>0</v>
          </cell>
          <cell r="X38">
            <v>0</v>
          </cell>
          <cell r="Y38">
            <v>6.9444444444438647E-4</v>
          </cell>
          <cell r="Z38">
            <v>101</v>
          </cell>
          <cell r="AA38" t="str">
            <v>R</v>
          </cell>
          <cell r="AB38">
            <v>0</v>
          </cell>
          <cell r="AC38">
            <v>1</v>
          </cell>
          <cell r="AD38">
            <v>1</v>
          </cell>
          <cell r="AE38">
            <v>0</v>
          </cell>
          <cell r="AF38">
            <v>0</v>
          </cell>
          <cell r="AG38">
            <v>1</v>
          </cell>
        </row>
        <row r="39">
          <cell r="A39">
            <v>36621</v>
          </cell>
          <cell r="B39" t="str">
            <v>Kapal</v>
          </cell>
          <cell r="C39" t="str">
            <v>P_Penebel</v>
          </cell>
          <cell r="D39">
            <v>35</v>
          </cell>
          <cell r="E39" t="str">
            <v>EF</v>
          </cell>
          <cell r="F39">
            <v>0.56666666666666665</v>
          </cell>
          <cell r="I39">
            <v>0.56736111111111109</v>
          </cell>
          <cell r="K39" t="str">
            <v>M</v>
          </cell>
          <cell r="M39">
            <v>6.9444444444444198E-4</v>
          </cell>
          <cell r="N39">
            <v>35</v>
          </cell>
          <cell r="O39">
            <v>35</v>
          </cell>
          <cell r="P39">
            <v>17.175666666666604</v>
          </cell>
          <cell r="Q39" t="str">
            <v>41e</v>
          </cell>
          <cell r="R39" t="str">
            <v>Rele bekerja tanpa penyebab yang jelas, PMT  masuk kembali</v>
          </cell>
          <cell r="T39">
            <v>0</v>
          </cell>
          <cell r="U39">
            <v>6.9444444444444198E-4</v>
          </cell>
          <cell r="V39">
            <v>0</v>
          </cell>
          <cell r="W39">
            <v>0</v>
          </cell>
          <cell r="X39">
            <v>0</v>
          </cell>
          <cell r="Y39">
            <v>6.9444444444444198E-4</v>
          </cell>
          <cell r="Z39">
            <v>101</v>
          </cell>
          <cell r="AA39" t="str">
            <v>R</v>
          </cell>
          <cell r="AB39">
            <v>0</v>
          </cell>
          <cell r="AC39">
            <v>1</v>
          </cell>
          <cell r="AD39">
            <v>1</v>
          </cell>
          <cell r="AE39">
            <v>0</v>
          </cell>
          <cell r="AF39">
            <v>0</v>
          </cell>
          <cell r="AG39">
            <v>1</v>
          </cell>
        </row>
        <row r="40">
          <cell r="A40">
            <v>36621</v>
          </cell>
          <cell r="B40" t="str">
            <v>Pesanggaran</v>
          </cell>
          <cell r="C40" t="str">
            <v>P_Reagen</v>
          </cell>
          <cell r="D40">
            <v>174</v>
          </cell>
          <cell r="E40" t="str">
            <v>OC/M</v>
          </cell>
          <cell r="F40">
            <v>0.73958333333333337</v>
          </cell>
          <cell r="I40">
            <v>0.74097222222222225</v>
          </cell>
          <cell r="K40" t="str">
            <v>R</v>
          </cell>
          <cell r="M40">
            <v>1.388888888888884E-3</v>
          </cell>
          <cell r="P40">
            <v>170.77519999999939</v>
          </cell>
          <cell r="Q40">
            <v>56</v>
          </cell>
          <cell r="R40" t="str">
            <v>Rele bekerja karena ikutan (sympthetic tripping).</v>
          </cell>
          <cell r="T40">
            <v>0</v>
          </cell>
          <cell r="U40">
            <v>1.388888888888884E-3</v>
          </cell>
          <cell r="V40">
            <v>0</v>
          </cell>
          <cell r="W40">
            <v>0</v>
          </cell>
          <cell r="X40">
            <v>0</v>
          </cell>
          <cell r="Y40">
            <v>1.388888888888884E-3</v>
          </cell>
          <cell r="Z40">
            <v>159</v>
          </cell>
          <cell r="AA40" t="str">
            <v>R</v>
          </cell>
          <cell r="AB40">
            <v>1</v>
          </cell>
          <cell r="AC40">
            <v>0</v>
          </cell>
          <cell r="AD40">
            <v>1</v>
          </cell>
          <cell r="AE40">
            <v>0</v>
          </cell>
          <cell r="AF40">
            <v>0</v>
          </cell>
          <cell r="AG40">
            <v>1</v>
          </cell>
        </row>
        <row r="41">
          <cell r="A41">
            <v>36621</v>
          </cell>
          <cell r="B41" t="str">
            <v>Pesanggaran</v>
          </cell>
          <cell r="C41" t="str">
            <v>P_Reagen</v>
          </cell>
          <cell r="D41">
            <v>174</v>
          </cell>
          <cell r="E41" t="str">
            <v>OC/M</v>
          </cell>
          <cell r="F41">
            <v>0.74097222222222225</v>
          </cell>
          <cell r="I41">
            <v>0.80694444444444446</v>
          </cell>
          <cell r="K41" t="str">
            <v>R</v>
          </cell>
          <cell r="M41">
            <v>6.597222222222221E-2</v>
          </cell>
          <cell r="N41">
            <v>122</v>
          </cell>
          <cell r="O41">
            <v>165</v>
          </cell>
          <cell r="P41">
            <v>8111.8219999999974</v>
          </cell>
          <cell r="Q41" t="str">
            <v>44a</v>
          </cell>
          <cell r="R41" t="str">
            <v>SUTM putus</v>
          </cell>
          <cell r="S41" t="str">
            <v>SUTM phasa S putus diselatan  Kantor Rayon Kuta</v>
          </cell>
          <cell r="T41">
            <v>0</v>
          </cell>
          <cell r="U41">
            <v>6.597222222222221E-2</v>
          </cell>
          <cell r="V41">
            <v>0</v>
          </cell>
          <cell r="W41">
            <v>0</v>
          </cell>
          <cell r="X41">
            <v>0</v>
          </cell>
          <cell r="Y41">
            <v>6.597222222222221E-2</v>
          </cell>
          <cell r="Z41">
            <v>159</v>
          </cell>
          <cell r="AA41" t="str">
            <v>R</v>
          </cell>
          <cell r="AB41">
            <v>1</v>
          </cell>
          <cell r="AC41">
            <v>0</v>
          </cell>
          <cell r="AD41">
            <v>1</v>
          </cell>
          <cell r="AE41">
            <v>0</v>
          </cell>
          <cell r="AF41">
            <v>0</v>
          </cell>
          <cell r="AG41">
            <v>1</v>
          </cell>
        </row>
        <row r="42">
          <cell r="A42">
            <v>36621</v>
          </cell>
          <cell r="B42" t="str">
            <v>Pesanggaran</v>
          </cell>
          <cell r="C42" t="str">
            <v>P_Bunisari</v>
          </cell>
          <cell r="D42">
            <v>180</v>
          </cell>
          <cell r="E42" t="str">
            <v>OC/M</v>
          </cell>
          <cell r="F42">
            <v>0.73958333333333337</v>
          </cell>
          <cell r="I42">
            <v>0.74097222222222225</v>
          </cell>
          <cell r="K42" t="str">
            <v>R</v>
          </cell>
          <cell r="M42">
            <v>1.388888888888884E-3</v>
          </cell>
          <cell r="N42">
            <v>108</v>
          </cell>
          <cell r="O42">
            <v>228</v>
          </cell>
          <cell r="P42">
            <v>176.66399999999936</v>
          </cell>
          <cell r="Q42">
            <v>56</v>
          </cell>
          <cell r="R42" t="str">
            <v>Rele bekerja karena ikutan (sympthetic tripping).</v>
          </cell>
          <cell r="S42" t="str">
            <v>Simpatitik Trip</v>
          </cell>
          <cell r="T42">
            <v>0</v>
          </cell>
          <cell r="U42">
            <v>1.388888888888884E-3</v>
          </cell>
          <cell r="V42">
            <v>0</v>
          </cell>
          <cell r="W42">
            <v>0</v>
          </cell>
          <cell r="X42">
            <v>0</v>
          </cell>
          <cell r="Y42">
            <v>1.388888888888884E-3</v>
          </cell>
          <cell r="Z42">
            <v>158</v>
          </cell>
          <cell r="AA42" t="str">
            <v>R</v>
          </cell>
          <cell r="AB42">
            <v>1</v>
          </cell>
          <cell r="AC42">
            <v>0</v>
          </cell>
          <cell r="AD42">
            <v>1</v>
          </cell>
          <cell r="AE42">
            <v>0</v>
          </cell>
          <cell r="AF42">
            <v>0</v>
          </cell>
          <cell r="AG42">
            <v>1</v>
          </cell>
        </row>
        <row r="43">
          <cell r="A43">
            <v>36621</v>
          </cell>
          <cell r="B43" t="str">
            <v>Pesanggaran</v>
          </cell>
          <cell r="C43" t="str">
            <v>P_Pelasa</v>
          </cell>
          <cell r="D43">
            <v>120</v>
          </cell>
          <cell r="E43" t="str">
            <v>OC/M</v>
          </cell>
          <cell r="F43">
            <v>0.73958333333333337</v>
          </cell>
          <cell r="I43">
            <v>0.74097222222222225</v>
          </cell>
          <cell r="K43" t="str">
            <v>R</v>
          </cell>
          <cell r="M43">
            <v>1.388888888888884E-3</v>
          </cell>
          <cell r="N43">
            <v>70</v>
          </cell>
          <cell r="O43">
            <v>142</v>
          </cell>
          <cell r="P43">
            <v>117.77599999999958</v>
          </cell>
          <cell r="Q43">
            <v>56</v>
          </cell>
          <cell r="R43" t="str">
            <v>Rele bekerja karena ikutan (sympthetic tripping).</v>
          </cell>
          <cell r="S43" t="str">
            <v>Simpatitik Trip</v>
          </cell>
          <cell r="T43">
            <v>0</v>
          </cell>
          <cell r="U43">
            <v>1.388888888888884E-3</v>
          </cell>
          <cell r="V43">
            <v>0</v>
          </cell>
          <cell r="W43">
            <v>0</v>
          </cell>
          <cell r="X43">
            <v>0</v>
          </cell>
          <cell r="Y43">
            <v>1.388888888888884E-3</v>
          </cell>
          <cell r="Z43">
            <v>164</v>
          </cell>
          <cell r="AA43" t="str">
            <v>R</v>
          </cell>
          <cell r="AB43">
            <v>1</v>
          </cell>
          <cell r="AC43">
            <v>0</v>
          </cell>
          <cell r="AD43">
            <v>1</v>
          </cell>
          <cell r="AE43">
            <v>0</v>
          </cell>
          <cell r="AF43">
            <v>0</v>
          </cell>
          <cell r="AG43">
            <v>1</v>
          </cell>
        </row>
        <row r="44">
          <cell r="A44">
            <v>36621</v>
          </cell>
          <cell r="B44" t="str">
            <v>Pesanggaran</v>
          </cell>
          <cell r="C44" t="str">
            <v>P_Bakung_Sari</v>
          </cell>
          <cell r="D44">
            <v>120</v>
          </cell>
          <cell r="E44" t="str">
            <v>OC/M</v>
          </cell>
          <cell r="F44">
            <v>0.74097222222222225</v>
          </cell>
          <cell r="I44">
            <v>0.74236111111111114</v>
          </cell>
          <cell r="K44" t="str">
            <v>R</v>
          </cell>
          <cell r="M44">
            <v>1.388888888888884E-3</v>
          </cell>
          <cell r="N44">
            <v>100</v>
          </cell>
          <cell r="O44">
            <v>140</v>
          </cell>
          <cell r="P44">
            <v>117.77599999999958</v>
          </cell>
          <cell r="Q44">
            <v>56</v>
          </cell>
          <cell r="R44" t="str">
            <v>Rele bekerja karena ikutan (sympthetic tripping).</v>
          </cell>
          <cell r="S44" t="str">
            <v>Simpatitik Trip</v>
          </cell>
          <cell r="T44">
            <v>0</v>
          </cell>
          <cell r="U44">
            <v>1.388888888888884E-3</v>
          </cell>
          <cell r="V44">
            <v>0</v>
          </cell>
          <cell r="W44">
            <v>0</v>
          </cell>
          <cell r="X44">
            <v>0</v>
          </cell>
          <cell r="Y44">
            <v>1.388888888888884E-3</v>
          </cell>
          <cell r="Z44">
            <v>156</v>
          </cell>
          <cell r="AA44" t="str">
            <v>R</v>
          </cell>
          <cell r="AB44">
            <v>1</v>
          </cell>
          <cell r="AC44">
            <v>0</v>
          </cell>
          <cell r="AD44">
            <v>1</v>
          </cell>
          <cell r="AE44">
            <v>0</v>
          </cell>
          <cell r="AF44">
            <v>0</v>
          </cell>
          <cell r="AG44">
            <v>1</v>
          </cell>
        </row>
        <row r="45">
          <cell r="A45">
            <v>36621</v>
          </cell>
          <cell r="B45" t="str">
            <v>Gianyar</v>
          </cell>
          <cell r="C45" t="str">
            <v>P_Blahbatuh</v>
          </cell>
          <cell r="D45">
            <v>228</v>
          </cell>
          <cell r="H45">
            <v>0.8125</v>
          </cell>
          <cell r="I45">
            <v>0.8208333333333333</v>
          </cell>
          <cell r="K45" t="str">
            <v>R</v>
          </cell>
          <cell r="M45">
            <v>8.3333333333333037E-3</v>
          </cell>
          <cell r="N45">
            <v>0</v>
          </cell>
          <cell r="O45">
            <v>0</v>
          </cell>
          <cell r="P45">
            <v>1342.6463999999953</v>
          </cell>
          <cell r="Q45" t="str">
            <v>44b</v>
          </cell>
          <cell r="R45" t="str">
            <v>Jumper SUTM putus</v>
          </cell>
          <cell r="S45" t="str">
            <v>Perbk. Jamperan SUTM putus   phasa S di Br.Kala Sukawati / di  coba gagal</v>
          </cell>
          <cell r="T45">
            <v>0</v>
          </cell>
          <cell r="U45">
            <v>0</v>
          </cell>
          <cell r="V45">
            <v>0</v>
          </cell>
          <cell r="W45">
            <v>8.3333333333333037E-3</v>
          </cell>
          <cell r="X45">
            <v>0</v>
          </cell>
          <cell r="Y45">
            <v>8.3333333333333037E-3</v>
          </cell>
          <cell r="Z45">
            <v>66</v>
          </cell>
          <cell r="AA45" t="str">
            <v>R</v>
          </cell>
          <cell r="AB45">
            <v>1</v>
          </cell>
          <cell r="AC45">
            <v>0</v>
          </cell>
          <cell r="AD45">
            <v>0</v>
          </cell>
          <cell r="AE45">
            <v>0</v>
          </cell>
          <cell r="AF45">
            <v>1</v>
          </cell>
          <cell r="AG45">
            <v>1</v>
          </cell>
        </row>
        <row r="46">
          <cell r="A46">
            <v>36621</v>
          </cell>
          <cell r="B46" t="str">
            <v>Gianyar</v>
          </cell>
          <cell r="C46" t="str">
            <v>P_Blahbatuh</v>
          </cell>
          <cell r="D46">
            <v>228</v>
          </cell>
          <cell r="E46" t="str">
            <v>OC</v>
          </cell>
          <cell r="F46">
            <v>0.8208333333333333</v>
          </cell>
          <cell r="G46">
            <v>0.82152777777777775</v>
          </cell>
          <cell r="M46">
            <v>6.9444444444444198E-4</v>
          </cell>
          <cell r="N46">
            <v>208</v>
          </cell>
          <cell r="O46">
            <v>218</v>
          </cell>
          <cell r="P46">
            <v>111.88719999999959</v>
          </cell>
          <cell r="Q46" t="str">
            <v>41e</v>
          </cell>
          <cell r="R46" t="str">
            <v>Rele bekerja tanpa penyebab yang jelas, PMT  masuk kembali</v>
          </cell>
          <cell r="S46" t="str">
            <v>Recloser sukses</v>
          </cell>
          <cell r="T46">
            <v>6.9444444444444198E-4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6.9444444444444198E-4</v>
          </cell>
          <cell r="Z46">
            <v>66</v>
          </cell>
          <cell r="AA46" t="str">
            <v>R</v>
          </cell>
          <cell r="AB46">
            <v>0</v>
          </cell>
          <cell r="AC46">
            <v>0</v>
          </cell>
          <cell r="AD46">
            <v>1</v>
          </cell>
          <cell r="AE46">
            <v>1</v>
          </cell>
          <cell r="AF46">
            <v>0</v>
          </cell>
          <cell r="AG46">
            <v>0</v>
          </cell>
        </row>
        <row r="47">
          <cell r="A47">
            <v>36621</v>
          </cell>
          <cell r="B47" t="str">
            <v>Pesanggaran</v>
          </cell>
          <cell r="C47" t="str">
            <v>P_Reagen</v>
          </cell>
          <cell r="D47">
            <v>165</v>
          </cell>
          <cell r="E47" t="str">
            <v>OC</v>
          </cell>
          <cell r="F47">
            <v>0.82638888888888884</v>
          </cell>
          <cell r="I47">
            <v>0.83611111111111114</v>
          </cell>
          <cell r="K47" t="str">
            <v>R</v>
          </cell>
          <cell r="M47">
            <v>9.7222222222222987E-3</v>
          </cell>
          <cell r="N47">
            <v>113</v>
          </cell>
          <cell r="O47">
            <v>168</v>
          </cell>
          <cell r="P47">
            <v>1133.5940000000089</v>
          </cell>
          <cell r="Q47">
            <v>49</v>
          </cell>
          <cell r="R47" t="str">
            <v>Lain - lain</v>
          </cell>
          <cell r="S47" t="str">
            <v>Saat masukan CO trafo KA 127 / langsung pembebasan trafo karena rusak</v>
          </cell>
          <cell r="T47">
            <v>0</v>
          </cell>
          <cell r="U47">
            <v>9.7222222222222987E-3</v>
          </cell>
          <cell r="V47">
            <v>0</v>
          </cell>
          <cell r="W47">
            <v>0</v>
          </cell>
          <cell r="X47">
            <v>0</v>
          </cell>
          <cell r="Y47">
            <v>9.7222222222222987E-3</v>
          </cell>
          <cell r="Z47">
            <v>159</v>
          </cell>
          <cell r="AA47" t="str">
            <v>R</v>
          </cell>
          <cell r="AB47">
            <v>1</v>
          </cell>
          <cell r="AC47">
            <v>0</v>
          </cell>
          <cell r="AD47">
            <v>1</v>
          </cell>
          <cell r="AE47">
            <v>0</v>
          </cell>
          <cell r="AF47">
            <v>0</v>
          </cell>
          <cell r="AG47">
            <v>1</v>
          </cell>
        </row>
        <row r="48">
          <cell r="A48">
            <v>36621</v>
          </cell>
          <cell r="B48" t="str">
            <v>Pesanggaran</v>
          </cell>
          <cell r="C48" t="str">
            <v>P_Pelasa</v>
          </cell>
          <cell r="D48">
            <v>88</v>
          </cell>
          <cell r="H48">
            <v>0.85486111111111107</v>
          </cell>
          <cell r="I48">
            <v>0.86805555555555547</v>
          </cell>
          <cell r="K48" t="str">
            <v>R</v>
          </cell>
          <cell r="M48">
            <v>1.3194444444444398E-2</v>
          </cell>
          <cell r="N48">
            <v>55</v>
          </cell>
          <cell r="O48">
            <v>88</v>
          </cell>
          <cell r="P48">
            <v>820.50613333333047</v>
          </cell>
          <cell r="Q48" t="str">
            <v>44b</v>
          </cell>
          <cell r="R48" t="str">
            <v>Jumper SUTM putus</v>
          </cell>
          <cell r="S48" t="str">
            <v>Perb. Jamperan phasa R di utara Hotel Padma</v>
          </cell>
          <cell r="T48">
            <v>0</v>
          </cell>
          <cell r="U48">
            <v>0</v>
          </cell>
          <cell r="V48">
            <v>0</v>
          </cell>
          <cell r="W48">
            <v>1.3194444444444398E-2</v>
          </cell>
          <cell r="X48">
            <v>0</v>
          </cell>
          <cell r="Y48">
            <v>1.3194444444444398E-2</v>
          </cell>
          <cell r="Z48">
            <v>164</v>
          </cell>
          <cell r="AA48" t="str">
            <v>R</v>
          </cell>
          <cell r="AB48">
            <v>1</v>
          </cell>
          <cell r="AC48">
            <v>0</v>
          </cell>
          <cell r="AD48">
            <v>0</v>
          </cell>
          <cell r="AE48">
            <v>0</v>
          </cell>
          <cell r="AF48">
            <v>1</v>
          </cell>
          <cell r="AG48">
            <v>1</v>
          </cell>
        </row>
        <row r="49">
          <cell r="A49">
            <v>36621</v>
          </cell>
          <cell r="B49" t="str">
            <v>Kapal</v>
          </cell>
          <cell r="C49" t="str">
            <v>P_Luwus</v>
          </cell>
          <cell r="D49">
            <v>60</v>
          </cell>
          <cell r="E49" t="str">
            <v>EF</v>
          </cell>
          <cell r="F49">
            <v>0.9506944444444444</v>
          </cell>
          <cell r="G49">
            <v>0.95138888888888884</v>
          </cell>
          <cell r="M49">
            <v>6.9444444444444198E-4</v>
          </cell>
          <cell r="N49">
            <v>45</v>
          </cell>
          <cell r="O49">
            <v>55</v>
          </cell>
          <cell r="P49">
            <v>29.443999999999896</v>
          </cell>
          <cell r="Q49" t="str">
            <v>41e</v>
          </cell>
          <cell r="R49" t="str">
            <v>Rele bekerja tanpa penyebab yang jelas, PMT  masuk kembali</v>
          </cell>
          <cell r="T49">
            <v>6.9444444444444198E-4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6.9444444444444198E-4</v>
          </cell>
          <cell r="Z49">
            <v>108</v>
          </cell>
          <cell r="AA49" t="str">
            <v>R</v>
          </cell>
          <cell r="AB49">
            <v>0</v>
          </cell>
          <cell r="AC49">
            <v>0</v>
          </cell>
          <cell r="AD49">
            <v>1</v>
          </cell>
          <cell r="AE49">
            <v>1</v>
          </cell>
          <cell r="AF49">
            <v>0</v>
          </cell>
          <cell r="AG49">
            <v>0</v>
          </cell>
        </row>
        <row r="50">
          <cell r="A50">
            <v>36622</v>
          </cell>
          <cell r="B50" t="str">
            <v>Kapal</v>
          </cell>
          <cell r="C50" t="str">
            <v>P_Tabanan</v>
          </cell>
          <cell r="D50">
            <v>70</v>
          </cell>
          <cell r="E50" t="str">
            <v>EF</v>
          </cell>
          <cell r="F50">
            <v>8.1944444444444445E-2</v>
          </cell>
          <cell r="G50">
            <v>8.2638888888888887E-2</v>
          </cell>
          <cell r="M50">
            <v>6.9444444444444198E-4</v>
          </cell>
          <cell r="N50">
            <v>60</v>
          </cell>
          <cell r="O50">
            <v>65</v>
          </cell>
          <cell r="P50">
            <v>34.351333333333208</v>
          </cell>
          <cell r="Q50" t="str">
            <v>41e</v>
          </cell>
          <cell r="R50" t="str">
            <v>Rele bekerja tanpa penyebab yang jelas, PMT  masuk kembali</v>
          </cell>
          <cell r="T50">
            <v>6.9444444444444198E-4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6.9444444444444198E-4</v>
          </cell>
          <cell r="Z50">
            <v>96</v>
          </cell>
          <cell r="AA50" t="str">
            <v>R</v>
          </cell>
          <cell r="AB50">
            <v>0</v>
          </cell>
          <cell r="AC50">
            <v>0</v>
          </cell>
          <cell r="AD50">
            <v>1</v>
          </cell>
          <cell r="AE50">
            <v>1</v>
          </cell>
          <cell r="AF50">
            <v>0</v>
          </cell>
          <cell r="AG50">
            <v>0</v>
          </cell>
        </row>
        <row r="51">
          <cell r="A51">
            <v>36622</v>
          </cell>
          <cell r="B51" t="str">
            <v>Pesanggaran</v>
          </cell>
          <cell r="C51" t="str">
            <v>P_Reagen</v>
          </cell>
          <cell r="D51">
            <v>146</v>
          </cell>
          <cell r="H51">
            <v>0.41388888888888892</v>
          </cell>
          <cell r="I51">
            <v>0.42291666666666666</v>
          </cell>
          <cell r="K51" t="str">
            <v>R</v>
          </cell>
          <cell r="M51">
            <v>9.0277777777777457E-3</v>
          </cell>
          <cell r="N51">
            <v>90</v>
          </cell>
          <cell r="O51">
            <v>145</v>
          </cell>
          <cell r="P51">
            <v>931.41186666666329</v>
          </cell>
          <cell r="Q51">
            <v>24</v>
          </cell>
          <cell r="R51" t="str">
            <v>Transformator rusak</v>
          </cell>
          <cell r="S51" t="str">
            <v>Jamper trafo mobil unit di KA 127</v>
          </cell>
          <cell r="T51">
            <v>0</v>
          </cell>
          <cell r="U51">
            <v>0</v>
          </cell>
          <cell r="V51">
            <v>0</v>
          </cell>
          <cell r="W51">
            <v>9.0277777777777457E-3</v>
          </cell>
          <cell r="X51">
            <v>0</v>
          </cell>
          <cell r="Y51">
            <v>9.0277777777777457E-3</v>
          </cell>
          <cell r="Z51">
            <v>159</v>
          </cell>
          <cell r="AA51" t="str">
            <v>R</v>
          </cell>
          <cell r="AB51">
            <v>1</v>
          </cell>
          <cell r="AC51">
            <v>0</v>
          </cell>
          <cell r="AD51">
            <v>0</v>
          </cell>
          <cell r="AE51">
            <v>0</v>
          </cell>
          <cell r="AF51">
            <v>1</v>
          </cell>
          <cell r="AG51">
            <v>1</v>
          </cell>
        </row>
        <row r="52">
          <cell r="A52">
            <v>36622</v>
          </cell>
          <cell r="B52" t="str">
            <v>Pesanggaran</v>
          </cell>
          <cell r="C52" t="str">
            <v>P_Bandara</v>
          </cell>
          <cell r="D52">
            <v>120</v>
          </cell>
          <cell r="E52" t="str">
            <v>OC/M</v>
          </cell>
          <cell r="F52">
            <v>0.56180555555555556</v>
          </cell>
          <cell r="I52">
            <v>0.5625</v>
          </cell>
          <cell r="K52" t="str">
            <v>R</v>
          </cell>
          <cell r="M52">
            <v>6.9444444444444198E-4</v>
          </cell>
          <cell r="N52">
            <v>16</v>
          </cell>
          <cell r="O52">
            <v>120</v>
          </cell>
          <cell r="P52">
            <v>58.887999999999792</v>
          </cell>
          <cell r="Q52" t="str">
            <v>41e</v>
          </cell>
          <cell r="R52" t="str">
            <v>Rele bekerja tanpa penyebab yang jelas, PMT  masuk kembali</v>
          </cell>
          <cell r="T52">
            <v>0</v>
          </cell>
          <cell r="U52">
            <v>6.9444444444444198E-4</v>
          </cell>
          <cell r="V52">
            <v>0</v>
          </cell>
          <cell r="W52">
            <v>0</v>
          </cell>
          <cell r="X52">
            <v>0</v>
          </cell>
          <cell r="Y52">
            <v>6.9444444444444198E-4</v>
          </cell>
          <cell r="Z52">
            <v>167</v>
          </cell>
          <cell r="AA52" t="str">
            <v>R</v>
          </cell>
          <cell r="AB52">
            <v>1</v>
          </cell>
          <cell r="AC52">
            <v>0</v>
          </cell>
          <cell r="AD52">
            <v>1</v>
          </cell>
          <cell r="AE52">
            <v>0</v>
          </cell>
          <cell r="AF52">
            <v>0</v>
          </cell>
          <cell r="AG52">
            <v>1</v>
          </cell>
        </row>
        <row r="53">
          <cell r="A53">
            <v>36622</v>
          </cell>
          <cell r="B53" t="str">
            <v>Pesanggaran</v>
          </cell>
          <cell r="C53" t="str">
            <v>P_Bakung_Sari</v>
          </cell>
          <cell r="D53">
            <v>125</v>
          </cell>
          <cell r="E53" t="str">
            <v>OC/M</v>
          </cell>
          <cell r="F53">
            <v>0.56180555555555556</v>
          </cell>
          <cell r="I53">
            <v>0.5625</v>
          </cell>
          <cell r="K53" t="str">
            <v>R</v>
          </cell>
          <cell r="M53">
            <v>6.9444444444444198E-4</v>
          </cell>
          <cell r="N53">
            <v>8</v>
          </cell>
          <cell r="O53">
            <v>125</v>
          </cell>
          <cell r="P53">
            <v>61.341666666666448</v>
          </cell>
          <cell r="Q53" t="str">
            <v>41e</v>
          </cell>
          <cell r="R53" t="str">
            <v>Rele bekerja tanpa penyebab yang jelas, PMT  masuk kembali</v>
          </cell>
          <cell r="T53">
            <v>0</v>
          </cell>
          <cell r="U53">
            <v>6.9444444444444198E-4</v>
          </cell>
          <cell r="V53">
            <v>0</v>
          </cell>
          <cell r="W53">
            <v>0</v>
          </cell>
          <cell r="X53">
            <v>0</v>
          </cell>
          <cell r="Y53">
            <v>6.9444444444444198E-4</v>
          </cell>
          <cell r="Z53">
            <v>156</v>
          </cell>
          <cell r="AA53" t="str">
            <v>R</v>
          </cell>
          <cell r="AB53">
            <v>1</v>
          </cell>
          <cell r="AC53">
            <v>0</v>
          </cell>
          <cell r="AD53">
            <v>1</v>
          </cell>
          <cell r="AE53">
            <v>0</v>
          </cell>
          <cell r="AF53">
            <v>0</v>
          </cell>
          <cell r="AG53">
            <v>1</v>
          </cell>
        </row>
        <row r="54">
          <cell r="A54">
            <v>36622</v>
          </cell>
          <cell r="B54" t="str">
            <v>Kapal</v>
          </cell>
          <cell r="C54" t="str">
            <v>P_Basangkasa</v>
          </cell>
          <cell r="D54">
            <v>80</v>
          </cell>
          <cell r="E54" t="str">
            <v>EF</v>
          </cell>
          <cell r="F54">
            <v>0.68333333333333324</v>
          </cell>
          <cell r="I54">
            <v>0.68402777777777779</v>
          </cell>
          <cell r="K54" t="str">
            <v>R</v>
          </cell>
          <cell r="M54">
            <v>6.94444444444553E-4</v>
          </cell>
          <cell r="N54">
            <v>75</v>
          </cell>
          <cell r="O54">
            <v>80</v>
          </cell>
          <cell r="P54">
            <v>39.258666666672802</v>
          </cell>
          <cell r="Q54" t="str">
            <v>41e</v>
          </cell>
          <cell r="R54" t="str">
            <v>Rele bekerja tanpa penyebab yang jelas, PMT  masuk kembali</v>
          </cell>
          <cell r="T54">
            <v>0</v>
          </cell>
          <cell r="U54">
            <v>6.94444444444553E-4</v>
          </cell>
          <cell r="V54">
            <v>0</v>
          </cell>
          <cell r="W54">
            <v>0</v>
          </cell>
          <cell r="X54">
            <v>0</v>
          </cell>
          <cell r="Y54">
            <v>6.94444444444553E-4</v>
          </cell>
          <cell r="Z54">
            <v>100</v>
          </cell>
          <cell r="AA54" t="str">
            <v>R</v>
          </cell>
          <cell r="AB54">
            <v>1</v>
          </cell>
          <cell r="AC54">
            <v>0</v>
          </cell>
          <cell r="AD54">
            <v>1</v>
          </cell>
          <cell r="AE54">
            <v>0</v>
          </cell>
          <cell r="AF54">
            <v>0</v>
          </cell>
          <cell r="AG54">
            <v>1</v>
          </cell>
        </row>
        <row r="55">
          <cell r="A55">
            <v>36622</v>
          </cell>
          <cell r="B55" t="str">
            <v>Kapal</v>
          </cell>
          <cell r="C55" t="str">
            <v>P_Abian_Tuwung</v>
          </cell>
          <cell r="D55">
            <v>30</v>
          </cell>
          <cell r="E55" t="str">
            <v>EF</v>
          </cell>
          <cell r="F55">
            <v>0.68402777777777779</v>
          </cell>
          <cell r="I55">
            <v>0.68472222222222223</v>
          </cell>
          <cell r="K55" t="str">
            <v>R</v>
          </cell>
          <cell r="M55">
            <v>6.9444444444444198E-4</v>
          </cell>
          <cell r="N55">
            <v>40</v>
          </cell>
          <cell r="O55">
            <v>40</v>
          </cell>
          <cell r="P55">
            <v>14.721999999999948</v>
          </cell>
          <cell r="Q55" t="str">
            <v>41e</v>
          </cell>
          <cell r="R55" t="str">
            <v>Rele bekerja tanpa penyebab yang jelas, PMT  masuk kembali</v>
          </cell>
          <cell r="T55">
            <v>0</v>
          </cell>
          <cell r="U55">
            <v>6.9444444444444198E-4</v>
          </cell>
          <cell r="V55">
            <v>0</v>
          </cell>
          <cell r="W55">
            <v>0</v>
          </cell>
          <cell r="X55">
            <v>0</v>
          </cell>
          <cell r="Y55">
            <v>6.9444444444444198E-4</v>
          </cell>
          <cell r="Z55">
            <v>102</v>
          </cell>
          <cell r="AA55" t="str">
            <v>R</v>
          </cell>
          <cell r="AB55">
            <v>1</v>
          </cell>
          <cell r="AC55">
            <v>0</v>
          </cell>
          <cell r="AD55">
            <v>1</v>
          </cell>
          <cell r="AE55">
            <v>0</v>
          </cell>
          <cell r="AF55">
            <v>0</v>
          </cell>
          <cell r="AG55">
            <v>1</v>
          </cell>
        </row>
        <row r="56">
          <cell r="A56">
            <v>36622</v>
          </cell>
          <cell r="B56" t="str">
            <v>Nusa Dua</v>
          </cell>
          <cell r="C56" t="str">
            <v>P_Ungasan</v>
          </cell>
          <cell r="D56">
            <v>73</v>
          </cell>
          <cell r="E56" t="str">
            <v>EF</v>
          </cell>
          <cell r="F56">
            <v>0.79374999999999996</v>
          </cell>
          <cell r="I56">
            <v>0.7944444444444444</v>
          </cell>
          <cell r="K56" t="str">
            <v>M</v>
          </cell>
          <cell r="M56">
            <v>6.9444444444444198E-4</v>
          </cell>
          <cell r="N56">
            <v>64</v>
          </cell>
          <cell r="O56">
            <v>70</v>
          </cell>
          <cell r="P56">
            <v>35.823533333333202</v>
          </cell>
          <cell r="Q56" t="str">
            <v>41e</v>
          </cell>
          <cell r="R56" t="str">
            <v>Rele bekerja tanpa penyebab yang jelas, PMT  masuk kembali</v>
          </cell>
          <cell r="T56">
            <v>0</v>
          </cell>
          <cell r="U56">
            <v>6.9444444444444198E-4</v>
          </cell>
          <cell r="V56">
            <v>0</v>
          </cell>
          <cell r="W56">
            <v>0</v>
          </cell>
          <cell r="X56">
            <v>0</v>
          </cell>
          <cell r="Y56">
            <v>6.9444444444444198E-4</v>
          </cell>
          <cell r="Z56">
            <v>135</v>
          </cell>
          <cell r="AA56" t="str">
            <v>R</v>
          </cell>
          <cell r="AB56">
            <v>0</v>
          </cell>
          <cell r="AC56">
            <v>1</v>
          </cell>
          <cell r="AD56">
            <v>1</v>
          </cell>
          <cell r="AE56">
            <v>0</v>
          </cell>
          <cell r="AF56">
            <v>0</v>
          </cell>
          <cell r="AG56">
            <v>1</v>
          </cell>
        </row>
        <row r="57">
          <cell r="A57">
            <v>36622</v>
          </cell>
          <cell r="B57" t="str">
            <v>Kapal</v>
          </cell>
          <cell r="C57" t="str">
            <v>P_Canggu</v>
          </cell>
          <cell r="D57">
            <v>220</v>
          </cell>
          <cell r="H57">
            <v>0.81180555555555556</v>
          </cell>
          <cell r="I57">
            <v>0.82847222222222217</v>
          </cell>
          <cell r="K57" t="str">
            <v>R</v>
          </cell>
          <cell r="M57">
            <v>1.6666666666666607E-2</v>
          </cell>
          <cell r="N57">
            <v>200</v>
          </cell>
          <cell r="O57">
            <v>220</v>
          </cell>
          <cell r="P57">
            <v>2591.071999999991</v>
          </cell>
          <cell r="Q57" t="str">
            <v>44b</v>
          </cell>
          <cell r="R57" t="str">
            <v>Jumper SUTM putus</v>
          </cell>
          <cell r="S57" t="str">
            <v>Jamperan putus ph.S di Tumbak Bayuh</v>
          </cell>
          <cell r="T57">
            <v>0</v>
          </cell>
          <cell r="U57">
            <v>0</v>
          </cell>
          <cell r="V57">
            <v>0</v>
          </cell>
          <cell r="W57">
            <v>1.6666666666666607E-2</v>
          </cell>
          <cell r="X57">
            <v>0</v>
          </cell>
          <cell r="Y57">
            <v>1.6666666666666607E-2</v>
          </cell>
          <cell r="Z57">
            <v>106</v>
          </cell>
          <cell r="AA57" t="str">
            <v>R</v>
          </cell>
          <cell r="AB57">
            <v>1</v>
          </cell>
          <cell r="AC57">
            <v>0</v>
          </cell>
          <cell r="AD57">
            <v>0</v>
          </cell>
          <cell r="AE57">
            <v>0</v>
          </cell>
          <cell r="AF57">
            <v>1</v>
          </cell>
          <cell r="AG57">
            <v>1</v>
          </cell>
        </row>
        <row r="58">
          <cell r="A58">
            <v>36622</v>
          </cell>
          <cell r="B58" t="str">
            <v>Pesanggaran</v>
          </cell>
          <cell r="C58" t="str">
            <v>P_Bunisari</v>
          </cell>
          <cell r="D58">
            <v>140</v>
          </cell>
          <cell r="E58" t="str">
            <v>OC/M</v>
          </cell>
          <cell r="F58">
            <v>0.91111111111111109</v>
          </cell>
          <cell r="I58">
            <v>0.91180555555555554</v>
          </cell>
          <cell r="K58" t="str">
            <v>R</v>
          </cell>
          <cell r="M58">
            <v>6.9444444444444198E-4</v>
          </cell>
          <cell r="N58">
            <v>140</v>
          </cell>
          <cell r="O58">
            <v>140</v>
          </cell>
          <cell r="P58">
            <v>68.702666666666417</v>
          </cell>
          <cell r="Q58" t="str">
            <v>41e</v>
          </cell>
          <cell r="R58" t="str">
            <v>Rele bekerja tanpa penyebab yang jelas, PMT  masuk kembali</v>
          </cell>
          <cell r="T58">
            <v>0</v>
          </cell>
          <cell r="U58">
            <v>6.9444444444444198E-4</v>
          </cell>
          <cell r="V58">
            <v>0</v>
          </cell>
          <cell r="W58">
            <v>0</v>
          </cell>
          <cell r="X58">
            <v>0</v>
          </cell>
          <cell r="Y58">
            <v>6.9444444444444198E-4</v>
          </cell>
          <cell r="Z58">
            <v>158</v>
          </cell>
          <cell r="AA58" t="str">
            <v>R</v>
          </cell>
          <cell r="AB58">
            <v>1</v>
          </cell>
          <cell r="AC58">
            <v>0</v>
          </cell>
          <cell r="AD58">
            <v>1</v>
          </cell>
          <cell r="AE58">
            <v>0</v>
          </cell>
          <cell r="AF58">
            <v>0</v>
          </cell>
          <cell r="AG58">
            <v>1</v>
          </cell>
        </row>
        <row r="59">
          <cell r="A59">
            <v>36623</v>
          </cell>
          <cell r="B59" t="str">
            <v>Antosari</v>
          </cell>
          <cell r="C59" t="str">
            <v>P_Bajera</v>
          </cell>
          <cell r="D59">
            <v>17</v>
          </cell>
          <cell r="E59" t="str">
            <v>EF</v>
          </cell>
          <cell r="F59">
            <v>0.24791666666666667</v>
          </cell>
          <cell r="G59">
            <v>0.24861111111111112</v>
          </cell>
          <cell r="M59">
            <v>6.9444444444444198E-4</v>
          </cell>
          <cell r="N59">
            <v>16</v>
          </cell>
          <cell r="O59">
            <v>17</v>
          </cell>
          <cell r="P59">
            <v>8.3424666666666365</v>
          </cell>
          <cell r="Q59" t="str">
            <v>41e</v>
          </cell>
          <cell r="R59" t="str">
            <v>Rele bekerja tanpa penyebab yang jelas, PMT  masuk kembali</v>
          </cell>
          <cell r="S59" t="str">
            <v>Recloser sukses</v>
          </cell>
          <cell r="T59">
            <v>6.9444444444444198E-4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6.9444444444444198E-4</v>
          </cell>
          <cell r="Z59">
            <v>2</v>
          </cell>
          <cell r="AA59" t="str">
            <v>R</v>
          </cell>
          <cell r="AB59">
            <v>0</v>
          </cell>
          <cell r="AC59">
            <v>0</v>
          </cell>
          <cell r="AD59">
            <v>1</v>
          </cell>
          <cell r="AE59">
            <v>1</v>
          </cell>
          <cell r="AF59">
            <v>0</v>
          </cell>
          <cell r="AG59">
            <v>0</v>
          </cell>
        </row>
        <row r="60">
          <cell r="A60">
            <v>36623</v>
          </cell>
          <cell r="B60" t="str">
            <v>Kapal</v>
          </cell>
          <cell r="C60" t="str">
            <v>P_Penebel</v>
          </cell>
          <cell r="D60">
            <v>40</v>
          </cell>
          <cell r="E60" t="str">
            <v>EF</v>
          </cell>
          <cell r="F60">
            <v>0.2902777777777778</v>
          </cell>
          <cell r="I60">
            <v>0.29097222222222224</v>
          </cell>
          <cell r="K60" t="str">
            <v>M</v>
          </cell>
          <cell r="M60">
            <v>6.9444444444444198E-4</v>
          </cell>
          <cell r="N60">
            <v>40</v>
          </cell>
          <cell r="O60">
            <v>40</v>
          </cell>
          <cell r="P60">
            <v>19.629333333333264</v>
          </cell>
          <cell r="Q60" t="str">
            <v>41e</v>
          </cell>
          <cell r="R60" t="str">
            <v>Rele bekerja tanpa penyebab yang jelas, PMT  masuk kembali</v>
          </cell>
          <cell r="T60">
            <v>0</v>
          </cell>
          <cell r="U60">
            <v>6.9444444444444198E-4</v>
          </cell>
          <cell r="V60">
            <v>0</v>
          </cell>
          <cell r="W60">
            <v>0</v>
          </cell>
          <cell r="X60">
            <v>0</v>
          </cell>
          <cell r="Y60">
            <v>6.9444444444444198E-4</v>
          </cell>
          <cell r="Z60">
            <v>101</v>
          </cell>
          <cell r="AA60" t="str">
            <v>R</v>
          </cell>
          <cell r="AB60">
            <v>0</v>
          </cell>
          <cell r="AC60">
            <v>1</v>
          </cell>
          <cell r="AD60">
            <v>1</v>
          </cell>
          <cell r="AE60">
            <v>0</v>
          </cell>
          <cell r="AF60">
            <v>0</v>
          </cell>
          <cell r="AG60">
            <v>1</v>
          </cell>
        </row>
        <row r="61">
          <cell r="A61">
            <v>36623</v>
          </cell>
          <cell r="B61" t="str">
            <v>Nusa Dua</v>
          </cell>
          <cell r="C61" t="str">
            <v>P_Golf_Course</v>
          </cell>
          <cell r="D61">
            <v>64</v>
          </cell>
          <cell r="E61" t="str">
            <v>OC/M</v>
          </cell>
          <cell r="F61">
            <v>0.46458333333333335</v>
          </cell>
          <cell r="I61">
            <v>0.46527777777777773</v>
          </cell>
          <cell r="K61" t="str">
            <v>M</v>
          </cell>
          <cell r="M61">
            <v>6.9444444444438647E-4</v>
          </cell>
          <cell r="N61">
            <v>0</v>
          </cell>
          <cell r="O61">
            <v>40</v>
          </cell>
          <cell r="P61">
            <v>31.406933333330709</v>
          </cell>
          <cell r="Q61" t="str">
            <v>41e</v>
          </cell>
          <cell r="R61" t="str">
            <v>Rele bekerja tanpa penyebab yang jelas, PMT  masuk kembali</v>
          </cell>
          <cell r="T61">
            <v>0</v>
          </cell>
          <cell r="U61">
            <v>6.9444444444438647E-4</v>
          </cell>
          <cell r="V61">
            <v>0</v>
          </cell>
          <cell r="W61">
            <v>0</v>
          </cell>
          <cell r="X61">
            <v>0</v>
          </cell>
          <cell r="Y61">
            <v>6.9444444444438647E-4</v>
          </cell>
          <cell r="Z61">
            <v>129</v>
          </cell>
          <cell r="AA61" t="str">
            <v>R</v>
          </cell>
          <cell r="AB61">
            <v>0</v>
          </cell>
          <cell r="AC61">
            <v>1</v>
          </cell>
          <cell r="AD61">
            <v>1</v>
          </cell>
          <cell r="AE61">
            <v>0</v>
          </cell>
          <cell r="AF61">
            <v>0</v>
          </cell>
          <cell r="AG61">
            <v>1</v>
          </cell>
        </row>
        <row r="62">
          <cell r="A62">
            <v>36623</v>
          </cell>
          <cell r="B62" t="str">
            <v>Gianyar</v>
          </cell>
          <cell r="C62" t="str">
            <v>P_Ubud</v>
          </cell>
          <cell r="D62">
            <v>96</v>
          </cell>
          <cell r="E62" t="str">
            <v>EF</v>
          </cell>
          <cell r="F62">
            <v>0.48541666666666666</v>
          </cell>
          <cell r="G62">
            <v>0.4861111111111111</v>
          </cell>
          <cell r="M62">
            <v>6.9444444444444198E-4</v>
          </cell>
          <cell r="N62">
            <v>80</v>
          </cell>
          <cell r="O62">
            <v>90</v>
          </cell>
          <cell r="P62">
            <v>47.110399999999828</v>
          </cell>
          <cell r="Q62" t="str">
            <v>41e</v>
          </cell>
          <cell r="R62" t="str">
            <v>Rele bekerja tanpa penyebab yang jelas, PMT  masuk kembali</v>
          </cell>
          <cell r="T62">
            <v>6.9444444444444198E-4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6.9444444444444198E-4</v>
          </cell>
          <cell r="Z62">
            <v>69</v>
          </cell>
          <cell r="AA62" t="str">
            <v>R</v>
          </cell>
          <cell r="AB62">
            <v>0</v>
          </cell>
          <cell r="AC62">
            <v>0</v>
          </cell>
          <cell r="AD62">
            <v>1</v>
          </cell>
          <cell r="AE62">
            <v>1</v>
          </cell>
          <cell r="AF62">
            <v>0</v>
          </cell>
          <cell r="AG62">
            <v>0</v>
          </cell>
        </row>
        <row r="63">
          <cell r="A63">
            <v>36623</v>
          </cell>
          <cell r="B63" t="str">
            <v>Kapal</v>
          </cell>
          <cell r="C63" t="str">
            <v>P_Penebel</v>
          </cell>
          <cell r="D63">
            <v>30</v>
          </cell>
          <cell r="E63" t="str">
            <v>EF</v>
          </cell>
          <cell r="F63">
            <v>0.56597222222222221</v>
          </cell>
          <cell r="I63">
            <v>0.56666666666666665</v>
          </cell>
          <cell r="K63" t="str">
            <v>M</v>
          </cell>
          <cell r="M63">
            <v>6.9444444444444198E-4</v>
          </cell>
          <cell r="N63">
            <v>30</v>
          </cell>
          <cell r="O63">
            <v>30</v>
          </cell>
          <cell r="P63">
            <v>14.721999999999948</v>
          </cell>
          <cell r="Q63" t="str">
            <v>41e</v>
          </cell>
          <cell r="R63" t="str">
            <v>Rele bekerja tanpa penyebab yang jelas, PMT  masuk kembali</v>
          </cell>
          <cell r="T63">
            <v>0</v>
          </cell>
          <cell r="U63">
            <v>6.9444444444444198E-4</v>
          </cell>
          <cell r="V63">
            <v>0</v>
          </cell>
          <cell r="W63">
            <v>0</v>
          </cell>
          <cell r="X63">
            <v>0</v>
          </cell>
          <cell r="Y63">
            <v>6.9444444444444198E-4</v>
          </cell>
          <cell r="Z63">
            <v>101</v>
          </cell>
          <cell r="AA63" t="str">
            <v>R</v>
          </cell>
          <cell r="AB63">
            <v>0</v>
          </cell>
          <cell r="AC63">
            <v>1</v>
          </cell>
          <cell r="AD63">
            <v>1</v>
          </cell>
          <cell r="AE63">
            <v>0</v>
          </cell>
          <cell r="AF63">
            <v>0</v>
          </cell>
          <cell r="AG63">
            <v>1</v>
          </cell>
        </row>
        <row r="64">
          <cell r="A64">
            <v>36623</v>
          </cell>
          <cell r="B64" t="str">
            <v>Sanur</v>
          </cell>
          <cell r="C64" t="str">
            <v>P_Nusa_Indah</v>
          </cell>
          <cell r="D64">
            <v>120</v>
          </cell>
          <cell r="H64">
            <v>0.72916666666666663</v>
          </cell>
          <cell r="I64">
            <v>0.7368055555555556</v>
          </cell>
          <cell r="K64" t="str">
            <v>RR</v>
          </cell>
          <cell r="M64">
            <v>7.6388888888889728E-3</v>
          </cell>
          <cell r="N64">
            <v>110</v>
          </cell>
          <cell r="O64">
            <v>20</v>
          </cell>
          <cell r="P64">
            <v>647.76800000000719</v>
          </cell>
          <cell r="Q64" t="str">
            <v>44b</v>
          </cell>
          <cell r="R64" t="str">
            <v>Jumper SUTM putus</v>
          </cell>
          <cell r="S64" t="str">
            <v>Jamper Phase S Pengambilan arah Jln Akasia putus</v>
          </cell>
          <cell r="T64">
            <v>0</v>
          </cell>
          <cell r="U64">
            <v>0</v>
          </cell>
          <cell r="V64">
            <v>0</v>
          </cell>
          <cell r="W64">
            <v>7.6388888888889728E-3</v>
          </cell>
          <cell r="X64">
            <v>0</v>
          </cell>
          <cell r="Y64">
            <v>7.6388888888889728E-3</v>
          </cell>
          <cell r="Z64">
            <v>193</v>
          </cell>
          <cell r="AA64" t="str">
            <v>R</v>
          </cell>
          <cell r="AB64">
            <v>2</v>
          </cell>
          <cell r="AC64">
            <v>0</v>
          </cell>
          <cell r="AD64">
            <v>0</v>
          </cell>
          <cell r="AE64">
            <v>0</v>
          </cell>
          <cell r="AF64">
            <v>1</v>
          </cell>
          <cell r="AG64">
            <v>1</v>
          </cell>
        </row>
        <row r="65">
          <cell r="A65">
            <v>36624</v>
          </cell>
          <cell r="B65" t="str">
            <v>Antosari</v>
          </cell>
          <cell r="C65" t="str">
            <v>P_Surabrata</v>
          </cell>
          <cell r="D65">
            <v>9</v>
          </cell>
          <cell r="E65" t="str">
            <v>EF</v>
          </cell>
          <cell r="F65">
            <v>3.7499999999999999E-2</v>
          </cell>
          <cell r="G65">
            <v>3.8194444444444441E-2</v>
          </cell>
          <cell r="M65">
            <v>6.9444444444444198E-4</v>
          </cell>
          <cell r="N65">
            <v>9</v>
          </cell>
          <cell r="O65">
            <v>9</v>
          </cell>
          <cell r="P65">
            <v>4.4165999999999839</v>
          </cell>
          <cell r="Q65" t="str">
            <v>41e</v>
          </cell>
          <cell r="R65" t="str">
            <v>Rele bekerja tanpa penyebab yang jelas, PMT  masuk kembali</v>
          </cell>
          <cell r="T65">
            <v>6.9444444444444198E-4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6.9444444444444198E-4</v>
          </cell>
          <cell r="Z65">
            <v>5</v>
          </cell>
          <cell r="AA65" t="str">
            <v>R</v>
          </cell>
          <cell r="AB65">
            <v>0</v>
          </cell>
          <cell r="AC65">
            <v>0</v>
          </cell>
          <cell r="AD65">
            <v>1</v>
          </cell>
          <cell r="AE65">
            <v>1</v>
          </cell>
          <cell r="AF65">
            <v>0</v>
          </cell>
          <cell r="AG65">
            <v>0</v>
          </cell>
        </row>
        <row r="66">
          <cell r="A66">
            <v>36624</v>
          </cell>
          <cell r="B66" t="str">
            <v>Gianyar</v>
          </cell>
          <cell r="C66" t="str">
            <v>P_Blahbatuh</v>
          </cell>
          <cell r="D66">
            <v>132</v>
          </cell>
          <cell r="E66" t="str">
            <v>EF</v>
          </cell>
          <cell r="F66">
            <v>0.18124999999999999</v>
          </cell>
          <cell r="G66">
            <v>0.18888888888888888</v>
          </cell>
          <cell r="M66">
            <v>7.6388888888888895E-3</v>
          </cell>
          <cell r="N66">
            <v>128</v>
          </cell>
          <cell r="O66">
            <v>130</v>
          </cell>
          <cell r="P66">
            <v>712.54480000000001</v>
          </cell>
          <cell r="Q66" t="str">
            <v>41e</v>
          </cell>
          <cell r="R66" t="str">
            <v>Rele bekerja tanpa penyebab yang jelas, PMT  masuk kembali</v>
          </cell>
          <cell r="T66">
            <v>7.6388888888888895E-3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7.6388888888888895E-3</v>
          </cell>
          <cell r="Z66">
            <v>66</v>
          </cell>
          <cell r="AA66" t="str">
            <v>R</v>
          </cell>
          <cell r="AB66">
            <v>0</v>
          </cell>
          <cell r="AC66">
            <v>0</v>
          </cell>
          <cell r="AD66">
            <v>1</v>
          </cell>
          <cell r="AE66">
            <v>1</v>
          </cell>
          <cell r="AF66">
            <v>0</v>
          </cell>
          <cell r="AG66">
            <v>0</v>
          </cell>
        </row>
        <row r="67">
          <cell r="A67">
            <v>36624</v>
          </cell>
          <cell r="B67" t="str">
            <v>Gianyar</v>
          </cell>
          <cell r="C67" t="str">
            <v>P_Ubud</v>
          </cell>
          <cell r="D67">
            <v>85</v>
          </cell>
          <cell r="E67" t="str">
            <v>OC</v>
          </cell>
          <cell r="F67">
            <v>0.25972222222222224</v>
          </cell>
          <cell r="I67">
            <v>0.26111111111111113</v>
          </cell>
          <cell r="K67" t="str">
            <v>R</v>
          </cell>
          <cell r="M67">
            <v>1.388888888888884E-3</v>
          </cell>
          <cell r="N67">
            <v>78</v>
          </cell>
          <cell r="O67">
            <v>85</v>
          </cell>
          <cell r="P67">
            <v>83.424666666666383</v>
          </cell>
          <cell r="Q67" t="str">
            <v>41e</v>
          </cell>
          <cell r="R67" t="str">
            <v>Rele bekerja tanpa penyebab yang jelas, PMT  masuk kembali</v>
          </cell>
          <cell r="T67">
            <v>0</v>
          </cell>
          <cell r="U67">
            <v>1.388888888888884E-3</v>
          </cell>
          <cell r="V67">
            <v>0</v>
          </cell>
          <cell r="W67">
            <v>0</v>
          </cell>
          <cell r="X67">
            <v>0</v>
          </cell>
          <cell r="Y67">
            <v>1.388888888888884E-3</v>
          </cell>
          <cell r="Z67">
            <v>69</v>
          </cell>
          <cell r="AA67" t="str">
            <v>R</v>
          </cell>
          <cell r="AB67">
            <v>1</v>
          </cell>
          <cell r="AC67">
            <v>0</v>
          </cell>
          <cell r="AD67">
            <v>1</v>
          </cell>
          <cell r="AE67">
            <v>0</v>
          </cell>
          <cell r="AF67">
            <v>0</v>
          </cell>
          <cell r="AG67">
            <v>1</v>
          </cell>
        </row>
        <row r="68">
          <cell r="A68">
            <v>36624</v>
          </cell>
          <cell r="B68" t="str">
            <v>Antosari</v>
          </cell>
          <cell r="C68" t="str">
            <v>P_Bajera</v>
          </cell>
          <cell r="D68">
            <v>10</v>
          </cell>
          <cell r="E68" t="str">
            <v>EF</v>
          </cell>
          <cell r="F68">
            <v>0.52500000000000002</v>
          </cell>
          <cell r="G68">
            <v>0.52569444444444446</v>
          </cell>
          <cell r="M68">
            <v>6.9444444444444198E-4</v>
          </cell>
          <cell r="N68">
            <v>9</v>
          </cell>
          <cell r="O68">
            <v>10</v>
          </cell>
          <cell r="P68">
            <v>4.907333333333316</v>
          </cell>
          <cell r="Q68" t="str">
            <v>41e</v>
          </cell>
          <cell r="R68" t="str">
            <v>Rele bekerja tanpa penyebab yang jelas, PMT  masuk kembali</v>
          </cell>
          <cell r="T68">
            <v>6.9444444444444198E-4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6.9444444444444198E-4</v>
          </cell>
          <cell r="Z68">
            <v>2</v>
          </cell>
          <cell r="AA68" t="str">
            <v>R</v>
          </cell>
          <cell r="AB68">
            <v>0</v>
          </cell>
          <cell r="AC68">
            <v>0</v>
          </cell>
          <cell r="AD68">
            <v>1</v>
          </cell>
          <cell r="AE68">
            <v>1</v>
          </cell>
          <cell r="AF68">
            <v>0</v>
          </cell>
          <cell r="AG68">
            <v>0</v>
          </cell>
        </row>
        <row r="69">
          <cell r="A69">
            <v>36624</v>
          </cell>
          <cell r="B69" t="str">
            <v>Kapal</v>
          </cell>
          <cell r="C69" t="str">
            <v>P_Penebel</v>
          </cell>
          <cell r="D69">
            <v>30</v>
          </cell>
          <cell r="E69" t="str">
            <v>EF</v>
          </cell>
          <cell r="F69">
            <v>0.53541666666666665</v>
          </cell>
          <cell r="I69">
            <v>0.53611111111111109</v>
          </cell>
          <cell r="K69" t="str">
            <v>M</v>
          </cell>
          <cell r="M69">
            <v>6.9444444444444198E-4</v>
          </cell>
          <cell r="N69">
            <v>30</v>
          </cell>
          <cell r="O69">
            <v>30</v>
          </cell>
          <cell r="P69">
            <v>14.721999999999948</v>
          </cell>
          <cell r="Q69" t="str">
            <v>41e</v>
          </cell>
          <cell r="R69" t="str">
            <v>Rele bekerja tanpa penyebab yang jelas, PMT  masuk kembali</v>
          </cell>
          <cell r="T69">
            <v>0</v>
          </cell>
          <cell r="U69">
            <v>6.9444444444444198E-4</v>
          </cell>
          <cell r="V69">
            <v>0</v>
          </cell>
          <cell r="W69">
            <v>0</v>
          </cell>
          <cell r="X69">
            <v>0</v>
          </cell>
          <cell r="Y69">
            <v>6.9444444444444198E-4</v>
          </cell>
          <cell r="Z69">
            <v>101</v>
          </cell>
          <cell r="AA69" t="str">
            <v>R</v>
          </cell>
          <cell r="AB69">
            <v>0</v>
          </cell>
          <cell r="AC69">
            <v>1</v>
          </cell>
          <cell r="AD69">
            <v>1</v>
          </cell>
          <cell r="AE69">
            <v>0</v>
          </cell>
          <cell r="AF69">
            <v>0</v>
          </cell>
          <cell r="AG69">
            <v>1</v>
          </cell>
        </row>
        <row r="70">
          <cell r="A70">
            <v>36624</v>
          </cell>
          <cell r="B70" t="str">
            <v>Gianyar</v>
          </cell>
          <cell r="C70" t="str">
            <v>P_Tampak_Siring</v>
          </cell>
          <cell r="D70">
            <v>80</v>
          </cell>
          <cell r="E70" t="str">
            <v>EF</v>
          </cell>
          <cell r="F70">
            <v>0.56458333333333333</v>
          </cell>
          <cell r="G70">
            <v>0.56527777777777777</v>
          </cell>
          <cell r="M70">
            <v>6.9444444444444198E-4</v>
          </cell>
          <cell r="N70">
            <v>40</v>
          </cell>
          <cell r="O70">
            <v>80</v>
          </cell>
          <cell r="P70">
            <v>39.258666666666528</v>
          </cell>
          <cell r="Q70" t="str">
            <v>41e</v>
          </cell>
          <cell r="R70" t="str">
            <v>Rele bekerja tanpa penyebab yang jelas, PMT  masuk kembali</v>
          </cell>
          <cell r="T70">
            <v>6.9444444444444198E-4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6.9444444444444198E-4</v>
          </cell>
          <cell r="Z70">
            <v>64</v>
          </cell>
          <cell r="AA70" t="str">
            <v>R</v>
          </cell>
          <cell r="AB70">
            <v>0</v>
          </cell>
          <cell r="AC70">
            <v>0</v>
          </cell>
          <cell r="AD70">
            <v>1</v>
          </cell>
          <cell r="AE70">
            <v>1</v>
          </cell>
          <cell r="AF70">
            <v>0</v>
          </cell>
          <cell r="AG70">
            <v>0</v>
          </cell>
        </row>
        <row r="71">
          <cell r="A71">
            <v>36624</v>
          </cell>
          <cell r="B71" t="str">
            <v>Kapal</v>
          </cell>
          <cell r="C71" t="str">
            <v>Kapal_Trafo_1</v>
          </cell>
          <cell r="D71">
            <v>180</v>
          </cell>
          <cell r="F71">
            <v>0.56597222222222221</v>
          </cell>
          <cell r="I71">
            <v>0.74930555555555556</v>
          </cell>
          <cell r="J71">
            <v>0.56666666666666665</v>
          </cell>
          <cell r="K71" t="str">
            <v>M</v>
          </cell>
          <cell r="M71">
            <v>6.9444444444444198E-4</v>
          </cell>
          <cell r="N71">
            <v>210</v>
          </cell>
          <cell r="O71">
            <v>210</v>
          </cell>
          <cell r="P71">
            <v>88.331999999999681</v>
          </cell>
          <cell r="Q71">
            <v>64</v>
          </cell>
          <cell r="R71" t="str">
            <v>Pemadaman karena gangguan trafo gardu induk</v>
          </cell>
          <cell r="S71" t="str">
            <v>PMT Inc 150 k V  Trip (Blok Pneomatic bocor)</v>
          </cell>
          <cell r="T71">
            <v>0</v>
          </cell>
          <cell r="U71">
            <v>0</v>
          </cell>
          <cell r="V71">
            <v>6.9444444444444198E-4</v>
          </cell>
          <cell r="W71">
            <v>0</v>
          </cell>
          <cell r="X71">
            <v>0</v>
          </cell>
          <cell r="Y71">
            <v>6.9444444444444198E-4</v>
          </cell>
          <cell r="Z71">
            <v>91</v>
          </cell>
          <cell r="AA71" t="str">
            <v>M</v>
          </cell>
          <cell r="AB71">
            <v>0</v>
          </cell>
          <cell r="AC71">
            <v>0</v>
          </cell>
          <cell r="AD71">
            <v>1</v>
          </cell>
          <cell r="AE71">
            <v>0</v>
          </cell>
          <cell r="AF71">
            <v>0</v>
          </cell>
          <cell r="AG71">
            <v>1</v>
          </cell>
        </row>
        <row r="72">
          <cell r="A72">
            <v>36624</v>
          </cell>
          <cell r="B72" t="str">
            <v>Gianyar</v>
          </cell>
          <cell r="C72" t="str">
            <v>P_Tampak_Siring</v>
          </cell>
          <cell r="D72">
            <v>80</v>
          </cell>
          <cell r="E72" t="str">
            <v>OC</v>
          </cell>
          <cell r="F72">
            <v>0.7090277777777777</v>
          </cell>
          <cell r="I72">
            <v>0.7104166666666667</v>
          </cell>
          <cell r="K72" t="str">
            <v>R</v>
          </cell>
          <cell r="M72">
            <v>1.388888888888995E-3</v>
          </cell>
          <cell r="N72">
            <v>80</v>
          </cell>
          <cell r="O72">
            <v>80</v>
          </cell>
          <cell r="P72">
            <v>78.517333333339323</v>
          </cell>
          <cell r="Q72">
            <v>49</v>
          </cell>
          <cell r="R72" t="str">
            <v>Lain - lain</v>
          </cell>
          <cell r="S72" t="str">
            <v>Di coba gagal</v>
          </cell>
          <cell r="T72">
            <v>0</v>
          </cell>
          <cell r="U72">
            <v>1.388888888888995E-3</v>
          </cell>
          <cell r="V72">
            <v>0</v>
          </cell>
          <cell r="W72">
            <v>0</v>
          </cell>
          <cell r="X72">
            <v>0</v>
          </cell>
          <cell r="Y72">
            <v>1.388888888888995E-3</v>
          </cell>
          <cell r="Z72">
            <v>64</v>
          </cell>
          <cell r="AA72" t="str">
            <v>R</v>
          </cell>
          <cell r="AB72">
            <v>1</v>
          </cell>
          <cell r="AC72">
            <v>0</v>
          </cell>
          <cell r="AD72">
            <v>1</v>
          </cell>
          <cell r="AE72">
            <v>0</v>
          </cell>
          <cell r="AF72">
            <v>0</v>
          </cell>
          <cell r="AG72">
            <v>1</v>
          </cell>
        </row>
        <row r="73">
          <cell r="A73">
            <v>36624</v>
          </cell>
          <cell r="B73" t="str">
            <v>Gianyar</v>
          </cell>
          <cell r="C73" t="str">
            <v>P_Tampak_Siring</v>
          </cell>
          <cell r="D73">
            <v>80</v>
          </cell>
          <cell r="E73" t="str">
            <v>OC / EF</v>
          </cell>
          <cell r="F73">
            <v>0.7104166666666667</v>
          </cell>
          <cell r="I73">
            <v>0.72152777777777777</v>
          </cell>
          <cell r="K73" t="str">
            <v>R</v>
          </cell>
          <cell r="M73">
            <v>1.1111111111111072E-2</v>
          </cell>
          <cell r="N73">
            <v>40</v>
          </cell>
          <cell r="O73">
            <v>60</v>
          </cell>
          <cell r="P73">
            <v>628.13866666666445</v>
          </cell>
          <cell r="Q73" t="str">
            <v>41e</v>
          </cell>
          <cell r="R73" t="str">
            <v>Rele bekerja tanpa penyebab yang jelas, PMT  masuk kembali</v>
          </cell>
          <cell r="S73" t="str">
            <v>Dilokalisir</v>
          </cell>
          <cell r="T73">
            <v>0</v>
          </cell>
          <cell r="U73">
            <v>1.1111111111111072E-2</v>
          </cell>
          <cell r="V73">
            <v>0</v>
          </cell>
          <cell r="W73">
            <v>0</v>
          </cell>
          <cell r="X73">
            <v>0</v>
          </cell>
          <cell r="Y73">
            <v>1.1111111111111072E-2</v>
          </cell>
          <cell r="Z73">
            <v>64</v>
          </cell>
          <cell r="AA73" t="str">
            <v>R</v>
          </cell>
          <cell r="AB73">
            <v>1</v>
          </cell>
          <cell r="AC73">
            <v>0</v>
          </cell>
          <cell r="AD73">
            <v>1</v>
          </cell>
          <cell r="AE73">
            <v>0</v>
          </cell>
          <cell r="AF73">
            <v>0</v>
          </cell>
          <cell r="AG73">
            <v>1</v>
          </cell>
        </row>
        <row r="74">
          <cell r="A74">
            <v>36624</v>
          </cell>
          <cell r="B74" t="str">
            <v>Gianyar</v>
          </cell>
          <cell r="C74" t="str">
            <v>P_Tampak_Siring</v>
          </cell>
          <cell r="D74">
            <v>60</v>
          </cell>
          <cell r="H74">
            <v>0.76597222222222217</v>
          </cell>
          <cell r="I74">
            <v>0.78333333333333333</v>
          </cell>
          <cell r="K74" t="str">
            <v>R</v>
          </cell>
          <cell r="M74">
            <v>1.736111111111116E-2</v>
          </cell>
          <cell r="N74">
            <v>60</v>
          </cell>
          <cell r="O74">
            <v>60</v>
          </cell>
          <cell r="P74">
            <v>736.10000000000218</v>
          </cell>
          <cell r="Q74" t="str">
            <v>44b</v>
          </cell>
          <cell r="R74" t="str">
            <v>Jumper SUTM putus</v>
          </cell>
          <cell r="S74" t="str">
            <v>Jamper putus di depan LBS Semebaung (Phase T )</v>
          </cell>
          <cell r="T74">
            <v>0</v>
          </cell>
          <cell r="U74">
            <v>0</v>
          </cell>
          <cell r="V74">
            <v>0</v>
          </cell>
          <cell r="W74">
            <v>1.736111111111116E-2</v>
          </cell>
          <cell r="X74">
            <v>0</v>
          </cell>
          <cell r="Y74">
            <v>1.736111111111116E-2</v>
          </cell>
          <cell r="Z74">
            <v>64</v>
          </cell>
          <cell r="AA74" t="str">
            <v>R</v>
          </cell>
          <cell r="AB74">
            <v>1</v>
          </cell>
          <cell r="AC74">
            <v>0</v>
          </cell>
          <cell r="AD74">
            <v>0</v>
          </cell>
          <cell r="AE74">
            <v>0</v>
          </cell>
          <cell r="AF74">
            <v>1</v>
          </cell>
          <cell r="AG74">
            <v>1</v>
          </cell>
        </row>
        <row r="75">
          <cell r="A75">
            <v>36624</v>
          </cell>
          <cell r="B75" t="str">
            <v>Gianyar</v>
          </cell>
          <cell r="C75" t="str">
            <v>P_Tampak_Siring</v>
          </cell>
          <cell r="D75">
            <v>60</v>
          </cell>
          <cell r="E75" t="str">
            <v>OC</v>
          </cell>
          <cell r="F75">
            <v>0.78333333333333333</v>
          </cell>
          <cell r="I75">
            <v>0.78680555555555554</v>
          </cell>
          <cell r="K75" t="str">
            <v>R</v>
          </cell>
          <cell r="M75">
            <v>3.4722222222222099E-3</v>
          </cell>
          <cell r="N75">
            <v>75</v>
          </cell>
          <cell r="O75">
            <v>80</v>
          </cell>
          <cell r="P75">
            <v>147.21999999999949</v>
          </cell>
          <cell r="Q75" t="str">
            <v>41e</v>
          </cell>
          <cell r="R75" t="str">
            <v>Rele bekerja tanpa penyebab yang jelas, PMT  masuk kembali</v>
          </cell>
          <cell r="S75" t="str">
            <v>Dilokalisir s/d Lbs.Semebaung</v>
          </cell>
          <cell r="T75">
            <v>0</v>
          </cell>
          <cell r="U75">
            <v>3.4722222222222099E-3</v>
          </cell>
          <cell r="V75">
            <v>0</v>
          </cell>
          <cell r="W75">
            <v>0</v>
          </cell>
          <cell r="X75">
            <v>0</v>
          </cell>
          <cell r="Y75">
            <v>3.4722222222222099E-3</v>
          </cell>
          <cell r="Z75">
            <v>64</v>
          </cell>
          <cell r="AA75" t="str">
            <v>R</v>
          </cell>
          <cell r="AB75">
            <v>1</v>
          </cell>
          <cell r="AC75">
            <v>0</v>
          </cell>
          <cell r="AD75">
            <v>1</v>
          </cell>
          <cell r="AE75">
            <v>0</v>
          </cell>
          <cell r="AF75">
            <v>0</v>
          </cell>
          <cell r="AG75">
            <v>1</v>
          </cell>
        </row>
        <row r="76">
          <cell r="A76">
            <v>36625</v>
          </cell>
          <cell r="B76" t="str">
            <v>Antosari</v>
          </cell>
          <cell r="C76" t="str">
            <v>P_Surabrata</v>
          </cell>
          <cell r="D76">
            <v>14</v>
          </cell>
          <cell r="E76" t="str">
            <v>EF</v>
          </cell>
          <cell r="F76">
            <v>0.94027777777777777</v>
          </cell>
          <cell r="G76">
            <v>0.94097222222222221</v>
          </cell>
          <cell r="M76">
            <v>6.9444444444444198E-4</v>
          </cell>
          <cell r="N76">
            <v>11</v>
          </cell>
          <cell r="O76">
            <v>14</v>
          </cell>
          <cell r="P76">
            <v>6.8702666666666419</v>
          </cell>
          <cell r="Q76" t="str">
            <v>41e</v>
          </cell>
          <cell r="R76" t="str">
            <v>Rele bekerja tanpa penyebab yang jelas, PMT  masuk kembali</v>
          </cell>
          <cell r="T76">
            <v>6.9444444444444198E-4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6.9444444444444198E-4</v>
          </cell>
          <cell r="Z76">
            <v>5</v>
          </cell>
          <cell r="AA76" t="str">
            <v>R</v>
          </cell>
          <cell r="AB76">
            <v>0</v>
          </cell>
          <cell r="AC76">
            <v>0</v>
          </cell>
          <cell r="AD76">
            <v>1</v>
          </cell>
          <cell r="AE76">
            <v>1</v>
          </cell>
          <cell r="AF76">
            <v>0</v>
          </cell>
          <cell r="AG76">
            <v>0</v>
          </cell>
        </row>
        <row r="77">
          <cell r="A77">
            <v>36625</v>
          </cell>
          <cell r="B77" t="str">
            <v>Sanur</v>
          </cell>
          <cell r="C77" t="str">
            <v>P_VIP_I</v>
          </cell>
          <cell r="D77">
            <v>125</v>
          </cell>
          <cell r="E77" t="str">
            <v>EF</v>
          </cell>
          <cell r="F77">
            <v>1.0347222222222221</v>
          </cell>
          <cell r="I77">
            <v>1.0354166666666667</v>
          </cell>
          <cell r="K77" t="str">
            <v>R</v>
          </cell>
          <cell r="M77">
            <v>6.94444444444553E-4</v>
          </cell>
          <cell r="N77">
            <v>120</v>
          </cell>
          <cell r="O77">
            <v>125</v>
          </cell>
          <cell r="P77">
            <v>61.341666666676254</v>
          </cell>
          <cell r="Q77">
            <v>56</v>
          </cell>
          <cell r="R77" t="str">
            <v>Rele bekerja karena ikutan (sympthetic tripping).</v>
          </cell>
          <cell r="T77">
            <v>0</v>
          </cell>
          <cell r="U77">
            <v>6.94444444444553E-4</v>
          </cell>
          <cell r="V77">
            <v>0</v>
          </cell>
          <cell r="W77">
            <v>0</v>
          </cell>
          <cell r="X77">
            <v>0</v>
          </cell>
          <cell r="Y77">
            <v>6.94444444444553E-4</v>
          </cell>
          <cell r="Z77">
            <v>190</v>
          </cell>
          <cell r="AA77" t="str">
            <v>R</v>
          </cell>
          <cell r="AB77">
            <v>1</v>
          </cell>
          <cell r="AC77">
            <v>0</v>
          </cell>
          <cell r="AD77">
            <v>1</v>
          </cell>
          <cell r="AE77">
            <v>0</v>
          </cell>
          <cell r="AF77">
            <v>0</v>
          </cell>
          <cell r="AG77">
            <v>1</v>
          </cell>
        </row>
        <row r="78">
          <cell r="A78">
            <v>36625</v>
          </cell>
          <cell r="B78" t="str">
            <v>Sanur</v>
          </cell>
          <cell r="C78" t="str">
            <v>P_Sudirman</v>
          </cell>
          <cell r="D78">
            <v>120</v>
          </cell>
          <cell r="E78" t="str">
            <v>EF</v>
          </cell>
          <cell r="F78">
            <v>1.0347222222222221</v>
          </cell>
          <cell r="I78">
            <v>1.0354166666666667</v>
          </cell>
          <cell r="K78" t="str">
            <v>R</v>
          </cell>
          <cell r="M78">
            <v>6.94444444444553E-4</v>
          </cell>
          <cell r="N78">
            <v>90</v>
          </cell>
          <cell r="O78">
            <v>120</v>
          </cell>
          <cell r="P78">
            <v>58.888000000009207</v>
          </cell>
          <cell r="Q78">
            <v>56</v>
          </cell>
          <cell r="R78" t="str">
            <v>Rele bekerja karena ikutan (sympthetic tripping).</v>
          </cell>
          <cell r="T78">
            <v>0</v>
          </cell>
          <cell r="U78">
            <v>6.94444444444553E-4</v>
          </cell>
          <cell r="V78">
            <v>0</v>
          </cell>
          <cell r="W78">
            <v>0</v>
          </cell>
          <cell r="X78">
            <v>0</v>
          </cell>
          <cell r="Y78">
            <v>6.94444444444553E-4</v>
          </cell>
          <cell r="Z78">
            <v>189</v>
          </cell>
          <cell r="AA78" t="str">
            <v>R</v>
          </cell>
          <cell r="AB78">
            <v>1</v>
          </cell>
          <cell r="AC78">
            <v>0</v>
          </cell>
          <cell r="AD78">
            <v>1</v>
          </cell>
          <cell r="AE78">
            <v>0</v>
          </cell>
          <cell r="AF78">
            <v>0</v>
          </cell>
          <cell r="AG78">
            <v>1</v>
          </cell>
        </row>
        <row r="79">
          <cell r="A79">
            <v>36625</v>
          </cell>
          <cell r="B79" t="str">
            <v>Sanur</v>
          </cell>
          <cell r="C79" t="str">
            <v>P_TVRI</v>
          </cell>
          <cell r="D79">
            <v>13</v>
          </cell>
          <cell r="E79" t="str">
            <v>EF</v>
          </cell>
          <cell r="F79">
            <v>1.0347222222222221</v>
          </cell>
          <cell r="I79">
            <v>1.0423611111111111</v>
          </cell>
          <cell r="K79" t="str">
            <v>R</v>
          </cell>
          <cell r="M79">
            <v>7.6388888888889728E-3</v>
          </cell>
          <cell r="N79">
            <v>13</v>
          </cell>
          <cell r="O79">
            <v>13</v>
          </cell>
          <cell r="P79">
            <v>70.174866666667441</v>
          </cell>
          <cell r="Q79">
            <v>56</v>
          </cell>
          <cell r="R79" t="str">
            <v>Rele bekerja karena ikutan (sympthetic tripping).</v>
          </cell>
          <cell r="T79">
            <v>0</v>
          </cell>
          <cell r="U79">
            <v>7.6388888888889728E-3</v>
          </cell>
          <cell r="V79">
            <v>0</v>
          </cell>
          <cell r="W79">
            <v>0</v>
          </cell>
          <cell r="X79">
            <v>0</v>
          </cell>
          <cell r="Y79">
            <v>7.6388888888889728E-3</v>
          </cell>
          <cell r="Z79">
            <v>184</v>
          </cell>
          <cell r="AA79" t="str">
            <v>R</v>
          </cell>
          <cell r="AB79">
            <v>1</v>
          </cell>
          <cell r="AC79">
            <v>0</v>
          </cell>
          <cell r="AD79">
            <v>1</v>
          </cell>
          <cell r="AE79">
            <v>0</v>
          </cell>
          <cell r="AF79">
            <v>0</v>
          </cell>
          <cell r="AG79">
            <v>1</v>
          </cell>
        </row>
        <row r="80">
          <cell r="A80">
            <v>36625</v>
          </cell>
          <cell r="B80" t="str">
            <v>Sanur</v>
          </cell>
          <cell r="C80" t="str">
            <v>P_Renon</v>
          </cell>
          <cell r="D80">
            <v>70</v>
          </cell>
          <cell r="E80" t="str">
            <v>EF</v>
          </cell>
          <cell r="F80">
            <v>0.19930555555555554</v>
          </cell>
          <cell r="G80">
            <v>0.2</v>
          </cell>
          <cell r="M80">
            <v>6.9444444444446973E-4</v>
          </cell>
          <cell r="N80">
            <v>68</v>
          </cell>
          <cell r="O80">
            <v>70</v>
          </cell>
          <cell r="P80">
            <v>34.35133333333458</v>
          </cell>
          <cell r="Q80" t="str">
            <v>41e</v>
          </cell>
          <cell r="R80" t="str">
            <v>Rele bekerja tanpa penyebab yang jelas, PMT  masuk kembali</v>
          </cell>
          <cell r="T80">
            <v>6.9444444444446973E-4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6.9444444444446973E-4</v>
          </cell>
          <cell r="Z80">
            <v>192</v>
          </cell>
          <cell r="AA80" t="str">
            <v>R</v>
          </cell>
          <cell r="AB80">
            <v>0</v>
          </cell>
          <cell r="AC80">
            <v>0</v>
          </cell>
          <cell r="AD80">
            <v>1</v>
          </cell>
          <cell r="AE80">
            <v>1</v>
          </cell>
          <cell r="AF80">
            <v>0</v>
          </cell>
          <cell r="AG80">
            <v>0</v>
          </cell>
        </row>
        <row r="81">
          <cell r="A81">
            <v>36625</v>
          </cell>
          <cell r="B81" t="str">
            <v>Gianyar</v>
          </cell>
          <cell r="C81" t="str">
            <v>P_Tampak_Siring</v>
          </cell>
          <cell r="D81">
            <v>53</v>
          </cell>
          <cell r="E81" t="str">
            <v>EF</v>
          </cell>
          <cell r="F81">
            <v>0.41944444444444445</v>
          </cell>
          <cell r="G81">
            <v>0.4201388888888889</v>
          </cell>
          <cell r="M81">
            <v>6.9444444444444198E-4</v>
          </cell>
          <cell r="N81">
            <v>0</v>
          </cell>
          <cell r="O81">
            <v>0</v>
          </cell>
          <cell r="P81">
            <v>26.008866666666574</v>
          </cell>
          <cell r="Q81">
            <v>56</v>
          </cell>
          <cell r="R81" t="str">
            <v>Rele bekerja karena ikutan (sympthetic tripping).</v>
          </cell>
          <cell r="S81" t="str">
            <v>Reclose gagal</v>
          </cell>
          <cell r="T81">
            <v>6.9444444444444198E-4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6.9444444444444198E-4</v>
          </cell>
          <cell r="Z81">
            <v>64</v>
          </cell>
          <cell r="AA81" t="str">
            <v>R</v>
          </cell>
          <cell r="AB81">
            <v>0</v>
          </cell>
          <cell r="AC81">
            <v>0</v>
          </cell>
          <cell r="AD81">
            <v>1</v>
          </cell>
          <cell r="AE81">
            <v>1</v>
          </cell>
          <cell r="AF81">
            <v>0</v>
          </cell>
          <cell r="AG81">
            <v>0</v>
          </cell>
        </row>
        <row r="82">
          <cell r="A82">
            <v>36625</v>
          </cell>
          <cell r="B82" t="str">
            <v>Gianyar</v>
          </cell>
          <cell r="C82" t="str">
            <v>P_Tampak_Siring</v>
          </cell>
          <cell r="D82">
            <v>53</v>
          </cell>
          <cell r="E82" t="str">
            <v>EF</v>
          </cell>
          <cell r="F82">
            <v>0.4201388888888889</v>
          </cell>
          <cell r="I82">
            <v>0.42777777777777781</v>
          </cell>
          <cell r="K82" t="str">
            <v>R</v>
          </cell>
          <cell r="M82">
            <v>7.6388888888889173E-3</v>
          </cell>
          <cell r="N82">
            <v>44</v>
          </cell>
          <cell r="O82">
            <v>50</v>
          </cell>
          <cell r="P82">
            <v>286.09753333333435</v>
          </cell>
          <cell r="Q82" t="str">
            <v>41a</v>
          </cell>
          <cell r="R82" t="str">
            <v>Pemutus tegangan menengah terbuka, pelebur tegangan menengah putus karena pohon / dahan / layang - layang</v>
          </cell>
          <cell r="S82" t="str">
            <v xml:space="preserve">SUTM ditimpa pelepah kelapa di Ngenjung Sari </v>
          </cell>
          <cell r="T82">
            <v>0</v>
          </cell>
          <cell r="U82">
            <v>7.6388888888889173E-3</v>
          </cell>
          <cell r="V82">
            <v>0</v>
          </cell>
          <cell r="W82">
            <v>0</v>
          </cell>
          <cell r="X82">
            <v>0</v>
          </cell>
          <cell r="Y82">
            <v>7.6388888888889173E-3</v>
          </cell>
          <cell r="Z82">
            <v>64</v>
          </cell>
          <cell r="AA82" t="str">
            <v>R</v>
          </cell>
          <cell r="AB82">
            <v>1</v>
          </cell>
          <cell r="AC82">
            <v>0</v>
          </cell>
          <cell r="AD82">
            <v>1</v>
          </cell>
          <cell r="AE82">
            <v>0</v>
          </cell>
          <cell r="AF82">
            <v>0</v>
          </cell>
          <cell r="AG82">
            <v>1</v>
          </cell>
        </row>
        <row r="83">
          <cell r="A83">
            <v>36625</v>
          </cell>
          <cell r="B83" t="str">
            <v>Nusa Dua</v>
          </cell>
          <cell r="C83" t="str">
            <v>P_Mumbul</v>
          </cell>
          <cell r="D83">
            <v>102</v>
          </cell>
          <cell r="H83">
            <v>0.47916666666666669</v>
          </cell>
          <cell r="I83">
            <v>0.4861111111111111</v>
          </cell>
          <cell r="K83" t="str">
            <v>M</v>
          </cell>
          <cell r="M83">
            <v>6.9444444444444198E-3</v>
          </cell>
          <cell r="N83">
            <v>88</v>
          </cell>
          <cell r="O83">
            <v>102</v>
          </cell>
          <cell r="P83">
            <v>500.54799999999813</v>
          </cell>
          <cell r="Q83">
            <v>46</v>
          </cell>
          <cell r="R83" t="str">
            <v>Cut Out rusak</v>
          </cell>
          <cell r="S83" t="str">
            <v>Jamperan putus ph.T di Goa Gong Mumbul</v>
          </cell>
          <cell r="T83">
            <v>0</v>
          </cell>
          <cell r="U83">
            <v>0</v>
          </cell>
          <cell r="V83">
            <v>0</v>
          </cell>
          <cell r="W83">
            <v>6.9444444444444198E-3</v>
          </cell>
          <cell r="X83">
            <v>0</v>
          </cell>
          <cell r="Y83">
            <v>6.9444444444444198E-3</v>
          </cell>
          <cell r="Z83">
            <v>136</v>
          </cell>
          <cell r="AA83" t="str">
            <v>R</v>
          </cell>
          <cell r="AB83">
            <v>0</v>
          </cell>
          <cell r="AC83">
            <v>1</v>
          </cell>
          <cell r="AD83">
            <v>0</v>
          </cell>
          <cell r="AE83">
            <v>0</v>
          </cell>
          <cell r="AF83">
            <v>1</v>
          </cell>
          <cell r="AG83">
            <v>1</v>
          </cell>
        </row>
        <row r="84">
          <cell r="A84">
            <v>36625</v>
          </cell>
          <cell r="B84" t="str">
            <v>Sanur</v>
          </cell>
          <cell r="C84" t="str">
            <v>P_Nusa_Indah</v>
          </cell>
          <cell r="D84">
            <v>112</v>
          </cell>
          <cell r="E84" t="str">
            <v>EF</v>
          </cell>
          <cell r="F84">
            <v>0.49027777777777781</v>
          </cell>
          <cell r="G84">
            <v>0.4909722222222222</v>
          </cell>
          <cell r="M84">
            <v>6.9444444444438647E-4</v>
          </cell>
          <cell r="N84">
            <v>95</v>
          </cell>
          <cell r="O84">
            <v>110</v>
          </cell>
          <cell r="P84">
            <v>54.962133333328737</v>
          </cell>
          <cell r="Q84" t="str">
            <v>41e</v>
          </cell>
          <cell r="R84" t="str">
            <v>Rele bekerja tanpa penyebab yang jelas, PMT  masuk kembali</v>
          </cell>
          <cell r="T84">
            <v>6.9444444444438647E-4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6.9444444444438647E-4</v>
          </cell>
          <cell r="Z84">
            <v>193</v>
          </cell>
          <cell r="AA84" t="str">
            <v>R</v>
          </cell>
          <cell r="AB84">
            <v>0</v>
          </cell>
          <cell r="AC84">
            <v>0</v>
          </cell>
          <cell r="AD84">
            <v>1</v>
          </cell>
          <cell r="AE84">
            <v>1</v>
          </cell>
          <cell r="AF84">
            <v>0</v>
          </cell>
          <cell r="AG84">
            <v>0</v>
          </cell>
        </row>
        <row r="85">
          <cell r="A85">
            <v>36625</v>
          </cell>
          <cell r="B85" t="str">
            <v>Gianyar</v>
          </cell>
          <cell r="C85" t="str">
            <v>P_Ubud</v>
          </cell>
          <cell r="D85">
            <v>125</v>
          </cell>
          <cell r="E85" t="str">
            <v>EF</v>
          </cell>
          <cell r="F85">
            <v>0.53472222222222221</v>
          </cell>
          <cell r="G85">
            <v>0.53541666666666665</v>
          </cell>
          <cell r="M85">
            <v>6.9444444444444198E-4</v>
          </cell>
          <cell r="N85">
            <v>102</v>
          </cell>
          <cell r="O85">
            <v>125</v>
          </cell>
          <cell r="P85">
            <v>61.341666666666448</v>
          </cell>
          <cell r="Q85" t="str">
            <v>41e</v>
          </cell>
          <cell r="R85" t="str">
            <v>Rele bekerja tanpa penyebab yang jelas, PMT  masuk kembali</v>
          </cell>
          <cell r="T85">
            <v>6.9444444444444198E-4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6.9444444444444198E-4</v>
          </cell>
          <cell r="Z85">
            <v>69</v>
          </cell>
          <cell r="AA85" t="str">
            <v>R</v>
          </cell>
          <cell r="AB85">
            <v>0</v>
          </cell>
          <cell r="AC85">
            <v>0</v>
          </cell>
          <cell r="AD85">
            <v>1</v>
          </cell>
          <cell r="AE85">
            <v>1</v>
          </cell>
          <cell r="AF85">
            <v>0</v>
          </cell>
          <cell r="AG85">
            <v>0</v>
          </cell>
        </row>
        <row r="86">
          <cell r="A86">
            <v>36625</v>
          </cell>
          <cell r="B86" t="str">
            <v>Gianyar</v>
          </cell>
          <cell r="C86" t="str">
            <v>P_Tampak_Siring</v>
          </cell>
          <cell r="D86">
            <v>50</v>
          </cell>
          <cell r="E86" t="str">
            <v>EF</v>
          </cell>
          <cell r="F86">
            <v>0.60972222222222217</v>
          </cell>
          <cell r="G86">
            <v>0.61041666666666672</v>
          </cell>
          <cell r="M86">
            <v>6.94444444444553E-4</v>
          </cell>
          <cell r="N86">
            <v>35</v>
          </cell>
          <cell r="O86">
            <v>40</v>
          </cell>
          <cell r="P86">
            <v>24.536666666670502</v>
          </cell>
          <cell r="Q86">
            <v>49</v>
          </cell>
          <cell r="R86" t="str">
            <v>Lain - lain</v>
          </cell>
          <cell r="S86" t="str">
            <v>Hang tembus phs S diBabakan</v>
          </cell>
          <cell r="T86">
            <v>6.94444444444553E-4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6.94444444444553E-4</v>
          </cell>
          <cell r="Z86">
            <v>64</v>
          </cell>
          <cell r="AA86" t="str">
            <v>R</v>
          </cell>
          <cell r="AB86">
            <v>0</v>
          </cell>
          <cell r="AC86">
            <v>0</v>
          </cell>
          <cell r="AD86">
            <v>1</v>
          </cell>
          <cell r="AE86">
            <v>1</v>
          </cell>
          <cell r="AF86">
            <v>0</v>
          </cell>
          <cell r="AG86">
            <v>0</v>
          </cell>
        </row>
        <row r="87">
          <cell r="A87">
            <v>36625</v>
          </cell>
          <cell r="B87" t="str">
            <v>Gianyar</v>
          </cell>
          <cell r="C87" t="str">
            <v>P_Tampak_Siring</v>
          </cell>
          <cell r="D87">
            <v>50</v>
          </cell>
          <cell r="E87" t="str">
            <v>EF</v>
          </cell>
          <cell r="F87">
            <v>0.61041666666666672</v>
          </cell>
          <cell r="I87">
            <v>0.63124999999999998</v>
          </cell>
          <cell r="K87" t="str">
            <v>R</v>
          </cell>
          <cell r="M87">
            <v>2.0833333333333259E-2</v>
          </cell>
          <cell r="N87">
            <v>35</v>
          </cell>
          <cell r="O87">
            <v>40</v>
          </cell>
          <cell r="P87">
            <v>736.09999999999741</v>
          </cell>
          <cell r="Q87">
            <v>49</v>
          </cell>
          <cell r="R87" t="str">
            <v>Lain - lain</v>
          </cell>
          <cell r="S87" t="str">
            <v>Hang tembus phs S diBabakan</v>
          </cell>
          <cell r="T87">
            <v>0</v>
          </cell>
          <cell r="U87">
            <v>2.0833333333333259E-2</v>
          </cell>
          <cell r="V87">
            <v>0</v>
          </cell>
          <cell r="W87">
            <v>0</v>
          </cell>
          <cell r="X87">
            <v>0</v>
          </cell>
          <cell r="Y87">
            <v>2.0833333333333259E-2</v>
          </cell>
          <cell r="Z87">
            <v>64</v>
          </cell>
          <cell r="AA87" t="str">
            <v>R</v>
          </cell>
          <cell r="AB87">
            <v>1</v>
          </cell>
          <cell r="AC87">
            <v>0</v>
          </cell>
          <cell r="AD87">
            <v>1</v>
          </cell>
          <cell r="AE87">
            <v>0</v>
          </cell>
          <cell r="AF87">
            <v>0</v>
          </cell>
          <cell r="AG87">
            <v>1</v>
          </cell>
        </row>
        <row r="88">
          <cell r="A88">
            <v>36625</v>
          </cell>
          <cell r="B88" t="str">
            <v>Gianyar</v>
          </cell>
          <cell r="C88" t="str">
            <v>P_Tampak_Siring</v>
          </cell>
          <cell r="D88">
            <v>35</v>
          </cell>
          <cell r="E88" t="str">
            <v>EF</v>
          </cell>
          <cell r="F88">
            <v>0.63263888888888886</v>
          </cell>
          <cell r="G88">
            <v>0.6333333333333333</v>
          </cell>
          <cell r="M88">
            <v>6.9444444444444198E-4</v>
          </cell>
          <cell r="N88">
            <v>35</v>
          </cell>
          <cell r="O88">
            <v>40</v>
          </cell>
          <cell r="P88">
            <v>17.175666666666604</v>
          </cell>
          <cell r="Q88">
            <v>49</v>
          </cell>
          <cell r="R88" t="str">
            <v>Lain - lain</v>
          </cell>
          <cell r="S88" t="str">
            <v>Hang tembus phs S diBabakan</v>
          </cell>
          <cell r="T88">
            <v>6.9444444444444198E-4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6.9444444444444198E-4</v>
          </cell>
          <cell r="Z88">
            <v>64</v>
          </cell>
          <cell r="AA88" t="str">
            <v>R</v>
          </cell>
          <cell r="AB88">
            <v>0</v>
          </cell>
          <cell r="AC88">
            <v>0</v>
          </cell>
          <cell r="AD88">
            <v>1</v>
          </cell>
          <cell r="AE88">
            <v>1</v>
          </cell>
          <cell r="AF88">
            <v>0</v>
          </cell>
          <cell r="AG88">
            <v>0</v>
          </cell>
        </row>
        <row r="89">
          <cell r="A89">
            <v>36625</v>
          </cell>
          <cell r="B89" t="str">
            <v>Kapal</v>
          </cell>
          <cell r="C89" t="str">
            <v>P_Darmasaba</v>
          </cell>
          <cell r="D89">
            <v>130</v>
          </cell>
          <cell r="E89" t="str">
            <v>OC</v>
          </cell>
          <cell r="F89">
            <v>0.64027777777777783</v>
          </cell>
          <cell r="I89">
            <v>0.64236111111111105</v>
          </cell>
          <cell r="K89" t="str">
            <v>M</v>
          </cell>
          <cell r="M89">
            <v>2.0833333333332149E-3</v>
          </cell>
          <cell r="N89">
            <v>122</v>
          </cell>
          <cell r="O89">
            <v>130</v>
          </cell>
          <cell r="P89">
            <v>191.38599999998911</v>
          </cell>
          <cell r="Q89" t="str">
            <v>41e</v>
          </cell>
          <cell r="R89" t="str">
            <v>Rele bekerja tanpa penyebab yang jelas, PMT  masuk kembali</v>
          </cell>
          <cell r="S89" t="str">
            <v>RC Gagal (IOS Hang)</v>
          </cell>
          <cell r="T89">
            <v>0</v>
          </cell>
          <cell r="U89">
            <v>2.0833333333332149E-3</v>
          </cell>
          <cell r="V89">
            <v>0</v>
          </cell>
          <cell r="W89">
            <v>0</v>
          </cell>
          <cell r="X89">
            <v>0</v>
          </cell>
          <cell r="Y89">
            <v>2.0833333333332149E-3</v>
          </cell>
          <cell r="Z89">
            <v>104</v>
          </cell>
          <cell r="AA89" t="str">
            <v>R</v>
          </cell>
          <cell r="AB89">
            <v>0</v>
          </cell>
          <cell r="AC89">
            <v>1</v>
          </cell>
          <cell r="AD89">
            <v>1</v>
          </cell>
          <cell r="AE89">
            <v>0</v>
          </cell>
          <cell r="AF89">
            <v>0</v>
          </cell>
          <cell r="AG89">
            <v>1</v>
          </cell>
        </row>
        <row r="90">
          <cell r="A90">
            <v>36625</v>
          </cell>
          <cell r="B90" t="str">
            <v>Gianyar</v>
          </cell>
          <cell r="C90" t="str">
            <v>P_Tampak_Siring</v>
          </cell>
          <cell r="D90">
            <v>53</v>
          </cell>
          <cell r="E90" t="str">
            <v>EF</v>
          </cell>
          <cell r="F90">
            <v>0.71944444444444444</v>
          </cell>
          <cell r="G90">
            <v>0.72013888888888899</v>
          </cell>
          <cell r="M90">
            <v>6.94444444444553E-4</v>
          </cell>
          <cell r="N90">
            <v>53</v>
          </cell>
          <cell r="O90">
            <v>53</v>
          </cell>
          <cell r="P90">
            <v>26.00886666667073</v>
          </cell>
          <cell r="Q90">
            <v>49</v>
          </cell>
          <cell r="R90" t="str">
            <v>Lain - lain</v>
          </cell>
          <cell r="S90" t="str">
            <v>Hang tembus phs S diBabakan</v>
          </cell>
          <cell r="T90">
            <v>6.94444444444553E-4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6.94444444444553E-4</v>
          </cell>
          <cell r="Z90">
            <v>64</v>
          </cell>
          <cell r="AA90" t="str">
            <v>R</v>
          </cell>
          <cell r="AB90">
            <v>0</v>
          </cell>
          <cell r="AC90">
            <v>0</v>
          </cell>
          <cell r="AD90">
            <v>1</v>
          </cell>
          <cell r="AE90">
            <v>1</v>
          </cell>
          <cell r="AF90">
            <v>0</v>
          </cell>
          <cell r="AG90">
            <v>0</v>
          </cell>
        </row>
        <row r="91">
          <cell r="A91">
            <v>36625</v>
          </cell>
          <cell r="B91" t="str">
            <v>Pesanggaran</v>
          </cell>
          <cell r="C91" t="str">
            <v>P_Duty_Free</v>
          </cell>
          <cell r="D91">
            <v>200</v>
          </cell>
          <cell r="E91" t="str">
            <v>EF</v>
          </cell>
          <cell r="F91">
            <v>0.79652777777777783</v>
          </cell>
          <cell r="I91">
            <v>0.7993055555555556</v>
          </cell>
          <cell r="K91" t="str">
            <v>M</v>
          </cell>
          <cell r="M91">
            <v>2.7777777777777679E-3</v>
          </cell>
          <cell r="N91">
            <v>0</v>
          </cell>
          <cell r="O91">
            <v>0</v>
          </cell>
          <cell r="P91">
            <v>392.58666666666528</v>
          </cell>
          <cell r="Q91">
            <v>49</v>
          </cell>
          <cell r="R91" t="str">
            <v>Lain - lain</v>
          </cell>
          <cell r="S91" t="str">
            <v>Dicoba gagal / Lokalisir</v>
          </cell>
          <cell r="T91">
            <v>0</v>
          </cell>
          <cell r="U91">
            <v>2.7777777777777679E-3</v>
          </cell>
          <cell r="V91">
            <v>0</v>
          </cell>
          <cell r="W91">
            <v>0</v>
          </cell>
          <cell r="X91">
            <v>0</v>
          </cell>
          <cell r="Y91">
            <v>2.7777777777777679E-3</v>
          </cell>
          <cell r="Z91">
            <v>165</v>
          </cell>
          <cell r="AA91" t="str">
            <v>R</v>
          </cell>
          <cell r="AB91">
            <v>0</v>
          </cell>
          <cell r="AC91">
            <v>1</v>
          </cell>
          <cell r="AD91">
            <v>1</v>
          </cell>
          <cell r="AE91">
            <v>0</v>
          </cell>
          <cell r="AF91">
            <v>0</v>
          </cell>
          <cell r="AG91">
            <v>1</v>
          </cell>
        </row>
        <row r="92">
          <cell r="A92">
            <v>36625</v>
          </cell>
          <cell r="B92" t="str">
            <v>Pesanggaran</v>
          </cell>
          <cell r="C92" t="str">
            <v>P_Duty_Free</v>
          </cell>
          <cell r="D92">
            <v>200</v>
          </cell>
          <cell r="E92" t="str">
            <v>EF</v>
          </cell>
          <cell r="F92">
            <v>0.7993055555555556</v>
          </cell>
          <cell r="I92">
            <v>0.81319444444444444</v>
          </cell>
          <cell r="K92" t="str">
            <v>M</v>
          </cell>
          <cell r="M92">
            <v>1.388888888888884E-2</v>
          </cell>
          <cell r="N92">
            <v>0</v>
          </cell>
          <cell r="O92">
            <v>0</v>
          </cell>
          <cell r="P92">
            <v>1962.9333333333263</v>
          </cell>
          <cell r="Q92">
            <v>49</v>
          </cell>
          <cell r="R92" t="str">
            <v>Lain - lain</v>
          </cell>
          <cell r="S92" t="str">
            <v>Dicoba gagal / Lokalisir</v>
          </cell>
          <cell r="T92">
            <v>0</v>
          </cell>
          <cell r="U92">
            <v>1.388888888888884E-2</v>
          </cell>
          <cell r="V92">
            <v>0</v>
          </cell>
          <cell r="W92">
            <v>0</v>
          </cell>
          <cell r="X92">
            <v>0</v>
          </cell>
          <cell r="Y92">
            <v>1.388888888888884E-2</v>
          </cell>
          <cell r="Z92">
            <v>165</v>
          </cell>
          <cell r="AA92" t="str">
            <v>R</v>
          </cell>
          <cell r="AB92">
            <v>0</v>
          </cell>
          <cell r="AC92">
            <v>1</v>
          </cell>
          <cell r="AD92">
            <v>1</v>
          </cell>
          <cell r="AE92">
            <v>0</v>
          </cell>
          <cell r="AF92">
            <v>0</v>
          </cell>
          <cell r="AG92">
            <v>1</v>
          </cell>
        </row>
        <row r="93">
          <cell r="A93">
            <v>36625</v>
          </cell>
          <cell r="B93" t="str">
            <v>Pesanggaran</v>
          </cell>
          <cell r="C93" t="str">
            <v>P_Duty_Free</v>
          </cell>
          <cell r="D93">
            <v>200</v>
          </cell>
          <cell r="E93" t="str">
            <v>EF</v>
          </cell>
          <cell r="F93">
            <v>0.81319444444444444</v>
          </cell>
          <cell r="I93">
            <v>0.88194444444444453</v>
          </cell>
          <cell r="J93">
            <v>0.81666666666666676</v>
          </cell>
          <cell r="K93" t="str">
            <v>M</v>
          </cell>
          <cell r="M93">
            <v>3.4722222222223209E-3</v>
          </cell>
          <cell r="P93">
            <v>490.73333333334728</v>
          </cell>
          <cell r="Q93">
            <v>51</v>
          </cell>
          <cell r="R93" t="str">
            <v>PMT TM terbuka atau pelebur TM putus karena gangguan kabel</v>
          </cell>
          <cell r="S93" t="str">
            <v>Titik GG be4lum ditemukan</v>
          </cell>
          <cell r="T93">
            <v>0</v>
          </cell>
          <cell r="U93">
            <v>0</v>
          </cell>
          <cell r="V93">
            <v>3.4722222222223209E-3</v>
          </cell>
          <cell r="W93">
            <v>0</v>
          </cell>
          <cell r="X93">
            <v>0</v>
          </cell>
          <cell r="Y93">
            <v>3.4722222222223209E-3</v>
          </cell>
          <cell r="Z93">
            <v>165</v>
          </cell>
          <cell r="AA93" t="str">
            <v>R</v>
          </cell>
          <cell r="AB93">
            <v>0</v>
          </cell>
          <cell r="AC93">
            <v>1</v>
          </cell>
          <cell r="AD93">
            <v>1</v>
          </cell>
          <cell r="AE93">
            <v>0</v>
          </cell>
          <cell r="AF93">
            <v>0</v>
          </cell>
          <cell r="AG93">
            <v>1</v>
          </cell>
        </row>
        <row r="94">
          <cell r="A94">
            <v>36625</v>
          </cell>
          <cell r="B94" t="str">
            <v>Pesanggaran</v>
          </cell>
          <cell r="C94" t="str">
            <v>P_Pelasa</v>
          </cell>
          <cell r="D94">
            <v>160</v>
          </cell>
          <cell r="E94" t="str">
            <v>EF</v>
          </cell>
          <cell r="F94">
            <v>0.79652777777777783</v>
          </cell>
          <cell r="I94">
            <v>0.79791666666666661</v>
          </cell>
          <cell r="K94" t="str">
            <v>R</v>
          </cell>
          <cell r="M94">
            <v>1.3888888888887729E-3</v>
          </cell>
          <cell r="N94">
            <v>75</v>
          </cell>
          <cell r="O94">
            <v>75</v>
          </cell>
          <cell r="P94">
            <v>157.03466666665355</v>
          </cell>
          <cell r="Q94">
            <v>56</v>
          </cell>
          <cell r="R94" t="str">
            <v>Rele bekerja karena ikutan (sympthetic tripping).</v>
          </cell>
          <cell r="S94" t="str">
            <v>Ikutan P. Duty Free</v>
          </cell>
          <cell r="T94">
            <v>0</v>
          </cell>
          <cell r="U94">
            <v>1.3888888888887729E-3</v>
          </cell>
          <cell r="V94">
            <v>0</v>
          </cell>
          <cell r="W94">
            <v>0</v>
          </cell>
          <cell r="X94">
            <v>0</v>
          </cell>
          <cell r="Y94">
            <v>1.3888888888887729E-3</v>
          </cell>
          <cell r="Z94">
            <v>164</v>
          </cell>
          <cell r="AA94" t="str">
            <v>R</v>
          </cell>
          <cell r="AB94">
            <v>1</v>
          </cell>
          <cell r="AC94">
            <v>0</v>
          </cell>
          <cell r="AD94">
            <v>1</v>
          </cell>
          <cell r="AE94">
            <v>0</v>
          </cell>
          <cell r="AF94">
            <v>0</v>
          </cell>
          <cell r="AG94">
            <v>1</v>
          </cell>
        </row>
        <row r="95">
          <cell r="A95">
            <v>36625</v>
          </cell>
          <cell r="B95" t="str">
            <v>Pesanggaran</v>
          </cell>
          <cell r="C95" t="str">
            <v>P_Bunisari</v>
          </cell>
          <cell r="D95">
            <v>240</v>
          </cell>
          <cell r="E95" t="str">
            <v>OC</v>
          </cell>
          <cell r="F95">
            <v>0.7993055555555556</v>
          </cell>
          <cell r="I95">
            <v>0.80069444444444438</v>
          </cell>
          <cell r="K95" t="str">
            <v>R</v>
          </cell>
          <cell r="M95">
            <v>1.3888888888887729E-3</v>
          </cell>
          <cell r="N95">
            <v>130</v>
          </cell>
          <cell r="O95">
            <v>130</v>
          </cell>
          <cell r="P95">
            <v>235.55199999998035</v>
          </cell>
          <cell r="Q95">
            <v>49</v>
          </cell>
          <cell r="R95" t="str">
            <v>Lain - lain</v>
          </cell>
          <cell r="S95" t="str">
            <v>Beban tidak simetris</v>
          </cell>
          <cell r="T95">
            <v>0</v>
          </cell>
          <cell r="U95">
            <v>1.3888888888887729E-3</v>
          </cell>
          <cell r="V95">
            <v>0</v>
          </cell>
          <cell r="W95">
            <v>0</v>
          </cell>
          <cell r="X95">
            <v>0</v>
          </cell>
          <cell r="Y95">
            <v>1.3888888888887729E-3</v>
          </cell>
          <cell r="Z95">
            <v>158</v>
          </cell>
          <cell r="AA95" t="str">
            <v>R</v>
          </cell>
          <cell r="AB95">
            <v>1</v>
          </cell>
          <cell r="AC95">
            <v>0</v>
          </cell>
          <cell r="AD95">
            <v>1</v>
          </cell>
          <cell r="AE95">
            <v>0</v>
          </cell>
          <cell r="AF95">
            <v>0</v>
          </cell>
          <cell r="AG95">
            <v>1</v>
          </cell>
        </row>
        <row r="96">
          <cell r="A96">
            <v>36625</v>
          </cell>
          <cell r="B96" t="str">
            <v>Pesanggaran</v>
          </cell>
          <cell r="C96" t="str">
            <v>P_Pelasa</v>
          </cell>
          <cell r="D96">
            <v>110</v>
          </cell>
          <cell r="H96">
            <v>0.8041666666666667</v>
          </cell>
          <cell r="I96">
            <v>0.87361111111111101</v>
          </cell>
          <cell r="K96" t="str">
            <v>R</v>
          </cell>
          <cell r="M96">
            <v>6.9444444444444309E-2</v>
          </cell>
          <cell r="N96">
            <v>68</v>
          </cell>
          <cell r="O96">
            <v>100</v>
          </cell>
          <cell r="P96">
            <v>5398.0666666666566</v>
          </cell>
          <cell r="Q96" t="str">
            <v>44b</v>
          </cell>
          <cell r="R96" t="str">
            <v>Jumper SUTM putus</v>
          </cell>
          <cell r="S96" t="str">
            <v>Jump.CO trafo di KA….. Putus</v>
          </cell>
          <cell r="T96">
            <v>0</v>
          </cell>
          <cell r="U96">
            <v>0</v>
          </cell>
          <cell r="V96">
            <v>0</v>
          </cell>
          <cell r="W96">
            <v>6.9444444444444309E-2</v>
          </cell>
          <cell r="X96">
            <v>0</v>
          </cell>
          <cell r="Y96">
            <v>6.9444444444444309E-2</v>
          </cell>
          <cell r="Z96">
            <v>164</v>
          </cell>
          <cell r="AA96" t="str">
            <v>R</v>
          </cell>
          <cell r="AB96">
            <v>1</v>
          </cell>
          <cell r="AC96">
            <v>0</v>
          </cell>
          <cell r="AD96">
            <v>0</v>
          </cell>
          <cell r="AE96">
            <v>0</v>
          </cell>
          <cell r="AF96">
            <v>1</v>
          </cell>
          <cell r="AG96">
            <v>1</v>
          </cell>
        </row>
        <row r="97">
          <cell r="A97">
            <v>36625</v>
          </cell>
          <cell r="B97" t="str">
            <v>Pesanggaran</v>
          </cell>
          <cell r="C97" t="str">
            <v>P_Bunisari</v>
          </cell>
          <cell r="D97">
            <v>130</v>
          </cell>
          <cell r="H97">
            <v>0.80763888888888891</v>
          </cell>
          <cell r="I97">
            <v>0.87152777777777779</v>
          </cell>
          <cell r="K97" t="str">
            <v>R</v>
          </cell>
          <cell r="M97">
            <v>6.3888888888888884E-2</v>
          </cell>
          <cell r="N97">
            <v>100</v>
          </cell>
          <cell r="O97">
            <v>135</v>
          </cell>
          <cell r="P97">
            <v>5869.170666666666</v>
          </cell>
          <cell r="Q97" t="str">
            <v>44a</v>
          </cell>
          <cell r="R97" t="str">
            <v>SUTM putus</v>
          </cell>
          <cell r="S97" t="str">
            <v>SUTM putus di depan Galael</v>
          </cell>
          <cell r="T97">
            <v>0</v>
          </cell>
          <cell r="U97">
            <v>0</v>
          </cell>
          <cell r="V97">
            <v>0</v>
          </cell>
          <cell r="W97">
            <v>6.3888888888888884E-2</v>
          </cell>
          <cell r="X97">
            <v>0</v>
          </cell>
          <cell r="Y97">
            <v>6.3888888888888884E-2</v>
          </cell>
          <cell r="Z97">
            <v>158</v>
          </cell>
          <cell r="AA97" t="str">
            <v>R</v>
          </cell>
          <cell r="AB97">
            <v>1</v>
          </cell>
          <cell r="AC97">
            <v>0</v>
          </cell>
          <cell r="AD97">
            <v>0</v>
          </cell>
          <cell r="AE97">
            <v>0</v>
          </cell>
          <cell r="AF97">
            <v>1</v>
          </cell>
          <cell r="AG97">
            <v>1</v>
          </cell>
        </row>
        <row r="98">
          <cell r="A98">
            <v>36625</v>
          </cell>
          <cell r="B98" t="str">
            <v>GD_Sahid</v>
          </cell>
          <cell r="C98" t="str">
            <v>LBS3_Rama_Palace</v>
          </cell>
          <cell r="D98">
            <v>0</v>
          </cell>
          <cell r="I98">
            <v>0.80763888888888891</v>
          </cell>
          <cell r="K98" t="str">
            <v>R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49</v>
          </cell>
          <cell r="R98" t="str">
            <v>Idem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722</v>
          </cell>
          <cell r="AA98" t="str">
            <v>L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1</v>
          </cell>
        </row>
        <row r="99">
          <cell r="A99">
            <v>36625</v>
          </cell>
          <cell r="B99" t="str">
            <v>GH_Legian</v>
          </cell>
          <cell r="C99" t="str">
            <v>LBS3_Kuta_Jaya</v>
          </cell>
          <cell r="D99">
            <v>0</v>
          </cell>
          <cell r="I99">
            <v>0.81666666666666676</v>
          </cell>
          <cell r="K99" t="str">
            <v>R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49</v>
          </cell>
          <cell r="R99" t="str">
            <v>Lain - lain</v>
          </cell>
          <cell r="S99" t="str">
            <v>Manuver beban u/.mempersempit pemadaman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273</v>
          </cell>
          <cell r="AA99" t="str">
            <v>L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1</v>
          </cell>
        </row>
        <row r="100">
          <cell r="A100">
            <v>36626</v>
          </cell>
          <cell r="B100" t="str">
            <v>Kapal</v>
          </cell>
          <cell r="C100" t="str">
            <v>P_Plaga</v>
          </cell>
          <cell r="D100">
            <v>115</v>
          </cell>
          <cell r="E100" t="str">
            <v>EF</v>
          </cell>
          <cell r="F100">
            <v>0.37847222222222227</v>
          </cell>
          <cell r="G100">
            <v>0.37916666666666665</v>
          </cell>
          <cell r="M100">
            <v>6.9444444444438647E-4</v>
          </cell>
          <cell r="N100">
            <v>75</v>
          </cell>
          <cell r="O100">
            <v>90</v>
          </cell>
          <cell r="P100">
            <v>56.434333333328624</v>
          </cell>
          <cell r="Q100" t="str">
            <v>41e</v>
          </cell>
          <cell r="R100" t="str">
            <v>Rele bekerja tanpa penyebab yang jelas, PMT  masuk kembali</v>
          </cell>
          <cell r="T100">
            <v>6.9444444444438647E-4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6.9444444444438647E-4</v>
          </cell>
          <cell r="Z100">
            <v>109</v>
          </cell>
          <cell r="AA100" t="str">
            <v>R</v>
          </cell>
          <cell r="AB100">
            <v>0</v>
          </cell>
          <cell r="AC100">
            <v>0</v>
          </cell>
          <cell r="AD100">
            <v>1</v>
          </cell>
          <cell r="AE100">
            <v>1</v>
          </cell>
          <cell r="AF100">
            <v>0</v>
          </cell>
          <cell r="AG100">
            <v>0</v>
          </cell>
        </row>
        <row r="101">
          <cell r="A101">
            <v>36626</v>
          </cell>
          <cell r="B101" t="str">
            <v>Sanur</v>
          </cell>
          <cell r="C101" t="str">
            <v>P_VIP_I</v>
          </cell>
          <cell r="D101">
            <v>130</v>
          </cell>
          <cell r="E101" t="str">
            <v>OC</v>
          </cell>
          <cell r="F101">
            <v>0.39374999999999999</v>
          </cell>
          <cell r="I101">
            <v>0.39444444444444443</v>
          </cell>
          <cell r="K101" t="str">
            <v>R</v>
          </cell>
          <cell r="M101">
            <v>6.9444444444444198E-4</v>
          </cell>
          <cell r="N101">
            <v>90</v>
          </cell>
          <cell r="O101">
            <v>115</v>
          </cell>
          <cell r="P101">
            <v>63.795333333333105</v>
          </cell>
          <cell r="Q101" t="str">
            <v>41e</v>
          </cell>
          <cell r="R101" t="str">
            <v>Rele bekerja tanpa penyebab yang jelas, PMT  masuk kembali</v>
          </cell>
          <cell r="T101">
            <v>0</v>
          </cell>
          <cell r="U101">
            <v>6.9444444444444198E-4</v>
          </cell>
          <cell r="V101">
            <v>0</v>
          </cell>
          <cell r="W101">
            <v>0</v>
          </cell>
          <cell r="X101">
            <v>0</v>
          </cell>
          <cell r="Y101">
            <v>6.9444444444444198E-4</v>
          </cell>
          <cell r="Z101">
            <v>190</v>
          </cell>
          <cell r="AA101" t="str">
            <v>R</v>
          </cell>
          <cell r="AB101">
            <v>1</v>
          </cell>
          <cell r="AC101">
            <v>0</v>
          </cell>
          <cell r="AD101">
            <v>1</v>
          </cell>
          <cell r="AE101">
            <v>0</v>
          </cell>
          <cell r="AF101">
            <v>0</v>
          </cell>
          <cell r="AG101">
            <v>1</v>
          </cell>
        </row>
        <row r="102">
          <cell r="A102">
            <v>36626</v>
          </cell>
          <cell r="B102" t="str">
            <v>Pesanggaran</v>
          </cell>
          <cell r="C102" t="str">
            <v>P_Pedungan</v>
          </cell>
          <cell r="D102">
            <v>150</v>
          </cell>
          <cell r="H102">
            <v>0.58333333333333337</v>
          </cell>
          <cell r="I102">
            <v>0.59444444444444444</v>
          </cell>
          <cell r="K102" t="str">
            <v>R</v>
          </cell>
          <cell r="M102">
            <v>1.1111111111111072E-2</v>
          </cell>
          <cell r="N102">
            <v>120</v>
          </cell>
          <cell r="O102">
            <v>125</v>
          </cell>
          <cell r="P102">
            <v>1177.7599999999957</v>
          </cell>
          <cell r="Q102">
            <v>38</v>
          </cell>
          <cell r="R102" t="str">
            <v>Kerusakan bagian-bagian tiang listrik TM kecuali isolator dan penghantar</v>
          </cell>
          <cell r="S102" t="str">
            <v>Tiang miring di DB.196 Jl. Iman Bonjol</v>
          </cell>
          <cell r="T102">
            <v>0</v>
          </cell>
          <cell r="U102">
            <v>0</v>
          </cell>
          <cell r="V102">
            <v>0</v>
          </cell>
          <cell r="W102">
            <v>1.1111111111111072E-2</v>
          </cell>
          <cell r="X102">
            <v>0</v>
          </cell>
          <cell r="Y102">
            <v>1.1111111111111072E-2</v>
          </cell>
          <cell r="Z102">
            <v>163</v>
          </cell>
          <cell r="AA102" t="str">
            <v>R</v>
          </cell>
          <cell r="AB102">
            <v>1</v>
          </cell>
          <cell r="AC102">
            <v>0</v>
          </cell>
          <cell r="AD102">
            <v>0</v>
          </cell>
          <cell r="AE102">
            <v>0</v>
          </cell>
          <cell r="AF102">
            <v>1</v>
          </cell>
          <cell r="AG102">
            <v>1</v>
          </cell>
        </row>
        <row r="103">
          <cell r="A103">
            <v>36626</v>
          </cell>
          <cell r="B103" t="str">
            <v>Antosari</v>
          </cell>
          <cell r="C103" t="str">
            <v>P_Bajera</v>
          </cell>
          <cell r="D103">
            <v>11</v>
          </cell>
          <cell r="E103" t="str">
            <v>OC</v>
          </cell>
          <cell r="F103">
            <v>0.64097222222222217</v>
          </cell>
          <cell r="I103">
            <v>0.64166666666666672</v>
          </cell>
          <cell r="K103" t="str">
            <v>R</v>
          </cell>
          <cell r="M103">
            <v>6.94444444444553E-4</v>
          </cell>
          <cell r="N103">
            <v>11</v>
          </cell>
          <cell r="O103">
            <v>18</v>
          </cell>
          <cell r="P103">
            <v>5.3980666666675106</v>
          </cell>
          <cell r="Q103" t="str">
            <v>41e</v>
          </cell>
          <cell r="R103" t="str">
            <v>Rele bekerja tanpa penyebab yang jelas, PMT  masuk kembali</v>
          </cell>
          <cell r="T103">
            <v>0</v>
          </cell>
          <cell r="U103">
            <v>6.94444444444553E-4</v>
          </cell>
          <cell r="V103">
            <v>0</v>
          </cell>
          <cell r="W103">
            <v>0</v>
          </cell>
          <cell r="X103">
            <v>0</v>
          </cell>
          <cell r="Y103">
            <v>6.94444444444553E-4</v>
          </cell>
          <cell r="Z103">
            <v>2</v>
          </cell>
          <cell r="AA103" t="str">
            <v>R</v>
          </cell>
          <cell r="AB103">
            <v>1</v>
          </cell>
          <cell r="AC103">
            <v>0</v>
          </cell>
          <cell r="AD103">
            <v>1</v>
          </cell>
          <cell r="AE103">
            <v>0</v>
          </cell>
          <cell r="AF103">
            <v>0</v>
          </cell>
          <cell r="AG103">
            <v>1</v>
          </cell>
        </row>
        <row r="104">
          <cell r="A104">
            <v>36626</v>
          </cell>
          <cell r="B104" t="str">
            <v>Pesanggaran</v>
          </cell>
          <cell r="C104" t="str">
            <v>P_Bunisari</v>
          </cell>
          <cell r="D104">
            <v>130</v>
          </cell>
          <cell r="H104">
            <v>0.66180555555555554</v>
          </cell>
          <cell r="I104">
            <v>0.66388888888888886</v>
          </cell>
          <cell r="K104" t="str">
            <v>R</v>
          </cell>
          <cell r="M104">
            <v>2.0833333333333259E-3</v>
          </cell>
          <cell r="N104">
            <v>85</v>
          </cell>
          <cell r="O104">
            <v>90</v>
          </cell>
          <cell r="P104">
            <v>191.38599999999931</v>
          </cell>
          <cell r="Q104">
            <v>49</v>
          </cell>
          <cell r="R104" t="str">
            <v>Lain - lain</v>
          </cell>
          <cell r="S104" t="str">
            <v>Melepas LBS Sentral Parkir / Penormalan beban Pedungan</v>
          </cell>
          <cell r="T104">
            <v>0</v>
          </cell>
          <cell r="U104">
            <v>0</v>
          </cell>
          <cell r="V104">
            <v>0</v>
          </cell>
          <cell r="W104">
            <v>2.0833333333333259E-3</v>
          </cell>
          <cell r="X104">
            <v>0</v>
          </cell>
          <cell r="Y104">
            <v>2.0833333333333259E-3</v>
          </cell>
          <cell r="Z104">
            <v>158</v>
          </cell>
          <cell r="AA104" t="str">
            <v>R</v>
          </cell>
          <cell r="AB104">
            <v>1</v>
          </cell>
          <cell r="AC104">
            <v>0</v>
          </cell>
          <cell r="AD104">
            <v>0</v>
          </cell>
          <cell r="AE104">
            <v>0</v>
          </cell>
          <cell r="AF104">
            <v>1</v>
          </cell>
          <cell r="AG104">
            <v>1</v>
          </cell>
        </row>
        <row r="105">
          <cell r="A105">
            <v>36626</v>
          </cell>
          <cell r="B105" t="str">
            <v>Pesanggaran</v>
          </cell>
          <cell r="C105" t="str">
            <v>P_Pedungan</v>
          </cell>
          <cell r="D105">
            <v>140</v>
          </cell>
          <cell r="E105" t="str">
            <v/>
          </cell>
          <cell r="H105">
            <v>0.7006944444444444</v>
          </cell>
          <cell r="I105">
            <v>0.7104166666666667</v>
          </cell>
          <cell r="K105" t="str">
            <v>R</v>
          </cell>
          <cell r="M105">
            <v>9.7222222222222987E-3</v>
          </cell>
          <cell r="N105">
            <v>160</v>
          </cell>
          <cell r="O105">
            <v>170</v>
          </cell>
          <cell r="P105">
            <v>961.83733333334089</v>
          </cell>
          <cell r="Q105">
            <v>49</v>
          </cell>
          <cell r="R105" t="str">
            <v>Lain - lain</v>
          </cell>
          <cell r="S105" t="str">
            <v>Jumper kembali DB 74 dan      SUTM diutara Sentral Parkir / Penormalan</v>
          </cell>
          <cell r="T105">
            <v>0</v>
          </cell>
          <cell r="U105">
            <v>0</v>
          </cell>
          <cell r="V105">
            <v>0</v>
          </cell>
          <cell r="W105">
            <v>9.7222222222222987E-3</v>
          </cell>
          <cell r="X105">
            <v>0</v>
          </cell>
          <cell r="Y105">
            <v>9.7222222222222987E-3</v>
          </cell>
          <cell r="Z105">
            <v>163</v>
          </cell>
          <cell r="AA105" t="str">
            <v>R</v>
          </cell>
          <cell r="AB105">
            <v>1</v>
          </cell>
          <cell r="AC105">
            <v>0</v>
          </cell>
          <cell r="AD105">
            <v>0</v>
          </cell>
          <cell r="AE105">
            <v>0</v>
          </cell>
          <cell r="AF105">
            <v>1</v>
          </cell>
          <cell r="AG105">
            <v>1</v>
          </cell>
        </row>
        <row r="106">
          <cell r="A106">
            <v>36626</v>
          </cell>
          <cell r="B106" t="str">
            <v>Antosari</v>
          </cell>
          <cell r="C106" t="str">
            <v>P_Bajera</v>
          </cell>
          <cell r="D106">
            <v>35</v>
          </cell>
          <cell r="H106">
            <v>0.8340277777777777</v>
          </cell>
          <cell r="I106">
            <v>0.83819444444444446</v>
          </cell>
          <cell r="K106" t="str">
            <v>R</v>
          </cell>
          <cell r="M106">
            <v>4.1666666666667629E-3</v>
          </cell>
          <cell r="N106">
            <v>27</v>
          </cell>
          <cell r="O106">
            <v>35</v>
          </cell>
          <cell r="P106">
            <v>103.05400000000238</v>
          </cell>
          <cell r="Q106" t="str">
            <v>44b</v>
          </cell>
          <cell r="R106" t="str">
            <v>Jumper SUTM putus</v>
          </cell>
          <cell r="S106" t="str">
            <v>Perb. Jamperan SUTM phasa R putus di Desa Serampingan</v>
          </cell>
          <cell r="T106">
            <v>0</v>
          </cell>
          <cell r="U106">
            <v>0</v>
          </cell>
          <cell r="V106">
            <v>0</v>
          </cell>
          <cell r="W106">
            <v>4.1666666666667629E-3</v>
          </cell>
          <cell r="X106">
            <v>0</v>
          </cell>
          <cell r="Y106">
            <v>4.1666666666667629E-3</v>
          </cell>
          <cell r="Z106">
            <v>2</v>
          </cell>
          <cell r="AA106" t="str">
            <v>R</v>
          </cell>
          <cell r="AB106">
            <v>1</v>
          </cell>
          <cell r="AC106">
            <v>0</v>
          </cell>
          <cell r="AD106">
            <v>0</v>
          </cell>
          <cell r="AE106">
            <v>0</v>
          </cell>
          <cell r="AF106">
            <v>1</v>
          </cell>
          <cell r="AG106">
            <v>1</v>
          </cell>
        </row>
        <row r="107">
          <cell r="A107">
            <v>36625</v>
          </cell>
          <cell r="B107" t="str">
            <v>Pesanggaran</v>
          </cell>
          <cell r="C107" t="str">
            <v>P_Duty_Free</v>
          </cell>
          <cell r="D107">
            <v>200</v>
          </cell>
          <cell r="E107" t="str">
            <v>EF</v>
          </cell>
          <cell r="F107">
            <v>36625.881944444445</v>
          </cell>
          <cell r="G107">
            <v>0</v>
          </cell>
          <cell r="H107">
            <v>0</v>
          </cell>
          <cell r="I107">
            <v>36638.668749999997</v>
          </cell>
          <cell r="M107">
            <v>12.786805555551837</v>
          </cell>
          <cell r="Q107">
            <v>51</v>
          </cell>
          <cell r="R107" t="str">
            <v>PMT TM terbuka atau pelebur TM putus karena gangguan kabel</v>
          </cell>
          <cell r="S107" t="str">
            <v>Titik GG belum ditemukan dan beban dimanuver ke P.Exp.Legian</v>
          </cell>
          <cell r="T107">
            <v>0</v>
          </cell>
          <cell r="U107">
            <v>12.786805555551837</v>
          </cell>
          <cell r="V107">
            <v>0</v>
          </cell>
          <cell r="W107">
            <v>0</v>
          </cell>
          <cell r="X107">
            <v>0</v>
          </cell>
          <cell r="Y107">
            <v>12.786805555551837</v>
          </cell>
          <cell r="Z107">
            <v>165</v>
          </cell>
          <cell r="AA107" t="str">
            <v>R</v>
          </cell>
          <cell r="AB107">
            <v>0</v>
          </cell>
          <cell r="AC107">
            <v>0</v>
          </cell>
          <cell r="AD107">
            <v>1</v>
          </cell>
          <cell r="AE107">
            <v>0</v>
          </cell>
          <cell r="AF107">
            <v>0</v>
          </cell>
          <cell r="AG107">
            <v>1</v>
          </cell>
        </row>
        <row r="108">
          <cell r="A108">
            <v>36626</v>
          </cell>
          <cell r="B108" t="str">
            <v>GH_Legian</v>
          </cell>
          <cell r="C108" t="str">
            <v>LBS1_Dyana_Pura</v>
          </cell>
          <cell r="D108">
            <v>0</v>
          </cell>
          <cell r="H108">
            <v>0.92222222222222217</v>
          </cell>
          <cell r="K108" t="str">
            <v>R</v>
          </cell>
          <cell r="P108">
            <v>0</v>
          </cell>
          <cell r="Q108">
            <v>49</v>
          </cell>
          <cell r="R108" t="str">
            <v>Lain - lain</v>
          </cell>
          <cell r="S108" t="str">
            <v>Manuver beban u/.mempersempit pemadaman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271</v>
          </cell>
          <cell r="AA108" t="str">
            <v>L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1</v>
          </cell>
          <cell r="AG108">
            <v>0</v>
          </cell>
        </row>
        <row r="109">
          <cell r="A109">
            <v>36626</v>
          </cell>
          <cell r="B109" t="str">
            <v>Pesanggaran</v>
          </cell>
          <cell r="C109" t="str">
            <v>P_Bunisari</v>
          </cell>
          <cell r="D109">
            <v>142</v>
          </cell>
          <cell r="E109" t="str">
            <v>OC/M</v>
          </cell>
          <cell r="F109">
            <v>0.88194444444444453</v>
          </cell>
          <cell r="I109">
            <v>0.88263888888888886</v>
          </cell>
          <cell r="K109" t="str">
            <v>R</v>
          </cell>
          <cell r="M109">
            <v>6.9444444444433095E-4</v>
          </cell>
          <cell r="N109">
            <v>140</v>
          </cell>
          <cell r="O109">
            <v>142</v>
          </cell>
          <cell r="P109">
            <v>69.684133333321938</v>
          </cell>
          <cell r="Q109" t="str">
            <v>41e</v>
          </cell>
          <cell r="R109" t="str">
            <v>Rele bekerja tanpa penyebab yang jelas, PMT  masuk kembali</v>
          </cell>
          <cell r="T109">
            <v>0</v>
          </cell>
          <cell r="U109">
            <v>6.9444444444433095E-4</v>
          </cell>
          <cell r="V109">
            <v>0</v>
          </cell>
          <cell r="W109">
            <v>0</v>
          </cell>
          <cell r="X109">
            <v>0</v>
          </cell>
          <cell r="Y109">
            <v>6.9444444444433095E-4</v>
          </cell>
          <cell r="Z109">
            <v>158</v>
          </cell>
          <cell r="AA109" t="str">
            <v>R</v>
          </cell>
          <cell r="AB109">
            <v>1</v>
          </cell>
          <cell r="AC109">
            <v>0</v>
          </cell>
          <cell r="AD109">
            <v>1</v>
          </cell>
          <cell r="AE109">
            <v>0</v>
          </cell>
          <cell r="AF109">
            <v>0</v>
          </cell>
          <cell r="AG109">
            <v>1</v>
          </cell>
        </row>
        <row r="110">
          <cell r="A110">
            <v>36626</v>
          </cell>
          <cell r="B110" t="str">
            <v>Pesanggaran</v>
          </cell>
          <cell r="C110" t="str">
            <v>P_Pelasa</v>
          </cell>
          <cell r="D110">
            <v>76</v>
          </cell>
          <cell r="H110">
            <v>0.88958333333333339</v>
          </cell>
          <cell r="I110">
            <v>0.91041666666666676</v>
          </cell>
          <cell r="K110" t="str">
            <v>R</v>
          </cell>
          <cell r="M110">
            <v>2.083333333333337E-2</v>
          </cell>
          <cell r="N110">
            <v>60</v>
          </cell>
          <cell r="O110">
            <v>75</v>
          </cell>
          <cell r="P110">
            <v>1118.8720000000019</v>
          </cell>
          <cell r="Q110" t="str">
            <v>44a</v>
          </cell>
          <cell r="R110" t="str">
            <v>SUTM putus</v>
          </cell>
          <cell r="S110" t="str">
            <v>Jamperan SUTM putus di Padma Utara Phasa T</v>
          </cell>
          <cell r="T110">
            <v>0</v>
          </cell>
          <cell r="U110">
            <v>0</v>
          </cell>
          <cell r="V110">
            <v>0</v>
          </cell>
          <cell r="W110">
            <v>2.083333333333337E-2</v>
          </cell>
          <cell r="X110">
            <v>0</v>
          </cell>
          <cell r="Y110">
            <v>2.083333333333337E-2</v>
          </cell>
          <cell r="Z110">
            <v>164</v>
          </cell>
          <cell r="AA110" t="str">
            <v>R</v>
          </cell>
          <cell r="AB110">
            <v>1</v>
          </cell>
          <cell r="AC110">
            <v>0</v>
          </cell>
          <cell r="AD110">
            <v>0</v>
          </cell>
          <cell r="AE110">
            <v>0</v>
          </cell>
          <cell r="AF110">
            <v>1</v>
          </cell>
          <cell r="AG110">
            <v>1</v>
          </cell>
        </row>
        <row r="111">
          <cell r="A111">
            <v>36627</v>
          </cell>
          <cell r="B111" t="str">
            <v>Nusa Dua</v>
          </cell>
          <cell r="C111" t="str">
            <v>Nusa_Dua_Trafo_2</v>
          </cell>
          <cell r="D111">
            <v>0</v>
          </cell>
          <cell r="H111">
            <v>0.41180555555555554</v>
          </cell>
          <cell r="I111">
            <v>0.60624999999999996</v>
          </cell>
          <cell r="K111" t="str">
            <v>M</v>
          </cell>
          <cell r="M111">
            <v>0.19444444444444442</v>
          </cell>
          <cell r="N111">
            <v>0</v>
          </cell>
          <cell r="O111">
            <v>0</v>
          </cell>
          <cell r="P111">
            <v>0</v>
          </cell>
          <cell r="Q111">
            <v>92</v>
          </cell>
          <cell r="R111" t="str">
            <v xml:space="preserve">Karena pemeliharaan </v>
          </cell>
          <cell r="S111" t="str">
            <v>Har tahunan Trf II sesuai jadwal</v>
          </cell>
          <cell r="T111">
            <v>0</v>
          </cell>
          <cell r="U111">
            <v>0</v>
          </cell>
          <cell r="V111">
            <v>0</v>
          </cell>
          <cell r="W111">
            <v>0.19444444444444442</v>
          </cell>
          <cell r="X111">
            <v>0</v>
          </cell>
          <cell r="Y111">
            <v>0.19444444444444442</v>
          </cell>
          <cell r="Z111">
            <v>122</v>
          </cell>
          <cell r="AA111" t="str">
            <v>M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1</v>
          </cell>
          <cell r="AG111">
            <v>1</v>
          </cell>
        </row>
        <row r="112">
          <cell r="A112">
            <v>36627</v>
          </cell>
          <cell r="B112" t="str">
            <v>Sanur</v>
          </cell>
          <cell r="C112" t="str">
            <v>P_Sedap_Malam</v>
          </cell>
          <cell r="D112">
            <v>160</v>
          </cell>
          <cell r="E112" t="str">
            <v>OC</v>
          </cell>
          <cell r="F112">
            <v>0.78680555555555554</v>
          </cell>
          <cell r="I112">
            <v>0.78819444444444453</v>
          </cell>
          <cell r="K112" t="str">
            <v>M</v>
          </cell>
          <cell r="M112">
            <v>1.388888888888995E-3</v>
          </cell>
          <cell r="N112">
            <v>158</v>
          </cell>
          <cell r="O112">
            <v>160</v>
          </cell>
          <cell r="P112">
            <v>157.03466666667865</v>
          </cell>
          <cell r="Q112">
            <v>49</v>
          </cell>
          <cell r="R112" t="str">
            <v>Lain - lain</v>
          </cell>
          <cell r="S112" t="str">
            <v xml:space="preserve">SUTM lepas dari Isolator dan nempel ke travers  </v>
          </cell>
          <cell r="T112">
            <v>0</v>
          </cell>
          <cell r="U112">
            <v>1.388888888888995E-3</v>
          </cell>
          <cell r="V112">
            <v>0</v>
          </cell>
          <cell r="W112">
            <v>0</v>
          </cell>
          <cell r="X112">
            <v>0</v>
          </cell>
          <cell r="Y112">
            <v>1.388888888888995E-3</v>
          </cell>
          <cell r="Z112">
            <v>195</v>
          </cell>
          <cell r="AA112" t="str">
            <v>R</v>
          </cell>
          <cell r="AB112">
            <v>0</v>
          </cell>
          <cell r="AC112">
            <v>1</v>
          </cell>
          <cell r="AD112">
            <v>1</v>
          </cell>
          <cell r="AE112">
            <v>0</v>
          </cell>
          <cell r="AF112">
            <v>0</v>
          </cell>
          <cell r="AG112">
            <v>1</v>
          </cell>
        </row>
        <row r="113">
          <cell r="A113">
            <v>36627</v>
          </cell>
          <cell r="B113" t="str">
            <v>Sanur</v>
          </cell>
          <cell r="C113" t="str">
            <v>P_Sedap_Malam</v>
          </cell>
          <cell r="D113">
            <v>0</v>
          </cell>
          <cell r="E113" t="str">
            <v>EF</v>
          </cell>
          <cell r="F113">
            <v>0.7909722222222223</v>
          </cell>
          <cell r="I113">
            <v>0.8666666666666667</v>
          </cell>
          <cell r="K113" t="str">
            <v>M</v>
          </cell>
          <cell r="M113">
            <v>7.5694444444444398E-2</v>
          </cell>
          <cell r="N113">
            <v>130</v>
          </cell>
          <cell r="O113">
            <v>160</v>
          </cell>
          <cell r="P113">
            <v>0</v>
          </cell>
          <cell r="Q113" t="str">
            <v>44b</v>
          </cell>
          <cell r="R113" t="str">
            <v>Jumper SUTM putus</v>
          </cell>
          <cell r="S113" t="str">
            <v>Jamp.SUTM putus barat GI Sanur</v>
          </cell>
          <cell r="T113">
            <v>0</v>
          </cell>
          <cell r="U113">
            <v>7.5694444444444398E-2</v>
          </cell>
          <cell r="V113">
            <v>0</v>
          </cell>
          <cell r="W113">
            <v>0</v>
          </cell>
          <cell r="X113">
            <v>0</v>
          </cell>
          <cell r="Y113">
            <v>7.5694444444444398E-2</v>
          </cell>
          <cell r="Z113">
            <v>195</v>
          </cell>
          <cell r="AA113" t="str">
            <v>R</v>
          </cell>
          <cell r="AB113">
            <v>0</v>
          </cell>
          <cell r="AC113">
            <v>1</v>
          </cell>
          <cell r="AD113">
            <v>1</v>
          </cell>
          <cell r="AE113">
            <v>0</v>
          </cell>
          <cell r="AF113">
            <v>0</v>
          </cell>
          <cell r="AG113">
            <v>1</v>
          </cell>
        </row>
        <row r="114">
          <cell r="A114">
            <v>36627</v>
          </cell>
          <cell r="B114" t="str">
            <v>Sanur</v>
          </cell>
          <cell r="C114" t="str">
            <v>P_Nusa_Indah</v>
          </cell>
          <cell r="D114">
            <v>195</v>
          </cell>
          <cell r="H114">
            <v>0.80694444444444446</v>
          </cell>
          <cell r="I114">
            <v>0.81527777777777777</v>
          </cell>
          <cell r="K114" t="str">
            <v>R</v>
          </cell>
          <cell r="M114">
            <v>8.3333333333333037E-3</v>
          </cell>
          <cell r="N114">
            <v>205</v>
          </cell>
          <cell r="O114">
            <v>205</v>
          </cell>
          <cell r="P114">
            <v>1148.3159999999959</v>
          </cell>
          <cell r="Q114">
            <v>49</v>
          </cell>
          <cell r="R114" t="str">
            <v>Lain - lain</v>
          </cell>
          <cell r="S114" t="str">
            <v>Manuver beban / masukan PTS Kepundung</v>
          </cell>
          <cell r="T114">
            <v>0</v>
          </cell>
          <cell r="U114">
            <v>0</v>
          </cell>
          <cell r="V114">
            <v>0</v>
          </cell>
          <cell r="W114">
            <v>8.3333333333333037E-3</v>
          </cell>
          <cell r="X114">
            <v>0</v>
          </cell>
          <cell r="Y114">
            <v>8.3333333333333037E-3</v>
          </cell>
          <cell r="Z114">
            <v>193</v>
          </cell>
          <cell r="AA114" t="str">
            <v>R</v>
          </cell>
          <cell r="AB114">
            <v>1</v>
          </cell>
          <cell r="AC114">
            <v>0</v>
          </cell>
          <cell r="AD114">
            <v>0</v>
          </cell>
          <cell r="AE114">
            <v>0</v>
          </cell>
          <cell r="AF114">
            <v>1</v>
          </cell>
          <cell r="AG114">
            <v>1</v>
          </cell>
        </row>
        <row r="115">
          <cell r="A115">
            <v>36627</v>
          </cell>
          <cell r="B115" t="str">
            <v>Sanur</v>
          </cell>
          <cell r="C115" t="str">
            <v>P_Nusa_Indah</v>
          </cell>
          <cell r="D115">
            <v>216</v>
          </cell>
          <cell r="E115" t="str">
            <v>EF</v>
          </cell>
          <cell r="F115">
            <v>0.83472222222222225</v>
          </cell>
          <cell r="I115">
            <v>0.85555555555555562</v>
          </cell>
          <cell r="K115" t="str">
            <v>R</v>
          </cell>
          <cell r="M115">
            <v>2.083333333333337E-2</v>
          </cell>
          <cell r="N115">
            <v>160</v>
          </cell>
          <cell r="O115">
            <v>200</v>
          </cell>
          <cell r="P115">
            <v>3179.9520000000052</v>
          </cell>
          <cell r="Q115">
            <v>24</v>
          </cell>
          <cell r="R115" t="str">
            <v>Transformator rusak</v>
          </cell>
          <cell r="S115" t="str">
            <v>Trafo DT 29 rusak Jl.Setiaki</v>
          </cell>
          <cell r="T115">
            <v>0</v>
          </cell>
          <cell r="U115">
            <v>2.083333333333337E-2</v>
          </cell>
          <cell r="V115">
            <v>0</v>
          </cell>
          <cell r="W115">
            <v>0</v>
          </cell>
          <cell r="X115">
            <v>0</v>
          </cell>
          <cell r="Y115">
            <v>2.083333333333337E-2</v>
          </cell>
          <cell r="Z115">
            <v>193</v>
          </cell>
          <cell r="AA115" t="str">
            <v>R</v>
          </cell>
          <cell r="AB115">
            <v>1</v>
          </cell>
          <cell r="AC115">
            <v>0</v>
          </cell>
          <cell r="AD115">
            <v>1</v>
          </cell>
          <cell r="AE115">
            <v>0</v>
          </cell>
          <cell r="AF115">
            <v>0</v>
          </cell>
          <cell r="AG115">
            <v>1</v>
          </cell>
        </row>
        <row r="116">
          <cell r="A116">
            <v>36627</v>
          </cell>
          <cell r="B116" t="str">
            <v>Gianyar</v>
          </cell>
          <cell r="C116" t="str">
            <v>P_Tampak_Siring</v>
          </cell>
          <cell r="D116">
            <v>130</v>
          </cell>
          <cell r="E116" t="str">
            <v>EF</v>
          </cell>
          <cell r="F116">
            <v>0.86597222222222225</v>
          </cell>
          <cell r="G116">
            <v>0.8666666666666667</v>
          </cell>
          <cell r="M116">
            <v>6.9444444444444198E-4</v>
          </cell>
          <cell r="N116">
            <v>130</v>
          </cell>
          <cell r="O116">
            <v>130</v>
          </cell>
          <cell r="P116">
            <v>63.795333333333105</v>
          </cell>
          <cell r="Q116" t="str">
            <v>41e</v>
          </cell>
          <cell r="R116" t="str">
            <v>Rele bekerja tanpa penyebab yang jelas, PMT  masuk kembali</v>
          </cell>
          <cell r="T116">
            <v>6.9444444444444198E-4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6.9444444444444198E-4</v>
          </cell>
          <cell r="Z116">
            <v>64</v>
          </cell>
          <cell r="AA116" t="str">
            <v>R</v>
          </cell>
          <cell r="AB116">
            <v>0</v>
          </cell>
          <cell r="AC116">
            <v>0</v>
          </cell>
          <cell r="AD116">
            <v>1</v>
          </cell>
          <cell r="AE116">
            <v>1</v>
          </cell>
          <cell r="AF116">
            <v>0</v>
          </cell>
          <cell r="AG116">
            <v>0</v>
          </cell>
        </row>
        <row r="117">
          <cell r="A117">
            <v>36627</v>
          </cell>
          <cell r="B117" t="str">
            <v>Sanur</v>
          </cell>
          <cell r="C117" t="str">
            <v>P_Sedap_Malam</v>
          </cell>
          <cell r="D117">
            <v>130</v>
          </cell>
          <cell r="H117">
            <v>0.88194444444444453</v>
          </cell>
          <cell r="I117">
            <v>0.88263888888888886</v>
          </cell>
          <cell r="K117" t="str">
            <v>M</v>
          </cell>
          <cell r="M117">
            <v>6.9444444444433095E-4</v>
          </cell>
          <cell r="N117">
            <v>190</v>
          </cell>
          <cell r="O117">
            <v>190</v>
          </cell>
          <cell r="P117">
            <v>63.795333333322901</v>
          </cell>
          <cell r="Q117">
            <v>49</v>
          </cell>
          <cell r="R117" t="str">
            <v>Lain - lain</v>
          </cell>
          <cell r="S117" t="str">
            <v>Melepas PTS PHB</v>
          </cell>
          <cell r="T117">
            <v>0</v>
          </cell>
          <cell r="U117">
            <v>0</v>
          </cell>
          <cell r="V117">
            <v>0</v>
          </cell>
          <cell r="W117">
            <v>6.9444444444433095E-4</v>
          </cell>
          <cell r="X117">
            <v>0</v>
          </cell>
          <cell r="Y117">
            <v>6.9444444444433095E-4</v>
          </cell>
          <cell r="Z117">
            <v>195</v>
          </cell>
          <cell r="AA117" t="str">
            <v>R</v>
          </cell>
          <cell r="AB117">
            <v>0</v>
          </cell>
          <cell r="AC117">
            <v>1</v>
          </cell>
          <cell r="AD117">
            <v>0</v>
          </cell>
          <cell r="AE117">
            <v>0</v>
          </cell>
          <cell r="AF117">
            <v>1</v>
          </cell>
          <cell r="AG117">
            <v>1</v>
          </cell>
        </row>
        <row r="118">
          <cell r="A118">
            <v>36627</v>
          </cell>
          <cell r="B118" t="str">
            <v>Gianyar</v>
          </cell>
          <cell r="C118" t="str">
            <v>P_Klungkung</v>
          </cell>
          <cell r="D118">
            <v>140</v>
          </cell>
          <cell r="E118" t="str">
            <v>EF</v>
          </cell>
          <cell r="F118">
            <v>0.93958333333333333</v>
          </cell>
          <cell r="G118">
            <v>0.94027777777777777</v>
          </cell>
          <cell r="M118">
            <v>6.9444444444444198E-4</v>
          </cell>
          <cell r="N118">
            <v>130</v>
          </cell>
          <cell r="O118">
            <v>140</v>
          </cell>
          <cell r="P118">
            <v>68.702666666666417</v>
          </cell>
          <cell r="Q118" t="str">
            <v>41e</v>
          </cell>
          <cell r="R118" t="str">
            <v>Rele bekerja tanpa penyebab yang jelas, PMT  masuk kembali</v>
          </cell>
          <cell r="T118">
            <v>6.9444444444444198E-4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6.9444444444444198E-4</v>
          </cell>
          <cell r="Z118">
            <v>68</v>
          </cell>
          <cell r="AA118" t="str">
            <v>R</v>
          </cell>
          <cell r="AB118">
            <v>0</v>
          </cell>
          <cell r="AC118">
            <v>0</v>
          </cell>
          <cell r="AD118">
            <v>1</v>
          </cell>
          <cell r="AE118">
            <v>1</v>
          </cell>
          <cell r="AF118">
            <v>0</v>
          </cell>
          <cell r="AG118">
            <v>0</v>
          </cell>
        </row>
        <row r="119">
          <cell r="A119">
            <v>36627</v>
          </cell>
          <cell r="B119" t="str">
            <v>Gianyar</v>
          </cell>
          <cell r="C119" t="str">
            <v>P_Tampak_Siring</v>
          </cell>
          <cell r="D119">
            <v>100</v>
          </cell>
          <cell r="H119">
            <v>0.9472222222222223</v>
          </cell>
          <cell r="I119">
            <v>0.9506944444444444</v>
          </cell>
          <cell r="K119" t="str">
            <v>R</v>
          </cell>
          <cell r="M119">
            <v>3.4722222222220989E-3</v>
          </cell>
          <cell r="N119">
            <v>75</v>
          </cell>
          <cell r="O119">
            <v>100</v>
          </cell>
          <cell r="P119">
            <v>245.36666666665795</v>
          </cell>
          <cell r="Q119">
            <v>46</v>
          </cell>
          <cell r="R119" t="str">
            <v>Cut Out rusak</v>
          </cell>
          <cell r="S119" t="str">
            <v>CO ph R terbakar di Sanding / Rec Tarukan dijamper</v>
          </cell>
          <cell r="T119">
            <v>0</v>
          </cell>
          <cell r="U119">
            <v>0</v>
          </cell>
          <cell r="V119">
            <v>0</v>
          </cell>
          <cell r="W119">
            <v>3.4722222222220989E-3</v>
          </cell>
          <cell r="X119">
            <v>0</v>
          </cell>
          <cell r="Y119">
            <v>3.4722222222220989E-3</v>
          </cell>
          <cell r="Z119">
            <v>64</v>
          </cell>
          <cell r="AA119" t="str">
            <v>R</v>
          </cell>
          <cell r="AB119">
            <v>1</v>
          </cell>
          <cell r="AC119">
            <v>0</v>
          </cell>
          <cell r="AD119">
            <v>0</v>
          </cell>
          <cell r="AE119">
            <v>0</v>
          </cell>
          <cell r="AF119">
            <v>1</v>
          </cell>
          <cell r="AG119">
            <v>1</v>
          </cell>
        </row>
        <row r="120">
          <cell r="A120">
            <v>36628</v>
          </cell>
          <cell r="B120" t="str">
            <v>Gianyar</v>
          </cell>
          <cell r="C120" t="str">
            <v>P_Susut</v>
          </cell>
          <cell r="D120">
            <v>20</v>
          </cell>
          <cell r="E120" t="str">
            <v>EF</v>
          </cell>
          <cell r="F120">
            <v>7.7083333333333337E-2</v>
          </cell>
          <cell r="I120">
            <v>7.7777777777777779E-2</v>
          </cell>
          <cell r="K120" t="str">
            <v>R</v>
          </cell>
          <cell r="M120">
            <v>6.9444444444444198E-4</v>
          </cell>
          <cell r="N120">
            <v>16</v>
          </cell>
          <cell r="O120">
            <v>20</v>
          </cell>
          <cell r="P120">
            <v>9.814666666666632</v>
          </cell>
          <cell r="Q120" t="str">
            <v>41e</v>
          </cell>
          <cell r="R120" t="str">
            <v>Rele bekerja tanpa penyebab yang jelas, PMT  masuk kembali</v>
          </cell>
          <cell r="T120">
            <v>0</v>
          </cell>
          <cell r="U120">
            <v>6.9444444444444198E-4</v>
          </cell>
          <cell r="V120">
            <v>0</v>
          </cell>
          <cell r="W120">
            <v>0</v>
          </cell>
          <cell r="X120">
            <v>0</v>
          </cell>
          <cell r="Y120">
            <v>6.9444444444444198E-4</v>
          </cell>
          <cell r="Z120">
            <v>67</v>
          </cell>
          <cell r="AA120" t="str">
            <v>R</v>
          </cell>
          <cell r="AB120">
            <v>1</v>
          </cell>
          <cell r="AC120">
            <v>0</v>
          </cell>
          <cell r="AD120">
            <v>1</v>
          </cell>
          <cell r="AE120">
            <v>0</v>
          </cell>
          <cell r="AF120">
            <v>0</v>
          </cell>
          <cell r="AG120">
            <v>1</v>
          </cell>
        </row>
        <row r="121">
          <cell r="A121">
            <v>36628</v>
          </cell>
          <cell r="B121" t="str">
            <v>Nusa Dua</v>
          </cell>
          <cell r="C121" t="str">
            <v>P_Boster_Pump</v>
          </cell>
          <cell r="D121">
            <v>32</v>
          </cell>
          <cell r="E121" t="str">
            <v>OCM</v>
          </cell>
          <cell r="F121">
            <v>0.1875</v>
          </cell>
          <cell r="I121">
            <v>0.18958333333333333</v>
          </cell>
          <cell r="K121" t="str">
            <v>M</v>
          </cell>
          <cell r="M121">
            <v>2.0833333333333333E-3</v>
          </cell>
          <cell r="N121">
            <v>20</v>
          </cell>
          <cell r="O121">
            <v>30</v>
          </cell>
          <cell r="P121">
            <v>47.110399999999998</v>
          </cell>
          <cell r="Q121">
            <v>58</v>
          </cell>
          <cell r="R121" t="str">
            <v>Rele bekerja tanpa penyebab yang jelas, PMT dapat masuk kembali</v>
          </cell>
          <cell r="T121">
            <v>0</v>
          </cell>
          <cell r="U121">
            <v>2.0833333333333259E-3</v>
          </cell>
          <cell r="V121">
            <v>0</v>
          </cell>
          <cell r="W121">
            <v>0</v>
          </cell>
          <cell r="X121">
            <v>0</v>
          </cell>
          <cell r="Y121">
            <v>2.0833333333333259E-3</v>
          </cell>
          <cell r="Z121">
            <v>125</v>
          </cell>
          <cell r="AA121" t="str">
            <v>R</v>
          </cell>
          <cell r="AB121">
            <v>0</v>
          </cell>
          <cell r="AC121">
            <v>1</v>
          </cell>
          <cell r="AD121">
            <v>1</v>
          </cell>
          <cell r="AE121">
            <v>0</v>
          </cell>
          <cell r="AF121">
            <v>0</v>
          </cell>
          <cell r="AG121">
            <v>1</v>
          </cell>
        </row>
        <row r="122">
          <cell r="A122">
            <v>36628</v>
          </cell>
          <cell r="B122" t="str">
            <v>Nusa Dua</v>
          </cell>
          <cell r="C122" t="str">
            <v>P_Tragia</v>
          </cell>
          <cell r="D122">
            <v>130</v>
          </cell>
          <cell r="E122" t="str">
            <v>OC</v>
          </cell>
          <cell r="F122">
            <v>0.1875</v>
          </cell>
          <cell r="I122">
            <v>0.18888888888888888</v>
          </cell>
          <cell r="K122" t="str">
            <v>M</v>
          </cell>
          <cell r="M122">
            <v>1.388888888888884E-3</v>
          </cell>
          <cell r="N122">
            <v>12</v>
          </cell>
          <cell r="O122">
            <v>115</v>
          </cell>
          <cell r="P122">
            <v>127.59066666666621</v>
          </cell>
          <cell r="Q122">
            <v>58</v>
          </cell>
          <cell r="R122" t="str">
            <v>Rele bekerja tanpa penyebab yang jelas, PMT dapat masuk kembali</v>
          </cell>
          <cell r="T122">
            <v>0</v>
          </cell>
          <cell r="U122">
            <v>1.388888888888884E-3</v>
          </cell>
          <cell r="V122">
            <v>0</v>
          </cell>
          <cell r="W122">
            <v>0</v>
          </cell>
          <cell r="X122">
            <v>0</v>
          </cell>
          <cell r="Y122">
            <v>1.388888888888884E-3</v>
          </cell>
          <cell r="Z122">
            <v>126</v>
          </cell>
          <cell r="AA122" t="str">
            <v>R</v>
          </cell>
          <cell r="AB122">
            <v>0</v>
          </cell>
          <cell r="AC122">
            <v>1</v>
          </cell>
          <cell r="AD122">
            <v>1</v>
          </cell>
          <cell r="AE122">
            <v>0</v>
          </cell>
          <cell r="AF122">
            <v>0</v>
          </cell>
          <cell r="AG122">
            <v>1</v>
          </cell>
        </row>
        <row r="123">
          <cell r="A123">
            <v>36628</v>
          </cell>
          <cell r="B123" t="str">
            <v>Nusa Dua</v>
          </cell>
          <cell r="C123" t="str">
            <v>P_Hilton</v>
          </cell>
          <cell r="D123">
            <v>102</v>
          </cell>
          <cell r="E123" t="str">
            <v>OC</v>
          </cell>
          <cell r="F123">
            <v>0.1875</v>
          </cell>
          <cell r="I123">
            <v>0.18888888888888888</v>
          </cell>
          <cell r="K123" t="str">
            <v>M</v>
          </cell>
          <cell r="M123">
            <v>1.388888888888884E-3</v>
          </cell>
          <cell r="N123">
            <v>50</v>
          </cell>
          <cell r="O123">
            <v>100</v>
          </cell>
          <cell r="P123">
            <v>100.10959999999963</v>
          </cell>
          <cell r="Q123">
            <v>58</v>
          </cell>
          <cell r="R123" t="str">
            <v>Rele bekerja tanpa penyebab yang jelas, PMT dapat masuk kembali</v>
          </cell>
          <cell r="T123">
            <v>0</v>
          </cell>
          <cell r="U123">
            <v>1.388888888888884E-3</v>
          </cell>
          <cell r="V123">
            <v>0</v>
          </cell>
          <cell r="W123">
            <v>0</v>
          </cell>
          <cell r="X123">
            <v>0</v>
          </cell>
          <cell r="Y123">
            <v>1.388888888888884E-3</v>
          </cell>
          <cell r="Z123">
            <v>128</v>
          </cell>
          <cell r="AA123" t="str">
            <v>R</v>
          </cell>
          <cell r="AB123">
            <v>0</v>
          </cell>
          <cell r="AC123">
            <v>1</v>
          </cell>
          <cell r="AD123">
            <v>1</v>
          </cell>
          <cell r="AE123">
            <v>0</v>
          </cell>
          <cell r="AF123">
            <v>0</v>
          </cell>
          <cell r="AG123">
            <v>1</v>
          </cell>
        </row>
        <row r="124">
          <cell r="A124">
            <v>36628</v>
          </cell>
          <cell r="B124" t="str">
            <v>Nusa Dua</v>
          </cell>
          <cell r="C124" t="str">
            <v>P_Golf_Course</v>
          </cell>
          <cell r="D124">
            <v>48</v>
          </cell>
          <cell r="E124" t="str">
            <v>OC</v>
          </cell>
          <cell r="F124">
            <v>0.1875</v>
          </cell>
          <cell r="I124">
            <v>0.18888888888888888</v>
          </cell>
          <cell r="K124" t="str">
            <v>M</v>
          </cell>
          <cell r="M124">
            <v>1.388888888888884E-3</v>
          </cell>
          <cell r="N124">
            <v>30</v>
          </cell>
          <cell r="O124">
            <v>45</v>
          </cell>
          <cell r="P124">
            <v>47.110399999999828</v>
          </cell>
          <cell r="Q124">
            <v>58</v>
          </cell>
          <cell r="R124" t="str">
            <v>Rele bekerja tanpa penyebab yang jelas, PMT dapat masuk kembali</v>
          </cell>
          <cell r="T124">
            <v>0</v>
          </cell>
          <cell r="U124">
            <v>1.388888888888884E-3</v>
          </cell>
          <cell r="V124">
            <v>0</v>
          </cell>
          <cell r="W124">
            <v>0</v>
          </cell>
          <cell r="X124">
            <v>0</v>
          </cell>
          <cell r="Y124">
            <v>1.388888888888884E-3</v>
          </cell>
          <cell r="Z124">
            <v>129</v>
          </cell>
          <cell r="AA124" t="str">
            <v>R</v>
          </cell>
          <cell r="AB124">
            <v>0</v>
          </cell>
          <cell r="AC124">
            <v>1</v>
          </cell>
          <cell r="AD124">
            <v>1</v>
          </cell>
          <cell r="AE124">
            <v>0</v>
          </cell>
          <cell r="AF124">
            <v>0</v>
          </cell>
          <cell r="AG124">
            <v>1</v>
          </cell>
        </row>
        <row r="125">
          <cell r="A125">
            <v>36628</v>
          </cell>
          <cell r="B125" t="str">
            <v>Nusa Dua</v>
          </cell>
          <cell r="C125" t="str">
            <v>P_Mumbul</v>
          </cell>
          <cell r="D125">
            <v>102</v>
          </cell>
          <cell r="E125" t="str">
            <v>OCM</v>
          </cell>
          <cell r="F125">
            <v>0.20972222222222223</v>
          </cell>
          <cell r="I125">
            <v>0.21041666666666667</v>
          </cell>
          <cell r="K125" t="str">
            <v>M</v>
          </cell>
          <cell r="M125">
            <v>6.9444444444444198E-4</v>
          </cell>
          <cell r="N125">
            <v>94</v>
          </cell>
          <cell r="O125">
            <v>102</v>
          </cell>
          <cell r="P125">
            <v>50.054799999999815</v>
          </cell>
          <cell r="Q125" t="str">
            <v>41e</v>
          </cell>
          <cell r="R125" t="str">
            <v>Rele bekerja tanpa penyebab yang jelas, PMT  masuk kembali</v>
          </cell>
          <cell r="S125" t="str">
            <v>Terminating terbakar di denpan SLB Mumbul</v>
          </cell>
          <cell r="T125">
            <v>0</v>
          </cell>
          <cell r="U125">
            <v>6.9444444444444198E-4</v>
          </cell>
          <cell r="V125">
            <v>0</v>
          </cell>
          <cell r="W125">
            <v>0</v>
          </cell>
          <cell r="X125">
            <v>0</v>
          </cell>
          <cell r="Y125">
            <v>6.9444444444444198E-4</v>
          </cell>
          <cell r="Z125">
            <v>136</v>
          </cell>
          <cell r="AA125" t="str">
            <v>R</v>
          </cell>
          <cell r="AB125">
            <v>0</v>
          </cell>
          <cell r="AC125">
            <v>1</v>
          </cell>
          <cell r="AD125">
            <v>1</v>
          </cell>
          <cell r="AE125">
            <v>0</v>
          </cell>
          <cell r="AF125">
            <v>0</v>
          </cell>
          <cell r="AG125">
            <v>1</v>
          </cell>
        </row>
        <row r="126">
          <cell r="A126">
            <v>36628</v>
          </cell>
          <cell r="B126" t="str">
            <v>Gianyar</v>
          </cell>
          <cell r="C126" t="str">
            <v>P_Klungkung</v>
          </cell>
          <cell r="D126">
            <v>100</v>
          </cell>
          <cell r="E126" t="str">
            <v>EF</v>
          </cell>
          <cell r="F126">
            <v>0.26111111111111113</v>
          </cell>
          <cell r="G126">
            <v>0.26180555555555557</v>
          </cell>
          <cell r="M126">
            <v>6.9444444444444198E-4</v>
          </cell>
          <cell r="N126">
            <v>87</v>
          </cell>
          <cell r="O126">
            <v>100</v>
          </cell>
          <cell r="P126">
            <v>49.07333333333316</v>
          </cell>
          <cell r="Q126" t="str">
            <v>41e</v>
          </cell>
          <cell r="R126" t="str">
            <v>Rele bekerja tanpa penyebab yang jelas, PMT  masuk kembali</v>
          </cell>
          <cell r="T126">
            <v>6.9444444444444198E-4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6.9444444444444198E-4</v>
          </cell>
          <cell r="Z126">
            <v>68</v>
          </cell>
          <cell r="AA126" t="str">
            <v>R</v>
          </cell>
          <cell r="AB126">
            <v>0</v>
          </cell>
          <cell r="AC126">
            <v>0</v>
          </cell>
          <cell r="AD126">
            <v>1</v>
          </cell>
          <cell r="AE126">
            <v>1</v>
          </cell>
          <cell r="AF126">
            <v>0</v>
          </cell>
          <cell r="AG126">
            <v>0</v>
          </cell>
        </row>
        <row r="127">
          <cell r="A127">
            <v>36628</v>
          </cell>
          <cell r="B127" t="str">
            <v>Gianyar</v>
          </cell>
          <cell r="C127" t="str">
            <v>P_Blahbatuh</v>
          </cell>
          <cell r="D127">
            <v>104</v>
          </cell>
          <cell r="E127" t="str">
            <v>EF</v>
          </cell>
          <cell r="F127">
            <v>0.31111111111111112</v>
          </cell>
          <cell r="G127">
            <v>0.31180555555555556</v>
          </cell>
          <cell r="M127">
            <v>6.9444444444444198E-4</v>
          </cell>
          <cell r="N127">
            <v>95</v>
          </cell>
          <cell r="O127">
            <v>100</v>
          </cell>
          <cell r="P127">
            <v>51.036266666666485</v>
          </cell>
          <cell r="Q127" t="str">
            <v>41e</v>
          </cell>
          <cell r="R127" t="str">
            <v>Rele bekerja tanpa penyebab yang jelas, PMT  masuk kembali</v>
          </cell>
          <cell r="T127">
            <v>6.9444444444444198E-4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6.9444444444444198E-4</v>
          </cell>
          <cell r="Z127">
            <v>66</v>
          </cell>
          <cell r="AA127" t="str">
            <v>R</v>
          </cell>
          <cell r="AB127">
            <v>0</v>
          </cell>
          <cell r="AC127">
            <v>0</v>
          </cell>
          <cell r="AD127">
            <v>1</v>
          </cell>
          <cell r="AE127">
            <v>1</v>
          </cell>
          <cell r="AF127">
            <v>0</v>
          </cell>
          <cell r="AG127">
            <v>0</v>
          </cell>
        </row>
        <row r="128">
          <cell r="A128">
            <v>36628</v>
          </cell>
          <cell r="B128" t="str">
            <v>Antosari</v>
          </cell>
          <cell r="C128" t="str">
            <v>P_Kerambitan</v>
          </cell>
          <cell r="D128">
            <v>15</v>
          </cell>
          <cell r="E128" t="str">
            <v>EF</v>
          </cell>
          <cell r="F128">
            <v>0.3430555555555555</v>
          </cell>
          <cell r="G128">
            <v>0.34375</v>
          </cell>
          <cell r="M128">
            <v>6.9444444444449749E-4</v>
          </cell>
          <cell r="N128">
            <v>7</v>
          </cell>
          <cell r="O128">
            <v>12</v>
          </cell>
          <cell r="P128">
            <v>7.3610000000005629</v>
          </cell>
          <cell r="Q128" t="str">
            <v>41e</v>
          </cell>
          <cell r="R128" t="str">
            <v>Rele bekerja tanpa penyebab yang jelas, PMT  masuk kembali</v>
          </cell>
          <cell r="S128" t="str">
            <v>Setelah ditelusuri tidak ditemukan gangguan</v>
          </cell>
          <cell r="T128">
            <v>6.9444444444449749E-4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6.9444444444449749E-4</v>
          </cell>
          <cell r="Z128">
            <v>4</v>
          </cell>
          <cell r="AA128" t="str">
            <v>R</v>
          </cell>
          <cell r="AB128">
            <v>0</v>
          </cell>
          <cell r="AC128">
            <v>0</v>
          </cell>
          <cell r="AD128">
            <v>1</v>
          </cell>
          <cell r="AE128">
            <v>1</v>
          </cell>
          <cell r="AF128">
            <v>0</v>
          </cell>
          <cell r="AG128">
            <v>0</v>
          </cell>
        </row>
        <row r="129">
          <cell r="A129">
            <v>36628</v>
          </cell>
          <cell r="B129" t="str">
            <v>Antosari</v>
          </cell>
          <cell r="C129" t="str">
            <v>P_Kerambitan</v>
          </cell>
          <cell r="D129">
            <v>15</v>
          </cell>
          <cell r="E129" t="str">
            <v>EF</v>
          </cell>
          <cell r="F129">
            <v>0.34375</v>
          </cell>
          <cell r="I129">
            <v>0.3444444444444445</v>
          </cell>
          <cell r="K129" t="str">
            <v>R</v>
          </cell>
          <cell r="M129">
            <v>6.9444444444449749E-4</v>
          </cell>
          <cell r="N129">
            <v>7</v>
          </cell>
          <cell r="O129">
            <v>12</v>
          </cell>
          <cell r="P129">
            <v>7.3610000000005629</v>
          </cell>
          <cell r="Q129" t="str">
            <v>41e</v>
          </cell>
          <cell r="R129" t="str">
            <v>Rele bekerja tanpa penyebab yang jelas, PMT  masuk kembali</v>
          </cell>
          <cell r="S129" t="str">
            <v>Setelah ditelusuri tidak ditemukan gangguan</v>
          </cell>
          <cell r="T129">
            <v>0</v>
          </cell>
          <cell r="U129">
            <v>6.9444444444449749E-4</v>
          </cell>
          <cell r="V129">
            <v>0</v>
          </cell>
          <cell r="W129">
            <v>0</v>
          </cell>
          <cell r="X129">
            <v>0</v>
          </cell>
          <cell r="Y129">
            <v>6.9444444444449749E-4</v>
          </cell>
          <cell r="Z129">
            <v>4</v>
          </cell>
          <cell r="AA129" t="str">
            <v>R</v>
          </cell>
          <cell r="AB129">
            <v>1</v>
          </cell>
          <cell r="AC129">
            <v>0</v>
          </cell>
          <cell r="AD129">
            <v>1</v>
          </cell>
          <cell r="AE129">
            <v>0</v>
          </cell>
          <cell r="AF129">
            <v>0</v>
          </cell>
          <cell r="AG129">
            <v>1</v>
          </cell>
        </row>
        <row r="130">
          <cell r="A130">
            <v>36628</v>
          </cell>
          <cell r="B130" t="str">
            <v>Kapal</v>
          </cell>
          <cell r="C130" t="str">
            <v>P_Sakah_Lukluk</v>
          </cell>
          <cell r="D130">
            <v>105</v>
          </cell>
          <cell r="E130" t="str">
            <v>EF</v>
          </cell>
          <cell r="F130">
            <v>0.3430555555555555</v>
          </cell>
          <cell r="G130">
            <v>0.34375</v>
          </cell>
          <cell r="M130">
            <v>6.9444444444449749E-4</v>
          </cell>
          <cell r="N130">
            <v>40</v>
          </cell>
          <cell r="O130">
            <v>45</v>
          </cell>
          <cell r="P130">
            <v>51.527000000003937</v>
          </cell>
          <cell r="Q130" t="str">
            <v>41a</v>
          </cell>
          <cell r="R130" t="str">
            <v>Pemutus tegangan menengah terbuka, pelebur tegangan menengah putus karena pohon / dahan / layang - layang</v>
          </cell>
          <cell r="S130" t="str">
            <v>SUTM ketimpa bambu di Timur Aqua</v>
          </cell>
          <cell r="T130">
            <v>6.9444444444449749E-4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6.9444444444449749E-4</v>
          </cell>
          <cell r="Z130">
            <v>107</v>
          </cell>
          <cell r="AA130" t="str">
            <v>R</v>
          </cell>
          <cell r="AB130">
            <v>0</v>
          </cell>
          <cell r="AC130">
            <v>0</v>
          </cell>
          <cell r="AD130">
            <v>1</v>
          </cell>
          <cell r="AE130">
            <v>1</v>
          </cell>
          <cell r="AF130">
            <v>0</v>
          </cell>
          <cell r="AG130">
            <v>0</v>
          </cell>
        </row>
        <row r="131">
          <cell r="A131">
            <v>36628</v>
          </cell>
          <cell r="B131" t="str">
            <v>Kapal</v>
          </cell>
          <cell r="C131" t="str">
            <v>P_Sakah_Lukluk</v>
          </cell>
          <cell r="D131">
            <v>105</v>
          </cell>
          <cell r="E131" t="str">
            <v>EF</v>
          </cell>
          <cell r="F131">
            <v>0.34375</v>
          </cell>
          <cell r="I131">
            <v>0.4</v>
          </cell>
          <cell r="K131" t="str">
            <v>R</v>
          </cell>
          <cell r="M131">
            <v>5.6250000000000022E-2</v>
          </cell>
          <cell r="N131">
            <v>40</v>
          </cell>
          <cell r="O131">
            <v>45</v>
          </cell>
          <cell r="P131">
            <v>4173.6870000000017</v>
          </cell>
          <cell r="Q131" t="str">
            <v>41a</v>
          </cell>
          <cell r="R131" t="str">
            <v>Pemutus tegangan menengah terbuka, pelebur tegangan menengah putus karena pohon / dahan / layang - layang</v>
          </cell>
          <cell r="S131" t="str">
            <v>SUTM ketimpa bambu di Timur Aqua</v>
          </cell>
          <cell r="T131">
            <v>0</v>
          </cell>
          <cell r="U131">
            <v>5.6250000000000022E-2</v>
          </cell>
          <cell r="V131">
            <v>0</v>
          </cell>
          <cell r="W131">
            <v>0</v>
          </cell>
          <cell r="X131">
            <v>0</v>
          </cell>
          <cell r="Y131">
            <v>5.6250000000000022E-2</v>
          </cell>
          <cell r="Z131">
            <v>107</v>
          </cell>
          <cell r="AA131" t="str">
            <v>R</v>
          </cell>
          <cell r="AB131">
            <v>1</v>
          </cell>
          <cell r="AC131">
            <v>0</v>
          </cell>
          <cell r="AD131">
            <v>1</v>
          </cell>
          <cell r="AE131">
            <v>0</v>
          </cell>
          <cell r="AF131">
            <v>0</v>
          </cell>
          <cell r="AG131">
            <v>1</v>
          </cell>
        </row>
        <row r="132">
          <cell r="A132">
            <v>36628</v>
          </cell>
          <cell r="B132" t="str">
            <v>Gianyar</v>
          </cell>
          <cell r="C132" t="str">
            <v>P_Ubud</v>
          </cell>
          <cell r="D132">
            <v>85</v>
          </cell>
          <cell r="E132" t="str">
            <v>OC</v>
          </cell>
          <cell r="F132">
            <v>0.34722222222222227</v>
          </cell>
          <cell r="I132">
            <v>0.34861111111111115</v>
          </cell>
          <cell r="K132" t="str">
            <v>M</v>
          </cell>
          <cell r="M132">
            <v>1.388888888888884E-3</v>
          </cell>
          <cell r="N132">
            <v>80</v>
          </cell>
          <cell r="O132">
            <v>86</v>
          </cell>
          <cell r="P132">
            <v>83.424666666666383</v>
          </cell>
          <cell r="Q132" t="str">
            <v>41e</v>
          </cell>
          <cell r="R132" t="str">
            <v>Rele bekerja tanpa penyebab yang jelas, PMT  masuk kembali</v>
          </cell>
          <cell r="T132">
            <v>0</v>
          </cell>
          <cell r="U132">
            <v>1.388888888888884E-3</v>
          </cell>
          <cell r="V132">
            <v>0</v>
          </cell>
          <cell r="W132">
            <v>0</v>
          </cell>
          <cell r="X132">
            <v>0</v>
          </cell>
          <cell r="Y132">
            <v>1.388888888888884E-3</v>
          </cell>
          <cell r="Z132">
            <v>69</v>
          </cell>
          <cell r="AA132" t="str">
            <v>R</v>
          </cell>
          <cell r="AB132">
            <v>0</v>
          </cell>
          <cell r="AC132">
            <v>1</v>
          </cell>
          <cell r="AD132">
            <v>1</v>
          </cell>
          <cell r="AE132">
            <v>0</v>
          </cell>
          <cell r="AF132">
            <v>0</v>
          </cell>
          <cell r="AG132">
            <v>1</v>
          </cell>
        </row>
        <row r="133">
          <cell r="A133">
            <v>36628</v>
          </cell>
          <cell r="B133" t="str">
            <v>Gianyar</v>
          </cell>
          <cell r="C133" t="str">
            <v>P_Blahbatuh</v>
          </cell>
          <cell r="D133">
            <v>116</v>
          </cell>
          <cell r="E133" t="str">
            <v>OC</v>
          </cell>
          <cell r="F133">
            <v>0.34722222222222227</v>
          </cell>
          <cell r="I133">
            <v>0.34791666666666665</v>
          </cell>
          <cell r="K133" t="str">
            <v>R</v>
          </cell>
          <cell r="M133">
            <v>6.9444444444438647E-4</v>
          </cell>
          <cell r="N133">
            <v>100</v>
          </cell>
          <cell r="O133">
            <v>115</v>
          </cell>
          <cell r="P133">
            <v>56.925066666661913</v>
          </cell>
          <cell r="Q133" t="str">
            <v>41e</v>
          </cell>
          <cell r="R133" t="str">
            <v>Rele bekerja tanpa penyebab yang jelas, PMT  masuk kembali</v>
          </cell>
          <cell r="T133">
            <v>0</v>
          </cell>
          <cell r="U133">
            <v>6.9444444444438647E-4</v>
          </cell>
          <cell r="V133">
            <v>0</v>
          </cell>
          <cell r="W133">
            <v>0</v>
          </cell>
          <cell r="X133">
            <v>0</v>
          </cell>
          <cell r="Y133">
            <v>6.9444444444438647E-4</v>
          </cell>
          <cell r="Z133">
            <v>66</v>
          </cell>
          <cell r="AA133" t="str">
            <v>R</v>
          </cell>
          <cell r="AB133">
            <v>1</v>
          </cell>
          <cell r="AC133">
            <v>0</v>
          </cell>
          <cell r="AD133">
            <v>1</v>
          </cell>
          <cell r="AE133">
            <v>0</v>
          </cell>
          <cell r="AF133">
            <v>0</v>
          </cell>
          <cell r="AG133">
            <v>1</v>
          </cell>
        </row>
        <row r="134">
          <cell r="A134">
            <v>36628</v>
          </cell>
          <cell r="B134" t="str">
            <v>Gianyar</v>
          </cell>
          <cell r="C134" t="str">
            <v>P_Blahbatuh</v>
          </cell>
          <cell r="D134">
            <v>96</v>
          </cell>
          <cell r="H134">
            <v>0.35138888888888892</v>
          </cell>
          <cell r="I134">
            <v>0.37361111111111112</v>
          </cell>
          <cell r="K134" t="str">
            <v>R</v>
          </cell>
          <cell r="M134">
            <v>2.2222222222222199E-2</v>
          </cell>
          <cell r="N134">
            <v>38</v>
          </cell>
          <cell r="O134">
            <v>115</v>
          </cell>
          <cell r="P134">
            <v>1507.5327999999984</v>
          </cell>
          <cell r="Q134">
            <v>49</v>
          </cell>
          <cell r="R134" t="str">
            <v>Lain - lain</v>
          </cell>
          <cell r="S134" t="str">
            <v>Beban tidak simetris</v>
          </cell>
          <cell r="T134">
            <v>0</v>
          </cell>
          <cell r="U134">
            <v>0</v>
          </cell>
          <cell r="V134">
            <v>0</v>
          </cell>
          <cell r="W134">
            <v>2.2222222222222199E-2</v>
          </cell>
          <cell r="X134">
            <v>0</v>
          </cell>
          <cell r="Y134">
            <v>2.2222222222222199E-2</v>
          </cell>
          <cell r="Z134">
            <v>66</v>
          </cell>
          <cell r="AA134" t="str">
            <v>R</v>
          </cell>
          <cell r="AB134">
            <v>1</v>
          </cell>
          <cell r="AC134">
            <v>0</v>
          </cell>
          <cell r="AD134">
            <v>0</v>
          </cell>
          <cell r="AE134">
            <v>0</v>
          </cell>
          <cell r="AF134">
            <v>1</v>
          </cell>
          <cell r="AG134">
            <v>1</v>
          </cell>
        </row>
        <row r="135">
          <cell r="A135">
            <v>36628</v>
          </cell>
          <cell r="B135" t="str">
            <v>GH_Sakah</v>
          </cell>
          <cell r="C135" t="str">
            <v>LBS1_P_Blahbatuh</v>
          </cell>
          <cell r="D135">
            <v>0</v>
          </cell>
          <cell r="H135">
            <v>0.37222222222222223</v>
          </cell>
          <cell r="I135">
            <v>0.41597222222222219</v>
          </cell>
          <cell r="K135" t="str">
            <v>M</v>
          </cell>
          <cell r="M135">
            <v>4.3749999999999956E-2</v>
          </cell>
          <cell r="P135">
            <v>0</v>
          </cell>
          <cell r="Q135">
            <v>49</v>
          </cell>
          <cell r="R135" t="str">
            <v>Lain - lain</v>
          </cell>
          <cell r="S135" t="str">
            <v>Beban tidak simetris</v>
          </cell>
          <cell r="T135">
            <v>0</v>
          </cell>
          <cell r="U135">
            <v>0</v>
          </cell>
          <cell r="V135">
            <v>0</v>
          </cell>
          <cell r="W135">
            <v>4.3749999999999956E-2</v>
          </cell>
          <cell r="X135">
            <v>0</v>
          </cell>
          <cell r="Y135">
            <v>4.3749999999999956E-2</v>
          </cell>
          <cell r="Z135">
            <v>421</v>
          </cell>
          <cell r="AA135" t="str">
            <v>L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1</v>
          </cell>
          <cell r="AG135">
            <v>1</v>
          </cell>
        </row>
        <row r="136">
          <cell r="A136">
            <v>36628</v>
          </cell>
          <cell r="B136" t="str">
            <v>GH_Sakah</v>
          </cell>
          <cell r="C136" t="str">
            <v>LBS3_Kopel</v>
          </cell>
          <cell r="D136">
            <v>0</v>
          </cell>
          <cell r="H136">
            <v>0.37638888888888888</v>
          </cell>
          <cell r="I136">
            <v>0.41597222222222219</v>
          </cell>
          <cell r="K136" t="str">
            <v>M</v>
          </cell>
          <cell r="M136">
            <v>3.9583333333333304E-2</v>
          </cell>
          <cell r="P136">
            <v>0</v>
          </cell>
          <cell r="Q136">
            <v>49</v>
          </cell>
          <cell r="R136" t="str">
            <v>Lain - lain</v>
          </cell>
          <cell r="S136" t="str">
            <v>Beban  F Sukawati dipikul P Ubud</v>
          </cell>
          <cell r="T136">
            <v>0</v>
          </cell>
          <cell r="U136">
            <v>0</v>
          </cell>
          <cell r="V136">
            <v>0</v>
          </cell>
          <cell r="W136">
            <v>3.9583333333333304E-2</v>
          </cell>
          <cell r="X136">
            <v>0</v>
          </cell>
          <cell r="Y136">
            <v>3.9583333333333304E-2</v>
          </cell>
          <cell r="Z136">
            <v>423</v>
          </cell>
          <cell r="AA136" t="str">
            <v>L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1</v>
          </cell>
          <cell r="AG136">
            <v>1</v>
          </cell>
        </row>
        <row r="137">
          <cell r="A137">
            <v>36628</v>
          </cell>
          <cell r="B137" t="str">
            <v>Kapal</v>
          </cell>
          <cell r="C137" t="str">
            <v>P_Tabanan</v>
          </cell>
          <cell r="D137">
            <v>75</v>
          </cell>
          <cell r="E137" t="str">
            <v>EF</v>
          </cell>
          <cell r="F137">
            <v>0.3659722222222222</v>
          </cell>
          <cell r="G137">
            <v>0.3666666666666667</v>
          </cell>
          <cell r="M137">
            <v>6.9444444444449749E-4</v>
          </cell>
          <cell r="N137">
            <v>70</v>
          </cell>
          <cell r="O137">
            <v>73</v>
          </cell>
          <cell r="P137">
            <v>36.805000000002806</v>
          </cell>
          <cell r="Q137" t="str">
            <v>41e</v>
          </cell>
          <cell r="R137" t="str">
            <v>Rele bekerja tanpa penyebab yang jelas, PMT  masuk kembali</v>
          </cell>
          <cell r="T137">
            <v>6.9444444444449749E-4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6.9444444444449749E-4</v>
          </cell>
          <cell r="Z137">
            <v>96</v>
          </cell>
          <cell r="AA137" t="str">
            <v>R</v>
          </cell>
          <cell r="AB137">
            <v>0</v>
          </cell>
          <cell r="AC137">
            <v>0</v>
          </cell>
          <cell r="AD137">
            <v>1</v>
          </cell>
          <cell r="AE137">
            <v>1</v>
          </cell>
          <cell r="AF137">
            <v>0</v>
          </cell>
          <cell r="AG137">
            <v>0</v>
          </cell>
        </row>
        <row r="138">
          <cell r="A138">
            <v>36628</v>
          </cell>
          <cell r="B138" t="str">
            <v>Gianyar</v>
          </cell>
          <cell r="C138" t="str">
            <v>P_Blahbatuh</v>
          </cell>
          <cell r="D138">
            <v>38</v>
          </cell>
          <cell r="H138">
            <v>0.37916666666666665</v>
          </cell>
          <cell r="I138">
            <v>0.4152777777777778</v>
          </cell>
          <cell r="K138" t="str">
            <v>R</v>
          </cell>
          <cell r="M138">
            <v>3.6111111111111149E-2</v>
          </cell>
          <cell r="N138">
            <v>32</v>
          </cell>
          <cell r="O138">
            <v>115</v>
          </cell>
          <cell r="P138">
            <v>969.6890666666676</v>
          </cell>
          <cell r="Q138" t="str">
            <v>44b</v>
          </cell>
          <cell r="R138" t="str">
            <v>Jumper SUTM putus</v>
          </cell>
          <cell r="S138" t="str">
            <v>Jamper putus phs S di Jl Mulawarman</v>
          </cell>
          <cell r="T138">
            <v>0</v>
          </cell>
          <cell r="U138">
            <v>0</v>
          </cell>
          <cell r="V138">
            <v>0</v>
          </cell>
          <cell r="W138">
            <v>3.6111111111111149E-2</v>
          </cell>
          <cell r="X138">
            <v>0</v>
          </cell>
          <cell r="Y138">
            <v>3.6111111111111149E-2</v>
          </cell>
          <cell r="Z138">
            <v>66</v>
          </cell>
          <cell r="AA138" t="str">
            <v>R</v>
          </cell>
          <cell r="AB138">
            <v>1</v>
          </cell>
          <cell r="AC138">
            <v>0</v>
          </cell>
          <cell r="AD138">
            <v>0</v>
          </cell>
          <cell r="AE138">
            <v>0</v>
          </cell>
          <cell r="AF138">
            <v>1</v>
          </cell>
          <cell r="AG138">
            <v>1</v>
          </cell>
        </row>
        <row r="139">
          <cell r="A139">
            <v>36628</v>
          </cell>
          <cell r="B139" t="str">
            <v>Antosari</v>
          </cell>
          <cell r="C139" t="str">
            <v>P_Kerambitan</v>
          </cell>
          <cell r="D139">
            <v>0</v>
          </cell>
          <cell r="H139">
            <v>0.42708333333333331</v>
          </cell>
          <cell r="I139">
            <v>0.43194444444444446</v>
          </cell>
          <cell r="K139" t="str">
            <v>M</v>
          </cell>
          <cell r="M139">
            <v>4.8611111111111494E-3</v>
          </cell>
          <cell r="N139">
            <v>12</v>
          </cell>
          <cell r="O139">
            <v>15</v>
          </cell>
          <cell r="P139">
            <v>0</v>
          </cell>
          <cell r="Q139">
            <v>49</v>
          </cell>
          <cell r="R139" t="str">
            <v>Lain - lain</v>
          </cell>
          <cell r="S139" t="str">
            <v>Masukkan CO kedampal (cuaca hujan) / RTU Out</v>
          </cell>
          <cell r="T139">
            <v>0</v>
          </cell>
          <cell r="U139">
            <v>0</v>
          </cell>
          <cell r="V139">
            <v>0</v>
          </cell>
          <cell r="W139">
            <v>4.8611111111111494E-3</v>
          </cell>
          <cell r="X139">
            <v>0</v>
          </cell>
          <cell r="Y139">
            <v>4.8611111111111494E-3</v>
          </cell>
          <cell r="Z139">
            <v>4</v>
          </cell>
          <cell r="AA139" t="str">
            <v>R</v>
          </cell>
          <cell r="AB139">
            <v>0</v>
          </cell>
          <cell r="AC139">
            <v>1</v>
          </cell>
          <cell r="AD139">
            <v>0</v>
          </cell>
          <cell r="AE139">
            <v>0</v>
          </cell>
          <cell r="AF139">
            <v>1</v>
          </cell>
          <cell r="AG139">
            <v>1</v>
          </cell>
        </row>
        <row r="140">
          <cell r="A140">
            <v>36628</v>
          </cell>
          <cell r="B140" t="str">
            <v>Sanur</v>
          </cell>
          <cell r="C140" t="str">
            <v>P_Nusa_Indah</v>
          </cell>
          <cell r="D140">
            <v>140</v>
          </cell>
          <cell r="E140" t="str">
            <v>EF</v>
          </cell>
          <cell r="F140">
            <v>0.45277777777777778</v>
          </cell>
          <cell r="G140">
            <v>0.45347222222222222</v>
          </cell>
          <cell r="M140">
            <v>6.9444444444444198E-4</v>
          </cell>
          <cell r="N140">
            <v>120</v>
          </cell>
          <cell r="O140">
            <v>135</v>
          </cell>
          <cell r="P140">
            <v>68.702666666666417</v>
          </cell>
          <cell r="Q140" t="str">
            <v>41e</v>
          </cell>
          <cell r="R140" t="str">
            <v>Rele bekerja tanpa penyebab yang jelas, PMT  masuk kembali</v>
          </cell>
          <cell r="T140">
            <v>6.9444444444444198E-4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6.9444444444444198E-4</v>
          </cell>
          <cell r="Z140">
            <v>193</v>
          </cell>
          <cell r="AA140" t="str">
            <v>R</v>
          </cell>
          <cell r="AB140">
            <v>0</v>
          </cell>
          <cell r="AC140">
            <v>0</v>
          </cell>
          <cell r="AD140">
            <v>1</v>
          </cell>
          <cell r="AE140">
            <v>1</v>
          </cell>
          <cell r="AF140">
            <v>0</v>
          </cell>
          <cell r="AG140">
            <v>0</v>
          </cell>
        </row>
        <row r="141">
          <cell r="A141">
            <v>36628</v>
          </cell>
          <cell r="B141" t="str">
            <v>Kapal</v>
          </cell>
          <cell r="C141" t="str">
            <v>P_Sakah_Lukluk</v>
          </cell>
          <cell r="D141">
            <v>0</v>
          </cell>
          <cell r="H141">
            <v>0.46388888888888885</v>
          </cell>
          <cell r="I141">
            <v>0.49652777777777773</v>
          </cell>
          <cell r="K141" t="str">
            <v>R</v>
          </cell>
          <cell r="M141">
            <v>3.2638888888888884E-2</v>
          </cell>
          <cell r="N141">
            <v>45</v>
          </cell>
          <cell r="O141">
            <v>55</v>
          </cell>
          <cell r="P141">
            <v>0</v>
          </cell>
          <cell r="Q141">
            <v>49</v>
          </cell>
          <cell r="R141" t="str">
            <v>Lain - lain</v>
          </cell>
          <cell r="S141" t="str">
            <v>Perbaikan PTS Sayan phs S</v>
          </cell>
          <cell r="T141">
            <v>0</v>
          </cell>
          <cell r="U141">
            <v>0</v>
          </cell>
          <cell r="V141">
            <v>0</v>
          </cell>
          <cell r="W141">
            <v>3.2638888888888884E-2</v>
          </cell>
          <cell r="X141">
            <v>0</v>
          </cell>
          <cell r="Y141">
            <v>3.2638888888888884E-2</v>
          </cell>
          <cell r="Z141">
            <v>107</v>
          </cell>
          <cell r="AA141" t="str">
            <v>R</v>
          </cell>
          <cell r="AB141">
            <v>1</v>
          </cell>
          <cell r="AC141">
            <v>0</v>
          </cell>
          <cell r="AD141">
            <v>0</v>
          </cell>
          <cell r="AE141">
            <v>0</v>
          </cell>
          <cell r="AF141">
            <v>1</v>
          </cell>
          <cell r="AG141">
            <v>1</v>
          </cell>
        </row>
        <row r="142">
          <cell r="A142">
            <v>36628</v>
          </cell>
          <cell r="B142" t="str">
            <v>Kapal</v>
          </cell>
          <cell r="C142" t="str">
            <v>P_Sakah_Lukluk</v>
          </cell>
          <cell r="D142">
            <v>160</v>
          </cell>
          <cell r="E142" t="str">
            <v>EF</v>
          </cell>
          <cell r="F142">
            <v>0.7631944444444444</v>
          </cell>
          <cell r="G142">
            <v>0.76388888888888884</v>
          </cell>
          <cell r="M142">
            <v>6.9444444444444198E-4</v>
          </cell>
          <cell r="N142">
            <v>110</v>
          </cell>
          <cell r="O142">
            <v>120</v>
          </cell>
          <cell r="P142">
            <v>78.517333333333056</v>
          </cell>
          <cell r="Q142" t="str">
            <v>41e</v>
          </cell>
          <cell r="R142" t="str">
            <v>Rele bekerja tanpa penyebab yang jelas, PMT  masuk kembali</v>
          </cell>
          <cell r="S142" t="str">
            <v>Beban tidak simetris ( Fase T nol )</v>
          </cell>
          <cell r="T142">
            <v>6.9444444444444198E-4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6.9444444444444198E-4</v>
          </cell>
          <cell r="Z142">
            <v>107</v>
          </cell>
          <cell r="AA142" t="str">
            <v>R</v>
          </cell>
          <cell r="AB142">
            <v>0</v>
          </cell>
          <cell r="AC142">
            <v>0</v>
          </cell>
          <cell r="AD142">
            <v>1</v>
          </cell>
          <cell r="AE142">
            <v>1</v>
          </cell>
          <cell r="AF142">
            <v>0</v>
          </cell>
          <cell r="AG142">
            <v>0</v>
          </cell>
        </row>
        <row r="143">
          <cell r="A143">
            <v>36628</v>
          </cell>
          <cell r="B143" t="str">
            <v>Kapal</v>
          </cell>
          <cell r="C143" t="str">
            <v>P_Sakah_Lukluk</v>
          </cell>
          <cell r="D143">
            <v>120</v>
          </cell>
          <cell r="H143">
            <v>0.78888888888888886</v>
          </cell>
          <cell r="I143">
            <v>0.80138888888888893</v>
          </cell>
          <cell r="K143" t="str">
            <v>R</v>
          </cell>
          <cell r="M143">
            <v>1.2500000000000067E-2</v>
          </cell>
          <cell r="N143">
            <v>135</v>
          </cell>
          <cell r="O143">
            <v>140</v>
          </cell>
          <cell r="P143">
            <v>1059.9840000000056</v>
          </cell>
          <cell r="Q143" t="str">
            <v>44b</v>
          </cell>
          <cell r="R143" t="str">
            <v>Jumper SUTM putus</v>
          </cell>
          <cell r="S143" t="str">
            <v>Jamperan LBS Penarungan ( Fase T ) putus</v>
          </cell>
          <cell r="T143">
            <v>0</v>
          </cell>
          <cell r="U143">
            <v>0</v>
          </cell>
          <cell r="V143">
            <v>0</v>
          </cell>
          <cell r="W143">
            <v>1.2500000000000067E-2</v>
          </cell>
          <cell r="X143">
            <v>0</v>
          </cell>
          <cell r="Y143">
            <v>1.2500000000000067E-2</v>
          </cell>
          <cell r="Z143">
            <v>107</v>
          </cell>
          <cell r="AA143" t="str">
            <v>R</v>
          </cell>
          <cell r="AB143">
            <v>1</v>
          </cell>
          <cell r="AC143">
            <v>0</v>
          </cell>
          <cell r="AD143">
            <v>0</v>
          </cell>
          <cell r="AE143">
            <v>0</v>
          </cell>
          <cell r="AF143">
            <v>1</v>
          </cell>
          <cell r="AG143">
            <v>1</v>
          </cell>
        </row>
        <row r="144">
          <cell r="A144">
            <v>36629</v>
          </cell>
          <cell r="B144" t="str">
            <v>Antosari</v>
          </cell>
          <cell r="C144" t="str">
            <v>P_Surabrata</v>
          </cell>
          <cell r="D144">
            <v>9</v>
          </cell>
          <cell r="E144" t="str">
            <v>OC</v>
          </cell>
          <cell r="F144">
            <v>0.16597222222222222</v>
          </cell>
          <cell r="I144">
            <v>0.1673611111111111</v>
          </cell>
          <cell r="K144" t="str">
            <v>R</v>
          </cell>
          <cell r="M144">
            <v>1.388888888888884E-3</v>
          </cell>
          <cell r="N144">
            <v>8</v>
          </cell>
          <cell r="O144">
            <v>9</v>
          </cell>
          <cell r="P144">
            <v>8.8331999999999677</v>
          </cell>
          <cell r="Q144" t="str">
            <v>41e</v>
          </cell>
          <cell r="R144" t="str">
            <v>Rele bekerja tanpa penyebab yang jelas, PMT  masuk kembali</v>
          </cell>
          <cell r="T144">
            <v>0</v>
          </cell>
          <cell r="U144">
            <v>1.388888888888884E-3</v>
          </cell>
          <cell r="V144">
            <v>0</v>
          </cell>
          <cell r="W144">
            <v>0</v>
          </cell>
          <cell r="X144">
            <v>0</v>
          </cell>
          <cell r="Y144">
            <v>1.388888888888884E-3</v>
          </cell>
          <cell r="Z144">
            <v>5</v>
          </cell>
          <cell r="AA144" t="str">
            <v>R</v>
          </cell>
          <cell r="AB144">
            <v>1</v>
          </cell>
          <cell r="AC144">
            <v>0</v>
          </cell>
          <cell r="AD144">
            <v>1</v>
          </cell>
          <cell r="AE144">
            <v>0</v>
          </cell>
          <cell r="AF144">
            <v>0</v>
          </cell>
          <cell r="AG144">
            <v>1</v>
          </cell>
        </row>
        <row r="145">
          <cell r="A145">
            <v>36629</v>
          </cell>
          <cell r="B145" t="str">
            <v>Gianyar</v>
          </cell>
          <cell r="C145" t="str">
            <v>P_Ubud</v>
          </cell>
          <cell r="D145">
            <v>90</v>
          </cell>
          <cell r="E145" t="str">
            <v>EF</v>
          </cell>
          <cell r="F145">
            <v>0.25</v>
          </cell>
          <cell r="G145">
            <v>0.25069444444444444</v>
          </cell>
          <cell r="M145">
            <v>6.9444444444444198E-4</v>
          </cell>
          <cell r="N145">
            <v>78</v>
          </cell>
          <cell r="O145">
            <v>90</v>
          </cell>
          <cell r="P145">
            <v>44.16599999999984</v>
          </cell>
          <cell r="Q145" t="str">
            <v>41e</v>
          </cell>
          <cell r="R145" t="str">
            <v>Rele bekerja tanpa penyebab yang jelas, PMT  masuk kembali</v>
          </cell>
          <cell r="T145">
            <v>6.9444444444444198E-4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6.9444444444444198E-4</v>
          </cell>
          <cell r="Z145">
            <v>69</v>
          </cell>
          <cell r="AA145" t="str">
            <v>R</v>
          </cell>
          <cell r="AB145">
            <v>0</v>
          </cell>
          <cell r="AC145">
            <v>0</v>
          </cell>
          <cell r="AD145">
            <v>1</v>
          </cell>
          <cell r="AE145">
            <v>1</v>
          </cell>
          <cell r="AF145">
            <v>0</v>
          </cell>
          <cell r="AG145">
            <v>0</v>
          </cell>
        </row>
        <row r="146">
          <cell r="A146">
            <v>36629</v>
          </cell>
          <cell r="B146" t="str">
            <v>GH_Unud</v>
          </cell>
          <cell r="C146" t="str">
            <v>LBS4_BKKBN</v>
          </cell>
          <cell r="D146">
            <v>0</v>
          </cell>
          <cell r="H146">
            <v>0.63888888888888895</v>
          </cell>
          <cell r="I146">
            <v>0.875</v>
          </cell>
          <cell r="K146" t="str">
            <v>R</v>
          </cell>
          <cell r="M146">
            <v>0.23611111111111105</v>
          </cell>
          <cell r="P146">
            <v>0</v>
          </cell>
          <cell r="Q146">
            <v>92</v>
          </cell>
          <cell r="R146" t="str">
            <v xml:space="preserve">Karena pemeliharaan </v>
          </cell>
          <cell r="S146" t="str">
            <v>Manuper beban Pvip ke P.Exp Unud .</v>
          </cell>
          <cell r="T146">
            <v>0</v>
          </cell>
          <cell r="U146">
            <v>0</v>
          </cell>
          <cell r="V146">
            <v>0</v>
          </cell>
          <cell r="W146">
            <v>0.23611111111111105</v>
          </cell>
          <cell r="X146">
            <v>0</v>
          </cell>
          <cell r="Y146">
            <v>0.23611111111111105</v>
          </cell>
          <cell r="Z146">
            <v>334</v>
          </cell>
          <cell r="AA146" t="str">
            <v>L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1</v>
          </cell>
          <cell r="AG146">
            <v>1</v>
          </cell>
        </row>
        <row r="147">
          <cell r="A147">
            <v>36629</v>
          </cell>
          <cell r="B147" t="str">
            <v>Sanur</v>
          </cell>
          <cell r="C147" t="str">
            <v>P_Bet_Ngandang</v>
          </cell>
          <cell r="D147">
            <v>52</v>
          </cell>
          <cell r="H147">
            <v>0.39166666666666666</v>
          </cell>
          <cell r="I147">
            <v>0.54166666666666663</v>
          </cell>
          <cell r="K147" t="str">
            <v>R</v>
          </cell>
          <cell r="M147">
            <v>0.14999999999999997</v>
          </cell>
          <cell r="N147">
            <v>50</v>
          </cell>
          <cell r="O147">
            <v>50</v>
          </cell>
          <cell r="P147">
            <v>5511.9167999999991</v>
          </cell>
          <cell r="Q147">
            <v>92</v>
          </cell>
          <cell r="R147" t="str">
            <v xml:space="preserve">Karena pemeliharaan </v>
          </cell>
          <cell r="S147" t="str">
            <v xml:space="preserve">Perbaikan Jamper di PTS Patrisia dan perabasan pohon </v>
          </cell>
          <cell r="T147">
            <v>0</v>
          </cell>
          <cell r="U147">
            <v>0</v>
          </cell>
          <cell r="V147">
            <v>0</v>
          </cell>
          <cell r="W147">
            <v>0.14999999999999997</v>
          </cell>
          <cell r="X147">
            <v>0</v>
          </cell>
          <cell r="Y147">
            <v>0.14999999999999997</v>
          </cell>
          <cell r="Z147">
            <v>186</v>
          </cell>
          <cell r="AA147" t="str">
            <v>R</v>
          </cell>
          <cell r="AB147">
            <v>1</v>
          </cell>
          <cell r="AC147">
            <v>0</v>
          </cell>
          <cell r="AD147">
            <v>0</v>
          </cell>
          <cell r="AE147">
            <v>0</v>
          </cell>
          <cell r="AF147">
            <v>1</v>
          </cell>
          <cell r="AG147">
            <v>1</v>
          </cell>
        </row>
        <row r="148">
          <cell r="A148">
            <v>36629</v>
          </cell>
          <cell r="B148" t="str">
            <v>GH_Monang_Maning</v>
          </cell>
          <cell r="C148" t="str">
            <v>LBS5_F_Gajah_Mada</v>
          </cell>
          <cell r="D148">
            <v>0</v>
          </cell>
          <cell r="H148">
            <v>0.41875000000000001</v>
          </cell>
          <cell r="I148">
            <v>0.42777777777777781</v>
          </cell>
          <cell r="K148" t="str">
            <v>R</v>
          </cell>
          <cell r="M148">
            <v>9.0277777777778012E-3</v>
          </cell>
          <cell r="P148">
            <v>0</v>
          </cell>
          <cell r="Q148" t="str">
            <v>44b</v>
          </cell>
          <cell r="R148" t="str">
            <v>Jumper SUTM putus</v>
          </cell>
          <cell r="S148" t="str">
            <v>Perbaiakan jamper putus di Pengambilan Jl Maruti Phs T</v>
          </cell>
          <cell r="T148">
            <v>0</v>
          </cell>
          <cell r="U148">
            <v>0</v>
          </cell>
          <cell r="V148">
            <v>0</v>
          </cell>
          <cell r="W148">
            <v>9.0277777777778012E-3</v>
          </cell>
          <cell r="X148">
            <v>0</v>
          </cell>
          <cell r="Y148">
            <v>9.0277777777778012E-3</v>
          </cell>
          <cell r="Z148">
            <v>365</v>
          </cell>
          <cell r="AA148" t="str">
            <v>L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1</v>
          </cell>
          <cell r="AG148">
            <v>1</v>
          </cell>
        </row>
        <row r="149">
          <cell r="A149">
            <v>36629</v>
          </cell>
          <cell r="B149" t="str">
            <v>Pesanggaran</v>
          </cell>
          <cell r="C149" t="str">
            <v>P_Bunisari</v>
          </cell>
          <cell r="D149">
            <v>160</v>
          </cell>
          <cell r="F149">
            <v>0.42708333333333331</v>
          </cell>
          <cell r="I149">
            <v>0.4291666666666667</v>
          </cell>
          <cell r="K149" t="str">
            <v>R</v>
          </cell>
          <cell r="M149">
            <v>2.0833333333333814E-3</v>
          </cell>
          <cell r="N149" t="str">
            <v>~</v>
          </cell>
          <cell r="O149" t="str">
            <v>~</v>
          </cell>
          <cell r="P149">
            <v>235.55200000000545</v>
          </cell>
          <cell r="Q149" t="str">
            <v>44b</v>
          </cell>
          <cell r="R149" t="str">
            <v>Jumper SUTM putus</v>
          </cell>
          <cell r="T149">
            <v>0</v>
          </cell>
          <cell r="U149">
            <v>2.0833333333333814E-3</v>
          </cell>
          <cell r="V149">
            <v>0</v>
          </cell>
          <cell r="W149">
            <v>0</v>
          </cell>
          <cell r="X149">
            <v>0</v>
          </cell>
          <cell r="Y149">
            <v>2.0833333333333814E-3</v>
          </cell>
          <cell r="Z149">
            <v>158</v>
          </cell>
          <cell r="AA149" t="str">
            <v>R</v>
          </cell>
          <cell r="AB149">
            <v>1</v>
          </cell>
          <cell r="AC149">
            <v>0</v>
          </cell>
          <cell r="AD149">
            <v>1</v>
          </cell>
          <cell r="AE149">
            <v>0</v>
          </cell>
          <cell r="AF149">
            <v>0</v>
          </cell>
          <cell r="AG149">
            <v>1</v>
          </cell>
        </row>
        <row r="150">
          <cell r="A150">
            <v>36629</v>
          </cell>
          <cell r="B150" t="str">
            <v>Pesanggaran</v>
          </cell>
          <cell r="C150" t="str">
            <v>P_Bunisari</v>
          </cell>
          <cell r="D150">
            <v>160</v>
          </cell>
          <cell r="F150">
            <v>0.4291666666666667</v>
          </cell>
          <cell r="I150">
            <v>0.47916666666666669</v>
          </cell>
          <cell r="K150" t="str">
            <v>R</v>
          </cell>
          <cell r="M150">
            <v>4.9999999999999989E-2</v>
          </cell>
          <cell r="N150" t="str">
            <v>~</v>
          </cell>
          <cell r="O150" t="str">
            <v>~</v>
          </cell>
          <cell r="P150">
            <v>5653.2479999999987</v>
          </cell>
          <cell r="Q150" t="str">
            <v>44b</v>
          </cell>
          <cell r="R150" t="str">
            <v>Jumper SUTM putus</v>
          </cell>
          <cell r="T150">
            <v>0</v>
          </cell>
          <cell r="U150">
            <v>4.9999999999999989E-2</v>
          </cell>
          <cell r="V150">
            <v>0</v>
          </cell>
          <cell r="W150">
            <v>0</v>
          </cell>
          <cell r="X150">
            <v>0</v>
          </cell>
          <cell r="Y150">
            <v>4.9999999999999989E-2</v>
          </cell>
          <cell r="Z150">
            <v>158</v>
          </cell>
          <cell r="AA150" t="str">
            <v>R</v>
          </cell>
          <cell r="AB150">
            <v>1</v>
          </cell>
          <cell r="AC150">
            <v>0</v>
          </cell>
          <cell r="AD150">
            <v>1</v>
          </cell>
          <cell r="AE150">
            <v>0</v>
          </cell>
          <cell r="AF150">
            <v>0</v>
          </cell>
          <cell r="AG150">
            <v>1</v>
          </cell>
        </row>
        <row r="151">
          <cell r="A151">
            <v>36629</v>
          </cell>
          <cell r="B151" t="str">
            <v>Pesanggaran</v>
          </cell>
          <cell r="C151" t="str">
            <v>P_Bunisari</v>
          </cell>
          <cell r="D151">
            <v>160</v>
          </cell>
          <cell r="F151">
            <v>0.47916666666666669</v>
          </cell>
          <cell r="I151">
            <v>0.51875000000000004</v>
          </cell>
          <cell r="K151" t="str">
            <v>R</v>
          </cell>
          <cell r="M151">
            <v>3.9583333333333359E-2</v>
          </cell>
          <cell r="N151">
            <v>110</v>
          </cell>
          <cell r="O151">
            <v>155</v>
          </cell>
          <cell r="P151">
            <v>4475.488000000003</v>
          </cell>
          <cell r="Q151">
            <v>49</v>
          </cell>
          <cell r="R151" t="str">
            <v>Lain - lain</v>
          </cell>
          <cell r="S151" t="str">
            <v>Isol tembus phasa S di PTS Supernova Jl R Tuban ..</v>
          </cell>
          <cell r="T151">
            <v>0</v>
          </cell>
          <cell r="U151">
            <v>3.9583333333333359E-2</v>
          </cell>
          <cell r="V151">
            <v>0</v>
          </cell>
          <cell r="W151">
            <v>0</v>
          </cell>
          <cell r="X151">
            <v>0</v>
          </cell>
          <cell r="Y151">
            <v>3.9583333333333359E-2</v>
          </cell>
          <cell r="Z151">
            <v>158</v>
          </cell>
          <cell r="AA151" t="str">
            <v>R</v>
          </cell>
          <cell r="AB151">
            <v>1</v>
          </cell>
          <cell r="AC151">
            <v>0</v>
          </cell>
          <cell r="AD151">
            <v>1</v>
          </cell>
          <cell r="AE151">
            <v>0</v>
          </cell>
          <cell r="AF151">
            <v>0</v>
          </cell>
          <cell r="AG151">
            <v>1</v>
          </cell>
        </row>
        <row r="152">
          <cell r="A152">
            <v>36629</v>
          </cell>
          <cell r="B152" t="str">
            <v>Pesanggaran</v>
          </cell>
          <cell r="C152" t="str">
            <v>P_Bakung_Sari</v>
          </cell>
          <cell r="D152">
            <v>135</v>
          </cell>
          <cell r="E152" t="str">
            <v>OC/M</v>
          </cell>
          <cell r="F152">
            <v>0.4291666666666667</v>
          </cell>
          <cell r="I152">
            <v>0.42986111111111108</v>
          </cell>
          <cell r="K152" t="str">
            <v>R</v>
          </cell>
          <cell r="M152">
            <v>6.9444444444438647E-4</v>
          </cell>
          <cell r="N152">
            <v>105</v>
          </cell>
          <cell r="O152">
            <v>120</v>
          </cell>
          <cell r="P152">
            <v>66.248999999994467</v>
          </cell>
          <cell r="Q152">
            <v>56</v>
          </cell>
          <cell r="R152" t="str">
            <v>Rele bekerja karena ikutan (sympthetic tripping).</v>
          </cell>
          <cell r="S152" t="str">
            <v>saat mencoba P. Bunisari .</v>
          </cell>
          <cell r="T152">
            <v>0</v>
          </cell>
          <cell r="U152">
            <v>6.9444444444438647E-4</v>
          </cell>
          <cell r="V152">
            <v>0</v>
          </cell>
          <cell r="W152">
            <v>0</v>
          </cell>
          <cell r="X152">
            <v>0</v>
          </cell>
          <cell r="Y152">
            <v>6.9444444444438647E-4</v>
          </cell>
          <cell r="Z152">
            <v>156</v>
          </cell>
          <cell r="AA152" t="str">
            <v>R</v>
          </cell>
          <cell r="AB152">
            <v>1</v>
          </cell>
          <cell r="AC152">
            <v>0</v>
          </cell>
          <cell r="AD152">
            <v>1</v>
          </cell>
          <cell r="AE152">
            <v>0</v>
          </cell>
          <cell r="AF152">
            <v>0</v>
          </cell>
          <cell r="AG152">
            <v>1</v>
          </cell>
        </row>
        <row r="153">
          <cell r="A153">
            <v>36629</v>
          </cell>
          <cell r="B153" t="str">
            <v>Pesanggaran</v>
          </cell>
          <cell r="C153" t="str">
            <v>P_Pelasa</v>
          </cell>
          <cell r="D153">
            <v>132</v>
          </cell>
          <cell r="E153" t="str">
            <v>OC</v>
          </cell>
          <cell r="F153">
            <v>0.4291666666666667</v>
          </cell>
          <cell r="I153">
            <v>0.42986111111111108</v>
          </cell>
          <cell r="K153" t="str">
            <v>R</v>
          </cell>
          <cell r="M153">
            <v>6.9444444444438647E-4</v>
          </cell>
          <cell r="N153">
            <v>132</v>
          </cell>
          <cell r="O153">
            <v>132</v>
          </cell>
          <cell r="P153">
            <v>64.776799999994594</v>
          </cell>
          <cell r="Q153">
            <v>56</v>
          </cell>
          <cell r="R153" t="str">
            <v>Rele bekerja karena ikutan (sympthetic tripping).</v>
          </cell>
          <cell r="S153" t="str">
            <v>saat mencoba P. Bunisari .</v>
          </cell>
          <cell r="T153">
            <v>0</v>
          </cell>
          <cell r="U153">
            <v>6.9444444444438647E-4</v>
          </cell>
          <cell r="V153">
            <v>0</v>
          </cell>
          <cell r="W153">
            <v>0</v>
          </cell>
          <cell r="X153">
            <v>0</v>
          </cell>
          <cell r="Y153">
            <v>6.9444444444438647E-4</v>
          </cell>
          <cell r="Z153">
            <v>164</v>
          </cell>
          <cell r="AA153" t="str">
            <v>R</v>
          </cell>
          <cell r="AB153">
            <v>1</v>
          </cell>
          <cell r="AC153">
            <v>0</v>
          </cell>
          <cell r="AD153">
            <v>1</v>
          </cell>
          <cell r="AE153">
            <v>0</v>
          </cell>
          <cell r="AF153">
            <v>0</v>
          </cell>
          <cell r="AG153">
            <v>1</v>
          </cell>
        </row>
        <row r="154">
          <cell r="A154">
            <v>36629</v>
          </cell>
          <cell r="B154" t="str">
            <v>Pesanggaran</v>
          </cell>
          <cell r="C154" t="str">
            <v>P_Bakung_Sari</v>
          </cell>
          <cell r="D154">
            <v>120</v>
          </cell>
          <cell r="E154" t="str">
            <v>0C</v>
          </cell>
          <cell r="F154">
            <v>0.4375</v>
          </cell>
          <cell r="I154">
            <v>0.47986111111111113</v>
          </cell>
          <cell r="K154" t="str">
            <v>R</v>
          </cell>
          <cell r="M154">
            <v>4.2361111111111127E-2</v>
          </cell>
          <cell r="N154">
            <v>120</v>
          </cell>
          <cell r="O154">
            <v>120</v>
          </cell>
          <cell r="P154">
            <v>3592.1680000000015</v>
          </cell>
          <cell r="Q154">
            <v>56</v>
          </cell>
          <cell r="R154" t="str">
            <v>Rele bekerja karena ikutan (sympthetic tripping).</v>
          </cell>
          <cell r="S154" t="str">
            <v>saat mencoba P. Bunisari .</v>
          </cell>
          <cell r="T154">
            <v>0</v>
          </cell>
          <cell r="U154">
            <v>4.2361111111111127E-2</v>
          </cell>
          <cell r="V154">
            <v>0</v>
          </cell>
          <cell r="W154">
            <v>0</v>
          </cell>
          <cell r="X154">
            <v>0</v>
          </cell>
          <cell r="Y154">
            <v>4.2361111111111127E-2</v>
          </cell>
          <cell r="Z154">
            <v>156</v>
          </cell>
          <cell r="AA154" t="str">
            <v>R</v>
          </cell>
          <cell r="AB154">
            <v>1</v>
          </cell>
          <cell r="AC154">
            <v>0</v>
          </cell>
          <cell r="AD154">
            <v>1</v>
          </cell>
          <cell r="AE154">
            <v>0</v>
          </cell>
          <cell r="AF154">
            <v>0</v>
          </cell>
          <cell r="AG154">
            <v>1</v>
          </cell>
        </row>
        <row r="155">
          <cell r="A155">
            <v>36629</v>
          </cell>
          <cell r="B155" t="str">
            <v>Kapal</v>
          </cell>
          <cell r="C155" t="str">
            <v>P_Basangkasa</v>
          </cell>
          <cell r="D155">
            <v>80</v>
          </cell>
          <cell r="H155">
            <v>0.48333333333333334</v>
          </cell>
          <cell r="I155">
            <v>0.48749999999999999</v>
          </cell>
          <cell r="K155" t="str">
            <v>R</v>
          </cell>
          <cell r="M155">
            <v>4.1666666666666519E-3</v>
          </cell>
          <cell r="N155">
            <v>80</v>
          </cell>
          <cell r="O155">
            <v>80</v>
          </cell>
          <cell r="P155">
            <v>235.55199999999917</v>
          </cell>
          <cell r="Q155">
            <v>24</v>
          </cell>
          <cell r="R155" t="str">
            <v>Transformator rusak</v>
          </cell>
          <cell r="S155" t="str">
            <v>Buka jamper di KA 163 di Petitenget Phasa T</v>
          </cell>
          <cell r="T155">
            <v>0</v>
          </cell>
          <cell r="U155">
            <v>0</v>
          </cell>
          <cell r="V155">
            <v>0</v>
          </cell>
          <cell r="W155">
            <v>4.1666666666666519E-3</v>
          </cell>
          <cell r="X155">
            <v>0</v>
          </cell>
          <cell r="Y155">
            <v>4.1666666666666519E-3</v>
          </cell>
          <cell r="Z155">
            <v>100</v>
          </cell>
          <cell r="AA155" t="str">
            <v>R</v>
          </cell>
          <cell r="AB155">
            <v>1</v>
          </cell>
          <cell r="AC155">
            <v>0</v>
          </cell>
          <cell r="AD155">
            <v>0</v>
          </cell>
          <cell r="AE155">
            <v>0</v>
          </cell>
          <cell r="AF155">
            <v>1</v>
          </cell>
          <cell r="AG155">
            <v>1</v>
          </cell>
        </row>
        <row r="156">
          <cell r="A156">
            <v>36629</v>
          </cell>
          <cell r="B156" t="str">
            <v>Sanur</v>
          </cell>
          <cell r="C156" t="str">
            <v>P_Sedap_Malam</v>
          </cell>
          <cell r="D156">
            <v>130</v>
          </cell>
          <cell r="E156" t="str">
            <v>OC</v>
          </cell>
          <cell r="F156">
            <v>0.48888888888888887</v>
          </cell>
          <cell r="I156">
            <v>0.48958333333333331</v>
          </cell>
          <cell r="K156" t="str">
            <v>M</v>
          </cell>
          <cell r="M156">
            <v>6.9444444444444198E-4</v>
          </cell>
          <cell r="N156">
            <v>130</v>
          </cell>
          <cell r="O156">
            <v>130</v>
          </cell>
          <cell r="P156">
            <v>63.795333333333105</v>
          </cell>
          <cell r="Q156" t="str">
            <v>41e</v>
          </cell>
          <cell r="R156" t="str">
            <v>Rele bekerja tanpa penyebab yang jelas, PMT  masuk kembali</v>
          </cell>
          <cell r="T156">
            <v>0</v>
          </cell>
          <cell r="U156">
            <v>6.9444444444444198E-4</v>
          </cell>
          <cell r="V156">
            <v>0</v>
          </cell>
          <cell r="W156">
            <v>0</v>
          </cell>
          <cell r="X156">
            <v>0</v>
          </cell>
          <cell r="Y156">
            <v>6.9444444444444198E-4</v>
          </cell>
          <cell r="Z156">
            <v>195</v>
          </cell>
          <cell r="AA156" t="str">
            <v>R</v>
          </cell>
          <cell r="AB156">
            <v>0</v>
          </cell>
          <cell r="AC156">
            <v>1</v>
          </cell>
          <cell r="AD156">
            <v>1</v>
          </cell>
          <cell r="AE156">
            <v>0</v>
          </cell>
          <cell r="AF156">
            <v>0</v>
          </cell>
          <cell r="AG156">
            <v>1</v>
          </cell>
        </row>
        <row r="157">
          <cell r="A157">
            <v>36629</v>
          </cell>
          <cell r="B157" t="str">
            <v>Kapal</v>
          </cell>
          <cell r="C157" t="str">
            <v>P_Basangkasa</v>
          </cell>
          <cell r="D157">
            <v>86</v>
          </cell>
          <cell r="H157">
            <v>0.55277777777777781</v>
          </cell>
          <cell r="I157">
            <v>0.55902777777777779</v>
          </cell>
          <cell r="K157" t="str">
            <v>R</v>
          </cell>
          <cell r="M157">
            <v>6.2499999999999778E-3</v>
          </cell>
          <cell r="N157">
            <v>80</v>
          </cell>
          <cell r="O157">
            <v>85</v>
          </cell>
          <cell r="P157">
            <v>379.8275999999986</v>
          </cell>
          <cell r="Q157">
            <v>24</v>
          </cell>
          <cell r="R157" t="str">
            <v>Transformator rusak</v>
          </cell>
          <cell r="S157" t="str">
            <v>Jamper kembali di KA 163</v>
          </cell>
          <cell r="T157">
            <v>0</v>
          </cell>
          <cell r="U157">
            <v>0</v>
          </cell>
          <cell r="V157">
            <v>0</v>
          </cell>
          <cell r="W157">
            <v>6.2499999999999778E-3</v>
          </cell>
          <cell r="X157">
            <v>0</v>
          </cell>
          <cell r="Y157">
            <v>6.2499999999999778E-3</v>
          </cell>
          <cell r="Z157">
            <v>100</v>
          </cell>
          <cell r="AA157" t="str">
            <v>R</v>
          </cell>
          <cell r="AB157">
            <v>1</v>
          </cell>
          <cell r="AC157">
            <v>0</v>
          </cell>
          <cell r="AD157">
            <v>0</v>
          </cell>
          <cell r="AE157">
            <v>0</v>
          </cell>
          <cell r="AF157">
            <v>1</v>
          </cell>
          <cell r="AG157">
            <v>1</v>
          </cell>
        </row>
        <row r="158">
          <cell r="A158">
            <v>36629</v>
          </cell>
          <cell r="B158" t="str">
            <v>Gianyar</v>
          </cell>
          <cell r="C158" t="str">
            <v>P_Tampak_Siring</v>
          </cell>
          <cell r="D158">
            <v>53</v>
          </cell>
          <cell r="E158" t="str">
            <v>EF</v>
          </cell>
          <cell r="F158">
            <v>0.59722222222222221</v>
          </cell>
          <cell r="G158">
            <v>0.59791666666666665</v>
          </cell>
          <cell r="M158">
            <v>6.9444444444444198E-4</v>
          </cell>
          <cell r="N158">
            <v>53</v>
          </cell>
          <cell r="O158">
            <v>53</v>
          </cell>
          <cell r="P158">
            <v>26.008866666666574</v>
          </cell>
          <cell r="Q158">
            <v>49</v>
          </cell>
          <cell r="R158" t="str">
            <v>Lain - lain</v>
          </cell>
          <cell r="S158" t="str">
            <v>Recloser sukses</v>
          </cell>
          <cell r="T158">
            <v>6.9444444444444198E-4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6.9444444444444198E-4</v>
          </cell>
          <cell r="Z158">
            <v>64</v>
          </cell>
          <cell r="AA158" t="str">
            <v>R</v>
          </cell>
          <cell r="AB158">
            <v>0</v>
          </cell>
          <cell r="AC158">
            <v>0</v>
          </cell>
          <cell r="AD158">
            <v>1</v>
          </cell>
          <cell r="AE158">
            <v>1</v>
          </cell>
          <cell r="AF158">
            <v>0</v>
          </cell>
          <cell r="AG158">
            <v>0</v>
          </cell>
        </row>
        <row r="159">
          <cell r="A159">
            <v>36629</v>
          </cell>
          <cell r="B159" t="str">
            <v>Gianyar</v>
          </cell>
          <cell r="C159" t="str">
            <v>P_Susut</v>
          </cell>
          <cell r="D159">
            <v>19</v>
          </cell>
          <cell r="E159" t="str">
            <v>OC</v>
          </cell>
          <cell r="F159">
            <v>0.60486111111111118</v>
          </cell>
          <cell r="I159">
            <v>0.60555555555555551</v>
          </cell>
          <cell r="K159" t="str">
            <v>R</v>
          </cell>
          <cell r="M159">
            <v>6.9444444444433095E-4</v>
          </cell>
          <cell r="N159">
            <v>0</v>
          </cell>
          <cell r="O159">
            <v>0</v>
          </cell>
          <cell r="P159">
            <v>9.3239333333318086</v>
          </cell>
          <cell r="Q159" t="str">
            <v>41e</v>
          </cell>
          <cell r="R159" t="str">
            <v>Rele bekerja tanpa penyebab yang jelas, PMT  masuk kembali</v>
          </cell>
          <cell r="S159" t="str">
            <v>Dicoba gagal</v>
          </cell>
          <cell r="T159">
            <v>0</v>
          </cell>
          <cell r="U159">
            <v>6.9444444444433095E-4</v>
          </cell>
          <cell r="V159">
            <v>0</v>
          </cell>
          <cell r="W159">
            <v>0</v>
          </cell>
          <cell r="X159">
            <v>0</v>
          </cell>
          <cell r="Y159">
            <v>6.9444444444433095E-4</v>
          </cell>
          <cell r="Z159">
            <v>67</v>
          </cell>
          <cell r="AA159" t="str">
            <v>R</v>
          </cell>
          <cell r="AB159">
            <v>1</v>
          </cell>
          <cell r="AC159">
            <v>0</v>
          </cell>
          <cell r="AD159">
            <v>1</v>
          </cell>
          <cell r="AE159">
            <v>0</v>
          </cell>
          <cell r="AF159">
            <v>0</v>
          </cell>
          <cell r="AG159">
            <v>1</v>
          </cell>
        </row>
        <row r="160">
          <cell r="A160">
            <v>36629</v>
          </cell>
          <cell r="B160" t="str">
            <v>Gianyar</v>
          </cell>
          <cell r="C160" t="str">
            <v>P_Susut</v>
          </cell>
          <cell r="D160">
            <v>19</v>
          </cell>
          <cell r="E160" t="str">
            <v>OC</v>
          </cell>
          <cell r="F160">
            <v>0.60555555555555551</v>
          </cell>
          <cell r="I160">
            <v>0.60833333333333328</v>
          </cell>
          <cell r="K160" t="str">
            <v>R</v>
          </cell>
          <cell r="M160">
            <v>2.7777777777777679E-3</v>
          </cell>
          <cell r="N160">
            <v>12</v>
          </cell>
          <cell r="O160">
            <v>16</v>
          </cell>
          <cell r="P160">
            <v>37.295733333333196</v>
          </cell>
          <cell r="Q160" t="str">
            <v>41e</v>
          </cell>
          <cell r="R160" t="str">
            <v>Rele bekerja tanpa penyebab yang jelas, PMT  masuk kembali</v>
          </cell>
          <cell r="S160" t="str">
            <v>Masuk sendiri, tanpa di Action</v>
          </cell>
          <cell r="T160">
            <v>0</v>
          </cell>
          <cell r="U160">
            <v>2.7777777777777679E-3</v>
          </cell>
          <cell r="V160">
            <v>0</v>
          </cell>
          <cell r="W160">
            <v>0</v>
          </cell>
          <cell r="X160">
            <v>0</v>
          </cell>
          <cell r="Y160">
            <v>2.7777777777777679E-3</v>
          </cell>
          <cell r="Z160">
            <v>67</v>
          </cell>
          <cell r="AA160" t="str">
            <v>R</v>
          </cell>
          <cell r="AB160">
            <v>1</v>
          </cell>
          <cell r="AC160">
            <v>0</v>
          </cell>
          <cell r="AD160">
            <v>1</v>
          </cell>
          <cell r="AE160">
            <v>0</v>
          </cell>
          <cell r="AF160">
            <v>0</v>
          </cell>
          <cell r="AG160">
            <v>1</v>
          </cell>
        </row>
        <row r="161">
          <cell r="A161">
            <v>36629</v>
          </cell>
          <cell r="B161" t="str">
            <v>Pesanggaran</v>
          </cell>
          <cell r="C161" t="str">
            <v>P_Reagen</v>
          </cell>
          <cell r="D161">
            <v>190</v>
          </cell>
          <cell r="H161">
            <v>0.61458333333333337</v>
          </cell>
          <cell r="I161">
            <v>0.62361111111111112</v>
          </cell>
          <cell r="K161" t="str">
            <v>R</v>
          </cell>
          <cell r="M161">
            <v>9.0277777777777457E-3</v>
          </cell>
          <cell r="N161">
            <v>90</v>
          </cell>
          <cell r="O161">
            <v>196</v>
          </cell>
          <cell r="P161">
            <v>1212.1113333333292</v>
          </cell>
          <cell r="Q161">
            <v>24</v>
          </cell>
          <cell r="R161" t="str">
            <v>Transformator rusak</v>
          </cell>
          <cell r="S161" t="str">
            <v>Buka jjamper u / ganti trafo KA 127 didepan Kantor Rayon Kuta</v>
          </cell>
          <cell r="T161">
            <v>0</v>
          </cell>
          <cell r="U161">
            <v>0</v>
          </cell>
          <cell r="V161">
            <v>0</v>
          </cell>
          <cell r="W161">
            <v>9.0277777777777457E-3</v>
          </cell>
          <cell r="X161">
            <v>0</v>
          </cell>
          <cell r="Y161">
            <v>9.0277777777777457E-3</v>
          </cell>
          <cell r="Z161">
            <v>159</v>
          </cell>
          <cell r="AA161" t="str">
            <v>R</v>
          </cell>
          <cell r="AB161">
            <v>1</v>
          </cell>
          <cell r="AC161">
            <v>0</v>
          </cell>
          <cell r="AD161">
            <v>0</v>
          </cell>
          <cell r="AE161">
            <v>0</v>
          </cell>
          <cell r="AF161">
            <v>1</v>
          </cell>
          <cell r="AG161">
            <v>1</v>
          </cell>
        </row>
        <row r="162">
          <cell r="A162">
            <v>36629</v>
          </cell>
          <cell r="B162" t="str">
            <v>Gianyar</v>
          </cell>
          <cell r="C162" t="str">
            <v>P_Klungkung</v>
          </cell>
          <cell r="D162">
            <v>35</v>
          </cell>
          <cell r="E162" t="str">
            <v>EF</v>
          </cell>
          <cell r="F162">
            <v>0.62013888888888891</v>
          </cell>
          <cell r="G162">
            <v>0.62083333333333335</v>
          </cell>
          <cell r="M162">
            <v>6.9444444444444198E-4</v>
          </cell>
          <cell r="N162">
            <v>35</v>
          </cell>
          <cell r="O162">
            <v>35</v>
          </cell>
          <cell r="P162">
            <v>17.175666666666604</v>
          </cell>
          <cell r="Q162" t="str">
            <v>41e</v>
          </cell>
          <cell r="R162" t="str">
            <v>Rele bekerja tanpa penyebab yang jelas, PMT  masuk kembali</v>
          </cell>
          <cell r="S162" t="str">
            <v>Reclosed sukses</v>
          </cell>
          <cell r="T162">
            <v>6.9444444444444198E-4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6.9444444444444198E-4</v>
          </cell>
          <cell r="Z162">
            <v>68</v>
          </cell>
          <cell r="AA162" t="str">
            <v>R</v>
          </cell>
          <cell r="AB162">
            <v>0</v>
          </cell>
          <cell r="AC162">
            <v>0</v>
          </cell>
          <cell r="AD162">
            <v>1</v>
          </cell>
          <cell r="AE162">
            <v>1</v>
          </cell>
          <cell r="AF162">
            <v>0</v>
          </cell>
          <cell r="AG162">
            <v>0</v>
          </cell>
        </row>
        <row r="163">
          <cell r="A163">
            <v>36629</v>
          </cell>
          <cell r="B163" t="str">
            <v>GD_RSUP</v>
          </cell>
          <cell r="C163" t="str">
            <v>LBS3_Grand_Sudirman</v>
          </cell>
          <cell r="D163">
            <v>0</v>
          </cell>
          <cell r="H163">
            <v>0.3756944444444445</v>
          </cell>
          <cell r="I163">
            <v>0.63749999999999996</v>
          </cell>
          <cell r="K163" t="str">
            <v>R</v>
          </cell>
          <cell r="M163">
            <v>0.26180555555555546</v>
          </cell>
          <cell r="N163">
            <v>0</v>
          </cell>
          <cell r="O163">
            <v>0</v>
          </cell>
          <cell r="P163">
            <v>0</v>
          </cell>
          <cell r="Q163">
            <v>49</v>
          </cell>
          <cell r="R163" t="str">
            <v>Lain - lain</v>
          </cell>
          <cell r="S163" t="str">
            <v>Manuper beban P_Vip_1 ke P.Exp Unud .</v>
          </cell>
          <cell r="T163">
            <v>0</v>
          </cell>
          <cell r="U163">
            <v>0</v>
          </cell>
          <cell r="V163">
            <v>0</v>
          </cell>
          <cell r="W163">
            <v>0.26180555555555546</v>
          </cell>
          <cell r="X163">
            <v>0</v>
          </cell>
          <cell r="Y163">
            <v>0.26180555555555546</v>
          </cell>
          <cell r="Z163">
            <v>962</v>
          </cell>
          <cell r="AA163" t="str">
            <v>L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1</v>
          </cell>
          <cell r="AG163">
            <v>1</v>
          </cell>
        </row>
        <row r="164">
          <cell r="A164">
            <v>36629</v>
          </cell>
          <cell r="B164" t="str">
            <v>Pesanggaran</v>
          </cell>
          <cell r="C164" t="str">
            <v>P_Reagen</v>
          </cell>
          <cell r="D164">
            <v>180</v>
          </cell>
          <cell r="H164">
            <v>0.69791666666666663</v>
          </cell>
          <cell r="I164">
            <v>0.70416666666666661</v>
          </cell>
          <cell r="K164" t="str">
            <v>R</v>
          </cell>
          <cell r="M164">
            <v>6.2499999999999778E-3</v>
          </cell>
          <cell r="N164">
            <v>96</v>
          </cell>
          <cell r="O164">
            <v>160</v>
          </cell>
          <cell r="P164">
            <v>794.98799999999721</v>
          </cell>
          <cell r="Q164">
            <v>24</v>
          </cell>
          <cell r="R164" t="str">
            <v>Transformator rusak</v>
          </cell>
          <cell r="S164" t="str">
            <v>Jamper kembali i trafo KA 127 didepan Kantor Rayon Kuta</v>
          </cell>
          <cell r="T164">
            <v>0</v>
          </cell>
          <cell r="U164">
            <v>0</v>
          </cell>
          <cell r="V164">
            <v>0</v>
          </cell>
          <cell r="W164">
            <v>6.2499999999999778E-3</v>
          </cell>
          <cell r="X164">
            <v>0</v>
          </cell>
          <cell r="Y164">
            <v>6.2499999999999778E-3</v>
          </cell>
          <cell r="Z164">
            <v>159</v>
          </cell>
          <cell r="AA164" t="str">
            <v>R</v>
          </cell>
          <cell r="AB164">
            <v>1</v>
          </cell>
          <cell r="AC164">
            <v>0</v>
          </cell>
          <cell r="AD164">
            <v>0</v>
          </cell>
          <cell r="AE164">
            <v>0</v>
          </cell>
          <cell r="AF164">
            <v>1</v>
          </cell>
          <cell r="AG164">
            <v>1</v>
          </cell>
        </row>
        <row r="165">
          <cell r="A165">
            <v>36629</v>
          </cell>
          <cell r="B165" t="str">
            <v>Gianyar</v>
          </cell>
          <cell r="C165" t="str">
            <v>P_Susut</v>
          </cell>
          <cell r="D165">
            <v>12</v>
          </cell>
          <cell r="E165" t="str">
            <v>OC</v>
          </cell>
          <cell r="F165">
            <v>0.72291666666666676</v>
          </cell>
          <cell r="I165">
            <v>0.72361111111111109</v>
          </cell>
          <cell r="K165" t="str">
            <v>R</v>
          </cell>
          <cell r="M165">
            <v>6.9444444444433095E-4</v>
          </cell>
          <cell r="N165">
            <v>12</v>
          </cell>
          <cell r="O165">
            <v>12</v>
          </cell>
          <cell r="P165">
            <v>5.888799999999037</v>
          </cell>
          <cell r="Q165" t="str">
            <v>41e</v>
          </cell>
          <cell r="R165" t="str">
            <v>Rele bekerja tanpa penyebab yang jelas, PMT  masuk kembali</v>
          </cell>
          <cell r="S165" t="str">
            <v>Hujan lebat</v>
          </cell>
          <cell r="T165">
            <v>0</v>
          </cell>
          <cell r="U165">
            <v>6.9444444444433095E-4</v>
          </cell>
          <cell r="V165">
            <v>0</v>
          </cell>
          <cell r="W165">
            <v>0</v>
          </cell>
          <cell r="X165">
            <v>0</v>
          </cell>
          <cell r="Y165">
            <v>6.9444444444433095E-4</v>
          </cell>
          <cell r="Z165">
            <v>67</v>
          </cell>
          <cell r="AA165" t="str">
            <v>R</v>
          </cell>
          <cell r="AB165">
            <v>1</v>
          </cell>
          <cell r="AC165">
            <v>0</v>
          </cell>
          <cell r="AD165">
            <v>1</v>
          </cell>
          <cell r="AE165">
            <v>0</v>
          </cell>
          <cell r="AF165">
            <v>0</v>
          </cell>
          <cell r="AG165">
            <v>1</v>
          </cell>
        </row>
        <row r="166">
          <cell r="A166">
            <v>36629</v>
          </cell>
          <cell r="B166" t="str">
            <v>Kapal</v>
          </cell>
          <cell r="C166" t="str">
            <v>P_Marga</v>
          </cell>
          <cell r="D166">
            <v>50</v>
          </cell>
          <cell r="H166">
            <v>0.73124999999999996</v>
          </cell>
          <cell r="I166">
            <v>0.74652777777777779</v>
          </cell>
          <cell r="K166" t="str">
            <v>R</v>
          </cell>
          <cell r="M166">
            <v>1.5277777777777835E-2</v>
          </cell>
          <cell r="N166">
            <v>60</v>
          </cell>
          <cell r="O166">
            <v>70</v>
          </cell>
          <cell r="P166">
            <v>539.80666666666866</v>
          </cell>
          <cell r="Q166">
            <v>49</v>
          </cell>
          <cell r="R166" t="str">
            <v>Lain - lain</v>
          </cell>
          <cell r="S166" t="str">
            <v>Tebang pohon krn SUTM keluar api kena pohon waru namun penyulang belum trip</v>
          </cell>
          <cell r="T166">
            <v>0</v>
          </cell>
          <cell r="U166">
            <v>0</v>
          </cell>
          <cell r="V166">
            <v>0</v>
          </cell>
          <cell r="W166">
            <v>1.5277777777777835E-2</v>
          </cell>
          <cell r="X166">
            <v>0</v>
          </cell>
          <cell r="Y166">
            <v>1.5277777777777835E-2</v>
          </cell>
          <cell r="Z166">
            <v>110</v>
          </cell>
          <cell r="AA166" t="str">
            <v>R</v>
          </cell>
          <cell r="AB166">
            <v>1</v>
          </cell>
          <cell r="AC166">
            <v>0</v>
          </cell>
          <cell r="AD166">
            <v>0</v>
          </cell>
          <cell r="AE166">
            <v>0</v>
          </cell>
          <cell r="AF166">
            <v>1</v>
          </cell>
          <cell r="AG166">
            <v>1</v>
          </cell>
        </row>
        <row r="167">
          <cell r="A167">
            <v>36629</v>
          </cell>
          <cell r="B167" t="str">
            <v>Baturiti</v>
          </cell>
          <cell r="C167" t="str">
            <v>P_Baturiti</v>
          </cell>
          <cell r="D167">
            <v>17</v>
          </cell>
          <cell r="H167">
            <v>0.74375000000000002</v>
          </cell>
          <cell r="I167">
            <v>0.74583333333333324</v>
          </cell>
          <cell r="M167">
            <v>2.0833333333332149E-3</v>
          </cell>
          <cell r="N167">
            <v>2</v>
          </cell>
          <cell r="O167">
            <v>6</v>
          </cell>
          <cell r="P167">
            <v>25.027399999998579</v>
          </cell>
          <cell r="Q167">
            <v>49</v>
          </cell>
          <cell r="R167" t="str">
            <v>Lain - lain</v>
          </cell>
          <cell r="S167" t="str">
            <v>Sebagian beban P.Baturiti di manuver ke P Taman Tanda , karena ada acara Diklat di Wisma Bedugul</v>
          </cell>
          <cell r="T167">
            <v>0</v>
          </cell>
          <cell r="U167">
            <v>0</v>
          </cell>
          <cell r="V167">
            <v>0</v>
          </cell>
          <cell r="W167">
            <v>2.0833333333332149E-3</v>
          </cell>
          <cell r="X167">
            <v>0</v>
          </cell>
          <cell r="Y167">
            <v>2.0833333333332149E-3</v>
          </cell>
          <cell r="Z167">
            <v>32</v>
          </cell>
          <cell r="AA167" t="str">
            <v>M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1</v>
          </cell>
          <cell r="AG167">
            <v>1</v>
          </cell>
        </row>
        <row r="168">
          <cell r="A168">
            <v>36629</v>
          </cell>
          <cell r="B168" t="str">
            <v>GH_Luwus</v>
          </cell>
          <cell r="C168" t="str">
            <v>LBS5_P_Taman_Tanda</v>
          </cell>
          <cell r="D168">
            <v>0</v>
          </cell>
          <cell r="I168">
            <v>0.74513888888888891</v>
          </cell>
          <cell r="K168" t="str">
            <v>R</v>
          </cell>
          <cell r="N168">
            <v>0</v>
          </cell>
          <cell r="O168">
            <v>0</v>
          </cell>
          <cell r="P168">
            <v>0</v>
          </cell>
          <cell r="Q168">
            <v>49</v>
          </cell>
          <cell r="R168" t="str">
            <v>Lain - lain</v>
          </cell>
          <cell r="S168" t="str">
            <v xml:space="preserve"> --  sda  --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545</v>
          </cell>
          <cell r="AA168" t="str">
            <v>L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1</v>
          </cell>
        </row>
        <row r="169">
          <cell r="A169">
            <v>36629</v>
          </cell>
          <cell r="B169" t="str">
            <v>Nusa Dua</v>
          </cell>
          <cell r="C169" t="str">
            <v>P_Golf_Course</v>
          </cell>
          <cell r="D169">
            <v>70</v>
          </cell>
          <cell r="E169" t="str">
            <v>EF</v>
          </cell>
          <cell r="F169">
            <v>0.9159722222222223</v>
          </cell>
          <cell r="I169">
            <v>0.9194444444444444</v>
          </cell>
          <cell r="K169" t="str">
            <v>M</v>
          </cell>
          <cell r="M169">
            <v>3.4722222222220989E-3</v>
          </cell>
          <cell r="N169">
            <v>25</v>
          </cell>
          <cell r="O169">
            <v>45</v>
          </cell>
          <cell r="P169">
            <v>171.75666666666055</v>
          </cell>
          <cell r="Q169">
            <v>56</v>
          </cell>
          <cell r="R169" t="str">
            <v>Rele bekerja karena ikutan (sympthetic tripping).</v>
          </cell>
          <cell r="T169">
            <v>0</v>
          </cell>
          <cell r="U169">
            <v>3.4722222222220989E-3</v>
          </cell>
          <cell r="V169">
            <v>0</v>
          </cell>
          <cell r="W169">
            <v>0</v>
          </cell>
          <cell r="X169">
            <v>0</v>
          </cell>
          <cell r="Y169">
            <v>3.4722222222220989E-3</v>
          </cell>
          <cell r="Z169">
            <v>129</v>
          </cell>
          <cell r="AA169" t="str">
            <v>R</v>
          </cell>
          <cell r="AB169">
            <v>0</v>
          </cell>
          <cell r="AC169">
            <v>1</v>
          </cell>
          <cell r="AD169">
            <v>1</v>
          </cell>
          <cell r="AE169">
            <v>0</v>
          </cell>
          <cell r="AF169">
            <v>0</v>
          </cell>
          <cell r="AG169">
            <v>1</v>
          </cell>
        </row>
        <row r="170">
          <cell r="A170">
            <v>36629</v>
          </cell>
          <cell r="B170" t="str">
            <v>Nusa Dua</v>
          </cell>
          <cell r="C170" t="str">
            <v>P_Hilton</v>
          </cell>
          <cell r="D170">
            <v>156</v>
          </cell>
          <cell r="E170" t="str">
            <v>OC</v>
          </cell>
          <cell r="F170">
            <v>0.9159722222222223</v>
          </cell>
          <cell r="I170">
            <v>0.9194444444444444</v>
          </cell>
          <cell r="K170" t="str">
            <v>M</v>
          </cell>
          <cell r="M170">
            <v>3.4722222222220989E-3</v>
          </cell>
          <cell r="N170">
            <v>50</v>
          </cell>
          <cell r="O170">
            <v>75</v>
          </cell>
          <cell r="P170">
            <v>382.77199999998641</v>
          </cell>
          <cell r="Q170">
            <v>56</v>
          </cell>
          <cell r="R170" t="str">
            <v>Rele bekerja karena ikutan (sympthetic tripping).</v>
          </cell>
          <cell r="T170">
            <v>0</v>
          </cell>
          <cell r="U170">
            <v>3.4722222222220989E-3</v>
          </cell>
          <cell r="V170">
            <v>0</v>
          </cell>
          <cell r="W170">
            <v>0</v>
          </cell>
          <cell r="X170">
            <v>0</v>
          </cell>
          <cell r="Y170">
            <v>3.4722222222220989E-3</v>
          </cell>
          <cell r="Z170">
            <v>128</v>
          </cell>
          <cell r="AA170" t="str">
            <v>R</v>
          </cell>
          <cell r="AB170">
            <v>0</v>
          </cell>
          <cell r="AC170">
            <v>1</v>
          </cell>
          <cell r="AD170">
            <v>1</v>
          </cell>
          <cell r="AE170">
            <v>0</v>
          </cell>
          <cell r="AF170">
            <v>0</v>
          </cell>
          <cell r="AG170">
            <v>1</v>
          </cell>
        </row>
        <row r="171">
          <cell r="A171">
            <v>36629</v>
          </cell>
          <cell r="B171" t="str">
            <v>Nusa Dua</v>
          </cell>
          <cell r="C171" t="str">
            <v>P_Hilton</v>
          </cell>
          <cell r="D171">
            <v>156</v>
          </cell>
          <cell r="E171" t="str">
            <v>OC</v>
          </cell>
          <cell r="F171">
            <v>0.9194444444444444</v>
          </cell>
          <cell r="I171">
            <v>0.95416666666666661</v>
          </cell>
          <cell r="K171" t="str">
            <v>M</v>
          </cell>
          <cell r="M171">
            <v>3.472222222222221E-2</v>
          </cell>
          <cell r="N171">
            <v>15</v>
          </cell>
          <cell r="O171">
            <v>75</v>
          </cell>
          <cell r="P171">
            <v>3827.7199999999989</v>
          </cell>
          <cell r="Q171">
            <v>49</v>
          </cell>
          <cell r="R171" t="str">
            <v>Lain - lain</v>
          </cell>
          <cell r="S171" t="str">
            <v>CT  Htl Hilton tembus Phs R</v>
          </cell>
          <cell r="T171">
            <v>0</v>
          </cell>
          <cell r="U171">
            <v>3.472222222222221E-2</v>
          </cell>
          <cell r="V171">
            <v>0</v>
          </cell>
          <cell r="W171">
            <v>0</v>
          </cell>
          <cell r="X171">
            <v>0</v>
          </cell>
          <cell r="Y171">
            <v>3.472222222222221E-2</v>
          </cell>
          <cell r="Z171">
            <v>128</v>
          </cell>
          <cell r="AA171" t="str">
            <v>R</v>
          </cell>
          <cell r="AB171">
            <v>0</v>
          </cell>
          <cell r="AC171">
            <v>1</v>
          </cell>
          <cell r="AD171">
            <v>1</v>
          </cell>
          <cell r="AE171">
            <v>0</v>
          </cell>
          <cell r="AF171">
            <v>0</v>
          </cell>
          <cell r="AG171">
            <v>1</v>
          </cell>
        </row>
        <row r="172">
          <cell r="A172">
            <v>36629</v>
          </cell>
          <cell r="B172" t="str">
            <v>Nusa Dua</v>
          </cell>
          <cell r="C172" t="str">
            <v>P_Tragia</v>
          </cell>
          <cell r="D172">
            <v>188</v>
          </cell>
          <cell r="E172" t="str">
            <v>OC</v>
          </cell>
          <cell r="F172">
            <v>0.9159722222222223</v>
          </cell>
          <cell r="I172">
            <v>0.91805555555555562</v>
          </cell>
          <cell r="K172" t="str">
            <v>M</v>
          </cell>
          <cell r="M172">
            <v>2.0833333333333259E-3</v>
          </cell>
          <cell r="N172">
            <v>16</v>
          </cell>
          <cell r="O172">
            <v>16</v>
          </cell>
          <cell r="P172">
            <v>276.77359999999902</v>
          </cell>
          <cell r="Q172">
            <v>56</v>
          </cell>
          <cell r="R172" t="str">
            <v>Rele bekerja karena ikutan (sympthetic tripping).</v>
          </cell>
          <cell r="T172">
            <v>0</v>
          </cell>
          <cell r="U172">
            <v>2.0833333333333259E-3</v>
          </cell>
          <cell r="V172">
            <v>0</v>
          </cell>
          <cell r="W172">
            <v>0</v>
          </cell>
          <cell r="X172">
            <v>0</v>
          </cell>
          <cell r="Y172">
            <v>2.0833333333333259E-3</v>
          </cell>
          <cell r="Z172">
            <v>126</v>
          </cell>
          <cell r="AA172" t="str">
            <v>R</v>
          </cell>
          <cell r="AB172">
            <v>0</v>
          </cell>
          <cell r="AC172">
            <v>1</v>
          </cell>
          <cell r="AD172">
            <v>1</v>
          </cell>
          <cell r="AE172">
            <v>0</v>
          </cell>
          <cell r="AF172">
            <v>0</v>
          </cell>
          <cell r="AG172">
            <v>1</v>
          </cell>
        </row>
        <row r="173">
          <cell r="A173">
            <v>36629</v>
          </cell>
          <cell r="B173" t="str">
            <v>Nusa Dua</v>
          </cell>
          <cell r="C173" t="str">
            <v>P_Tragia</v>
          </cell>
          <cell r="D173">
            <v>24</v>
          </cell>
          <cell r="E173" t="str">
            <v>OC</v>
          </cell>
          <cell r="F173">
            <v>0.9194444444444444</v>
          </cell>
          <cell r="I173">
            <v>0.95694444444444438</v>
          </cell>
          <cell r="K173" t="str">
            <v>M</v>
          </cell>
          <cell r="M173">
            <v>3.7499999999999978E-2</v>
          </cell>
          <cell r="N173">
            <v>16</v>
          </cell>
          <cell r="O173">
            <v>16</v>
          </cell>
          <cell r="P173">
            <v>635.99039999999957</v>
          </cell>
          <cell r="Q173" t="str">
            <v>41e</v>
          </cell>
          <cell r="R173" t="str">
            <v>Rele bekerja tanpa penyebab yang jelas, PMT  masuk kembali</v>
          </cell>
          <cell r="S173" t="str">
            <v>Trip saat mencoba P Hilton  /  Setelah ditelusuri tidak ditemukan gangguang / P sempat normal</v>
          </cell>
          <cell r="T173">
            <v>0</v>
          </cell>
          <cell r="U173">
            <v>3.7499999999999978E-2</v>
          </cell>
          <cell r="V173">
            <v>0</v>
          </cell>
          <cell r="W173">
            <v>0</v>
          </cell>
          <cell r="X173">
            <v>0</v>
          </cell>
          <cell r="Y173">
            <v>3.7499999999999978E-2</v>
          </cell>
          <cell r="Z173">
            <v>126</v>
          </cell>
          <cell r="AA173" t="str">
            <v>R</v>
          </cell>
          <cell r="AB173">
            <v>0</v>
          </cell>
          <cell r="AC173">
            <v>1</v>
          </cell>
          <cell r="AD173">
            <v>1</v>
          </cell>
          <cell r="AE173">
            <v>0</v>
          </cell>
          <cell r="AF173">
            <v>0</v>
          </cell>
          <cell r="AG173">
            <v>1</v>
          </cell>
        </row>
        <row r="174">
          <cell r="A174">
            <v>36629</v>
          </cell>
          <cell r="B174" t="str">
            <v>Nusa Dua</v>
          </cell>
          <cell r="C174" t="str">
            <v>P_Exp._Jimbaran</v>
          </cell>
          <cell r="D174">
            <v>24</v>
          </cell>
          <cell r="E174" t="str">
            <v>EF</v>
          </cell>
          <cell r="F174">
            <v>0.9159722222222223</v>
          </cell>
          <cell r="I174">
            <v>0.91805555555555562</v>
          </cell>
          <cell r="K174" t="str">
            <v>M</v>
          </cell>
          <cell r="M174">
            <v>2.0833333333333259E-3</v>
          </cell>
          <cell r="N174">
            <v>75</v>
          </cell>
          <cell r="O174">
            <v>105</v>
          </cell>
          <cell r="P174">
            <v>35.332799999999871</v>
          </cell>
          <cell r="Q174">
            <v>56</v>
          </cell>
          <cell r="R174" t="str">
            <v>Rele bekerja karena ikutan (sympthetic tripping).</v>
          </cell>
          <cell r="T174">
            <v>0</v>
          </cell>
          <cell r="U174">
            <v>2.0833333333333259E-3</v>
          </cell>
          <cell r="V174">
            <v>0</v>
          </cell>
          <cell r="W174">
            <v>0</v>
          </cell>
          <cell r="X174">
            <v>0</v>
          </cell>
          <cell r="Y174">
            <v>2.0833333333333259E-3</v>
          </cell>
          <cell r="Z174">
            <v>124</v>
          </cell>
          <cell r="AA174" t="str">
            <v>R</v>
          </cell>
          <cell r="AB174">
            <v>0</v>
          </cell>
          <cell r="AC174">
            <v>1</v>
          </cell>
          <cell r="AD174">
            <v>1</v>
          </cell>
          <cell r="AE174">
            <v>0</v>
          </cell>
          <cell r="AF174">
            <v>0</v>
          </cell>
          <cell r="AG174">
            <v>1</v>
          </cell>
        </row>
        <row r="175">
          <cell r="A175">
            <v>36629</v>
          </cell>
          <cell r="B175" t="str">
            <v>Nusa Dua</v>
          </cell>
          <cell r="C175" t="str">
            <v>P_Golf_Course</v>
          </cell>
          <cell r="D175">
            <v>16</v>
          </cell>
          <cell r="E175" t="str">
            <v>OC</v>
          </cell>
          <cell r="F175">
            <v>0.92013888888888884</v>
          </cell>
          <cell r="I175">
            <v>0.93333333333333324</v>
          </cell>
          <cell r="K175" t="str">
            <v>M</v>
          </cell>
          <cell r="M175">
            <v>1.3194444444444398E-2</v>
          </cell>
          <cell r="N175">
            <v>25</v>
          </cell>
          <cell r="O175">
            <v>55</v>
          </cell>
          <cell r="P175">
            <v>149.18293333333281</v>
          </cell>
          <cell r="Q175" t="str">
            <v>41e</v>
          </cell>
          <cell r="R175" t="str">
            <v>Rele bekerja tanpa penyebab yang jelas, PMT  masuk kembali</v>
          </cell>
          <cell r="S175" t="str">
            <v>Trip saat mencoba P Trgia</v>
          </cell>
          <cell r="T175">
            <v>0</v>
          </cell>
          <cell r="U175">
            <v>1.3194444444444398E-2</v>
          </cell>
          <cell r="V175">
            <v>0</v>
          </cell>
          <cell r="W175">
            <v>0</v>
          </cell>
          <cell r="X175">
            <v>0</v>
          </cell>
          <cell r="Y175">
            <v>1.3194444444444398E-2</v>
          </cell>
          <cell r="Z175">
            <v>129</v>
          </cell>
          <cell r="AA175" t="str">
            <v>R</v>
          </cell>
          <cell r="AB175">
            <v>0</v>
          </cell>
          <cell r="AC175">
            <v>1</v>
          </cell>
          <cell r="AD175">
            <v>1</v>
          </cell>
          <cell r="AE175">
            <v>0</v>
          </cell>
          <cell r="AF175">
            <v>0</v>
          </cell>
          <cell r="AG175">
            <v>1</v>
          </cell>
        </row>
        <row r="176">
          <cell r="A176">
            <v>36629</v>
          </cell>
          <cell r="B176" t="str">
            <v>GH_SS_I</v>
          </cell>
          <cell r="C176" t="str">
            <v>LBS2_Cikaratei</v>
          </cell>
          <cell r="D176">
            <v>0</v>
          </cell>
          <cell r="H176">
            <v>8.2638888888888887E-2</v>
          </cell>
          <cell r="I176">
            <v>0.97222222222222221</v>
          </cell>
          <cell r="K176" t="str">
            <v>MR</v>
          </cell>
          <cell r="M176">
            <v>0.88958333333333328</v>
          </cell>
          <cell r="N176">
            <v>0</v>
          </cell>
          <cell r="O176">
            <v>0</v>
          </cell>
          <cell r="P176">
            <v>0</v>
          </cell>
          <cell r="Q176">
            <v>59</v>
          </cell>
          <cell r="R176" t="str">
            <v>Lain - lain.</v>
          </cell>
          <cell r="S176" t="str">
            <v>Manuver ekor P Hilton ke P SS I</v>
          </cell>
          <cell r="T176">
            <v>0</v>
          </cell>
          <cell r="U176">
            <v>0</v>
          </cell>
          <cell r="V176">
            <v>0</v>
          </cell>
          <cell r="W176">
            <v>0.88958333333333328</v>
          </cell>
          <cell r="X176">
            <v>0</v>
          </cell>
          <cell r="Y176">
            <v>0.88958333333333328</v>
          </cell>
          <cell r="Z176">
            <v>482</v>
          </cell>
          <cell r="AA176" t="str">
            <v>L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1</v>
          </cell>
          <cell r="AG176">
            <v>1</v>
          </cell>
        </row>
        <row r="177">
          <cell r="A177">
            <v>36630</v>
          </cell>
          <cell r="B177" t="str">
            <v>Nusa Dua</v>
          </cell>
          <cell r="C177" t="str">
            <v>P_Golf_Course</v>
          </cell>
          <cell r="D177">
            <v>26</v>
          </cell>
          <cell r="E177" t="str">
            <v>OC</v>
          </cell>
          <cell r="F177">
            <v>2.5694444444444447E-2</v>
          </cell>
          <cell r="I177">
            <v>3.0555555555555555E-2</v>
          </cell>
          <cell r="K177" t="str">
            <v>M</v>
          </cell>
          <cell r="M177">
            <v>4.8611111111111077E-3</v>
          </cell>
          <cell r="N177">
            <v>23</v>
          </cell>
          <cell r="O177">
            <v>35</v>
          </cell>
          <cell r="P177">
            <v>89.313466666666599</v>
          </cell>
          <cell r="Q177">
            <v>56</v>
          </cell>
          <cell r="R177" t="str">
            <v>Rele bekerja karena ikutan (sympthetic tripping).</v>
          </cell>
          <cell r="T177">
            <v>0</v>
          </cell>
          <cell r="U177">
            <v>4.8611111111111077E-3</v>
          </cell>
          <cell r="V177">
            <v>0</v>
          </cell>
          <cell r="W177">
            <v>0</v>
          </cell>
          <cell r="X177">
            <v>0</v>
          </cell>
          <cell r="Y177">
            <v>4.8611111111111077E-3</v>
          </cell>
          <cell r="Z177">
            <v>129</v>
          </cell>
          <cell r="AA177" t="str">
            <v>R</v>
          </cell>
          <cell r="AB177">
            <v>0</v>
          </cell>
          <cell r="AC177">
            <v>1</v>
          </cell>
          <cell r="AD177">
            <v>1</v>
          </cell>
          <cell r="AE177">
            <v>0</v>
          </cell>
          <cell r="AF177">
            <v>0</v>
          </cell>
          <cell r="AG177">
            <v>1</v>
          </cell>
        </row>
        <row r="178">
          <cell r="A178">
            <v>36630</v>
          </cell>
          <cell r="B178" t="str">
            <v>Nusa Dua</v>
          </cell>
          <cell r="C178" t="str">
            <v>P_Tragia</v>
          </cell>
          <cell r="D178">
            <v>28</v>
          </cell>
          <cell r="E178" t="str">
            <v>OC/M</v>
          </cell>
          <cell r="F178">
            <v>2.5694444444444447E-2</v>
          </cell>
          <cell r="I178">
            <v>3.0555555555555555E-2</v>
          </cell>
          <cell r="K178" t="str">
            <v>M</v>
          </cell>
          <cell r="M178">
            <v>4.8611111111111077E-3</v>
          </cell>
          <cell r="N178">
            <v>12</v>
          </cell>
          <cell r="O178">
            <v>12</v>
          </cell>
          <cell r="P178">
            <v>96.183733333333251</v>
          </cell>
          <cell r="Q178">
            <v>56</v>
          </cell>
          <cell r="R178" t="str">
            <v>Rele bekerja karena ikutan (sympthetic tripping).</v>
          </cell>
          <cell r="T178">
            <v>0</v>
          </cell>
          <cell r="U178">
            <v>4.8611111111111077E-3</v>
          </cell>
          <cell r="V178">
            <v>0</v>
          </cell>
          <cell r="W178">
            <v>0</v>
          </cell>
          <cell r="X178">
            <v>0</v>
          </cell>
          <cell r="Y178">
            <v>4.8611111111111077E-3</v>
          </cell>
          <cell r="Z178">
            <v>126</v>
          </cell>
          <cell r="AA178" t="str">
            <v>R</v>
          </cell>
          <cell r="AB178">
            <v>0</v>
          </cell>
          <cell r="AC178">
            <v>1</v>
          </cell>
          <cell r="AD178">
            <v>1</v>
          </cell>
          <cell r="AE178">
            <v>0</v>
          </cell>
          <cell r="AF178">
            <v>0</v>
          </cell>
          <cell r="AG178">
            <v>1</v>
          </cell>
        </row>
        <row r="179">
          <cell r="A179">
            <v>36630</v>
          </cell>
          <cell r="B179" t="str">
            <v>Nusa Dua</v>
          </cell>
          <cell r="C179" t="str">
            <v>P_Tragia</v>
          </cell>
          <cell r="D179">
            <v>28</v>
          </cell>
          <cell r="E179" t="str">
            <v>OC/M</v>
          </cell>
          <cell r="F179">
            <v>3.0555555555555555E-2</v>
          </cell>
          <cell r="I179">
            <v>0.10833333333333334</v>
          </cell>
          <cell r="K179" t="str">
            <v>M</v>
          </cell>
          <cell r="M179">
            <v>7.7777777777777779E-2</v>
          </cell>
          <cell r="N179">
            <v>12</v>
          </cell>
          <cell r="O179">
            <v>12</v>
          </cell>
          <cell r="P179">
            <v>1538.9397333333332</v>
          </cell>
          <cell r="Q179">
            <v>56</v>
          </cell>
          <cell r="R179" t="str">
            <v>Rele bekerja karena ikutan (sympthetic tripping).</v>
          </cell>
          <cell r="T179">
            <v>0</v>
          </cell>
          <cell r="U179">
            <v>7.7777777777777779E-2</v>
          </cell>
          <cell r="V179">
            <v>0</v>
          </cell>
          <cell r="W179">
            <v>0</v>
          </cell>
          <cell r="X179">
            <v>0</v>
          </cell>
          <cell r="Y179">
            <v>7.7777777777777779E-2</v>
          </cell>
          <cell r="Z179">
            <v>126</v>
          </cell>
          <cell r="AA179" t="str">
            <v>R</v>
          </cell>
          <cell r="AB179">
            <v>0</v>
          </cell>
          <cell r="AC179">
            <v>1</v>
          </cell>
          <cell r="AD179">
            <v>1</v>
          </cell>
          <cell r="AE179">
            <v>0</v>
          </cell>
          <cell r="AF179">
            <v>0</v>
          </cell>
          <cell r="AG179">
            <v>1</v>
          </cell>
        </row>
        <row r="180">
          <cell r="A180">
            <v>36630</v>
          </cell>
          <cell r="B180" t="str">
            <v>Nusa Dua</v>
          </cell>
          <cell r="C180" t="str">
            <v>P_Hilton</v>
          </cell>
          <cell r="D180">
            <v>0</v>
          </cell>
          <cell r="H180">
            <v>3.6111111111111115E-2</v>
          </cell>
          <cell r="I180">
            <v>7.6388888888888895E-2</v>
          </cell>
          <cell r="K180" t="str">
            <v>M</v>
          </cell>
          <cell r="M180">
            <v>4.027777777777778E-2</v>
          </cell>
          <cell r="N180">
            <v>85</v>
          </cell>
          <cell r="O180">
            <v>105</v>
          </cell>
          <cell r="P180">
            <v>105</v>
          </cell>
          <cell r="Q180">
            <v>59</v>
          </cell>
          <cell r="R180" t="str">
            <v>Lain - lain.</v>
          </cell>
          <cell r="S180" t="str">
            <v>Jamper CT di Htl Hilton</v>
          </cell>
          <cell r="T180">
            <v>0</v>
          </cell>
          <cell r="U180">
            <v>0</v>
          </cell>
          <cell r="V180">
            <v>0</v>
          </cell>
          <cell r="W180">
            <v>4.027777777777778E-2</v>
          </cell>
          <cell r="X180">
            <v>0</v>
          </cell>
          <cell r="Y180">
            <v>4.027777777777778E-2</v>
          </cell>
          <cell r="Z180">
            <v>128</v>
          </cell>
          <cell r="AA180" t="str">
            <v>R</v>
          </cell>
          <cell r="AB180">
            <v>0</v>
          </cell>
          <cell r="AC180">
            <v>1</v>
          </cell>
          <cell r="AD180">
            <v>0</v>
          </cell>
          <cell r="AE180">
            <v>0</v>
          </cell>
          <cell r="AF180">
            <v>1</v>
          </cell>
          <cell r="AG180">
            <v>1</v>
          </cell>
        </row>
        <row r="181">
          <cell r="A181">
            <v>36630</v>
          </cell>
          <cell r="B181" t="str">
            <v>Nusa Dua</v>
          </cell>
          <cell r="C181" t="str">
            <v>P_Tragia</v>
          </cell>
          <cell r="D181">
            <v>14</v>
          </cell>
          <cell r="E181" t="str">
            <v>OC</v>
          </cell>
          <cell r="F181">
            <v>0.17013888888888887</v>
          </cell>
          <cell r="I181">
            <v>0.17361111111111113</v>
          </cell>
          <cell r="K181" t="str">
            <v>M</v>
          </cell>
          <cell r="M181">
            <v>3.4722222222222654E-3</v>
          </cell>
          <cell r="N181">
            <v>12</v>
          </cell>
          <cell r="O181">
            <v>12</v>
          </cell>
          <cell r="P181">
            <v>34.351333333333756</v>
          </cell>
          <cell r="Q181">
            <v>59</v>
          </cell>
          <cell r="R181" t="str">
            <v>Lain - lain.</v>
          </cell>
          <cell r="S181" t="str">
            <v>Plat Coper Cubicel PAM Tirta tembus</v>
          </cell>
          <cell r="T181">
            <v>0</v>
          </cell>
          <cell r="U181">
            <v>3.4722222222222654E-3</v>
          </cell>
          <cell r="V181">
            <v>0</v>
          </cell>
          <cell r="W181">
            <v>0</v>
          </cell>
          <cell r="X181">
            <v>0</v>
          </cell>
          <cell r="Y181">
            <v>3.4722222222222654E-3</v>
          </cell>
          <cell r="Z181">
            <v>126</v>
          </cell>
          <cell r="AA181" t="str">
            <v>R</v>
          </cell>
          <cell r="AB181">
            <v>0</v>
          </cell>
          <cell r="AC181">
            <v>1</v>
          </cell>
          <cell r="AD181">
            <v>1</v>
          </cell>
          <cell r="AE181">
            <v>0</v>
          </cell>
          <cell r="AF181">
            <v>0</v>
          </cell>
          <cell r="AG181">
            <v>1</v>
          </cell>
        </row>
        <row r="182">
          <cell r="A182">
            <v>36630</v>
          </cell>
          <cell r="B182" t="str">
            <v>Nusa Dua</v>
          </cell>
          <cell r="C182" t="str">
            <v>P_Golf_Course</v>
          </cell>
          <cell r="D182">
            <v>52</v>
          </cell>
          <cell r="E182" t="str">
            <v>OC/M</v>
          </cell>
          <cell r="F182">
            <v>0.17708333333333334</v>
          </cell>
          <cell r="I182">
            <v>0.18333333333333335</v>
          </cell>
          <cell r="K182" t="str">
            <v xml:space="preserve">M </v>
          </cell>
          <cell r="M182">
            <v>6.2500000000000056E-3</v>
          </cell>
          <cell r="N182">
            <v>52</v>
          </cell>
          <cell r="O182">
            <v>52</v>
          </cell>
          <cell r="P182">
            <v>229.66320000000019</v>
          </cell>
          <cell r="Q182">
            <v>56</v>
          </cell>
          <cell r="R182" t="str">
            <v>Rele bekerja karena ikutan (sympthetic tripping).</v>
          </cell>
          <cell r="T182">
            <v>0</v>
          </cell>
          <cell r="U182">
            <v>6.2500000000000056E-3</v>
          </cell>
          <cell r="V182">
            <v>0</v>
          </cell>
          <cell r="W182">
            <v>0</v>
          </cell>
          <cell r="X182">
            <v>0</v>
          </cell>
          <cell r="Y182">
            <v>6.2500000000000056E-3</v>
          </cell>
          <cell r="Z182">
            <v>129</v>
          </cell>
          <cell r="AA182" t="str">
            <v>R</v>
          </cell>
          <cell r="AB182">
            <v>0</v>
          </cell>
          <cell r="AC182">
            <v>0</v>
          </cell>
          <cell r="AD182">
            <v>1</v>
          </cell>
          <cell r="AE182">
            <v>0</v>
          </cell>
          <cell r="AF182">
            <v>0</v>
          </cell>
          <cell r="AG182">
            <v>1</v>
          </cell>
        </row>
        <row r="183">
          <cell r="A183">
            <v>36630</v>
          </cell>
          <cell r="B183" t="str">
            <v>Nusa Dua</v>
          </cell>
          <cell r="C183" t="str">
            <v>P_Tragia</v>
          </cell>
          <cell r="D183">
            <v>12</v>
          </cell>
          <cell r="E183" t="str">
            <v>OC/M</v>
          </cell>
          <cell r="F183">
            <v>0.17708333333333334</v>
          </cell>
          <cell r="I183">
            <v>0.18263888888888891</v>
          </cell>
          <cell r="K183" t="str">
            <v xml:space="preserve">M </v>
          </cell>
          <cell r="M183">
            <v>5.5555555555555636E-3</v>
          </cell>
          <cell r="N183">
            <v>12</v>
          </cell>
          <cell r="O183">
            <v>12</v>
          </cell>
          <cell r="P183">
            <v>47.110400000000062</v>
          </cell>
          <cell r="Q183">
            <v>56</v>
          </cell>
          <cell r="R183" t="str">
            <v>Rele bekerja karena ikutan (sympthetic tripping).</v>
          </cell>
          <cell r="T183">
            <v>0</v>
          </cell>
          <cell r="U183">
            <v>5.5555555555555636E-3</v>
          </cell>
          <cell r="V183">
            <v>0</v>
          </cell>
          <cell r="W183">
            <v>0</v>
          </cell>
          <cell r="X183">
            <v>0</v>
          </cell>
          <cell r="Y183">
            <v>5.5555555555555636E-3</v>
          </cell>
          <cell r="Z183">
            <v>126</v>
          </cell>
          <cell r="AA183" t="str">
            <v>R</v>
          </cell>
          <cell r="AB183">
            <v>0</v>
          </cell>
          <cell r="AC183">
            <v>0</v>
          </cell>
          <cell r="AD183">
            <v>1</v>
          </cell>
          <cell r="AE183">
            <v>0</v>
          </cell>
          <cell r="AF183">
            <v>0</v>
          </cell>
          <cell r="AG183">
            <v>1</v>
          </cell>
        </row>
        <row r="184">
          <cell r="A184">
            <v>36630</v>
          </cell>
          <cell r="B184" t="str">
            <v>Nusa Dua</v>
          </cell>
          <cell r="C184" t="str">
            <v>P_Boster_Pump</v>
          </cell>
          <cell r="D184">
            <v>24</v>
          </cell>
          <cell r="E184" t="str">
            <v>EF</v>
          </cell>
          <cell r="F184">
            <v>0.17708333333333334</v>
          </cell>
          <cell r="I184">
            <v>0.18333333333333335</v>
          </cell>
          <cell r="K184" t="str">
            <v xml:space="preserve">M </v>
          </cell>
          <cell r="M184">
            <v>6.2500000000000056E-3</v>
          </cell>
          <cell r="N184">
            <v>5</v>
          </cell>
          <cell r="O184">
            <v>5</v>
          </cell>
          <cell r="P184">
            <v>105.99840000000009</v>
          </cell>
          <cell r="Q184">
            <v>56</v>
          </cell>
          <cell r="R184" t="str">
            <v>Rele bekerja karena ikutan (sympthetic tripping).</v>
          </cell>
          <cell r="T184">
            <v>0</v>
          </cell>
          <cell r="U184">
            <v>6.2500000000000056E-3</v>
          </cell>
          <cell r="V184">
            <v>0</v>
          </cell>
          <cell r="W184">
            <v>0</v>
          </cell>
          <cell r="X184">
            <v>0</v>
          </cell>
          <cell r="Y184">
            <v>6.2500000000000056E-3</v>
          </cell>
          <cell r="Z184">
            <v>125</v>
          </cell>
          <cell r="AA184" t="str">
            <v>R</v>
          </cell>
          <cell r="AB184">
            <v>0</v>
          </cell>
          <cell r="AC184">
            <v>0</v>
          </cell>
          <cell r="AD184">
            <v>1</v>
          </cell>
          <cell r="AE184">
            <v>0</v>
          </cell>
          <cell r="AF184">
            <v>0</v>
          </cell>
          <cell r="AG184">
            <v>1</v>
          </cell>
        </row>
        <row r="185">
          <cell r="A185">
            <v>36630</v>
          </cell>
          <cell r="B185" t="str">
            <v>Nusa Dua</v>
          </cell>
          <cell r="C185" t="str">
            <v>P_Boster_Pump</v>
          </cell>
          <cell r="D185">
            <v>24</v>
          </cell>
          <cell r="E185" t="str">
            <v>EF</v>
          </cell>
          <cell r="F185">
            <v>0.18333333333333335</v>
          </cell>
          <cell r="I185">
            <v>0.45624999999999999</v>
          </cell>
          <cell r="J185">
            <v>0.20902777777777778</v>
          </cell>
          <cell r="K185" t="str">
            <v>M</v>
          </cell>
          <cell r="M185">
            <v>2.5694444444444436E-2</v>
          </cell>
          <cell r="N185">
            <v>5</v>
          </cell>
          <cell r="O185">
            <v>22</v>
          </cell>
          <cell r="P185">
            <v>435.77119999999985</v>
          </cell>
          <cell r="Q185" t="str">
            <v>41e</v>
          </cell>
          <cell r="R185" t="str">
            <v>Rele bekerja tanpa penyebab yang jelas, PMT  masuk kembali</v>
          </cell>
          <cell r="S185" t="str">
            <v>Setelah di telusuri dan di meger satu persatu ditemukan Cubicle  di gardu R dan Pompa Bali Clip tembus</v>
          </cell>
          <cell r="T185">
            <v>0</v>
          </cell>
          <cell r="U185">
            <v>0</v>
          </cell>
          <cell r="V185">
            <v>2.5694444444444436E-2</v>
          </cell>
          <cell r="W185">
            <v>0</v>
          </cell>
          <cell r="X185">
            <v>0</v>
          </cell>
          <cell r="Y185">
            <v>2.5694444444444436E-2</v>
          </cell>
          <cell r="Z185">
            <v>125</v>
          </cell>
          <cell r="AA185" t="str">
            <v>R</v>
          </cell>
          <cell r="AB185">
            <v>0</v>
          </cell>
          <cell r="AC185">
            <v>1</v>
          </cell>
          <cell r="AD185">
            <v>1</v>
          </cell>
          <cell r="AE185">
            <v>0</v>
          </cell>
          <cell r="AF185">
            <v>0</v>
          </cell>
          <cell r="AG185">
            <v>1</v>
          </cell>
        </row>
        <row r="186">
          <cell r="A186">
            <v>36630</v>
          </cell>
          <cell r="B186" t="str">
            <v>Nusa Dua</v>
          </cell>
          <cell r="C186" t="str">
            <v>P_Tragia</v>
          </cell>
          <cell r="D186">
            <v>12</v>
          </cell>
          <cell r="E186" t="str">
            <v>OC</v>
          </cell>
          <cell r="F186">
            <v>0.19930555555555554</v>
          </cell>
          <cell r="I186">
            <v>0.20069444444444443</v>
          </cell>
          <cell r="K186" t="str">
            <v xml:space="preserve">M </v>
          </cell>
          <cell r="M186">
            <v>1.388888888888884E-3</v>
          </cell>
          <cell r="N186">
            <v>3</v>
          </cell>
          <cell r="O186">
            <v>5</v>
          </cell>
          <cell r="P186">
            <v>11.777599999999957</v>
          </cell>
          <cell r="Q186">
            <v>49</v>
          </cell>
          <cell r="R186" t="str">
            <v>Lain - lain</v>
          </cell>
          <cell r="S186" t="str">
            <v>Saat masukkan PAM Tirta - Bali Vacation</v>
          </cell>
          <cell r="T186">
            <v>0</v>
          </cell>
          <cell r="U186">
            <v>1.388888888888884E-3</v>
          </cell>
          <cell r="V186">
            <v>0</v>
          </cell>
          <cell r="W186">
            <v>0</v>
          </cell>
          <cell r="X186">
            <v>0</v>
          </cell>
          <cell r="Y186">
            <v>1.388888888888884E-3</v>
          </cell>
          <cell r="Z186">
            <v>126</v>
          </cell>
          <cell r="AA186" t="str">
            <v>R</v>
          </cell>
          <cell r="AB186">
            <v>0</v>
          </cell>
          <cell r="AC186">
            <v>0</v>
          </cell>
          <cell r="AD186">
            <v>1</v>
          </cell>
          <cell r="AE186">
            <v>0</v>
          </cell>
          <cell r="AF186">
            <v>0</v>
          </cell>
          <cell r="AG186">
            <v>1</v>
          </cell>
        </row>
        <row r="187">
          <cell r="A187">
            <v>36630</v>
          </cell>
          <cell r="B187" t="str">
            <v>Nusa Dua</v>
          </cell>
          <cell r="C187" t="str">
            <v>P_Tragia</v>
          </cell>
          <cell r="D187">
            <v>12</v>
          </cell>
          <cell r="E187" t="str">
            <v>OC/M</v>
          </cell>
          <cell r="F187">
            <v>0.20069444444444443</v>
          </cell>
          <cell r="I187">
            <v>0.3215277777777778</v>
          </cell>
          <cell r="K187" t="str">
            <v xml:space="preserve">M </v>
          </cell>
          <cell r="M187">
            <v>0.12083333333333338</v>
          </cell>
          <cell r="N187">
            <v>5</v>
          </cell>
          <cell r="O187">
            <v>10</v>
          </cell>
          <cell r="P187">
            <v>1024.6512000000005</v>
          </cell>
          <cell r="Q187">
            <v>49</v>
          </cell>
          <cell r="R187" t="str">
            <v>Lain - lain</v>
          </cell>
          <cell r="S187" t="str">
            <v>Setelah di telusuri dan di meger satu persatu ditemukan Isolator Binen 20 KV tembus di GD Fak Pertanian</v>
          </cell>
          <cell r="T187">
            <v>0</v>
          </cell>
          <cell r="U187">
            <v>0.12083333333333338</v>
          </cell>
          <cell r="V187">
            <v>0</v>
          </cell>
          <cell r="W187">
            <v>0</v>
          </cell>
          <cell r="X187">
            <v>0</v>
          </cell>
          <cell r="Y187">
            <v>0.12083333333333338</v>
          </cell>
          <cell r="Z187">
            <v>126</v>
          </cell>
          <cell r="AA187" t="str">
            <v>R</v>
          </cell>
          <cell r="AB187">
            <v>0</v>
          </cell>
          <cell r="AC187">
            <v>0</v>
          </cell>
          <cell r="AD187">
            <v>1</v>
          </cell>
          <cell r="AE187">
            <v>0</v>
          </cell>
          <cell r="AF187">
            <v>0</v>
          </cell>
          <cell r="AG187">
            <v>1</v>
          </cell>
        </row>
        <row r="188">
          <cell r="A188">
            <v>36630</v>
          </cell>
          <cell r="B188" t="str">
            <v>GH_Jimbaran</v>
          </cell>
          <cell r="C188" t="str">
            <v>LBS3_Gardu_T</v>
          </cell>
          <cell r="D188">
            <v>0</v>
          </cell>
          <cell r="H188">
            <v>0.46180555555555558</v>
          </cell>
          <cell r="I188">
            <v>0.79583333333333339</v>
          </cell>
          <cell r="K188" t="str">
            <v>M</v>
          </cell>
          <cell r="M188">
            <v>0.33402777777777781</v>
          </cell>
          <cell r="P188">
            <v>0</v>
          </cell>
          <cell r="Q188">
            <v>49</v>
          </cell>
          <cell r="R188" t="str">
            <v>Lain - lain</v>
          </cell>
          <cell r="S188" t="str">
            <v>Ekor P Boster Pump sampai di Pompa Air Bali Cliff dimanuver ke P Exp Jimbaran</v>
          </cell>
          <cell r="T188">
            <v>0</v>
          </cell>
          <cell r="U188">
            <v>0</v>
          </cell>
          <cell r="V188">
            <v>0</v>
          </cell>
          <cell r="W188">
            <v>0.33402777777777781</v>
          </cell>
          <cell r="X188">
            <v>0</v>
          </cell>
          <cell r="Y188">
            <v>0.33402777777777781</v>
          </cell>
          <cell r="Z188">
            <v>513</v>
          </cell>
          <cell r="AA188" t="str">
            <v>L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1</v>
          </cell>
          <cell r="AG188">
            <v>1</v>
          </cell>
        </row>
        <row r="189">
          <cell r="A189">
            <v>36630</v>
          </cell>
          <cell r="B189" t="str">
            <v>Kapal</v>
          </cell>
          <cell r="C189" t="str">
            <v>P_Darmasaba</v>
          </cell>
          <cell r="D189">
            <v>150</v>
          </cell>
          <cell r="H189">
            <v>0.42638888888888887</v>
          </cell>
          <cell r="I189">
            <v>0.64652777777777781</v>
          </cell>
          <cell r="K189" t="str">
            <v>R</v>
          </cell>
          <cell r="M189">
            <v>0.22013888888888894</v>
          </cell>
          <cell r="P189">
            <v>23334.370000000006</v>
          </cell>
          <cell r="Q189">
            <v>92</v>
          </cell>
          <cell r="R189" t="str">
            <v xml:space="preserve">Karena pemeliharaan </v>
          </cell>
          <cell r="S189" t="str">
            <v>Har sesuai Jadual ( sebagian di manuver ke P. Padangsari )</v>
          </cell>
          <cell r="T189">
            <v>0</v>
          </cell>
          <cell r="U189">
            <v>0</v>
          </cell>
          <cell r="V189">
            <v>0</v>
          </cell>
          <cell r="W189">
            <v>0.22013888888888894</v>
          </cell>
          <cell r="X189">
            <v>0</v>
          </cell>
          <cell r="Y189">
            <v>0.22013888888888894</v>
          </cell>
          <cell r="Z189">
            <v>104</v>
          </cell>
          <cell r="AA189" t="str">
            <v>R</v>
          </cell>
          <cell r="AB189">
            <v>1</v>
          </cell>
          <cell r="AC189">
            <v>0</v>
          </cell>
          <cell r="AD189">
            <v>0</v>
          </cell>
          <cell r="AE189">
            <v>0</v>
          </cell>
          <cell r="AF189">
            <v>1</v>
          </cell>
          <cell r="AG189">
            <v>1</v>
          </cell>
        </row>
        <row r="190">
          <cell r="A190">
            <v>36630</v>
          </cell>
          <cell r="B190" t="str">
            <v>Antosari</v>
          </cell>
          <cell r="C190" t="str">
            <v>P_Kerambitan</v>
          </cell>
          <cell r="D190">
            <v>15</v>
          </cell>
          <cell r="E190" t="str">
            <v>EF</v>
          </cell>
          <cell r="F190">
            <v>0.46597222222222223</v>
          </cell>
          <cell r="G190">
            <v>0.46666666666666662</v>
          </cell>
          <cell r="M190">
            <v>6.9444444444438647E-4</v>
          </cell>
          <cell r="P190">
            <v>7.360999999999386</v>
          </cell>
          <cell r="Q190" t="str">
            <v>41e</v>
          </cell>
          <cell r="R190" t="str">
            <v>Rele bekerja tanpa penyebab yang jelas, PMT  masuk kembali</v>
          </cell>
          <cell r="S190" t="str">
            <v>Reclose Sukses</v>
          </cell>
          <cell r="T190">
            <v>6.9444444444438647E-4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6.9444444444438647E-4</v>
          </cell>
          <cell r="Z190">
            <v>4</v>
          </cell>
          <cell r="AA190" t="str">
            <v>R</v>
          </cell>
          <cell r="AB190">
            <v>0</v>
          </cell>
          <cell r="AC190">
            <v>0</v>
          </cell>
          <cell r="AD190">
            <v>1</v>
          </cell>
          <cell r="AE190">
            <v>1</v>
          </cell>
          <cell r="AF190">
            <v>0</v>
          </cell>
          <cell r="AG190">
            <v>0</v>
          </cell>
        </row>
        <row r="191">
          <cell r="A191">
            <v>36630</v>
          </cell>
          <cell r="B191" t="str">
            <v>Nusa Dua</v>
          </cell>
          <cell r="C191" t="str">
            <v>P_Tragia</v>
          </cell>
          <cell r="D191">
            <v>12</v>
          </cell>
          <cell r="E191" t="str">
            <v>OC/M</v>
          </cell>
          <cell r="F191">
            <v>0.59305555555555556</v>
          </cell>
          <cell r="I191">
            <v>0.59722222222222221</v>
          </cell>
          <cell r="K191" t="str">
            <v>M</v>
          </cell>
          <cell r="M191">
            <v>4.1666666666666519E-3</v>
          </cell>
          <cell r="N191">
            <v>12</v>
          </cell>
          <cell r="O191">
            <v>12</v>
          </cell>
          <cell r="P191">
            <v>35.332799999999871</v>
          </cell>
          <cell r="Q191">
            <v>49</v>
          </cell>
          <cell r="R191" t="str">
            <v>Lain - lain</v>
          </cell>
          <cell r="S191" t="str">
            <v xml:space="preserve">saat pemasukan Incoming di Bali Vication </v>
          </cell>
          <cell r="T191">
            <v>0</v>
          </cell>
          <cell r="U191">
            <v>4.1666666666666519E-3</v>
          </cell>
          <cell r="V191">
            <v>0</v>
          </cell>
          <cell r="W191">
            <v>0</v>
          </cell>
          <cell r="X191">
            <v>0</v>
          </cell>
          <cell r="Y191">
            <v>4.1666666666666519E-3</v>
          </cell>
          <cell r="Z191">
            <v>126</v>
          </cell>
          <cell r="AA191" t="str">
            <v>R</v>
          </cell>
          <cell r="AB191">
            <v>0</v>
          </cell>
          <cell r="AC191">
            <v>1</v>
          </cell>
          <cell r="AD191">
            <v>1</v>
          </cell>
          <cell r="AE191">
            <v>0</v>
          </cell>
          <cell r="AF191">
            <v>0</v>
          </cell>
          <cell r="AG191">
            <v>1</v>
          </cell>
        </row>
        <row r="192">
          <cell r="A192">
            <v>36630</v>
          </cell>
          <cell r="B192" t="str">
            <v>Kapal</v>
          </cell>
          <cell r="C192" t="str">
            <v>P_Darmasaba</v>
          </cell>
          <cell r="D192">
            <v>100</v>
          </cell>
          <cell r="H192">
            <v>0.72499999999999998</v>
          </cell>
          <cell r="I192">
            <v>0.7284722222222223</v>
          </cell>
          <cell r="K192" t="str">
            <v>R</v>
          </cell>
          <cell r="M192">
            <v>3.4722222222223209E-3</v>
          </cell>
          <cell r="N192">
            <v>150</v>
          </cell>
          <cell r="O192">
            <v>160</v>
          </cell>
          <cell r="P192">
            <v>245.36666666667364</v>
          </cell>
          <cell r="Q192">
            <v>49</v>
          </cell>
          <cell r="R192" t="str">
            <v>Lain - lain</v>
          </cell>
          <cell r="S192" t="str">
            <v>Memasukan by pass rec Gatot Subroto</v>
          </cell>
          <cell r="T192">
            <v>0</v>
          </cell>
          <cell r="U192">
            <v>0</v>
          </cell>
          <cell r="V192">
            <v>0</v>
          </cell>
          <cell r="W192">
            <v>3.4722222222223209E-3</v>
          </cell>
          <cell r="X192">
            <v>0</v>
          </cell>
          <cell r="Y192">
            <v>3.4722222222223209E-3</v>
          </cell>
          <cell r="Z192">
            <v>104</v>
          </cell>
          <cell r="AA192" t="str">
            <v>R</v>
          </cell>
          <cell r="AB192">
            <v>1</v>
          </cell>
          <cell r="AC192">
            <v>0</v>
          </cell>
          <cell r="AD192">
            <v>0</v>
          </cell>
          <cell r="AE192">
            <v>0</v>
          </cell>
          <cell r="AF192">
            <v>1</v>
          </cell>
          <cell r="AG192">
            <v>1</v>
          </cell>
        </row>
        <row r="193">
          <cell r="A193">
            <v>36630</v>
          </cell>
          <cell r="B193" t="str">
            <v>GH_Luwus</v>
          </cell>
          <cell r="C193" t="str">
            <v>LBS2_P_Luwus</v>
          </cell>
          <cell r="D193">
            <v>0</v>
          </cell>
          <cell r="E193" t="str">
            <v/>
          </cell>
          <cell r="F193">
            <v>0</v>
          </cell>
          <cell r="G193">
            <v>0</v>
          </cell>
          <cell r="H193">
            <v>0.32361111111111113</v>
          </cell>
          <cell r="I193">
            <v>0.9159722222222223</v>
          </cell>
          <cell r="K193" t="str">
            <v>R</v>
          </cell>
          <cell r="M193">
            <v>0.59236111111111112</v>
          </cell>
          <cell r="P193">
            <v>0</v>
          </cell>
          <cell r="Q193">
            <v>49</v>
          </cell>
          <cell r="R193" t="str">
            <v>Lain - lain</v>
          </cell>
          <cell r="S193" t="str">
            <v xml:space="preserve">P Luwus dipikul P Taman Tanda </v>
          </cell>
          <cell r="T193">
            <v>0</v>
          </cell>
          <cell r="U193">
            <v>0</v>
          </cell>
          <cell r="V193">
            <v>0</v>
          </cell>
          <cell r="W193">
            <v>0.59236111111111112</v>
          </cell>
          <cell r="X193">
            <v>0</v>
          </cell>
          <cell r="Y193">
            <v>0.59236111111111112</v>
          </cell>
          <cell r="Z193">
            <v>542</v>
          </cell>
          <cell r="AA193" t="str">
            <v>L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1</v>
          </cell>
          <cell r="AG193">
            <v>1</v>
          </cell>
        </row>
        <row r="194">
          <cell r="A194">
            <v>36630</v>
          </cell>
          <cell r="B194" t="str">
            <v>Kapal</v>
          </cell>
          <cell r="C194" t="str">
            <v>P_Luwus</v>
          </cell>
          <cell r="D194">
            <v>0</v>
          </cell>
          <cell r="H194">
            <v>36630.918749999997</v>
          </cell>
          <cell r="I194">
            <v>36631.899305555555</v>
          </cell>
          <cell r="K194" t="str">
            <v>M</v>
          </cell>
          <cell r="M194">
            <v>0.9805555555576575</v>
          </cell>
          <cell r="P194">
            <v>0</v>
          </cell>
          <cell r="Q194">
            <v>49</v>
          </cell>
          <cell r="R194" t="str">
            <v>Lain - lain</v>
          </cell>
          <cell r="S194" t="str">
            <v>Perbaikan PMT P Luwus  krn tidak bisa dibuka Remote</v>
          </cell>
          <cell r="T194">
            <v>0</v>
          </cell>
          <cell r="U194">
            <v>0</v>
          </cell>
          <cell r="V194">
            <v>0</v>
          </cell>
          <cell r="W194">
            <v>0.9805555555576575</v>
          </cell>
          <cell r="X194">
            <v>0</v>
          </cell>
          <cell r="Y194">
            <v>0.9805555555576575</v>
          </cell>
          <cell r="Z194">
            <v>108</v>
          </cell>
          <cell r="AA194" t="str">
            <v>R</v>
          </cell>
          <cell r="AB194">
            <v>0</v>
          </cell>
          <cell r="AC194">
            <v>1</v>
          </cell>
          <cell r="AD194">
            <v>0</v>
          </cell>
          <cell r="AE194">
            <v>0</v>
          </cell>
          <cell r="AF194">
            <v>1</v>
          </cell>
          <cell r="AG194">
            <v>1</v>
          </cell>
        </row>
        <row r="195">
          <cell r="A195">
            <v>36631</v>
          </cell>
          <cell r="B195" t="str">
            <v>Kapal</v>
          </cell>
          <cell r="C195" t="str">
            <v>P_Abian_Tuwung</v>
          </cell>
          <cell r="D195">
            <v>20</v>
          </cell>
          <cell r="E195" t="str">
            <v>EF</v>
          </cell>
          <cell r="F195">
            <v>2.7083333333333334E-2</v>
          </cell>
          <cell r="I195">
            <v>2.7777777777777776E-2</v>
          </cell>
          <cell r="K195" t="str">
            <v>R</v>
          </cell>
          <cell r="M195">
            <v>6.9444444444444198E-4</v>
          </cell>
          <cell r="N195">
            <v>10</v>
          </cell>
          <cell r="O195">
            <v>20</v>
          </cell>
          <cell r="P195">
            <v>9.814666666666632</v>
          </cell>
          <cell r="Q195" t="str">
            <v>41e</v>
          </cell>
          <cell r="R195" t="str">
            <v>Rele bekerja tanpa penyebab yang jelas, PMT  masuk kembali</v>
          </cell>
          <cell r="T195">
            <v>0</v>
          </cell>
          <cell r="U195">
            <v>6.9444444444444198E-4</v>
          </cell>
          <cell r="V195">
            <v>0</v>
          </cell>
          <cell r="W195">
            <v>0</v>
          </cell>
          <cell r="X195">
            <v>0</v>
          </cell>
          <cell r="Y195">
            <v>6.9444444444444198E-4</v>
          </cell>
          <cell r="Z195">
            <v>102</v>
          </cell>
          <cell r="AA195" t="str">
            <v>R</v>
          </cell>
          <cell r="AB195">
            <v>1</v>
          </cell>
          <cell r="AC195">
            <v>0</v>
          </cell>
          <cell r="AD195">
            <v>1</v>
          </cell>
          <cell r="AE195">
            <v>0</v>
          </cell>
          <cell r="AF195">
            <v>0</v>
          </cell>
          <cell r="AG195">
            <v>1</v>
          </cell>
        </row>
        <row r="196">
          <cell r="A196">
            <v>36631</v>
          </cell>
          <cell r="B196" t="str">
            <v>Nusa Dua</v>
          </cell>
          <cell r="C196" t="str">
            <v>P_Mumbul</v>
          </cell>
          <cell r="D196">
            <v>108</v>
          </cell>
          <cell r="E196" t="str">
            <v>OC/M</v>
          </cell>
          <cell r="F196">
            <v>0.28194444444444444</v>
          </cell>
          <cell r="I196">
            <v>0.28333333333333333</v>
          </cell>
          <cell r="K196" t="str">
            <v>M</v>
          </cell>
          <cell r="M196">
            <v>1.388888888888884E-3</v>
          </cell>
          <cell r="N196">
            <v>87</v>
          </cell>
          <cell r="O196">
            <v>108</v>
          </cell>
          <cell r="P196">
            <v>105.99839999999962</v>
          </cell>
          <cell r="Q196" t="str">
            <v>41e</v>
          </cell>
          <cell r="R196" t="str">
            <v>Rele bekerja tanpa penyebab yang jelas, PMT  masuk kembali</v>
          </cell>
          <cell r="T196">
            <v>0</v>
          </cell>
          <cell r="U196">
            <v>1.388888888888884E-3</v>
          </cell>
          <cell r="V196">
            <v>0</v>
          </cell>
          <cell r="W196">
            <v>0</v>
          </cell>
          <cell r="X196">
            <v>0</v>
          </cell>
          <cell r="Y196">
            <v>1.388888888888884E-3</v>
          </cell>
          <cell r="Z196">
            <v>136</v>
          </cell>
          <cell r="AA196" t="str">
            <v>R</v>
          </cell>
          <cell r="AB196">
            <v>0</v>
          </cell>
          <cell r="AC196">
            <v>1</v>
          </cell>
          <cell r="AD196">
            <v>1</v>
          </cell>
          <cell r="AE196">
            <v>0</v>
          </cell>
          <cell r="AF196">
            <v>0</v>
          </cell>
          <cell r="AG196">
            <v>1</v>
          </cell>
        </row>
        <row r="197">
          <cell r="A197">
            <v>36631</v>
          </cell>
          <cell r="B197" t="str">
            <v>Baturiti</v>
          </cell>
          <cell r="C197" t="str">
            <v>P_Taman_Tanda</v>
          </cell>
          <cell r="D197">
            <v>50</v>
          </cell>
          <cell r="E197" t="str">
            <v>EF</v>
          </cell>
          <cell r="F197">
            <v>0.32222222222222224</v>
          </cell>
          <cell r="I197">
            <v>0.32291666666666669</v>
          </cell>
          <cell r="M197">
            <v>6.9444444444444198E-4</v>
          </cell>
          <cell r="N197">
            <v>20</v>
          </cell>
          <cell r="O197">
            <v>20</v>
          </cell>
          <cell r="P197">
            <v>24.53666666666658</v>
          </cell>
          <cell r="Q197" t="str">
            <v>41e</v>
          </cell>
          <cell r="R197" t="str">
            <v>Rele bekerja tanpa penyebab yang jelas, PMT  masuk kembali</v>
          </cell>
          <cell r="T197">
            <v>0</v>
          </cell>
          <cell r="U197">
            <v>6.9444444444444198E-4</v>
          </cell>
          <cell r="V197">
            <v>0</v>
          </cell>
          <cell r="W197">
            <v>0</v>
          </cell>
          <cell r="X197">
            <v>0</v>
          </cell>
          <cell r="Y197">
            <v>6.9444444444444198E-4</v>
          </cell>
          <cell r="Z197">
            <v>34</v>
          </cell>
          <cell r="AA197" t="str">
            <v>M</v>
          </cell>
          <cell r="AB197">
            <v>0</v>
          </cell>
          <cell r="AC197">
            <v>0</v>
          </cell>
          <cell r="AD197">
            <v>1</v>
          </cell>
          <cell r="AE197">
            <v>0</v>
          </cell>
          <cell r="AF197">
            <v>0</v>
          </cell>
          <cell r="AG197">
            <v>1</v>
          </cell>
        </row>
        <row r="198">
          <cell r="A198">
            <v>36631</v>
          </cell>
          <cell r="B198" t="str">
            <v>Baturiti</v>
          </cell>
          <cell r="C198" t="str">
            <v>P_Taman_Tanda</v>
          </cell>
          <cell r="D198">
            <v>50</v>
          </cell>
          <cell r="E198" t="str">
            <v>EF</v>
          </cell>
          <cell r="F198">
            <v>0.32291666666666669</v>
          </cell>
          <cell r="I198">
            <v>0.32430555555555557</v>
          </cell>
          <cell r="M198">
            <v>1.388888888888884E-3</v>
          </cell>
          <cell r="N198">
            <v>20</v>
          </cell>
          <cell r="O198">
            <v>20</v>
          </cell>
          <cell r="P198">
            <v>49.07333333333316</v>
          </cell>
          <cell r="Q198" t="str">
            <v>41e</v>
          </cell>
          <cell r="R198" t="str">
            <v>Rele bekerja tanpa penyebab yang jelas, PMT  masuk kembali</v>
          </cell>
          <cell r="T198">
            <v>0</v>
          </cell>
          <cell r="U198">
            <v>1.388888888888884E-3</v>
          </cell>
          <cell r="V198">
            <v>0</v>
          </cell>
          <cell r="W198">
            <v>0</v>
          </cell>
          <cell r="X198">
            <v>0</v>
          </cell>
          <cell r="Y198">
            <v>1.388888888888884E-3</v>
          </cell>
          <cell r="Z198">
            <v>34</v>
          </cell>
          <cell r="AA198" t="str">
            <v>M</v>
          </cell>
          <cell r="AB198">
            <v>0</v>
          </cell>
          <cell r="AC198">
            <v>0</v>
          </cell>
          <cell r="AD198">
            <v>1</v>
          </cell>
          <cell r="AE198">
            <v>0</v>
          </cell>
          <cell r="AF198">
            <v>0</v>
          </cell>
          <cell r="AG198">
            <v>1</v>
          </cell>
        </row>
        <row r="199">
          <cell r="A199">
            <v>36631</v>
          </cell>
          <cell r="B199" t="str">
            <v>GH_Luwus</v>
          </cell>
          <cell r="C199" t="str">
            <v>LBS2_P_Luwus</v>
          </cell>
          <cell r="D199">
            <v>0</v>
          </cell>
          <cell r="H199">
            <v>0.32361111111111113</v>
          </cell>
          <cell r="I199">
            <v>0.40416666666666662</v>
          </cell>
          <cell r="K199" t="str">
            <v>R</v>
          </cell>
          <cell r="M199">
            <v>8.0555555555555491E-2</v>
          </cell>
          <cell r="P199">
            <v>0</v>
          </cell>
          <cell r="Q199">
            <v>49</v>
          </cell>
          <cell r="R199" t="str">
            <v>Lain - lain</v>
          </cell>
          <cell r="S199" t="str">
            <v>Lokalisir</v>
          </cell>
          <cell r="T199">
            <v>0</v>
          </cell>
          <cell r="U199">
            <v>0</v>
          </cell>
          <cell r="V199">
            <v>0</v>
          </cell>
          <cell r="W199">
            <v>8.0555555555555491E-2</v>
          </cell>
          <cell r="X199">
            <v>0</v>
          </cell>
          <cell r="Y199">
            <v>8.0555555555555491E-2</v>
          </cell>
          <cell r="Z199">
            <v>542</v>
          </cell>
          <cell r="AA199" t="str">
            <v>L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1</v>
          </cell>
          <cell r="AG199">
            <v>1</v>
          </cell>
        </row>
        <row r="200">
          <cell r="A200">
            <v>36631</v>
          </cell>
          <cell r="B200" t="str">
            <v>GH_Unud</v>
          </cell>
          <cell r="C200" t="str">
            <v>LBS4_BKKBN</v>
          </cell>
          <cell r="D200">
            <v>0</v>
          </cell>
          <cell r="F200">
            <v>0</v>
          </cell>
          <cell r="G200">
            <v>0</v>
          </cell>
          <cell r="H200">
            <v>0.58402777777777781</v>
          </cell>
          <cell r="I200">
            <v>0.3888888888888889</v>
          </cell>
          <cell r="K200" t="str">
            <v>MR</v>
          </cell>
          <cell r="P200">
            <v>0</v>
          </cell>
          <cell r="Q200">
            <v>92</v>
          </cell>
          <cell r="R200" t="str">
            <v xml:space="preserve">Karena pemeliharaan </v>
          </cell>
          <cell r="S200" t="str">
            <v>Pemeliharaan di PLN Wilayah oleh petugas Cabang</v>
          </cell>
          <cell r="T200">
            <v>0</v>
          </cell>
          <cell r="U200">
            <v>0</v>
          </cell>
          <cell r="V200">
            <v>0</v>
          </cell>
          <cell r="W200">
            <v>-0.19513888888888892</v>
          </cell>
          <cell r="X200">
            <v>0</v>
          </cell>
          <cell r="Y200">
            <v>-0.19513888888888892</v>
          </cell>
          <cell r="Z200">
            <v>334</v>
          </cell>
          <cell r="AA200" t="str">
            <v>L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1</v>
          </cell>
          <cell r="AG200">
            <v>1</v>
          </cell>
        </row>
        <row r="201">
          <cell r="A201">
            <v>36631</v>
          </cell>
          <cell r="B201" t="str">
            <v>Kapal</v>
          </cell>
          <cell r="C201" t="str">
            <v>P_Penebel</v>
          </cell>
          <cell r="D201">
            <v>35</v>
          </cell>
          <cell r="H201">
            <v>0.41249999999999998</v>
          </cell>
          <cell r="I201">
            <v>0.44930555555555557</v>
          </cell>
          <cell r="K201" t="str">
            <v>R</v>
          </cell>
          <cell r="M201">
            <v>3.6805555555555591E-2</v>
          </cell>
          <cell r="N201">
            <v>29</v>
          </cell>
          <cell r="O201">
            <v>35</v>
          </cell>
          <cell r="P201">
            <v>910.31033333333414</v>
          </cell>
          <cell r="Q201">
            <v>49</v>
          </cell>
          <cell r="R201" t="str">
            <v>Lain - lain</v>
          </cell>
          <cell r="S201" t="str">
            <v>Jamper dalam rangka Pembesa-ran trafo di KD 5 Ds Dadakan Kediri</v>
          </cell>
          <cell r="T201">
            <v>0</v>
          </cell>
          <cell r="U201">
            <v>0</v>
          </cell>
          <cell r="V201">
            <v>0</v>
          </cell>
          <cell r="W201">
            <v>3.6805555555555591E-2</v>
          </cell>
          <cell r="X201">
            <v>0</v>
          </cell>
          <cell r="Y201">
            <v>3.6805555555555591E-2</v>
          </cell>
          <cell r="Z201">
            <v>101</v>
          </cell>
          <cell r="AA201" t="str">
            <v>R</v>
          </cell>
          <cell r="AB201">
            <v>1</v>
          </cell>
          <cell r="AC201">
            <v>0</v>
          </cell>
          <cell r="AD201">
            <v>0</v>
          </cell>
          <cell r="AE201">
            <v>0</v>
          </cell>
          <cell r="AF201">
            <v>1</v>
          </cell>
          <cell r="AG201">
            <v>1</v>
          </cell>
        </row>
        <row r="202">
          <cell r="A202">
            <v>36631</v>
          </cell>
          <cell r="B202" t="str">
            <v>Gianyar</v>
          </cell>
          <cell r="C202" t="str">
            <v>P_Susut</v>
          </cell>
          <cell r="D202">
            <v>16</v>
          </cell>
          <cell r="E202" t="str">
            <v>EF</v>
          </cell>
          <cell r="F202">
            <v>0.50694444444444442</v>
          </cell>
          <cell r="I202">
            <v>0.50763888888888886</v>
          </cell>
          <cell r="K202" t="str">
            <v>R</v>
          </cell>
          <cell r="M202">
            <v>6.9444444444444198E-4</v>
          </cell>
          <cell r="N202">
            <v>12</v>
          </cell>
          <cell r="O202">
            <v>12</v>
          </cell>
          <cell r="P202">
            <v>7.8517333333333053</v>
          </cell>
          <cell r="Q202" t="str">
            <v>41e</v>
          </cell>
          <cell r="R202" t="str">
            <v>Rele bekerja tanpa penyebab yang jelas, PMT  masuk kembali</v>
          </cell>
          <cell r="T202">
            <v>0</v>
          </cell>
          <cell r="U202">
            <v>6.9444444444444198E-4</v>
          </cell>
          <cell r="V202">
            <v>0</v>
          </cell>
          <cell r="W202">
            <v>0</v>
          </cell>
          <cell r="X202">
            <v>0</v>
          </cell>
          <cell r="Y202">
            <v>6.9444444444444198E-4</v>
          </cell>
          <cell r="Z202">
            <v>67</v>
          </cell>
          <cell r="AA202" t="str">
            <v>R</v>
          </cell>
          <cell r="AB202">
            <v>1</v>
          </cell>
          <cell r="AC202">
            <v>0</v>
          </cell>
          <cell r="AD202">
            <v>1</v>
          </cell>
          <cell r="AE202">
            <v>0</v>
          </cell>
          <cell r="AF202">
            <v>0</v>
          </cell>
          <cell r="AG202">
            <v>1</v>
          </cell>
        </row>
        <row r="203">
          <cell r="A203">
            <v>36631</v>
          </cell>
          <cell r="B203" t="str">
            <v>Gianyar</v>
          </cell>
          <cell r="C203" t="str">
            <v>P_Susut</v>
          </cell>
          <cell r="D203">
            <v>12</v>
          </cell>
          <cell r="E203" t="str">
            <v>EF</v>
          </cell>
          <cell r="F203">
            <v>0.50902777777777775</v>
          </cell>
          <cell r="G203">
            <v>0.51111111111111118</v>
          </cell>
          <cell r="M203">
            <v>2.083333333333437E-3</v>
          </cell>
          <cell r="N203">
            <v>12</v>
          </cell>
          <cell r="O203">
            <v>12</v>
          </cell>
          <cell r="P203">
            <v>17.666400000000877</v>
          </cell>
          <cell r="Q203" t="str">
            <v>41e</v>
          </cell>
          <cell r="R203" t="str">
            <v>Rele bekerja tanpa penyebab yang jelas, PMT  masuk kembali</v>
          </cell>
          <cell r="S203" t="str">
            <v>Reclose Sukses ( dead time terlalu lama )</v>
          </cell>
          <cell r="T203">
            <v>2.083333333333437E-3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2.083333333333437E-3</v>
          </cell>
          <cell r="Z203">
            <v>67</v>
          </cell>
          <cell r="AA203" t="str">
            <v>R</v>
          </cell>
          <cell r="AB203">
            <v>0</v>
          </cell>
          <cell r="AC203">
            <v>0</v>
          </cell>
          <cell r="AD203">
            <v>1</v>
          </cell>
          <cell r="AE203">
            <v>1</v>
          </cell>
          <cell r="AF203">
            <v>0</v>
          </cell>
          <cell r="AG203">
            <v>0</v>
          </cell>
        </row>
        <row r="204">
          <cell r="A204">
            <v>36631</v>
          </cell>
          <cell r="B204" t="str">
            <v>Baturiti</v>
          </cell>
          <cell r="C204" t="str">
            <v>P_Baturiti</v>
          </cell>
          <cell r="D204">
            <v>2</v>
          </cell>
          <cell r="E204" t="str">
            <v>OC/M</v>
          </cell>
          <cell r="F204">
            <v>0.55902777777777779</v>
          </cell>
          <cell r="I204">
            <v>0.55902777777777779</v>
          </cell>
          <cell r="M204">
            <v>0</v>
          </cell>
          <cell r="N204">
            <v>2</v>
          </cell>
          <cell r="O204">
            <v>2</v>
          </cell>
          <cell r="P204">
            <v>0</v>
          </cell>
          <cell r="Q204" t="str">
            <v>41e</v>
          </cell>
          <cell r="R204" t="str">
            <v>Rele bekerja tanpa penyebab yang jelas, PMT  masuk kembali</v>
          </cell>
          <cell r="S204" t="str">
            <v>Hujan &amp; Petir , Info GI Baturiti di Pool I ada ledakan ( langsung dimasukan karena Dispensasi )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32</v>
          </cell>
          <cell r="AA204" t="str">
            <v>M</v>
          </cell>
          <cell r="AB204">
            <v>0</v>
          </cell>
          <cell r="AC204">
            <v>0</v>
          </cell>
          <cell r="AD204">
            <v>1</v>
          </cell>
          <cell r="AE204">
            <v>0</v>
          </cell>
          <cell r="AF204">
            <v>0</v>
          </cell>
          <cell r="AG204">
            <v>1</v>
          </cell>
        </row>
        <row r="205">
          <cell r="A205">
            <v>36631</v>
          </cell>
          <cell r="B205" t="str">
            <v>Nusa Dua</v>
          </cell>
          <cell r="C205" t="str">
            <v>P_Ungasan</v>
          </cell>
          <cell r="D205">
            <v>50</v>
          </cell>
          <cell r="H205">
            <v>0.70486111111111116</v>
          </cell>
          <cell r="I205">
            <v>0.71805555555555556</v>
          </cell>
          <cell r="K205" t="str">
            <v>M</v>
          </cell>
          <cell r="M205">
            <v>1.3194444444444398E-2</v>
          </cell>
          <cell r="N205">
            <v>50</v>
          </cell>
          <cell r="O205">
            <v>50</v>
          </cell>
          <cell r="P205">
            <v>466.19666666666501</v>
          </cell>
          <cell r="Q205">
            <v>92</v>
          </cell>
          <cell r="R205" t="str">
            <v xml:space="preserve">Karena pemeliharaan </v>
          </cell>
          <cell r="S205" t="str">
            <v>Perabasan pohon bambu di Jln Wonogiri Br.Bayuh .</v>
          </cell>
          <cell r="T205">
            <v>0</v>
          </cell>
          <cell r="U205">
            <v>0</v>
          </cell>
          <cell r="V205">
            <v>0</v>
          </cell>
          <cell r="W205">
            <v>1.3194444444444398E-2</v>
          </cell>
          <cell r="X205">
            <v>0</v>
          </cell>
          <cell r="Y205">
            <v>1.3194444444444398E-2</v>
          </cell>
          <cell r="Z205">
            <v>135</v>
          </cell>
          <cell r="AA205" t="str">
            <v>R</v>
          </cell>
          <cell r="AB205">
            <v>0</v>
          </cell>
          <cell r="AC205">
            <v>1</v>
          </cell>
          <cell r="AD205">
            <v>0</v>
          </cell>
          <cell r="AE205">
            <v>0</v>
          </cell>
          <cell r="AF205">
            <v>1</v>
          </cell>
          <cell r="AG205">
            <v>1</v>
          </cell>
        </row>
        <row r="206">
          <cell r="A206">
            <v>36632</v>
          </cell>
          <cell r="B206" t="str">
            <v>Pesanggaran</v>
          </cell>
          <cell r="C206" t="str">
            <v>P_Bakung_Sari</v>
          </cell>
          <cell r="D206">
            <v>56</v>
          </cell>
          <cell r="E206" t="str">
            <v>OC/M</v>
          </cell>
          <cell r="F206">
            <v>0.24722222222222223</v>
          </cell>
          <cell r="I206">
            <v>0.24791666666666667</v>
          </cell>
          <cell r="K206" t="str">
            <v>R</v>
          </cell>
          <cell r="M206">
            <v>6.9444444444444198E-4</v>
          </cell>
          <cell r="N206">
            <v>16</v>
          </cell>
          <cell r="O206">
            <v>56</v>
          </cell>
          <cell r="P206">
            <v>27.481066666666567</v>
          </cell>
          <cell r="Q206" t="str">
            <v>41e</v>
          </cell>
          <cell r="R206" t="str">
            <v>Rele bekerja tanpa penyebab yang jelas, PMT  masuk kembali</v>
          </cell>
          <cell r="T206">
            <v>0</v>
          </cell>
          <cell r="U206">
            <v>6.9444444444444198E-4</v>
          </cell>
          <cell r="V206">
            <v>0</v>
          </cell>
          <cell r="W206">
            <v>0</v>
          </cell>
          <cell r="X206">
            <v>0</v>
          </cell>
          <cell r="Y206">
            <v>6.9444444444444198E-4</v>
          </cell>
          <cell r="Z206">
            <v>156</v>
          </cell>
          <cell r="AA206" t="str">
            <v>R</v>
          </cell>
          <cell r="AB206">
            <v>1</v>
          </cell>
          <cell r="AC206">
            <v>0</v>
          </cell>
          <cell r="AD206">
            <v>1</v>
          </cell>
          <cell r="AE206">
            <v>0</v>
          </cell>
          <cell r="AF206">
            <v>0</v>
          </cell>
          <cell r="AG206">
            <v>1</v>
          </cell>
        </row>
        <row r="207">
          <cell r="A207">
            <v>36632</v>
          </cell>
          <cell r="B207" t="str">
            <v>Gianyar</v>
          </cell>
          <cell r="C207" t="str">
            <v>P_Blahbatuh</v>
          </cell>
          <cell r="D207">
            <v>108</v>
          </cell>
          <cell r="E207" t="str">
            <v>EF</v>
          </cell>
          <cell r="F207">
            <v>0.32222222222222224</v>
          </cell>
          <cell r="G207">
            <v>0.32291666666666669</v>
          </cell>
          <cell r="M207">
            <v>6.9444444444444198E-4</v>
          </cell>
          <cell r="N207">
            <v>108</v>
          </cell>
          <cell r="O207">
            <v>108</v>
          </cell>
          <cell r="P207">
            <v>52.99919999999981</v>
          </cell>
          <cell r="Q207" t="str">
            <v>41e</v>
          </cell>
          <cell r="R207" t="str">
            <v>Rele bekerja tanpa penyebab yang jelas, PMT  masuk kembali</v>
          </cell>
          <cell r="T207">
            <v>6.9444444444444198E-4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6.9444444444444198E-4</v>
          </cell>
          <cell r="Z207">
            <v>66</v>
          </cell>
          <cell r="AA207" t="str">
            <v>R</v>
          </cell>
          <cell r="AB207">
            <v>0</v>
          </cell>
          <cell r="AC207">
            <v>0</v>
          </cell>
          <cell r="AD207">
            <v>1</v>
          </cell>
          <cell r="AE207">
            <v>1</v>
          </cell>
          <cell r="AF207">
            <v>0</v>
          </cell>
          <cell r="AG207">
            <v>0</v>
          </cell>
        </row>
        <row r="208">
          <cell r="A208">
            <v>36632</v>
          </cell>
          <cell r="B208" t="str">
            <v>Kapal</v>
          </cell>
          <cell r="C208" t="str">
            <v>P_Penebel</v>
          </cell>
          <cell r="D208">
            <v>35</v>
          </cell>
          <cell r="E208" t="str">
            <v>EF</v>
          </cell>
          <cell r="F208">
            <v>0.36388888888888887</v>
          </cell>
          <cell r="I208">
            <v>0.36458333333333331</v>
          </cell>
          <cell r="K208" t="str">
            <v>M</v>
          </cell>
          <cell r="M208">
            <v>6.9444444444444198E-4</v>
          </cell>
          <cell r="N208">
            <v>40</v>
          </cell>
          <cell r="O208">
            <v>40</v>
          </cell>
          <cell r="P208">
            <v>17.175666666666604</v>
          </cell>
          <cell r="Q208" t="str">
            <v>41e</v>
          </cell>
          <cell r="R208" t="str">
            <v>Rele bekerja tanpa penyebab yang jelas, PMT  masuk kembali</v>
          </cell>
          <cell r="T208">
            <v>0</v>
          </cell>
          <cell r="U208">
            <v>6.9444444444444198E-4</v>
          </cell>
          <cell r="V208">
            <v>0</v>
          </cell>
          <cell r="W208">
            <v>0</v>
          </cell>
          <cell r="X208">
            <v>0</v>
          </cell>
          <cell r="Y208">
            <v>6.9444444444444198E-4</v>
          </cell>
          <cell r="Z208">
            <v>101</v>
          </cell>
          <cell r="AA208" t="str">
            <v>R</v>
          </cell>
          <cell r="AB208">
            <v>0</v>
          </cell>
          <cell r="AC208">
            <v>1</v>
          </cell>
          <cell r="AD208">
            <v>1</v>
          </cell>
          <cell r="AE208">
            <v>0</v>
          </cell>
          <cell r="AF208">
            <v>0</v>
          </cell>
          <cell r="AG208">
            <v>1</v>
          </cell>
        </row>
        <row r="209">
          <cell r="A209">
            <v>36632</v>
          </cell>
          <cell r="B209" t="str">
            <v>Kapal</v>
          </cell>
          <cell r="C209" t="str">
            <v>P_Basangkasa</v>
          </cell>
          <cell r="D209">
            <v>80</v>
          </cell>
          <cell r="H209">
            <v>0.44305555555555554</v>
          </cell>
          <cell r="I209">
            <v>0.44444444444444442</v>
          </cell>
          <cell r="K209" t="str">
            <v>R</v>
          </cell>
          <cell r="M209">
            <v>1.388888888888884E-3</v>
          </cell>
          <cell r="N209">
            <v>75</v>
          </cell>
          <cell r="O209">
            <v>80</v>
          </cell>
          <cell r="P209">
            <v>78.517333333333056</v>
          </cell>
          <cell r="Q209">
            <v>49</v>
          </cell>
          <cell r="R209" t="str">
            <v>Lain - lain</v>
          </cell>
          <cell r="S209" t="str">
            <v>Menurunkan ular yang nempel di KA 471 Jln Kunti Kuta</v>
          </cell>
          <cell r="T209">
            <v>0</v>
          </cell>
          <cell r="U209">
            <v>0</v>
          </cell>
          <cell r="V209">
            <v>0</v>
          </cell>
          <cell r="W209">
            <v>1.388888888888884E-3</v>
          </cell>
          <cell r="X209">
            <v>0</v>
          </cell>
          <cell r="Y209">
            <v>1.388888888888884E-3</v>
          </cell>
          <cell r="Z209">
            <v>100</v>
          </cell>
          <cell r="AA209" t="str">
            <v>R</v>
          </cell>
          <cell r="AB209">
            <v>1</v>
          </cell>
          <cell r="AC209">
            <v>0</v>
          </cell>
          <cell r="AD209">
            <v>0</v>
          </cell>
          <cell r="AE209">
            <v>0</v>
          </cell>
          <cell r="AF209">
            <v>1</v>
          </cell>
          <cell r="AG209">
            <v>1</v>
          </cell>
        </row>
        <row r="210">
          <cell r="A210">
            <v>36632</v>
          </cell>
          <cell r="B210" t="str">
            <v>Pesanggaran</v>
          </cell>
          <cell r="C210" t="str">
            <v>P_Suwung</v>
          </cell>
          <cell r="D210">
            <v>140</v>
          </cell>
          <cell r="H210">
            <v>0.44513888888888892</v>
          </cell>
          <cell r="I210">
            <v>0.45069444444444445</v>
          </cell>
          <cell r="K210" t="str">
            <v>R</v>
          </cell>
          <cell r="M210">
            <v>5.5555555555555358E-3</v>
          </cell>
          <cell r="N210">
            <v>60</v>
          </cell>
          <cell r="O210">
            <v>100</v>
          </cell>
          <cell r="P210">
            <v>549.62133333333134</v>
          </cell>
          <cell r="Q210" t="str">
            <v>44b</v>
          </cell>
          <cell r="R210" t="str">
            <v>Jumper SUTM putus</v>
          </cell>
          <cell r="S210" t="str">
            <v>Perbaikan jamper CO ngepong</v>
          </cell>
          <cell r="T210">
            <v>0</v>
          </cell>
          <cell r="U210">
            <v>0</v>
          </cell>
          <cell r="V210">
            <v>0</v>
          </cell>
          <cell r="W210">
            <v>5.5555555555555358E-3</v>
          </cell>
          <cell r="X210">
            <v>0</v>
          </cell>
          <cell r="Y210">
            <v>5.5555555555555358E-3</v>
          </cell>
          <cell r="Z210">
            <v>155</v>
          </cell>
          <cell r="AA210" t="str">
            <v>R</v>
          </cell>
          <cell r="AB210">
            <v>1</v>
          </cell>
          <cell r="AC210">
            <v>0</v>
          </cell>
          <cell r="AD210">
            <v>0</v>
          </cell>
          <cell r="AE210">
            <v>0</v>
          </cell>
          <cell r="AF210">
            <v>1</v>
          </cell>
          <cell r="AG210">
            <v>1</v>
          </cell>
        </row>
        <row r="211">
          <cell r="A211">
            <v>36632</v>
          </cell>
          <cell r="B211" t="str">
            <v>Gianyar</v>
          </cell>
          <cell r="C211" t="str">
            <v>P_Susut</v>
          </cell>
          <cell r="D211">
            <v>20</v>
          </cell>
          <cell r="E211" t="str">
            <v>EF</v>
          </cell>
          <cell r="F211">
            <v>0.48508101851851854</v>
          </cell>
          <cell r="G211">
            <v>0.4861111111111111</v>
          </cell>
          <cell r="M211">
            <v>1.0300925925925686E-3</v>
          </cell>
          <cell r="N211">
            <v>16</v>
          </cell>
          <cell r="O211">
            <v>16</v>
          </cell>
          <cell r="P211">
            <v>14.558422222221882</v>
          </cell>
          <cell r="Q211" t="str">
            <v>41e</v>
          </cell>
          <cell r="R211" t="str">
            <v>Rele bekerja tanpa penyebab yang jelas, PMT  masuk kembali</v>
          </cell>
          <cell r="S211" t="str">
            <v>Reclose Sukses ( Informasi dari petugas GI dead time dirubah ke posisi 90 second )</v>
          </cell>
          <cell r="T211">
            <v>1.0300925925925686E-3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1.0300925925925686E-3</v>
          </cell>
          <cell r="Z211">
            <v>67</v>
          </cell>
          <cell r="AA211" t="str">
            <v>R</v>
          </cell>
          <cell r="AB211">
            <v>0</v>
          </cell>
          <cell r="AC211">
            <v>0</v>
          </cell>
          <cell r="AD211">
            <v>1</v>
          </cell>
          <cell r="AE211">
            <v>1</v>
          </cell>
          <cell r="AF211">
            <v>0</v>
          </cell>
          <cell r="AG211">
            <v>0</v>
          </cell>
        </row>
        <row r="212">
          <cell r="A212">
            <v>36632</v>
          </cell>
          <cell r="B212" t="str">
            <v>Gianyar</v>
          </cell>
          <cell r="C212" t="str">
            <v>P_Susut</v>
          </cell>
          <cell r="D212">
            <v>16</v>
          </cell>
          <cell r="E212" t="str">
            <v>EF</v>
          </cell>
          <cell r="F212">
            <v>0.56031249999999999</v>
          </cell>
          <cell r="G212">
            <v>0.56133101851851852</v>
          </cell>
          <cell r="M212">
            <v>1.0185185185185297E-3</v>
          </cell>
          <cell r="N212">
            <v>12</v>
          </cell>
          <cell r="O212">
            <v>16</v>
          </cell>
          <cell r="P212">
            <v>11.515875555555681</v>
          </cell>
          <cell r="Q212" t="str">
            <v>41e</v>
          </cell>
          <cell r="R212" t="str">
            <v>Rele bekerja tanpa penyebab yang jelas, PMT  masuk kembali</v>
          </cell>
          <cell r="S212" t="str">
            <v>Reclose sukses/cuaca hujan</v>
          </cell>
          <cell r="T212">
            <v>1.0185185185185297E-3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1.0185185185185297E-3</v>
          </cell>
          <cell r="Z212">
            <v>67</v>
          </cell>
          <cell r="AA212" t="str">
            <v>R</v>
          </cell>
          <cell r="AB212">
            <v>0</v>
          </cell>
          <cell r="AC212">
            <v>0</v>
          </cell>
          <cell r="AD212">
            <v>1</v>
          </cell>
          <cell r="AE212">
            <v>1</v>
          </cell>
          <cell r="AF212">
            <v>0</v>
          </cell>
          <cell r="AG212">
            <v>0</v>
          </cell>
        </row>
        <row r="213">
          <cell r="A213">
            <v>36632</v>
          </cell>
          <cell r="B213" t="str">
            <v>Gianyar</v>
          </cell>
          <cell r="C213" t="str">
            <v>P_Tampak_Siring</v>
          </cell>
          <cell r="D213">
            <v>50</v>
          </cell>
          <cell r="E213" t="str">
            <v>EF</v>
          </cell>
          <cell r="F213">
            <v>0.56041666666666667</v>
          </cell>
          <cell r="G213">
            <v>0.56111111111111112</v>
          </cell>
          <cell r="M213">
            <v>6.9444444444444198E-4</v>
          </cell>
          <cell r="N213">
            <v>48</v>
          </cell>
          <cell r="O213">
            <v>50</v>
          </cell>
          <cell r="P213">
            <v>24.53666666666658</v>
          </cell>
          <cell r="Q213" t="str">
            <v>41e</v>
          </cell>
          <cell r="R213" t="str">
            <v>Rele bekerja tanpa penyebab yang jelas, PMT  masuk kembali</v>
          </cell>
          <cell r="S213" t="str">
            <v>Reclose sukses / Cuaca Hujan petir</v>
          </cell>
          <cell r="T213">
            <v>6.9444444444444198E-4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6.9444444444444198E-4</v>
          </cell>
          <cell r="Z213">
            <v>64</v>
          </cell>
          <cell r="AA213" t="str">
            <v>R</v>
          </cell>
          <cell r="AB213">
            <v>0</v>
          </cell>
          <cell r="AC213">
            <v>0</v>
          </cell>
          <cell r="AD213">
            <v>1</v>
          </cell>
          <cell r="AE213">
            <v>1</v>
          </cell>
          <cell r="AF213">
            <v>0</v>
          </cell>
          <cell r="AG213">
            <v>0</v>
          </cell>
        </row>
        <row r="214">
          <cell r="A214">
            <v>36632</v>
          </cell>
          <cell r="B214" t="str">
            <v>Gianyar</v>
          </cell>
          <cell r="C214" t="str">
            <v>P_Klungkung</v>
          </cell>
          <cell r="D214">
            <v>40</v>
          </cell>
          <cell r="E214" t="str">
            <v>EF</v>
          </cell>
          <cell r="F214">
            <v>0.57152777777777775</v>
          </cell>
          <cell r="G214">
            <v>0.57222222222222219</v>
          </cell>
          <cell r="M214">
            <v>6.9444444444444198E-4</v>
          </cell>
          <cell r="N214">
            <v>30</v>
          </cell>
          <cell r="O214">
            <v>40</v>
          </cell>
          <cell r="P214">
            <v>19.629333333333264</v>
          </cell>
          <cell r="Q214" t="str">
            <v>41e</v>
          </cell>
          <cell r="R214" t="str">
            <v>Rele bekerja tanpa penyebab yang jelas, PMT  masuk kembali</v>
          </cell>
          <cell r="S214" t="str">
            <v>Reclosed sukses</v>
          </cell>
          <cell r="T214">
            <v>6.9444444444444198E-4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6.9444444444444198E-4</v>
          </cell>
          <cell r="Z214">
            <v>68</v>
          </cell>
          <cell r="AA214" t="str">
            <v>R</v>
          </cell>
          <cell r="AB214">
            <v>0</v>
          </cell>
          <cell r="AC214">
            <v>0</v>
          </cell>
          <cell r="AD214">
            <v>1</v>
          </cell>
          <cell r="AE214">
            <v>1</v>
          </cell>
          <cell r="AF214">
            <v>0</v>
          </cell>
          <cell r="AG214">
            <v>0</v>
          </cell>
        </row>
        <row r="215">
          <cell r="A215">
            <v>36632</v>
          </cell>
          <cell r="B215" t="str">
            <v>Sanur</v>
          </cell>
          <cell r="C215" t="str">
            <v>P_Nusa_Indah</v>
          </cell>
          <cell r="D215">
            <v>110</v>
          </cell>
          <cell r="E215" t="str">
            <v>EF</v>
          </cell>
          <cell r="F215">
            <v>0.61111111111111105</v>
          </cell>
          <cell r="G215">
            <v>0.6118055555555556</v>
          </cell>
          <cell r="M215">
            <v>6.94444444444553E-4</v>
          </cell>
          <cell r="N215">
            <v>95</v>
          </cell>
          <cell r="O215">
            <v>100</v>
          </cell>
          <cell r="P215">
            <v>53.980666666675106</v>
          </cell>
          <cell r="Q215" t="str">
            <v>41e</v>
          </cell>
          <cell r="R215" t="str">
            <v>Rele bekerja tanpa penyebab yang jelas, PMT  masuk kembali</v>
          </cell>
          <cell r="S215" t="str">
            <v>Reclose Sukses/Cuaca mendung</v>
          </cell>
          <cell r="T215">
            <v>6.94444444444553E-4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6.94444444444553E-4</v>
          </cell>
          <cell r="Z215">
            <v>193</v>
          </cell>
          <cell r="AA215" t="str">
            <v>R</v>
          </cell>
          <cell r="AB215">
            <v>0</v>
          </cell>
          <cell r="AC215">
            <v>0</v>
          </cell>
          <cell r="AD215">
            <v>1</v>
          </cell>
          <cell r="AE215">
            <v>1</v>
          </cell>
          <cell r="AF215">
            <v>0</v>
          </cell>
          <cell r="AG215">
            <v>0</v>
          </cell>
        </row>
        <row r="216">
          <cell r="A216">
            <v>36632</v>
          </cell>
          <cell r="B216" t="str">
            <v>Gianyar</v>
          </cell>
          <cell r="C216" t="str">
            <v>P_Kesatrian</v>
          </cell>
          <cell r="D216">
            <v>22</v>
          </cell>
          <cell r="H216">
            <v>0.64583333333333337</v>
          </cell>
          <cell r="I216">
            <v>7.6388888888888895E-2</v>
          </cell>
          <cell r="J216">
            <v>0.71388888888888891</v>
          </cell>
          <cell r="K216" t="str">
            <v>MR</v>
          </cell>
          <cell r="M216">
            <v>6.8055555555555536E-2</v>
          </cell>
          <cell r="P216">
            <v>1058.0210666666665</v>
          </cell>
          <cell r="Q216" t="str">
            <v>44C</v>
          </cell>
          <cell r="R216" t="str">
            <v>SUTM lepas dari Isolator</v>
          </cell>
          <cell r="S216" t="str">
            <v>Perbaikan Hang isolator di Jl.Astrina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6.8055555555555536E-2</v>
          </cell>
          <cell r="Y216">
            <v>6.8055555555555536E-2</v>
          </cell>
          <cell r="Z216">
            <v>63</v>
          </cell>
          <cell r="AA216" t="str">
            <v>R</v>
          </cell>
          <cell r="AB216">
            <v>1</v>
          </cell>
          <cell r="AC216">
            <v>1</v>
          </cell>
          <cell r="AD216">
            <v>0</v>
          </cell>
          <cell r="AE216">
            <v>0</v>
          </cell>
          <cell r="AF216">
            <v>1</v>
          </cell>
          <cell r="AG216">
            <v>1</v>
          </cell>
        </row>
        <row r="217">
          <cell r="A217">
            <v>36632</v>
          </cell>
          <cell r="B217" t="str">
            <v>Kapal</v>
          </cell>
          <cell r="C217" t="str">
            <v>P_Basangkasa</v>
          </cell>
          <cell r="D217">
            <v>80</v>
          </cell>
          <cell r="E217" t="str">
            <v>EF</v>
          </cell>
          <cell r="F217">
            <v>0.69305555555555554</v>
          </cell>
          <cell r="I217">
            <v>0.69374999999999998</v>
          </cell>
          <cell r="K217" t="str">
            <v>R</v>
          </cell>
          <cell r="M217">
            <v>6.9444444444444198E-4</v>
          </cell>
          <cell r="N217">
            <v>75</v>
          </cell>
          <cell r="O217">
            <v>80</v>
          </cell>
          <cell r="P217">
            <v>39.258666666666528</v>
          </cell>
          <cell r="Q217" t="str">
            <v>41e</v>
          </cell>
          <cell r="R217" t="str">
            <v>Rele bekerja tanpa penyebab yang jelas, PMT  masuk kembali</v>
          </cell>
          <cell r="T217">
            <v>0</v>
          </cell>
          <cell r="U217">
            <v>6.9444444444444198E-4</v>
          </cell>
          <cell r="V217">
            <v>0</v>
          </cell>
          <cell r="W217">
            <v>0</v>
          </cell>
          <cell r="X217">
            <v>0</v>
          </cell>
          <cell r="Y217">
            <v>6.9444444444444198E-4</v>
          </cell>
          <cell r="Z217">
            <v>100</v>
          </cell>
          <cell r="AA217" t="str">
            <v>R</v>
          </cell>
          <cell r="AB217">
            <v>1</v>
          </cell>
          <cell r="AC217">
            <v>0</v>
          </cell>
          <cell r="AD217">
            <v>1</v>
          </cell>
          <cell r="AE217">
            <v>0</v>
          </cell>
          <cell r="AF217">
            <v>0</v>
          </cell>
          <cell r="AG217">
            <v>1</v>
          </cell>
        </row>
        <row r="218">
          <cell r="A218">
            <v>36632</v>
          </cell>
          <cell r="B218" t="str">
            <v>Gianyar</v>
          </cell>
          <cell r="C218" t="str">
            <v>P_Susut</v>
          </cell>
          <cell r="D218">
            <v>24</v>
          </cell>
          <cell r="H218">
            <v>0.75486111111111109</v>
          </cell>
          <cell r="I218">
            <v>0.7631944444444444</v>
          </cell>
          <cell r="K218" t="str">
            <v>R</v>
          </cell>
          <cell r="M218">
            <v>8.3333333333333037E-3</v>
          </cell>
          <cell r="N218">
            <v>24</v>
          </cell>
          <cell r="O218">
            <v>30</v>
          </cell>
          <cell r="P218">
            <v>141.33119999999948</v>
          </cell>
          <cell r="Q218">
            <v>46</v>
          </cell>
          <cell r="R218" t="str">
            <v>Cut Out rusak</v>
          </cell>
          <cell r="S218" t="str">
            <v>Perbaiki jumper trafo Phs R</v>
          </cell>
          <cell r="T218">
            <v>0</v>
          </cell>
          <cell r="U218">
            <v>0</v>
          </cell>
          <cell r="V218">
            <v>0</v>
          </cell>
          <cell r="W218">
            <v>8.3333333333333037E-3</v>
          </cell>
          <cell r="X218">
            <v>0</v>
          </cell>
          <cell r="Y218">
            <v>8.3333333333333037E-3</v>
          </cell>
          <cell r="Z218">
            <v>67</v>
          </cell>
          <cell r="AA218" t="str">
            <v>R</v>
          </cell>
          <cell r="AB218">
            <v>1</v>
          </cell>
          <cell r="AC218">
            <v>0</v>
          </cell>
          <cell r="AD218">
            <v>0</v>
          </cell>
          <cell r="AE218">
            <v>0</v>
          </cell>
          <cell r="AF218">
            <v>1</v>
          </cell>
          <cell r="AG218">
            <v>1</v>
          </cell>
        </row>
        <row r="219">
          <cell r="A219">
            <v>36632</v>
          </cell>
          <cell r="B219" t="str">
            <v>Baturiti</v>
          </cell>
          <cell r="C219" t="str">
            <v>P_Pancasari</v>
          </cell>
          <cell r="D219">
            <v>11</v>
          </cell>
          <cell r="E219" t="str">
            <v>EF</v>
          </cell>
          <cell r="F219">
            <v>0.80902777777777779</v>
          </cell>
          <cell r="I219">
            <v>0.80972222222222223</v>
          </cell>
          <cell r="M219">
            <v>6.9444444444444198E-4</v>
          </cell>
          <cell r="N219">
            <v>5</v>
          </cell>
          <cell r="O219">
            <v>8</v>
          </cell>
          <cell r="P219">
            <v>5.3980666666666481</v>
          </cell>
          <cell r="Q219" t="str">
            <v>41e</v>
          </cell>
          <cell r="R219" t="str">
            <v>Rele bekerja tanpa penyebab yang jelas, PMT  masuk kembali</v>
          </cell>
          <cell r="T219">
            <v>0</v>
          </cell>
          <cell r="U219">
            <v>6.9444444444444198E-4</v>
          </cell>
          <cell r="V219">
            <v>0</v>
          </cell>
          <cell r="W219">
            <v>0</v>
          </cell>
          <cell r="X219">
            <v>0</v>
          </cell>
          <cell r="Y219">
            <v>6.9444444444444198E-4</v>
          </cell>
          <cell r="Z219">
            <v>33</v>
          </cell>
          <cell r="AA219" t="str">
            <v>M</v>
          </cell>
          <cell r="AB219">
            <v>0</v>
          </cell>
          <cell r="AC219">
            <v>0</v>
          </cell>
          <cell r="AD219">
            <v>1</v>
          </cell>
          <cell r="AE219">
            <v>0</v>
          </cell>
          <cell r="AF219">
            <v>0</v>
          </cell>
          <cell r="AG219">
            <v>1</v>
          </cell>
        </row>
        <row r="220">
          <cell r="A220">
            <v>36632</v>
          </cell>
          <cell r="B220" t="str">
            <v>Baturiti</v>
          </cell>
          <cell r="C220" t="str">
            <v>P_Pancasari</v>
          </cell>
          <cell r="D220">
            <v>11</v>
          </cell>
          <cell r="E220" t="str">
            <v>EF</v>
          </cell>
          <cell r="F220">
            <v>0.80972222222222223</v>
          </cell>
          <cell r="I220">
            <v>0.86805555555555547</v>
          </cell>
          <cell r="M220">
            <v>5.8333333333333237E-2</v>
          </cell>
          <cell r="N220">
            <v>6</v>
          </cell>
          <cell r="O220">
            <v>9</v>
          </cell>
          <cell r="P220">
            <v>453.43759999999929</v>
          </cell>
          <cell r="Q220" t="str">
            <v>44b</v>
          </cell>
          <cell r="R220" t="str">
            <v>Jumper SUTM putus</v>
          </cell>
          <cell r="S220" t="str">
            <v>Jamper Co Trafo  SKD 2  putus  phs  S</v>
          </cell>
          <cell r="T220">
            <v>0</v>
          </cell>
          <cell r="U220">
            <v>5.8333333333333237E-2</v>
          </cell>
          <cell r="V220">
            <v>0</v>
          </cell>
          <cell r="W220">
            <v>0</v>
          </cell>
          <cell r="X220">
            <v>0</v>
          </cell>
          <cell r="Y220">
            <v>5.8333333333333237E-2</v>
          </cell>
          <cell r="Z220">
            <v>33</v>
          </cell>
          <cell r="AA220" t="str">
            <v>M</v>
          </cell>
          <cell r="AB220">
            <v>0</v>
          </cell>
          <cell r="AC220">
            <v>0</v>
          </cell>
          <cell r="AD220">
            <v>1</v>
          </cell>
          <cell r="AE220">
            <v>0</v>
          </cell>
          <cell r="AF220">
            <v>0</v>
          </cell>
          <cell r="AG220">
            <v>1</v>
          </cell>
        </row>
        <row r="221">
          <cell r="A221">
            <v>36632</v>
          </cell>
          <cell r="B221" t="str">
            <v>Kapal</v>
          </cell>
          <cell r="C221" t="str">
            <v>P_Sakah_Lukluk</v>
          </cell>
          <cell r="D221">
            <v>220</v>
          </cell>
          <cell r="E221" t="str">
            <v>EF</v>
          </cell>
          <cell r="F221">
            <v>0.81527777777777777</v>
          </cell>
          <cell r="G221">
            <v>0.81597222222222221</v>
          </cell>
          <cell r="M221">
            <v>6.9444444444444198E-4</v>
          </cell>
          <cell r="N221">
            <v>190</v>
          </cell>
          <cell r="O221">
            <v>190</v>
          </cell>
          <cell r="P221">
            <v>107.96133333333296</v>
          </cell>
          <cell r="Q221" t="str">
            <v>41e</v>
          </cell>
          <cell r="R221" t="str">
            <v>Rele bekerja tanpa penyebab yang jelas, PMT  masuk kembali</v>
          </cell>
          <cell r="T221">
            <v>6.9444444444444198E-4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6.9444444444444198E-4</v>
          </cell>
          <cell r="Z221">
            <v>107</v>
          </cell>
          <cell r="AA221" t="str">
            <v>R</v>
          </cell>
          <cell r="AB221">
            <v>0</v>
          </cell>
          <cell r="AC221">
            <v>0</v>
          </cell>
          <cell r="AD221">
            <v>1</v>
          </cell>
          <cell r="AE221">
            <v>1</v>
          </cell>
          <cell r="AF221">
            <v>0</v>
          </cell>
          <cell r="AG221">
            <v>0</v>
          </cell>
        </row>
        <row r="222">
          <cell r="A222">
            <v>36632</v>
          </cell>
          <cell r="B222" t="str">
            <v>Kapal</v>
          </cell>
          <cell r="C222" t="str">
            <v>P_Sakah_Lukluk</v>
          </cell>
          <cell r="D222">
            <v>190</v>
          </cell>
          <cell r="E222" t="str">
            <v>EF</v>
          </cell>
          <cell r="F222">
            <v>0.83333333333333337</v>
          </cell>
          <cell r="G222">
            <v>0.8340277777777777</v>
          </cell>
          <cell r="M222">
            <v>6.9444444444433095E-4</v>
          </cell>
          <cell r="N222">
            <v>190</v>
          </cell>
          <cell r="O222">
            <v>190</v>
          </cell>
          <cell r="P222">
            <v>93.2393333333181</v>
          </cell>
          <cell r="Q222" t="str">
            <v>41e</v>
          </cell>
          <cell r="R222" t="str">
            <v>Rele bekerja tanpa penyebab yang jelas, PMT  masuk kembali</v>
          </cell>
          <cell r="T222">
            <v>6.9444444444433095E-4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6.9444444444433095E-4</v>
          </cell>
          <cell r="Z222">
            <v>107</v>
          </cell>
          <cell r="AA222" t="str">
            <v>R</v>
          </cell>
          <cell r="AB222">
            <v>0</v>
          </cell>
          <cell r="AC222">
            <v>0</v>
          </cell>
          <cell r="AD222">
            <v>1</v>
          </cell>
          <cell r="AE222">
            <v>1</v>
          </cell>
          <cell r="AF222">
            <v>0</v>
          </cell>
          <cell r="AG222">
            <v>0</v>
          </cell>
        </row>
        <row r="223">
          <cell r="A223">
            <v>36633</v>
          </cell>
          <cell r="B223" t="str">
            <v>Nusa Dua</v>
          </cell>
          <cell r="C223" t="str">
            <v>P_Exp._Jimbaran</v>
          </cell>
          <cell r="D223">
            <v>130</v>
          </cell>
          <cell r="E223" t="str">
            <v>OC/M</v>
          </cell>
          <cell r="F223">
            <v>0.32500000000000001</v>
          </cell>
          <cell r="I223">
            <v>0.3263888888888889</v>
          </cell>
          <cell r="K223" t="str">
            <v>M</v>
          </cell>
          <cell r="M223">
            <v>1.388888888888884E-3</v>
          </cell>
          <cell r="N223">
            <v>55</v>
          </cell>
          <cell r="O223">
            <v>120</v>
          </cell>
          <cell r="P223">
            <v>127.59066666666621</v>
          </cell>
          <cell r="Q223">
            <v>58</v>
          </cell>
          <cell r="R223" t="str">
            <v>Rele bekerja tanpa penyebab yang jelas, PMT dapat masuk kembali</v>
          </cell>
          <cell r="T223">
            <v>0</v>
          </cell>
          <cell r="U223">
            <v>1.388888888888884E-3</v>
          </cell>
          <cell r="V223">
            <v>0</v>
          </cell>
          <cell r="W223">
            <v>0</v>
          </cell>
          <cell r="X223">
            <v>0</v>
          </cell>
          <cell r="Y223">
            <v>1.388888888888884E-3</v>
          </cell>
          <cell r="Z223">
            <v>124</v>
          </cell>
          <cell r="AA223" t="str">
            <v>R</v>
          </cell>
          <cell r="AB223">
            <v>0</v>
          </cell>
          <cell r="AC223">
            <v>1</v>
          </cell>
          <cell r="AD223">
            <v>1</v>
          </cell>
          <cell r="AE223">
            <v>0</v>
          </cell>
          <cell r="AF223">
            <v>0</v>
          </cell>
          <cell r="AG223">
            <v>1</v>
          </cell>
        </row>
        <row r="224">
          <cell r="A224">
            <v>36633</v>
          </cell>
          <cell r="B224" t="str">
            <v>Kapal</v>
          </cell>
          <cell r="C224" t="str">
            <v>P_Luwus</v>
          </cell>
          <cell r="D224">
            <v>30</v>
          </cell>
          <cell r="F224">
            <v>0</v>
          </cell>
          <cell r="G224">
            <v>0</v>
          </cell>
          <cell r="H224">
            <v>0.45</v>
          </cell>
          <cell r="I224">
            <v>0.59513888888888888</v>
          </cell>
          <cell r="J224">
            <v>0.44930555555555557</v>
          </cell>
          <cell r="K224" t="str">
            <v>MR</v>
          </cell>
          <cell r="N224">
            <v>25</v>
          </cell>
          <cell r="O224">
            <v>30</v>
          </cell>
          <cell r="P224">
            <v>0</v>
          </cell>
          <cell r="Q224">
            <v>92</v>
          </cell>
          <cell r="R224" t="str">
            <v xml:space="preserve">Karena pemeliharaan </v>
          </cell>
          <cell r="S224" t="str">
            <v>Perbaikan RC di P.Luwus, beban dimanuver ke P Taman Tanda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-6.9444444444444198E-4</v>
          </cell>
          <cell r="Y224">
            <v>-6.9444444444444198E-4</v>
          </cell>
          <cell r="Z224">
            <v>108</v>
          </cell>
          <cell r="AA224" t="str">
            <v>R</v>
          </cell>
          <cell r="AB224">
            <v>1</v>
          </cell>
          <cell r="AC224">
            <v>1</v>
          </cell>
          <cell r="AD224">
            <v>0</v>
          </cell>
          <cell r="AE224">
            <v>0</v>
          </cell>
          <cell r="AF224">
            <v>1</v>
          </cell>
          <cell r="AG224">
            <v>1</v>
          </cell>
        </row>
        <row r="225">
          <cell r="A225">
            <v>36633</v>
          </cell>
          <cell r="B225" t="str">
            <v>Sanur</v>
          </cell>
          <cell r="C225" t="str">
            <v>P_Exp._Tohpati</v>
          </cell>
          <cell r="D225">
            <v>0</v>
          </cell>
          <cell r="F225">
            <v>36508.279861111114</v>
          </cell>
          <cell r="I225">
            <v>36633.463888888888</v>
          </cell>
          <cell r="J225">
            <v>36508.300694444442</v>
          </cell>
          <cell r="K225" t="str">
            <v>R</v>
          </cell>
          <cell r="M225">
            <v>2.0833333328482695E-2</v>
          </cell>
          <cell r="N225">
            <v>0</v>
          </cell>
          <cell r="O225">
            <v>0</v>
          </cell>
          <cell r="P225">
            <v>0</v>
          </cell>
          <cell r="Q225">
            <v>49</v>
          </cell>
          <cell r="R225" t="str">
            <v>Lain - lain</v>
          </cell>
          <cell r="S225" t="str">
            <v>Penormalan                                               (ex gangguan 14-12-99)</v>
          </cell>
          <cell r="T225">
            <v>0</v>
          </cell>
          <cell r="U225">
            <v>0</v>
          </cell>
          <cell r="V225">
            <v>2.0833333328482695E-2</v>
          </cell>
          <cell r="W225">
            <v>0</v>
          </cell>
          <cell r="X225">
            <v>0</v>
          </cell>
          <cell r="Y225">
            <v>2.0833333328482695E-2</v>
          </cell>
          <cell r="Z225">
            <v>188</v>
          </cell>
          <cell r="AA225" t="str">
            <v>R</v>
          </cell>
          <cell r="AB225">
            <v>1</v>
          </cell>
          <cell r="AC225">
            <v>0</v>
          </cell>
          <cell r="AD225">
            <v>1</v>
          </cell>
          <cell r="AE225">
            <v>0</v>
          </cell>
          <cell r="AF225">
            <v>0</v>
          </cell>
          <cell r="AG225">
            <v>1</v>
          </cell>
        </row>
        <row r="226">
          <cell r="A226">
            <v>36633</v>
          </cell>
          <cell r="B226" t="str">
            <v>Sanur</v>
          </cell>
          <cell r="C226" t="str">
            <v>P_Exp._Tohpati</v>
          </cell>
          <cell r="D226">
            <v>0</v>
          </cell>
          <cell r="H226">
            <v>0.53333333333333333</v>
          </cell>
          <cell r="I226">
            <v>0.56736111111111109</v>
          </cell>
          <cell r="K226" t="str">
            <v>R</v>
          </cell>
          <cell r="M226">
            <v>3.4027777777777768E-2</v>
          </cell>
          <cell r="N226">
            <v>0</v>
          </cell>
          <cell r="O226">
            <v>0</v>
          </cell>
          <cell r="P226">
            <v>0</v>
          </cell>
          <cell r="Q226">
            <v>49</v>
          </cell>
          <cell r="R226" t="str">
            <v>Lain - lain</v>
          </cell>
          <cell r="S226" t="str">
            <v>Perbaikan polaritas</v>
          </cell>
          <cell r="T226">
            <v>0</v>
          </cell>
          <cell r="U226">
            <v>0</v>
          </cell>
          <cell r="V226">
            <v>0</v>
          </cell>
          <cell r="W226">
            <v>3.4027777777777768E-2</v>
          </cell>
          <cell r="X226">
            <v>0</v>
          </cell>
          <cell r="Y226">
            <v>3.4027777777777768E-2</v>
          </cell>
          <cell r="Z226">
            <v>188</v>
          </cell>
          <cell r="AA226" t="str">
            <v>R</v>
          </cell>
          <cell r="AB226">
            <v>1</v>
          </cell>
          <cell r="AC226">
            <v>0</v>
          </cell>
          <cell r="AD226">
            <v>0</v>
          </cell>
          <cell r="AE226">
            <v>0</v>
          </cell>
          <cell r="AF226">
            <v>1</v>
          </cell>
          <cell r="AG226">
            <v>1</v>
          </cell>
        </row>
        <row r="227">
          <cell r="A227">
            <v>36633</v>
          </cell>
          <cell r="B227" t="str">
            <v>Sanur</v>
          </cell>
          <cell r="C227" t="str">
            <v>P_Exp._Tohpati</v>
          </cell>
          <cell r="D227">
            <v>0</v>
          </cell>
          <cell r="H227">
            <v>0.61250000000000004</v>
          </cell>
          <cell r="I227">
            <v>0.64027777777777783</v>
          </cell>
          <cell r="K227" t="str">
            <v>R</v>
          </cell>
          <cell r="M227">
            <v>2.777777777777779E-2</v>
          </cell>
          <cell r="N227">
            <v>0</v>
          </cell>
          <cell r="O227">
            <v>0</v>
          </cell>
          <cell r="P227">
            <v>0</v>
          </cell>
          <cell r="Q227">
            <v>49</v>
          </cell>
          <cell r="R227" t="str">
            <v>Lain - lain</v>
          </cell>
          <cell r="S227" t="str">
            <v>Perbaikan polaritas</v>
          </cell>
          <cell r="T227">
            <v>0</v>
          </cell>
          <cell r="U227">
            <v>0</v>
          </cell>
          <cell r="V227">
            <v>0</v>
          </cell>
          <cell r="W227">
            <v>2.777777777777779E-2</v>
          </cell>
          <cell r="X227">
            <v>0</v>
          </cell>
          <cell r="Y227">
            <v>2.777777777777779E-2</v>
          </cell>
          <cell r="Z227">
            <v>188</v>
          </cell>
          <cell r="AA227" t="str">
            <v>R</v>
          </cell>
          <cell r="AB227">
            <v>1</v>
          </cell>
          <cell r="AC227">
            <v>0</v>
          </cell>
          <cell r="AD227">
            <v>0</v>
          </cell>
          <cell r="AE227">
            <v>0</v>
          </cell>
          <cell r="AF227">
            <v>1</v>
          </cell>
          <cell r="AG227">
            <v>1</v>
          </cell>
        </row>
        <row r="228">
          <cell r="A228">
            <v>36633</v>
          </cell>
          <cell r="B228" t="str">
            <v>Gianyar</v>
          </cell>
          <cell r="C228" t="str">
            <v>P_Klungkung</v>
          </cell>
          <cell r="D228">
            <v>98</v>
          </cell>
          <cell r="E228" t="str">
            <v>EF</v>
          </cell>
          <cell r="F228">
            <v>0.61319444444444449</v>
          </cell>
          <cell r="G228">
            <v>0.61388888888888882</v>
          </cell>
          <cell r="M228">
            <v>6.9444444444433095E-4</v>
          </cell>
          <cell r="N228">
            <v>70</v>
          </cell>
          <cell r="O228">
            <v>80</v>
          </cell>
          <cell r="P228">
            <v>48.091866666658802</v>
          </cell>
          <cell r="Q228" t="str">
            <v>41e</v>
          </cell>
          <cell r="R228" t="str">
            <v>Rele bekerja tanpa penyebab yang jelas, PMT  masuk kembali</v>
          </cell>
          <cell r="T228">
            <v>6.9444444444433095E-4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6.9444444444433095E-4</v>
          </cell>
          <cell r="Z228">
            <v>68</v>
          </cell>
          <cell r="AA228" t="str">
            <v>R</v>
          </cell>
          <cell r="AB228">
            <v>0</v>
          </cell>
          <cell r="AC228">
            <v>0</v>
          </cell>
          <cell r="AD228">
            <v>1</v>
          </cell>
          <cell r="AE228">
            <v>1</v>
          </cell>
          <cell r="AF228">
            <v>0</v>
          </cell>
          <cell r="AG228">
            <v>0</v>
          </cell>
        </row>
        <row r="229">
          <cell r="A229">
            <v>36634</v>
          </cell>
          <cell r="B229" t="str">
            <v>Sanur</v>
          </cell>
          <cell r="C229" t="str">
            <v>P_Bet_Ngandang</v>
          </cell>
          <cell r="D229">
            <v>60</v>
          </cell>
          <cell r="E229" t="str">
            <v>OC/M</v>
          </cell>
          <cell r="F229">
            <v>0.12361111111111112</v>
          </cell>
          <cell r="G229">
            <v>0.12430555555555556</v>
          </cell>
          <cell r="M229">
            <v>6.9444444444444198E-4</v>
          </cell>
          <cell r="N229">
            <v>45</v>
          </cell>
          <cell r="O229">
            <v>60</v>
          </cell>
          <cell r="P229">
            <v>29.443999999999896</v>
          </cell>
          <cell r="Q229" t="str">
            <v>41e</v>
          </cell>
          <cell r="R229" t="str">
            <v>Rele bekerja tanpa penyebab yang jelas, PMT  masuk kembali</v>
          </cell>
          <cell r="S229" t="str">
            <v>Reclose sukses</v>
          </cell>
          <cell r="T229">
            <v>6.9444444444444198E-4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6.9444444444444198E-4</v>
          </cell>
          <cell r="Z229">
            <v>186</v>
          </cell>
          <cell r="AA229" t="str">
            <v>R</v>
          </cell>
          <cell r="AB229">
            <v>0</v>
          </cell>
          <cell r="AC229">
            <v>0</v>
          </cell>
          <cell r="AD229">
            <v>1</v>
          </cell>
          <cell r="AE229">
            <v>1</v>
          </cell>
          <cell r="AF229">
            <v>0</v>
          </cell>
          <cell r="AG229">
            <v>0</v>
          </cell>
        </row>
        <row r="230">
          <cell r="A230">
            <v>36634</v>
          </cell>
          <cell r="B230" t="str">
            <v>Sanur</v>
          </cell>
          <cell r="C230" t="str">
            <v>P_Sudirman</v>
          </cell>
          <cell r="D230">
            <v>80</v>
          </cell>
          <cell r="E230" t="str">
            <v>EF</v>
          </cell>
          <cell r="F230">
            <v>0.12430555555555556</v>
          </cell>
          <cell r="I230">
            <v>0.12569444444444444</v>
          </cell>
          <cell r="K230" t="str">
            <v>R</v>
          </cell>
          <cell r="M230">
            <v>1.388888888888884E-3</v>
          </cell>
          <cell r="N230">
            <v>65</v>
          </cell>
          <cell r="O230">
            <v>80</v>
          </cell>
          <cell r="P230">
            <v>78.517333333333056</v>
          </cell>
          <cell r="Q230">
            <v>56</v>
          </cell>
          <cell r="R230" t="str">
            <v>Rele bekerja karena ikutan (sympthetic tripping).</v>
          </cell>
          <cell r="S230" t="str">
            <v>Cuaca mendung</v>
          </cell>
          <cell r="T230">
            <v>0</v>
          </cell>
          <cell r="U230">
            <v>1.388888888888884E-3</v>
          </cell>
          <cell r="V230">
            <v>0</v>
          </cell>
          <cell r="W230">
            <v>0</v>
          </cell>
          <cell r="X230">
            <v>0</v>
          </cell>
          <cell r="Y230">
            <v>1.388888888888884E-3</v>
          </cell>
          <cell r="Z230">
            <v>189</v>
          </cell>
          <cell r="AA230" t="str">
            <v>R</v>
          </cell>
          <cell r="AB230">
            <v>1</v>
          </cell>
          <cell r="AC230">
            <v>0</v>
          </cell>
          <cell r="AD230">
            <v>1</v>
          </cell>
          <cell r="AE230">
            <v>0</v>
          </cell>
          <cell r="AF230">
            <v>0</v>
          </cell>
          <cell r="AG230">
            <v>1</v>
          </cell>
        </row>
        <row r="231">
          <cell r="A231">
            <v>36634</v>
          </cell>
          <cell r="B231" t="str">
            <v>Gianyar</v>
          </cell>
          <cell r="C231" t="str">
            <v>P_Susut</v>
          </cell>
          <cell r="D231">
            <v>36</v>
          </cell>
          <cell r="E231" t="str">
            <v>EF</v>
          </cell>
          <cell r="F231">
            <v>0.2076388888888889</v>
          </cell>
          <cell r="I231">
            <v>0.20833333333333334</v>
          </cell>
          <cell r="K231" t="str">
            <v>R</v>
          </cell>
          <cell r="M231">
            <v>6.9444444444444198E-4</v>
          </cell>
          <cell r="N231">
            <v>32</v>
          </cell>
          <cell r="O231">
            <v>36</v>
          </cell>
          <cell r="P231">
            <v>17.666399999999935</v>
          </cell>
          <cell r="Q231" t="str">
            <v>41e</v>
          </cell>
          <cell r="R231" t="str">
            <v>Rele bekerja tanpa penyebab yang jelas, PMT  masuk kembali</v>
          </cell>
          <cell r="T231">
            <v>0</v>
          </cell>
          <cell r="U231">
            <v>6.9444444444444198E-4</v>
          </cell>
          <cell r="V231">
            <v>0</v>
          </cell>
          <cell r="W231">
            <v>0</v>
          </cell>
          <cell r="X231">
            <v>0</v>
          </cell>
          <cell r="Y231">
            <v>6.9444444444444198E-4</v>
          </cell>
          <cell r="Z231">
            <v>67</v>
          </cell>
          <cell r="AA231" t="str">
            <v>R</v>
          </cell>
          <cell r="AB231">
            <v>1</v>
          </cell>
          <cell r="AC231">
            <v>0</v>
          </cell>
          <cell r="AD231">
            <v>1</v>
          </cell>
          <cell r="AE231">
            <v>0</v>
          </cell>
          <cell r="AF231">
            <v>0</v>
          </cell>
          <cell r="AG231">
            <v>1</v>
          </cell>
        </row>
        <row r="232">
          <cell r="A232">
            <v>36634</v>
          </cell>
          <cell r="B232" t="str">
            <v>Antosari</v>
          </cell>
          <cell r="C232" t="str">
            <v>P_Belimbing</v>
          </cell>
          <cell r="D232">
            <v>2</v>
          </cell>
          <cell r="E232" t="str">
            <v>EF</v>
          </cell>
          <cell r="F232">
            <v>0.32777777777777778</v>
          </cell>
          <cell r="G232">
            <v>0.32847222222222222</v>
          </cell>
          <cell r="M232">
            <v>6.9444444444444198E-4</v>
          </cell>
          <cell r="N232">
            <v>2</v>
          </cell>
          <cell r="O232">
            <v>2</v>
          </cell>
          <cell r="P232">
            <v>0.98146666666666316</v>
          </cell>
          <cell r="Q232" t="str">
            <v>41e</v>
          </cell>
          <cell r="R232" t="str">
            <v>Rele bekerja tanpa penyebab yang jelas, PMT  masuk kembali</v>
          </cell>
          <cell r="T232">
            <v>6.9444444444444198E-4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6.9444444444444198E-4</v>
          </cell>
          <cell r="Z232">
            <v>3</v>
          </cell>
          <cell r="AA232" t="str">
            <v>R</v>
          </cell>
          <cell r="AB232">
            <v>0</v>
          </cell>
          <cell r="AC232">
            <v>0</v>
          </cell>
          <cell r="AD232">
            <v>1</v>
          </cell>
          <cell r="AE232">
            <v>1</v>
          </cell>
          <cell r="AF232">
            <v>0</v>
          </cell>
          <cell r="AG232">
            <v>0</v>
          </cell>
        </row>
        <row r="233">
          <cell r="A233">
            <v>36634</v>
          </cell>
          <cell r="B233" t="str">
            <v>Antosari</v>
          </cell>
          <cell r="C233" t="str">
            <v>P_Kerambitan</v>
          </cell>
          <cell r="D233">
            <v>16</v>
          </cell>
          <cell r="H233">
            <v>0.3888888888888889</v>
          </cell>
          <cell r="I233">
            <v>0.40138888888888885</v>
          </cell>
          <cell r="K233" t="str">
            <v>R</v>
          </cell>
          <cell r="M233">
            <v>1.2499999999999956E-2</v>
          </cell>
          <cell r="N233">
            <v>20</v>
          </cell>
          <cell r="O233">
            <v>20</v>
          </cell>
          <cell r="P233">
            <v>141.33119999999948</v>
          </cell>
          <cell r="Q233" t="str">
            <v>41a</v>
          </cell>
          <cell r="R233" t="str">
            <v>Pemutus tegangan menengah terbuka, pelebur tegangan menengah putus karena pohon / dahan / layang - layang</v>
          </cell>
          <cell r="S233" t="str">
            <v>Potong pohon di Br. Curah Ds.Kupu</v>
          </cell>
          <cell r="T233">
            <v>0</v>
          </cell>
          <cell r="U233">
            <v>0</v>
          </cell>
          <cell r="V233">
            <v>0</v>
          </cell>
          <cell r="W233">
            <v>1.2499999999999956E-2</v>
          </cell>
          <cell r="X233">
            <v>0</v>
          </cell>
          <cell r="Y233">
            <v>1.2499999999999956E-2</v>
          </cell>
          <cell r="Z233">
            <v>4</v>
          </cell>
          <cell r="AA233" t="str">
            <v>R</v>
          </cell>
          <cell r="AB233">
            <v>1</v>
          </cell>
          <cell r="AC233">
            <v>0</v>
          </cell>
          <cell r="AD233">
            <v>0</v>
          </cell>
          <cell r="AE233">
            <v>0</v>
          </cell>
          <cell r="AF233">
            <v>1</v>
          </cell>
          <cell r="AG233">
            <v>1</v>
          </cell>
        </row>
        <row r="234">
          <cell r="A234">
            <v>36634</v>
          </cell>
          <cell r="B234" t="str">
            <v>Sanur</v>
          </cell>
          <cell r="C234" t="str">
            <v>P_HBB</v>
          </cell>
          <cell r="D234">
            <v>30</v>
          </cell>
          <cell r="H234">
            <v>0.39583333333333331</v>
          </cell>
          <cell r="I234">
            <v>0.45763888888888887</v>
          </cell>
          <cell r="K234" t="str">
            <v>R</v>
          </cell>
          <cell r="M234">
            <v>6.1805555555555558E-2</v>
          </cell>
          <cell r="N234">
            <v>30</v>
          </cell>
          <cell r="P234">
            <v>1310.258</v>
          </cell>
          <cell r="Q234">
            <v>92</v>
          </cell>
          <cell r="R234" t="str">
            <v xml:space="preserve">Karena pemeliharaan </v>
          </cell>
          <cell r="S234" t="str">
            <v>Har. Kubikel di pelanggan (Sesuai Jadwal)</v>
          </cell>
          <cell r="T234">
            <v>0</v>
          </cell>
          <cell r="U234">
            <v>0</v>
          </cell>
          <cell r="V234">
            <v>0</v>
          </cell>
          <cell r="W234">
            <v>6.1805555555555558E-2</v>
          </cell>
          <cell r="X234">
            <v>0</v>
          </cell>
          <cell r="Y234">
            <v>6.1805555555555558E-2</v>
          </cell>
          <cell r="Z234">
            <v>187</v>
          </cell>
          <cell r="AA234" t="str">
            <v>R</v>
          </cell>
          <cell r="AB234">
            <v>1</v>
          </cell>
          <cell r="AC234">
            <v>0</v>
          </cell>
          <cell r="AD234">
            <v>0</v>
          </cell>
          <cell r="AE234">
            <v>0</v>
          </cell>
          <cell r="AF234">
            <v>1</v>
          </cell>
          <cell r="AG234">
            <v>1</v>
          </cell>
        </row>
        <row r="235">
          <cell r="A235">
            <v>36634</v>
          </cell>
          <cell r="B235" t="str">
            <v>Pesanggaran</v>
          </cell>
          <cell r="C235" t="str">
            <v>P_Pedungan</v>
          </cell>
          <cell r="D235">
            <v>170</v>
          </cell>
          <cell r="H235">
            <v>0.40347222222222223</v>
          </cell>
          <cell r="I235">
            <v>0.65</v>
          </cell>
          <cell r="K235" t="str">
            <v>R</v>
          </cell>
          <cell r="M235">
            <v>0.24652777777777779</v>
          </cell>
          <cell r="N235">
            <v>155</v>
          </cell>
          <cell r="O235">
            <v>170</v>
          </cell>
          <cell r="P235">
            <v>29615.756666666672</v>
          </cell>
          <cell r="Q235">
            <v>92</v>
          </cell>
          <cell r="R235" t="str">
            <v xml:space="preserve">Karena pemeliharaan </v>
          </cell>
          <cell r="S235" t="str">
            <v>Har. Kubikel di pelanggan (Sesuai Jadwal)</v>
          </cell>
          <cell r="T235">
            <v>0</v>
          </cell>
          <cell r="U235">
            <v>0</v>
          </cell>
          <cell r="V235">
            <v>0</v>
          </cell>
          <cell r="W235">
            <v>0.24652777777777779</v>
          </cell>
          <cell r="X235">
            <v>0</v>
          </cell>
          <cell r="Y235">
            <v>0.24652777777777779</v>
          </cell>
          <cell r="Z235">
            <v>163</v>
          </cell>
          <cell r="AA235" t="str">
            <v>R</v>
          </cell>
          <cell r="AB235">
            <v>1</v>
          </cell>
          <cell r="AC235">
            <v>0</v>
          </cell>
          <cell r="AD235">
            <v>0</v>
          </cell>
          <cell r="AE235">
            <v>0</v>
          </cell>
          <cell r="AF235">
            <v>1</v>
          </cell>
          <cell r="AG235">
            <v>1</v>
          </cell>
        </row>
        <row r="236">
          <cell r="A236">
            <v>36634</v>
          </cell>
          <cell r="B236" t="str">
            <v>GH_Monang_Maning</v>
          </cell>
          <cell r="C236" t="str">
            <v>LBS6_F_Perumnas</v>
          </cell>
          <cell r="D236">
            <v>0</v>
          </cell>
          <cell r="H236">
            <v>0.41249999999999998</v>
          </cell>
          <cell r="I236">
            <v>0.65972222222222221</v>
          </cell>
          <cell r="K236" t="str">
            <v>M</v>
          </cell>
          <cell r="M236">
            <v>0</v>
          </cell>
          <cell r="P236">
            <v>0</v>
          </cell>
          <cell r="Q236">
            <v>92</v>
          </cell>
          <cell r="R236" t="str">
            <v xml:space="preserve">Karena pemeliharaan </v>
          </cell>
          <cell r="S236" t="str">
            <v>Har. Kubikel di pelanggan (Sesuai Jadwal)</v>
          </cell>
          <cell r="T236">
            <v>0</v>
          </cell>
          <cell r="U236">
            <v>0</v>
          </cell>
          <cell r="V236">
            <v>0</v>
          </cell>
          <cell r="W236">
            <v>0.24722222222222223</v>
          </cell>
          <cell r="X236">
            <v>0</v>
          </cell>
          <cell r="Y236">
            <v>0.24722222222222223</v>
          </cell>
          <cell r="Z236">
            <v>366</v>
          </cell>
          <cell r="AA236" t="str">
            <v>L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1</v>
          </cell>
          <cell r="AG236">
            <v>1</v>
          </cell>
        </row>
        <row r="237">
          <cell r="A237">
            <v>36634</v>
          </cell>
          <cell r="B237" t="str">
            <v>GH_Monang_Maning</v>
          </cell>
          <cell r="C237" t="str">
            <v>LBS5_F_Gajah_Mada</v>
          </cell>
          <cell r="D237">
            <v>0</v>
          </cell>
          <cell r="H237">
            <v>0.4145833333333333</v>
          </cell>
          <cell r="I237">
            <v>0.53402777777777777</v>
          </cell>
          <cell r="K237" t="str">
            <v>M</v>
          </cell>
          <cell r="M237">
            <v>0</v>
          </cell>
          <cell r="P237">
            <v>0</v>
          </cell>
          <cell r="Q237">
            <v>92</v>
          </cell>
          <cell r="R237" t="str">
            <v xml:space="preserve">Karena pemeliharaan </v>
          </cell>
          <cell r="S237" t="str">
            <v>Har. Kubikel di pelanggan (Sesuai Jadwal)</v>
          </cell>
          <cell r="T237">
            <v>0</v>
          </cell>
          <cell r="U237">
            <v>0</v>
          </cell>
          <cell r="V237">
            <v>0</v>
          </cell>
          <cell r="W237">
            <v>0.11944444444444446</v>
          </cell>
          <cell r="X237">
            <v>0</v>
          </cell>
          <cell r="Y237">
            <v>0.11944444444444446</v>
          </cell>
          <cell r="Z237">
            <v>365</v>
          </cell>
          <cell r="AA237" t="str">
            <v>L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1</v>
          </cell>
          <cell r="AG237">
            <v>1</v>
          </cell>
        </row>
        <row r="238">
          <cell r="A238">
            <v>36634</v>
          </cell>
          <cell r="B238" t="str">
            <v>Kapal</v>
          </cell>
          <cell r="C238" t="str">
            <v>P_Penebel</v>
          </cell>
          <cell r="D238">
            <v>35</v>
          </cell>
          <cell r="E238" t="str">
            <v>EF</v>
          </cell>
          <cell r="F238">
            <v>0.66041666666666665</v>
          </cell>
          <cell r="I238">
            <v>0.66180555555555554</v>
          </cell>
          <cell r="K238" t="str">
            <v>M</v>
          </cell>
          <cell r="M238">
            <v>1.388888888888884E-3</v>
          </cell>
          <cell r="N238">
            <v>35</v>
          </cell>
          <cell r="O238">
            <v>35</v>
          </cell>
          <cell r="P238">
            <v>34.351333333333208</v>
          </cell>
          <cell r="Q238" t="str">
            <v>41e</v>
          </cell>
          <cell r="R238" t="str">
            <v>Rele bekerja tanpa penyebab yang jelas, PMT  masuk kembali</v>
          </cell>
          <cell r="T238">
            <v>0</v>
          </cell>
          <cell r="U238">
            <v>1.388888888888884E-3</v>
          </cell>
          <cell r="V238">
            <v>0</v>
          </cell>
          <cell r="W238">
            <v>0</v>
          </cell>
          <cell r="X238">
            <v>0</v>
          </cell>
          <cell r="Y238">
            <v>1.388888888888884E-3</v>
          </cell>
          <cell r="Z238">
            <v>101</v>
          </cell>
          <cell r="AA238" t="str">
            <v>R</v>
          </cell>
          <cell r="AB238">
            <v>0</v>
          </cell>
          <cell r="AC238">
            <v>1</v>
          </cell>
          <cell r="AD238">
            <v>1</v>
          </cell>
          <cell r="AE238">
            <v>0</v>
          </cell>
          <cell r="AF238">
            <v>0</v>
          </cell>
          <cell r="AG238">
            <v>1</v>
          </cell>
        </row>
        <row r="239">
          <cell r="A239">
            <v>36634</v>
          </cell>
          <cell r="B239" t="str">
            <v>Gianyar</v>
          </cell>
          <cell r="C239" t="str">
            <v>P_Tampak_Siring</v>
          </cell>
          <cell r="D239">
            <v>118</v>
          </cell>
          <cell r="E239" t="str">
            <v>EF</v>
          </cell>
          <cell r="F239">
            <v>0.77430555555555547</v>
          </cell>
          <cell r="G239">
            <v>0.77500000000000002</v>
          </cell>
          <cell r="M239">
            <v>6.94444444444553E-4</v>
          </cell>
          <cell r="N239">
            <v>110</v>
          </cell>
          <cell r="O239">
            <v>115</v>
          </cell>
          <cell r="P239">
            <v>57.906533333342381</v>
          </cell>
          <cell r="Q239" t="str">
            <v>41e</v>
          </cell>
          <cell r="R239" t="str">
            <v>Rele bekerja tanpa penyebab yang jelas, PMT  masuk kembali</v>
          </cell>
          <cell r="T239">
            <v>6.94444444444553E-4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6.94444444444553E-4</v>
          </cell>
          <cell r="Z239">
            <v>64</v>
          </cell>
          <cell r="AA239" t="str">
            <v>R</v>
          </cell>
          <cell r="AB239">
            <v>0</v>
          </cell>
          <cell r="AC239">
            <v>0</v>
          </cell>
          <cell r="AD239">
            <v>1</v>
          </cell>
          <cell r="AE239">
            <v>1</v>
          </cell>
          <cell r="AF239">
            <v>0</v>
          </cell>
          <cell r="AG239">
            <v>0</v>
          </cell>
        </row>
        <row r="240">
          <cell r="A240">
            <v>36634</v>
          </cell>
          <cell r="B240" t="str">
            <v>Kapal</v>
          </cell>
          <cell r="C240" t="str">
            <v>P_Penebel</v>
          </cell>
          <cell r="D240">
            <v>105</v>
          </cell>
          <cell r="E240" t="str">
            <v>EF</v>
          </cell>
          <cell r="F240">
            <v>0.85138888888888886</v>
          </cell>
          <cell r="I240">
            <v>0.8520833333333333</v>
          </cell>
          <cell r="K240" t="str">
            <v>M</v>
          </cell>
          <cell r="M240">
            <v>6.9444444444444198E-4</v>
          </cell>
          <cell r="N240">
            <v>95</v>
          </cell>
          <cell r="O240">
            <v>100</v>
          </cell>
          <cell r="P240">
            <v>51.526999999999816</v>
          </cell>
          <cell r="Q240" t="str">
            <v>41e</v>
          </cell>
          <cell r="R240" t="str">
            <v>Rele bekerja tanpa penyebab yang jelas, PMT  masuk kembali</v>
          </cell>
          <cell r="T240">
            <v>0</v>
          </cell>
          <cell r="U240">
            <v>6.9444444444444198E-4</v>
          </cell>
          <cell r="V240">
            <v>0</v>
          </cell>
          <cell r="W240">
            <v>0</v>
          </cell>
          <cell r="X240">
            <v>0</v>
          </cell>
          <cell r="Y240">
            <v>6.9444444444444198E-4</v>
          </cell>
          <cell r="Z240">
            <v>101</v>
          </cell>
          <cell r="AA240" t="str">
            <v>R</v>
          </cell>
          <cell r="AB240">
            <v>0</v>
          </cell>
          <cell r="AC240">
            <v>1</v>
          </cell>
          <cell r="AD240">
            <v>1</v>
          </cell>
          <cell r="AE240">
            <v>0</v>
          </cell>
          <cell r="AF240">
            <v>0</v>
          </cell>
          <cell r="AG240">
            <v>1</v>
          </cell>
        </row>
        <row r="241">
          <cell r="A241">
            <v>36634</v>
          </cell>
          <cell r="B241" t="str">
            <v>Gianyar</v>
          </cell>
          <cell r="C241" t="str">
            <v>P_Klungkung</v>
          </cell>
          <cell r="D241">
            <v>165</v>
          </cell>
          <cell r="E241" t="str">
            <v>EF</v>
          </cell>
          <cell r="F241">
            <v>0.8979166666666667</v>
          </cell>
          <cell r="G241">
            <v>0.89861111111111114</v>
          </cell>
          <cell r="M241">
            <v>6.9444444444444198E-4</v>
          </cell>
          <cell r="N241">
            <v>140</v>
          </cell>
          <cell r="O241">
            <v>145</v>
          </cell>
          <cell r="P241">
            <v>80.970999999999719</v>
          </cell>
          <cell r="Q241" t="str">
            <v>41e</v>
          </cell>
          <cell r="R241" t="str">
            <v>Rele bekerja tanpa penyebab yang jelas, PMT  masuk kembali</v>
          </cell>
          <cell r="T241">
            <v>6.9444444444444198E-4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6.9444444444444198E-4</v>
          </cell>
          <cell r="Z241">
            <v>68</v>
          </cell>
          <cell r="AA241" t="str">
            <v>R</v>
          </cell>
          <cell r="AB241">
            <v>0</v>
          </cell>
          <cell r="AC241">
            <v>0</v>
          </cell>
          <cell r="AD241">
            <v>1</v>
          </cell>
          <cell r="AE241">
            <v>1</v>
          </cell>
          <cell r="AF241">
            <v>0</v>
          </cell>
          <cell r="AG241">
            <v>0</v>
          </cell>
        </row>
        <row r="242">
          <cell r="A242">
            <v>36635</v>
          </cell>
          <cell r="B242" t="str">
            <v>Kapal</v>
          </cell>
          <cell r="C242" t="str">
            <v>P_Tabanan</v>
          </cell>
          <cell r="D242">
            <v>90</v>
          </cell>
          <cell r="E242" t="str">
            <v>OC</v>
          </cell>
          <cell r="F242">
            <v>0.27430555555555552</v>
          </cell>
          <cell r="G242">
            <v>0.27500000000000002</v>
          </cell>
          <cell r="M242">
            <v>6.9444444444449749E-4</v>
          </cell>
          <cell r="N242">
            <v>70</v>
          </cell>
          <cell r="O242">
            <v>70</v>
          </cell>
          <cell r="P242">
            <v>44.166000000003372</v>
          </cell>
          <cell r="Q242" t="str">
            <v>41e</v>
          </cell>
          <cell r="R242" t="str">
            <v>Rele bekerja tanpa penyebab yang jelas, PMT  masuk kembali</v>
          </cell>
          <cell r="T242">
            <v>6.9444444444449749E-4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6.9444444444449749E-4</v>
          </cell>
          <cell r="Z242">
            <v>96</v>
          </cell>
          <cell r="AA242" t="str">
            <v>R</v>
          </cell>
          <cell r="AB242">
            <v>0</v>
          </cell>
          <cell r="AC242">
            <v>0</v>
          </cell>
          <cell r="AD242">
            <v>1</v>
          </cell>
          <cell r="AE242">
            <v>1</v>
          </cell>
          <cell r="AF242">
            <v>0</v>
          </cell>
          <cell r="AG242">
            <v>0</v>
          </cell>
        </row>
        <row r="243">
          <cell r="A243">
            <v>36635</v>
          </cell>
          <cell r="B243" t="str">
            <v>Kapal</v>
          </cell>
          <cell r="C243" t="str">
            <v>P_Tabanan</v>
          </cell>
          <cell r="D243">
            <v>70</v>
          </cell>
          <cell r="H243">
            <v>0.29375000000000001</v>
          </cell>
          <cell r="I243">
            <v>0.31111111111111112</v>
          </cell>
          <cell r="K243" t="str">
            <v>R</v>
          </cell>
          <cell r="M243">
            <v>1.7361111111111105E-2</v>
          </cell>
          <cell r="N243">
            <v>65</v>
          </cell>
          <cell r="O243">
            <v>70</v>
          </cell>
          <cell r="P243">
            <v>858.78333333333296</v>
          </cell>
          <cell r="Q243" t="str">
            <v>44B</v>
          </cell>
          <cell r="R243" t="str">
            <v>Jumper SUTM putus</v>
          </cell>
          <cell r="S243" t="str">
            <v>Jamp SUTM putus phs R di Kediri</v>
          </cell>
          <cell r="T243">
            <v>0</v>
          </cell>
          <cell r="U243">
            <v>0</v>
          </cell>
          <cell r="V243">
            <v>0</v>
          </cell>
          <cell r="W243">
            <v>1.7361111111111105E-2</v>
          </cell>
          <cell r="X243">
            <v>0</v>
          </cell>
          <cell r="Y243">
            <v>1.7361111111111105E-2</v>
          </cell>
          <cell r="Z243">
            <v>96</v>
          </cell>
          <cell r="AA243" t="str">
            <v>R</v>
          </cell>
          <cell r="AB243">
            <v>1</v>
          </cell>
          <cell r="AC243">
            <v>0</v>
          </cell>
          <cell r="AD243">
            <v>0</v>
          </cell>
          <cell r="AE243">
            <v>0</v>
          </cell>
          <cell r="AF243">
            <v>1</v>
          </cell>
          <cell r="AG243">
            <v>1</v>
          </cell>
        </row>
        <row r="244">
          <cell r="A244">
            <v>36635</v>
          </cell>
          <cell r="B244" t="str">
            <v>Kapal</v>
          </cell>
          <cell r="C244" t="str">
            <v>P_Penebel</v>
          </cell>
          <cell r="D244">
            <v>35</v>
          </cell>
          <cell r="H244">
            <v>0.39861111111111108</v>
          </cell>
          <cell r="I244">
            <v>0.41111111111111115</v>
          </cell>
          <cell r="K244" t="str">
            <v>M</v>
          </cell>
          <cell r="M244">
            <v>1.2500000000000067E-2</v>
          </cell>
          <cell r="N244">
            <v>40</v>
          </cell>
          <cell r="O244">
            <v>40</v>
          </cell>
          <cell r="P244">
            <v>309.16200000000163</v>
          </cell>
          <cell r="Q244">
            <v>47</v>
          </cell>
          <cell r="R244" t="str">
            <v>Pole Top Switch rusak</v>
          </cell>
          <cell r="T244">
            <v>0</v>
          </cell>
          <cell r="U244">
            <v>0</v>
          </cell>
          <cell r="V244">
            <v>0</v>
          </cell>
          <cell r="W244">
            <v>1.2500000000000067E-2</v>
          </cell>
          <cell r="X244">
            <v>0</v>
          </cell>
          <cell r="Y244">
            <v>1.2500000000000067E-2</v>
          </cell>
          <cell r="Z244">
            <v>101</v>
          </cell>
          <cell r="AA244" t="str">
            <v>R</v>
          </cell>
          <cell r="AB244">
            <v>0</v>
          </cell>
          <cell r="AC244">
            <v>1</v>
          </cell>
          <cell r="AD244">
            <v>0</v>
          </cell>
          <cell r="AE244">
            <v>0</v>
          </cell>
          <cell r="AF244">
            <v>1</v>
          </cell>
          <cell r="AG244">
            <v>1</v>
          </cell>
        </row>
        <row r="245">
          <cell r="A245">
            <v>36635</v>
          </cell>
          <cell r="B245" t="str">
            <v>Kapal</v>
          </cell>
          <cell r="C245" t="str">
            <v>P_Sakah_Lukluk</v>
          </cell>
          <cell r="D245">
            <v>115</v>
          </cell>
          <cell r="H245">
            <v>0.40208333333333335</v>
          </cell>
          <cell r="I245">
            <v>0.64097222222222217</v>
          </cell>
          <cell r="K245" t="str">
            <v>R</v>
          </cell>
          <cell r="M245">
            <v>0.23888888888888882</v>
          </cell>
          <cell r="N245">
            <v>65</v>
          </cell>
          <cell r="O245">
            <v>80</v>
          </cell>
          <cell r="P245">
            <v>19413.410666666659</v>
          </cell>
          <cell r="Q245">
            <v>92</v>
          </cell>
          <cell r="R245" t="str">
            <v xml:space="preserve">Karena pemeliharaan </v>
          </cell>
          <cell r="T245">
            <v>0</v>
          </cell>
          <cell r="U245">
            <v>0</v>
          </cell>
          <cell r="V245">
            <v>0</v>
          </cell>
          <cell r="W245">
            <v>0.23888888888888882</v>
          </cell>
          <cell r="X245">
            <v>0</v>
          </cell>
          <cell r="Y245">
            <v>0.23888888888888882</v>
          </cell>
          <cell r="Z245">
            <v>107</v>
          </cell>
          <cell r="AA245" t="str">
            <v>R</v>
          </cell>
          <cell r="AB245">
            <v>1</v>
          </cell>
          <cell r="AC245">
            <v>0</v>
          </cell>
          <cell r="AD245">
            <v>0</v>
          </cell>
          <cell r="AE245">
            <v>0</v>
          </cell>
          <cell r="AF245">
            <v>1</v>
          </cell>
          <cell r="AG245">
            <v>1</v>
          </cell>
        </row>
        <row r="246">
          <cell r="A246">
            <v>36635</v>
          </cell>
          <cell r="B246" t="str">
            <v>Kapal</v>
          </cell>
          <cell r="C246" t="str">
            <v>P_Tabanan</v>
          </cell>
          <cell r="D246">
            <v>70</v>
          </cell>
          <cell r="H246">
            <v>0.4694444444444445</v>
          </cell>
          <cell r="I246">
            <v>0.49583333333333335</v>
          </cell>
          <cell r="K246" t="str">
            <v>R</v>
          </cell>
          <cell r="M246">
            <v>2.6388888888888851E-2</v>
          </cell>
          <cell r="N246">
            <v>60</v>
          </cell>
          <cell r="O246">
            <v>75</v>
          </cell>
          <cell r="P246">
            <v>1305.3506666666647</v>
          </cell>
          <cell r="Q246" t="str">
            <v>44b</v>
          </cell>
          <cell r="R246" t="str">
            <v>Jumper SUTM putus</v>
          </cell>
          <cell r="T246">
            <v>0</v>
          </cell>
          <cell r="U246">
            <v>0</v>
          </cell>
          <cell r="V246">
            <v>0</v>
          </cell>
          <cell r="W246">
            <v>2.6388888888888851E-2</v>
          </cell>
          <cell r="X246">
            <v>0</v>
          </cell>
          <cell r="Y246">
            <v>2.6388888888888851E-2</v>
          </cell>
          <cell r="Z246">
            <v>96</v>
          </cell>
          <cell r="AA246" t="str">
            <v>R</v>
          </cell>
          <cell r="AB246">
            <v>1</v>
          </cell>
          <cell r="AC246">
            <v>0</v>
          </cell>
          <cell r="AD246">
            <v>0</v>
          </cell>
          <cell r="AE246">
            <v>0</v>
          </cell>
          <cell r="AF246">
            <v>1</v>
          </cell>
          <cell r="AG246">
            <v>1</v>
          </cell>
        </row>
        <row r="247">
          <cell r="A247">
            <v>36635</v>
          </cell>
          <cell r="B247" t="str">
            <v>Sanur</v>
          </cell>
          <cell r="C247" t="str">
            <v>P_Bet_Ngandang</v>
          </cell>
          <cell r="D247">
            <v>50</v>
          </cell>
          <cell r="E247" t="str">
            <v>OC/M</v>
          </cell>
          <cell r="F247">
            <v>0.49375000000000002</v>
          </cell>
          <cell r="G247">
            <v>0.49444444444444446</v>
          </cell>
          <cell r="M247">
            <v>6.9444444444444198E-4</v>
          </cell>
          <cell r="N247">
            <v>40</v>
          </cell>
          <cell r="O247">
            <v>45</v>
          </cell>
          <cell r="P247">
            <v>24.53666666666658</v>
          </cell>
          <cell r="Q247" t="str">
            <v>41e</v>
          </cell>
          <cell r="R247" t="str">
            <v>Rele bekerja tanpa penyebab yang jelas, PMT  masuk kembali</v>
          </cell>
          <cell r="T247">
            <v>6.9444444444444198E-4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6.9444444444444198E-4</v>
          </cell>
          <cell r="Z247">
            <v>186</v>
          </cell>
          <cell r="AA247" t="str">
            <v>R</v>
          </cell>
          <cell r="AB247">
            <v>0</v>
          </cell>
          <cell r="AC247">
            <v>0</v>
          </cell>
          <cell r="AD247">
            <v>1</v>
          </cell>
          <cell r="AE247">
            <v>1</v>
          </cell>
          <cell r="AF247">
            <v>0</v>
          </cell>
          <cell r="AG247">
            <v>0</v>
          </cell>
        </row>
        <row r="248">
          <cell r="A248">
            <v>36635</v>
          </cell>
          <cell r="B248" t="str">
            <v>Kapal</v>
          </cell>
          <cell r="C248" t="str">
            <v>P_Plaga</v>
          </cell>
          <cell r="D248">
            <v>0</v>
          </cell>
          <cell r="I248">
            <v>0.56805555555555554</v>
          </cell>
          <cell r="K248" t="str">
            <v>R</v>
          </cell>
          <cell r="M248">
            <v>0</v>
          </cell>
          <cell r="N248">
            <v>25</v>
          </cell>
          <cell r="O248">
            <v>40</v>
          </cell>
          <cell r="P248">
            <v>0</v>
          </cell>
          <cell r="Q248">
            <v>49</v>
          </cell>
          <cell r="R248" t="str">
            <v>Lain - lain</v>
          </cell>
          <cell r="S248" t="str">
            <v>Sebagian beban luwus dimanuver ke P_Plaga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109</v>
          </cell>
          <cell r="AA248" t="str">
            <v>R</v>
          </cell>
          <cell r="AB248">
            <v>1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1</v>
          </cell>
        </row>
        <row r="249">
          <cell r="A249">
            <v>36635</v>
          </cell>
          <cell r="B249" t="str">
            <v>Kapal</v>
          </cell>
          <cell r="C249" t="str">
            <v>P_Plaga</v>
          </cell>
          <cell r="D249">
            <v>60</v>
          </cell>
          <cell r="E249" t="str">
            <v>EF</v>
          </cell>
          <cell r="F249">
            <v>0.8520833333333333</v>
          </cell>
          <cell r="G249">
            <v>0.85277777777777775</v>
          </cell>
          <cell r="M249">
            <v>6.9444444444444198E-4</v>
          </cell>
          <cell r="N249">
            <v>5</v>
          </cell>
          <cell r="O249">
            <v>10</v>
          </cell>
          <cell r="P249">
            <v>29.443999999999896</v>
          </cell>
          <cell r="Q249" t="str">
            <v>41e</v>
          </cell>
          <cell r="R249" t="str">
            <v>Rele bekerja tanpa penyebab yang jelas, PMT  masuk kembali</v>
          </cell>
          <cell r="T249">
            <v>6.9444444444444198E-4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6.9444444444444198E-4</v>
          </cell>
          <cell r="Z249">
            <v>109</v>
          </cell>
          <cell r="AA249" t="str">
            <v>R</v>
          </cell>
          <cell r="AB249">
            <v>0</v>
          </cell>
          <cell r="AC249">
            <v>0</v>
          </cell>
          <cell r="AD249">
            <v>1</v>
          </cell>
          <cell r="AE249">
            <v>1</v>
          </cell>
          <cell r="AF249">
            <v>0</v>
          </cell>
          <cell r="AG249">
            <v>0</v>
          </cell>
        </row>
        <row r="250">
          <cell r="A250">
            <v>36635</v>
          </cell>
          <cell r="B250" t="str">
            <v>Gianyar</v>
          </cell>
          <cell r="C250" t="str">
            <v>P_Klungkung</v>
          </cell>
          <cell r="D250">
            <v>168</v>
          </cell>
          <cell r="E250" t="str">
            <v>OC/M</v>
          </cell>
          <cell r="F250">
            <v>0.89444444444444438</v>
          </cell>
          <cell r="I250">
            <v>0.89513888888888893</v>
          </cell>
          <cell r="K250" t="str">
            <v>R</v>
          </cell>
          <cell r="M250">
            <v>6.94444444444553E-4</v>
          </cell>
          <cell r="N250">
            <v>115</v>
          </cell>
          <cell r="P250">
            <v>82.44320000001288</v>
          </cell>
          <cell r="Q250" t="str">
            <v>41a</v>
          </cell>
          <cell r="R250" t="str">
            <v>Pemutus tegangan menengah terbuka, pelebur tegangan menengah putus karena pohon / dahan / layang - layang</v>
          </cell>
          <cell r="S250" t="str">
            <v>SUTM ditimpa ranting pohon di Dawan</v>
          </cell>
          <cell r="T250">
            <v>0</v>
          </cell>
          <cell r="U250">
            <v>6.94444444444553E-4</v>
          </cell>
          <cell r="V250">
            <v>0</v>
          </cell>
          <cell r="W250">
            <v>0</v>
          </cell>
          <cell r="X250">
            <v>0</v>
          </cell>
          <cell r="Y250">
            <v>6.94444444444553E-4</v>
          </cell>
          <cell r="Z250">
            <v>68</v>
          </cell>
          <cell r="AA250" t="str">
            <v>R</v>
          </cell>
          <cell r="AB250">
            <v>1</v>
          </cell>
          <cell r="AC250">
            <v>0</v>
          </cell>
          <cell r="AD250">
            <v>1</v>
          </cell>
          <cell r="AE250">
            <v>0</v>
          </cell>
          <cell r="AF250">
            <v>0</v>
          </cell>
          <cell r="AG250">
            <v>1</v>
          </cell>
        </row>
        <row r="251">
          <cell r="A251">
            <v>36635</v>
          </cell>
          <cell r="B251" t="str">
            <v>Gianyar</v>
          </cell>
          <cell r="C251" t="str">
            <v>P_Klungkung</v>
          </cell>
          <cell r="D251">
            <v>115</v>
          </cell>
          <cell r="H251">
            <v>0.8979166666666667</v>
          </cell>
          <cell r="I251">
            <v>0.42222222222222222</v>
          </cell>
          <cell r="J251">
            <v>0.95625000000000004</v>
          </cell>
          <cell r="K251" t="str">
            <v>R</v>
          </cell>
          <cell r="M251">
            <v>5.8333333333333348E-2</v>
          </cell>
          <cell r="N251">
            <v>25</v>
          </cell>
          <cell r="O251">
            <v>40</v>
          </cell>
          <cell r="P251">
            <v>4740.4840000000013</v>
          </cell>
          <cell r="Q251">
            <v>49</v>
          </cell>
          <cell r="R251" t="str">
            <v>Lain - lain</v>
          </cell>
          <cell r="S251" t="str">
            <v>Penormalan P. Klungkung /Karena jamper putus di Timur GI Phasa S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5.8333333333333348E-2</v>
          </cell>
          <cell r="Y251">
            <v>5.8333333333333348E-2</v>
          </cell>
          <cell r="Z251">
            <v>68</v>
          </cell>
          <cell r="AA251" t="str">
            <v>R</v>
          </cell>
          <cell r="AB251">
            <v>1</v>
          </cell>
          <cell r="AC251">
            <v>0</v>
          </cell>
          <cell r="AD251">
            <v>0</v>
          </cell>
          <cell r="AE251">
            <v>0</v>
          </cell>
          <cell r="AF251">
            <v>1</v>
          </cell>
          <cell r="AG251">
            <v>1</v>
          </cell>
        </row>
        <row r="252">
          <cell r="A252">
            <v>36635</v>
          </cell>
          <cell r="B252" t="str">
            <v>GH_Klungkung</v>
          </cell>
          <cell r="C252" t="str">
            <v>LBS1_P_Klungkung</v>
          </cell>
          <cell r="D252">
            <v>0</v>
          </cell>
          <cell r="H252">
            <v>0.9194444444444444</v>
          </cell>
          <cell r="I252">
            <v>1.4451388888888888</v>
          </cell>
          <cell r="K252" t="str">
            <v>RR</v>
          </cell>
          <cell r="M252">
            <v>0.52569444444444435</v>
          </cell>
          <cell r="N252">
            <v>0</v>
          </cell>
          <cell r="O252">
            <v>0</v>
          </cell>
          <cell r="P252">
            <v>0</v>
          </cell>
          <cell r="Q252">
            <v>49</v>
          </cell>
          <cell r="R252" t="str">
            <v>Lain - lain</v>
          </cell>
          <cell r="S252" t="str">
            <v>Manuver Beban ke P-Susut</v>
          </cell>
          <cell r="T252">
            <v>0</v>
          </cell>
          <cell r="U252">
            <v>0</v>
          </cell>
          <cell r="V252">
            <v>0</v>
          </cell>
          <cell r="W252">
            <v>0.52569444444444435</v>
          </cell>
          <cell r="X252">
            <v>0</v>
          </cell>
          <cell r="Y252">
            <v>0.52569444444444435</v>
          </cell>
          <cell r="Z252">
            <v>391</v>
          </cell>
          <cell r="AA252" t="str">
            <v>L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1</v>
          </cell>
          <cell r="AG252">
            <v>1</v>
          </cell>
        </row>
        <row r="253">
          <cell r="A253">
            <v>36635</v>
          </cell>
          <cell r="B253" t="str">
            <v>Gianyar</v>
          </cell>
          <cell r="C253" t="str">
            <v>P_Susut</v>
          </cell>
          <cell r="D253">
            <v>36</v>
          </cell>
          <cell r="H253">
            <v>0.94444444444444453</v>
          </cell>
          <cell r="I253">
            <v>0.95625000000000004</v>
          </cell>
          <cell r="K253" t="str">
            <v>R</v>
          </cell>
          <cell r="M253">
            <v>1.1805555555555514E-2</v>
          </cell>
          <cell r="N253">
            <v>140</v>
          </cell>
          <cell r="O253">
            <v>140</v>
          </cell>
          <cell r="P253">
            <v>300.32879999999892</v>
          </cell>
          <cell r="Q253">
            <v>49</v>
          </cell>
          <cell r="R253" t="str">
            <v>Lain - lain</v>
          </cell>
          <cell r="S253" t="str">
            <v>Masukan PTS BR Angkan (Stik rusak) manuver beban P Klungkung</v>
          </cell>
          <cell r="T253">
            <v>0</v>
          </cell>
          <cell r="U253">
            <v>0</v>
          </cell>
          <cell r="V253">
            <v>0</v>
          </cell>
          <cell r="W253">
            <v>1.1805555555555514E-2</v>
          </cell>
          <cell r="X253">
            <v>0</v>
          </cell>
          <cell r="Y253">
            <v>1.1805555555555514E-2</v>
          </cell>
          <cell r="Z253">
            <v>67</v>
          </cell>
          <cell r="AA253" t="str">
            <v>R</v>
          </cell>
          <cell r="AB253">
            <v>1</v>
          </cell>
          <cell r="AC253">
            <v>0</v>
          </cell>
          <cell r="AD253">
            <v>0</v>
          </cell>
          <cell r="AE253">
            <v>0</v>
          </cell>
          <cell r="AF253">
            <v>1</v>
          </cell>
          <cell r="AG253">
            <v>1</v>
          </cell>
        </row>
        <row r="254">
          <cell r="A254">
            <v>36636</v>
          </cell>
          <cell r="B254" t="str">
            <v>Nusa Dua</v>
          </cell>
          <cell r="C254" t="str">
            <v>P_Exp._Jimbaran</v>
          </cell>
          <cell r="D254">
            <v>144</v>
          </cell>
          <cell r="E254" t="str">
            <v>OC</v>
          </cell>
          <cell r="F254">
            <v>5.6250000000000001E-2</v>
          </cell>
          <cell r="I254">
            <v>5.6944444444444443E-2</v>
          </cell>
          <cell r="K254" t="str">
            <v>M</v>
          </cell>
          <cell r="M254">
            <v>6.9444444444444198E-4</v>
          </cell>
          <cell r="N254">
            <v>36</v>
          </cell>
          <cell r="O254">
            <v>82</v>
          </cell>
          <cell r="P254">
            <v>70.665599999999742</v>
          </cell>
          <cell r="Q254">
            <v>58</v>
          </cell>
          <cell r="R254" t="str">
            <v>Rele bekerja tanpa penyebab yang jelas, PMT dapat masuk kembali</v>
          </cell>
          <cell r="T254">
            <v>0</v>
          </cell>
          <cell r="U254">
            <v>6.9444444444444198E-4</v>
          </cell>
          <cell r="V254">
            <v>0</v>
          </cell>
          <cell r="W254">
            <v>0</v>
          </cell>
          <cell r="X254">
            <v>0</v>
          </cell>
          <cell r="Y254">
            <v>6.9444444444444198E-4</v>
          </cell>
          <cell r="Z254">
            <v>124</v>
          </cell>
          <cell r="AA254" t="str">
            <v>R</v>
          </cell>
          <cell r="AB254">
            <v>0</v>
          </cell>
          <cell r="AC254">
            <v>1</v>
          </cell>
          <cell r="AD254">
            <v>1</v>
          </cell>
          <cell r="AE254">
            <v>0</v>
          </cell>
          <cell r="AF254">
            <v>0</v>
          </cell>
          <cell r="AG254">
            <v>1</v>
          </cell>
        </row>
        <row r="255">
          <cell r="A255">
            <v>36636</v>
          </cell>
          <cell r="B255" t="str">
            <v>Nusa Dua</v>
          </cell>
          <cell r="C255" t="str">
            <v>P_Golf_Course</v>
          </cell>
          <cell r="D255">
            <v>54</v>
          </cell>
          <cell r="E255" t="str">
            <v>OC/M</v>
          </cell>
          <cell r="F255">
            <v>0.22916666666666666</v>
          </cell>
          <cell r="I255">
            <v>0.23263888888888887</v>
          </cell>
          <cell r="K255" t="str">
            <v>M</v>
          </cell>
          <cell r="M255">
            <v>3.4722222222222099E-3</v>
          </cell>
          <cell r="N255">
            <v>12</v>
          </cell>
          <cell r="O255">
            <v>25</v>
          </cell>
          <cell r="P255">
            <v>132.49799999999951</v>
          </cell>
          <cell r="Q255">
            <v>56</v>
          </cell>
          <cell r="R255" t="str">
            <v>Rele bekerja karena ikutan (sympthetic tripping).</v>
          </cell>
          <cell r="T255">
            <v>0</v>
          </cell>
          <cell r="U255">
            <v>3.4722222222222099E-3</v>
          </cell>
          <cell r="V255">
            <v>0</v>
          </cell>
          <cell r="W255">
            <v>0</v>
          </cell>
          <cell r="X255">
            <v>0</v>
          </cell>
          <cell r="Y255">
            <v>3.4722222222222099E-3</v>
          </cell>
          <cell r="Z255">
            <v>129</v>
          </cell>
          <cell r="AA255" t="str">
            <v>R</v>
          </cell>
          <cell r="AB255">
            <v>0</v>
          </cell>
          <cell r="AC255">
            <v>1</v>
          </cell>
          <cell r="AD255">
            <v>1</v>
          </cell>
          <cell r="AE255">
            <v>0</v>
          </cell>
          <cell r="AF255">
            <v>0</v>
          </cell>
          <cell r="AG255">
            <v>1</v>
          </cell>
        </row>
        <row r="256">
          <cell r="A256">
            <v>36636</v>
          </cell>
          <cell r="B256" t="str">
            <v>Nusa Dua</v>
          </cell>
          <cell r="C256" t="str">
            <v>P_Exp._Jimbaran</v>
          </cell>
          <cell r="D256">
            <v>82</v>
          </cell>
          <cell r="E256" t="str">
            <v>EF</v>
          </cell>
          <cell r="F256">
            <v>0.22916666666666666</v>
          </cell>
          <cell r="I256">
            <v>0.23125000000000001</v>
          </cell>
          <cell r="K256" t="str">
            <v>M</v>
          </cell>
          <cell r="M256">
            <v>2.0833333333333537E-3</v>
          </cell>
          <cell r="N256">
            <v>20</v>
          </cell>
          <cell r="O256">
            <v>50</v>
          </cell>
          <cell r="P256">
            <v>120.72040000000118</v>
          </cell>
          <cell r="Q256">
            <v>56</v>
          </cell>
          <cell r="R256" t="str">
            <v>Rele bekerja karena ikutan (sympthetic tripping).</v>
          </cell>
          <cell r="T256">
            <v>0</v>
          </cell>
          <cell r="U256">
            <v>2.0833333333333537E-3</v>
          </cell>
          <cell r="V256">
            <v>0</v>
          </cell>
          <cell r="W256">
            <v>0</v>
          </cell>
          <cell r="X256">
            <v>0</v>
          </cell>
          <cell r="Y256">
            <v>2.0833333333333537E-3</v>
          </cell>
          <cell r="Z256">
            <v>124</v>
          </cell>
          <cell r="AA256" t="str">
            <v>R</v>
          </cell>
          <cell r="AB256">
            <v>0</v>
          </cell>
          <cell r="AC256">
            <v>1</v>
          </cell>
          <cell r="AD256">
            <v>1</v>
          </cell>
          <cell r="AE256">
            <v>0</v>
          </cell>
          <cell r="AF256">
            <v>0</v>
          </cell>
          <cell r="AG256">
            <v>1</v>
          </cell>
        </row>
        <row r="257">
          <cell r="A257">
            <v>36636</v>
          </cell>
          <cell r="B257" t="str">
            <v>Nusa Dua</v>
          </cell>
          <cell r="C257" t="str">
            <v>P_Mumbul</v>
          </cell>
          <cell r="D257">
            <v>102</v>
          </cell>
          <cell r="E257" t="str">
            <v>OCM</v>
          </cell>
          <cell r="F257">
            <v>0.26527777777777778</v>
          </cell>
          <cell r="I257">
            <v>0.26666666666666666</v>
          </cell>
          <cell r="K257" t="str">
            <v>M</v>
          </cell>
          <cell r="M257">
            <v>1.388888888888884E-3</v>
          </cell>
          <cell r="N257">
            <v>84</v>
          </cell>
          <cell r="O257">
            <v>80</v>
          </cell>
          <cell r="P257">
            <v>100.10959999999963</v>
          </cell>
          <cell r="Q257">
            <v>58</v>
          </cell>
          <cell r="R257" t="str">
            <v>Rele bekerja tanpa penyebab yang jelas, PMT dapat masuk kembali</v>
          </cell>
          <cell r="T257">
            <v>0</v>
          </cell>
          <cell r="U257">
            <v>1.388888888888884E-3</v>
          </cell>
          <cell r="V257">
            <v>0</v>
          </cell>
          <cell r="W257">
            <v>0</v>
          </cell>
          <cell r="X257">
            <v>0</v>
          </cell>
          <cell r="Y257">
            <v>1.388888888888884E-3</v>
          </cell>
          <cell r="Z257">
            <v>136</v>
          </cell>
          <cell r="AA257" t="str">
            <v>R</v>
          </cell>
          <cell r="AB257">
            <v>0</v>
          </cell>
          <cell r="AC257">
            <v>1</v>
          </cell>
          <cell r="AD257">
            <v>1</v>
          </cell>
          <cell r="AE257">
            <v>0</v>
          </cell>
          <cell r="AF257">
            <v>0</v>
          </cell>
          <cell r="AG257">
            <v>1</v>
          </cell>
        </row>
        <row r="258">
          <cell r="A258">
            <v>36636</v>
          </cell>
          <cell r="B258" t="str">
            <v>Nusa Dua</v>
          </cell>
          <cell r="C258" t="str">
            <v>P_Mumbul</v>
          </cell>
          <cell r="D258">
            <v>80</v>
          </cell>
          <cell r="E258" t="str">
            <v>OCM</v>
          </cell>
          <cell r="F258">
            <v>0.30277777777777776</v>
          </cell>
          <cell r="I258">
            <v>0.31666666666666665</v>
          </cell>
          <cell r="K258" t="str">
            <v>M</v>
          </cell>
          <cell r="M258">
            <v>1.3888888888888895E-2</v>
          </cell>
          <cell r="N258">
            <v>14</v>
          </cell>
          <cell r="O258">
            <v>80</v>
          </cell>
          <cell r="P258">
            <v>785.17333333333363</v>
          </cell>
          <cell r="Q258">
            <v>58</v>
          </cell>
          <cell r="R258" t="str">
            <v>Rele bekerja tanpa penyebab yang jelas, PMT dapat masuk kembali</v>
          </cell>
          <cell r="T258">
            <v>0</v>
          </cell>
          <cell r="U258">
            <v>1.3888888888888895E-2</v>
          </cell>
          <cell r="V258">
            <v>0</v>
          </cell>
          <cell r="W258">
            <v>0</v>
          </cell>
          <cell r="X258">
            <v>0</v>
          </cell>
          <cell r="Y258">
            <v>1.3888888888888895E-2</v>
          </cell>
          <cell r="Z258">
            <v>136</v>
          </cell>
          <cell r="AA258" t="str">
            <v>R</v>
          </cell>
          <cell r="AB258">
            <v>0</v>
          </cell>
          <cell r="AC258">
            <v>1</v>
          </cell>
          <cell r="AD258">
            <v>1</v>
          </cell>
          <cell r="AE258">
            <v>0</v>
          </cell>
          <cell r="AF258">
            <v>0</v>
          </cell>
          <cell r="AG258">
            <v>1</v>
          </cell>
        </row>
        <row r="259">
          <cell r="A259">
            <v>36636</v>
          </cell>
          <cell r="B259" t="str">
            <v>Sanur</v>
          </cell>
          <cell r="C259" t="str">
            <v>P_Nusa_Indah</v>
          </cell>
          <cell r="D259">
            <v>120</v>
          </cell>
          <cell r="E259" t="str">
            <v>EF</v>
          </cell>
          <cell r="F259">
            <v>0.31527777777777777</v>
          </cell>
          <cell r="G259">
            <v>0.31597222222222221</v>
          </cell>
          <cell r="M259">
            <v>6.9444444444444198E-4</v>
          </cell>
          <cell r="N259">
            <v>100</v>
          </cell>
          <cell r="O259">
            <v>100</v>
          </cell>
          <cell r="P259">
            <v>58.887999999999792</v>
          </cell>
          <cell r="Q259">
            <v>58</v>
          </cell>
          <cell r="R259" t="str">
            <v>Rele bekerja tanpa penyebab yang jelas, PMT dapat masuk kembali</v>
          </cell>
          <cell r="T259">
            <v>6.9444444444444198E-4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6.9444444444444198E-4</v>
          </cell>
          <cell r="Z259">
            <v>193</v>
          </cell>
          <cell r="AA259" t="str">
            <v>R</v>
          </cell>
          <cell r="AB259">
            <v>0</v>
          </cell>
          <cell r="AC259">
            <v>0</v>
          </cell>
          <cell r="AD259">
            <v>1</v>
          </cell>
          <cell r="AE259">
            <v>1</v>
          </cell>
          <cell r="AF259">
            <v>0</v>
          </cell>
          <cell r="AG259">
            <v>0</v>
          </cell>
        </row>
        <row r="260">
          <cell r="A260">
            <v>36636</v>
          </cell>
          <cell r="B260" t="str">
            <v>Nusa Dua</v>
          </cell>
          <cell r="C260" t="str">
            <v>P_Mumbul</v>
          </cell>
          <cell r="D260">
            <v>27</v>
          </cell>
          <cell r="E260" t="str">
            <v>OC/M</v>
          </cell>
          <cell r="F260">
            <v>0.34722222222222227</v>
          </cell>
          <cell r="I260">
            <v>0.39374999999999999</v>
          </cell>
          <cell r="K260" t="str">
            <v>M</v>
          </cell>
          <cell r="M260">
            <v>4.6527777777777724E-2</v>
          </cell>
          <cell r="N260">
            <v>27</v>
          </cell>
          <cell r="P260">
            <v>887.73659999999893</v>
          </cell>
          <cell r="Q260">
            <v>23</v>
          </cell>
          <cell r="R260" t="str">
            <v>Kubikel atau komponennya rusak</v>
          </cell>
          <cell r="S260" t="str">
            <v xml:space="preserve">di Gardu H.Klaresion ada ledakan sementara Jamper di lepas </v>
          </cell>
          <cell r="T260">
            <v>0</v>
          </cell>
          <cell r="U260">
            <v>4.6527777777777724E-2</v>
          </cell>
          <cell r="V260">
            <v>0</v>
          </cell>
          <cell r="W260">
            <v>0</v>
          </cell>
          <cell r="X260">
            <v>0</v>
          </cell>
          <cell r="Y260">
            <v>4.6527777777777724E-2</v>
          </cell>
          <cell r="Z260">
            <v>136</v>
          </cell>
          <cell r="AA260" t="str">
            <v>R</v>
          </cell>
          <cell r="AB260">
            <v>0</v>
          </cell>
          <cell r="AC260">
            <v>1</v>
          </cell>
          <cell r="AD260">
            <v>1</v>
          </cell>
          <cell r="AE260">
            <v>0</v>
          </cell>
          <cell r="AF260">
            <v>0</v>
          </cell>
          <cell r="AG260">
            <v>1</v>
          </cell>
        </row>
        <row r="261">
          <cell r="A261">
            <v>36636</v>
          </cell>
          <cell r="B261" t="str">
            <v>Gianyar</v>
          </cell>
          <cell r="C261" t="str">
            <v>P_Bangli</v>
          </cell>
          <cell r="D261">
            <v>25</v>
          </cell>
          <cell r="H261">
            <v>0.3979166666666667</v>
          </cell>
          <cell r="I261">
            <v>0.42222222222222222</v>
          </cell>
          <cell r="K261" t="str">
            <v>M/R</v>
          </cell>
          <cell r="M261">
            <v>2.4305555555555525E-2</v>
          </cell>
          <cell r="N261">
            <v>25</v>
          </cell>
          <cell r="O261">
            <v>30</v>
          </cell>
          <cell r="P261">
            <v>429.39166666666614</v>
          </cell>
          <cell r="Q261" t="str">
            <v>44A</v>
          </cell>
          <cell r="R261" t="str">
            <v>SUTM putus</v>
          </cell>
          <cell r="S261" t="str">
            <v xml:space="preserve">Perbaikan jamper di  P. Klungkung karena posisi I tiang </v>
          </cell>
          <cell r="T261">
            <v>0</v>
          </cell>
          <cell r="U261">
            <v>0</v>
          </cell>
          <cell r="V261">
            <v>0</v>
          </cell>
          <cell r="W261">
            <v>2.4305555555555525E-2</v>
          </cell>
          <cell r="X261">
            <v>0</v>
          </cell>
          <cell r="Y261">
            <v>2.4305555555555525E-2</v>
          </cell>
          <cell r="Z261">
            <v>65</v>
          </cell>
          <cell r="AA261" t="str">
            <v>R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1</v>
          </cell>
          <cell r="AG261">
            <v>1</v>
          </cell>
        </row>
        <row r="262">
          <cell r="A262">
            <v>36636</v>
          </cell>
          <cell r="B262" t="str">
            <v>Sanur</v>
          </cell>
          <cell r="C262" t="str">
            <v>P_Nusa_Indah</v>
          </cell>
          <cell r="D262">
            <v>124</v>
          </cell>
          <cell r="E262" t="str">
            <v>EF</v>
          </cell>
          <cell r="F262">
            <v>0.40902777777777777</v>
          </cell>
          <cell r="G262">
            <v>0.40972222222222227</v>
          </cell>
          <cell r="M262">
            <v>6.9444444444449749E-4</v>
          </cell>
          <cell r="N262">
            <v>115</v>
          </cell>
          <cell r="O262">
            <v>124</v>
          </cell>
          <cell r="P262">
            <v>60.850933333337977</v>
          </cell>
          <cell r="Q262" t="str">
            <v>41e</v>
          </cell>
          <cell r="R262" t="str">
            <v>Rele bekerja tanpa penyebab yang jelas, PMT  masuk kembali</v>
          </cell>
          <cell r="S262" t="str">
            <v>Reclos sukses</v>
          </cell>
          <cell r="T262">
            <v>6.9444444444449749E-4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6.9444444444449749E-4</v>
          </cell>
          <cell r="Z262">
            <v>193</v>
          </cell>
          <cell r="AA262" t="str">
            <v>R</v>
          </cell>
          <cell r="AB262">
            <v>0</v>
          </cell>
          <cell r="AC262">
            <v>0</v>
          </cell>
          <cell r="AD262">
            <v>1</v>
          </cell>
          <cell r="AE262">
            <v>1</v>
          </cell>
          <cell r="AF262">
            <v>0</v>
          </cell>
          <cell r="AG262">
            <v>0</v>
          </cell>
        </row>
        <row r="263">
          <cell r="A263">
            <v>36636</v>
          </cell>
          <cell r="B263" t="str">
            <v>Sanur</v>
          </cell>
          <cell r="C263" t="str">
            <v>P_Sudirman</v>
          </cell>
          <cell r="D263">
            <v>65</v>
          </cell>
          <cell r="H263">
            <v>0.42569444444444443</v>
          </cell>
          <cell r="I263">
            <v>0.42708333333333331</v>
          </cell>
          <cell r="K263" t="str">
            <v>R</v>
          </cell>
          <cell r="M263">
            <v>1.388888888888884E-3</v>
          </cell>
          <cell r="N263">
            <v>65</v>
          </cell>
          <cell r="O263">
            <v>80</v>
          </cell>
          <cell r="P263">
            <v>63.795333333333105</v>
          </cell>
          <cell r="Q263">
            <v>49</v>
          </cell>
          <cell r="R263" t="str">
            <v>Lain - lain</v>
          </cell>
          <cell r="S263" t="str">
            <v>Lepas PTS Amsterdam Har sesuai jadwal  ( Dalkon &amp; Hardis )</v>
          </cell>
          <cell r="T263">
            <v>0</v>
          </cell>
          <cell r="U263">
            <v>0</v>
          </cell>
          <cell r="V263">
            <v>0</v>
          </cell>
          <cell r="W263">
            <v>1.388888888888884E-3</v>
          </cell>
          <cell r="X263">
            <v>0</v>
          </cell>
          <cell r="Y263">
            <v>1.388888888888884E-3</v>
          </cell>
          <cell r="Z263">
            <v>189</v>
          </cell>
          <cell r="AA263" t="str">
            <v>R</v>
          </cell>
          <cell r="AB263">
            <v>1</v>
          </cell>
          <cell r="AC263">
            <v>0</v>
          </cell>
          <cell r="AD263">
            <v>0</v>
          </cell>
          <cell r="AE263">
            <v>0</v>
          </cell>
          <cell r="AF263">
            <v>1</v>
          </cell>
          <cell r="AG263">
            <v>1</v>
          </cell>
        </row>
        <row r="264">
          <cell r="A264">
            <v>36636</v>
          </cell>
          <cell r="B264" t="str">
            <v>Kapal</v>
          </cell>
          <cell r="C264" t="str">
            <v>P_Canggu</v>
          </cell>
          <cell r="D264">
            <v>132</v>
          </cell>
          <cell r="H264">
            <v>0.46875</v>
          </cell>
          <cell r="I264">
            <v>0.48472222222222222</v>
          </cell>
          <cell r="K264" t="str">
            <v>R</v>
          </cell>
          <cell r="M264">
            <v>1.5972222222222221E-2</v>
          </cell>
          <cell r="N264">
            <v>126</v>
          </cell>
          <cell r="O264">
            <v>132</v>
          </cell>
          <cell r="P264">
            <v>1489.8663999999999</v>
          </cell>
          <cell r="Q264">
            <v>49</v>
          </cell>
          <cell r="R264" t="str">
            <v>Lain - lain</v>
          </cell>
          <cell r="S264" t="str">
            <v xml:space="preserve">Potong bambu di Br Tandeg </v>
          </cell>
          <cell r="T264">
            <v>0</v>
          </cell>
          <cell r="U264">
            <v>0</v>
          </cell>
          <cell r="V264">
            <v>0</v>
          </cell>
          <cell r="W264">
            <v>1.5972222222222221E-2</v>
          </cell>
          <cell r="X264">
            <v>0</v>
          </cell>
          <cell r="Y264">
            <v>1.5972222222222221E-2</v>
          </cell>
          <cell r="Z264">
            <v>106</v>
          </cell>
          <cell r="AA264" t="str">
            <v>R</v>
          </cell>
          <cell r="AB264">
            <v>1</v>
          </cell>
          <cell r="AC264">
            <v>0</v>
          </cell>
          <cell r="AD264">
            <v>0</v>
          </cell>
          <cell r="AE264">
            <v>0</v>
          </cell>
          <cell r="AF264">
            <v>1</v>
          </cell>
          <cell r="AG264">
            <v>1</v>
          </cell>
        </row>
        <row r="265">
          <cell r="A265">
            <v>36636</v>
          </cell>
          <cell r="B265" t="str">
            <v>Nusa Dua</v>
          </cell>
          <cell r="C265" t="str">
            <v>P_Mumbul</v>
          </cell>
          <cell r="D265">
            <v>110</v>
          </cell>
          <cell r="H265">
            <v>0.65347222222222223</v>
          </cell>
          <cell r="I265">
            <v>0.66319444444444442</v>
          </cell>
          <cell r="K265" t="str">
            <v>MM</v>
          </cell>
          <cell r="M265">
            <v>9.7222222222221877E-3</v>
          </cell>
          <cell r="N265">
            <v>0</v>
          </cell>
          <cell r="O265">
            <v>0</v>
          </cell>
          <cell r="P265">
            <v>755.72933333333071</v>
          </cell>
          <cell r="Q265">
            <v>23</v>
          </cell>
          <cell r="R265" t="str">
            <v>Kubikel atau komponennya rusak</v>
          </cell>
          <cell r="S265" t="str">
            <v>Kubikel di Hotel Klarion langsung di teping, dimasukan langsung trip</v>
          </cell>
          <cell r="T265">
            <v>0</v>
          </cell>
          <cell r="U265">
            <v>0</v>
          </cell>
          <cell r="V265">
            <v>0</v>
          </cell>
          <cell r="W265">
            <v>9.7222222222221877E-3</v>
          </cell>
          <cell r="X265">
            <v>0</v>
          </cell>
          <cell r="Y265">
            <v>9.7222222222221877E-3</v>
          </cell>
          <cell r="Z265">
            <v>136</v>
          </cell>
          <cell r="AA265" t="str">
            <v>R</v>
          </cell>
          <cell r="AB265">
            <v>0</v>
          </cell>
          <cell r="AC265">
            <v>2</v>
          </cell>
          <cell r="AD265">
            <v>0</v>
          </cell>
          <cell r="AE265">
            <v>0</v>
          </cell>
          <cell r="AF265">
            <v>1</v>
          </cell>
          <cell r="AG265">
            <v>1</v>
          </cell>
        </row>
        <row r="266">
          <cell r="A266">
            <v>36636</v>
          </cell>
          <cell r="B266" t="str">
            <v>Nusa Dua</v>
          </cell>
          <cell r="C266" t="str">
            <v>P_Mumbul</v>
          </cell>
          <cell r="D266">
            <v>110</v>
          </cell>
          <cell r="E266" t="str">
            <v>OC/M</v>
          </cell>
          <cell r="F266">
            <v>0.66319444444444442</v>
          </cell>
          <cell r="I266">
            <v>0.72569444444444453</v>
          </cell>
          <cell r="K266" t="str">
            <v>M</v>
          </cell>
          <cell r="M266">
            <v>6.2500000000000111E-2</v>
          </cell>
          <cell r="N266">
            <v>105</v>
          </cell>
          <cell r="O266">
            <v>136</v>
          </cell>
          <cell r="P266">
            <v>4858.2600000000084</v>
          </cell>
          <cell r="Q266" t="str">
            <v>44a</v>
          </cell>
          <cell r="R266" t="str">
            <v>SUTM putus</v>
          </cell>
          <cell r="S266" t="str">
            <v>Jamperan SUTM phasa S putus         arah Taman Mumbul</v>
          </cell>
          <cell r="T266">
            <v>0</v>
          </cell>
          <cell r="U266">
            <v>6.2500000000000111E-2</v>
          </cell>
          <cell r="V266">
            <v>0</v>
          </cell>
          <cell r="W266">
            <v>0</v>
          </cell>
          <cell r="X266">
            <v>0</v>
          </cell>
          <cell r="Y266">
            <v>6.2500000000000111E-2</v>
          </cell>
          <cell r="Z266">
            <v>136</v>
          </cell>
          <cell r="AA266" t="str">
            <v>R</v>
          </cell>
          <cell r="AB266">
            <v>0</v>
          </cell>
          <cell r="AC266">
            <v>1</v>
          </cell>
          <cell r="AD266">
            <v>1</v>
          </cell>
          <cell r="AE266">
            <v>0</v>
          </cell>
          <cell r="AF266">
            <v>0</v>
          </cell>
          <cell r="AG266">
            <v>1</v>
          </cell>
        </row>
        <row r="267">
          <cell r="A267">
            <v>36636</v>
          </cell>
          <cell r="B267" t="str">
            <v>Gianyar</v>
          </cell>
          <cell r="C267" t="str">
            <v>P_Ubud</v>
          </cell>
          <cell r="D267">
            <v>170</v>
          </cell>
          <cell r="E267" t="str">
            <v>EF</v>
          </cell>
          <cell r="F267">
            <v>0.80138888888888893</v>
          </cell>
          <cell r="G267">
            <v>0.80208333333333337</v>
          </cell>
          <cell r="M267">
            <v>6.9444444444444198E-4</v>
          </cell>
          <cell r="N267">
            <v>147</v>
          </cell>
          <cell r="O267">
            <v>170</v>
          </cell>
          <cell r="P267">
            <v>83.424666666666383</v>
          </cell>
          <cell r="Q267" t="str">
            <v>41e</v>
          </cell>
          <cell r="R267" t="str">
            <v>Rele bekerja tanpa penyebab yang jelas, PMT  masuk kembali</v>
          </cell>
          <cell r="S267" t="str">
            <v>Recloser sukses</v>
          </cell>
          <cell r="T267">
            <v>6.9444444444444198E-4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6.9444444444444198E-4</v>
          </cell>
          <cell r="Z267">
            <v>69</v>
          </cell>
          <cell r="AA267" t="str">
            <v>R</v>
          </cell>
          <cell r="AB267">
            <v>0</v>
          </cell>
          <cell r="AC267">
            <v>0</v>
          </cell>
          <cell r="AD267">
            <v>1</v>
          </cell>
          <cell r="AE267">
            <v>1</v>
          </cell>
          <cell r="AF267">
            <v>0</v>
          </cell>
          <cell r="AG267">
            <v>0</v>
          </cell>
        </row>
        <row r="268">
          <cell r="A268">
            <v>36636</v>
          </cell>
          <cell r="B268" t="str">
            <v>Gianyar</v>
          </cell>
          <cell r="C268" t="str">
            <v>P_Susut</v>
          </cell>
          <cell r="D268">
            <v>68</v>
          </cell>
          <cell r="E268" t="str">
            <v>EF</v>
          </cell>
          <cell r="F268">
            <v>0.80555555555555547</v>
          </cell>
          <cell r="I268">
            <v>0.80625000000000002</v>
          </cell>
          <cell r="K268" t="str">
            <v>R</v>
          </cell>
          <cell r="M268">
            <v>6.94444444444553E-4</v>
          </cell>
          <cell r="N268">
            <v>0</v>
          </cell>
          <cell r="O268">
            <v>0</v>
          </cell>
          <cell r="P268">
            <v>33.369866666671882</v>
          </cell>
          <cell r="Q268" t="str">
            <v>41e</v>
          </cell>
          <cell r="R268" t="str">
            <v>Rele bekerja tanpa penyebab yang jelas, PMT  masuk kembali</v>
          </cell>
          <cell r="S268" t="str">
            <v>Dicoba gagal</v>
          </cell>
          <cell r="T268">
            <v>0</v>
          </cell>
          <cell r="U268">
            <v>6.94444444444553E-4</v>
          </cell>
          <cell r="V268">
            <v>0</v>
          </cell>
          <cell r="W268">
            <v>0</v>
          </cell>
          <cell r="X268">
            <v>0</v>
          </cell>
          <cell r="Y268">
            <v>6.94444444444553E-4</v>
          </cell>
          <cell r="Z268">
            <v>67</v>
          </cell>
          <cell r="AA268" t="str">
            <v>R</v>
          </cell>
          <cell r="AB268">
            <v>1</v>
          </cell>
          <cell r="AC268">
            <v>0</v>
          </cell>
          <cell r="AD268">
            <v>1</v>
          </cell>
          <cell r="AE268">
            <v>0</v>
          </cell>
          <cell r="AF268">
            <v>0</v>
          </cell>
          <cell r="AG268">
            <v>1</v>
          </cell>
        </row>
        <row r="269">
          <cell r="A269">
            <v>36636</v>
          </cell>
          <cell r="B269" t="str">
            <v>Gianyar</v>
          </cell>
          <cell r="C269" t="str">
            <v>P_Susut</v>
          </cell>
          <cell r="D269">
            <v>68</v>
          </cell>
          <cell r="E269" t="str">
            <v>EF</v>
          </cell>
          <cell r="F269">
            <v>0.80625000000000002</v>
          </cell>
          <cell r="I269">
            <v>0.82152777777777775</v>
          </cell>
          <cell r="K269" t="str">
            <v>R</v>
          </cell>
          <cell r="M269">
            <v>1.5277777777777724E-2</v>
          </cell>
          <cell r="N269">
            <v>25</v>
          </cell>
          <cell r="O269">
            <v>45</v>
          </cell>
          <cell r="P269">
            <v>734.13706666666405</v>
          </cell>
          <cell r="Q269" t="str">
            <v>41e</v>
          </cell>
          <cell r="R269" t="str">
            <v>Rele bekerja tanpa penyebab yang jelas, PMT  masuk kembali</v>
          </cell>
          <cell r="S269" t="str">
            <v>Dilokalisir</v>
          </cell>
          <cell r="T269">
            <v>0</v>
          </cell>
          <cell r="U269">
            <v>1.5277777777777724E-2</v>
          </cell>
          <cell r="V269">
            <v>0</v>
          </cell>
          <cell r="W269">
            <v>0</v>
          </cell>
          <cell r="X269">
            <v>0</v>
          </cell>
          <cell r="Y269">
            <v>1.5277777777777724E-2</v>
          </cell>
          <cell r="Z269">
            <v>67</v>
          </cell>
          <cell r="AA269" t="str">
            <v>R</v>
          </cell>
          <cell r="AB269">
            <v>1</v>
          </cell>
          <cell r="AC269">
            <v>0</v>
          </cell>
          <cell r="AD269">
            <v>1</v>
          </cell>
          <cell r="AE269">
            <v>0</v>
          </cell>
          <cell r="AF269">
            <v>0</v>
          </cell>
          <cell r="AG269">
            <v>1</v>
          </cell>
        </row>
        <row r="270">
          <cell r="A270">
            <v>36636</v>
          </cell>
          <cell r="B270" t="str">
            <v>Antosari</v>
          </cell>
          <cell r="C270" t="str">
            <v>P_Bajera</v>
          </cell>
          <cell r="D270">
            <v>38</v>
          </cell>
          <cell r="E270" t="str">
            <v>EF</v>
          </cell>
          <cell r="F270">
            <v>0.82152777777777775</v>
          </cell>
          <cell r="G270">
            <v>0.8222222222222223</v>
          </cell>
          <cell r="M270">
            <v>6.94444444444553E-4</v>
          </cell>
          <cell r="N270">
            <v>35</v>
          </cell>
          <cell r="O270">
            <v>38</v>
          </cell>
          <cell r="P270">
            <v>18.647866666669579</v>
          </cell>
          <cell r="Q270" t="str">
            <v>41e</v>
          </cell>
          <cell r="R270" t="str">
            <v>Rele bekerja tanpa penyebab yang jelas, PMT  masuk kembali</v>
          </cell>
          <cell r="S270" t="str">
            <v>Recloser sukses</v>
          </cell>
          <cell r="T270">
            <v>6.94444444444553E-4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6.94444444444553E-4</v>
          </cell>
          <cell r="Z270">
            <v>2</v>
          </cell>
          <cell r="AA270" t="str">
            <v>R</v>
          </cell>
          <cell r="AB270">
            <v>0</v>
          </cell>
          <cell r="AC270">
            <v>0</v>
          </cell>
          <cell r="AD270">
            <v>1</v>
          </cell>
          <cell r="AE270">
            <v>1</v>
          </cell>
          <cell r="AF270">
            <v>0</v>
          </cell>
          <cell r="AG270">
            <v>0</v>
          </cell>
        </row>
        <row r="271">
          <cell r="A271">
            <v>36637</v>
          </cell>
          <cell r="B271" t="str">
            <v>Sanur</v>
          </cell>
          <cell r="C271" t="str">
            <v>P_Sedap_Malam</v>
          </cell>
          <cell r="D271">
            <v>130</v>
          </cell>
          <cell r="E271" t="str">
            <v>EF</v>
          </cell>
          <cell r="F271">
            <v>9.375E-2</v>
          </cell>
          <cell r="I271">
            <v>9.4444444444444442E-2</v>
          </cell>
          <cell r="K271" t="str">
            <v>M</v>
          </cell>
          <cell r="M271">
            <v>6.9444444444444198E-4</v>
          </cell>
          <cell r="N271" t="str">
            <v>~</v>
          </cell>
          <cell r="O271" t="str">
            <v>~</v>
          </cell>
          <cell r="P271">
            <v>63.795333333333105</v>
          </cell>
          <cell r="Q271">
            <v>49</v>
          </cell>
          <cell r="R271" t="str">
            <v>Lain - lain</v>
          </cell>
          <cell r="S271" t="str">
            <v>Hujan lebat</v>
          </cell>
          <cell r="T271">
            <v>0</v>
          </cell>
          <cell r="U271">
            <v>6.9444444444444198E-4</v>
          </cell>
          <cell r="V271">
            <v>0</v>
          </cell>
          <cell r="W271">
            <v>0</v>
          </cell>
          <cell r="X271">
            <v>0</v>
          </cell>
          <cell r="Y271">
            <v>6.9444444444444198E-4</v>
          </cell>
          <cell r="Z271">
            <v>195</v>
          </cell>
          <cell r="AA271" t="str">
            <v>R</v>
          </cell>
          <cell r="AB271">
            <v>0</v>
          </cell>
          <cell r="AC271">
            <v>1</v>
          </cell>
          <cell r="AD271">
            <v>1</v>
          </cell>
          <cell r="AE271">
            <v>0</v>
          </cell>
          <cell r="AF271">
            <v>0</v>
          </cell>
          <cell r="AG271">
            <v>1</v>
          </cell>
        </row>
        <row r="272">
          <cell r="A272">
            <v>36637</v>
          </cell>
          <cell r="B272" t="str">
            <v>Sanur</v>
          </cell>
          <cell r="C272" t="str">
            <v>P_Sedap_Malam</v>
          </cell>
          <cell r="D272">
            <v>130</v>
          </cell>
          <cell r="E272" t="str">
            <v>EF</v>
          </cell>
          <cell r="F272">
            <v>9.4444444444444442E-2</v>
          </cell>
          <cell r="I272">
            <v>0.13819444444444443</v>
          </cell>
          <cell r="K272" t="str">
            <v>M</v>
          </cell>
          <cell r="M272">
            <v>4.3749999999999983E-2</v>
          </cell>
          <cell r="N272">
            <v>124</v>
          </cell>
          <cell r="O272">
            <v>130</v>
          </cell>
          <cell r="P272">
            <v>4019.1059999999984</v>
          </cell>
          <cell r="Q272">
            <v>48</v>
          </cell>
          <cell r="R272" t="str">
            <v>Lighning arester rusak</v>
          </cell>
          <cell r="S272" t="str">
            <v>Arestes pecah Phase S di DT 63 danJamper opendis putus Phase R</v>
          </cell>
          <cell r="T272">
            <v>0</v>
          </cell>
          <cell r="U272">
            <v>4.3749999999999983E-2</v>
          </cell>
          <cell r="V272">
            <v>0</v>
          </cell>
          <cell r="W272">
            <v>0</v>
          </cell>
          <cell r="X272">
            <v>0</v>
          </cell>
          <cell r="Y272">
            <v>4.3749999999999983E-2</v>
          </cell>
          <cell r="Z272">
            <v>195</v>
          </cell>
          <cell r="AA272" t="str">
            <v>R</v>
          </cell>
          <cell r="AB272">
            <v>0</v>
          </cell>
          <cell r="AC272">
            <v>1</v>
          </cell>
          <cell r="AD272">
            <v>1</v>
          </cell>
          <cell r="AE272">
            <v>0</v>
          </cell>
          <cell r="AF272">
            <v>0</v>
          </cell>
          <cell r="AG272">
            <v>1</v>
          </cell>
        </row>
        <row r="273">
          <cell r="A273">
            <v>36637</v>
          </cell>
          <cell r="B273" t="str">
            <v>Gianyar</v>
          </cell>
          <cell r="C273" t="str">
            <v>P_Kesatrian</v>
          </cell>
          <cell r="D273">
            <v>40</v>
          </cell>
          <cell r="E273" t="str">
            <v>OC</v>
          </cell>
          <cell r="F273">
            <v>0.12013888888888889</v>
          </cell>
          <cell r="I273">
            <v>0.12152777777777778</v>
          </cell>
          <cell r="K273" t="str">
            <v>R</v>
          </cell>
          <cell r="M273">
            <v>1.388888888888884E-3</v>
          </cell>
          <cell r="N273" t="str">
            <v>~</v>
          </cell>
          <cell r="O273" t="str">
            <v>~</v>
          </cell>
          <cell r="P273">
            <v>39.258666666666528</v>
          </cell>
          <cell r="Q273" t="str">
            <v>44b</v>
          </cell>
          <cell r="R273" t="str">
            <v>Jumper SUTM putus</v>
          </cell>
          <cell r="S273" t="str">
            <v>Jamper pole pertama putus 2 Phse ( Phase R dan S )</v>
          </cell>
          <cell r="T273">
            <v>0</v>
          </cell>
          <cell r="U273">
            <v>1.388888888888884E-3</v>
          </cell>
          <cell r="V273">
            <v>0</v>
          </cell>
          <cell r="W273">
            <v>0</v>
          </cell>
          <cell r="X273">
            <v>0</v>
          </cell>
          <cell r="Y273">
            <v>1.388888888888884E-3</v>
          </cell>
          <cell r="Z273">
            <v>63</v>
          </cell>
          <cell r="AA273" t="str">
            <v>R</v>
          </cell>
          <cell r="AB273">
            <v>1</v>
          </cell>
          <cell r="AC273">
            <v>0</v>
          </cell>
          <cell r="AD273">
            <v>1</v>
          </cell>
          <cell r="AE273">
            <v>0</v>
          </cell>
          <cell r="AF273">
            <v>0</v>
          </cell>
          <cell r="AG273">
            <v>1</v>
          </cell>
        </row>
        <row r="274">
          <cell r="A274">
            <v>36637</v>
          </cell>
          <cell r="B274" t="str">
            <v>Gianyar</v>
          </cell>
          <cell r="C274" t="str">
            <v>P_Kesatrian</v>
          </cell>
          <cell r="D274">
            <v>40</v>
          </cell>
          <cell r="E274" t="str">
            <v>OC</v>
          </cell>
          <cell r="F274">
            <v>0.12152777777777778</v>
          </cell>
          <cell r="I274">
            <v>0.14166666666666666</v>
          </cell>
          <cell r="K274" t="str">
            <v>R</v>
          </cell>
          <cell r="M274">
            <v>2.0138888888888887E-2</v>
          </cell>
          <cell r="N274">
            <v>0</v>
          </cell>
          <cell r="O274">
            <v>0</v>
          </cell>
          <cell r="P274">
            <v>569.25066666666658</v>
          </cell>
          <cell r="Q274" t="str">
            <v>44b</v>
          </cell>
          <cell r="R274" t="str">
            <v>Jumper SUTM putus</v>
          </cell>
          <cell r="S274" t="str">
            <v>Jamper pole pertama putus 2 Phse ( Phase R dan S )</v>
          </cell>
          <cell r="T274">
            <v>0</v>
          </cell>
          <cell r="U274">
            <v>2.0138888888888887E-2</v>
          </cell>
          <cell r="V274">
            <v>0</v>
          </cell>
          <cell r="W274">
            <v>0</v>
          </cell>
          <cell r="X274">
            <v>0</v>
          </cell>
          <cell r="Y274">
            <v>2.0138888888888887E-2</v>
          </cell>
          <cell r="Z274">
            <v>63</v>
          </cell>
          <cell r="AA274" t="str">
            <v>R</v>
          </cell>
          <cell r="AB274">
            <v>1</v>
          </cell>
          <cell r="AC274">
            <v>0</v>
          </cell>
          <cell r="AD274">
            <v>1</v>
          </cell>
          <cell r="AE274">
            <v>0</v>
          </cell>
          <cell r="AF274">
            <v>0</v>
          </cell>
          <cell r="AG274">
            <v>1</v>
          </cell>
        </row>
        <row r="275">
          <cell r="A275">
            <v>36637</v>
          </cell>
          <cell r="B275" t="str">
            <v>Gianyar</v>
          </cell>
          <cell r="C275" t="str">
            <v>P_Kesatrian</v>
          </cell>
          <cell r="D275">
            <v>40</v>
          </cell>
          <cell r="H275">
            <v>0.16805555555555554</v>
          </cell>
          <cell r="I275">
            <v>0.41875000000000001</v>
          </cell>
          <cell r="J275">
            <v>0.17708333333333334</v>
          </cell>
          <cell r="K275" t="str">
            <v>R</v>
          </cell>
          <cell r="M275">
            <v>9.0277777777778012E-3</v>
          </cell>
          <cell r="P275">
            <v>255.18133333333398</v>
          </cell>
          <cell r="Q275" t="str">
            <v>44b</v>
          </cell>
          <cell r="R275" t="str">
            <v>Jumper SUTM putus</v>
          </cell>
          <cell r="S275" t="str">
            <v>Beban Sementara di manuver ke P-Tampak Siring .Jamperan putus pool pertama 2 phasa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9.0277777777778012E-3</v>
          </cell>
          <cell r="Y275">
            <v>9.0277777777778012E-3</v>
          </cell>
          <cell r="Z275">
            <v>63</v>
          </cell>
          <cell r="AA275" t="str">
            <v>R</v>
          </cell>
          <cell r="AB275">
            <v>1</v>
          </cell>
          <cell r="AC275">
            <v>0</v>
          </cell>
          <cell r="AD275">
            <v>0</v>
          </cell>
          <cell r="AE275">
            <v>0</v>
          </cell>
          <cell r="AF275">
            <v>1</v>
          </cell>
          <cell r="AG275">
            <v>1</v>
          </cell>
        </row>
        <row r="276">
          <cell r="A276">
            <v>36637</v>
          </cell>
          <cell r="B276" t="str">
            <v>Gianyar</v>
          </cell>
          <cell r="C276" t="str">
            <v>P_Blahbatuh</v>
          </cell>
          <cell r="D276">
            <v>160</v>
          </cell>
          <cell r="E276" t="str">
            <v xml:space="preserve">OCM </v>
          </cell>
          <cell r="F276">
            <v>0.15833333333333333</v>
          </cell>
          <cell r="I276">
            <v>0.15972222222222224</v>
          </cell>
          <cell r="K276" t="str">
            <v>R</v>
          </cell>
          <cell r="M276">
            <v>1.3888888888889117E-3</v>
          </cell>
          <cell r="N276">
            <v>120</v>
          </cell>
          <cell r="O276">
            <v>150</v>
          </cell>
          <cell r="P276">
            <v>157.03466666666924</v>
          </cell>
          <cell r="Q276" t="str">
            <v>41c</v>
          </cell>
          <cell r="R276" t="str">
            <v>Pemutus tegangan menengah terbuka, pelebur tegangan menengah putus karena hujan / petir atau gangguan sementara (Intermittent fault yg lain)</v>
          </cell>
          <cell r="T276">
            <v>0</v>
          </cell>
          <cell r="U276">
            <v>1.3888888888889117E-3</v>
          </cell>
          <cell r="V276">
            <v>0</v>
          </cell>
          <cell r="W276">
            <v>0</v>
          </cell>
          <cell r="X276">
            <v>0</v>
          </cell>
          <cell r="Y276">
            <v>1.3888888888889117E-3</v>
          </cell>
          <cell r="Z276">
            <v>66</v>
          </cell>
          <cell r="AA276" t="str">
            <v>R</v>
          </cell>
          <cell r="AB276">
            <v>1</v>
          </cell>
          <cell r="AC276">
            <v>0</v>
          </cell>
          <cell r="AD276">
            <v>1</v>
          </cell>
          <cell r="AE276">
            <v>0</v>
          </cell>
          <cell r="AF276">
            <v>0</v>
          </cell>
          <cell r="AG276">
            <v>1</v>
          </cell>
        </row>
        <row r="277">
          <cell r="A277">
            <v>36637</v>
          </cell>
          <cell r="B277" t="str">
            <v>Kapal</v>
          </cell>
          <cell r="C277" t="str">
            <v>P_Monang_Maning</v>
          </cell>
          <cell r="D277">
            <v>140</v>
          </cell>
          <cell r="E277" t="str">
            <v>EF</v>
          </cell>
          <cell r="F277">
            <v>0.17499999999999999</v>
          </cell>
          <cell r="G277">
            <v>0.17569444444444446</v>
          </cell>
          <cell r="M277">
            <v>6.9444444444446973E-4</v>
          </cell>
          <cell r="N277" t="str">
            <v>~</v>
          </cell>
          <cell r="O277" t="str">
            <v>~</v>
          </cell>
          <cell r="P277">
            <v>68.70266666666916</v>
          </cell>
          <cell r="Q277">
            <v>82</v>
          </cell>
          <cell r="R277" t="str">
            <v>Hujan lebat.</v>
          </cell>
          <cell r="S277" t="str">
            <v>Hujan lebat Kubikel GH Mon-Maning terendam air</v>
          </cell>
          <cell r="T277">
            <v>6.9444444444446973E-4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6.9444444444446973E-4</v>
          </cell>
          <cell r="Z277">
            <v>103</v>
          </cell>
          <cell r="AA277" t="str">
            <v>R</v>
          </cell>
          <cell r="AB277">
            <v>0</v>
          </cell>
          <cell r="AC277">
            <v>0</v>
          </cell>
          <cell r="AD277">
            <v>1</v>
          </cell>
          <cell r="AE277">
            <v>1</v>
          </cell>
          <cell r="AF277">
            <v>0</v>
          </cell>
          <cell r="AG277">
            <v>0</v>
          </cell>
        </row>
        <row r="278">
          <cell r="A278">
            <v>36637</v>
          </cell>
          <cell r="B278" t="str">
            <v>Kapal</v>
          </cell>
          <cell r="C278" t="str">
            <v>P_Monang_Maning</v>
          </cell>
          <cell r="D278">
            <v>140</v>
          </cell>
          <cell r="E278" t="str">
            <v>EF</v>
          </cell>
          <cell r="F278">
            <v>0.17569444444444446</v>
          </cell>
          <cell r="I278">
            <v>0.2902777777777778</v>
          </cell>
          <cell r="K278" t="str">
            <v>R</v>
          </cell>
          <cell r="M278">
            <v>0.11458333333333334</v>
          </cell>
          <cell r="N278">
            <v>12</v>
          </cell>
          <cell r="O278">
            <v>14</v>
          </cell>
          <cell r="P278">
            <v>11335.939999999999</v>
          </cell>
          <cell r="Q278">
            <v>82</v>
          </cell>
          <cell r="R278" t="str">
            <v>Hujan lebat.</v>
          </cell>
          <cell r="S278" t="str">
            <v>idem</v>
          </cell>
          <cell r="T278">
            <v>0</v>
          </cell>
          <cell r="U278">
            <v>0.11458333333333334</v>
          </cell>
          <cell r="V278">
            <v>0</v>
          </cell>
          <cell r="W278">
            <v>0</v>
          </cell>
          <cell r="X278">
            <v>0</v>
          </cell>
          <cell r="Y278">
            <v>0.11458333333333334</v>
          </cell>
          <cell r="Z278">
            <v>103</v>
          </cell>
          <cell r="AA278" t="str">
            <v>R</v>
          </cell>
          <cell r="AB278">
            <v>1</v>
          </cell>
          <cell r="AC278">
            <v>0</v>
          </cell>
          <cell r="AD278">
            <v>1</v>
          </cell>
          <cell r="AE278">
            <v>0</v>
          </cell>
          <cell r="AF278">
            <v>0</v>
          </cell>
          <cell r="AG278">
            <v>1</v>
          </cell>
        </row>
        <row r="279">
          <cell r="A279">
            <v>36637</v>
          </cell>
          <cell r="B279" t="str">
            <v>Gianyar</v>
          </cell>
          <cell r="C279" t="str">
            <v>P_Tampak_Siring</v>
          </cell>
          <cell r="D279">
            <v>65</v>
          </cell>
          <cell r="E279" t="str">
            <v>OC</v>
          </cell>
          <cell r="F279">
            <v>0.17708333333333334</v>
          </cell>
          <cell r="I279">
            <v>0.18958333333333333</v>
          </cell>
          <cell r="K279" t="str">
            <v>R</v>
          </cell>
          <cell r="M279">
            <v>1.2499999999999983E-2</v>
          </cell>
          <cell r="N279">
            <v>96</v>
          </cell>
          <cell r="O279">
            <v>96</v>
          </cell>
          <cell r="P279">
            <v>574.15799999999922</v>
          </cell>
          <cell r="Q279" t="str">
            <v>41e</v>
          </cell>
          <cell r="R279" t="str">
            <v>Rele bekerja tanpa penyebab yang jelas, PMT  masuk kembali</v>
          </cell>
          <cell r="S279" t="str">
            <v>Saat manuver beban P-Kesantrian</v>
          </cell>
          <cell r="T279">
            <v>0</v>
          </cell>
          <cell r="U279">
            <v>1.2499999999999983E-2</v>
          </cell>
          <cell r="V279">
            <v>0</v>
          </cell>
          <cell r="W279">
            <v>0</v>
          </cell>
          <cell r="X279">
            <v>0</v>
          </cell>
          <cell r="Y279">
            <v>1.2499999999999983E-2</v>
          </cell>
          <cell r="Z279">
            <v>64</v>
          </cell>
          <cell r="AA279" t="str">
            <v>R</v>
          </cell>
          <cell r="AB279">
            <v>1</v>
          </cell>
          <cell r="AC279">
            <v>0</v>
          </cell>
          <cell r="AD279">
            <v>1</v>
          </cell>
          <cell r="AE279">
            <v>0</v>
          </cell>
          <cell r="AF279">
            <v>0</v>
          </cell>
          <cell r="AG279">
            <v>1</v>
          </cell>
        </row>
        <row r="280">
          <cell r="A280">
            <v>36637</v>
          </cell>
          <cell r="B280" t="str">
            <v>Pesanggaran</v>
          </cell>
          <cell r="C280" t="str">
            <v>P_Pelasa</v>
          </cell>
          <cell r="D280">
            <v>80</v>
          </cell>
          <cell r="E280" t="str">
            <v>EF</v>
          </cell>
          <cell r="F280">
            <v>0.22291666666666665</v>
          </cell>
          <cell r="I280">
            <v>0.22361111111111109</v>
          </cell>
          <cell r="K280" t="str">
            <v>R</v>
          </cell>
          <cell r="M280">
            <v>6.9444444444444198E-4</v>
          </cell>
          <cell r="N280">
            <v>55</v>
          </cell>
          <cell r="O280">
            <v>80</v>
          </cell>
          <cell r="P280">
            <v>39.258666666666528</v>
          </cell>
          <cell r="Q280" t="str">
            <v>41c</v>
          </cell>
          <cell r="R280" t="str">
            <v>Pemutus tegangan menengah terbuka, pelebur tegangan menengah putus karena hujan / petir atau gangguan sementara (Intermittent fault yg lain)</v>
          </cell>
          <cell r="T280">
            <v>0</v>
          </cell>
          <cell r="U280">
            <v>6.9444444444444198E-4</v>
          </cell>
          <cell r="V280">
            <v>0</v>
          </cell>
          <cell r="W280">
            <v>0</v>
          </cell>
          <cell r="X280">
            <v>0</v>
          </cell>
          <cell r="Y280">
            <v>6.9444444444444198E-4</v>
          </cell>
          <cell r="Z280">
            <v>164</v>
          </cell>
          <cell r="AA280" t="str">
            <v>R</v>
          </cell>
          <cell r="AB280">
            <v>1</v>
          </cell>
          <cell r="AC280">
            <v>0</v>
          </cell>
          <cell r="AD280">
            <v>1</v>
          </cell>
          <cell r="AE280">
            <v>0</v>
          </cell>
          <cell r="AF280">
            <v>0</v>
          </cell>
          <cell r="AG280">
            <v>1</v>
          </cell>
        </row>
        <row r="281">
          <cell r="A281">
            <v>36637</v>
          </cell>
          <cell r="B281" t="str">
            <v>Pesanggaran</v>
          </cell>
          <cell r="C281" t="str">
            <v>P_Bunisari</v>
          </cell>
          <cell r="D281">
            <v>120</v>
          </cell>
          <cell r="E281" t="str">
            <v>EF</v>
          </cell>
          <cell r="F281">
            <v>0.22291666666666665</v>
          </cell>
          <cell r="I281">
            <v>0.22430555555555556</v>
          </cell>
          <cell r="K281" t="str">
            <v>R</v>
          </cell>
          <cell r="M281">
            <v>1.3888888888889117E-3</v>
          </cell>
          <cell r="N281">
            <v>80</v>
          </cell>
          <cell r="O281">
            <v>120</v>
          </cell>
          <cell r="P281">
            <v>117.77600000000194</v>
          </cell>
          <cell r="Q281">
            <v>56</v>
          </cell>
          <cell r="R281" t="str">
            <v>Rele bekerja karena ikutan (sympthetic tripping).</v>
          </cell>
          <cell r="T281">
            <v>0</v>
          </cell>
          <cell r="U281">
            <v>1.3888888888889117E-3</v>
          </cell>
          <cell r="V281">
            <v>0</v>
          </cell>
          <cell r="W281">
            <v>0</v>
          </cell>
          <cell r="X281">
            <v>0</v>
          </cell>
          <cell r="Y281">
            <v>1.3888888888889117E-3</v>
          </cell>
          <cell r="Z281">
            <v>158</v>
          </cell>
          <cell r="AA281" t="str">
            <v>R</v>
          </cell>
          <cell r="AB281">
            <v>1</v>
          </cell>
          <cell r="AC281">
            <v>0</v>
          </cell>
          <cell r="AD281">
            <v>1</v>
          </cell>
          <cell r="AE281">
            <v>0</v>
          </cell>
          <cell r="AF281">
            <v>0</v>
          </cell>
          <cell r="AG281">
            <v>1</v>
          </cell>
        </row>
        <row r="282">
          <cell r="A282">
            <v>36637</v>
          </cell>
          <cell r="B282" t="str">
            <v>Pesanggaran</v>
          </cell>
          <cell r="C282" t="str">
            <v>P_Bakung_Sari</v>
          </cell>
          <cell r="D282">
            <v>80</v>
          </cell>
          <cell r="E282" t="str">
            <v>EF</v>
          </cell>
          <cell r="F282">
            <v>0.22291666666666665</v>
          </cell>
          <cell r="I282">
            <v>0.22430555555555556</v>
          </cell>
          <cell r="K282" t="str">
            <v>R</v>
          </cell>
          <cell r="M282">
            <v>1.3888888888889117E-3</v>
          </cell>
          <cell r="N282">
            <v>40</v>
          </cell>
          <cell r="O282">
            <v>80</v>
          </cell>
          <cell r="P282">
            <v>78.517333333334619</v>
          </cell>
          <cell r="Q282">
            <v>56</v>
          </cell>
          <cell r="R282" t="str">
            <v>Rele bekerja karena ikutan (sympthetic tripping).</v>
          </cell>
          <cell r="T282">
            <v>0</v>
          </cell>
          <cell r="U282">
            <v>1.3888888888889117E-3</v>
          </cell>
          <cell r="V282">
            <v>0</v>
          </cell>
          <cell r="W282">
            <v>0</v>
          </cell>
          <cell r="X282">
            <v>0</v>
          </cell>
          <cell r="Y282">
            <v>1.3888888888889117E-3</v>
          </cell>
          <cell r="Z282">
            <v>156</v>
          </cell>
          <cell r="AA282" t="str">
            <v>R</v>
          </cell>
          <cell r="AB282">
            <v>1</v>
          </cell>
          <cell r="AC282">
            <v>0</v>
          </cell>
          <cell r="AD282">
            <v>1</v>
          </cell>
          <cell r="AE282">
            <v>0</v>
          </cell>
          <cell r="AF282">
            <v>0</v>
          </cell>
          <cell r="AG282">
            <v>1</v>
          </cell>
        </row>
        <row r="283">
          <cell r="A283">
            <v>36637</v>
          </cell>
          <cell r="B283" t="str">
            <v>Kapal</v>
          </cell>
          <cell r="C283" t="str">
            <v>P_Plaga</v>
          </cell>
          <cell r="D283">
            <v>20</v>
          </cell>
          <cell r="E283" t="str">
            <v>EF</v>
          </cell>
          <cell r="F283">
            <v>0.3840277777777778</v>
          </cell>
          <cell r="G283">
            <v>0.38472222222222219</v>
          </cell>
          <cell r="M283">
            <v>6.9444444444438647E-4</v>
          </cell>
          <cell r="N283">
            <v>18</v>
          </cell>
          <cell r="O283">
            <v>20</v>
          </cell>
          <cell r="P283">
            <v>9.8146666666658469</v>
          </cell>
          <cell r="Q283" t="str">
            <v>41e</v>
          </cell>
          <cell r="R283" t="str">
            <v>Rele bekerja tanpa penyebab yang jelas, PMT  masuk kembali</v>
          </cell>
          <cell r="S283" t="str">
            <v xml:space="preserve">Cuaca cerah </v>
          </cell>
          <cell r="T283">
            <v>6.9444444444438647E-4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6.9444444444438647E-4</v>
          </cell>
          <cell r="Z283">
            <v>109</v>
          </cell>
          <cell r="AA283" t="str">
            <v>R</v>
          </cell>
          <cell r="AB283">
            <v>0</v>
          </cell>
          <cell r="AC283">
            <v>0</v>
          </cell>
          <cell r="AD283">
            <v>1</v>
          </cell>
          <cell r="AE283">
            <v>1</v>
          </cell>
          <cell r="AF283">
            <v>0</v>
          </cell>
          <cell r="AG283">
            <v>0</v>
          </cell>
        </row>
        <row r="284">
          <cell r="A284">
            <v>36637</v>
          </cell>
          <cell r="B284" t="str">
            <v>Pesanggaran</v>
          </cell>
          <cell r="C284" t="str">
            <v>P_Pedungan</v>
          </cell>
          <cell r="D284">
            <v>160</v>
          </cell>
          <cell r="H284">
            <v>0.40138888888888885</v>
          </cell>
          <cell r="I284">
            <v>0.41180555555555554</v>
          </cell>
          <cell r="K284" t="str">
            <v>RR</v>
          </cell>
          <cell r="M284">
            <v>1.0416666666666685E-2</v>
          </cell>
          <cell r="N284">
            <v>145</v>
          </cell>
          <cell r="O284">
            <v>160</v>
          </cell>
          <cell r="P284">
            <v>1177.760000000002</v>
          </cell>
          <cell r="Q284">
            <v>83</v>
          </cell>
          <cell r="R284" t="str">
            <v>Banjir.</v>
          </cell>
          <cell r="S284" t="str">
            <v>Buka jamper di timur GH M. maning ( Banjir )</v>
          </cell>
          <cell r="T284">
            <v>0</v>
          </cell>
          <cell r="U284">
            <v>0</v>
          </cell>
          <cell r="V284">
            <v>0</v>
          </cell>
          <cell r="W284">
            <v>1.0416666666666685E-2</v>
          </cell>
          <cell r="X284">
            <v>0</v>
          </cell>
          <cell r="Y284">
            <v>1.0416666666666685E-2</v>
          </cell>
          <cell r="Z284">
            <v>163</v>
          </cell>
          <cell r="AA284" t="str">
            <v>R</v>
          </cell>
          <cell r="AB284">
            <v>2</v>
          </cell>
          <cell r="AC284">
            <v>0</v>
          </cell>
          <cell r="AD284">
            <v>0</v>
          </cell>
          <cell r="AE284">
            <v>0</v>
          </cell>
          <cell r="AF284">
            <v>1</v>
          </cell>
          <cell r="AG284">
            <v>1</v>
          </cell>
        </row>
        <row r="285">
          <cell r="A285">
            <v>36637</v>
          </cell>
          <cell r="B285" t="str">
            <v>Baturiti</v>
          </cell>
          <cell r="C285" t="str">
            <v>P_Taman_Tanda</v>
          </cell>
          <cell r="D285">
            <v>18</v>
          </cell>
          <cell r="E285" t="str">
            <v>OC</v>
          </cell>
          <cell r="F285">
            <v>0.42986111111111108</v>
          </cell>
          <cell r="I285">
            <v>0.43263888888888885</v>
          </cell>
          <cell r="M285">
            <v>2.7777777777777679E-3</v>
          </cell>
          <cell r="N285">
            <v>12</v>
          </cell>
          <cell r="O285">
            <v>13</v>
          </cell>
          <cell r="P285">
            <v>35.332799999999871</v>
          </cell>
          <cell r="Q285">
            <v>83</v>
          </cell>
          <cell r="R285" t="str">
            <v>Banjir.</v>
          </cell>
          <cell r="T285">
            <v>0</v>
          </cell>
          <cell r="U285">
            <v>2.7777777777777679E-3</v>
          </cell>
          <cell r="V285">
            <v>0</v>
          </cell>
          <cell r="W285">
            <v>0</v>
          </cell>
          <cell r="X285">
            <v>0</v>
          </cell>
          <cell r="Y285">
            <v>2.7777777777777679E-3</v>
          </cell>
          <cell r="Z285">
            <v>34</v>
          </cell>
          <cell r="AA285" t="str">
            <v>M</v>
          </cell>
          <cell r="AB285">
            <v>0</v>
          </cell>
          <cell r="AC285">
            <v>0</v>
          </cell>
          <cell r="AD285">
            <v>1</v>
          </cell>
          <cell r="AE285">
            <v>0</v>
          </cell>
          <cell r="AF285">
            <v>0</v>
          </cell>
          <cell r="AG285">
            <v>1</v>
          </cell>
        </row>
        <row r="286">
          <cell r="A286">
            <v>36637</v>
          </cell>
          <cell r="B286" t="str">
            <v>GH_Luwus</v>
          </cell>
          <cell r="C286" t="str">
            <v>LBS4_P_Baturiti</v>
          </cell>
          <cell r="D286">
            <v>0</v>
          </cell>
          <cell r="H286">
            <v>0.43125000000000002</v>
          </cell>
          <cell r="I286">
            <v>0.45833333333333331</v>
          </cell>
          <cell r="K286" t="str">
            <v>RR</v>
          </cell>
          <cell r="M286">
            <v>2.7083333333333293E-2</v>
          </cell>
          <cell r="P286">
            <v>0</v>
          </cell>
          <cell r="Q286" t="str">
            <v>41a</v>
          </cell>
          <cell r="R286" t="str">
            <v>Pemutus tegangan menengah terbuka, pelebur tegangan menengah putus karena pohon / dahan / layang - layang</v>
          </cell>
          <cell r="S286" t="str">
            <v>JTM kena bambu di Ds Angsri</v>
          </cell>
          <cell r="T286">
            <v>0</v>
          </cell>
          <cell r="U286">
            <v>0</v>
          </cell>
          <cell r="V286">
            <v>0</v>
          </cell>
          <cell r="W286">
            <v>2.7083333333333293E-2</v>
          </cell>
          <cell r="X286">
            <v>0</v>
          </cell>
          <cell r="Y286">
            <v>2.7083333333333293E-2</v>
          </cell>
          <cell r="Z286">
            <v>544</v>
          </cell>
          <cell r="AA286" t="str">
            <v>L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1</v>
          </cell>
          <cell r="AG286">
            <v>1</v>
          </cell>
        </row>
        <row r="287">
          <cell r="A287">
            <v>36637</v>
          </cell>
          <cell r="B287" t="str">
            <v>Sanur</v>
          </cell>
          <cell r="C287" t="str">
            <v>P_Sedap_Malam</v>
          </cell>
          <cell r="D287">
            <v>115</v>
          </cell>
          <cell r="H287">
            <v>0.43055555555555558</v>
          </cell>
          <cell r="I287">
            <v>0.43472222222222223</v>
          </cell>
          <cell r="K287" t="str">
            <v>MM</v>
          </cell>
          <cell r="M287">
            <v>4.1666666666666519E-3</v>
          </cell>
          <cell r="N287">
            <v>118</v>
          </cell>
          <cell r="O287">
            <v>120</v>
          </cell>
          <cell r="P287">
            <v>338.6059999999988</v>
          </cell>
          <cell r="Q287">
            <v>46</v>
          </cell>
          <cell r="R287" t="str">
            <v>Cut Out rusak</v>
          </cell>
          <cell r="S287" t="str">
            <v>Ganti Opendis di DT 63 Tohpati</v>
          </cell>
          <cell r="T287">
            <v>0</v>
          </cell>
          <cell r="U287">
            <v>0</v>
          </cell>
          <cell r="V287">
            <v>0</v>
          </cell>
          <cell r="W287">
            <v>4.1666666666666519E-3</v>
          </cell>
          <cell r="X287">
            <v>0</v>
          </cell>
          <cell r="Y287">
            <v>4.1666666666666519E-3</v>
          </cell>
          <cell r="Z287">
            <v>195</v>
          </cell>
          <cell r="AA287" t="str">
            <v>R</v>
          </cell>
          <cell r="AB287">
            <v>0</v>
          </cell>
          <cell r="AC287">
            <v>2</v>
          </cell>
          <cell r="AD287">
            <v>0</v>
          </cell>
          <cell r="AE287">
            <v>0</v>
          </cell>
          <cell r="AF287">
            <v>1</v>
          </cell>
          <cell r="AG287">
            <v>1</v>
          </cell>
        </row>
        <row r="288">
          <cell r="A288">
            <v>36637</v>
          </cell>
          <cell r="B288" t="str">
            <v>Pesanggaran</v>
          </cell>
          <cell r="C288" t="str">
            <v>P_Pelasa</v>
          </cell>
          <cell r="D288">
            <v>105</v>
          </cell>
          <cell r="H288">
            <v>0.47916666666666669</v>
          </cell>
          <cell r="I288">
            <v>0.50972222222222219</v>
          </cell>
          <cell r="K288" t="str">
            <v>RR</v>
          </cell>
          <cell r="M288">
            <v>3.0555555555555503E-2</v>
          </cell>
          <cell r="N288">
            <v>75</v>
          </cell>
          <cell r="O288">
            <v>105</v>
          </cell>
          <cell r="P288">
            <v>2267.187999999996</v>
          </cell>
          <cell r="Q288" t="str">
            <v>44b</v>
          </cell>
          <cell r="R288" t="str">
            <v>Jumper SUTM putus</v>
          </cell>
          <cell r="S288" t="str">
            <v>Perbaikan jamper putus di Pertigaan Jl Bagus taruna .</v>
          </cell>
          <cell r="T288">
            <v>0</v>
          </cell>
          <cell r="U288">
            <v>0</v>
          </cell>
          <cell r="V288">
            <v>0</v>
          </cell>
          <cell r="W288">
            <v>3.0555555555555503E-2</v>
          </cell>
          <cell r="X288">
            <v>0</v>
          </cell>
          <cell r="Y288">
            <v>3.0555555555555503E-2</v>
          </cell>
          <cell r="Z288">
            <v>164</v>
          </cell>
          <cell r="AA288" t="str">
            <v>R</v>
          </cell>
          <cell r="AB288">
            <v>2</v>
          </cell>
          <cell r="AC288">
            <v>0</v>
          </cell>
          <cell r="AD288">
            <v>0</v>
          </cell>
          <cell r="AE288">
            <v>0</v>
          </cell>
          <cell r="AF288">
            <v>1</v>
          </cell>
          <cell r="AG288">
            <v>1</v>
          </cell>
        </row>
        <row r="289">
          <cell r="A289">
            <v>36637</v>
          </cell>
          <cell r="B289" t="str">
            <v>Gianyar</v>
          </cell>
          <cell r="C289" t="str">
            <v>P_Kesatrian</v>
          </cell>
          <cell r="D289">
            <v>30</v>
          </cell>
          <cell r="E289" t="str">
            <v>OC</v>
          </cell>
          <cell r="F289">
            <v>0.49236111111111108</v>
          </cell>
          <cell r="I289">
            <v>0.49305555555555558</v>
          </cell>
          <cell r="K289" t="str">
            <v>R</v>
          </cell>
          <cell r="M289">
            <v>6.9444444444449749E-4</v>
          </cell>
          <cell r="N289">
            <v>30</v>
          </cell>
          <cell r="O289">
            <v>30</v>
          </cell>
          <cell r="P289">
            <v>14.722000000001126</v>
          </cell>
          <cell r="Q289" t="str">
            <v>41e</v>
          </cell>
          <cell r="R289" t="str">
            <v>Rele bekerja tanpa penyebab yang jelas, PMT  masuk kembali</v>
          </cell>
          <cell r="S289" t="str">
            <v xml:space="preserve">Cuaca Hujan deras sekali </v>
          </cell>
          <cell r="T289">
            <v>0</v>
          </cell>
          <cell r="U289">
            <v>6.9444444444449749E-4</v>
          </cell>
          <cell r="V289">
            <v>0</v>
          </cell>
          <cell r="W289">
            <v>0</v>
          </cell>
          <cell r="X289">
            <v>0</v>
          </cell>
          <cell r="Y289">
            <v>6.9444444444449749E-4</v>
          </cell>
          <cell r="Z289">
            <v>63</v>
          </cell>
          <cell r="AA289" t="str">
            <v>R</v>
          </cell>
          <cell r="AB289">
            <v>1</v>
          </cell>
          <cell r="AC289">
            <v>0</v>
          </cell>
          <cell r="AD289">
            <v>1</v>
          </cell>
          <cell r="AE289">
            <v>0</v>
          </cell>
          <cell r="AF289">
            <v>0</v>
          </cell>
          <cell r="AG289">
            <v>1</v>
          </cell>
        </row>
        <row r="290">
          <cell r="A290">
            <v>36637</v>
          </cell>
          <cell r="B290" t="str">
            <v>Gianyar</v>
          </cell>
          <cell r="C290" t="str">
            <v>P_Kesatrian</v>
          </cell>
          <cell r="D290">
            <v>20</v>
          </cell>
          <cell r="E290" t="str">
            <v>OC</v>
          </cell>
          <cell r="F290">
            <v>0.49375000000000002</v>
          </cell>
          <cell r="I290">
            <v>0.80069444444444438</v>
          </cell>
          <cell r="J290">
            <v>0.52083333333333337</v>
          </cell>
          <cell r="K290" t="str">
            <v>R</v>
          </cell>
          <cell r="M290">
            <v>2.7083333333333348E-2</v>
          </cell>
          <cell r="N290">
            <v>85</v>
          </cell>
          <cell r="O290">
            <v>90</v>
          </cell>
          <cell r="P290">
            <v>382.77200000000022</v>
          </cell>
          <cell r="Q290">
            <v>49</v>
          </cell>
          <cell r="R290" t="str">
            <v>Lain - lain</v>
          </cell>
          <cell r="S290" t="str">
            <v>Posisi lepas ( macet ) pkl:19:13 sudah normal kembali</v>
          </cell>
          <cell r="T290">
            <v>0</v>
          </cell>
          <cell r="U290">
            <v>0</v>
          </cell>
          <cell r="V290">
            <v>2.7083333333333348E-2</v>
          </cell>
          <cell r="W290">
            <v>0</v>
          </cell>
          <cell r="X290">
            <v>0</v>
          </cell>
          <cell r="Y290">
            <v>2.7083333333333348E-2</v>
          </cell>
          <cell r="Z290">
            <v>63</v>
          </cell>
          <cell r="AA290" t="str">
            <v>R</v>
          </cell>
          <cell r="AB290">
            <v>1</v>
          </cell>
          <cell r="AC290">
            <v>0</v>
          </cell>
          <cell r="AD290">
            <v>1</v>
          </cell>
          <cell r="AE290">
            <v>0</v>
          </cell>
          <cell r="AF290">
            <v>0</v>
          </cell>
          <cell r="AG290">
            <v>1</v>
          </cell>
        </row>
        <row r="291">
          <cell r="A291">
            <v>36637</v>
          </cell>
          <cell r="B291" t="str">
            <v>Pesanggaran</v>
          </cell>
          <cell r="C291" t="str">
            <v>P_Pedungan</v>
          </cell>
          <cell r="D291">
            <v>160</v>
          </cell>
          <cell r="F291">
            <v>0.55347222222222225</v>
          </cell>
          <cell r="I291">
            <v>0.56111111111111112</v>
          </cell>
          <cell r="K291" t="str">
            <v>R</v>
          </cell>
          <cell r="M291">
            <v>7.6388888888888618E-3</v>
          </cell>
          <cell r="N291">
            <v>135</v>
          </cell>
          <cell r="O291">
            <v>160</v>
          </cell>
          <cell r="P291">
            <v>863.69066666666356</v>
          </cell>
          <cell r="Q291" t="str">
            <v>44b</v>
          </cell>
          <cell r="R291" t="str">
            <v>Jumper SUTM putus</v>
          </cell>
          <cell r="S291" t="str">
            <v xml:space="preserve">Jamper kembali di Timur GH M. Maning </v>
          </cell>
          <cell r="T291">
            <v>0</v>
          </cell>
          <cell r="U291">
            <v>7.6388888888888618E-3</v>
          </cell>
          <cell r="V291">
            <v>0</v>
          </cell>
          <cell r="W291">
            <v>0</v>
          </cell>
          <cell r="X291">
            <v>0</v>
          </cell>
          <cell r="Y291">
            <v>7.6388888888888618E-3</v>
          </cell>
          <cell r="Z291">
            <v>163</v>
          </cell>
          <cell r="AA291" t="str">
            <v>R</v>
          </cell>
          <cell r="AB291">
            <v>1</v>
          </cell>
          <cell r="AC291">
            <v>0</v>
          </cell>
          <cell r="AD291">
            <v>1</v>
          </cell>
          <cell r="AE291">
            <v>0</v>
          </cell>
          <cell r="AF291">
            <v>0</v>
          </cell>
          <cell r="AG291">
            <v>1</v>
          </cell>
        </row>
        <row r="292">
          <cell r="A292">
            <v>36637</v>
          </cell>
          <cell r="B292" t="str">
            <v>Nusa Dua</v>
          </cell>
          <cell r="C292" t="str">
            <v>P_Ungasan</v>
          </cell>
          <cell r="D292">
            <v>43</v>
          </cell>
          <cell r="E292" t="str">
            <v>OC/M</v>
          </cell>
          <cell r="F292">
            <v>0.55694444444444446</v>
          </cell>
          <cell r="I292">
            <v>0.55833333333333335</v>
          </cell>
          <cell r="K292" t="str">
            <v>M</v>
          </cell>
          <cell r="M292">
            <v>1.388888888888884E-3</v>
          </cell>
          <cell r="N292">
            <v>42</v>
          </cell>
          <cell r="O292">
            <v>42</v>
          </cell>
          <cell r="P292">
            <v>42.203066666666516</v>
          </cell>
          <cell r="Q292">
            <v>49</v>
          </cell>
          <cell r="R292" t="str">
            <v>Lain - lain</v>
          </cell>
          <cell r="S292" t="str">
            <v xml:space="preserve">Saat mencoba memasukkan CO di Grd BTN Kampial Indah </v>
          </cell>
          <cell r="T292">
            <v>0</v>
          </cell>
          <cell r="U292">
            <v>1.388888888888884E-3</v>
          </cell>
          <cell r="V292">
            <v>0</v>
          </cell>
          <cell r="W292">
            <v>0</v>
          </cell>
          <cell r="X292">
            <v>0</v>
          </cell>
          <cell r="Y292">
            <v>1.388888888888884E-3</v>
          </cell>
          <cell r="Z292">
            <v>135</v>
          </cell>
          <cell r="AA292" t="str">
            <v>R</v>
          </cell>
          <cell r="AB292">
            <v>0</v>
          </cell>
          <cell r="AC292">
            <v>1</v>
          </cell>
          <cell r="AD292">
            <v>1</v>
          </cell>
          <cell r="AE292">
            <v>0</v>
          </cell>
          <cell r="AF292">
            <v>0</v>
          </cell>
          <cell r="AG292">
            <v>1</v>
          </cell>
        </row>
        <row r="293">
          <cell r="A293">
            <v>36637</v>
          </cell>
          <cell r="B293" t="str">
            <v>Kapal</v>
          </cell>
          <cell r="C293" t="str">
            <v>P_Monang_Maning</v>
          </cell>
          <cell r="D293">
            <v>12</v>
          </cell>
          <cell r="H293">
            <v>0.57361111111111118</v>
          </cell>
          <cell r="I293">
            <v>0.57499999999999996</v>
          </cell>
          <cell r="K293" t="str">
            <v>RR</v>
          </cell>
          <cell r="M293">
            <v>1.3888888888887729E-3</v>
          </cell>
          <cell r="N293">
            <v>136</v>
          </cell>
          <cell r="O293">
            <v>145</v>
          </cell>
          <cell r="P293">
            <v>11.777599999999016</v>
          </cell>
          <cell r="Q293">
            <v>83</v>
          </cell>
          <cell r="R293" t="str">
            <v>Banjir.</v>
          </cell>
          <cell r="S293" t="str">
            <v xml:space="preserve">Penormalan beban P. M. maning </v>
          </cell>
          <cell r="T293">
            <v>0</v>
          </cell>
          <cell r="U293">
            <v>0</v>
          </cell>
          <cell r="V293">
            <v>0</v>
          </cell>
          <cell r="W293">
            <v>1.3888888888887729E-3</v>
          </cell>
          <cell r="X293">
            <v>0</v>
          </cell>
          <cell r="Y293">
            <v>1.3888888888887729E-3</v>
          </cell>
          <cell r="Z293">
            <v>103</v>
          </cell>
          <cell r="AA293" t="str">
            <v>R</v>
          </cell>
          <cell r="AB293">
            <v>2</v>
          </cell>
          <cell r="AC293">
            <v>0</v>
          </cell>
          <cell r="AD293">
            <v>0</v>
          </cell>
          <cell r="AE293">
            <v>0</v>
          </cell>
          <cell r="AF293">
            <v>1</v>
          </cell>
          <cell r="AG293">
            <v>1</v>
          </cell>
        </row>
        <row r="294">
          <cell r="A294">
            <v>36637</v>
          </cell>
          <cell r="B294" t="str">
            <v>Kapal</v>
          </cell>
          <cell r="C294" t="str">
            <v>P_Padangsari</v>
          </cell>
          <cell r="D294">
            <v>130</v>
          </cell>
          <cell r="E294" t="str">
            <v>OC</v>
          </cell>
          <cell r="F294">
            <v>0.60833333333333328</v>
          </cell>
          <cell r="I294">
            <v>0.60902777777777783</v>
          </cell>
          <cell r="K294" t="str">
            <v>R</v>
          </cell>
          <cell r="M294">
            <v>6.94444444444553E-4</v>
          </cell>
          <cell r="N294">
            <v>112</v>
          </cell>
          <cell r="O294">
            <v>130</v>
          </cell>
          <cell r="P294">
            <v>63.795333333343301</v>
          </cell>
          <cell r="Q294" t="str">
            <v>41e</v>
          </cell>
          <cell r="R294" t="str">
            <v>Rele bekerja tanpa penyebab yang jelas, PMT  masuk kembali</v>
          </cell>
          <cell r="T294">
            <v>0</v>
          </cell>
          <cell r="U294">
            <v>6.94444444444553E-4</v>
          </cell>
          <cell r="V294">
            <v>0</v>
          </cell>
          <cell r="W294">
            <v>0</v>
          </cell>
          <cell r="X294">
            <v>0</v>
          </cell>
          <cell r="Y294">
            <v>6.94444444444553E-4</v>
          </cell>
          <cell r="Z294">
            <v>95</v>
          </cell>
          <cell r="AA294" t="str">
            <v>R</v>
          </cell>
          <cell r="AB294">
            <v>1</v>
          </cell>
          <cell r="AC294">
            <v>0</v>
          </cell>
          <cell r="AD294">
            <v>1</v>
          </cell>
          <cell r="AE294">
            <v>0</v>
          </cell>
          <cell r="AF294">
            <v>0</v>
          </cell>
          <cell r="AG294">
            <v>1</v>
          </cell>
        </row>
        <row r="295">
          <cell r="A295">
            <v>36637</v>
          </cell>
          <cell r="B295" t="str">
            <v>Kapal</v>
          </cell>
          <cell r="C295" t="str">
            <v>P_Padangsari</v>
          </cell>
          <cell r="D295">
            <v>130</v>
          </cell>
          <cell r="E295" t="str">
            <v>OC</v>
          </cell>
          <cell r="F295">
            <v>0.60902777777777783</v>
          </cell>
          <cell r="I295">
            <v>0.62569444444444444</v>
          </cell>
          <cell r="K295" t="str">
            <v>R</v>
          </cell>
          <cell r="M295">
            <v>1.6666666666666607E-2</v>
          </cell>
          <cell r="N295">
            <v>60</v>
          </cell>
          <cell r="O295">
            <v>80</v>
          </cell>
          <cell r="P295">
            <v>1531.0879999999945</v>
          </cell>
          <cell r="Q295" t="str">
            <v>41e</v>
          </cell>
          <cell r="R295" t="str">
            <v>Rele bekerja tanpa penyebab yang jelas, PMT  masuk kembali</v>
          </cell>
          <cell r="S295" t="str">
            <v>Setelah ditelusuri , dilokalisir dan di coba bertahap , masuk dengan aman</v>
          </cell>
          <cell r="T295">
            <v>0</v>
          </cell>
          <cell r="U295">
            <v>1.6666666666666607E-2</v>
          </cell>
          <cell r="V295">
            <v>0</v>
          </cell>
          <cell r="W295">
            <v>0</v>
          </cell>
          <cell r="X295">
            <v>0</v>
          </cell>
          <cell r="Y295">
            <v>1.6666666666666607E-2</v>
          </cell>
          <cell r="Z295">
            <v>95</v>
          </cell>
          <cell r="AA295" t="str">
            <v>R</v>
          </cell>
          <cell r="AB295">
            <v>1</v>
          </cell>
          <cell r="AC295">
            <v>0</v>
          </cell>
          <cell r="AD295">
            <v>1</v>
          </cell>
          <cell r="AE295">
            <v>0</v>
          </cell>
          <cell r="AF295">
            <v>0</v>
          </cell>
          <cell r="AG295">
            <v>1</v>
          </cell>
        </row>
        <row r="296">
          <cell r="A296">
            <v>36637</v>
          </cell>
          <cell r="B296" t="str">
            <v>Antosari</v>
          </cell>
          <cell r="C296" t="str">
            <v>P_Belimbing</v>
          </cell>
          <cell r="D296">
            <v>4</v>
          </cell>
          <cell r="E296" t="str">
            <v>OC</v>
          </cell>
          <cell r="F296">
            <v>0.74861111111111101</v>
          </cell>
          <cell r="I296">
            <v>0.74930555555555556</v>
          </cell>
          <cell r="K296" t="str">
            <v>R</v>
          </cell>
          <cell r="M296">
            <v>6.94444444444553E-4</v>
          </cell>
          <cell r="N296">
            <v>4</v>
          </cell>
          <cell r="O296">
            <v>4</v>
          </cell>
          <cell r="P296">
            <v>1.9629333333336401</v>
          </cell>
          <cell r="Q296" t="str">
            <v>41e</v>
          </cell>
          <cell r="R296" t="str">
            <v>Rele bekerja tanpa penyebab yang jelas, PMT  masuk kembali</v>
          </cell>
          <cell r="T296">
            <v>0</v>
          </cell>
          <cell r="U296">
            <v>6.94444444444553E-4</v>
          </cell>
          <cell r="V296">
            <v>0</v>
          </cell>
          <cell r="W296">
            <v>0</v>
          </cell>
          <cell r="X296">
            <v>0</v>
          </cell>
          <cell r="Y296">
            <v>6.94444444444553E-4</v>
          </cell>
          <cell r="Z296">
            <v>3</v>
          </cell>
          <cell r="AA296" t="str">
            <v>R</v>
          </cell>
          <cell r="AB296">
            <v>1</v>
          </cell>
          <cell r="AC296">
            <v>0</v>
          </cell>
          <cell r="AD296">
            <v>1</v>
          </cell>
          <cell r="AE296">
            <v>0</v>
          </cell>
          <cell r="AF296">
            <v>0</v>
          </cell>
          <cell r="AG296">
            <v>1</v>
          </cell>
        </row>
        <row r="297">
          <cell r="A297">
            <v>36637</v>
          </cell>
          <cell r="B297" t="str">
            <v>Gianyar</v>
          </cell>
          <cell r="C297" t="str">
            <v>P_Kesatrian</v>
          </cell>
          <cell r="D297">
            <v>47</v>
          </cell>
          <cell r="E297" t="str">
            <v>EF</v>
          </cell>
          <cell r="F297">
            <v>0.98263888888888884</v>
          </cell>
          <cell r="G297">
            <v>0.98333333333333339</v>
          </cell>
          <cell r="M297">
            <v>6.94444444444553E-4</v>
          </cell>
          <cell r="N297">
            <v>30</v>
          </cell>
          <cell r="O297">
            <v>47</v>
          </cell>
          <cell r="P297">
            <v>23.06446666667027</v>
          </cell>
          <cell r="Q297" t="str">
            <v>41e</v>
          </cell>
          <cell r="R297" t="str">
            <v>Rele bekerja tanpa penyebab yang jelas, PMT  masuk kembali</v>
          </cell>
          <cell r="T297">
            <v>6.94444444444553E-4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6.94444444444553E-4</v>
          </cell>
          <cell r="Z297">
            <v>63</v>
          </cell>
          <cell r="AA297" t="str">
            <v>R</v>
          </cell>
          <cell r="AB297">
            <v>0</v>
          </cell>
          <cell r="AC297">
            <v>0</v>
          </cell>
          <cell r="AD297">
            <v>1</v>
          </cell>
          <cell r="AE297">
            <v>1</v>
          </cell>
          <cell r="AF297">
            <v>0</v>
          </cell>
          <cell r="AG297">
            <v>0</v>
          </cell>
        </row>
        <row r="298">
          <cell r="A298">
            <v>36638</v>
          </cell>
          <cell r="B298" t="str">
            <v>Sanur</v>
          </cell>
          <cell r="C298" t="str">
            <v>P_Sedap_Malam</v>
          </cell>
          <cell r="D298">
            <v>121</v>
          </cell>
          <cell r="H298">
            <v>0.44027777777777777</v>
          </cell>
          <cell r="I298">
            <v>0.44791666666666669</v>
          </cell>
          <cell r="K298" t="str">
            <v>M</v>
          </cell>
          <cell r="M298">
            <v>7.6388888888889173E-3</v>
          </cell>
          <cell r="N298">
            <v>120</v>
          </cell>
          <cell r="O298">
            <v>121</v>
          </cell>
          <cell r="P298">
            <v>653.16606666666905</v>
          </cell>
          <cell r="Q298">
            <v>24</v>
          </cell>
          <cell r="R298" t="str">
            <v>Transformator rusak</v>
          </cell>
          <cell r="S298" t="str">
            <v xml:space="preserve">Buka jamper di Grd DT 63 Jl Supratman </v>
          </cell>
          <cell r="T298">
            <v>0</v>
          </cell>
          <cell r="U298">
            <v>0</v>
          </cell>
          <cell r="V298">
            <v>0</v>
          </cell>
          <cell r="W298">
            <v>7.6388888888889173E-3</v>
          </cell>
          <cell r="X298">
            <v>0</v>
          </cell>
          <cell r="Y298">
            <v>7.6388888888889173E-3</v>
          </cell>
          <cell r="Z298">
            <v>195</v>
          </cell>
          <cell r="AA298" t="str">
            <v>R</v>
          </cell>
          <cell r="AB298">
            <v>0</v>
          </cell>
          <cell r="AC298">
            <v>1</v>
          </cell>
          <cell r="AD298">
            <v>0</v>
          </cell>
          <cell r="AE298">
            <v>0</v>
          </cell>
          <cell r="AF298">
            <v>1</v>
          </cell>
          <cell r="AG298">
            <v>1</v>
          </cell>
        </row>
        <row r="299">
          <cell r="A299">
            <v>36638</v>
          </cell>
          <cell r="B299" t="str">
            <v>Sanur</v>
          </cell>
          <cell r="C299" t="str">
            <v>P_Sedap_Malam</v>
          </cell>
          <cell r="D299">
            <v>120</v>
          </cell>
          <cell r="H299">
            <v>0.54166666666666663</v>
          </cell>
          <cell r="I299">
            <v>0.55000000000000004</v>
          </cell>
          <cell r="K299" t="str">
            <v>M</v>
          </cell>
          <cell r="M299">
            <v>8.3333333333334147E-3</v>
          </cell>
          <cell r="N299">
            <v>118</v>
          </cell>
          <cell r="O299">
            <v>120</v>
          </cell>
          <cell r="P299">
            <v>706.656000000007</v>
          </cell>
          <cell r="Q299">
            <v>24</v>
          </cell>
          <cell r="R299" t="str">
            <v>Transformator rusak</v>
          </cell>
          <cell r="S299" t="str">
            <v xml:space="preserve">Jamper kembali di Grd DT 63Jl Supratman </v>
          </cell>
          <cell r="T299">
            <v>0</v>
          </cell>
          <cell r="U299">
            <v>0</v>
          </cell>
          <cell r="V299">
            <v>0</v>
          </cell>
          <cell r="W299">
            <v>8.3333333333334147E-3</v>
          </cell>
          <cell r="X299">
            <v>0</v>
          </cell>
          <cell r="Y299">
            <v>8.3333333333334147E-3</v>
          </cell>
          <cell r="Z299">
            <v>195</v>
          </cell>
          <cell r="AA299" t="str">
            <v>R</v>
          </cell>
          <cell r="AB299">
            <v>0</v>
          </cell>
          <cell r="AC299">
            <v>1</v>
          </cell>
          <cell r="AD299">
            <v>0</v>
          </cell>
          <cell r="AE299">
            <v>0</v>
          </cell>
          <cell r="AF299">
            <v>1</v>
          </cell>
          <cell r="AG299">
            <v>1</v>
          </cell>
        </row>
        <row r="300">
          <cell r="A300">
            <v>36638</v>
          </cell>
          <cell r="B300" t="str">
            <v>Antosari</v>
          </cell>
          <cell r="C300" t="str">
            <v>P_Belimbing</v>
          </cell>
          <cell r="D300">
            <v>2</v>
          </cell>
          <cell r="E300" t="str">
            <v>EF</v>
          </cell>
          <cell r="F300">
            <v>0.55763888888888891</v>
          </cell>
          <cell r="G300">
            <v>0.55833333333333335</v>
          </cell>
          <cell r="M300">
            <v>6.9444444444444198E-4</v>
          </cell>
          <cell r="N300">
            <v>2</v>
          </cell>
          <cell r="O300">
            <v>2</v>
          </cell>
          <cell r="P300">
            <v>0.98146666666666316</v>
          </cell>
          <cell r="Q300" t="str">
            <v>41e</v>
          </cell>
          <cell r="R300" t="str">
            <v>Rele bekerja tanpa penyebab yang jelas, PMT  masuk kembali</v>
          </cell>
          <cell r="S300" t="str">
            <v xml:space="preserve">Cuaca mendung </v>
          </cell>
          <cell r="T300">
            <v>6.9444444444444198E-4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6.9444444444444198E-4</v>
          </cell>
          <cell r="Z300">
            <v>3</v>
          </cell>
          <cell r="AA300" t="str">
            <v>R</v>
          </cell>
          <cell r="AB300">
            <v>0</v>
          </cell>
          <cell r="AC300">
            <v>0</v>
          </cell>
          <cell r="AD300">
            <v>1</v>
          </cell>
          <cell r="AE300">
            <v>1</v>
          </cell>
          <cell r="AF300">
            <v>0</v>
          </cell>
          <cell r="AG300">
            <v>0</v>
          </cell>
        </row>
        <row r="301">
          <cell r="A301">
            <v>36638</v>
          </cell>
          <cell r="B301" t="str">
            <v>GH_Legian</v>
          </cell>
          <cell r="C301" t="str">
            <v>LBS3_Kuta_Jaya</v>
          </cell>
          <cell r="D301">
            <v>0</v>
          </cell>
          <cell r="H301">
            <v>0.67638888888888893</v>
          </cell>
          <cell r="K301" t="str">
            <v>R</v>
          </cell>
          <cell r="P301">
            <v>0</v>
          </cell>
          <cell r="Q301">
            <v>49</v>
          </cell>
          <cell r="R301" t="str">
            <v>Lain - lain</v>
          </cell>
          <cell r="S301" t="str">
            <v>idem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273</v>
          </cell>
          <cell r="AA301" t="str">
            <v>L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1</v>
          </cell>
          <cell r="AG301">
            <v>0</v>
          </cell>
        </row>
        <row r="302">
          <cell r="A302">
            <v>36638</v>
          </cell>
          <cell r="B302" t="str">
            <v>GH_Legian</v>
          </cell>
          <cell r="C302" t="str">
            <v>LBS1_Dyana_Pura</v>
          </cell>
          <cell r="D302">
            <v>0</v>
          </cell>
          <cell r="I302">
            <v>0.70208333333333339</v>
          </cell>
          <cell r="K302" t="str">
            <v>R</v>
          </cell>
          <cell r="P302">
            <v>0</v>
          </cell>
          <cell r="Q302">
            <v>49</v>
          </cell>
          <cell r="R302" t="str">
            <v>Lain - lain</v>
          </cell>
          <cell r="S302" t="str">
            <v>idem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271</v>
          </cell>
          <cell r="AA302" t="str">
            <v>L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1</v>
          </cell>
        </row>
        <row r="303">
          <cell r="A303">
            <v>36638</v>
          </cell>
          <cell r="B303" t="str">
            <v>Nusa Dua</v>
          </cell>
          <cell r="C303" t="str">
            <v>P_Golf_Course</v>
          </cell>
          <cell r="D303">
            <v>82</v>
          </cell>
          <cell r="E303" t="str">
            <v>OC/M</v>
          </cell>
          <cell r="F303">
            <v>0.82499999999999996</v>
          </cell>
          <cell r="I303">
            <v>0.82638888888888884</v>
          </cell>
          <cell r="K303" t="str">
            <v>M</v>
          </cell>
          <cell r="M303">
            <v>1.388888888888884E-3</v>
          </cell>
          <cell r="N303">
            <v>60</v>
          </cell>
          <cell r="O303">
            <v>80</v>
          </cell>
          <cell r="P303">
            <v>80.480266666666381</v>
          </cell>
          <cell r="Q303" t="str">
            <v>41e</v>
          </cell>
          <cell r="R303" t="str">
            <v>Rele bekerja tanpa penyebab yang jelas, PMT  masuk kembali</v>
          </cell>
          <cell r="T303">
            <v>0</v>
          </cell>
          <cell r="U303">
            <v>1.388888888888884E-3</v>
          </cell>
          <cell r="V303">
            <v>0</v>
          </cell>
          <cell r="W303">
            <v>0</v>
          </cell>
          <cell r="X303">
            <v>0</v>
          </cell>
          <cell r="Y303">
            <v>1.388888888888884E-3</v>
          </cell>
          <cell r="Z303">
            <v>129</v>
          </cell>
          <cell r="AA303" t="str">
            <v>R</v>
          </cell>
          <cell r="AB303">
            <v>0</v>
          </cell>
          <cell r="AC303">
            <v>1</v>
          </cell>
          <cell r="AD303">
            <v>1</v>
          </cell>
          <cell r="AE303">
            <v>0</v>
          </cell>
          <cell r="AF303">
            <v>0</v>
          </cell>
          <cell r="AG303">
            <v>1</v>
          </cell>
        </row>
        <row r="304">
          <cell r="A304">
            <v>36638</v>
          </cell>
          <cell r="B304" t="str">
            <v>Kapal</v>
          </cell>
          <cell r="C304" t="str">
            <v>P_Padangsari</v>
          </cell>
          <cell r="D304">
            <v>145</v>
          </cell>
          <cell r="E304" t="str">
            <v>EF</v>
          </cell>
          <cell r="F304">
            <v>0.9916666666666667</v>
          </cell>
          <cell r="G304">
            <v>0.99236111111111114</v>
          </cell>
          <cell r="M304">
            <v>6.9444444444444198E-4</v>
          </cell>
          <cell r="N304">
            <v>120</v>
          </cell>
          <cell r="O304">
            <v>140</v>
          </cell>
          <cell r="P304">
            <v>71.15633333333308</v>
          </cell>
          <cell r="Q304" t="str">
            <v>41e</v>
          </cell>
          <cell r="R304" t="str">
            <v>Rele bekerja tanpa penyebab yang jelas, PMT  masuk kembali</v>
          </cell>
          <cell r="T304">
            <v>6.9444444444444198E-4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6.9444444444444198E-4</v>
          </cell>
          <cell r="Z304">
            <v>95</v>
          </cell>
          <cell r="AA304" t="str">
            <v>R</v>
          </cell>
          <cell r="AB304">
            <v>0</v>
          </cell>
          <cell r="AC304">
            <v>0</v>
          </cell>
          <cell r="AD304">
            <v>1</v>
          </cell>
          <cell r="AE304">
            <v>1</v>
          </cell>
          <cell r="AF304">
            <v>0</v>
          </cell>
          <cell r="AG304">
            <v>0</v>
          </cell>
        </row>
        <row r="305">
          <cell r="A305">
            <v>36639</v>
          </cell>
          <cell r="B305" t="str">
            <v>Gianyar</v>
          </cell>
          <cell r="C305" t="str">
            <v>P_Ubud</v>
          </cell>
          <cell r="D305">
            <v>82</v>
          </cell>
          <cell r="E305" t="str">
            <v>OC/M</v>
          </cell>
          <cell r="F305">
            <v>0.36736111111111108</v>
          </cell>
          <cell r="I305">
            <v>0.36805555555555558</v>
          </cell>
          <cell r="K305" t="str">
            <v>R</v>
          </cell>
          <cell r="M305">
            <v>6.9444444444449749E-4</v>
          </cell>
          <cell r="N305">
            <v>80</v>
          </cell>
          <cell r="O305">
            <v>86</v>
          </cell>
          <cell r="P305">
            <v>40.240133333336402</v>
          </cell>
          <cell r="Q305" t="str">
            <v>41e</v>
          </cell>
          <cell r="R305" t="str">
            <v>Rele bekerja tanpa penyebab yang jelas, PMT  masuk kembali</v>
          </cell>
          <cell r="S305" t="str">
            <v>Cuaca Mendung</v>
          </cell>
          <cell r="T305">
            <v>0</v>
          </cell>
          <cell r="U305">
            <v>6.9444444444449749E-4</v>
          </cell>
          <cell r="V305">
            <v>0</v>
          </cell>
          <cell r="W305">
            <v>0</v>
          </cell>
          <cell r="X305">
            <v>0</v>
          </cell>
          <cell r="Y305">
            <v>6.9444444444449749E-4</v>
          </cell>
          <cell r="Z305">
            <v>69</v>
          </cell>
          <cell r="AA305" t="str">
            <v>R</v>
          </cell>
          <cell r="AB305">
            <v>1</v>
          </cell>
          <cell r="AC305">
            <v>0</v>
          </cell>
          <cell r="AD305">
            <v>1</v>
          </cell>
          <cell r="AE305">
            <v>0</v>
          </cell>
          <cell r="AF305">
            <v>0</v>
          </cell>
          <cell r="AG305">
            <v>1</v>
          </cell>
        </row>
        <row r="306">
          <cell r="A306">
            <v>36639</v>
          </cell>
          <cell r="B306" t="str">
            <v>Kapal</v>
          </cell>
          <cell r="C306" t="str">
            <v>P_Penebel</v>
          </cell>
          <cell r="D306">
            <v>40</v>
          </cell>
          <cell r="E306" t="str">
            <v>EF</v>
          </cell>
          <cell r="F306">
            <v>0.56597222222222221</v>
          </cell>
          <cell r="I306">
            <v>0.56666666666666665</v>
          </cell>
          <cell r="K306" t="str">
            <v>M</v>
          </cell>
          <cell r="M306">
            <v>6.9444444444444198E-4</v>
          </cell>
          <cell r="N306">
            <v>45</v>
          </cell>
          <cell r="O306">
            <v>48</v>
          </cell>
          <cell r="P306">
            <v>19.629333333333264</v>
          </cell>
          <cell r="Q306" t="str">
            <v>41e</v>
          </cell>
          <cell r="R306" t="str">
            <v>Rele bekerja tanpa penyebab yang jelas, PMT  masuk kembali</v>
          </cell>
          <cell r="S306" t="str">
            <v>Cuaca hujan &amp; petir</v>
          </cell>
          <cell r="T306">
            <v>0</v>
          </cell>
          <cell r="U306">
            <v>6.9444444444444198E-4</v>
          </cell>
          <cell r="V306">
            <v>0</v>
          </cell>
          <cell r="W306">
            <v>0</v>
          </cell>
          <cell r="X306">
            <v>0</v>
          </cell>
          <cell r="Y306">
            <v>6.9444444444444198E-4</v>
          </cell>
          <cell r="Z306">
            <v>101</v>
          </cell>
          <cell r="AA306" t="str">
            <v>R</v>
          </cell>
          <cell r="AB306">
            <v>0</v>
          </cell>
          <cell r="AC306">
            <v>1</v>
          </cell>
          <cell r="AD306">
            <v>1</v>
          </cell>
          <cell r="AE306">
            <v>0</v>
          </cell>
          <cell r="AF306">
            <v>0</v>
          </cell>
          <cell r="AG306">
            <v>1</v>
          </cell>
        </row>
        <row r="307">
          <cell r="A307">
            <v>36639</v>
          </cell>
          <cell r="B307" t="str">
            <v>Kapal</v>
          </cell>
          <cell r="C307" t="str">
            <v>P_Darmasaba</v>
          </cell>
          <cell r="D307">
            <v>135</v>
          </cell>
          <cell r="E307" t="str">
            <v>EF</v>
          </cell>
          <cell r="F307">
            <v>0.5708333333333333</v>
          </cell>
          <cell r="G307">
            <v>0.57152777777777775</v>
          </cell>
          <cell r="M307">
            <v>6.9444444444444198E-4</v>
          </cell>
          <cell r="N307">
            <v>85</v>
          </cell>
          <cell r="O307">
            <v>135</v>
          </cell>
          <cell r="P307">
            <v>66.248999999999754</v>
          </cell>
          <cell r="Q307" t="str">
            <v>41e</v>
          </cell>
          <cell r="R307" t="str">
            <v>Rele bekerja tanpa penyebab yang jelas, PMT  masuk kembali</v>
          </cell>
          <cell r="S307" t="str">
            <v>Cuaca hujan &amp; petir</v>
          </cell>
          <cell r="T307">
            <v>6.9444444444444198E-4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6.9444444444444198E-4</v>
          </cell>
          <cell r="Z307">
            <v>104</v>
          </cell>
          <cell r="AA307" t="str">
            <v>R</v>
          </cell>
          <cell r="AB307">
            <v>0</v>
          </cell>
          <cell r="AC307">
            <v>0</v>
          </cell>
          <cell r="AD307">
            <v>1</v>
          </cell>
          <cell r="AE307">
            <v>1</v>
          </cell>
          <cell r="AF307">
            <v>0</v>
          </cell>
          <cell r="AG307">
            <v>0</v>
          </cell>
        </row>
        <row r="308">
          <cell r="A308">
            <v>36639</v>
          </cell>
          <cell r="B308" t="str">
            <v>Kapal</v>
          </cell>
          <cell r="C308" t="str">
            <v>P_Sakah_Lukluk</v>
          </cell>
          <cell r="D308">
            <v>105</v>
          </cell>
          <cell r="E308" t="str">
            <v>EF</v>
          </cell>
          <cell r="F308">
            <v>0.57708333333333328</v>
          </cell>
          <cell r="G308">
            <v>0.57777777777777783</v>
          </cell>
          <cell r="M308">
            <v>6.94444444444553E-4</v>
          </cell>
          <cell r="N308">
            <v>50</v>
          </cell>
          <cell r="O308">
            <v>105</v>
          </cell>
          <cell r="P308">
            <v>51.527000000008051</v>
          </cell>
          <cell r="Q308" t="str">
            <v>41e</v>
          </cell>
          <cell r="R308" t="str">
            <v>Rele bekerja tanpa penyebab yang jelas, PMT  masuk kembali</v>
          </cell>
          <cell r="S308" t="str">
            <v>Cuaca hujan &amp; petir</v>
          </cell>
          <cell r="T308">
            <v>6.94444444444553E-4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6.94444444444553E-4</v>
          </cell>
          <cell r="Z308">
            <v>107</v>
          </cell>
          <cell r="AA308" t="str">
            <v>R</v>
          </cell>
          <cell r="AB308">
            <v>0</v>
          </cell>
          <cell r="AC308">
            <v>0</v>
          </cell>
          <cell r="AD308">
            <v>1</v>
          </cell>
          <cell r="AE308">
            <v>1</v>
          </cell>
          <cell r="AF308">
            <v>0</v>
          </cell>
          <cell r="AG308">
            <v>0</v>
          </cell>
        </row>
        <row r="309">
          <cell r="A309">
            <v>36639</v>
          </cell>
          <cell r="B309" t="str">
            <v>Kapal</v>
          </cell>
          <cell r="C309" t="str">
            <v>P_Tabanan</v>
          </cell>
          <cell r="D309">
            <v>85</v>
          </cell>
          <cell r="E309" t="str">
            <v>EF</v>
          </cell>
          <cell r="F309">
            <v>0.59375</v>
          </cell>
          <cell r="G309">
            <v>0.59444444444444444</v>
          </cell>
          <cell r="M309">
            <v>6.9444444444444198E-4</v>
          </cell>
          <cell r="N309">
            <v>75</v>
          </cell>
          <cell r="O309">
            <v>85</v>
          </cell>
          <cell r="P309">
            <v>41.712333333333191</v>
          </cell>
          <cell r="Q309" t="str">
            <v>41e</v>
          </cell>
          <cell r="R309" t="str">
            <v>Rele bekerja tanpa penyebab yang jelas, PMT  masuk kembali</v>
          </cell>
          <cell r="S309" t="str">
            <v>Cuaca hujan &amp; petir</v>
          </cell>
          <cell r="T309">
            <v>6.9444444444444198E-4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6.9444444444444198E-4</v>
          </cell>
          <cell r="Z309">
            <v>96</v>
          </cell>
          <cell r="AA309" t="str">
            <v>R</v>
          </cell>
          <cell r="AB309">
            <v>0</v>
          </cell>
          <cell r="AC309">
            <v>0</v>
          </cell>
          <cell r="AD309">
            <v>1</v>
          </cell>
          <cell r="AE309">
            <v>1</v>
          </cell>
          <cell r="AF309">
            <v>0</v>
          </cell>
          <cell r="AG309">
            <v>0</v>
          </cell>
        </row>
        <row r="310">
          <cell r="A310">
            <v>36639</v>
          </cell>
          <cell r="B310" t="str">
            <v>Antosari</v>
          </cell>
          <cell r="C310" t="str">
            <v>P_Kerambitan</v>
          </cell>
          <cell r="D310">
            <v>20</v>
          </cell>
          <cell r="E310" t="str">
            <v>EF</v>
          </cell>
          <cell r="F310">
            <v>0.59375</v>
          </cell>
          <cell r="G310">
            <v>0.59444444444444444</v>
          </cell>
          <cell r="M310">
            <v>6.9444444444444198E-4</v>
          </cell>
          <cell r="N310">
            <v>20</v>
          </cell>
          <cell r="O310">
            <v>20</v>
          </cell>
          <cell r="P310">
            <v>9.814666666666632</v>
          </cell>
          <cell r="Q310" t="str">
            <v>41e</v>
          </cell>
          <cell r="R310" t="str">
            <v>Rele bekerja tanpa penyebab yang jelas, PMT  masuk kembali</v>
          </cell>
          <cell r="S310" t="str">
            <v>Cuaca hujan &amp; petir</v>
          </cell>
          <cell r="T310">
            <v>6.9444444444444198E-4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6.9444444444444198E-4</v>
          </cell>
          <cell r="Z310">
            <v>4</v>
          </cell>
          <cell r="AA310" t="str">
            <v>R</v>
          </cell>
          <cell r="AB310">
            <v>0</v>
          </cell>
          <cell r="AC310">
            <v>0</v>
          </cell>
          <cell r="AD310">
            <v>1</v>
          </cell>
          <cell r="AE310">
            <v>1</v>
          </cell>
          <cell r="AF310">
            <v>0</v>
          </cell>
          <cell r="AG310">
            <v>0</v>
          </cell>
        </row>
        <row r="311">
          <cell r="A311">
            <v>36639</v>
          </cell>
          <cell r="B311" t="str">
            <v>Antosari</v>
          </cell>
          <cell r="C311" t="str">
            <v>P_Kerambitan</v>
          </cell>
          <cell r="D311">
            <v>20</v>
          </cell>
          <cell r="E311" t="str">
            <v>EF</v>
          </cell>
          <cell r="F311">
            <v>0.59861111111111109</v>
          </cell>
          <cell r="G311">
            <v>0.59930555555555554</v>
          </cell>
          <cell r="M311">
            <v>6.9444444444444198E-4</v>
          </cell>
          <cell r="N311">
            <v>18</v>
          </cell>
          <cell r="O311">
            <v>20</v>
          </cell>
          <cell r="P311">
            <v>9.814666666666632</v>
          </cell>
          <cell r="Q311" t="str">
            <v>41e</v>
          </cell>
          <cell r="R311" t="str">
            <v>Rele bekerja tanpa penyebab yang jelas, PMT  masuk kembali</v>
          </cell>
          <cell r="S311" t="str">
            <v>Cuaca hujan &amp; petir</v>
          </cell>
          <cell r="T311">
            <v>6.9444444444444198E-4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6.9444444444444198E-4</v>
          </cell>
          <cell r="Z311">
            <v>4</v>
          </cell>
          <cell r="AA311" t="str">
            <v>R</v>
          </cell>
          <cell r="AB311">
            <v>0</v>
          </cell>
          <cell r="AC311">
            <v>0</v>
          </cell>
          <cell r="AD311">
            <v>1</v>
          </cell>
          <cell r="AE311">
            <v>1</v>
          </cell>
          <cell r="AF311">
            <v>0</v>
          </cell>
          <cell r="AG311">
            <v>0</v>
          </cell>
        </row>
        <row r="312">
          <cell r="A312">
            <v>36640</v>
          </cell>
          <cell r="B312" t="str">
            <v>Pesanggaran</v>
          </cell>
          <cell r="C312" t="str">
            <v>P_Pedungan</v>
          </cell>
          <cell r="D312">
            <v>150</v>
          </cell>
          <cell r="E312" t="str">
            <v>EF</v>
          </cell>
          <cell r="F312">
            <v>0.10625</v>
          </cell>
          <cell r="G312">
            <v>0.10694444444444444</v>
          </cell>
          <cell r="M312">
            <v>6.9444444444444198E-4</v>
          </cell>
          <cell r="N312">
            <v>100</v>
          </cell>
          <cell r="O312">
            <v>150</v>
          </cell>
          <cell r="P312">
            <v>73.609999999999729</v>
          </cell>
          <cell r="Q312" t="str">
            <v>41e</v>
          </cell>
          <cell r="R312" t="str">
            <v>Rele bekerja tanpa penyebab yang jelas, PMT  masuk kembali</v>
          </cell>
          <cell r="T312">
            <v>6.9444444444444198E-4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6.9444444444444198E-4</v>
          </cell>
          <cell r="Z312">
            <v>163</v>
          </cell>
          <cell r="AA312" t="str">
            <v>R</v>
          </cell>
          <cell r="AB312">
            <v>0</v>
          </cell>
          <cell r="AC312">
            <v>0</v>
          </cell>
          <cell r="AD312">
            <v>1</v>
          </cell>
          <cell r="AE312">
            <v>1</v>
          </cell>
          <cell r="AF312">
            <v>0</v>
          </cell>
          <cell r="AG312">
            <v>0</v>
          </cell>
        </row>
        <row r="313">
          <cell r="A313">
            <v>36640</v>
          </cell>
          <cell r="B313" t="str">
            <v>Pesanggaran</v>
          </cell>
          <cell r="C313" t="str">
            <v>P_Pelabuhan</v>
          </cell>
          <cell r="D313">
            <v>127</v>
          </cell>
          <cell r="E313" t="str">
            <v>OC / EF</v>
          </cell>
          <cell r="F313">
            <v>0.10694444444444444</v>
          </cell>
          <cell r="I313">
            <v>0.1076388888888889</v>
          </cell>
          <cell r="K313" t="str">
            <v>R</v>
          </cell>
          <cell r="M313">
            <v>6.9444444444445586E-4</v>
          </cell>
          <cell r="N313">
            <v>30</v>
          </cell>
          <cell r="O313">
            <v>120</v>
          </cell>
          <cell r="P313">
            <v>62.323133333334347</v>
          </cell>
          <cell r="Q313" t="str">
            <v>41e</v>
          </cell>
          <cell r="R313" t="str">
            <v>Rele bekerja tanpa penyebab yang jelas, PMT  masuk kembali</v>
          </cell>
          <cell r="T313">
            <v>0</v>
          </cell>
          <cell r="U313">
            <v>6.9444444444445586E-4</v>
          </cell>
          <cell r="V313">
            <v>0</v>
          </cell>
          <cell r="W313">
            <v>0</v>
          </cell>
          <cell r="X313">
            <v>0</v>
          </cell>
          <cell r="Y313">
            <v>6.9444444444445586E-4</v>
          </cell>
          <cell r="Z313">
            <v>160</v>
          </cell>
          <cell r="AA313" t="str">
            <v>R</v>
          </cell>
          <cell r="AB313">
            <v>1</v>
          </cell>
          <cell r="AC313">
            <v>0</v>
          </cell>
          <cell r="AD313">
            <v>1</v>
          </cell>
          <cell r="AE313">
            <v>0</v>
          </cell>
          <cell r="AF313">
            <v>0</v>
          </cell>
          <cell r="AG313">
            <v>1</v>
          </cell>
        </row>
        <row r="314">
          <cell r="A314">
            <v>36640</v>
          </cell>
          <cell r="B314" t="str">
            <v>Gianyar</v>
          </cell>
          <cell r="C314" t="str">
            <v>P_Tampak_Siring</v>
          </cell>
          <cell r="D314">
            <v>55</v>
          </cell>
          <cell r="E314" t="str">
            <v>OC / EF</v>
          </cell>
          <cell r="F314">
            <v>0.31319444444444444</v>
          </cell>
          <cell r="I314">
            <v>0.31319444444444444</v>
          </cell>
          <cell r="K314" t="str">
            <v>M</v>
          </cell>
          <cell r="N314">
            <v>409</v>
          </cell>
          <cell r="O314">
            <v>55</v>
          </cell>
          <cell r="P314">
            <v>0</v>
          </cell>
          <cell r="Q314" t="str">
            <v>41e</v>
          </cell>
          <cell r="R314" t="str">
            <v>Rele bekerja tanpa penyebab yang jelas, PMT  masuk kembali</v>
          </cell>
          <cell r="S314" t="str">
            <v>Dispensasi ( Kunjungan RI.2 )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64</v>
          </cell>
          <cell r="AA314" t="str">
            <v>R</v>
          </cell>
          <cell r="AB314">
            <v>0</v>
          </cell>
          <cell r="AC314">
            <v>1</v>
          </cell>
          <cell r="AD314">
            <v>1</v>
          </cell>
          <cell r="AE314">
            <v>0</v>
          </cell>
          <cell r="AF314">
            <v>0</v>
          </cell>
          <cell r="AG314">
            <v>1</v>
          </cell>
        </row>
        <row r="315">
          <cell r="A315">
            <v>36640</v>
          </cell>
          <cell r="B315" t="str">
            <v>Antosari</v>
          </cell>
          <cell r="C315" t="str">
            <v>P_Belimbing</v>
          </cell>
          <cell r="D315">
            <v>2</v>
          </cell>
          <cell r="E315" t="str">
            <v>EF</v>
          </cell>
          <cell r="F315">
            <v>0.39652777777777781</v>
          </cell>
          <cell r="G315">
            <v>0.3972222222222222</v>
          </cell>
          <cell r="M315">
            <v>6.9444444444438647E-4</v>
          </cell>
          <cell r="N315">
            <v>2</v>
          </cell>
          <cell r="O315">
            <v>2</v>
          </cell>
          <cell r="P315">
            <v>0.98146666666658466</v>
          </cell>
          <cell r="Q315" t="str">
            <v>41e</v>
          </cell>
          <cell r="R315" t="str">
            <v>Rele bekerja tanpa penyebab yang jelas, PMT  masuk kembali</v>
          </cell>
          <cell r="T315">
            <v>6.9444444444438647E-4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6.9444444444438647E-4</v>
          </cell>
          <cell r="Z315">
            <v>3</v>
          </cell>
          <cell r="AA315" t="str">
            <v>R</v>
          </cell>
          <cell r="AB315">
            <v>0</v>
          </cell>
          <cell r="AC315">
            <v>0</v>
          </cell>
          <cell r="AD315">
            <v>1</v>
          </cell>
          <cell r="AE315">
            <v>1</v>
          </cell>
          <cell r="AF315">
            <v>0</v>
          </cell>
          <cell r="AG315">
            <v>0</v>
          </cell>
        </row>
        <row r="316">
          <cell r="A316">
            <v>36640</v>
          </cell>
          <cell r="B316" t="str">
            <v>Kapal</v>
          </cell>
          <cell r="C316" t="str">
            <v>P_Monang_Maning</v>
          </cell>
          <cell r="D316">
            <v>136</v>
          </cell>
          <cell r="E316" t="str">
            <v>EF</v>
          </cell>
          <cell r="F316">
            <v>0.41319444444444442</v>
          </cell>
          <cell r="I316">
            <v>0.41388888888888892</v>
          </cell>
          <cell r="K316" t="str">
            <v>R</v>
          </cell>
          <cell r="M316">
            <v>6.9444444444449749E-4</v>
          </cell>
          <cell r="N316">
            <v>116</v>
          </cell>
          <cell r="O316">
            <v>136</v>
          </cell>
          <cell r="P316">
            <v>66.739733333338435</v>
          </cell>
          <cell r="Q316" t="str">
            <v>41e</v>
          </cell>
          <cell r="R316" t="str">
            <v>Rele bekerja tanpa penyebab yang jelas, PMT  masuk kembali</v>
          </cell>
          <cell r="T316">
            <v>0</v>
          </cell>
          <cell r="U316">
            <v>6.9444444444449749E-4</v>
          </cell>
          <cell r="V316">
            <v>0</v>
          </cell>
          <cell r="W316">
            <v>0</v>
          </cell>
          <cell r="X316">
            <v>0</v>
          </cell>
          <cell r="Y316">
            <v>6.9444444444449749E-4</v>
          </cell>
          <cell r="Z316">
            <v>103</v>
          </cell>
          <cell r="AA316" t="str">
            <v>R</v>
          </cell>
          <cell r="AB316">
            <v>1</v>
          </cell>
          <cell r="AC316">
            <v>0</v>
          </cell>
          <cell r="AD316">
            <v>1</v>
          </cell>
          <cell r="AE316">
            <v>0</v>
          </cell>
          <cell r="AF316">
            <v>0</v>
          </cell>
          <cell r="AG316">
            <v>1</v>
          </cell>
        </row>
        <row r="317">
          <cell r="A317">
            <v>36640</v>
          </cell>
          <cell r="B317" t="str">
            <v>Sanur</v>
          </cell>
          <cell r="C317" t="str">
            <v>P_Sudirman</v>
          </cell>
          <cell r="D317">
            <v>75</v>
          </cell>
          <cell r="E317" t="str">
            <v>EF</v>
          </cell>
          <cell r="F317">
            <v>0.4916666666666667</v>
          </cell>
          <cell r="I317">
            <v>0.49236111111111108</v>
          </cell>
          <cell r="K317" t="str">
            <v>R</v>
          </cell>
          <cell r="M317">
            <v>6.9444444444438647E-4</v>
          </cell>
          <cell r="N317">
            <v>70</v>
          </cell>
          <cell r="O317">
            <v>75</v>
          </cell>
          <cell r="P317">
            <v>36.804999999996923</v>
          </cell>
          <cell r="Q317" t="str">
            <v>41e</v>
          </cell>
          <cell r="R317" t="str">
            <v>Rele bekerja tanpa penyebab yang jelas, PMT  masuk kembali</v>
          </cell>
          <cell r="T317">
            <v>0</v>
          </cell>
          <cell r="U317">
            <v>6.9444444444438647E-4</v>
          </cell>
          <cell r="V317">
            <v>0</v>
          </cell>
          <cell r="W317">
            <v>0</v>
          </cell>
          <cell r="X317">
            <v>0</v>
          </cell>
          <cell r="Y317">
            <v>6.9444444444438647E-4</v>
          </cell>
          <cell r="Z317">
            <v>189</v>
          </cell>
          <cell r="AA317" t="str">
            <v>R</v>
          </cell>
          <cell r="AB317">
            <v>1</v>
          </cell>
          <cell r="AC317">
            <v>0</v>
          </cell>
          <cell r="AD317">
            <v>1</v>
          </cell>
          <cell r="AE317">
            <v>0</v>
          </cell>
          <cell r="AF317">
            <v>0</v>
          </cell>
          <cell r="AG317">
            <v>1</v>
          </cell>
        </row>
        <row r="318">
          <cell r="A318">
            <v>36640</v>
          </cell>
          <cell r="B318" t="str">
            <v>Gianyar</v>
          </cell>
          <cell r="C318" t="str">
            <v>P_Tampak_Siring</v>
          </cell>
          <cell r="D318">
            <v>48</v>
          </cell>
          <cell r="E318" t="str">
            <v>OC</v>
          </cell>
          <cell r="F318">
            <v>0.53749999999999998</v>
          </cell>
          <cell r="I318">
            <v>0.53749999999999998</v>
          </cell>
          <cell r="K318" t="str">
            <v>M</v>
          </cell>
          <cell r="N318">
            <v>48</v>
          </cell>
          <cell r="O318">
            <v>48</v>
          </cell>
          <cell r="P318">
            <v>0</v>
          </cell>
          <cell r="Q318" t="str">
            <v>41e</v>
          </cell>
          <cell r="R318" t="str">
            <v>Rele bekerja tanpa penyebab yang jelas, PMT  masuk kembali</v>
          </cell>
          <cell r="S318" t="str">
            <v>Dispensasi ( Kunjungan RI.2 ) Cuaca Hujan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64</v>
          </cell>
          <cell r="AA318" t="str">
            <v>R</v>
          </cell>
          <cell r="AB318">
            <v>0</v>
          </cell>
          <cell r="AC318">
            <v>1</v>
          </cell>
          <cell r="AD318">
            <v>1</v>
          </cell>
          <cell r="AE318">
            <v>0</v>
          </cell>
          <cell r="AF318">
            <v>0</v>
          </cell>
          <cell r="AG318">
            <v>1</v>
          </cell>
        </row>
        <row r="319">
          <cell r="A319">
            <v>36640</v>
          </cell>
          <cell r="B319" t="str">
            <v>Gianyar</v>
          </cell>
          <cell r="C319" t="str">
            <v>P_Tampak_Siring</v>
          </cell>
          <cell r="D319">
            <v>48</v>
          </cell>
          <cell r="E319" t="str">
            <v>OC</v>
          </cell>
          <cell r="F319">
            <v>0.54027777777777775</v>
          </cell>
          <cell r="I319">
            <v>0.55972222222222223</v>
          </cell>
          <cell r="K319" t="str">
            <v>M</v>
          </cell>
          <cell r="M319">
            <v>1.9444444444444486E-2</v>
          </cell>
          <cell r="N319">
            <v>0</v>
          </cell>
          <cell r="P319">
            <v>659.5456000000014</v>
          </cell>
          <cell r="Q319" t="str">
            <v>41e</v>
          </cell>
          <cell r="R319" t="str">
            <v>Rele bekerja tanpa penyebab yang jelas, PMT  masuk kembali</v>
          </cell>
          <cell r="S319" t="str">
            <v>Dilokalisir di LBS Semebaung Cuaca Hujan</v>
          </cell>
          <cell r="T319">
            <v>0</v>
          </cell>
          <cell r="U319">
            <v>1.9444444444444486E-2</v>
          </cell>
          <cell r="V319">
            <v>0</v>
          </cell>
          <cell r="W319">
            <v>0</v>
          </cell>
          <cell r="X319">
            <v>0</v>
          </cell>
          <cell r="Y319">
            <v>1.9444444444444486E-2</v>
          </cell>
          <cell r="Z319">
            <v>64</v>
          </cell>
          <cell r="AA319" t="str">
            <v>R</v>
          </cell>
          <cell r="AB319">
            <v>0</v>
          </cell>
          <cell r="AC319">
            <v>1</v>
          </cell>
          <cell r="AD319">
            <v>1</v>
          </cell>
          <cell r="AE319">
            <v>0</v>
          </cell>
          <cell r="AF319">
            <v>0</v>
          </cell>
          <cell r="AG319">
            <v>1</v>
          </cell>
        </row>
        <row r="320">
          <cell r="A320">
            <v>36640</v>
          </cell>
          <cell r="B320" t="str">
            <v>Kapal</v>
          </cell>
          <cell r="C320" t="str">
            <v>P_Penebel</v>
          </cell>
          <cell r="D320">
            <v>40</v>
          </cell>
          <cell r="E320" t="str">
            <v>OC</v>
          </cell>
          <cell r="F320">
            <v>0.54374999999999996</v>
          </cell>
          <cell r="I320">
            <v>0.5444444444444444</v>
          </cell>
          <cell r="K320" t="str">
            <v>M</v>
          </cell>
          <cell r="M320">
            <v>6.9444444444444198E-4</v>
          </cell>
          <cell r="N320">
            <v>40</v>
          </cell>
          <cell r="O320">
            <v>40</v>
          </cell>
          <cell r="P320">
            <v>19.629333333333264</v>
          </cell>
          <cell r="Q320" t="str">
            <v>41e</v>
          </cell>
          <cell r="R320" t="str">
            <v>Rele bekerja tanpa penyebab yang jelas, PMT  masuk kembali</v>
          </cell>
          <cell r="S320" t="str">
            <v>Cuaca Hujan</v>
          </cell>
          <cell r="T320">
            <v>0</v>
          </cell>
          <cell r="U320">
            <v>6.9444444444444198E-4</v>
          </cell>
          <cell r="V320">
            <v>0</v>
          </cell>
          <cell r="W320">
            <v>0</v>
          </cell>
          <cell r="X320">
            <v>0</v>
          </cell>
          <cell r="Y320">
            <v>6.9444444444444198E-4</v>
          </cell>
          <cell r="Z320">
            <v>101</v>
          </cell>
          <cell r="AA320" t="str">
            <v>R</v>
          </cell>
          <cell r="AB320">
            <v>0</v>
          </cell>
          <cell r="AC320">
            <v>1</v>
          </cell>
          <cell r="AD320">
            <v>1</v>
          </cell>
          <cell r="AE320">
            <v>0</v>
          </cell>
          <cell r="AF320">
            <v>0</v>
          </cell>
          <cell r="AG320">
            <v>1</v>
          </cell>
        </row>
        <row r="321">
          <cell r="A321">
            <v>36640</v>
          </cell>
          <cell r="B321" t="str">
            <v>Gianyar</v>
          </cell>
          <cell r="C321" t="str">
            <v>P_Klungkung</v>
          </cell>
          <cell r="D321">
            <v>38</v>
          </cell>
          <cell r="E321" t="str">
            <v>OC</v>
          </cell>
          <cell r="F321">
            <v>0.56180555555555556</v>
          </cell>
          <cell r="I321">
            <v>0.5625</v>
          </cell>
          <cell r="K321" t="str">
            <v>R</v>
          </cell>
          <cell r="M321">
            <v>6.9444444444444198E-4</v>
          </cell>
          <cell r="N321">
            <v>30</v>
          </cell>
          <cell r="O321">
            <v>35</v>
          </cell>
          <cell r="P321">
            <v>18.647866666666598</v>
          </cell>
          <cell r="Q321" t="str">
            <v>41e</v>
          </cell>
          <cell r="R321" t="str">
            <v>Rele bekerja tanpa penyebab yang jelas, PMT  masuk kembali</v>
          </cell>
          <cell r="S321" t="str">
            <v>Cuaca Hujan</v>
          </cell>
          <cell r="T321">
            <v>0</v>
          </cell>
          <cell r="U321">
            <v>6.9444444444444198E-4</v>
          </cell>
          <cell r="V321">
            <v>0</v>
          </cell>
          <cell r="W321">
            <v>0</v>
          </cell>
          <cell r="X321">
            <v>0</v>
          </cell>
          <cell r="Y321">
            <v>6.9444444444444198E-4</v>
          </cell>
          <cell r="Z321">
            <v>68</v>
          </cell>
          <cell r="AA321" t="str">
            <v>R</v>
          </cell>
          <cell r="AB321">
            <v>1</v>
          </cell>
          <cell r="AC321">
            <v>0</v>
          </cell>
          <cell r="AD321">
            <v>1</v>
          </cell>
          <cell r="AE321">
            <v>0</v>
          </cell>
          <cell r="AF321">
            <v>0</v>
          </cell>
          <cell r="AG321">
            <v>1</v>
          </cell>
        </row>
        <row r="322">
          <cell r="A322">
            <v>36640</v>
          </cell>
          <cell r="B322" t="str">
            <v>Gianyar</v>
          </cell>
          <cell r="C322" t="str">
            <v>P_Kesatrian</v>
          </cell>
          <cell r="D322">
            <v>42</v>
          </cell>
          <cell r="E322" t="str">
            <v>OC</v>
          </cell>
          <cell r="F322">
            <v>0.58402777777777781</v>
          </cell>
          <cell r="I322">
            <v>0.58472222222222225</v>
          </cell>
          <cell r="K322" t="str">
            <v>R</v>
          </cell>
          <cell r="M322">
            <v>6.9444444444444198E-4</v>
          </cell>
          <cell r="N322">
            <v>42</v>
          </cell>
          <cell r="O322">
            <v>42</v>
          </cell>
          <cell r="P322">
            <v>20.610799999999927</v>
          </cell>
          <cell r="Q322" t="str">
            <v>41e</v>
          </cell>
          <cell r="R322" t="str">
            <v>Rele bekerja tanpa penyebab yang jelas, PMT  masuk kembali</v>
          </cell>
          <cell r="T322">
            <v>0</v>
          </cell>
          <cell r="U322">
            <v>6.9444444444444198E-4</v>
          </cell>
          <cell r="V322">
            <v>0</v>
          </cell>
          <cell r="W322">
            <v>0</v>
          </cell>
          <cell r="X322">
            <v>0</v>
          </cell>
          <cell r="Y322">
            <v>6.9444444444444198E-4</v>
          </cell>
          <cell r="Z322">
            <v>63</v>
          </cell>
          <cell r="AA322" t="str">
            <v>R</v>
          </cell>
          <cell r="AB322">
            <v>1</v>
          </cell>
          <cell r="AC322">
            <v>0</v>
          </cell>
          <cell r="AD322">
            <v>1</v>
          </cell>
          <cell r="AE322">
            <v>0</v>
          </cell>
          <cell r="AF322">
            <v>0</v>
          </cell>
          <cell r="AG322">
            <v>1</v>
          </cell>
        </row>
        <row r="323">
          <cell r="A323">
            <v>36640</v>
          </cell>
          <cell r="B323" t="str">
            <v>Gianyar</v>
          </cell>
          <cell r="C323" t="str">
            <v>P_Kesatrian</v>
          </cell>
          <cell r="D323">
            <v>42</v>
          </cell>
          <cell r="E323" t="str">
            <v>OC/M</v>
          </cell>
          <cell r="F323">
            <v>0.58472222222222225</v>
          </cell>
          <cell r="I323">
            <v>0.59097222222222223</v>
          </cell>
          <cell r="K323" t="str">
            <v>R</v>
          </cell>
          <cell r="M323">
            <v>6.2499999999999778E-3</v>
          </cell>
          <cell r="N323">
            <v>2</v>
          </cell>
          <cell r="O323">
            <v>10</v>
          </cell>
          <cell r="P323">
            <v>185.49719999999934</v>
          </cell>
          <cell r="Q323" t="str">
            <v>41e</v>
          </cell>
          <cell r="R323" t="str">
            <v>Rele bekerja tanpa penyebab yang jelas, PMT  masuk kembali</v>
          </cell>
          <cell r="T323">
            <v>0</v>
          </cell>
          <cell r="U323">
            <v>6.2499999999999778E-3</v>
          </cell>
          <cell r="V323">
            <v>0</v>
          </cell>
          <cell r="W323">
            <v>0</v>
          </cell>
          <cell r="X323">
            <v>0</v>
          </cell>
          <cell r="Y323">
            <v>6.2499999999999778E-3</v>
          </cell>
          <cell r="Z323">
            <v>63</v>
          </cell>
          <cell r="AA323" t="str">
            <v>R</v>
          </cell>
          <cell r="AB323">
            <v>1</v>
          </cell>
          <cell r="AC323">
            <v>0</v>
          </cell>
          <cell r="AD323">
            <v>1</v>
          </cell>
          <cell r="AE323">
            <v>0</v>
          </cell>
          <cell r="AF323">
            <v>0</v>
          </cell>
          <cell r="AG323">
            <v>1</v>
          </cell>
        </row>
        <row r="324">
          <cell r="A324">
            <v>36640</v>
          </cell>
          <cell r="B324" t="str">
            <v>Kapal</v>
          </cell>
          <cell r="C324" t="str">
            <v>P_Sakah_Lukluk</v>
          </cell>
          <cell r="D324">
            <v>120</v>
          </cell>
          <cell r="E324" t="str">
            <v>EF</v>
          </cell>
          <cell r="F324">
            <v>0.58680555555555558</v>
          </cell>
          <cell r="G324">
            <v>0.58750000000000002</v>
          </cell>
          <cell r="M324">
            <v>6.9444444444444198E-4</v>
          </cell>
          <cell r="N324">
            <v>120</v>
          </cell>
          <cell r="O324">
            <v>120</v>
          </cell>
          <cell r="P324">
            <v>58.887999999999792</v>
          </cell>
          <cell r="Q324" t="str">
            <v>41e</v>
          </cell>
          <cell r="R324" t="str">
            <v>Rele bekerja tanpa penyebab yang jelas, PMT  masuk kembali</v>
          </cell>
          <cell r="S324" t="str">
            <v>Rec. Gagal</v>
          </cell>
          <cell r="T324">
            <v>6.9444444444444198E-4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6.9444444444444198E-4</v>
          </cell>
          <cell r="Z324">
            <v>107</v>
          </cell>
          <cell r="AA324" t="str">
            <v>R</v>
          </cell>
          <cell r="AB324">
            <v>0</v>
          </cell>
          <cell r="AC324">
            <v>0</v>
          </cell>
          <cell r="AD324">
            <v>1</v>
          </cell>
          <cell r="AE324">
            <v>1</v>
          </cell>
          <cell r="AF324">
            <v>0</v>
          </cell>
          <cell r="AG324">
            <v>0</v>
          </cell>
        </row>
        <row r="325">
          <cell r="A325">
            <v>36640</v>
          </cell>
          <cell r="B325" t="str">
            <v>Kapal</v>
          </cell>
          <cell r="C325" t="str">
            <v>P_Sakah_Lukluk</v>
          </cell>
          <cell r="D325">
            <v>120</v>
          </cell>
          <cell r="E325" t="str">
            <v>EF</v>
          </cell>
          <cell r="F325">
            <v>0.58750000000000002</v>
          </cell>
          <cell r="I325">
            <v>0.62708333333333333</v>
          </cell>
          <cell r="K325" t="str">
            <v>R</v>
          </cell>
          <cell r="M325">
            <v>3.9583333333333304E-2</v>
          </cell>
          <cell r="N325">
            <v>15</v>
          </cell>
          <cell r="O325">
            <v>100</v>
          </cell>
          <cell r="P325">
            <v>3356.6159999999977</v>
          </cell>
          <cell r="Q325" t="str">
            <v>41e</v>
          </cell>
          <cell r="R325" t="str">
            <v>Rele bekerja tanpa penyebab yang jelas, PMT  masuk kembali</v>
          </cell>
          <cell r="T325">
            <v>0</v>
          </cell>
          <cell r="U325">
            <v>3.9583333333333304E-2</v>
          </cell>
          <cell r="V325">
            <v>0</v>
          </cell>
          <cell r="W325">
            <v>0</v>
          </cell>
          <cell r="X325">
            <v>0</v>
          </cell>
          <cell r="Y325">
            <v>3.9583333333333304E-2</v>
          </cell>
          <cell r="Z325">
            <v>107</v>
          </cell>
          <cell r="AA325" t="str">
            <v>R</v>
          </cell>
          <cell r="AB325">
            <v>1</v>
          </cell>
          <cell r="AC325">
            <v>0</v>
          </cell>
          <cell r="AD325">
            <v>1</v>
          </cell>
          <cell r="AE325">
            <v>0</v>
          </cell>
          <cell r="AF325">
            <v>0</v>
          </cell>
          <cell r="AG325">
            <v>1</v>
          </cell>
        </row>
        <row r="326">
          <cell r="A326">
            <v>36640</v>
          </cell>
          <cell r="B326" t="str">
            <v>GH_Tohpati</v>
          </cell>
          <cell r="C326" t="str">
            <v>LBS6_P_Exp._Tohpati</v>
          </cell>
          <cell r="D326">
            <v>0</v>
          </cell>
          <cell r="I326">
            <v>0.59375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49</v>
          </cell>
          <cell r="R326" t="str">
            <v>Lain - lain</v>
          </cell>
          <cell r="S326" t="str">
            <v>P_Exp.Tohpati dan P_TVRI Stand BY di Art Centre untuk kendalan sistem dalam rangka Utsawa Dharama Gita di Ged.Art Centre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306</v>
          </cell>
          <cell r="AA326" t="str">
            <v>L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1</v>
          </cell>
        </row>
        <row r="327">
          <cell r="A327">
            <v>36640</v>
          </cell>
          <cell r="B327" t="str">
            <v>GD_Art_Center</v>
          </cell>
          <cell r="C327" t="str">
            <v>LBS3_RRI_Klandis</v>
          </cell>
          <cell r="D327">
            <v>0</v>
          </cell>
          <cell r="H327">
            <v>0.59444444444444444</v>
          </cell>
          <cell r="K327" t="str">
            <v>M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49</v>
          </cell>
          <cell r="R327" t="str">
            <v>Lain - lain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1292</v>
          </cell>
          <cell r="AA327" t="str">
            <v>L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1</v>
          </cell>
          <cell r="AG327">
            <v>0</v>
          </cell>
        </row>
        <row r="328">
          <cell r="A328">
            <v>36640</v>
          </cell>
          <cell r="B328" t="str">
            <v>Sanur</v>
          </cell>
          <cell r="C328" t="str">
            <v>P_Nusa_Indah</v>
          </cell>
          <cell r="D328">
            <v>132</v>
          </cell>
          <cell r="E328" t="str">
            <v>EF</v>
          </cell>
          <cell r="F328">
            <v>0.68888888888888899</v>
          </cell>
          <cell r="G328">
            <v>0.68958333333333333</v>
          </cell>
          <cell r="M328">
            <v>6.9444444444433095E-4</v>
          </cell>
          <cell r="N328">
            <v>115</v>
          </cell>
          <cell r="O328">
            <v>120</v>
          </cell>
          <cell r="P328">
            <v>64.776799999989407</v>
          </cell>
          <cell r="Q328" t="str">
            <v>41e</v>
          </cell>
          <cell r="R328" t="str">
            <v>Rele bekerja tanpa penyebab yang jelas, PMT  masuk kembali</v>
          </cell>
          <cell r="T328">
            <v>6.9444444444433095E-4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6.9444444444433095E-4</v>
          </cell>
          <cell r="Z328">
            <v>193</v>
          </cell>
          <cell r="AA328" t="str">
            <v>R</v>
          </cell>
          <cell r="AB328">
            <v>0</v>
          </cell>
          <cell r="AC328">
            <v>0</v>
          </cell>
          <cell r="AD328">
            <v>1</v>
          </cell>
          <cell r="AE328">
            <v>1</v>
          </cell>
          <cell r="AF328">
            <v>0</v>
          </cell>
          <cell r="AG328">
            <v>0</v>
          </cell>
        </row>
        <row r="329">
          <cell r="A329">
            <v>36640</v>
          </cell>
          <cell r="B329" t="str">
            <v>Gianyar</v>
          </cell>
          <cell r="C329" t="str">
            <v>P_Klungkung</v>
          </cell>
          <cell r="D329">
            <v>128</v>
          </cell>
          <cell r="E329" t="str">
            <v>EF</v>
          </cell>
          <cell r="F329">
            <v>0.76666666666666661</v>
          </cell>
          <cell r="G329">
            <v>0.76736111111111116</v>
          </cell>
          <cell r="M329">
            <v>6.94444444444553E-4</v>
          </cell>
          <cell r="N329">
            <v>145</v>
          </cell>
          <cell r="O329">
            <v>145</v>
          </cell>
          <cell r="P329">
            <v>62.813866666676482</v>
          </cell>
          <cell r="Q329" t="str">
            <v>41e</v>
          </cell>
          <cell r="R329" t="str">
            <v>Rele bekerja tanpa penyebab yang jelas, PMT  masuk kembali</v>
          </cell>
          <cell r="T329">
            <v>6.94444444444553E-4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6.94444444444553E-4</v>
          </cell>
          <cell r="Z329">
            <v>68</v>
          </cell>
          <cell r="AA329" t="str">
            <v>R</v>
          </cell>
          <cell r="AB329">
            <v>0</v>
          </cell>
          <cell r="AC329">
            <v>0</v>
          </cell>
          <cell r="AD329">
            <v>1</v>
          </cell>
          <cell r="AE329">
            <v>1</v>
          </cell>
          <cell r="AF329">
            <v>0</v>
          </cell>
          <cell r="AG329">
            <v>0</v>
          </cell>
        </row>
        <row r="330">
          <cell r="A330">
            <v>36640</v>
          </cell>
          <cell r="B330" t="str">
            <v>Sanur</v>
          </cell>
          <cell r="C330" t="str">
            <v>P_Sudirman</v>
          </cell>
          <cell r="D330">
            <v>75</v>
          </cell>
          <cell r="E330" t="str">
            <v>OC</v>
          </cell>
          <cell r="H330">
            <v>0.78541666666666676</v>
          </cell>
          <cell r="I330">
            <v>0.78680555555555554</v>
          </cell>
          <cell r="K330" t="str">
            <v>RR</v>
          </cell>
          <cell r="M330">
            <v>1.3888888888887729E-3</v>
          </cell>
          <cell r="N330">
            <v>55</v>
          </cell>
          <cell r="O330">
            <v>70</v>
          </cell>
          <cell r="P330">
            <v>73.609999999993846</v>
          </cell>
          <cell r="Q330" t="str">
            <v>41e</v>
          </cell>
          <cell r="R330" t="str">
            <v>Rele bekerja tanpa penyebab yang jelas, PMT  masuk kembali</v>
          </cell>
          <cell r="T330">
            <v>0</v>
          </cell>
          <cell r="U330">
            <v>0</v>
          </cell>
          <cell r="V330">
            <v>0</v>
          </cell>
          <cell r="W330">
            <v>1.3888888888887729E-3</v>
          </cell>
          <cell r="X330">
            <v>0</v>
          </cell>
          <cell r="Y330">
            <v>1.3888888888887729E-3</v>
          </cell>
          <cell r="Z330">
            <v>189</v>
          </cell>
          <cell r="AA330" t="str">
            <v>R</v>
          </cell>
          <cell r="AB330">
            <v>2</v>
          </cell>
          <cell r="AC330">
            <v>0</v>
          </cell>
          <cell r="AD330">
            <v>0</v>
          </cell>
          <cell r="AE330">
            <v>0</v>
          </cell>
          <cell r="AF330">
            <v>1</v>
          </cell>
          <cell r="AG330">
            <v>1</v>
          </cell>
        </row>
        <row r="331">
          <cell r="A331">
            <v>36640</v>
          </cell>
          <cell r="B331" t="str">
            <v>Pesanggaran</v>
          </cell>
          <cell r="C331" t="str">
            <v>P_Reagen</v>
          </cell>
          <cell r="D331">
            <v>220</v>
          </cell>
          <cell r="E331" t="str">
            <v>OC</v>
          </cell>
          <cell r="F331">
            <v>0.79027777777777775</v>
          </cell>
          <cell r="I331">
            <v>0.79027777777777775</v>
          </cell>
          <cell r="K331" t="str">
            <v>R</v>
          </cell>
          <cell r="M331">
            <v>0</v>
          </cell>
          <cell r="N331">
            <v>215</v>
          </cell>
          <cell r="O331">
            <v>218</v>
          </cell>
          <cell r="P331">
            <v>0</v>
          </cell>
          <cell r="Q331">
            <v>56</v>
          </cell>
          <cell r="R331" t="str">
            <v>Rele bekerja karena ikutan (sympthetic tripping).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159</v>
          </cell>
          <cell r="AA331" t="str">
            <v>R</v>
          </cell>
          <cell r="AB331">
            <v>1</v>
          </cell>
          <cell r="AC331">
            <v>0</v>
          </cell>
          <cell r="AD331">
            <v>1</v>
          </cell>
          <cell r="AE331">
            <v>0</v>
          </cell>
          <cell r="AF331">
            <v>0</v>
          </cell>
          <cell r="AG331">
            <v>1</v>
          </cell>
        </row>
        <row r="332">
          <cell r="A332">
            <v>36640</v>
          </cell>
          <cell r="B332" t="str">
            <v>Pesanggaran</v>
          </cell>
          <cell r="C332" t="str">
            <v>P_Bunisari</v>
          </cell>
          <cell r="D332">
            <v>140</v>
          </cell>
          <cell r="E332" t="str">
            <v>OC/M</v>
          </cell>
          <cell r="F332">
            <v>0.79027777777777775</v>
          </cell>
          <cell r="I332">
            <v>0.79374999999999996</v>
          </cell>
          <cell r="K332" t="str">
            <v>R</v>
          </cell>
          <cell r="M332">
            <v>3.4722222222222099E-3</v>
          </cell>
          <cell r="N332">
            <v>90</v>
          </cell>
          <cell r="O332">
            <v>125</v>
          </cell>
          <cell r="P332">
            <v>343.51333333333213</v>
          </cell>
          <cell r="Q332">
            <v>56</v>
          </cell>
          <cell r="R332" t="str">
            <v>Rele bekerja karena ikutan (sympthetic tripping).</v>
          </cell>
          <cell r="T332">
            <v>0</v>
          </cell>
          <cell r="U332">
            <v>3.4722222222222099E-3</v>
          </cell>
          <cell r="V332">
            <v>0</v>
          </cell>
          <cell r="W332">
            <v>0</v>
          </cell>
          <cell r="X332">
            <v>0</v>
          </cell>
          <cell r="Y332">
            <v>3.4722222222222099E-3</v>
          </cell>
          <cell r="Z332">
            <v>158</v>
          </cell>
          <cell r="AA332" t="str">
            <v>R</v>
          </cell>
          <cell r="AB332">
            <v>1</v>
          </cell>
          <cell r="AC332">
            <v>0</v>
          </cell>
          <cell r="AD332">
            <v>1</v>
          </cell>
          <cell r="AE332">
            <v>0</v>
          </cell>
          <cell r="AF332">
            <v>0</v>
          </cell>
          <cell r="AG332">
            <v>1</v>
          </cell>
        </row>
        <row r="333">
          <cell r="A333">
            <v>36640</v>
          </cell>
          <cell r="B333" t="str">
            <v>Pesanggaran</v>
          </cell>
          <cell r="C333" t="str">
            <v>P_Duty_Free</v>
          </cell>
          <cell r="D333">
            <v>210</v>
          </cell>
          <cell r="E333" t="str">
            <v>EF</v>
          </cell>
          <cell r="F333">
            <v>0.79027777777777775</v>
          </cell>
          <cell r="I333">
            <v>0.7944444444444444</v>
          </cell>
          <cell r="K333" t="str">
            <v>R</v>
          </cell>
          <cell r="M333">
            <v>4.1666666666666519E-3</v>
          </cell>
          <cell r="N333">
            <v>0</v>
          </cell>
          <cell r="O333">
            <v>0</v>
          </cell>
          <cell r="P333">
            <v>618.3239999999978</v>
          </cell>
          <cell r="Q333">
            <v>51</v>
          </cell>
          <cell r="R333" t="str">
            <v>PMT TM terbuka atau pelebur TM putus karena gangguan kabel</v>
          </cell>
          <cell r="S333" t="str">
            <v>Dicoba hanya line utama gagal</v>
          </cell>
          <cell r="T333">
            <v>0</v>
          </cell>
          <cell r="U333">
            <v>4.1666666666666519E-3</v>
          </cell>
          <cell r="V333">
            <v>0</v>
          </cell>
          <cell r="W333">
            <v>0</v>
          </cell>
          <cell r="X333">
            <v>0</v>
          </cell>
          <cell r="Y333">
            <v>4.1666666666666519E-3</v>
          </cell>
          <cell r="Z333">
            <v>165</v>
          </cell>
          <cell r="AA333" t="str">
            <v>R</v>
          </cell>
          <cell r="AB333">
            <v>1</v>
          </cell>
          <cell r="AC333">
            <v>0</v>
          </cell>
          <cell r="AD333">
            <v>1</v>
          </cell>
          <cell r="AE333">
            <v>0</v>
          </cell>
          <cell r="AF333">
            <v>0</v>
          </cell>
          <cell r="AG333">
            <v>1</v>
          </cell>
        </row>
        <row r="334">
          <cell r="A334">
            <v>36640</v>
          </cell>
          <cell r="B334" t="str">
            <v>Pesanggaran</v>
          </cell>
          <cell r="C334" t="str">
            <v>P_Duty_Free</v>
          </cell>
          <cell r="D334">
            <v>210</v>
          </cell>
          <cell r="E334" t="str">
            <v>EF</v>
          </cell>
          <cell r="F334">
            <v>0.7944444444444444</v>
          </cell>
          <cell r="I334">
            <v>0.8256944444444444</v>
          </cell>
          <cell r="J334">
            <v>0.87777777777777777</v>
          </cell>
          <cell r="K334" t="str">
            <v>R</v>
          </cell>
          <cell r="M334">
            <v>8.333333333333337E-2</v>
          </cell>
          <cell r="N334">
            <v>0</v>
          </cell>
          <cell r="O334">
            <v>0</v>
          </cell>
          <cell r="P334">
            <v>12366.480000000005</v>
          </cell>
          <cell r="Q334">
            <v>51</v>
          </cell>
          <cell r="R334" t="str">
            <v>PMT TM terbuka atau pelebur TM putus karena gangguan kabel</v>
          </cell>
          <cell r="S334" t="str">
            <v>GG Kabel Line utama, sementara beban dimanuver ke P. Exp. - Legian</v>
          </cell>
          <cell r="T334">
            <v>0</v>
          </cell>
          <cell r="U334">
            <v>0</v>
          </cell>
          <cell r="V334">
            <v>8.333333333333337E-2</v>
          </cell>
          <cell r="W334">
            <v>0</v>
          </cell>
          <cell r="X334">
            <v>0</v>
          </cell>
          <cell r="Y334">
            <v>8.333333333333337E-2</v>
          </cell>
          <cell r="Z334">
            <v>165</v>
          </cell>
          <cell r="AA334" t="str">
            <v>R</v>
          </cell>
          <cell r="AB334">
            <v>1</v>
          </cell>
          <cell r="AC334">
            <v>0</v>
          </cell>
          <cell r="AD334">
            <v>1</v>
          </cell>
          <cell r="AE334">
            <v>0</v>
          </cell>
          <cell r="AF334">
            <v>0</v>
          </cell>
          <cell r="AG334">
            <v>1</v>
          </cell>
        </row>
        <row r="335">
          <cell r="A335">
            <v>36640</v>
          </cell>
          <cell r="B335" t="str">
            <v>Pesanggaran</v>
          </cell>
          <cell r="C335" t="str">
            <v>P_Duty_Free</v>
          </cell>
          <cell r="D335">
            <v>210</v>
          </cell>
          <cell r="E335" t="str">
            <v>EF</v>
          </cell>
          <cell r="F335">
            <v>36640.825694444444</v>
          </cell>
          <cell r="I335">
            <v>36645.554166666669</v>
          </cell>
          <cell r="M335">
            <v>4.7284722222248092</v>
          </cell>
          <cell r="Q335">
            <v>51</v>
          </cell>
          <cell r="R335" t="str">
            <v>PMT TM terbuka atau pelebur TM putus karena gangguan kabel</v>
          </cell>
          <cell r="T335">
            <v>0</v>
          </cell>
          <cell r="U335">
            <v>4.7284722222248092</v>
          </cell>
          <cell r="V335">
            <v>0</v>
          </cell>
          <cell r="W335">
            <v>0</v>
          </cell>
          <cell r="X335">
            <v>0</v>
          </cell>
          <cell r="Y335">
            <v>4.7284722222248092</v>
          </cell>
          <cell r="Z335">
            <v>165</v>
          </cell>
          <cell r="AA335" t="str">
            <v>R</v>
          </cell>
          <cell r="AB335">
            <v>0</v>
          </cell>
          <cell r="AC335">
            <v>0</v>
          </cell>
          <cell r="AD335">
            <v>1</v>
          </cell>
          <cell r="AE335">
            <v>0</v>
          </cell>
          <cell r="AF335">
            <v>0</v>
          </cell>
          <cell r="AG335">
            <v>1</v>
          </cell>
        </row>
        <row r="336">
          <cell r="A336">
            <v>36640</v>
          </cell>
          <cell r="B336" t="str">
            <v>Pesanggaran</v>
          </cell>
          <cell r="C336" t="str">
            <v>P_Pelasa</v>
          </cell>
          <cell r="D336">
            <v>160</v>
          </cell>
          <cell r="E336" t="str">
            <v>OC</v>
          </cell>
          <cell r="F336">
            <v>0.79027777777777775</v>
          </cell>
          <cell r="I336">
            <v>0.79374999999999996</v>
          </cell>
          <cell r="K336" t="str">
            <v>R</v>
          </cell>
          <cell r="M336">
            <v>3.4722222222222099E-3</v>
          </cell>
          <cell r="N336">
            <v>85</v>
          </cell>
          <cell r="O336">
            <v>130</v>
          </cell>
          <cell r="P336">
            <v>392.58666666666528</v>
          </cell>
          <cell r="Q336">
            <v>56</v>
          </cell>
          <cell r="R336" t="str">
            <v>Rele bekerja karena ikutan (sympthetic tripping).</v>
          </cell>
          <cell r="T336">
            <v>0</v>
          </cell>
          <cell r="U336">
            <v>3.4722222222222099E-3</v>
          </cell>
          <cell r="V336">
            <v>0</v>
          </cell>
          <cell r="W336">
            <v>0</v>
          </cell>
          <cell r="X336">
            <v>0</v>
          </cell>
          <cell r="Y336">
            <v>3.4722222222222099E-3</v>
          </cell>
          <cell r="Z336">
            <v>164</v>
          </cell>
          <cell r="AA336" t="str">
            <v>R</v>
          </cell>
          <cell r="AB336">
            <v>1</v>
          </cell>
          <cell r="AC336">
            <v>0</v>
          </cell>
          <cell r="AD336">
            <v>1</v>
          </cell>
          <cell r="AE336">
            <v>0</v>
          </cell>
          <cell r="AF336">
            <v>0</v>
          </cell>
          <cell r="AG336">
            <v>1</v>
          </cell>
        </row>
        <row r="337">
          <cell r="A337">
            <v>36640</v>
          </cell>
          <cell r="B337" t="str">
            <v>Pesanggaran</v>
          </cell>
          <cell r="C337" t="str">
            <v>P_Exp._Legian</v>
          </cell>
          <cell r="D337">
            <v>56</v>
          </cell>
          <cell r="E337" t="str">
            <v>OC</v>
          </cell>
          <cell r="F337">
            <v>0.7944444444444444</v>
          </cell>
          <cell r="I337">
            <v>0.79513888888888884</v>
          </cell>
          <cell r="K337" t="str">
            <v>R</v>
          </cell>
          <cell r="M337">
            <v>6.9444444444444198E-4</v>
          </cell>
          <cell r="N337">
            <v>56</v>
          </cell>
          <cell r="O337">
            <v>56</v>
          </cell>
          <cell r="P337">
            <v>27.481066666666567</v>
          </cell>
          <cell r="Q337">
            <v>56</v>
          </cell>
          <cell r="R337" t="str">
            <v>Rele bekerja karena ikutan (sympthetic tripping).</v>
          </cell>
          <cell r="T337">
            <v>0</v>
          </cell>
          <cell r="U337">
            <v>6.9444444444444198E-4</v>
          </cell>
          <cell r="V337">
            <v>0</v>
          </cell>
          <cell r="W337">
            <v>0</v>
          </cell>
          <cell r="X337">
            <v>0</v>
          </cell>
          <cell r="Y337">
            <v>6.9444444444444198E-4</v>
          </cell>
          <cell r="Z337">
            <v>157</v>
          </cell>
          <cell r="AA337" t="str">
            <v>R</v>
          </cell>
          <cell r="AB337">
            <v>1</v>
          </cell>
          <cell r="AC337">
            <v>0</v>
          </cell>
          <cell r="AD337">
            <v>1</v>
          </cell>
          <cell r="AE337">
            <v>0</v>
          </cell>
          <cell r="AF337">
            <v>0</v>
          </cell>
          <cell r="AG337">
            <v>1</v>
          </cell>
        </row>
        <row r="338">
          <cell r="A338">
            <v>36640</v>
          </cell>
          <cell r="B338" t="str">
            <v>Sanur</v>
          </cell>
          <cell r="C338" t="str">
            <v>P_Nusa_Indah</v>
          </cell>
          <cell r="D338">
            <v>168</v>
          </cell>
          <cell r="H338">
            <v>0.80555555555555547</v>
          </cell>
          <cell r="I338">
            <v>0.80625000000000002</v>
          </cell>
          <cell r="K338" t="str">
            <v>RR</v>
          </cell>
          <cell r="M338">
            <v>6.94444444444553E-4</v>
          </cell>
          <cell r="N338">
            <v>105</v>
          </cell>
          <cell r="O338">
            <v>105</v>
          </cell>
          <cell r="P338">
            <v>82.44320000001288</v>
          </cell>
          <cell r="Q338" t="str">
            <v>44b</v>
          </cell>
          <cell r="R338" t="str">
            <v>Jumper SUTM putus</v>
          </cell>
          <cell r="S338" t="str">
            <v>Jump.SUTM putus di Jl.Kapt. Java (Fhs.T)</v>
          </cell>
          <cell r="T338">
            <v>0</v>
          </cell>
          <cell r="U338">
            <v>0</v>
          </cell>
          <cell r="V338">
            <v>0</v>
          </cell>
          <cell r="W338">
            <v>6.94444444444553E-4</v>
          </cell>
          <cell r="X338">
            <v>0</v>
          </cell>
          <cell r="Y338">
            <v>6.94444444444553E-4</v>
          </cell>
          <cell r="Z338">
            <v>193</v>
          </cell>
          <cell r="AA338" t="str">
            <v>R</v>
          </cell>
          <cell r="AB338">
            <v>2</v>
          </cell>
          <cell r="AC338">
            <v>0</v>
          </cell>
          <cell r="AD338">
            <v>0</v>
          </cell>
          <cell r="AE338">
            <v>0</v>
          </cell>
          <cell r="AF338">
            <v>1</v>
          </cell>
          <cell r="AG338">
            <v>1</v>
          </cell>
        </row>
        <row r="339">
          <cell r="A339">
            <v>36640</v>
          </cell>
          <cell r="B339" t="str">
            <v>Pesanggaran</v>
          </cell>
          <cell r="C339" t="str">
            <v>P_Suwung</v>
          </cell>
          <cell r="D339">
            <v>110</v>
          </cell>
          <cell r="E339" t="str">
            <v>EF</v>
          </cell>
          <cell r="F339">
            <v>0.8256944444444444</v>
          </cell>
          <cell r="I339">
            <v>0.82638888888888884</v>
          </cell>
          <cell r="K339" t="str">
            <v>R</v>
          </cell>
          <cell r="M339">
            <v>6.9444444444444198E-4</v>
          </cell>
          <cell r="N339">
            <v>90</v>
          </cell>
          <cell r="O339">
            <v>105</v>
          </cell>
          <cell r="P339">
            <v>53.98066666666648</v>
          </cell>
          <cell r="Q339">
            <v>56</v>
          </cell>
          <cell r="R339" t="str">
            <v>Rele bekerja karena ikutan (sympthetic tripping).</v>
          </cell>
          <cell r="S339" t="str">
            <v>Saat mencoba masuk P.Duty Free</v>
          </cell>
          <cell r="T339">
            <v>0</v>
          </cell>
          <cell r="U339">
            <v>6.9444444444444198E-4</v>
          </cell>
          <cell r="V339">
            <v>0</v>
          </cell>
          <cell r="W339">
            <v>0</v>
          </cell>
          <cell r="X339">
            <v>0</v>
          </cell>
          <cell r="Y339">
            <v>6.9444444444444198E-4</v>
          </cell>
          <cell r="Z339">
            <v>155</v>
          </cell>
          <cell r="AA339" t="str">
            <v>R</v>
          </cell>
          <cell r="AB339">
            <v>1</v>
          </cell>
          <cell r="AC339">
            <v>0</v>
          </cell>
          <cell r="AD339">
            <v>1</v>
          </cell>
          <cell r="AE339">
            <v>0</v>
          </cell>
          <cell r="AF339">
            <v>0</v>
          </cell>
          <cell r="AG339">
            <v>1</v>
          </cell>
        </row>
        <row r="340">
          <cell r="A340">
            <v>36640</v>
          </cell>
          <cell r="B340" t="str">
            <v>Sanur</v>
          </cell>
          <cell r="C340" t="str">
            <v>P_Renon</v>
          </cell>
          <cell r="D340">
            <v>120</v>
          </cell>
          <cell r="E340" t="str">
            <v>EF</v>
          </cell>
          <cell r="F340">
            <v>0.84166666666666667</v>
          </cell>
          <cell r="G340">
            <v>0.84236111111111101</v>
          </cell>
          <cell r="M340">
            <v>6.9444444444433095E-4</v>
          </cell>
          <cell r="N340">
            <v>115</v>
          </cell>
          <cell r="O340">
            <v>120</v>
          </cell>
          <cell r="P340">
            <v>58.887999999990377</v>
          </cell>
          <cell r="Q340" t="str">
            <v>41e</v>
          </cell>
          <cell r="R340" t="str">
            <v>Rele bekerja tanpa penyebab yang jelas, PMT  masuk kembali</v>
          </cell>
          <cell r="T340">
            <v>6.9444444444433095E-4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6.9444444444433095E-4</v>
          </cell>
          <cell r="Z340">
            <v>192</v>
          </cell>
          <cell r="AA340" t="str">
            <v>R</v>
          </cell>
          <cell r="AB340">
            <v>0</v>
          </cell>
          <cell r="AC340">
            <v>0</v>
          </cell>
          <cell r="AD340">
            <v>1</v>
          </cell>
          <cell r="AE340">
            <v>1</v>
          </cell>
          <cell r="AF340">
            <v>0</v>
          </cell>
          <cell r="AG340">
            <v>0</v>
          </cell>
        </row>
        <row r="341">
          <cell r="A341">
            <v>36640</v>
          </cell>
          <cell r="B341" t="str">
            <v>GH_Legian</v>
          </cell>
          <cell r="C341" t="str">
            <v>LBS1_Dyana_Pura</v>
          </cell>
          <cell r="D341">
            <v>0</v>
          </cell>
          <cell r="H341">
            <v>0.87638888888888899</v>
          </cell>
          <cell r="K341" t="str">
            <v>R</v>
          </cell>
          <cell r="P341">
            <v>0</v>
          </cell>
          <cell r="Q341">
            <v>49</v>
          </cell>
          <cell r="R341" t="str">
            <v>Lain - lain</v>
          </cell>
          <cell r="S341" t="str">
            <v xml:space="preserve">Manuver beban 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271</v>
          </cell>
          <cell r="AA341" t="str">
            <v>L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1</v>
          </cell>
          <cell r="AG341">
            <v>0</v>
          </cell>
        </row>
        <row r="342">
          <cell r="A342">
            <v>36640</v>
          </cell>
          <cell r="B342" t="str">
            <v>GH_Legian</v>
          </cell>
          <cell r="C342" t="str">
            <v>LBS3_Kuta_Jaya</v>
          </cell>
          <cell r="D342">
            <v>0</v>
          </cell>
          <cell r="E342">
            <v>0</v>
          </cell>
          <cell r="H342">
            <v>0.87777777777777777</v>
          </cell>
          <cell r="K342" t="str">
            <v>R</v>
          </cell>
          <cell r="P342">
            <v>0</v>
          </cell>
          <cell r="Q342">
            <v>49</v>
          </cell>
          <cell r="R342" t="str">
            <v>Lain - lain</v>
          </cell>
          <cell r="S342" t="str">
            <v xml:space="preserve">Manuver beban 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273</v>
          </cell>
          <cell r="AA342" t="str">
            <v>L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1</v>
          </cell>
          <cell r="AG342">
            <v>0</v>
          </cell>
        </row>
        <row r="343">
          <cell r="A343">
            <v>36640</v>
          </cell>
          <cell r="B343" t="str">
            <v>Pesanggaran</v>
          </cell>
          <cell r="C343" t="str">
            <v>P_Pelasa</v>
          </cell>
          <cell r="D343">
            <v>170</v>
          </cell>
          <cell r="H343">
            <v>0.89861111111111114</v>
          </cell>
          <cell r="I343">
            <v>0.93333333333333324</v>
          </cell>
          <cell r="K343" t="str">
            <v>RR</v>
          </cell>
          <cell r="M343">
            <v>3.4722222222222099E-2</v>
          </cell>
          <cell r="N343">
            <v>120</v>
          </cell>
          <cell r="O343">
            <v>165</v>
          </cell>
          <cell r="P343">
            <v>4171.233333333319</v>
          </cell>
          <cell r="Q343" t="str">
            <v>44b</v>
          </cell>
          <cell r="R343" t="str">
            <v>Jumper SUTM putus</v>
          </cell>
          <cell r="S343" t="str">
            <v>Jamper putus di depan Hotel Jayakarta( Phase T ) .</v>
          </cell>
          <cell r="T343">
            <v>0</v>
          </cell>
          <cell r="U343">
            <v>0</v>
          </cell>
          <cell r="V343">
            <v>0</v>
          </cell>
          <cell r="W343">
            <v>3.4722222222222099E-2</v>
          </cell>
          <cell r="X343">
            <v>0</v>
          </cell>
          <cell r="Y343">
            <v>3.4722222222222099E-2</v>
          </cell>
          <cell r="Z343">
            <v>164</v>
          </cell>
          <cell r="AA343" t="str">
            <v>R</v>
          </cell>
          <cell r="AB343">
            <v>2</v>
          </cell>
          <cell r="AC343">
            <v>0</v>
          </cell>
          <cell r="AD343">
            <v>0</v>
          </cell>
          <cell r="AE343">
            <v>0</v>
          </cell>
          <cell r="AF343">
            <v>1</v>
          </cell>
          <cell r="AG343">
            <v>1</v>
          </cell>
        </row>
        <row r="344">
          <cell r="A344">
            <v>36641</v>
          </cell>
          <cell r="B344" t="str">
            <v>Nusa Dua</v>
          </cell>
          <cell r="C344" t="str">
            <v>P_Golf_Course</v>
          </cell>
          <cell r="D344">
            <v>86</v>
          </cell>
          <cell r="E344" t="str">
            <v>OC/M</v>
          </cell>
          <cell r="F344">
            <v>4.1666666666666666E-3</v>
          </cell>
          <cell r="I344">
            <v>4.8611111111111112E-3</v>
          </cell>
          <cell r="K344" t="str">
            <v>M</v>
          </cell>
          <cell r="M344">
            <v>6.9444444444444458E-4</v>
          </cell>
          <cell r="N344">
            <v>65</v>
          </cell>
          <cell r="O344">
            <v>85</v>
          </cell>
          <cell r="P344">
            <v>42.203066666666672</v>
          </cell>
          <cell r="Q344" t="str">
            <v>41e</v>
          </cell>
          <cell r="R344" t="str">
            <v>Rele bekerja tanpa penyebab yang jelas, PMT  masuk kembali</v>
          </cell>
          <cell r="T344">
            <v>0</v>
          </cell>
          <cell r="U344">
            <v>6.9444444444444458E-4</v>
          </cell>
          <cell r="V344">
            <v>0</v>
          </cell>
          <cell r="W344">
            <v>0</v>
          </cell>
          <cell r="X344">
            <v>0</v>
          </cell>
          <cell r="Y344">
            <v>6.9444444444444458E-4</v>
          </cell>
          <cell r="Z344">
            <v>129</v>
          </cell>
          <cell r="AA344" t="str">
            <v>R</v>
          </cell>
          <cell r="AB344">
            <v>0</v>
          </cell>
          <cell r="AC344">
            <v>1</v>
          </cell>
          <cell r="AD344">
            <v>1</v>
          </cell>
          <cell r="AE344">
            <v>0</v>
          </cell>
          <cell r="AF344">
            <v>0</v>
          </cell>
          <cell r="AG344">
            <v>1</v>
          </cell>
        </row>
        <row r="345">
          <cell r="A345">
            <v>36641</v>
          </cell>
          <cell r="B345" t="str">
            <v>Antosari</v>
          </cell>
          <cell r="C345" t="str">
            <v>P_Belimbing</v>
          </cell>
          <cell r="D345">
            <v>2</v>
          </cell>
          <cell r="E345" t="str">
            <v>EF</v>
          </cell>
          <cell r="F345">
            <v>0.3215277777777778</v>
          </cell>
          <cell r="G345">
            <v>0.32222222222222224</v>
          </cell>
          <cell r="M345">
            <v>6.9444444444444198E-4</v>
          </cell>
          <cell r="N345">
            <v>2</v>
          </cell>
          <cell r="O345">
            <v>2</v>
          </cell>
          <cell r="P345">
            <v>0.98146666666666316</v>
          </cell>
          <cell r="Q345" t="str">
            <v>41e</v>
          </cell>
          <cell r="R345" t="str">
            <v>Rele bekerja tanpa penyebab yang jelas, PMT  masuk kembali</v>
          </cell>
          <cell r="T345">
            <v>6.9444444444444198E-4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6.9444444444444198E-4</v>
          </cell>
          <cell r="Z345">
            <v>3</v>
          </cell>
          <cell r="AA345" t="str">
            <v>R</v>
          </cell>
          <cell r="AB345">
            <v>0</v>
          </cell>
          <cell r="AC345">
            <v>0</v>
          </cell>
          <cell r="AD345">
            <v>1</v>
          </cell>
          <cell r="AE345">
            <v>1</v>
          </cell>
          <cell r="AF345">
            <v>0</v>
          </cell>
          <cell r="AG345">
            <v>0</v>
          </cell>
        </row>
        <row r="346">
          <cell r="A346">
            <v>36641</v>
          </cell>
          <cell r="B346" t="str">
            <v>Kapal</v>
          </cell>
          <cell r="C346" t="str">
            <v>P_Plaga</v>
          </cell>
          <cell r="D346">
            <v>20</v>
          </cell>
          <cell r="E346" t="str">
            <v>EF</v>
          </cell>
          <cell r="F346">
            <v>0.3298611111111111</v>
          </cell>
          <cell r="G346">
            <v>0.33055555555555555</v>
          </cell>
          <cell r="M346">
            <v>6.9444444444444198E-4</v>
          </cell>
          <cell r="N346">
            <v>10</v>
          </cell>
          <cell r="O346">
            <v>20</v>
          </cell>
          <cell r="P346">
            <v>9.814666666666632</v>
          </cell>
          <cell r="Q346" t="str">
            <v>41e</v>
          </cell>
          <cell r="R346" t="str">
            <v>Rele bekerja tanpa penyebab yang jelas, PMT  masuk kembali</v>
          </cell>
          <cell r="T346">
            <v>6.9444444444444198E-4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6.9444444444444198E-4</v>
          </cell>
          <cell r="Z346">
            <v>109</v>
          </cell>
          <cell r="AA346" t="str">
            <v>R</v>
          </cell>
          <cell r="AB346">
            <v>0</v>
          </cell>
          <cell r="AC346">
            <v>0</v>
          </cell>
          <cell r="AD346">
            <v>1</v>
          </cell>
          <cell r="AE346">
            <v>1</v>
          </cell>
          <cell r="AF346">
            <v>0</v>
          </cell>
          <cell r="AG346">
            <v>0</v>
          </cell>
        </row>
        <row r="347">
          <cell r="A347">
            <v>36641</v>
          </cell>
          <cell r="B347" t="str">
            <v>GH_Unud</v>
          </cell>
          <cell r="C347" t="str">
            <v>LBS4_BKKBN</v>
          </cell>
          <cell r="D347">
            <v>0</v>
          </cell>
          <cell r="H347">
            <v>0.52986111111111112</v>
          </cell>
          <cell r="I347">
            <v>0.38819444444444445</v>
          </cell>
          <cell r="K347" t="str">
            <v>RR</v>
          </cell>
          <cell r="P347">
            <v>0</v>
          </cell>
          <cell r="Q347">
            <v>92</v>
          </cell>
          <cell r="R347" t="str">
            <v xml:space="preserve">Karena pemeliharaan </v>
          </cell>
          <cell r="S347" t="str">
            <v xml:space="preserve">Ganti Cubikle GD. Kandapon </v>
          </cell>
          <cell r="T347">
            <v>0</v>
          </cell>
          <cell r="U347">
            <v>0</v>
          </cell>
          <cell r="V347">
            <v>0</v>
          </cell>
          <cell r="W347">
            <v>-0.14166666666666666</v>
          </cell>
          <cell r="X347">
            <v>0</v>
          </cell>
          <cell r="Y347">
            <v>-0.14166666666666666</v>
          </cell>
          <cell r="Z347">
            <v>334</v>
          </cell>
          <cell r="AA347" t="str">
            <v>L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1</v>
          </cell>
          <cell r="AG347">
            <v>1</v>
          </cell>
        </row>
        <row r="348">
          <cell r="A348">
            <v>36641</v>
          </cell>
          <cell r="B348" t="str">
            <v>GH_Unud</v>
          </cell>
          <cell r="C348" t="str">
            <v>LBS7_F_Teuku_Umar</v>
          </cell>
          <cell r="D348">
            <v>0</v>
          </cell>
          <cell r="H348">
            <v>0.40902777777777777</v>
          </cell>
          <cell r="K348" t="str">
            <v>R</v>
          </cell>
          <cell r="P348">
            <v>0</v>
          </cell>
          <cell r="Q348">
            <v>92</v>
          </cell>
          <cell r="R348" t="str">
            <v xml:space="preserve">Karena pemeliharaan </v>
          </cell>
          <cell r="S348" t="str">
            <v>Penguran beban Exp. Unud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337</v>
          </cell>
          <cell r="AA348" t="str">
            <v>L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1</v>
          </cell>
          <cell r="AG348">
            <v>0</v>
          </cell>
        </row>
        <row r="349">
          <cell r="A349">
            <v>36641</v>
          </cell>
          <cell r="B349" t="str">
            <v>Gianyar</v>
          </cell>
          <cell r="C349" t="str">
            <v>P_Bangli</v>
          </cell>
          <cell r="D349">
            <v>25</v>
          </cell>
          <cell r="H349">
            <v>0.48958333333333331</v>
          </cell>
          <cell r="I349">
            <v>0.57638888888888895</v>
          </cell>
          <cell r="K349" t="str">
            <v>RR</v>
          </cell>
          <cell r="M349">
            <v>8.6805555555555636E-2</v>
          </cell>
          <cell r="N349">
            <v>15</v>
          </cell>
          <cell r="O349">
            <v>25</v>
          </cell>
          <cell r="P349">
            <v>1533.5416666666681</v>
          </cell>
          <cell r="Q349">
            <v>92</v>
          </cell>
          <cell r="R349" t="str">
            <v xml:space="preserve">Karena pemeliharaan </v>
          </cell>
          <cell r="S349" t="str">
            <v>Perbaikan scada</v>
          </cell>
          <cell r="T349">
            <v>0</v>
          </cell>
          <cell r="U349">
            <v>0</v>
          </cell>
          <cell r="V349">
            <v>0</v>
          </cell>
          <cell r="W349">
            <v>8.6805555555555636E-2</v>
          </cell>
          <cell r="X349">
            <v>0</v>
          </cell>
          <cell r="Y349">
            <v>8.6805555555555636E-2</v>
          </cell>
          <cell r="Z349">
            <v>65</v>
          </cell>
          <cell r="AA349" t="str">
            <v>R</v>
          </cell>
          <cell r="AB349">
            <v>2</v>
          </cell>
          <cell r="AC349">
            <v>0</v>
          </cell>
          <cell r="AD349">
            <v>0</v>
          </cell>
          <cell r="AE349">
            <v>0</v>
          </cell>
          <cell r="AF349">
            <v>1</v>
          </cell>
          <cell r="AG349">
            <v>1</v>
          </cell>
        </row>
        <row r="350">
          <cell r="A350">
            <v>36641</v>
          </cell>
          <cell r="B350" t="str">
            <v>Nusa Dua</v>
          </cell>
          <cell r="C350" t="str">
            <v>P_Ungasan</v>
          </cell>
          <cell r="D350">
            <v>45</v>
          </cell>
          <cell r="E350" t="str">
            <v>EF</v>
          </cell>
          <cell r="F350">
            <v>0.53055555555555556</v>
          </cell>
          <cell r="I350">
            <v>0.53125</v>
          </cell>
          <cell r="K350" t="str">
            <v>M</v>
          </cell>
          <cell r="M350">
            <v>6.9444444444444198E-4</v>
          </cell>
          <cell r="N350">
            <v>36</v>
          </cell>
          <cell r="O350">
            <v>45</v>
          </cell>
          <cell r="P350">
            <v>22.08299999999992</v>
          </cell>
          <cell r="Q350" t="str">
            <v>41e</v>
          </cell>
          <cell r="R350" t="str">
            <v>Rele bekerja tanpa penyebab yang jelas, PMT  masuk kembali</v>
          </cell>
          <cell r="T350">
            <v>0</v>
          </cell>
          <cell r="U350">
            <v>6.9444444444444198E-4</v>
          </cell>
          <cell r="V350">
            <v>0</v>
          </cell>
          <cell r="W350">
            <v>0</v>
          </cell>
          <cell r="X350">
            <v>0</v>
          </cell>
          <cell r="Y350">
            <v>6.9444444444444198E-4</v>
          </cell>
          <cell r="Z350">
            <v>135</v>
          </cell>
          <cell r="AA350" t="str">
            <v>R</v>
          </cell>
          <cell r="AB350">
            <v>0</v>
          </cell>
          <cell r="AC350">
            <v>1</v>
          </cell>
          <cell r="AD350">
            <v>1</v>
          </cell>
          <cell r="AE350">
            <v>0</v>
          </cell>
          <cell r="AF350">
            <v>0</v>
          </cell>
          <cell r="AG350">
            <v>1</v>
          </cell>
        </row>
        <row r="351">
          <cell r="A351">
            <v>36641</v>
          </cell>
          <cell r="B351" t="str">
            <v>Pesanggaran</v>
          </cell>
          <cell r="C351" t="str">
            <v>P_Pedungan</v>
          </cell>
          <cell r="D351">
            <v>218</v>
          </cell>
          <cell r="E351" t="str">
            <v>EF</v>
          </cell>
          <cell r="F351">
            <v>0.61805555555555558</v>
          </cell>
          <cell r="G351">
            <v>0.61875000000000002</v>
          </cell>
          <cell r="M351">
            <v>6.9444444444444198E-4</v>
          </cell>
          <cell r="N351">
            <v>158</v>
          </cell>
          <cell r="O351">
            <v>200</v>
          </cell>
          <cell r="P351">
            <v>106.97986666666628</v>
          </cell>
          <cell r="Q351" t="str">
            <v>41e</v>
          </cell>
          <cell r="R351" t="str">
            <v>Rele bekerja tanpa penyebab yang jelas, PMT  masuk kembali</v>
          </cell>
          <cell r="T351">
            <v>6.9444444444444198E-4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6.9444444444444198E-4</v>
          </cell>
          <cell r="Z351">
            <v>163</v>
          </cell>
          <cell r="AA351" t="str">
            <v>R</v>
          </cell>
          <cell r="AB351">
            <v>0</v>
          </cell>
          <cell r="AC351">
            <v>0</v>
          </cell>
          <cell r="AD351">
            <v>1</v>
          </cell>
          <cell r="AE351">
            <v>1</v>
          </cell>
          <cell r="AF351">
            <v>0</v>
          </cell>
          <cell r="AG351">
            <v>0</v>
          </cell>
        </row>
        <row r="352">
          <cell r="A352">
            <v>36641</v>
          </cell>
          <cell r="B352" t="str">
            <v>Pesanggaran</v>
          </cell>
          <cell r="C352" t="str">
            <v>P_Pedungan</v>
          </cell>
          <cell r="D352">
            <v>202</v>
          </cell>
          <cell r="H352">
            <v>0.66597222222222219</v>
          </cell>
          <cell r="I352">
            <v>0.66666666666666663</v>
          </cell>
          <cell r="K352" t="str">
            <v>RR</v>
          </cell>
          <cell r="M352">
            <v>6.9444444444444198E-4</v>
          </cell>
          <cell r="N352">
            <v>140</v>
          </cell>
          <cell r="O352">
            <v>208</v>
          </cell>
          <cell r="P352">
            <v>99.128133333332968</v>
          </cell>
          <cell r="Q352">
            <v>49</v>
          </cell>
          <cell r="R352" t="str">
            <v>Lain - lain</v>
          </cell>
          <cell r="S352" t="str">
            <v>Melepas LBS Buton</v>
          </cell>
          <cell r="T352">
            <v>0</v>
          </cell>
          <cell r="U352">
            <v>0</v>
          </cell>
          <cell r="V352">
            <v>0</v>
          </cell>
          <cell r="W352">
            <v>6.9444444444444198E-4</v>
          </cell>
          <cell r="X352">
            <v>0</v>
          </cell>
          <cell r="Y352">
            <v>6.9444444444444198E-4</v>
          </cell>
          <cell r="Z352">
            <v>163</v>
          </cell>
          <cell r="AA352" t="str">
            <v>R</v>
          </cell>
          <cell r="AB352">
            <v>2</v>
          </cell>
          <cell r="AC352">
            <v>0</v>
          </cell>
          <cell r="AD352">
            <v>0</v>
          </cell>
          <cell r="AE352">
            <v>0</v>
          </cell>
          <cell r="AF352">
            <v>1</v>
          </cell>
          <cell r="AG352">
            <v>1</v>
          </cell>
        </row>
        <row r="353">
          <cell r="A353">
            <v>36641</v>
          </cell>
          <cell r="B353" t="str">
            <v>Antosari</v>
          </cell>
          <cell r="C353" t="str">
            <v>P_Surabrata</v>
          </cell>
          <cell r="D353">
            <v>8</v>
          </cell>
          <cell r="E353" t="str">
            <v>OC</v>
          </cell>
          <cell r="F353">
            <v>0.7368055555555556</v>
          </cell>
          <cell r="I353">
            <v>0.73750000000000004</v>
          </cell>
          <cell r="K353" t="str">
            <v xml:space="preserve"> R</v>
          </cell>
          <cell r="M353">
            <v>6.9444444444444198E-4</v>
          </cell>
          <cell r="N353">
            <v>7</v>
          </cell>
          <cell r="O353">
            <v>12</v>
          </cell>
          <cell r="P353">
            <v>3.9258666666666526</v>
          </cell>
          <cell r="Q353" t="str">
            <v>41e</v>
          </cell>
          <cell r="R353" t="str">
            <v>Rele bekerja tanpa penyebab yang jelas, PMT  masuk kembali</v>
          </cell>
          <cell r="T353">
            <v>0</v>
          </cell>
          <cell r="U353">
            <v>6.9444444444444198E-4</v>
          </cell>
          <cell r="V353">
            <v>0</v>
          </cell>
          <cell r="W353">
            <v>0</v>
          </cell>
          <cell r="X353">
            <v>0</v>
          </cell>
          <cell r="Y353">
            <v>6.9444444444444198E-4</v>
          </cell>
          <cell r="Z353">
            <v>5</v>
          </cell>
          <cell r="AA353" t="str">
            <v>R</v>
          </cell>
          <cell r="AB353">
            <v>0</v>
          </cell>
          <cell r="AC353">
            <v>0</v>
          </cell>
          <cell r="AD353">
            <v>1</v>
          </cell>
          <cell r="AE353">
            <v>0</v>
          </cell>
          <cell r="AF353">
            <v>0</v>
          </cell>
          <cell r="AG353">
            <v>1</v>
          </cell>
        </row>
        <row r="354">
          <cell r="A354">
            <v>36641</v>
          </cell>
          <cell r="B354" t="str">
            <v>Sanur</v>
          </cell>
          <cell r="C354" t="str">
            <v>P_Bet_Ngandang</v>
          </cell>
          <cell r="D354">
            <v>70</v>
          </cell>
          <cell r="H354">
            <v>0.84375</v>
          </cell>
          <cell r="I354">
            <v>0.8569444444444444</v>
          </cell>
          <cell r="K354" t="str">
            <v>MR</v>
          </cell>
          <cell r="M354">
            <v>1.3194444444444398E-2</v>
          </cell>
          <cell r="N354">
            <v>55</v>
          </cell>
          <cell r="O354">
            <v>70</v>
          </cell>
          <cell r="P354">
            <v>652.67533333333097</v>
          </cell>
          <cell r="Q354" t="str">
            <v>44b</v>
          </cell>
          <cell r="R354" t="str">
            <v>Jumper SUTM putus</v>
          </cell>
          <cell r="S354" t="str">
            <v>Jamp.SUTM putus phasa S &amp; T di Danau Brata</v>
          </cell>
          <cell r="T354">
            <v>0</v>
          </cell>
          <cell r="U354">
            <v>0</v>
          </cell>
          <cell r="V354">
            <v>0</v>
          </cell>
          <cell r="W354">
            <v>1.3194444444444398E-2</v>
          </cell>
          <cell r="X354">
            <v>0</v>
          </cell>
          <cell r="Y354">
            <v>1.3194444444444398E-2</v>
          </cell>
          <cell r="Z354">
            <v>186</v>
          </cell>
          <cell r="AA354" t="str">
            <v>R</v>
          </cell>
          <cell r="AB354">
            <v>1</v>
          </cell>
          <cell r="AC354">
            <v>1</v>
          </cell>
          <cell r="AD354">
            <v>0</v>
          </cell>
          <cell r="AE354">
            <v>0</v>
          </cell>
          <cell r="AF354">
            <v>1</v>
          </cell>
          <cell r="AG354">
            <v>1</v>
          </cell>
        </row>
        <row r="355">
          <cell r="A355">
            <v>36641</v>
          </cell>
          <cell r="B355" t="str">
            <v>Gianyar</v>
          </cell>
          <cell r="C355" t="str">
            <v>P_Bangli</v>
          </cell>
          <cell r="D355">
            <v>90</v>
          </cell>
          <cell r="E355" t="str">
            <v>OC/M</v>
          </cell>
          <cell r="F355">
            <v>0.91388888888888886</v>
          </cell>
          <cell r="I355">
            <v>0.9145833333333333</v>
          </cell>
          <cell r="K355" t="str">
            <v>R</v>
          </cell>
          <cell r="M355">
            <v>6.9444444444444198E-4</v>
          </cell>
          <cell r="N355">
            <v>80</v>
          </cell>
          <cell r="O355">
            <v>85</v>
          </cell>
          <cell r="P355">
            <v>44.16599999999984</v>
          </cell>
          <cell r="Q355" t="str">
            <v>41e</v>
          </cell>
          <cell r="R355" t="str">
            <v>Rele bekerja tanpa penyebab yang jelas, PMT  masuk kembali</v>
          </cell>
          <cell r="T355">
            <v>0</v>
          </cell>
          <cell r="U355">
            <v>6.9444444444444198E-4</v>
          </cell>
          <cell r="V355">
            <v>0</v>
          </cell>
          <cell r="W355">
            <v>0</v>
          </cell>
          <cell r="X355">
            <v>0</v>
          </cell>
          <cell r="Y355">
            <v>6.9444444444444198E-4</v>
          </cell>
          <cell r="Z355">
            <v>65</v>
          </cell>
          <cell r="AA355" t="str">
            <v>R</v>
          </cell>
          <cell r="AB355">
            <v>1</v>
          </cell>
          <cell r="AC355">
            <v>0</v>
          </cell>
          <cell r="AD355">
            <v>1</v>
          </cell>
          <cell r="AE355">
            <v>0</v>
          </cell>
          <cell r="AF355">
            <v>0</v>
          </cell>
          <cell r="AG355">
            <v>1</v>
          </cell>
        </row>
        <row r="356">
          <cell r="A356">
            <v>36641</v>
          </cell>
          <cell r="B356" t="str">
            <v>Gianyar</v>
          </cell>
          <cell r="C356" t="str">
            <v>P_Bangli</v>
          </cell>
          <cell r="D356">
            <v>58</v>
          </cell>
          <cell r="H356">
            <v>0.97013888888888899</v>
          </cell>
          <cell r="I356">
            <v>0.98888888888888893</v>
          </cell>
          <cell r="K356" t="str">
            <v>RR</v>
          </cell>
          <cell r="M356">
            <v>1.8749999999999933E-2</v>
          </cell>
          <cell r="N356">
            <v>50</v>
          </cell>
          <cell r="O356">
            <v>58</v>
          </cell>
          <cell r="P356">
            <v>768.48839999999723</v>
          </cell>
          <cell r="Q356" t="str">
            <v>44b</v>
          </cell>
          <cell r="R356" t="str">
            <v>Jumper SUTM putus</v>
          </cell>
          <cell r="S356" t="str">
            <v>Jamperan CO putus line utama P Bangli phs R ke arah Dukuh Sari</v>
          </cell>
          <cell r="T356">
            <v>0</v>
          </cell>
          <cell r="U356">
            <v>0</v>
          </cell>
          <cell r="V356">
            <v>0</v>
          </cell>
          <cell r="W356">
            <v>1.8749999999999933E-2</v>
          </cell>
          <cell r="X356">
            <v>0</v>
          </cell>
          <cell r="Y356">
            <v>1.8749999999999933E-2</v>
          </cell>
          <cell r="Z356">
            <v>65</v>
          </cell>
          <cell r="AA356" t="str">
            <v>R</v>
          </cell>
          <cell r="AB356">
            <v>2</v>
          </cell>
          <cell r="AC356">
            <v>0</v>
          </cell>
          <cell r="AD356">
            <v>0</v>
          </cell>
          <cell r="AE356">
            <v>0</v>
          </cell>
          <cell r="AF356">
            <v>1</v>
          </cell>
          <cell r="AG356">
            <v>1</v>
          </cell>
        </row>
        <row r="357">
          <cell r="A357">
            <v>36642</v>
          </cell>
          <cell r="B357" t="str">
            <v>Antosari</v>
          </cell>
          <cell r="C357" t="str">
            <v>P_Surabrata</v>
          </cell>
          <cell r="D357">
            <v>8</v>
          </cell>
          <cell r="E357" t="str">
            <v>EF</v>
          </cell>
          <cell r="F357">
            <v>0.32569444444444445</v>
          </cell>
          <cell r="G357">
            <v>0.3263888888888889</v>
          </cell>
          <cell r="M357">
            <v>6.9444444444444198E-4</v>
          </cell>
          <cell r="N357">
            <v>7</v>
          </cell>
          <cell r="O357">
            <v>8</v>
          </cell>
          <cell r="P357">
            <v>3.9258666666666526</v>
          </cell>
          <cell r="Q357" t="str">
            <v>41e</v>
          </cell>
          <cell r="R357" t="str">
            <v>Rele bekerja tanpa penyebab yang jelas, PMT  masuk kembali</v>
          </cell>
          <cell r="T357">
            <v>6.9444444444444198E-4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6.9444444444444198E-4</v>
          </cell>
          <cell r="Z357">
            <v>5</v>
          </cell>
          <cell r="AA357" t="str">
            <v>R</v>
          </cell>
          <cell r="AB357">
            <v>0</v>
          </cell>
          <cell r="AC357">
            <v>0</v>
          </cell>
          <cell r="AD357">
            <v>1</v>
          </cell>
          <cell r="AE357">
            <v>1</v>
          </cell>
          <cell r="AF357">
            <v>0</v>
          </cell>
          <cell r="AG357">
            <v>0</v>
          </cell>
        </row>
        <row r="358">
          <cell r="A358">
            <v>36642</v>
          </cell>
          <cell r="B358" t="str">
            <v>Gianyar</v>
          </cell>
          <cell r="C358" t="str">
            <v>P_Tampak_Siring</v>
          </cell>
          <cell r="D358">
            <v>47</v>
          </cell>
          <cell r="E358" t="str">
            <v>EF</v>
          </cell>
          <cell r="F358">
            <v>0.33263888888888887</v>
          </cell>
          <cell r="G358">
            <v>0.33333333333333331</v>
          </cell>
          <cell r="M358">
            <v>6.9444444444444198E-4</v>
          </cell>
          <cell r="N358">
            <v>45</v>
          </cell>
          <cell r="O358">
            <v>47</v>
          </cell>
          <cell r="P358">
            <v>23.064466666666583</v>
          </cell>
          <cell r="Q358" t="str">
            <v>41e</v>
          </cell>
          <cell r="R358" t="str">
            <v>Rele bekerja tanpa penyebab yang jelas, PMT  masuk kembali</v>
          </cell>
          <cell r="T358">
            <v>6.9444444444444198E-4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6.9444444444444198E-4</v>
          </cell>
          <cell r="Z358">
            <v>64</v>
          </cell>
          <cell r="AA358" t="str">
            <v>R</v>
          </cell>
          <cell r="AB358">
            <v>0</v>
          </cell>
          <cell r="AC358">
            <v>0</v>
          </cell>
          <cell r="AD358">
            <v>1</v>
          </cell>
          <cell r="AE358">
            <v>1</v>
          </cell>
          <cell r="AF358">
            <v>0</v>
          </cell>
          <cell r="AG358">
            <v>0</v>
          </cell>
        </row>
        <row r="359">
          <cell r="A359">
            <v>36642</v>
          </cell>
          <cell r="B359" t="str">
            <v>Kapal</v>
          </cell>
          <cell r="C359" t="str">
            <v>P_Padangsari</v>
          </cell>
          <cell r="D359">
            <v>145</v>
          </cell>
          <cell r="H359">
            <v>0.38472222222222219</v>
          </cell>
          <cell r="I359">
            <v>0.68541666666666667</v>
          </cell>
          <cell r="K359" t="str">
            <v>R</v>
          </cell>
          <cell r="M359">
            <v>0.30069444444444449</v>
          </cell>
          <cell r="N359">
            <v>105</v>
          </cell>
          <cell r="O359">
            <v>115</v>
          </cell>
          <cell r="P359">
            <v>30810.69233333334</v>
          </cell>
          <cell r="Q359">
            <v>92</v>
          </cell>
          <cell r="R359" t="str">
            <v xml:space="preserve">Karena pemeliharaan </v>
          </cell>
          <cell r="S359" t="str">
            <v>Sesuai jadual</v>
          </cell>
          <cell r="T359">
            <v>0</v>
          </cell>
          <cell r="U359">
            <v>0</v>
          </cell>
          <cell r="V359">
            <v>0</v>
          </cell>
          <cell r="W359">
            <v>0.30069444444444449</v>
          </cell>
          <cell r="X359">
            <v>0</v>
          </cell>
          <cell r="Y359">
            <v>0.30069444444444449</v>
          </cell>
          <cell r="Z359">
            <v>95</v>
          </cell>
          <cell r="AA359" t="str">
            <v>R</v>
          </cell>
          <cell r="AB359">
            <v>1</v>
          </cell>
          <cell r="AC359">
            <v>0</v>
          </cell>
          <cell r="AD359">
            <v>0</v>
          </cell>
          <cell r="AE359">
            <v>0</v>
          </cell>
          <cell r="AF359">
            <v>1</v>
          </cell>
          <cell r="AG359">
            <v>1</v>
          </cell>
        </row>
        <row r="360">
          <cell r="A360">
            <v>36642</v>
          </cell>
          <cell r="B360" t="str">
            <v>Gianyar</v>
          </cell>
          <cell r="C360" t="str">
            <v>P_Susut</v>
          </cell>
          <cell r="D360">
            <v>20</v>
          </cell>
          <cell r="E360" t="str">
            <v>EF</v>
          </cell>
          <cell r="F360">
            <v>0.40138888888888885</v>
          </cell>
          <cell r="I360">
            <v>0.40208333333333335</v>
          </cell>
          <cell r="K360" t="str">
            <v>R</v>
          </cell>
          <cell r="M360">
            <v>6.9444444444449749E-4</v>
          </cell>
          <cell r="N360">
            <v>12</v>
          </cell>
          <cell r="O360">
            <v>20</v>
          </cell>
          <cell r="P360">
            <v>9.8146666666674154</v>
          </cell>
          <cell r="Q360" t="str">
            <v>41e</v>
          </cell>
          <cell r="R360" t="str">
            <v>Rele bekerja tanpa penyebab yang jelas, PMT  masuk kembali</v>
          </cell>
          <cell r="T360">
            <v>0</v>
          </cell>
          <cell r="U360">
            <v>6.9444444444449749E-4</v>
          </cell>
          <cell r="V360">
            <v>0</v>
          </cell>
          <cell r="W360">
            <v>0</v>
          </cell>
          <cell r="X360">
            <v>0</v>
          </cell>
          <cell r="Y360">
            <v>6.9444444444449749E-4</v>
          </cell>
          <cell r="Z360">
            <v>67</v>
          </cell>
          <cell r="AA360" t="str">
            <v>R</v>
          </cell>
          <cell r="AB360">
            <v>1</v>
          </cell>
          <cell r="AC360">
            <v>0</v>
          </cell>
          <cell r="AD360">
            <v>1</v>
          </cell>
          <cell r="AE360">
            <v>0</v>
          </cell>
          <cell r="AF360">
            <v>0</v>
          </cell>
          <cell r="AG360">
            <v>1</v>
          </cell>
        </row>
        <row r="361">
          <cell r="A361">
            <v>36642</v>
          </cell>
          <cell r="B361" t="str">
            <v>Kapal</v>
          </cell>
          <cell r="C361" t="str">
            <v>P_Monang_Maning</v>
          </cell>
          <cell r="D361">
            <v>136</v>
          </cell>
          <cell r="H361">
            <v>0.40416666666666662</v>
          </cell>
          <cell r="I361">
            <v>0.41249999999999998</v>
          </cell>
          <cell r="K361" t="str">
            <v>RR</v>
          </cell>
          <cell r="M361">
            <v>8.3333333333333592E-3</v>
          </cell>
          <cell r="N361">
            <v>136</v>
          </cell>
          <cell r="O361">
            <v>136</v>
          </cell>
          <cell r="P361">
            <v>800.8768000000025</v>
          </cell>
          <cell r="Q361">
            <v>92</v>
          </cell>
          <cell r="R361" t="str">
            <v xml:space="preserve">Karena pemeliharaan </v>
          </cell>
          <cell r="T361">
            <v>0</v>
          </cell>
          <cell r="U361">
            <v>0</v>
          </cell>
          <cell r="V361">
            <v>0</v>
          </cell>
          <cell r="W361">
            <v>8.3333333333333592E-3</v>
          </cell>
          <cell r="X361">
            <v>0</v>
          </cell>
          <cell r="Y361">
            <v>8.3333333333333592E-3</v>
          </cell>
          <cell r="Z361">
            <v>103</v>
          </cell>
          <cell r="AA361" t="str">
            <v>R</v>
          </cell>
          <cell r="AB361">
            <v>2</v>
          </cell>
          <cell r="AC361">
            <v>0</v>
          </cell>
          <cell r="AD361">
            <v>0</v>
          </cell>
          <cell r="AE361">
            <v>0</v>
          </cell>
          <cell r="AF361">
            <v>1</v>
          </cell>
          <cell r="AG361">
            <v>1</v>
          </cell>
        </row>
        <row r="362">
          <cell r="A362">
            <v>36642</v>
          </cell>
          <cell r="B362" t="str">
            <v>Gianyar</v>
          </cell>
          <cell r="C362" t="str">
            <v>P_Ubud</v>
          </cell>
          <cell r="D362">
            <v>95</v>
          </cell>
          <cell r="E362" t="str">
            <v>EF</v>
          </cell>
          <cell r="F362">
            <v>0.42222222222222222</v>
          </cell>
          <cell r="G362">
            <v>0.42291666666666666</v>
          </cell>
          <cell r="M362">
            <v>6.9444444444444198E-4</v>
          </cell>
          <cell r="N362">
            <v>70</v>
          </cell>
          <cell r="O362">
            <v>95</v>
          </cell>
          <cell r="P362">
            <v>46.619666666666504</v>
          </cell>
          <cell r="Q362" t="str">
            <v>41e</v>
          </cell>
          <cell r="R362" t="str">
            <v>Rele bekerja tanpa penyebab yang jelas, PMT  masuk kembali</v>
          </cell>
          <cell r="T362">
            <v>6.9444444444444198E-4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6.9444444444444198E-4</v>
          </cell>
          <cell r="Z362">
            <v>69</v>
          </cell>
          <cell r="AA362" t="str">
            <v>R</v>
          </cell>
          <cell r="AB362">
            <v>0</v>
          </cell>
          <cell r="AC362">
            <v>0</v>
          </cell>
          <cell r="AD362">
            <v>1</v>
          </cell>
          <cell r="AE362">
            <v>1</v>
          </cell>
          <cell r="AF362">
            <v>0</v>
          </cell>
          <cell r="AG362">
            <v>0</v>
          </cell>
        </row>
        <row r="363">
          <cell r="A363">
            <v>36642</v>
          </cell>
          <cell r="B363" t="str">
            <v>Sanur</v>
          </cell>
          <cell r="C363" t="str">
            <v>P_Sudirman</v>
          </cell>
          <cell r="D363">
            <v>160</v>
          </cell>
          <cell r="E363" t="str">
            <v>OC/M</v>
          </cell>
          <cell r="F363">
            <v>0.5083333333333333</v>
          </cell>
          <cell r="I363">
            <v>0.50902777777777775</v>
          </cell>
          <cell r="K363" t="str">
            <v>R</v>
          </cell>
          <cell r="M363">
            <v>6.9444444444444198E-4</v>
          </cell>
          <cell r="N363">
            <v>112</v>
          </cell>
          <cell r="O363">
            <v>160</v>
          </cell>
          <cell r="P363">
            <v>78.517333333333056</v>
          </cell>
          <cell r="Q363" t="str">
            <v>41e</v>
          </cell>
          <cell r="R363" t="str">
            <v>Rele bekerja tanpa penyebab yang jelas, PMT  masuk kembali</v>
          </cell>
          <cell r="T363">
            <v>0</v>
          </cell>
          <cell r="U363">
            <v>6.9444444444444198E-4</v>
          </cell>
          <cell r="V363">
            <v>0</v>
          </cell>
          <cell r="W363">
            <v>0</v>
          </cell>
          <cell r="X363">
            <v>0</v>
          </cell>
          <cell r="Y363">
            <v>6.9444444444444198E-4</v>
          </cell>
          <cell r="Z363">
            <v>189</v>
          </cell>
          <cell r="AA363" t="str">
            <v>R</v>
          </cell>
          <cell r="AB363">
            <v>1</v>
          </cell>
          <cell r="AC363">
            <v>0</v>
          </cell>
          <cell r="AD363">
            <v>1</v>
          </cell>
          <cell r="AE363">
            <v>0</v>
          </cell>
          <cell r="AF363">
            <v>0</v>
          </cell>
          <cell r="AG363">
            <v>1</v>
          </cell>
        </row>
        <row r="364">
          <cell r="A364">
            <v>36642</v>
          </cell>
          <cell r="B364" t="str">
            <v>Sanur</v>
          </cell>
          <cell r="C364" t="str">
            <v>P_Sudirman</v>
          </cell>
          <cell r="D364">
            <v>160</v>
          </cell>
          <cell r="H364">
            <v>0.54236111111111118</v>
          </cell>
          <cell r="I364">
            <v>0.54305555555555551</v>
          </cell>
          <cell r="K364" t="str">
            <v>RR</v>
          </cell>
          <cell r="M364">
            <v>6.9444444444433095E-4</v>
          </cell>
          <cell r="N364">
            <v>160</v>
          </cell>
          <cell r="O364">
            <v>174</v>
          </cell>
          <cell r="P364">
            <v>78.517333333320508</v>
          </cell>
          <cell r="Q364">
            <v>49</v>
          </cell>
          <cell r="R364" t="str">
            <v>Lain - lain</v>
          </cell>
          <cell r="S364" t="str">
            <v>Memasukan LBS Amsterdam</v>
          </cell>
          <cell r="T364">
            <v>0</v>
          </cell>
          <cell r="U364">
            <v>0</v>
          </cell>
          <cell r="V364">
            <v>0</v>
          </cell>
          <cell r="W364">
            <v>6.9444444444433095E-4</v>
          </cell>
          <cell r="X364">
            <v>0</v>
          </cell>
          <cell r="Y364">
            <v>6.9444444444433095E-4</v>
          </cell>
          <cell r="Z364">
            <v>189</v>
          </cell>
          <cell r="AA364" t="str">
            <v>R</v>
          </cell>
          <cell r="AB364">
            <v>2</v>
          </cell>
          <cell r="AC364">
            <v>0</v>
          </cell>
          <cell r="AD364">
            <v>0</v>
          </cell>
          <cell r="AE364">
            <v>0</v>
          </cell>
          <cell r="AF364">
            <v>1</v>
          </cell>
          <cell r="AG364">
            <v>1</v>
          </cell>
        </row>
        <row r="365">
          <cell r="A365">
            <v>36642</v>
          </cell>
          <cell r="B365" t="str">
            <v>Kapal</v>
          </cell>
          <cell r="C365" t="str">
            <v>P_Marga</v>
          </cell>
          <cell r="D365">
            <v>45</v>
          </cell>
          <cell r="E365" t="str">
            <v>OC/M</v>
          </cell>
          <cell r="F365">
            <v>0.57361111111111118</v>
          </cell>
          <cell r="I365">
            <v>0.57430555555555551</v>
          </cell>
          <cell r="K365" t="str">
            <v>R</v>
          </cell>
          <cell r="M365">
            <v>6.9444444444433095E-4</v>
          </cell>
          <cell r="N365">
            <v>15</v>
          </cell>
          <cell r="O365">
            <v>15</v>
          </cell>
          <cell r="P365">
            <v>22.082999999996392</v>
          </cell>
          <cell r="Q365" t="str">
            <v>41e</v>
          </cell>
          <cell r="R365" t="str">
            <v>Rele bekerja tanpa penyebab yang jelas, PMT  masuk kembali</v>
          </cell>
          <cell r="T365">
            <v>0</v>
          </cell>
          <cell r="U365">
            <v>6.9444444444433095E-4</v>
          </cell>
          <cell r="V365">
            <v>0</v>
          </cell>
          <cell r="W365">
            <v>0</v>
          </cell>
          <cell r="X365">
            <v>0</v>
          </cell>
          <cell r="Y365">
            <v>6.9444444444433095E-4</v>
          </cell>
          <cell r="Z365">
            <v>110</v>
          </cell>
          <cell r="AA365" t="str">
            <v>R</v>
          </cell>
          <cell r="AB365">
            <v>1</v>
          </cell>
          <cell r="AC365">
            <v>0</v>
          </cell>
          <cell r="AD365">
            <v>1</v>
          </cell>
          <cell r="AE365">
            <v>0</v>
          </cell>
          <cell r="AF365">
            <v>0</v>
          </cell>
          <cell r="AG365">
            <v>1</v>
          </cell>
        </row>
        <row r="366">
          <cell r="A366">
            <v>36642</v>
          </cell>
          <cell r="B366" t="str">
            <v>Kapal</v>
          </cell>
          <cell r="C366" t="str">
            <v>P_Marga</v>
          </cell>
          <cell r="D366">
            <v>15</v>
          </cell>
          <cell r="E366" t="str">
            <v>EF</v>
          </cell>
          <cell r="F366">
            <v>0.57499999999999996</v>
          </cell>
          <cell r="G366">
            <v>0.5756944444444444</v>
          </cell>
          <cell r="M366">
            <v>6.9444444444444198E-4</v>
          </cell>
          <cell r="N366">
            <v>15</v>
          </cell>
          <cell r="O366">
            <v>45</v>
          </cell>
          <cell r="P366">
            <v>7.360999999999974</v>
          </cell>
          <cell r="Q366" t="str">
            <v>41e</v>
          </cell>
          <cell r="R366" t="str">
            <v>Rele bekerja tanpa penyebab yang jelas, PMT  masuk kembali</v>
          </cell>
          <cell r="S366" t="str">
            <v>Recloser sukses</v>
          </cell>
          <cell r="T366">
            <v>6.9444444444444198E-4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6.9444444444444198E-4</v>
          </cell>
          <cell r="Z366">
            <v>110</v>
          </cell>
          <cell r="AA366" t="str">
            <v>R</v>
          </cell>
          <cell r="AB366">
            <v>0</v>
          </cell>
          <cell r="AC366">
            <v>0</v>
          </cell>
          <cell r="AD366">
            <v>1</v>
          </cell>
          <cell r="AE366">
            <v>1</v>
          </cell>
          <cell r="AF366">
            <v>0</v>
          </cell>
          <cell r="AG366">
            <v>0</v>
          </cell>
        </row>
        <row r="367">
          <cell r="A367">
            <v>36642</v>
          </cell>
          <cell r="B367" t="str">
            <v>Antosari</v>
          </cell>
          <cell r="C367" t="str">
            <v>P_Belimbing</v>
          </cell>
          <cell r="D367">
            <v>2</v>
          </cell>
          <cell r="E367" t="str">
            <v>EF</v>
          </cell>
          <cell r="F367">
            <v>0.60902777777777783</v>
          </cell>
          <cell r="G367">
            <v>0.60972222222222217</v>
          </cell>
          <cell r="M367">
            <v>6.9444444444433095E-4</v>
          </cell>
          <cell r="N367">
            <v>2</v>
          </cell>
          <cell r="O367">
            <v>2</v>
          </cell>
          <cell r="P367">
            <v>0.98146666666650628</v>
          </cell>
          <cell r="Q367" t="str">
            <v>41e</v>
          </cell>
          <cell r="R367" t="str">
            <v>Rele bekerja tanpa penyebab yang jelas, PMT  masuk kembali</v>
          </cell>
          <cell r="S367" t="str">
            <v>Recloser sukses</v>
          </cell>
          <cell r="T367">
            <v>6.9444444444433095E-4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6.9444444444433095E-4</v>
          </cell>
          <cell r="Z367">
            <v>3</v>
          </cell>
          <cell r="AA367" t="str">
            <v>R</v>
          </cell>
          <cell r="AB367">
            <v>0</v>
          </cell>
          <cell r="AC367">
            <v>0</v>
          </cell>
          <cell r="AD367">
            <v>1</v>
          </cell>
          <cell r="AE367">
            <v>1</v>
          </cell>
          <cell r="AF367">
            <v>0</v>
          </cell>
          <cell r="AG367">
            <v>0</v>
          </cell>
        </row>
        <row r="368">
          <cell r="A368">
            <v>36642</v>
          </cell>
          <cell r="B368" t="str">
            <v>Gianyar</v>
          </cell>
          <cell r="C368" t="str">
            <v>P_Bangli</v>
          </cell>
          <cell r="D368">
            <v>22</v>
          </cell>
          <cell r="H368">
            <v>0.64097222222222217</v>
          </cell>
          <cell r="I368">
            <v>0.65972222222222221</v>
          </cell>
          <cell r="K368" t="str">
            <v>RR</v>
          </cell>
          <cell r="M368">
            <v>1.8750000000000044E-2</v>
          </cell>
          <cell r="N368">
            <v>20</v>
          </cell>
          <cell r="O368">
            <v>28</v>
          </cell>
          <cell r="P368">
            <v>291.49560000000071</v>
          </cell>
          <cell r="Q368">
            <v>46</v>
          </cell>
          <cell r="R368" t="str">
            <v>Cut Out rusak</v>
          </cell>
          <cell r="S368" t="str">
            <v>Perbk. Jamp. CO phasa S putus di Bukit Sari</v>
          </cell>
          <cell r="T368">
            <v>0</v>
          </cell>
          <cell r="U368">
            <v>0</v>
          </cell>
          <cell r="V368">
            <v>0</v>
          </cell>
          <cell r="W368">
            <v>1.8750000000000044E-2</v>
          </cell>
          <cell r="X368">
            <v>0</v>
          </cell>
          <cell r="Y368">
            <v>1.8750000000000044E-2</v>
          </cell>
          <cell r="Z368">
            <v>65</v>
          </cell>
          <cell r="AA368" t="str">
            <v>R</v>
          </cell>
          <cell r="AB368">
            <v>2</v>
          </cell>
          <cell r="AC368">
            <v>0</v>
          </cell>
          <cell r="AD368">
            <v>0</v>
          </cell>
          <cell r="AE368">
            <v>0</v>
          </cell>
          <cell r="AF368">
            <v>1</v>
          </cell>
          <cell r="AG368">
            <v>1</v>
          </cell>
        </row>
        <row r="369">
          <cell r="A369">
            <v>36642</v>
          </cell>
          <cell r="B369" t="str">
            <v>Kapal</v>
          </cell>
          <cell r="C369" t="str">
            <v>P_Sakah_Lukluk</v>
          </cell>
          <cell r="D369">
            <v>175</v>
          </cell>
          <cell r="E369" t="str">
            <v>EF</v>
          </cell>
          <cell r="F369">
            <v>0.78263888888888899</v>
          </cell>
          <cell r="G369">
            <v>0.78333333333333333</v>
          </cell>
          <cell r="M369">
            <v>6.9444444444433095E-4</v>
          </cell>
          <cell r="N369">
            <v>140</v>
          </cell>
          <cell r="O369">
            <v>175</v>
          </cell>
          <cell r="P369">
            <v>85.87833333331929</v>
          </cell>
          <cell r="Q369" t="str">
            <v>41e</v>
          </cell>
          <cell r="R369" t="str">
            <v>Rele bekerja tanpa penyebab yang jelas, PMT  masuk kembali</v>
          </cell>
          <cell r="S369" t="str">
            <v>Recloser sukses</v>
          </cell>
          <cell r="T369">
            <v>6.9444444444433095E-4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6.9444444444433095E-4</v>
          </cell>
          <cell r="Z369">
            <v>107</v>
          </cell>
          <cell r="AA369" t="str">
            <v>R</v>
          </cell>
          <cell r="AB369">
            <v>0</v>
          </cell>
          <cell r="AC369">
            <v>0</v>
          </cell>
          <cell r="AD369">
            <v>1</v>
          </cell>
          <cell r="AE369">
            <v>1</v>
          </cell>
          <cell r="AF369">
            <v>0</v>
          </cell>
          <cell r="AG369">
            <v>0</v>
          </cell>
        </row>
        <row r="370">
          <cell r="A370">
            <v>36642</v>
          </cell>
          <cell r="B370" t="str">
            <v>Kapal</v>
          </cell>
          <cell r="C370" t="str">
            <v>P_Sakah_Lukluk</v>
          </cell>
          <cell r="D370">
            <v>165</v>
          </cell>
          <cell r="H370">
            <v>0.86944444444444446</v>
          </cell>
          <cell r="I370">
            <v>0.87916666666666676</v>
          </cell>
          <cell r="K370" t="str">
            <v>RR</v>
          </cell>
          <cell r="M370">
            <v>9.7222222222222987E-3</v>
          </cell>
          <cell r="N370">
            <v>110</v>
          </cell>
          <cell r="O370">
            <v>160</v>
          </cell>
          <cell r="P370">
            <v>1133.5940000000089</v>
          </cell>
          <cell r="Q370" t="str">
            <v>44b</v>
          </cell>
          <cell r="R370" t="str">
            <v>Jumper SUTM putus</v>
          </cell>
          <cell r="S370" t="str">
            <v>Perb. Jamp. SUTM phasa S putus di Singa Kerta</v>
          </cell>
          <cell r="T370">
            <v>0</v>
          </cell>
          <cell r="U370">
            <v>0</v>
          </cell>
          <cell r="V370">
            <v>0</v>
          </cell>
          <cell r="W370">
            <v>9.7222222222222987E-3</v>
          </cell>
          <cell r="X370">
            <v>0</v>
          </cell>
          <cell r="Y370">
            <v>9.7222222222222987E-3</v>
          </cell>
          <cell r="Z370">
            <v>107</v>
          </cell>
          <cell r="AA370" t="str">
            <v>R</v>
          </cell>
          <cell r="AB370">
            <v>2</v>
          </cell>
          <cell r="AC370">
            <v>0</v>
          </cell>
          <cell r="AD370">
            <v>0</v>
          </cell>
          <cell r="AE370">
            <v>0</v>
          </cell>
          <cell r="AF370">
            <v>1</v>
          </cell>
          <cell r="AG370">
            <v>1</v>
          </cell>
        </row>
        <row r="371">
          <cell r="A371">
            <v>36643</v>
          </cell>
          <cell r="B371" t="str">
            <v>Gianyar</v>
          </cell>
          <cell r="C371" t="str">
            <v>P_Blahbatuh</v>
          </cell>
          <cell r="D371">
            <v>96</v>
          </cell>
          <cell r="E371" t="str">
            <v>OC</v>
          </cell>
          <cell r="F371">
            <v>0.35694444444444445</v>
          </cell>
          <cell r="I371">
            <v>0.3576388888888889</v>
          </cell>
          <cell r="K371" t="str">
            <v>R</v>
          </cell>
          <cell r="M371">
            <v>6.9444444444444198E-4</v>
          </cell>
          <cell r="N371">
            <v>92</v>
          </cell>
          <cell r="O371">
            <v>96</v>
          </cell>
          <cell r="P371">
            <v>47.110399999999828</v>
          </cell>
          <cell r="Q371" t="str">
            <v>41e</v>
          </cell>
          <cell r="R371" t="str">
            <v>Rele bekerja tanpa penyebab yang jelas, PMT  masuk kembali</v>
          </cell>
          <cell r="T371">
            <v>0</v>
          </cell>
          <cell r="U371">
            <v>6.9444444444444198E-4</v>
          </cell>
          <cell r="V371">
            <v>0</v>
          </cell>
          <cell r="W371">
            <v>0</v>
          </cell>
          <cell r="X371">
            <v>0</v>
          </cell>
          <cell r="Y371">
            <v>6.9444444444444198E-4</v>
          </cell>
          <cell r="Z371">
            <v>66</v>
          </cell>
          <cell r="AA371" t="str">
            <v>R</v>
          </cell>
          <cell r="AB371">
            <v>1</v>
          </cell>
          <cell r="AC371">
            <v>0</v>
          </cell>
          <cell r="AD371">
            <v>1</v>
          </cell>
          <cell r="AE371">
            <v>0</v>
          </cell>
          <cell r="AF371">
            <v>0</v>
          </cell>
          <cell r="AG371">
            <v>1</v>
          </cell>
        </row>
        <row r="372">
          <cell r="A372">
            <v>36643</v>
          </cell>
          <cell r="B372" t="str">
            <v>Kapal</v>
          </cell>
          <cell r="C372" t="str">
            <v>P_Penebel</v>
          </cell>
          <cell r="D372">
            <v>35</v>
          </cell>
          <cell r="H372">
            <v>0.37361111111111112</v>
          </cell>
          <cell r="I372">
            <v>0.60972222222222217</v>
          </cell>
          <cell r="J372">
            <v>0.3743055555555555</v>
          </cell>
          <cell r="K372" t="str">
            <v>MM</v>
          </cell>
          <cell r="M372">
            <v>6.9444444444438647E-4</v>
          </cell>
          <cell r="N372">
            <v>45</v>
          </cell>
          <cell r="O372">
            <v>45</v>
          </cell>
          <cell r="P372">
            <v>17.175666666665233</v>
          </cell>
          <cell r="Q372">
            <v>59</v>
          </cell>
          <cell r="R372" t="str">
            <v>Lain - lain.</v>
          </cell>
          <cell r="S372" t="str">
            <v>Perbaikan PMT _Penebel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6.9444444444438647E-4</v>
          </cell>
          <cell r="Y372">
            <v>6.9444444444438647E-4</v>
          </cell>
          <cell r="Z372">
            <v>101</v>
          </cell>
          <cell r="AA372" t="str">
            <v>R</v>
          </cell>
          <cell r="AB372">
            <v>0</v>
          </cell>
          <cell r="AC372">
            <v>2</v>
          </cell>
          <cell r="AD372">
            <v>0</v>
          </cell>
          <cell r="AE372">
            <v>0</v>
          </cell>
          <cell r="AF372">
            <v>1</v>
          </cell>
          <cell r="AG372">
            <v>1</v>
          </cell>
        </row>
        <row r="373">
          <cell r="A373">
            <v>36643</v>
          </cell>
          <cell r="B373" t="str">
            <v>Sanur</v>
          </cell>
          <cell r="C373" t="str">
            <v>P_Sedap_Malam</v>
          </cell>
          <cell r="D373">
            <v>135</v>
          </cell>
          <cell r="H373">
            <v>0.39583333333333331</v>
          </cell>
          <cell r="I373">
            <v>0.66736111111111107</v>
          </cell>
          <cell r="K373" t="str">
            <v>MM</v>
          </cell>
          <cell r="M373">
            <v>0.27152777777777776</v>
          </cell>
          <cell r="N373">
            <v>98</v>
          </cell>
          <cell r="O373">
            <v>138</v>
          </cell>
          <cell r="P373">
            <v>25903.358999999993</v>
          </cell>
          <cell r="Q373">
            <v>92</v>
          </cell>
          <cell r="R373" t="str">
            <v xml:space="preserve">Karena pemeliharaan </v>
          </cell>
          <cell r="S373" t="str">
            <v>Har oleh Cabang sesuai jadwal</v>
          </cell>
          <cell r="T373">
            <v>0</v>
          </cell>
          <cell r="U373">
            <v>0</v>
          </cell>
          <cell r="V373">
            <v>0</v>
          </cell>
          <cell r="W373">
            <v>0.27152777777777776</v>
          </cell>
          <cell r="X373">
            <v>0</v>
          </cell>
          <cell r="Y373">
            <v>0.27152777777777776</v>
          </cell>
          <cell r="Z373">
            <v>195</v>
          </cell>
          <cell r="AA373" t="str">
            <v>R</v>
          </cell>
          <cell r="AB373">
            <v>0</v>
          </cell>
          <cell r="AC373">
            <v>2</v>
          </cell>
          <cell r="AD373">
            <v>0</v>
          </cell>
          <cell r="AE373">
            <v>0</v>
          </cell>
          <cell r="AF373">
            <v>1</v>
          </cell>
          <cell r="AG373">
            <v>1</v>
          </cell>
        </row>
        <row r="374">
          <cell r="A374">
            <v>36643</v>
          </cell>
          <cell r="B374" t="str">
            <v>Sanur</v>
          </cell>
          <cell r="C374" t="str">
            <v>P_Nusa_Indah</v>
          </cell>
          <cell r="D374">
            <v>140</v>
          </cell>
          <cell r="H374">
            <v>0.43125000000000002</v>
          </cell>
          <cell r="I374">
            <v>0.43263888888888885</v>
          </cell>
          <cell r="K374" t="str">
            <v>RR</v>
          </cell>
          <cell r="M374">
            <v>1.3888888888888284E-3</v>
          </cell>
          <cell r="N374">
            <v>140</v>
          </cell>
          <cell r="O374">
            <v>167</v>
          </cell>
          <cell r="P374">
            <v>137.40533333332735</v>
          </cell>
          <cell r="Q374">
            <v>49</v>
          </cell>
          <cell r="R374" t="str">
            <v>Lain - lain</v>
          </cell>
          <cell r="S374" t="str">
            <v>Masukkan LBS Kepundung</v>
          </cell>
          <cell r="T374">
            <v>0</v>
          </cell>
          <cell r="U374">
            <v>0</v>
          </cell>
          <cell r="V374">
            <v>0</v>
          </cell>
          <cell r="W374">
            <v>1.3888888888888284E-3</v>
          </cell>
          <cell r="X374">
            <v>0</v>
          </cell>
          <cell r="Y374">
            <v>1.3888888888888284E-3</v>
          </cell>
          <cell r="Z374">
            <v>193</v>
          </cell>
          <cell r="AA374" t="str">
            <v>R</v>
          </cell>
          <cell r="AB374">
            <v>2</v>
          </cell>
          <cell r="AC374">
            <v>0</v>
          </cell>
          <cell r="AD374">
            <v>0</v>
          </cell>
          <cell r="AE374">
            <v>0</v>
          </cell>
          <cell r="AF374">
            <v>1</v>
          </cell>
          <cell r="AG374">
            <v>1</v>
          </cell>
        </row>
        <row r="375">
          <cell r="A375">
            <v>36643</v>
          </cell>
          <cell r="B375" t="str">
            <v>Nusa Dua</v>
          </cell>
          <cell r="C375" t="str">
            <v>Nusa_Dua_Trafo_3</v>
          </cell>
          <cell r="D375">
            <v>0</v>
          </cell>
          <cell r="H375">
            <v>0.43541666666666662</v>
          </cell>
          <cell r="I375">
            <v>0.60972222222222217</v>
          </cell>
          <cell r="J375">
            <v>0.43472222222222223</v>
          </cell>
          <cell r="K375" t="str">
            <v>MM</v>
          </cell>
          <cell r="M375">
            <v>0</v>
          </cell>
          <cell r="P375">
            <v>0</v>
          </cell>
          <cell r="Q375">
            <v>92</v>
          </cell>
          <cell r="R375" t="str">
            <v xml:space="preserve">Karena pemeliharaan </v>
          </cell>
          <cell r="S375" t="str">
            <v>Pemeliharaan sesuai jadwal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-6.9444444444438647E-4</v>
          </cell>
          <cell r="Y375">
            <v>-6.9444444444438647E-4</v>
          </cell>
          <cell r="Z375">
            <v>123</v>
          </cell>
          <cell r="AA375" t="str">
            <v>M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1</v>
          </cell>
          <cell r="AG375">
            <v>1</v>
          </cell>
        </row>
        <row r="376">
          <cell r="A376">
            <v>36643</v>
          </cell>
          <cell r="B376" t="str">
            <v>Nusa Dua</v>
          </cell>
          <cell r="C376" t="str">
            <v>P_Ungasan</v>
          </cell>
          <cell r="D376">
            <v>0</v>
          </cell>
          <cell r="H376">
            <v>0.4548611111111111</v>
          </cell>
          <cell r="I376">
            <v>0.59652777777777777</v>
          </cell>
          <cell r="J376">
            <v>0.45416666666666666</v>
          </cell>
          <cell r="K376" t="str">
            <v>MM</v>
          </cell>
          <cell r="N376">
            <v>12</v>
          </cell>
          <cell r="O376">
            <v>18</v>
          </cell>
          <cell r="P376">
            <v>0</v>
          </cell>
          <cell r="Q376">
            <v>92</v>
          </cell>
          <cell r="R376" t="str">
            <v xml:space="preserve">Karena pemeliharaan </v>
          </cell>
          <cell r="S376" t="str">
            <v>Pemeliharaan sesuai jadwal / Beban dimanuver ke P Tragia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-6.9444444444444198E-4</v>
          </cell>
          <cell r="Y376">
            <v>-6.9444444444444198E-4</v>
          </cell>
          <cell r="Z376">
            <v>135</v>
          </cell>
          <cell r="AA376" t="str">
            <v>R</v>
          </cell>
          <cell r="AB376">
            <v>0</v>
          </cell>
          <cell r="AC376">
            <v>2</v>
          </cell>
          <cell r="AD376">
            <v>0</v>
          </cell>
          <cell r="AE376">
            <v>0</v>
          </cell>
          <cell r="AF376">
            <v>1</v>
          </cell>
          <cell r="AG376">
            <v>1</v>
          </cell>
        </row>
        <row r="377">
          <cell r="A377">
            <v>36643</v>
          </cell>
          <cell r="B377" t="str">
            <v>Nusa Dua</v>
          </cell>
          <cell r="C377" t="str">
            <v>P_Mumbul</v>
          </cell>
          <cell r="D377">
            <v>100</v>
          </cell>
          <cell r="H377">
            <v>0.49027777777777781</v>
          </cell>
          <cell r="I377">
            <v>0.4916666666666667</v>
          </cell>
          <cell r="K377" t="str">
            <v>MM</v>
          </cell>
          <cell r="M377">
            <v>1.388888888888884E-3</v>
          </cell>
          <cell r="N377">
            <v>95</v>
          </cell>
          <cell r="O377">
            <v>100</v>
          </cell>
          <cell r="P377">
            <v>98.14666666666632</v>
          </cell>
          <cell r="Q377">
            <v>92</v>
          </cell>
          <cell r="R377" t="str">
            <v xml:space="preserve">Karena pemeliharaan </v>
          </cell>
          <cell r="S377" t="str">
            <v>Pemeliharaan sesuai jadwal</v>
          </cell>
          <cell r="T377">
            <v>0</v>
          </cell>
          <cell r="U377">
            <v>0</v>
          </cell>
          <cell r="V377">
            <v>0</v>
          </cell>
          <cell r="W377">
            <v>1.388888888888884E-3</v>
          </cell>
          <cell r="X377">
            <v>0</v>
          </cell>
          <cell r="Y377">
            <v>1.388888888888884E-3</v>
          </cell>
          <cell r="Z377">
            <v>136</v>
          </cell>
          <cell r="AA377" t="str">
            <v>R</v>
          </cell>
          <cell r="AB377">
            <v>0</v>
          </cell>
          <cell r="AC377">
            <v>2</v>
          </cell>
          <cell r="AD377">
            <v>0</v>
          </cell>
          <cell r="AE377">
            <v>0</v>
          </cell>
          <cell r="AF377">
            <v>1</v>
          </cell>
          <cell r="AG377">
            <v>1</v>
          </cell>
        </row>
        <row r="378">
          <cell r="A378">
            <v>36643</v>
          </cell>
          <cell r="B378" t="str">
            <v>Nusa Dua</v>
          </cell>
          <cell r="C378" t="str">
            <v>P_Tanjung_Benoa</v>
          </cell>
          <cell r="D378">
            <v>20</v>
          </cell>
          <cell r="H378">
            <v>0.49583333333333335</v>
          </cell>
          <cell r="I378">
            <v>0.49722222222222223</v>
          </cell>
          <cell r="K378" t="str">
            <v>MM</v>
          </cell>
          <cell r="M378">
            <v>1.388888888888884E-3</v>
          </cell>
          <cell r="N378">
            <v>20</v>
          </cell>
          <cell r="O378">
            <v>20</v>
          </cell>
          <cell r="P378">
            <v>19.629333333333264</v>
          </cell>
          <cell r="Q378">
            <v>92</v>
          </cell>
          <cell r="R378" t="str">
            <v xml:space="preserve">Karena pemeliharaan </v>
          </cell>
          <cell r="S378" t="str">
            <v xml:space="preserve">Pemeliharaan sesuai jadwal </v>
          </cell>
          <cell r="T378">
            <v>0</v>
          </cell>
          <cell r="U378">
            <v>0</v>
          </cell>
          <cell r="V378">
            <v>0</v>
          </cell>
          <cell r="W378">
            <v>1.388888888888884E-3</v>
          </cell>
          <cell r="X378">
            <v>0</v>
          </cell>
          <cell r="Y378">
            <v>1.388888888888884E-3</v>
          </cell>
          <cell r="Z378">
            <v>134</v>
          </cell>
          <cell r="AA378" t="str">
            <v>R</v>
          </cell>
          <cell r="AB378">
            <v>0</v>
          </cell>
          <cell r="AC378">
            <v>2</v>
          </cell>
          <cell r="AD378">
            <v>0</v>
          </cell>
          <cell r="AE378">
            <v>0</v>
          </cell>
          <cell r="AF378">
            <v>1</v>
          </cell>
          <cell r="AG378">
            <v>1</v>
          </cell>
        </row>
        <row r="379">
          <cell r="A379">
            <v>36643</v>
          </cell>
          <cell r="B379" t="str">
            <v>Pesanggaran</v>
          </cell>
          <cell r="C379" t="str">
            <v>P_Exp._Legian</v>
          </cell>
          <cell r="D379">
            <v>8</v>
          </cell>
          <cell r="H379">
            <v>0.47847222222222219</v>
          </cell>
          <cell r="I379">
            <v>0.54652777777777783</v>
          </cell>
          <cell r="K379" t="str">
            <v>RR</v>
          </cell>
          <cell r="M379">
            <v>6.8055555555555647E-2</v>
          </cell>
          <cell r="N379">
            <v>8</v>
          </cell>
          <cell r="O379">
            <v>120</v>
          </cell>
          <cell r="P379">
            <v>384.73493333333386</v>
          </cell>
          <cell r="Q379" t="str">
            <v>44b</v>
          </cell>
          <cell r="R379" t="str">
            <v>Jumper SUTM putus</v>
          </cell>
          <cell r="S379" t="str">
            <v>Perbaikan jumper putus pool I GI</v>
          </cell>
          <cell r="T379">
            <v>0</v>
          </cell>
          <cell r="U379">
            <v>0</v>
          </cell>
          <cell r="V379">
            <v>0</v>
          </cell>
          <cell r="W379">
            <v>6.8055555555555647E-2</v>
          </cell>
          <cell r="X379">
            <v>0</v>
          </cell>
          <cell r="Y379">
            <v>6.8055555555555647E-2</v>
          </cell>
          <cell r="Z379">
            <v>157</v>
          </cell>
          <cell r="AA379" t="str">
            <v>R</v>
          </cell>
          <cell r="AB379">
            <v>2</v>
          </cell>
          <cell r="AC379">
            <v>0</v>
          </cell>
          <cell r="AD379">
            <v>0</v>
          </cell>
          <cell r="AE379">
            <v>0</v>
          </cell>
          <cell r="AF379">
            <v>1</v>
          </cell>
          <cell r="AG379">
            <v>1</v>
          </cell>
        </row>
        <row r="380">
          <cell r="A380">
            <v>36643</v>
          </cell>
          <cell r="B380" t="str">
            <v>GH_Legian</v>
          </cell>
          <cell r="C380" t="str">
            <v>LBS4_P_Exp._Legian</v>
          </cell>
          <cell r="D380">
            <v>0</v>
          </cell>
          <cell r="H380">
            <v>0.47916666666666669</v>
          </cell>
          <cell r="I380">
            <v>0.54652777777777783</v>
          </cell>
          <cell r="K380" t="str">
            <v>RR</v>
          </cell>
          <cell r="M380">
            <v>6.7361111111111149E-2</v>
          </cell>
          <cell r="P380">
            <v>0</v>
          </cell>
          <cell r="Q380" t="str">
            <v>41e</v>
          </cell>
          <cell r="R380" t="str">
            <v>Rele bekerja tanpa penyebab yang jelas, PMT  masuk kembali</v>
          </cell>
          <cell r="S380" t="str">
            <v>Lokalisir</v>
          </cell>
          <cell r="T380">
            <v>0</v>
          </cell>
          <cell r="U380">
            <v>0</v>
          </cell>
          <cell r="V380">
            <v>0</v>
          </cell>
          <cell r="W380">
            <v>6.7361111111111149E-2</v>
          </cell>
          <cell r="X380">
            <v>0</v>
          </cell>
          <cell r="Y380">
            <v>6.7361111111111149E-2</v>
          </cell>
          <cell r="Z380">
            <v>275</v>
          </cell>
          <cell r="AA380" t="str">
            <v>L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1</v>
          </cell>
          <cell r="AG380">
            <v>1</v>
          </cell>
        </row>
        <row r="381">
          <cell r="A381">
            <v>36643</v>
          </cell>
          <cell r="B381" t="str">
            <v>Nusa Dua</v>
          </cell>
          <cell r="C381" t="str">
            <v>P_Golf_Course</v>
          </cell>
          <cell r="D381">
            <v>80</v>
          </cell>
          <cell r="E381" t="str">
            <v>OC/M</v>
          </cell>
          <cell r="F381">
            <v>0.48749999999999999</v>
          </cell>
          <cell r="I381">
            <v>0.48888888888888887</v>
          </cell>
          <cell r="K381" t="str">
            <v>M</v>
          </cell>
          <cell r="M381">
            <v>1.388888888888884E-3</v>
          </cell>
          <cell r="N381">
            <v>65</v>
          </cell>
          <cell r="O381">
            <v>75</v>
          </cell>
          <cell r="P381">
            <v>78.517333333333056</v>
          </cell>
          <cell r="Q381" t="str">
            <v>41e</v>
          </cell>
          <cell r="R381" t="str">
            <v>Rele bekerja tanpa penyebab yang jelas, PMT  masuk kembali</v>
          </cell>
          <cell r="T381">
            <v>0</v>
          </cell>
          <cell r="U381">
            <v>1.388888888888884E-3</v>
          </cell>
          <cell r="V381">
            <v>0</v>
          </cell>
          <cell r="W381">
            <v>0</v>
          </cell>
          <cell r="X381">
            <v>0</v>
          </cell>
          <cell r="Y381">
            <v>1.388888888888884E-3</v>
          </cell>
          <cell r="Z381">
            <v>129</v>
          </cell>
          <cell r="AA381" t="str">
            <v>R</v>
          </cell>
          <cell r="AB381">
            <v>0</v>
          </cell>
          <cell r="AC381">
            <v>1</v>
          </cell>
          <cell r="AD381">
            <v>1</v>
          </cell>
          <cell r="AE381">
            <v>0</v>
          </cell>
          <cell r="AF381">
            <v>0</v>
          </cell>
          <cell r="AG381">
            <v>1</v>
          </cell>
        </row>
        <row r="382">
          <cell r="A382">
            <v>36643</v>
          </cell>
          <cell r="B382" t="str">
            <v>Kapal</v>
          </cell>
          <cell r="C382" t="str">
            <v>P_Marga</v>
          </cell>
          <cell r="D382">
            <v>80</v>
          </cell>
          <cell r="H382">
            <v>0.60069444444444442</v>
          </cell>
          <cell r="I382">
            <v>0.6020833333333333</v>
          </cell>
          <cell r="K382" t="str">
            <v>RR</v>
          </cell>
          <cell r="M382">
            <v>1.388888888888884E-3</v>
          </cell>
          <cell r="N382">
            <v>40</v>
          </cell>
          <cell r="O382">
            <v>40</v>
          </cell>
          <cell r="P382">
            <v>78.517333333333056</v>
          </cell>
          <cell r="Q382">
            <v>49</v>
          </cell>
          <cell r="R382" t="str">
            <v>Lain - lain</v>
          </cell>
          <cell r="S382" t="str">
            <v>Melepas PTS Petung I</v>
          </cell>
          <cell r="T382">
            <v>0</v>
          </cell>
          <cell r="U382">
            <v>0</v>
          </cell>
          <cell r="V382">
            <v>0</v>
          </cell>
          <cell r="W382">
            <v>1.388888888888884E-3</v>
          </cell>
          <cell r="X382">
            <v>0</v>
          </cell>
          <cell r="Y382">
            <v>1.388888888888884E-3</v>
          </cell>
          <cell r="Z382">
            <v>110</v>
          </cell>
          <cell r="AA382" t="str">
            <v>R</v>
          </cell>
          <cell r="AB382">
            <v>2</v>
          </cell>
          <cell r="AC382">
            <v>0</v>
          </cell>
          <cell r="AD382">
            <v>0</v>
          </cell>
          <cell r="AE382">
            <v>0</v>
          </cell>
          <cell r="AF382">
            <v>1</v>
          </cell>
          <cell r="AG382">
            <v>1</v>
          </cell>
        </row>
        <row r="383">
          <cell r="A383">
            <v>36643</v>
          </cell>
          <cell r="B383" t="str">
            <v>Kapal</v>
          </cell>
          <cell r="C383" t="str">
            <v>P_Sakah_Lukluk</v>
          </cell>
          <cell r="D383">
            <v>105</v>
          </cell>
          <cell r="E383" t="str">
            <v>OC</v>
          </cell>
          <cell r="F383">
            <v>0.61111111111111105</v>
          </cell>
          <cell r="I383">
            <v>0.6118055555555556</v>
          </cell>
          <cell r="K383" t="str">
            <v>R</v>
          </cell>
          <cell r="M383">
            <v>6.94444444444553E-4</v>
          </cell>
          <cell r="N383">
            <v>75</v>
          </cell>
          <cell r="O383">
            <v>80</v>
          </cell>
          <cell r="P383">
            <v>51.527000000008051</v>
          </cell>
          <cell r="Q383" t="str">
            <v>41a</v>
          </cell>
          <cell r="R383" t="str">
            <v>Pemutus tegangan menengah terbuka, pelebur tegangan menengah putus karena pohon / dahan / layang - layang</v>
          </cell>
          <cell r="S383" t="str">
            <v>Dicoba gagal / Lokalisir</v>
          </cell>
          <cell r="T383">
            <v>0</v>
          </cell>
          <cell r="U383">
            <v>6.94444444444553E-4</v>
          </cell>
          <cell r="V383">
            <v>0</v>
          </cell>
          <cell r="W383">
            <v>0</v>
          </cell>
          <cell r="X383">
            <v>0</v>
          </cell>
          <cell r="Y383">
            <v>6.94444444444553E-4</v>
          </cell>
          <cell r="Z383">
            <v>107</v>
          </cell>
          <cell r="AA383" t="str">
            <v>R</v>
          </cell>
          <cell r="AB383">
            <v>1</v>
          </cell>
          <cell r="AC383">
            <v>0</v>
          </cell>
          <cell r="AD383">
            <v>1</v>
          </cell>
          <cell r="AE383">
            <v>0</v>
          </cell>
          <cell r="AF383">
            <v>0</v>
          </cell>
          <cell r="AG383">
            <v>1</v>
          </cell>
        </row>
        <row r="384">
          <cell r="A384">
            <v>36643</v>
          </cell>
          <cell r="B384" t="str">
            <v>Kapal</v>
          </cell>
          <cell r="C384" t="str">
            <v>P_Sakah_Lukluk</v>
          </cell>
          <cell r="D384">
            <v>105</v>
          </cell>
          <cell r="E384" t="str">
            <v>OC</v>
          </cell>
          <cell r="F384">
            <v>0.6118055555555556</v>
          </cell>
          <cell r="I384">
            <v>0.62986111111111109</v>
          </cell>
          <cell r="K384" t="str">
            <v>R</v>
          </cell>
          <cell r="M384">
            <v>1.8055555555555491E-2</v>
          </cell>
          <cell r="N384">
            <v>75</v>
          </cell>
          <cell r="O384">
            <v>90</v>
          </cell>
          <cell r="P384">
            <v>1339.7019999999952</v>
          </cell>
          <cell r="Q384" t="str">
            <v>41a</v>
          </cell>
          <cell r="R384" t="str">
            <v>Pemutus tegangan menengah terbuka, pelebur tegangan menengah putus karena pohon / dahan / layang - layang</v>
          </cell>
          <cell r="S384" t="str">
            <v xml:space="preserve">SUTM kena dahan pohon di Ds Melinggih </v>
          </cell>
          <cell r="T384">
            <v>0</v>
          </cell>
          <cell r="U384">
            <v>1.8055555555555491E-2</v>
          </cell>
          <cell r="V384">
            <v>0</v>
          </cell>
          <cell r="W384">
            <v>0</v>
          </cell>
          <cell r="X384">
            <v>0</v>
          </cell>
          <cell r="Y384">
            <v>1.8055555555555491E-2</v>
          </cell>
          <cell r="Z384">
            <v>107</v>
          </cell>
          <cell r="AA384" t="str">
            <v>R</v>
          </cell>
          <cell r="AB384">
            <v>1</v>
          </cell>
          <cell r="AC384">
            <v>0</v>
          </cell>
          <cell r="AD384">
            <v>1</v>
          </cell>
          <cell r="AE384">
            <v>0</v>
          </cell>
          <cell r="AF384">
            <v>0</v>
          </cell>
          <cell r="AG384">
            <v>1</v>
          </cell>
        </row>
        <row r="385">
          <cell r="A385">
            <v>36643</v>
          </cell>
          <cell r="B385" t="str">
            <v>Kapal</v>
          </cell>
          <cell r="C385" t="str">
            <v>P_Sakah_Lukluk</v>
          </cell>
          <cell r="D385">
            <v>50</v>
          </cell>
          <cell r="E385" t="str">
            <v>EF</v>
          </cell>
          <cell r="F385">
            <v>0.64166666666666672</v>
          </cell>
          <cell r="G385">
            <v>0.64236111111111105</v>
          </cell>
          <cell r="M385">
            <v>6.9444444444433095E-4</v>
          </cell>
          <cell r="N385">
            <v>50</v>
          </cell>
          <cell r="O385">
            <v>86</v>
          </cell>
          <cell r="P385">
            <v>24.536666666662658</v>
          </cell>
          <cell r="Q385" t="str">
            <v>41e</v>
          </cell>
          <cell r="R385" t="str">
            <v>Rele bekerja tanpa penyebab yang jelas, PMT  masuk kembali</v>
          </cell>
          <cell r="T385">
            <v>6.9444444444433095E-4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6.9444444444433095E-4</v>
          </cell>
          <cell r="Z385">
            <v>107</v>
          </cell>
          <cell r="AA385" t="str">
            <v>R</v>
          </cell>
          <cell r="AB385">
            <v>0</v>
          </cell>
          <cell r="AC385">
            <v>0</v>
          </cell>
          <cell r="AD385">
            <v>1</v>
          </cell>
          <cell r="AE385">
            <v>1</v>
          </cell>
          <cell r="AF385">
            <v>0</v>
          </cell>
          <cell r="AG385">
            <v>0</v>
          </cell>
        </row>
        <row r="386">
          <cell r="A386">
            <v>36643</v>
          </cell>
          <cell r="B386" t="str">
            <v>Sanur</v>
          </cell>
          <cell r="C386" t="str">
            <v>P_Nusa_Indah</v>
          </cell>
          <cell r="D386">
            <v>120</v>
          </cell>
          <cell r="E386" t="str">
            <v/>
          </cell>
          <cell r="H386">
            <v>0.70138888888888884</v>
          </cell>
          <cell r="I386">
            <v>0.70277777777777783</v>
          </cell>
          <cell r="K386" t="str">
            <v>RR</v>
          </cell>
          <cell r="M386">
            <v>1.388888888888995E-3</v>
          </cell>
          <cell r="N386">
            <v>115</v>
          </cell>
          <cell r="O386">
            <v>136</v>
          </cell>
          <cell r="P386">
            <v>117.77600000000901</v>
          </cell>
          <cell r="Q386">
            <v>49</v>
          </cell>
          <cell r="R386" t="str">
            <v>Lain - lain</v>
          </cell>
          <cell r="S386" t="str">
            <v>Melepas LBS Kepundung</v>
          </cell>
          <cell r="T386">
            <v>0</v>
          </cell>
          <cell r="U386">
            <v>0</v>
          </cell>
          <cell r="V386">
            <v>0</v>
          </cell>
          <cell r="W386">
            <v>1.388888888888995E-3</v>
          </cell>
          <cell r="X386">
            <v>0</v>
          </cell>
          <cell r="Y386">
            <v>1.388888888888995E-3</v>
          </cell>
          <cell r="Z386">
            <v>193</v>
          </cell>
          <cell r="AA386" t="str">
            <v>R</v>
          </cell>
          <cell r="AB386">
            <v>2</v>
          </cell>
          <cell r="AC386">
            <v>0</v>
          </cell>
          <cell r="AD386">
            <v>0</v>
          </cell>
          <cell r="AE386">
            <v>0</v>
          </cell>
          <cell r="AF386">
            <v>1</v>
          </cell>
          <cell r="AG386">
            <v>1</v>
          </cell>
        </row>
        <row r="387">
          <cell r="A387">
            <v>36643</v>
          </cell>
          <cell r="B387" t="str">
            <v>Kapal</v>
          </cell>
          <cell r="C387" t="str">
            <v>P_Penebel</v>
          </cell>
          <cell r="D387">
            <v>60</v>
          </cell>
          <cell r="E387" t="str">
            <v/>
          </cell>
          <cell r="H387">
            <v>0.75347222222222221</v>
          </cell>
          <cell r="I387">
            <v>0.82916666666666661</v>
          </cell>
          <cell r="K387" t="str">
            <v>RR</v>
          </cell>
          <cell r="M387">
            <v>7.5694444444444398E-2</v>
          </cell>
          <cell r="N387">
            <v>90</v>
          </cell>
          <cell r="O387">
            <v>112</v>
          </cell>
          <cell r="P387">
            <v>3209.3959999999984</v>
          </cell>
          <cell r="Q387">
            <v>49</v>
          </cell>
          <cell r="R387" t="str">
            <v>Lain - lain</v>
          </cell>
          <cell r="S387" t="str">
            <v>Karena beban tidak semetris           ( Jamperan PTS Tapesan putus phasa S di GI, tapi phasa T atau R di Lapangan )</v>
          </cell>
          <cell r="T387">
            <v>0</v>
          </cell>
          <cell r="U387">
            <v>0</v>
          </cell>
          <cell r="V387">
            <v>0</v>
          </cell>
          <cell r="W387">
            <v>7.5694444444444398E-2</v>
          </cell>
          <cell r="X387">
            <v>0</v>
          </cell>
          <cell r="Y387">
            <v>7.5694444444444398E-2</v>
          </cell>
          <cell r="Z387">
            <v>101</v>
          </cell>
          <cell r="AA387" t="str">
            <v>R</v>
          </cell>
          <cell r="AB387">
            <v>2</v>
          </cell>
          <cell r="AC387">
            <v>0</v>
          </cell>
          <cell r="AD387">
            <v>0</v>
          </cell>
          <cell r="AE387">
            <v>0</v>
          </cell>
          <cell r="AF387">
            <v>1</v>
          </cell>
          <cell r="AG387">
            <v>1</v>
          </cell>
        </row>
        <row r="388">
          <cell r="A388">
            <v>36644</v>
          </cell>
          <cell r="B388" t="str">
            <v>Sanur</v>
          </cell>
          <cell r="C388" t="str">
            <v>P_Sudirman</v>
          </cell>
          <cell r="D388">
            <v>110</v>
          </cell>
          <cell r="H388">
            <v>0.2076388888888889</v>
          </cell>
          <cell r="I388">
            <v>0.21249999999999999</v>
          </cell>
          <cell r="K388" t="str">
            <v>RR</v>
          </cell>
          <cell r="M388">
            <v>4.8611111111110938E-3</v>
          </cell>
          <cell r="N388">
            <v>100</v>
          </cell>
          <cell r="O388">
            <v>100</v>
          </cell>
          <cell r="P388">
            <v>377.86466666666536</v>
          </cell>
          <cell r="Q388">
            <v>49</v>
          </cell>
          <cell r="R388" t="str">
            <v>Lain - lain</v>
          </cell>
          <cell r="S388" t="str">
            <v>Pengamanan kebakaran di MA</v>
          </cell>
          <cell r="T388">
            <v>0</v>
          </cell>
          <cell r="U388">
            <v>0</v>
          </cell>
          <cell r="V388">
            <v>0</v>
          </cell>
          <cell r="W388">
            <v>4.8611111111110938E-3</v>
          </cell>
          <cell r="X388">
            <v>0</v>
          </cell>
          <cell r="Y388">
            <v>4.8611111111110938E-3</v>
          </cell>
          <cell r="Z388">
            <v>189</v>
          </cell>
          <cell r="AA388" t="str">
            <v>R</v>
          </cell>
          <cell r="AB388">
            <v>2</v>
          </cell>
          <cell r="AC388">
            <v>0</v>
          </cell>
          <cell r="AD388">
            <v>0</v>
          </cell>
          <cell r="AE388">
            <v>0</v>
          </cell>
          <cell r="AF388">
            <v>1</v>
          </cell>
          <cell r="AG388">
            <v>1</v>
          </cell>
        </row>
        <row r="389">
          <cell r="A389">
            <v>36644</v>
          </cell>
          <cell r="B389" t="str">
            <v>Sanur</v>
          </cell>
          <cell r="C389" t="str">
            <v>P_Sudirman</v>
          </cell>
          <cell r="D389">
            <v>100</v>
          </cell>
          <cell r="H389">
            <v>0.24097222222222223</v>
          </cell>
          <cell r="I389">
            <v>0.24791666666666667</v>
          </cell>
          <cell r="K389" t="str">
            <v>RR</v>
          </cell>
          <cell r="M389">
            <v>6.9444444444444475E-3</v>
          </cell>
          <cell r="N389">
            <v>110</v>
          </cell>
          <cell r="O389">
            <v>110</v>
          </cell>
          <cell r="P389">
            <v>490.73333333333358</v>
          </cell>
          <cell r="Q389">
            <v>49</v>
          </cell>
          <cell r="R389" t="str">
            <v>Lain - lain</v>
          </cell>
          <cell r="S389" t="str">
            <v>Pengamanan kebakaran di MA / Melepas jumper CO di BKIA</v>
          </cell>
          <cell r="T389">
            <v>0</v>
          </cell>
          <cell r="U389">
            <v>0</v>
          </cell>
          <cell r="V389">
            <v>0</v>
          </cell>
          <cell r="W389">
            <v>6.9444444444444475E-3</v>
          </cell>
          <cell r="X389">
            <v>0</v>
          </cell>
          <cell r="Y389">
            <v>6.9444444444444475E-3</v>
          </cell>
          <cell r="Z389">
            <v>189</v>
          </cell>
          <cell r="AA389" t="str">
            <v>R</v>
          </cell>
          <cell r="AB389">
            <v>2</v>
          </cell>
          <cell r="AC389">
            <v>0</v>
          </cell>
          <cell r="AD389">
            <v>0</v>
          </cell>
          <cell r="AE389">
            <v>0</v>
          </cell>
          <cell r="AF389">
            <v>1</v>
          </cell>
          <cell r="AG389">
            <v>1</v>
          </cell>
        </row>
        <row r="390">
          <cell r="A390">
            <v>36644</v>
          </cell>
          <cell r="B390" t="str">
            <v>Kapal</v>
          </cell>
          <cell r="C390" t="str">
            <v>P_Plaga</v>
          </cell>
          <cell r="D390">
            <v>16</v>
          </cell>
          <cell r="E390" t="str">
            <v>EF</v>
          </cell>
          <cell r="F390">
            <v>0.31388888888888888</v>
          </cell>
          <cell r="G390">
            <v>0.31527777777777777</v>
          </cell>
          <cell r="M390">
            <v>1.388888888888884E-3</v>
          </cell>
          <cell r="N390">
            <v>16</v>
          </cell>
          <cell r="O390">
            <v>18</v>
          </cell>
          <cell r="P390">
            <v>15.703466666666611</v>
          </cell>
          <cell r="Q390" t="str">
            <v>41e</v>
          </cell>
          <cell r="R390" t="str">
            <v>Rele bekerja tanpa penyebab yang jelas, PMT  masuk kembali</v>
          </cell>
          <cell r="S390" t="str">
            <v>Reclose sukses</v>
          </cell>
          <cell r="T390">
            <v>1.388888888888884E-3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1.388888888888884E-3</v>
          </cell>
          <cell r="Z390">
            <v>109</v>
          </cell>
          <cell r="AA390" t="str">
            <v>R</v>
          </cell>
          <cell r="AB390">
            <v>0</v>
          </cell>
          <cell r="AC390">
            <v>0</v>
          </cell>
          <cell r="AD390">
            <v>1</v>
          </cell>
          <cell r="AE390">
            <v>1</v>
          </cell>
          <cell r="AF390">
            <v>0</v>
          </cell>
          <cell r="AG390">
            <v>0</v>
          </cell>
        </row>
        <row r="391">
          <cell r="A391">
            <v>36644</v>
          </cell>
          <cell r="B391" t="str">
            <v>Sanur</v>
          </cell>
          <cell r="C391" t="str">
            <v>P_Sudirman</v>
          </cell>
          <cell r="D391">
            <v>140</v>
          </cell>
          <cell r="H391">
            <v>0.36458333333333331</v>
          </cell>
          <cell r="I391">
            <v>0.36527777777777781</v>
          </cell>
          <cell r="K391" t="str">
            <v>RR</v>
          </cell>
          <cell r="M391">
            <v>6.9444444444449749E-4</v>
          </cell>
          <cell r="N391">
            <v>73</v>
          </cell>
          <cell r="O391">
            <v>80</v>
          </cell>
          <cell r="P391">
            <v>68.702666666671917</v>
          </cell>
          <cell r="Q391">
            <v>49</v>
          </cell>
          <cell r="R391" t="str">
            <v>Lain - lain</v>
          </cell>
          <cell r="S391" t="str">
            <v>Melepas LBS Amsterdam penjamperan  kembali CO BKIA</v>
          </cell>
          <cell r="T391">
            <v>0</v>
          </cell>
          <cell r="U391">
            <v>0</v>
          </cell>
          <cell r="V391">
            <v>0</v>
          </cell>
          <cell r="W391">
            <v>6.9444444444449749E-4</v>
          </cell>
          <cell r="X391">
            <v>0</v>
          </cell>
          <cell r="Y391">
            <v>6.9444444444449749E-4</v>
          </cell>
          <cell r="Z391">
            <v>189</v>
          </cell>
          <cell r="AA391" t="str">
            <v>R</v>
          </cell>
          <cell r="AB391">
            <v>2</v>
          </cell>
          <cell r="AC391">
            <v>0</v>
          </cell>
          <cell r="AD391">
            <v>0</v>
          </cell>
          <cell r="AE391">
            <v>0</v>
          </cell>
          <cell r="AF391">
            <v>1</v>
          </cell>
          <cell r="AG391">
            <v>1</v>
          </cell>
        </row>
        <row r="392">
          <cell r="A392">
            <v>36644</v>
          </cell>
          <cell r="B392" t="str">
            <v>GH_Unud</v>
          </cell>
          <cell r="C392" t="str">
            <v>LBS7_F_Teuku_Umar</v>
          </cell>
          <cell r="D392">
            <v>0</v>
          </cell>
          <cell r="I392">
            <v>0.37638888888888888</v>
          </cell>
          <cell r="P392">
            <v>0</v>
          </cell>
          <cell r="Q392">
            <v>49</v>
          </cell>
          <cell r="R392" t="str">
            <v>Lain - lain</v>
          </cell>
          <cell r="S392" t="str">
            <v>Feeder Teuku Umar dipikul P Expres Unud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337</v>
          </cell>
          <cell r="AA392" t="str">
            <v>L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1</v>
          </cell>
        </row>
        <row r="393">
          <cell r="A393">
            <v>36644</v>
          </cell>
          <cell r="B393" t="str">
            <v>Sanur</v>
          </cell>
          <cell r="C393" t="str">
            <v>P_Nusa_Indah</v>
          </cell>
          <cell r="D393">
            <v>103</v>
          </cell>
          <cell r="E393" t="str">
            <v>EF</v>
          </cell>
          <cell r="F393">
            <v>0.45</v>
          </cell>
          <cell r="G393">
            <v>0.45069444444444445</v>
          </cell>
          <cell r="M393">
            <v>6.9444444444444198E-4</v>
          </cell>
          <cell r="N393">
            <v>93</v>
          </cell>
          <cell r="O393">
            <v>100</v>
          </cell>
          <cell r="P393">
            <v>50.545533333333154</v>
          </cell>
          <cell r="Q393" t="str">
            <v>41e</v>
          </cell>
          <cell r="R393" t="str">
            <v>Rele bekerja tanpa penyebab yang jelas, PMT  masuk kembali</v>
          </cell>
          <cell r="T393">
            <v>6.9444444444444198E-4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6.9444444444444198E-4</v>
          </cell>
          <cell r="Z393">
            <v>193</v>
          </cell>
          <cell r="AA393" t="str">
            <v>R</v>
          </cell>
          <cell r="AB393">
            <v>0</v>
          </cell>
          <cell r="AC393">
            <v>0</v>
          </cell>
          <cell r="AD393">
            <v>1</v>
          </cell>
          <cell r="AE393">
            <v>1</v>
          </cell>
          <cell r="AF393">
            <v>0</v>
          </cell>
          <cell r="AG393">
            <v>0</v>
          </cell>
        </row>
        <row r="394">
          <cell r="A394">
            <v>36644</v>
          </cell>
          <cell r="B394" t="str">
            <v>Gianyar</v>
          </cell>
          <cell r="C394" t="str">
            <v>P_Tampak_Siring</v>
          </cell>
          <cell r="D394">
            <v>35</v>
          </cell>
          <cell r="E394" t="str">
            <v>EF</v>
          </cell>
          <cell r="F394">
            <v>0.4465277777777778</v>
          </cell>
          <cell r="G394">
            <v>0.44722222222222219</v>
          </cell>
          <cell r="M394">
            <v>6.9444444444438647E-4</v>
          </cell>
          <cell r="N394">
            <v>35</v>
          </cell>
          <cell r="O394">
            <v>35</v>
          </cell>
          <cell r="P394">
            <v>17.175666666665233</v>
          </cell>
          <cell r="Q394" t="str">
            <v>41e</v>
          </cell>
          <cell r="R394" t="str">
            <v>Rele bekerja tanpa penyebab yang jelas, PMT  masuk kembali</v>
          </cell>
          <cell r="T394">
            <v>6.9444444444438647E-4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6.9444444444438647E-4</v>
          </cell>
          <cell r="Z394">
            <v>64</v>
          </cell>
          <cell r="AA394" t="str">
            <v>R</v>
          </cell>
          <cell r="AB394">
            <v>0</v>
          </cell>
          <cell r="AC394">
            <v>0</v>
          </cell>
          <cell r="AD394">
            <v>1</v>
          </cell>
          <cell r="AE394">
            <v>1</v>
          </cell>
          <cell r="AF394">
            <v>0</v>
          </cell>
          <cell r="AG394">
            <v>0</v>
          </cell>
        </row>
        <row r="395">
          <cell r="A395">
            <v>36644</v>
          </cell>
          <cell r="B395" t="str">
            <v>GH_SS_I</v>
          </cell>
          <cell r="C395" t="str">
            <v>LBS2_Cikaratei</v>
          </cell>
          <cell r="D395">
            <v>0</v>
          </cell>
          <cell r="H395">
            <v>0.65625</v>
          </cell>
          <cell r="I395">
            <v>0.54513888888888895</v>
          </cell>
          <cell r="K395" t="str">
            <v>R</v>
          </cell>
          <cell r="M395">
            <v>0</v>
          </cell>
          <cell r="P395">
            <v>0</v>
          </cell>
          <cell r="Q395">
            <v>49</v>
          </cell>
          <cell r="R395" t="str">
            <v>Lain - lain</v>
          </cell>
          <cell r="S395" t="str">
            <v>Beban P Hilton dipikul P SS I</v>
          </cell>
          <cell r="T395">
            <v>0</v>
          </cell>
          <cell r="U395">
            <v>0</v>
          </cell>
          <cell r="V395">
            <v>0</v>
          </cell>
          <cell r="W395">
            <v>-0.11111111111111105</v>
          </cell>
          <cell r="X395">
            <v>0</v>
          </cell>
          <cell r="Y395">
            <v>-0.11111111111111105</v>
          </cell>
          <cell r="Z395">
            <v>482</v>
          </cell>
          <cell r="AA395" t="str">
            <v>L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1</v>
          </cell>
          <cell r="AG395">
            <v>1</v>
          </cell>
        </row>
        <row r="396">
          <cell r="A396">
            <v>36644</v>
          </cell>
          <cell r="B396" t="str">
            <v>Nusa Dua</v>
          </cell>
          <cell r="C396" t="str">
            <v>P_Hilton</v>
          </cell>
          <cell r="D396">
            <v>0</v>
          </cell>
          <cell r="H396">
            <v>0.55208333333333337</v>
          </cell>
          <cell r="I396">
            <v>0.6479166666666667</v>
          </cell>
          <cell r="J396">
            <v>0.54513888888888895</v>
          </cell>
          <cell r="K396" t="str">
            <v>M</v>
          </cell>
          <cell r="M396">
            <v>0</v>
          </cell>
          <cell r="P396">
            <v>0</v>
          </cell>
          <cell r="Q396">
            <v>49</v>
          </cell>
          <cell r="R396" t="str">
            <v>Lain - lain</v>
          </cell>
          <cell r="S396" t="str">
            <v>Penggantian CT di Cubikle H Hilton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-6.9444444444444198E-3</v>
          </cell>
          <cell r="Y396">
            <v>-6.9444444444444198E-3</v>
          </cell>
          <cell r="Z396">
            <v>128</v>
          </cell>
          <cell r="AA396" t="str">
            <v>R</v>
          </cell>
          <cell r="AB396">
            <v>0</v>
          </cell>
          <cell r="AC396">
            <v>1</v>
          </cell>
          <cell r="AD396">
            <v>0</v>
          </cell>
          <cell r="AE396">
            <v>0</v>
          </cell>
          <cell r="AF396">
            <v>1</v>
          </cell>
          <cell r="AG396">
            <v>1</v>
          </cell>
        </row>
        <row r="397">
          <cell r="A397">
            <v>36644</v>
          </cell>
          <cell r="B397" t="str">
            <v>Antosari</v>
          </cell>
          <cell r="C397" t="str">
            <v>P_Belimbing</v>
          </cell>
          <cell r="D397">
            <v>4</v>
          </cell>
          <cell r="E397" t="str">
            <v>EF</v>
          </cell>
          <cell r="F397">
            <v>0.7583333333333333</v>
          </cell>
          <cell r="G397">
            <v>0.75902777777777775</v>
          </cell>
          <cell r="M397">
            <v>6.9444444444444198E-4</v>
          </cell>
          <cell r="N397">
            <v>4</v>
          </cell>
          <cell r="O397">
            <v>5</v>
          </cell>
          <cell r="P397">
            <v>1.9629333333333263</v>
          </cell>
          <cell r="Q397" t="str">
            <v>41e</v>
          </cell>
          <cell r="R397" t="str">
            <v>Rele bekerja tanpa penyebab yang jelas, PMT  masuk kembali</v>
          </cell>
          <cell r="S397" t="str">
            <v>Reclose sukses</v>
          </cell>
          <cell r="T397">
            <v>6.9444444444444198E-4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6.9444444444444198E-4</v>
          </cell>
          <cell r="Z397">
            <v>3</v>
          </cell>
          <cell r="AA397" t="str">
            <v>R</v>
          </cell>
          <cell r="AB397">
            <v>0</v>
          </cell>
          <cell r="AC397">
            <v>0</v>
          </cell>
          <cell r="AD397">
            <v>1</v>
          </cell>
          <cell r="AE397">
            <v>1</v>
          </cell>
          <cell r="AF397">
            <v>0</v>
          </cell>
          <cell r="AG397">
            <v>0</v>
          </cell>
        </row>
        <row r="398">
          <cell r="A398">
            <v>36644</v>
          </cell>
          <cell r="B398" t="str">
            <v>Gianyar</v>
          </cell>
          <cell r="C398" t="str">
            <v>P_Ubud</v>
          </cell>
          <cell r="D398">
            <v>118</v>
          </cell>
          <cell r="E398" t="str">
            <v>OC</v>
          </cell>
          <cell r="F398">
            <v>0.92291666666666661</v>
          </cell>
          <cell r="I398">
            <v>0.92361111111111116</v>
          </cell>
          <cell r="K398" t="str">
            <v>R</v>
          </cell>
          <cell r="M398">
            <v>6.94444444444553E-4</v>
          </cell>
          <cell r="N398" t="str">
            <v>~</v>
          </cell>
          <cell r="O398" t="str">
            <v>~</v>
          </cell>
          <cell r="P398">
            <v>57.906533333342381</v>
          </cell>
          <cell r="Q398">
            <v>49</v>
          </cell>
          <cell r="R398" t="str">
            <v>Lain - lain</v>
          </cell>
          <cell r="S398" t="str">
            <v>Dicoba Gagal</v>
          </cell>
          <cell r="T398">
            <v>0</v>
          </cell>
          <cell r="U398">
            <v>6.94444444444553E-4</v>
          </cell>
          <cell r="V398">
            <v>0</v>
          </cell>
          <cell r="W398">
            <v>0</v>
          </cell>
          <cell r="X398">
            <v>0</v>
          </cell>
          <cell r="Y398">
            <v>6.94444444444553E-4</v>
          </cell>
          <cell r="Z398">
            <v>69</v>
          </cell>
          <cell r="AA398" t="str">
            <v>R</v>
          </cell>
          <cell r="AB398">
            <v>1</v>
          </cell>
          <cell r="AC398">
            <v>0</v>
          </cell>
          <cell r="AD398">
            <v>1</v>
          </cell>
          <cell r="AE398">
            <v>0</v>
          </cell>
          <cell r="AF398">
            <v>0</v>
          </cell>
          <cell r="AG398">
            <v>1</v>
          </cell>
        </row>
        <row r="399">
          <cell r="A399">
            <v>36644</v>
          </cell>
          <cell r="B399" t="str">
            <v>Gianyar</v>
          </cell>
          <cell r="C399" t="str">
            <v>P_Ubud</v>
          </cell>
          <cell r="D399">
            <v>118</v>
          </cell>
          <cell r="E399" t="str">
            <v>OC</v>
          </cell>
          <cell r="F399">
            <v>0.92361111111111116</v>
          </cell>
          <cell r="I399">
            <v>0.92708333333333337</v>
          </cell>
          <cell r="K399" t="str">
            <v>R</v>
          </cell>
          <cell r="M399">
            <v>3.4722222222222099E-3</v>
          </cell>
          <cell r="N399">
            <v>10</v>
          </cell>
          <cell r="O399">
            <v>60</v>
          </cell>
          <cell r="P399">
            <v>289.53266666666565</v>
          </cell>
          <cell r="Q399" t="str">
            <v>41e</v>
          </cell>
          <cell r="R399" t="str">
            <v>Rele bekerja tanpa penyebab yang jelas, PMT  masuk kembali</v>
          </cell>
          <cell r="S399" t="str">
            <v>PMT masuk dengan melokalisir F.Peliatan di GH Sakah</v>
          </cell>
          <cell r="T399">
            <v>0</v>
          </cell>
          <cell r="U399">
            <v>3.4722222222222099E-3</v>
          </cell>
          <cell r="V399">
            <v>0</v>
          </cell>
          <cell r="W399">
            <v>0</v>
          </cell>
          <cell r="X399">
            <v>0</v>
          </cell>
          <cell r="Y399">
            <v>3.4722222222222099E-3</v>
          </cell>
          <cell r="Z399">
            <v>69</v>
          </cell>
          <cell r="AA399" t="str">
            <v>R</v>
          </cell>
          <cell r="AB399">
            <v>1</v>
          </cell>
          <cell r="AC399">
            <v>0</v>
          </cell>
          <cell r="AD399">
            <v>1</v>
          </cell>
          <cell r="AE399">
            <v>0</v>
          </cell>
          <cell r="AF399">
            <v>0</v>
          </cell>
          <cell r="AG399">
            <v>1</v>
          </cell>
        </row>
        <row r="400">
          <cell r="A400">
            <v>36644</v>
          </cell>
          <cell r="B400" t="str">
            <v>GH_Sakah</v>
          </cell>
          <cell r="C400" t="str">
            <v>LBS4_P_Ubud</v>
          </cell>
          <cell r="D400">
            <v>0</v>
          </cell>
          <cell r="H400">
            <v>0.92638888888888893</v>
          </cell>
          <cell r="I400">
            <v>0.9277777777777777</v>
          </cell>
          <cell r="K400" t="str">
            <v>RR</v>
          </cell>
          <cell r="M400">
            <v>1.3888888888887729E-3</v>
          </cell>
          <cell r="N400">
            <v>0</v>
          </cell>
          <cell r="O400">
            <v>0</v>
          </cell>
          <cell r="P400">
            <v>0</v>
          </cell>
          <cell r="Q400">
            <v>49</v>
          </cell>
          <cell r="R400" t="str">
            <v>Lain - lain</v>
          </cell>
          <cell r="S400" t="str">
            <v>Lokalisir Gangguan</v>
          </cell>
          <cell r="T400">
            <v>0</v>
          </cell>
          <cell r="U400">
            <v>0</v>
          </cell>
          <cell r="V400">
            <v>0</v>
          </cell>
          <cell r="W400">
            <v>1.3888888888887729E-3</v>
          </cell>
          <cell r="X400">
            <v>0</v>
          </cell>
          <cell r="Y400">
            <v>1.3888888888887729E-3</v>
          </cell>
          <cell r="Z400">
            <v>424</v>
          </cell>
          <cell r="AA400" t="str">
            <v>L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1</v>
          </cell>
          <cell r="AG400">
            <v>1</v>
          </cell>
        </row>
        <row r="401">
          <cell r="A401">
            <v>36644</v>
          </cell>
          <cell r="B401" t="str">
            <v>GH_Sakah</v>
          </cell>
          <cell r="C401" t="str">
            <v>LBS5_F_Batuan</v>
          </cell>
          <cell r="D401">
            <v>0</v>
          </cell>
          <cell r="H401">
            <v>0.9277777777777777</v>
          </cell>
          <cell r="I401">
            <v>0.96597222222222223</v>
          </cell>
          <cell r="K401" t="str">
            <v>RR</v>
          </cell>
          <cell r="M401">
            <v>3.8194444444444531E-2</v>
          </cell>
          <cell r="N401">
            <v>0</v>
          </cell>
          <cell r="O401">
            <v>0</v>
          </cell>
          <cell r="P401">
            <v>0</v>
          </cell>
          <cell r="Q401">
            <v>49</v>
          </cell>
          <cell r="R401" t="str">
            <v>Lain - lain</v>
          </cell>
          <cell r="S401" t="str">
            <v>Lokalisir Gangguan</v>
          </cell>
          <cell r="T401">
            <v>0</v>
          </cell>
          <cell r="U401">
            <v>0</v>
          </cell>
          <cell r="V401">
            <v>0</v>
          </cell>
          <cell r="W401">
            <v>3.8194444444444531E-2</v>
          </cell>
          <cell r="X401">
            <v>0</v>
          </cell>
          <cell r="Y401">
            <v>3.8194444444444531E-2</v>
          </cell>
          <cell r="Z401">
            <v>425</v>
          </cell>
          <cell r="AA401" t="str">
            <v>L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1</v>
          </cell>
          <cell r="AG401">
            <v>1</v>
          </cell>
        </row>
        <row r="402">
          <cell r="A402">
            <v>36644</v>
          </cell>
          <cell r="B402" t="str">
            <v>Gianyar</v>
          </cell>
          <cell r="C402" t="str">
            <v>P_Ubud</v>
          </cell>
          <cell r="D402">
            <v>0</v>
          </cell>
          <cell r="H402">
            <v>0.96388888888888891</v>
          </cell>
          <cell r="I402">
            <v>0.9868055555555556</v>
          </cell>
          <cell r="K402" t="str">
            <v>RR</v>
          </cell>
          <cell r="M402">
            <v>2.2916666666666696E-2</v>
          </cell>
          <cell r="N402">
            <v>70</v>
          </cell>
          <cell r="O402">
            <v>90</v>
          </cell>
          <cell r="P402">
            <v>0</v>
          </cell>
          <cell r="Q402">
            <v>49</v>
          </cell>
          <cell r="R402" t="str">
            <v>Lain - lain</v>
          </cell>
          <cell r="S402" t="str">
            <v>Terminal Cable di pole I GH Sakah Putus Phase R</v>
          </cell>
          <cell r="T402">
            <v>0</v>
          </cell>
          <cell r="U402">
            <v>0</v>
          </cell>
          <cell r="V402">
            <v>0</v>
          </cell>
          <cell r="W402">
            <v>2.2916666666666696E-2</v>
          </cell>
          <cell r="X402">
            <v>0</v>
          </cell>
          <cell r="Y402">
            <v>2.2916666666666696E-2</v>
          </cell>
          <cell r="Z402">
            <v>69</v>
          </cell>
          <cell r="AA402" t="str">
            <v>R</v>
          </cell>
          <cell r="AB402">
            <v>2</v>
          </cell>
          <cell r="AC402">
            <v>0</v>
          </cell>
          <cell r="AD402">
            <v>0</v>
          </cell>
          <cell r="AE402">
            <v>0</v>
          </cell>
          <cell r="AF402">
            <v>1</v>
          </cell>
          <cell r="AG402">
            <v>1</v>
          </cell>
        </row>
        <row r="403">
          <cell r="A403">
            <v>36645</v>
          </cell>
          <cell r="B403" t="str">
            <v>Antosari</v>
          </cell>
          <cell r="C403" t="str">
            <v>P_Bajera</v>
          </cell>
          <cell r="D403">
            <v>11</v>
          </cell>
          <cell r="E403" t="str">
            <v>EF</v>
          </cell>
          <cell r="F403">
            <v>0.39097222222222222</v>
          </cell>
          <cell r="G403">
            <v>0.39166666666666666</v>
          </cell>
          <cell r="M403">
            <v>6.9444444444444198E-4</v>
          </cell>
          <cell r="N403">
            <v>8</v>
          </cell>
          <cell r="O403">
            <v>11</v>
          </cell>
          <cell r="P403">
            <v>5.3980666666666481</v>
          </cell>
          <cell r="Q403" t="str">
            <v>41e</v>
          </cell>
          <cell r="R403" t="str">
            <v>Rele bekerja tanpa penyebab yang jelas, PMT  masuk kembali</v>
          </cell>
          <cell r="S403" t="str">
            <v>Reclose sukses</v>
          </cell>
          <cell r="T403">
            <v>6.9444444444444198E-4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6.9444444444444198E-4</v>
          </cell>
          <cell r="Z403">
            <v>2</v>
          </cell>
          <cell r="AA403" t="str">
            <v>R</v>
          </cell>
          <cell r="AB403">
            <v>0</v>
          </cell>
          <cell r="AC403">
            <v>0</v>
          </cell>
          <cell r="AD403">
            <v>1</v>
          </cell>
          <cell r="AE403">
            <v>1</v>
          </cell>
          <cell r="AF403">
            <v>0</v>
          </cell>
          <cell r="AG403">
            <v>0</v>
          </cell>
        </row>
        <row r="404">
          <cell r="A404">
            <v>36645</v>
          </cell>
          <cell r="B404" t="str">
            <v>Kapal</v>
          </cell>
          <cell r="C404" t="str">
            <v>P_Tanah_Lot</v>
          </cell>
          <cell r="D404">
            <v>15</v>
          </cell>
          <cell r="H404">
            <v>0.41805555555555557</v>
          </cell>
          <cell r="I404">
            <v>0.47499999999999998</v>
          </cell>
          <cell r="K404" t="str">
            <v>RR</v>
          </cell>
          <cell r="M404">
            <v>5.6944444444444409E-2</v>
          </cell>
          <cell r="N404">
            <v>10</v>
          </cell>
          <cell r="O404">
            <v>15</v>
          </cell>
          <cell r="P404">
            <v>603.60199999999963</v>
          </cell>
          <cell r="Q404">
            <v>49</v>
          </cell>
          <cell r="R404" t="str">
            <v>Lain - lain</v>
          </cell>
          <cell r="S404" t="str">
            <v>Relokasi Trafo di Br Kebon Gardu  KD 14</v>
          </cell>
          <cell r="T404">
            <v>0</v>
          </cell>
          <cell r="U404">
            <v>0</v>
          </cell>
          <cell r="V404">
            <v>0</v>
          </cell>
          <cell r="W404">
            <v>5.6944444444444409E-2</v>
          </cell>
          <cell r="X404">
            <v>0</v>
          </cell>
          <cell r="Y404">
            <v>5.6944444444444409E-2</v>
          </cell>
          <cell r="Z404">
            <v>99</v>
          </cell>
          <cell r="AA404" t="str">
            <v>R</v>
          </cell>
          <cell r="AB404">
            <v>2</v>
          </cell>
          <cell r="AC404">
            <v>0</v>
          </cell>
          <cell r="AD404">
            <v>0</v>
          </cell>
          <cell r="AE404">
            <v>0</v>
          </cell>
          <cell r="AF404">
            <v>1</v>
          </cell>
          <cell r="AG404">
            <v>1</v>
          </cell>
        </row>
        <row r="405">
          <cell r="A405">
            <v>36645</v>
          </cell>
          <cell r="B405" t="str">
            <v>Gianyar</v>
          </cell>
          <cell r="C405" t="str">
            <v>P_Kesatrian</v>
          </cell>
          <cell r="D405">
            <v>30</v>
          </cell>
          <cell r="E405" t="str">
            <v>EF</v>
          </cell>
          <cell r="F405">
            <v>0.42152777777777778</v>
          </cell>
          <cell r="G405">
            <v>0.42222222222222222</v>
          </cell>
          <cell r="M405">
            <v>6.9444444444444198E-4</v>
          </cell>
          <cell r="N405">
            <v>30</v>
          </cell>
          <cell r="O405">
            <v>30</v>
          </cell>
          <cell r="P405">
            <v>14.721999999999948</v>
          </cell>
          <cell r="Q405" t="str">
            <v>41e</v>
          </cell>
          <cell r="R405" t="str">
            <v>Rele bekerja tanpa penyebab yang jelas, PMT  masuk kembali</v>
          </cell>
          <cell r="S405" t="str">
            <v>Reclose sukses</v>
          </cell>
          <cell r="T405">
            <v>6.9444444444444198E-4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6.9444444444444198E-4</v>
          </cell>
          <cell r="Z405">
            <v>63</v>
          </cell>
          <cell r="AA405" t="str">
            <v>R</v>
          </cell>
          <cell r="AB405">
            <v>0</v>
          </cell>
          <cell r="AC405">
            <v>0</v>
          </cell>
          <cell r="AD405">
            <v>1</v>
          </cell>
          <cell r="AE405">
            <v>1</v>
          </cell>
          <cell r="AF405">
            <v>0</v>
          </cell>
          <cell r="AG405">
            <v>0</v>
          </cell>
        </row>
        <row r="406">
          <cell r="A406">
            <v>36645</v>
          </cell>
          <cell r="B406" t="str">
            <v>GH_Sakah</v>
          </cell>
          <cell r="C406" t="str">
            <v>LBS5_F_Batuan</v>
          </cell>
          <cell r="D406">
            <v>0</v>
          </cell>
          <cell r="H406">
            <v>0.50694444444444442</v>
          </cell>
          <cell r="I406">
            <v>0.51388888888888895</v>
          </cell>
          <cell r="K406" t="str">
            <v>RR</v>
          </cell>
          <cell r="M406">
            <v>6.9444444444445308E-3</v>
          </cell>
          <cell r="P406">
            <v>0</v>
          </cell>
          <cell r="Q406">
            <v>24</v>
          </cell>
          <cell r="R406" t="str">
            <v>Transformator rusak</v>
          </cell>
          <cell r="S406" t="str">
            <v>Buka jamper di SK 11 Br Batuan Sukawati ( ganti trafo )</v>
          </cell>
          <cell r="T406">
            <v>0</v>
          </cell>
          <cell r="U406">
            <v>0</v>
          </cell>
          <cell r="V406">
            <v>0</v>
          </cell>
          <cell r="W406">
            <v>6.9444444444445308E-3</v>
          </cell>
          <cell r="X406">
            <v>0</v>
          </cell>
          <cell r="Y406">
            <v>6.9444444444445308E-3</v>
          </cell>
          <cell r="Z406">
            <v>425</v>
          </cell>
          <cell r="AA406" t="str">
            <v>L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1</v>
          </cell>
          <cell r="AG406">
            <v>1</v>
          </cell>
        </row>
        <row r="407">
          <cell r="A407">
            <v>36645</v>
          </cell>
          <cell r="B407" t="str">
            <v>Sanur</v>
          </cell>
          <cell r="C407" t="str">
            <v>P_Bet_Ngandang</v>
          </cell>
          <cell r="D407">
            <v>55</v>
          </cell>
          <cell r="E407" t="str">
            <v>OC/EF</v>
          </cell>
          <cell r="F407">
            <v>0.52361111111111114</v>
          </cell>
          <cell r="G407">
            <v>0.52430555555555558</v>
          </cell>
          <cell r="M407">
            <v>6.9444444444444198E-4</v>
          </cell>
          <cell r="N407">
            <v>50</v>
          </cell>
          <cell r="O407">
            <v>50</v>
          </cell>
          <cell r="P407">
            <v>26.99033333333324</v>
          </cell>
          <cell r="Q407" t="str">
            <v>41e</v>
          </cell>
          <cell r="R407" t="str">
            <v>Rele bekerja tanpa penyebab yang jelas, PMT  masuk kembali</v>
          </cell>
          <cell r="S407" t="str">
            <v>Reclose sukses</v>
          </cell>
          <cell r="T407">
            <v>6.9444444444444198E-4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6.9444444444444198E-4</v>
          </cell>
          <cell r="Z407">
            <v>186</v>
          </cell>
          <cell r="AA407" t="str">
            <v>R</v>
          </cell>
          <cell r="AB407">
            <v>0</v>
          </cell>
          <cell r="AC407">
            <v>0</v>
          </cell>
          <cell r="AD407">
            <v>1</v>
          </cell>
          <cell r="AE407">
            <v>1</v>
          </cell>
          <cell r="AF407">
            <v>0</v>
          </cell>
          <cell r="AG407">
            <v>0</v>
          </cell>
        </row>
        <row r="408">
          <cell r="A408">
            <v>36645</v>
          </cell>
          <cell r="B408" t="str">
            <v>Sanur</v>
          </cell>
          <cell r="C408" t="str">
            <v>P_Bet_Ngandang</v>
          </cell>
          <cell r="D408">
            <v>50</v>
          </cell>
          <cell r="E408" t="str">
            <v>EF</v>
          </cell>
          <cell r="F408">
            <v>0.52500000000000002</v>
          </cell>
          <cell r="G408">
            <v>0.5395833333333333</v>
          </cell>
          <cell r="M408">
            <v>1.4583333333333282E-2</v>
          </cell>
          <cell r="N408">
            <v>30</v>
          </cell>
          <cell r="O408">
            <v>45</v>
          </cell>
          <cell r="P408">
            <v>515.26999999999816</v>
          </cell>
          <cell r="Q408" t="str">
            <v>44b</v>
          </cell>
          <cell r="R408" t="str">
            <v>Jumper SUTM putus</v>
          </cell>
          <cell r="S408" t="str">
            <v>Jamperan putus di Penyu Dewata Phasa R</v>
          </cell>
          <cell r="T408">
            <v>1.4583333333333282E-2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1.4583333333333282E-2</v>
          </cell>
          <cell r="Z408">
            <v>186</v>
          </cell>
          <cell r="AA408" t="str">
            <v>R</v>
          </cell>
          <cell r="AB408">
            <v>0</v>
          </cell>
          <cell r="AC408">
            <v>0</v>
          </cell>
          <cell r="AD408">
            <v>1</v>
          </cell>
          <cell r="AE408">
            <v>1</v>
          </cell>
          <cell r="AF408">
            <v>0</v>
          </cell>
          <cell r="AG408">
            <v>0</v>
          </cell>
        </row>
        <row r="409">
          <cell r="A409">
            <v>36645</v>
          </cell>
          <cell r="B409" t="str">
            <v>Antosari</v>
          </cell>
          <cell r="C409" t="str">
            <v>P_Bajera</v>
          </cell>
          <cell r="D409">
            <v>8</v>
          </cell>
          <cell r="E409" t="str">
            <v>EF</v>
          </cell>
          <cell r="F409">
            <v>0.53680555555555554</v>
          </cell>
          <cell r="G409">
            <v>0.53749999999999998</v>
          </cell>
          <cell r="M409">
            <v>6.9444444444444198E-4</v>
          </cell>
          <cell r="N409">
            <v>8</v>
          </cell>
          <cell r="O409">
            <v>8</v>
          </cell>
          <cell r="P409">
            <v>3.9258666666666526</v>
          </cell>
          <cell r="Q409" t="str">
            <v>41e</v>
          </cell>
          <cell r="R409" t="str">
            <v>Rele bekerja tanpa penyebab yang jelas, PMT  masuk kembali</v>
          </cell>
          <cell r="T409">
            <v>6.9444444444444198E-4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6.9444444444444198E-4</v>
          </cell>
          <cell r="Z409">
            <v>2</v>
          </cell>
          <cell r="AA409" t="str">
            <v>R</v>
          </cell>
          <cell r="AB409">
            <v>0</v>
          </cell>
          <cell r="AC409">
            <v>0</v>
          </cell>
          <cell r="AD409">
            <v>1</v>
          </cell>
          <cell r="AE409">
            <v>1</v>
          </cell>
          <cell r="AF409">
            <v>0</v>
          </cell>
          <cell r="AG409">
            <v>0</v>
          </cell>
        </row>
        <row r="410">
          <cell r="A410">
            <v>36645</v>
          </cell>
          <cell r="B410" t="str">
            <v>Antosari</v>
          </cell>
          <cell r="C410" t="str">
            <v>P_Bajera</v>
          </cell>
          <cell r="D410">
            <v>8</v>
          </cell>
          <cell r="H410">
            <v>0.5444444444444444</v>
          </cell>
          <cell r="I410">
            <v>0.55486111111111114</v>
          </cell>
          <cell r="K410" t="str">
            <v>RR</v>
          </cell>
          <cell r="M410">
            <v>1.0416666666666741E-2</v>
          </cell>
          <cell r="N410">
            <v>8</v>
          </cell>
          <cell r="O410">
            <v>9</v>
          </cell>
          <cell r="P410">
            <v>58.888000000000417</v>
          </cell>
          <cell r="Q410">
            <v>46</v>
          </cell>
          <cell r="R410" t="str">
            <v>Cut Out rusak</v>
          </cell>
          <cell r="S410" t="str">
            <v>Ganti CO Pengambilan Megati  Phasa S</v>
          </cell>
          <cell r="T410">
            <v>0</v>
          </cell>
          <cell r="U410">
            <v>0</v>
          </cell>
          <cell r="V410">
            <v>0</v>
          </cell>
          <cell r="W410">
            <v>1.0416666666666741E-2</v>
          </cell>
          <cell r="X410">
            <v>0</v>
          </cell>
          <cell r="Y410">
            <v>1.0416666666666741E-2</v>
          </cell>
          <cell r="Z410">
            <v>2</v>
          </cell>
          <cell r="AA410" t="str">
            <v>R</v>
          </cell>
          <cell r="AB410">
            <v>2</v>
          </cell>
          <cell r="AC410">
            <v>0</v>
          </cell>
          <cell r="AD410">
            <v>0</v>
          </cell>
          <cell r="AE410">
            <v>0</v>
          </cell>
          <cell r="AF410">
            <v>1</v>
          </cell>
          <cell r="AG410">
            <v>1</v>
          </cell>
        </row>
        <row r="411">
          <cell r="A411">
            <v>36645</v>
          </cell>
          <cell r="B411" t="str">
            <v>Sanur</v>
          </cell>
          <cell r="C411" t="str">
            <v>P_Nusa_Indah</v>
          </cell>
          <cell r="D411">
            <v>100</v>
          </cell>
          <cell r="E411" t="str">
            <v>EF</v>
          </cell>
          <cell r="F411">
            <v>0.57361111111111118</v>
          </cell>
          <cell r="G411">
            <v>0.57430555555555551</v>
          </cell>
          <cell r="M411">
            <v>6.9444444444433095E-4</v>
          </cell>
          <cell r="N411">
            <v>84</v>
          </cell>
          <cell r="O411">
            <v>100</v>
          </cell>
          <cell r="P411">
            <v>49.073333333325316</v>
          </cell>
          <cell r="Q411" t="str">
            <v>41e</v>
          </cell>
          <cell r="R411" t="str">
            <v>Rele bekerja tanpa penyebab yang jelas, PMT  masuk kembali</v>
          </cell>
          <cell r="S411" t="str">
            <v>Reclose sukses</v>
          </cell>
          <cell r="T411">
            <v>6.9444444444433095E-4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6.9444444444433095E-4</v>
          </cell>
          <cell r="Z411">
            <v>193</v>
          </cell>
          <cell r="AA411" t="str">
            <v>R</v>
          </cell>
          <cell r="AB411">
            <v>0</v>
          </cell>
          <cell r="AC411">
            <v>0</v>
          </cell>
          <cell r="AD411">
            <v>1</v>
          </cell>
          <cell r="AE411">
            <v>1</v>
          </cell>
          <cell r="AF411">
            <v>0</v>
          </cell>
          <cell r="AG411">
            <v>0</v>
          </cell>
        </row>
        <row r="412">
          <cell r="A412">
            <v>36645</v>
          </cell>
          <cell r="B412" t="str">
            <v>Sanur</v>
          </cell>
          <cell r="C412" t="str">
            <v>P_Bet_Ngandang</v>
          </cell>
          <cell r="D412">
            <v>30</v>
          </cell>
          <cell r="H412">
            <v>0.60416666666666663</v>
          </cell>
          <cell r="I412">
            <v>0.60486111111111118</v>
          </cell>
          <cell r="K412" t="str">
            <v>RR</v>
          </cell>
          <cell r="M412">
            <v>6.94444444444553E-4</v>
          </cell>
          <cell r="N412">
            <v>45</v>
          </cell>
          <cell r="O412">
            <v>60</v>
          </cell>
          <cell r="P412">
            <v>14.722000000002302</v>
          </cell>
          <cell r="Q412" t="str">
            <v>44b</v>
          </cell>
          <cell r="R412" t="str">
            <v>Jumper SUTM putus</v>
          </cell>
          <cell r="S412" t="str">
            <v>Memasukan LBS Patricia yang dilokalisir, u/ memperbaiki Jamperan putus di Penyu Dewata Phasa R</v>
          </cell>
          <cell r="T412">
            <v>0</v>
          </cell>
          <cell r="U412">
            <v>0</v>
          </cell>
          <cell r="V412">
            <v>0</v>
          </cell>
          <cell r="W412">
            <v>6.94444444444553E-4</v>
          </cell>
          <cell r="X412">
            <v>0</v>
          </cell>
          <cell r="Y412">
            <v>6.94444444444553E-4</v>
          </cell>
          <cell r="Z412">
            <v>186</v>
          </cell>
          <cell r="AA412" t="str">
            <v>R</v>
          </cell>
          <cell r="AB412">
            <v>2</v>
          </cell>
          <cell r="AC412">
            <v>0</v>
          </cell>
          <cell r="AD412">
            <v>0</v>
          </cell>
          <cell r="AE412">
            <v>0</v>
          </cell>
          <cell r="AF412">
            <v>1</v>
          </cell>
          <cell r="AG412">
            <v>1</v>
          </cell>
        </row>
        <row r="413">
          <cell r="A413">
            <v>36645</v>
          </cell>
          <cell r="B413" t="str">
            <v>GH_Sakah</v>
          </cell>
          <cell r="C413" t="str">
            <v>LBS5_F_Batuan</v>
          </cell>
          <cell r="D413">
            <v>0</v>
          </cell>
          <cell r="H413">
            <v>0.625</v>
          </cell>
          <cell r="I413">
            <v>0.63263888888888886</v>
          </cell>
          <cell r="K413" t="str">
            <v>RR</v>
          </cell>
          <cell r="M413">
            <v>7.6388888888888618E-3</v>
          </cell>
          <cell r="N413">
            <v>0</v>
          </cell>
          <cell r="O413">
            <v>0</v>
          </cell>
          <cell r="P413">
            <v>0</v>
          </cell>
          <cell r="Q413">
            <v>25</v>
          </cell>
          <cell r="R413" t="str">
            <v>Transformator rusak</v>
          </cell>
          <cell r="S413" t="str">
            <v>Jamper kembali r di SK 11 Br Batuan Sukawati ( ganti trafo )</v>
          </cell>
          <cell r="T413">
            <v>0</v>
          </cell>
          <cell r="U413">
            <v>0</v>
          </cell>
          <cell r="V413">
            <v>0</v>
          </cell>
          <cell r="W413">
            <v>7.6388888888888618E-3</v>
          </cell>
          <cell r="X413">
            <v>0</v>
          </cell>
          <cell r="Y413">
            <v>7.6388888888888618E-3</v>
          </cell>
          <cell r="Z413">
            <v>425</v>
          </cell>
          <cell r="AA413" t="str">
            <v>L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1</v>
          </cell>
          <cell r="AG413">
            <v>1</v>
          </cell>
        </row>
        <row r="414">
          <cell r="A414">
            <v>36645</v>
          </cell>
          <cell r="B414" t="str">
            <v>GH_Sakah</v>
          </cell>
          <cell r="C414" t="str">
            <v>LBS2_F_Sukawati</v>
          </cell>
          <cell r="D414">
            <v>0</v>
          </cell>
          <cell r="H414">
            <v>0.72083333333333333</v>
          </cell>
          <cell r="I414">
            <v>0.72430555555555554</v>
          </cell>
          <cell r="K414" t="str">
            <v>RR</v>
          </cell>
          <cell r="M414">
            <v>3.4722222222222099E-3</v>
          </cell>
          <cell r="N414">
            <v>0</v>
          </cell>
          <cell r="O414">
            <v>0</v>
          </cell>
          <cell r="P414">
            <v>0</v>
          </cell>
          <cell r="Q414">
            <v>49</v>
          </cell>
          <cell r="R414" t="str">
            <v>Lain - lain</v>
          </cell>
          <cell r="S414" t="str">
            <v>Menurunkan ular yang nempel di C/O Gardu SK 51 Sukawati.</v>
          </cell>
          <cell r="T414">
            <v>0</v>
          </cell>
          <cell r="U414">
            <v>0</v>
          </cell>
          <cell r="V414">
            <v>0</v>
          </cell>
          <cell r="W414">
            <v>3.4722222222222099E-3</v>
          </cell>
          <cell r="X414">
            <v>0</v>
          </cell>
          <cell r="Y414">
            <v>3.4722222222222099E-3</v>
          </cell>
          <cell r="Z414">
            <v>392</v>
          </cell>
          <cell r="AA414" t="str">
            <v>L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1</v>
          </cell>
          <cell r="AG414">
            <v>1</v>
          </cell>
        </row>
        <row r="415">
          <cell r="A415">
            <v>36645</v>
          </cell>
          <cell r="B415" t="str">
            <v>GH_Klungkung</v>
          </cell>
          <cell r="C415" t="str">
            <v>LBS4_F_Dawan</v>
          </cell>
          <cell r="D415">
            <v>0</v>
          </cell>
          <cell r="F415">
            <v>0.94513888888888886</v>
          </cell>
          <cell r="I415">
            <v>0.94652777777777775</v>
          </cell>
          <cell r="K415" t="str">
            <v>R</v>
          </cell>
          <cell r="M415">
            <v>1.388888888888884E-3</v>
          </cell>
          <cell r="N415">
            <v>0</v>
          </cell>
          <cell r="O415">
            <v>0</v>
          </cell>
          <cell r="P415">
            <v>0</v>
          </cell>
          <cell r="Q415" t="str">
            <v>44b</v>
          </cell>
          <cell r="R415" t="str">
            <v>Jumper SUTM putus</v>
          </cell>
          <cell r="T415">
            <v>0</v>
          </cell>
          <cell r="U415">
            <v>1.388888888888884E-3</v>
          </cell>
          <cell r="V415">
            <v>0</v>
          </cell>
          <cell r="W415">
            <v>0</v>
          </cell>
          <cell r="X415">
            <v>0</v>
          </cell>
          <cell r="Y415">
            <v>1.388888888888884E-3</v>
          </cell>
          <cell r="Z415">
            <v>394</v>
          </cell>
          <cell r="AA415" t="str">
            <v>L</v>
          </cell>
          <cell r="AB415">
            <v>0</v>
          </cell>
          <cell r="AC415">
            <v>0</v>
          </cell>
          <cell r="AD415">
            <v>1</v>
          </cell>
          <cell r="AE415">
            <v>0</v>
          </cell>
          <cell r="AF415">
            <v>0</v>
          </cell>
          <cell r="AG415">
            <v>1</v>
          </cell>
        </row>
        <row r="416">
          <cell r="A416">
            <v>36645</v>
          </cell>
          <cell r="B416" t="str">
            <v>Gianyar</v>
          </cell>
          <cell r="C416" t="str">
            <v>P_Ubud</v>
          </cell>
          <cell r="D416">
            <v>110</v>
          </cell>
          <cell r="E416" t="str">
            <v>EF</v>
          </cell>
          <cell r="F416">
            <v>0.9472222222222223</v>
          </cell>
          <cell r="G416">
            <v>0.94791666666666663</v>
          </cell>
          <cell r="M416">
            <v>6.9444444444433095E-4</v>
          </cell>
          <cell r="N416">
            <v>95</v>
          </cell>
          <cell r="O416">
            <v>105</v>
          </cell>
          <cell r="P416">
            <v>53.980666666657847</v>
          </cell>
          <cell r="Q416" t="str">
            <v>41e</v>
          </cell>
          <cell r="R416" t="str">
            <v>Rele bekerja tanpa penyebab yang jelas, PMT  masuk kembali</v>
          </cell>
          <cell r="T416">
            <v>6.9444444444433095E-4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6.9444444444433095E-4</v>
          </cell>
          <cell r="Z416">
            <v>69</v>
          </cell>
          <cell r="AA416" t="str">
            <v>R</v>
          </cell>
          <cell r="AB416">
            <v>0</v>
          </cell>
          <cell r="AC416">
            <v>0</v>
          </cell>
          <cell r="AD416">
            <v>1</v>
          </cell>
          <cell r="AE416">
            <v>1</v>
          </cell>
          <cell r="AF416">
            <v>0</v>
          </cell>
          <cell r="AG416">
            <v>0</v>
          </cell>
        </row>
        <row r="417">
          <cell r="A417">
            <v>36646</v>
          </cell>
          <cell r="B417" t="str">
            <v>Nusa Dua</v>
          </cell>
          <cell r="C417" t="str">
            <v>P_Exp._Jimbaran</v>
          </cell>
          <cell r="D417">
            <v>110</v>
          </cell>
          <cell r="E417" t="str">
            <v>OC</v>
          </cell>
          <cell r="F417">
            <v>1.0277777777777779</v>
          </cell>
          <cell r="I417">
            <v>1.0298611111111111</v>
          </cell>
          <cell r="K417" t="str">
            <v>M</v>
          </cell>
          <cell r="M417">
            <v>2.0833333333332149E-3</v>
          </cell>
          <cell r="N417">
            <v>110</v>
          </cell>
          <cell r="O417">
            <v>110</v>
          </cell>
          <cell r="P417">
            <v>161.9419999999908</v>
          </cell>
          <cell r="Q417">
            <v>49</v>
          </cell>
          <cell r="R417" t="str">
            <v>Lain - lain</v>
          </cell>
          <cell r="S417" t="str">
            <v>Dicoba 1 x gagal</v>
          </cell>
          <cell r="T417">
            <v>0</v>
          </cell>
          <cell r="U417">
            <v>2.0833333333332149E-3</v>
          </cell>
          <cell r="V417">
            <v>0</v>
          </cell>
          <cell r="W417">
            <v>0</v>
          </cell>
          <cell r="X417">
            <v>0</v>
          </cell>
          <cell r="Y417">
            <v>2.0833333333332149E-3</v>
          </cell>
          <cell r="Z417">
            <v>124</v>
          </cell>
          <cell r="AA417" t="str">
            <v>R</v>
          </cell>
          <cell r="AB417">
            <v>0</v>
          </cell>
          <cell r="AC417">
            <v>1</v>
          </cell>
          <cell r="AD417">
            <v>1</v>
          </cell>
          <cell r="AE417">
            <v>0</v>
          </cell>
          <cell r="AF417">
            <v>0</v>
          </cell>
          <cell r="AG417">
            <v>1</v>
          </cell>
        </row>
        <row r="418">
          <cell r="A418">
            <v>36646</v>
          </cell>
          <cell r="B418" t="str">
            <v>Nusa Dua</v>
          </cell>
          <cell r="C418" t="str">
            <v>P_Exp._Jimbaran</v>
          </cell>
          <cell r="D418">
            <v>110</v>
          </cell>
          <cell r="E418" t="str">
            <v>OC</v>
          </cell>
          <cell r="F418">
            <v>1.0298611111111111</v>
          </cell>
          <cell r="I418">
            <v>1.0541666666666667</v>
          </cell>
          <cell r="K418" t="str">
            <v>M</v>
          </cell>
          <cell r="M418">
            <v>2.430555555555558E-2</v>
          </cell>
          <cell r="N418">
            <v>15</v>
          </cell>
          <cell r="O418">
            <v>20</v>
          </cell>
          <cell r="P418">
            <v>1889.3233333333353</v>
          </cell>
          <cell r="Q418">
            <v>49</v>
          </cell>
          <cell r="R418" t="str">
            <v>Lain - lain</v>
          </cell>
          <cell r="S418" t="str">
            <v xml:space="preserve">Kabel arah pelanggan Rizt Carlton gangguan </v>
          </cell>
          <cell r="T418">
            <v>0</v>
          </cell>
          <cell r="U418">
            <v>2.430555555555558E-2</v>
          </cell>
          <cell r="V418">
            <v>0</v>
          </cell>
          <cell r="W418">
            <v>0</v>
          </cell>
          <cell r="X418">
            <v>0</v>
          </cell>
          <cell r="Y418">
            <v>2.430555555555558E-2</v>
          </cell>
          <cell r="Z418">
            <v>124</v>
          </cell>
          <cell r="AA418" t="str">
            <v>R</v>
          </cell>
          <cell r="AB418">
            <v>0</v>
          </cell>
          <cell r="AC418">
            <v>1</v>
          </cell>
          <cell r="AD418">
            <v>1</v>
          </cell>
          <cell r="AE418">
            <v>0</v>
          </cell>
          <cell r="AF418">
            <v>0</v>
          </cell>
          <cell r="AG418">
            <v>1</v>
          </cell>
        </row>
        <row r="419">
          <cell r="A419">
            <v>36646</v>
          </cell>
          <cell r="B419" t="str">
            <v>Nusa Dua</v>
          </cell>
          <cell r="C419" t="str">
            <v>P_Golf_Course</v>
          </cell>
          <cell r="D419">
            <v>110</v>
          </cell>
          <cell r="E419" t="str">
            <v>OC/M</v>
          </cell>
          <cell r="F419">
            <v>1.0277777777777779</v>
          </cell>
          <cell r="I419">
            <v>1.0298611111111111</v>
          </cell>
          <cell r="K419" t="str">
            <v>M</v>
          </cell>
          <cell r="M419">
            <v>2.0833333333332149E-3</v>
          </cell>
          <cell r="N419">
            <v>55</v>
          </cell>
          <cell r="O419">
            <v>75</v>
          </cell>
          <cell r="P419">
            <v>161.9419999999908</v>
          </cell>
          <cell r="Q419">
            <v>56</v>
          </cell>
          <cell r="R419" t="str">
            <v>Rele bekerja karena ikutan (sympthetic tripping).</v>
          </cell>
          <cell r="T419">
            <v>0</v>
          </cell>
          <cell r="U419">
            <v>2.0833333333332149E-3</v>
          </cell>
          <cell r="V419">
            <v>0</v>
          </cell>
          <cell r="W419">
            <v>0</v>
          </cell>
          <cell r="X419">
            <v>0</v>
          </cell>
          <cell r="Y419">
            <v>2.0833333333332149E-3</v>
          </cell>
          <cell r="Z419">
            <v>129</v>
          </cell>
          <cell r="AA419" t="str">
            <v>R</v>
          </cell>
          <cell r="AB419">
            <v>0</v>
          </cell>
          <cell r="AC419">
            <v>1</v>
          </cell>
          <cell r="AD419">
            <v>1</v>
          </cell>
          <cell r="AE419">
            <v>0</v>
          </cell>
          <cell r="AF419">
            <v>0</v>
          </cell>
          <cell r="AG419">
            <v>1</v>
          </cell>
        </row>
        <row r="420">
          <cell r="A420">
            <v>36646</v>
          </cell>
          <cell r="B420" t="str">
            <v>Nusa Dua</v>
          </cell>
          <cell r="C420" t="str">
            <v>P_Hilton</v>
          </cell>
          <cell r="D420">
            <v>56</v>
          </cell>
          <cell r="E420" t="str">
            <v>OC/M</v>
          </cell>
          <cell r="F420">
            <v>1.0277777777777779</v>
          </cell>
          <cell r="I420">
            <v>1.0291666666666666</v>
          </cell>
          <cell r="K420" t="str">
            <v>M</v>
          </cell>
          <cell r="M420">
            <v>1.3888888888886619E-3</v>
          </cell>
          <cell r="N420">
            <v>25</v>
          </cell>
          <cell r="O420">
            <v>40</v>
          </cell>
          <cell r="P420">
            <v>54.962133333324346</v>
          </cell>
          <cell r="Q420">
            <v>56</v>
          </cell>
          <cell r="R420" t="str">
            <v>Rele bekerja karena ikutan (sympthetic tripping).</v>
          </cell>
          <cell r="T420">
            <v>0</v>
          </cell>
          <cell r="U420">
            <v>1.3888888888886619E-3</v>
          </cell>
          <cell r="V420">
            <v>0</v>
          </cell>
          <cell r="W420">
            <v>0</v>
          </cell>
          <cell r="X420">
            <v>0</v>
          </cell>
          <cell r="Y420">
            <v>1.3888888888886619E-3</v>
          </cell>
          <cell r="Z420">
            <v>128</v>
          </cell>
          <cell r="AA420" t="str">
            <v>R</v>
          </cell>
          <cell r="AB420">
            <v>0</v>
          </cell>
          <cell r="AC420">
            <v>1</v>
          </cell>
          <cell r="AD420">
            <v>1</v>
          </cell>
          <cell r="AE420">
            <v>0</v>
          </cell>
          <cell r="AF420">
            <v>0</v>
          </cell>
          <cell r="AG420">
            <v>1</v>
          </cell>
        </row>
        <row r="421">
          <cell r="A421">
            <v>36646</v>
          </cell>
          <cell r="B421" t="str">
            <v>Nusa Dua</v>
          </cell>
          <cell r="C421" t="str">
            <v>P_Exp._Jimbaran</v>
          </cell>
          <cell r="D421">
            <v>50</v>
          </cell>
          <cell r="E421" t="str">
            <v>OC</v>
          </cell>
          <cell r="F421">
            <v>0.17708333333333334</v>
          </cell>
          <cell r="I421">
            <v>0.17847222222222223</v>
          </cell>
          <cell r="K421" t="str">
            <v>M</v>
          </cell>
          <cell r="M421">
            <v>1.388888888888884E-3</v>
          </cell>
          <cell r="N421">
            <v>25</v>
          </cell>
          <cell r="O421">
            <v>35</v>
          </cell>
          <cell r="P421">
            <v>49.07333333333316</v>
          </cell>
          <cell r="Q421">
            <v>49</v>
          </cell>
          <cell r="R421" t="str">
            <v>Lain - lain</v>
          </cell>
          <cell r="S421" t="str">
            <v xml:space="preserve">Kabel arah pelanggan Rizt Carlton gangguan </v>
          </cell>
          <cell r="T421">
            <v>0</v>
          </cell>
          <cell r="U421">
            <v>1.388888888888884E-3</v>
          </cell>
          <cell r="V421">
            <v>0</v>
          </cell>
          <cell r="W421">
            <v>0</v>
          </cell>
          <cell r="X421">
            <v>0</v>
          </cell>
          <cell r="Y421">
            <v>1.388888888888884E-3</v>
          </cell>
          <cell r="Z421">
            <v>124</v>
          </cell>
          <cell r="AA421" t="str">
            <v>R</v>
          </cell>
          <cell r="AB421">
            <v>0</v>
          </cell>
          <cell r="AC421">
            <v>1</v>
          </cell>
          <cell r="AD421">
            <v>1</v>
          </cell>
          <cell r="AE421">
            <v>0</v>
          </cell>
          <cell r="AF421">
            <v>0</v>
          </cell>
          <cell r="AG421">
            <v>1</v>
          </cell>
        </row>
        <row r="422">
          <cell r="A422">
            <v>36646</v>
          </cell>
          <cell r="B422" t="str">
            <v>Nusa Dua</v>
          </cell>
          <cell r="C422" t="str">
            <v>P_Tanjung_Benoa</v>
          </cell>
          <cell r="D422">
            <v>20</v>
          </cell>
          <cell r="E422" t="str">
            <v>OC/M</v>
          </cell>
          <cell r="F422">
            <v>0.32291666666666669</v>
          </cell>
          <cell r="I422">
            <v>0.32361111111111113</v>
          </cell>
          <cell r="K422" t="str">
            <v>M</v>
          </cell>
          <cell r="M422">
            <v>6.9444444444444198E-4</v>
          </cell>
          <cell r="N422">
            <v>11</v>
          </cell>
          <cell r="O422">
            <v>19</v>
          </cell>
          <cell r="P422">
            <v>9.814666666666632</v>
          </cell>
          <cell r="Q422" t="str">
            <v>41e</v>
          </cell>
          <cell r="R422" t="str">
            <v>Rele bekerja tanpa penyebab yang jelas, PMT  masuk kembali</v>
          </cell>
          <cell r="T422">
            <v>0</v>
          </cell>
          <cell r="U422">
            <v>6.9444444444444198E-4</v>
          </cell>
          <cell r="V422">
            <v>0</v>
          </cell>
          <cell r="W422">
            <v>0</v>
          </cell>
          <cell r="X422">
            <v>0</v>
          </cell>
          <cell r="Y422">
            <v>6.9444444444444198E-4</v>
          </cell>
          <cell r="Z422">
            <v>134</v>
          </cell>
          <cell r="AA422" t="str">
            <v>R</v>
          </cell>
          <cell r="AB422">
            <v>0</v>
          </cell>
          <cell r="AC422">
            <v>1</v>
          </cell>
          <cell r="AD422">
            <v>1</v>
          </cell>
          <cell r="AE422">
            <v>0</v>
          </cell>
          <cell r="AF422">
            <v>0</v>
          </cell>
          <cell r="AG422">
            <v>1</v>
          </cell>
        </row>
        <row r="423">
          <cell r="A423">
            <v>36646</v>
          </cell>
          <cell r="B423" t="str">
            <v>GH_Unud</v>
          </cell>
          <cell r="C423" t="str">
            <v>LBS4_BKKBN</v>
          </cell>
          <cell r="D423">
            <v>0</v>
          </cell>
          <cell r="F423">
            <v>0</v>
          </cell>
          <cell r="G423">
            <v>0</v>
          </cell>
          <cell r="H423">
            <v>0.49513888888888885</v>
          </cell>
          <cell r="I423">
            <v>0.36458333333333331</v>
          </cell>
          <cell r="K423" t="str">
            <v>R</v>
          </cell>
          <cell r="P423">
            <v>0</v>
          </cell>
          <cell r="Q423">
            <v>49</v>
          </cell>
          <cell r="R423" t="str">
            <v>Lain - lain</v>
          </cell>
          <cell r="S423" t="str">
            <v>Penggantian kubikel di DPRD TK I</v>
          </cell>
          <cell r="T423">
            <v>0</v>
          </cell>
          <cell r="U423">
            <v>0</v>
          </cell>
          <cell r="V423">
            <v>0</v>
          </cell>
          <cell r="W423">
            <v>-0.13055555555555554</v>
          </cell>
          <cell r="X423">
            <v>0</v>
          </cell>
          <cell r="Y423">
            <v>-0.13055555555555554</v>
          </cell>
          <cell r="Z423">
            <v>334</v>
          </cell>
          <cell r="AA423" t="str">
            <v>L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  <cell r="AF423">
            <v>1</v>
          </cell>
          <cell r="AG423">
            <v>1</v>
          </cell>
        </row>
        <row r="424">
          <cell r="A424">
            <v>36646</v>
          </cell>
          <cell r="B424" t="str">
            <v>Kapal</v>
          </cell>
          <cell r="C424" t="str">
            <v>P_Basangkasa</v>
          </cell>
          <cell r="D424">
            <v>80</v>
          </cell>
          <cell r="H424">
            <v>0.42291666666666666</v>
          </cell>
          <cell r="I424">
            <v>0.43402777777777773</v>
          </cell>
          <cell r="K424" t="str">
            <v>RR</v>
          </cell>
          <cell r="M424">
            <v>1.1111111111111072E-2</v>
          </cell>
          <cell r="N424">
            <v>75</v>
          </cell>
          <cell r="O424">
            <v>80</v>
          </cell>
          <cell r="P424">
            <v>628.13866666666445</v>
          </cell>
          <cell r="Q424" t="str">
            <v>44b</v>
          </cell>
          <cell r="R424" t="str">
            <v>Jumper SUTM putus</v>
          </cell>
          <cell r="S424" t="str">
            <v>Perbaikan jamper putus di Barat Desa Buduk Phs S</v>
          </cell>
          <cell r="T424">
            <v>0</v>
          </cell>
          <cell r="U424">
            <v>0</v>
          </cell>
          <cell r="V424">
            <v>0</v>
          </cell>
          <cell r="W424">
            <v>1.1111111111111072E-2</v>
          </cell>
          <cell r="X424">
            <v>0</v>
          </cell>
          <cell r="Y424">
            <v>1.1111111111111072E-2</v>
          </cell>
          <cell r="Z424">
            <v>100</v>
          </cell>
          <cell r="AA424" t="str">
            <v>R</v>
          </cell>
          <cell r="AB424">
            <v>2</v>
          </cell>
          <cell r="AC424">
            <v>0</v>
          </cell>
          <cell r="AD424">
            <v>0</v>
          </cell>
          <cell r="AE424">
            <v>0</v>
          </cell>
          <cell r="AF424">
            <v>1</v>
          </cell>
          <cell r="AG424">
            <v>1</v>
          </cell>
        </row>
        <row r="425">
          <cell r="A425">
            <v>36646</v>
          </cell>
          <cell r="B425" t="str">
            <v>Nusa Dua</v>
          </cell>
          <cell r="C425" t="str">
            <v>P_Tanjung_Benoa</v>
          </cell>
          <cell r="D425">
            <v>12</v>
          </cell>
          <cell r="H425">
            <v>0.46875</v>
          </cell>
          <cell r="I425">
            <v>0.48680555555555555</v>
          </cell>
          <cell r="K425" t="str">
            <v>MM</v>
          </cell>
          <cell r="M425">
            <v>1.8055555555555547E-2</v>
          </cell>
          <cell r="N425">
            <v>21</v>
          </cell>
          <cell r="O425">
            <v>23</v>
          </cell>
          <cell r="P425">
            <v>153.10879999999992</v>
          </cell>
          <cell r="Q425">
            <v>49</v>
          </cell>
          <cell r="R425" t="str">
            <v>Lain - lain</v>
          </cell>
          <cell r="S425" t="str">
            <v>Perbaikan PTS Bali Mirage</v>
          </cell>
          <cell r="T425">
            <v>0</v>
          </cell>
          <cell r="U425">
            <v>0</v>
          </cell>
          <cell r="V425">
            <v>0</v>
          </cell>
          <cell r="W425">
            <v>1.8055555555555547E-2</v>
          </cell>
          <cell r="X425">
            <v>0</v>
          </cell>
          <cell r="Y425">
            <v>1.8055555555555547E-2</v>
          </cell>
          <cell r="Z425">
            <v>134</v>
          </cell>
          <cell r="AA425" t="str">
            <v>R</v>
          </cell>
          <cell r="AB425">
            <v>0</v>
          </cell>
          <cell r="AC425">
            <v>2</v>
          </cell>
          <cell r="AD425">
            <v>0</v>
          </cell>
          <cell r="AE425">
            <v>0</v>
          </cell>
          <cell r="AF425">
            <v>1</v>
          </cell>
          <cell r="AG425">
            <v>1</v>
          </cell>
        </row>
        <row r="426">
          <cell r="A426">
            <v>36646</v>
          </cell>
          <cell r="B426" t="str">
            <v>Gianyar</v>
          </cell>
          <cell r="C426" t="str">
            <v>P_Tampak_Siring</v>
          </cell>
          <cell r="D426">
            <v>50</v>
          </cell>
          <cell r="E426" t="str">
            <v>EF</v>
          </cell>
          <cell r="F426">
            <v>0.48680555555555555</v>
          </cell>
          <cell r="I426">
            <v>0.50138888888888888</v>
          </cell>
          <cell r="K426" t="str">
            <v>R</v>
          </cell>
          <cell r="M426">
            <v>1.4583333333333337E-2</v>
          </cell>
          <cell r="N426">
            <v>12</v>
          </cell>
          <cell r="O426">
            <v>30</v>
          </cell>
          <cell r="P426">
            <v>515.2700000000001</v>
          </cell>
          <cell r="Q426" t="str">
            <v>44b</v>
          </cell>
          <cell r="R426" t="str">
            <v>Jumper SUTM putus</v>
          </cell>
          <cell r="T426">
            <v>0</v>
          </cell>
          <cell r="U426">
            <v>1.4583333333333337E-2</v>
          </cell>
          <cell r="V426">
            <v>0</v>
          </cell>
          <cell r="W426">
            <v>0</v>
          </cell>
          <cell r="X426">
            <v>0</v>
          </cell>
          <cell r="Y426">
            <v>1.4583333333333337E-2</v>
          </cell>
          <cell r="Z426">
            <v>64</v>
          </cell>
          <cell r="AA426" t="str">
            <v>R</v>
          </cell>
          <cell r="AB426">
            <v>1</v>
          </cell>
          <cell r="AC426">
            <v>0</v>
          </cell>
          <cell r="AD426">
            <v>1</v>
          </cell>
          <cell r="AE426">
            <v>0</v>
          </cell>
          <cell r="AF426">
            <v>0</v>
          </cell>
          <cell r="AG426">
            <v>1</v>
          </cell>
        </row>
        <row r="427">
          <cell r="A427">
            <v>36646</v>
          </cell>
          <cell r="B427" t="str">
            <v>Kapal</v>
          </cell>
          <cell r="C427" t="str">
            <v>P_Darmasaba</v>
          </cell>
          <cell r="D427">
            <v>135</v>
          </cell>
          <cell r="E427" t="str">
            <v>EF</v>
          </cell>
          <cell r="F427">
            <v>0.49236111111111108</v>
          </cell>
          <cell r="G427">
            <v>0.49305555555555558</v>
          </cell>
          <cell r="M427">
            <v>6.9444444444449749E-4</v>
          </cell>
          <cell r="N427">
            <v>90</v>
          </cell>
          <cell r="O427">
            <v>135</v>
          </cell>
          <cell r="P427">
            <v>66.249000000005054</v>
          </cell>
          <cell r="Q427" t="str">
            <v>41e</v>
          </cell>
          <cell r="R427" t="str">
            <v>Rele bekerja tanpa penyebab yang jelas, PMT  masuk kembali</v>
          </cell>
          <cell r="S427" t="str">
            <v>Reclose sukses</v>
          </cell>
          <cell r="T427">
            <v>6.9444444444449749E-4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6.9444444444449749E-4</v>
          </cell>
          <cell r="Z427">
            <v>104</v>
          </cell>
          <cell r="AA427" t="str">
            <v>R</v>
          </cell>
          <cell r="AB427">
            <v>0</v>
          </cell>
          <cell r="AC427">
            <v>0</v>
          </cell>
          <cell r="AD427">
            <v>1</v>
          </cell>
          <cell r="AE427">
            <v>1</v>
          </cell>
          <cell r="AF427">
            <v>0</v>
          </cell>
          <cell r="AG427">
            <v>0</v>
          </cell>
        </row>
        <row r="428">
          <cell r="A428">
            <v>36646</v>
          </cell>
          <cell r="B428" t="str">
            <v>Pesanggaran</v>
          </cell>
          <cell r="C428" t="str">
            <v>P_Pedungan</v>
          </cell>
          <cell r="D428">
            <v>120</v>
          </cell>
          <cell r="E428" t="str">
            <v>EF</v>
          </cell>
          <cell r="F428">
            <v>0.5083333333333333</v>
          </cell>
          <cell r="G428">
            <v>0.50902777777777775</v>
          </cell>
          <cell r="M428">
            <v>6.9444444444444198E-4</v>
          </cell>
          <cell r="N428">
            <v>120</v>
          </cell>
          <cell r="O428">
            <v>120</v>
          </cell>
          <cell r="P428">
            <v>58.887999999999792</v>
          </cell>
          <cell r="Q428" t="str">
            <v>41e</v>
          </cell>
          <cell r="R428" t="str">
            <v>Rele bekerja tanpa penyebab yang jelas, PMT  masuk kembali</v>
          </cell>
          <cell r="S428" t="str">
            <v>Reclose sukses</v>
          </cell>
          <cell r="T428">
            <v>6.9444444444444198E-4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6.9444444444444198E-4</v>
          </cell>
          <cell r="Z428">
            <v>163</v>
          </cell>
          <cell r="AA428" t="str">
            <v>R</v>
          </cell>
          <cell r="AB428">
            <v>0</v>
          </cell>
          <cell r="AC428">
            <v>0</v>
          </cell>
          <cell r="AD428">
            <v>1</v>
          </cell>
          <cell r="AE428">
            <v>1</v>
          </cell>
          <cell r="AF428">
            <v>0</v>
          </cell>
          <cell r="AG428">
            <v>0</v>
          </cell>
        </row>
        <row r="429">
          <cell r="A429">
            <v>36646</v>
          </cell>
          <cell r="B429" t="str">
            <v>Sanur</v>
          </cell>
          <cell r="C429" t="str">
            <v>P_Bet_Ngandang</v>
          </cell>
          <cell r="D429">
            <v>50</v>
          </cell>
          <cell r="E429" t="str">
            <v>EF</v>
          </cell>
          <cell r="F429">
            <v>0.51041666666666663</v>
          </cell>
          <cell r="I429">
            <v>0.51111111111111118</v>
          </cell>
          <cell r="K429" t="str">
            <v>R</v>
          </cell>
          <cell r="M429">
            <v>6.94444444444553E-4</v>
          </cell>
          <cell r="N429">
            <v>50</v>
          </cell>
          <cell r="O429">
            <v>50</v>
          </cell>
          <cell r="P429">
            <v>24.536666666670502</v>
          </cell>
          <cell r="Q429" t="str">
            <v>41e</v>
          </cell>
          <cell r="R429" t="str">
            <v>Rele bekerja tanpa penyebab yang jelas, PMT  masuk kembali</v>
          </cell>
          <cell r="T429">
            <v>0</v>
          </cell>
          <cell r="U429">
            <v>6.94444444444553E-4</v>
          </cell>
          <cell r="V429">
            <v>0</v>
          </cell>
          <cell r="W429">
            <v>0</v>
          </cell>
          <cell r="X429">
            <v>0</v>
          </cell>
          <cell r="Y429">
            <v>6.94444444444553E-4</v>
          </cell>
          <cell r="Z429">
            <v>186</v>
          </cell>
          <cell r="AA429" t="str">
            <v>R</v>
          </cell>
          <cell r="AB429">
            <v>1</v>
          </cell>
          <cell r="AC429">
            <v>0</v>
          </cell>
          <cell r="AD429">
            <v>1</v>
          </cell>
          <cell r="AE429">
            <v>0</v>
          </cell>
          <cell r="AF429">
            <v>0</v>
          </cell>
          <cell r="AG429">
            <v>1</v>
          </cell>
        </row>
        <row r="430">
          <cell r="A430">
            <v>36646</v>
          </cell>
          <cell r="B430" t="str">
            <v>Sanur</v>
          </cell>
          <cell r="C430" t="str">
            <v>P_Bet_Ngandang</v>
          </cell>
          <cell r="D430">
            <v>50</v>
          </cell>
          <cell r="E430" t="str">
            <v>OC/M</v>
          </cell>
          <cell r="F430">
            <v>0.51111111111111118</v>
          </cell>
          <cell r="I430">
            <v>0.53611111111111109</v>
          </cell>
          <cell r="K430" t="str">
            <v>R</v>
          </cell>
          <cell r="M430">
            <v>2.4999999999999911E-2</v>
          </cell>
          <cell r="N430">
            <v>45</v>
          </cell>
          <cell r="O430">
            <v>50</v>
          </cell>
          <cell r="P430">
            <v>883.31999999999687</v>
          </cell>
          <cell r="Q430">
            <v>49</v>
          </cell>
          <cell r="R430" t="str">
            <v>Lain - lain</v>
          </cell>
          <cell r="S430" t="str">
            <v xml:space="preserve">Informasi di Grd Bali Taman Pestipal ada Ledakan sementara di lepas </v>
          </cell>
          <cell r="T430">
            <v>0</v>
          </cell>
          <cell r="U430">
            <v>2.4999999999999911E-2</v>
          </cell>
          <cell r="V430">
            <v>0</v>
          </cell>
          <cell r="W430">
            <v>0</v>
          </cell>
          <cell r="X430">
            <v>0</v>
          </cell>
          <cell r="Y430">
            <v>2.4999999999999911E-2</v>
          </cell>
          <cell r="Z430">
            <v>186</v>
          </cell>
          <cell r="AA430" t="str">
            <v>R</v>
          </cell>
          <cell r="AB430">
            <v>1</v>
          </cell>
          <cell r="AC430">
            <v>0</v>
          </cell>
          <cell r="AD430">
            <v>1</v>
          </cell>
          <cell r="AE430">
            <v>0</v>
          </cell>
          <cell r="AF430">
            <v>0</v>
          </cell>
          <cell r="AG430">
            <v>1</v>
          </cell>
        </row>
        <row r="431">
          <cell r="A431">
            <v>36646</v>
          </cell>
          <cell r="B431" t="str">
            <v>Pesanggaran</v>
          </cell>
          <cell r="C431" t="str">
            <v>P_Pedungan</v>
          </cell>
          <cell r="D431">
            <v>120</v>
          </cell>
          <cell r="E431" t="str">
            <v>EF</v>
          </cell>
          <cell r="F431">
            <v>0.5131944444444444</v>
          </cell>
          <cell r="G431">
            <v>0.51388888888888895</v>
          </cell>
          <cell r="M431">
            <v>6.94444444444553E-4</v>
          </cell>
          <cell r="N431">
            <v>115</v>
          </cell>
          <cell r="O431">
            <v>120</v>
          </cell>
          <cell r="P431">
            <v>58.888000000009207</v>
          </cell>
          <cell r="Q431" t="str">
            <v>41e</v>
          </cell>
          <cell r="R431" t="str">
            <v>Rele bekerja tanpa penyebab yang jelas, PMT  masuk kembali</v>
          </cell>
          <cell r="S431" t="str">
            <v>Reclose sukses</v>
          </cell>
          <cell r="T431">
            <v>6.94444444444553E-4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6.94444444444553E-4</v>
          </cell>
          <cell r="Z431">
            <v>163</v>
          </cell>
          <cell r="AA431" t="str">
            <v>R</v>
          </cell>
          <cell r="AB431">
            <v>0</v>
          </cell>
          <cell r="AC431">
            <v>0</v>
          </cell>
          <cell r="AD431">
            <v>1</v>
          </cell>
          <cell r="AE431">
            <v>1</v>
          </cell>
          <cell r="AF431">
            <v>0</v>
          </cell>
          <cell r="AG431">
            <v>0</v>
          </cell>
        </row>
        <row r="432">
          <cell r="A432">
            <v>36646</v>
          </cell>
          <cell r="B432" t="str">
            <v>Gianyar</v>
          </cell>
          <cell r="C432" t="str">
            <v>P_Tampak_Siring</v>
          </cell>
          <cell r="D432">
            <v>0</v>
          </cell>
          <cell r="E432" t="str">
            <v>EF</v>
          </cell>
          <cell r="F432">
            <v>0.52083333333333337</v>
          </cell>
          <cell r="I432">
            <v>0.5229166666666667</v>
          </cell>
          <cell r="K432" t="str">
            <v>R</v>
          </cell>
          <cell r="M432">
            <v>2.0833333333333259E-3</v>
          </cell>
          <cell r="N432">
            <v>0</v>
          </cell>
          <cell r="O432">
            <v>12</v>
          </cell>
          <cell r="P432">
            <v>0</v>
          </cell>
          <cell r="Q432">
            <v>49</v>
          </cell>
          <cell r="R432" t="str">
            <v>Isolator tembus</v>
          </cell>
          <cell r="S432" t="str">
            <v>Isolator tembus ( Fase S ) di Pejeng Kaja</v>
          </cell>
          <cell r="T432">
            <v>0</v>
          </cell>
          <cell r="U432">
            <v>2.0833333333333259E-3</v>
          </cell>
          <cell r="V432">
            <v>0</v>
          </cell>
          <cell r="W432">
            <v>0</v>
          </cell>
          <cell r="X432">
            <v>0</v>
          </cell>
          <cell r="Y432">
            <v>2.0833333333333259E-3</v>
          </cell>
          <cell r="Z432">
            <v>64</v>
          </cell>
          <cell r="AA432" t="str">
            <v>R</v>
          </cell>
          <cell r="AB432">
            <v>1</v>
          </cell>
          <cell r="AC432">
            <v>0</v>
          </cell>
          <cell r="AD432">
            <v>1</v>
          </cell>
          <cell r="AE432">
            <v>0</v>
          </cell>
          <cell r="AF432">
            <v>0</v>
          </cell>
          <cell r="AG432">
            <v>1</v>
          </cell>
        </row>
        <row r="433">
          <cell r="A433">
            <v>36646</v>
          </cell>
          <cell r="B433" t="str">
            <v>Kapal</v>
          </cell>
          <cell r="C433" t="str">
            <v>P_Darmasaba</v>
          </cell>
          <cell r="D433">
            <v>100</v>
          </cell>
          <cell r="E433" t="str">
            <v>EF</v>
          </cell>
          <cell r="F433">
            <v>0.53055555555555556</v>
          </cell>
          <cell r="G433">
            <v>0.53125</v>
          </cell>
          <cell r="M433">
            <v>6.9444444444444198E-4</v>
          </cell>
          <cell r="N433">
            <v>90</v>
          </cell>
          <cell r="O433">
            <v>100</v>
          </cell>
          <cell r="P433">
            <v>49.07333333333316</v>
          </cell>
          <cell r="Q433" t="str">
            <v>41e</v>
          </cell>
          <cell r="R433" t="str">
            <v>Rele bekerja tanpa penyebab yang jelas, PMT  masuk kembali</v>
          </cell>
          <cell r="S433" t="str">
            <v>JTM Kena tiang PJU di DT 74 C1</v>
          </cell>
          <cell r="T433">
            <v>6.9444444444444198E-4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6.9444444444444198E-4</v>
          </cell>
          <cell r="Z433">
            <v>104</v>
          </cell>
          <cell r="AA433" t="str">
            <v>R</v>
          </cell>
          <cell r="AB433">
            <v>0</v>
          </cell>
          <cell r="AC433">
            <v>0</v>
          </cell>
          <cell r="AD433">
            <v>1</v>
          </cell>
          <cell r="AE433">
            <v>1</v>
          </cell>
          <cell r="AF433">
            <v>0</v>
          </cell>
          <cell r="AG433">
            <v>0</v>
          </cell>
        </row>
        <row r="434">
          <cell r="A434">
            <v>36646</v>
          </cell>
          <cell r="B434" t="str">
            <v>Nusa Dua</v>
          </cell>
          <cell r="C434" t="str">
            <v>P_Golf_Course</v>
          </cell>
          <cell r="D434">
            <v>66</v>
          </cell>
          <cell r="E434" t="str">
            <v>OC/M</v>
          </cell>
          <cell r="F434">
            <v>0.54513888888888895</v>
          </cell>
          <cell r="I434">
            <v>0.54583333333333328</v>
          </cell>
          <cell r="K434" t="str">
            <v>M</v>
          </cell>
          <cell r="M434">
            <v>6.9444444444433095E-4</v>
          </cell>
          <cell r="P434">
            <v>32.388399999994704</v>
          </cell>
          <cell r="Q434" t="str">
            <v>41e</v>
          </cell>
          <cell r="R434" t="str">
            <v>Rele bekerja tanpa penyebab yang jelas, PMT  masuk kembali</v>
          </cell>
          <cell r="T434">
            <v>0</v>
          </cell>
          <cell r="U434">
            <v>6.9444444444433095E-4</v>
          </cell>
          <cell r="V434">
            <v>0</v>
          </cell>
          <cell r="W434">
            <v>0</v>
          </cell>
          <cell r="X434">
            <v>0</v>
          </cell>
          <cell r="Y434">
            <v>6.9444444444433095E-4</v>
          </cell>
          <cell r="Z434">
            <v>129</v>
          </cell>
          <cell r="AA434" t="str">
            <v>R</v>
          </cell>
          <cell r="AB434">
            <v>0</v>
          </cell>
          <cell r="AC434">
            <v>1</v>
          </cell>
          <cell r="AD434">
            <v>1</v>
          </cell>
          <cell r="AE434">
            <v>0</v>
          </cell>
          <cell r="AF434">
            <v>0</v>
          </cell>
          <cell r="AG434">
            <v>1</v>
          </cell>
        </row>
        <row r="435">
          <cell r="A435">
            <v>36646</v>
          </cell>
          <cell r="B435" t="str">
            <v>Kapal</v>
          </cell>
          <cell r="C435" t="str">
            <v>P_Luwus</v>
          </cell>
          <cell r="D435">
            <v>20</v>
          </cell>
          <cell r="H435">
            <v>0.6875</v>
          </cell>
          <cell r="I435">
            <v>0.68888888888888899</v>
          </cell>
          <cell r="K435" t="str">
            <v>RR</v>
          </cell>
          <cell r="M435">
            <v>1.388888888888995E-3</v>
          </cell>
          <cell r="N435">
            <v>30</v>
          </cell>
          <cell r="O435">
            <v>35</v>
          </cell>
          <cell r="P435">
            <v>19.629333333334831</v>
          </cell>
          <cell r="Q435">
            <v>49</v>
          </cell>
          <cell r="R435" t="str">
            <v>Lain - lain</v>
          </cell>
          <cell r="S435" t="str">
            <v>Masukan Sec.Kerta (kondisi rusak dan hujan)</v>
          </cell>
          <cell r="T435">
            <v>0</v>
          </cell>
          <cell r="U435">
            <v>0</v>
          </cell>
          <cell r="V435">
            <v>0</v>
          </cell>
          <cell r="W435">
            <v>1.388888888888995E-3</v>
          </cell>
          <cell r="X435">
            <v>0</v>
          </cell>
          <cell r="Y435">
            <v>1.388888888888995E-3</v>
          </cell>
          <cell r="Z435">
            <v>108</v>
          </cell>
          <cell r="AA435" t="str">
            <v>R</v>
          </cell>
          <cell r="AB435">
            <v>2</v>
          </cell>
          <cell r="AC435">
            <v>0</v>
          </cell>
          <cell r="AD435">
            <v>0</v>
          </cell>
          <cell r="AE435">
            <v>0</v>
          </cell>
          <cell r="AF435">
            <v>1</v>
          </cell>
          <cell r="AG435">
            <v>1</v>
          </cell>
        </row>
        <row r="436">
          <cell r="P436">
            <v>0</v>
          </cell>
          <cell r="R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oMposisi"/>
      <sheetName val="DeVIASI"/>
      <sheetName val="per bulan"/>
      <sheetName val="LwBpWbp"/>
      <sheetName val="bLANK"/>
      <sheetName val="Juli"/>
      <sheetName val="JAN07"/>
      <sheetName val="Neraca seAPJ"/>
      <sheetName val="ACUAN"/>
      <sheetName val="DENPASAR"/>
      <sheetName val="x"/>
      <sheetName val="Resource Plan"/>
      <sheetName val="Change control"/>
      <sheetName val="Resource Plan (2)"/>
      <sheetName val="2.5 Supply &amp; Installation Sub"/>
      <sheetName val="2.6 Recurrent Cost Sub-Table"/>
      <sheetName val="Warranty Period"/>
      <sheetName val="Resource Load"/>
      <sheetName val="Jakarta Load Cost"/>
      <sheetName val="Material Group"/>
      <sheetName val="FORM-B"/>
      <sheetName val="Asumsi"/>
      <sheetName val="Sheet5"/>
      <sheetName val="MENU1"/>
      <sheetName val="Data"/>
    </sheetNames>
    <sheetDataSet>
      <sheetData sheetId="0">
        <row r="6">
          <cell r="C6" t="str">
            <v>KALIBAKAL</v>
          </cell>
          <cell r="I6" t="str">
            <v>RAWALO</v>
          </cell>
          <cell r="M6" t="str">
            <v>WONOSOBO</v>
          </cell>
          <cell r="Q6" t="str">
            <v>GARUNG</v>
          </cell>
          <cell r="S6" t="str">
            <v>DIENG</v>
          </cell>
          <cell r="U6" t="str">
            <v>MRICA</v>
          </cell>
          <cell r="Y6" t="str">
            <v>KALINAKAL</v>
          </cell>
          <cell r="AC6" t="str">
            <v>RAWALO</v>
          </cell>
          <cell r="AE6" t="str">
            <v>WONOSOBO</v>
          </cell>
          <cell r="AG6" t="str">
            <v>GARUNG</v>
          </cell>
          <cell r="AI6" t="str">
            <v>DIENG</v>
          </cell>
          <cell r="AK6" t="str">
            <v/>
          </cell>
          <cell r="AL6" t="str">
            <v>KALIBAKAL</v>
          </cell>
          <cell r="AR6" t="str">
            <v>RAWALO</v>
          </cell>
          <cell r="AV6" t="str">
            <v>WONOSOBO</v>
          </cell>
          <cell r="AZ6" t="str">
            <v>GARUNG</v>
          </cell>
          <cell r="BB6" t="str">
            <v>DIENG</v>
          </cell>
          <cell r="BD6" t="str">
            <v>MRICA</v>
          </cell>
          <cell r="BH6" t="str">
            <v>KALINAKAL</v>
          </cell>
          <cell r="BL6" t="str">
            <v>RAWALO</v>
          </cell>
          <cell r="BN6" t="str">
            <v>WONOSOBO</v>
          </cell>
          <cell r="BP6" t="str">
            <v>GARUNG</v>
          </cell>
          <cell r="BR6" t="str">
            <v>DIENG</v>
          </cell>
          <cell r="BT6" t="str">
            <v/>
          </cell>
        </row>
        <row r="7">
          <cell r="A7" t="str">
            <v>BULAN</v>
          </cell>
          <cell r="C7" t="str">
            <v>INC I</v>
          </cell>
          <cell r="E7" t="str">
            <v>INC II</v>
          </cell>
          <cell r="G7" t="str">
            <v>INC III</v>
          </cell>
          <cell r="I7" t="str">
            <v>INC I</v>
          </cell>
          <cell r="K7" t="str">
            <v>INC II</v>
          </cell>
          <cell r="M7" t="str">
            <v>INC I</v>
          </cell>
          <cell r="O7" t="str">
            <v>INC II</v>
          </cell>
          <cell r="Q7" t="str">
            <v>INC I</v>
          </cell>
          <cell r="S7" t="str">
            <v>INC I</v>
          </cell>
          <cell r="U7" t="str">
            <v>INC I</v>
          </cell>
          <cell r="W7" t="str">
            <v>INC II</v>
          </cell>
          <cell r="Y7" t="str">
            <v>PS I</v>
          </cell>
          <cell r="AA7" t="str">
            <v>PS II</v>
          </cell>
          <cell r="AC7" t="str">
            <v>PS I</v>
          </cell>
          <cell r="AE7" t="str">
            <v>PS I</v>
          </cell>
          <cell r="AG7" t="str">
            <v>PS I</v>
          </cell>
          <cell r="AI7" t="str">
            <v>PS I</v>
          </cell>
          <cell r="AK7" t="str">
            <v/>
          </cell>
          <cell r="AL7" t="str">
            <v>INC I</v>
          </cell>
          <cell r="AN7" t="str">
            <v>INC II</v>
          </cell>
          <cell r="AP7" t="str">
            <v>INC III</v>
          </cell>
          <cell r="AR7" t="str">
            <v>INC I</v>
          </cell>
          <cell r="AT7" t="str">
            <v>INC II</v>
          </cell>
          <cell r="AV7" t="str">
            <v>INC I</v>
          </cell>
          <cell r="AX7" t="str">
            <v>INC II</v>
          </cell>
          <cell r="AZ7" t="str">
            <v>INC I</v>
          </cell>
          <cell r="BB7" t="str">
            <v>INC I</v>
          </cell>
          <cell r="BD7" t="str">
            <v>INC I</v>
          </cell>
          <cell r="BF7" t="str">
            <v>INC II</v>
          </cell>
          <cell r="BH7" t="str">
            <v>PS I</v>
          </cell>
          <cell r="BJ7" t="str">
            <v>PS II</v>
          </cell>
          <cell r="BL7" t="str">
            <v>PS I</v>
          </cell>
          <cell r="BN7" t="str">
            <v>PS I</v>
          </cell>
          <cell r="BP7" t="str">
            <v>PS I</v>
          </cell>
          <cell r="BR7" t="str">
            <v>PS I</v>
          </cell>
          <cell r="BT7" t="str">
            <v/>
          </cell>
        </row>
        <row r="8">
          <cell r="C8" t="str">
            <v>LWBP</v>
          </cell>
          <cell r="D8" t="str">
            <v>WBP</v>
          </cell>
          <cell r="E8" t="str">
            <v>LWBP</v>
          </cell>
          <cell r="F8" t="str">
            <v>WBP</v>
          </cell>
          <cell r="G8" t="str">
            <v>LWBP</v>
          </cell>
          <cell r="H8" t="str">
            <v>WBP</v>
          </cell>
          <cell r="I8" t="str">
            <v>LWBP</v>
          </cell>
          <cell r="J8" t="str">
            <v>WBP</v>
          </cell>
          <cell r="K8" t="str">
            <v>LWBP</v>
          </cell>
          <cell r="L8" t="str">
            <v>WBP</v>
          </cell>
          <cell r="M8" t="str">
            <v>LWBP</v>
          </cell>
          <cell r="N8" t="str">
            <v>WBP</v>
          </cell>
          <cell r="O8" t="str">
            <v>LWBP</v>
          </cell>
          <cell r="P8" t="str">
            <v>WBP</v>
          </cell>
          <cell r="Q8" t="str">
            <v>LWBP</v>
          </cell>
          <cell r="R8" t="str">
            <v>WBP</v>
          </cell>
          <cell r="S8" t="str">
            <v>LWBP</v>
          </cell>
          <cell r="T8" t="str">
            <v>WBP</v>
          </cell>
          <cell r="U8" t="str">
            <v>LWBP</v>
          </cell>
          <cell r="V8" t="str">
            <v>WBP</v>
          </cell>
          <cell r="W8" t="str">
            <v>LWBP</v>
          </cell>
          <cell r="X8" t="str">
            <v>WBP</v>
          </cell>
          <cell r="Y8" t="str">
            <v>LWBP</v>
          </cell>
          <cell r="Z8" t="str">
            <v>WBP</v>
          </cell>
          <cell r="AA8" t="str">
            <v>LWBP</v>
          </cell>
          <cell r="AB8" t="str">
            <v>WBP</v>
          </cell>
          <cell r="AC8" t="str">
            <v>LWBP</v>
          </cell>
          <cell r="AD8" t="str">
            <v>WBP</v>
          </cell>
          <cell r="AE8" t="str">
            <v>LWBP</v>
          </cell>
          <cell r="AF8" t="str">
            <v>WBP</v>
          </cell>
          <cell r="AG8" t="str">
            <v>LWBP</v>
          </cell>
          <cell r="AH8" t="str">
            <v>WBP</v>
          </cell>
          <cell r="AI8" t="str">
            <v>LWBP</v>
          </cell>
          <cell r="AJ8" t="str">
            <v>WBP</v>
          </cell>
          <cell r="AL8" t="str">
            <v>LWBP</v>
          </cell>
          <cell r="AM8" t="str">
            <v>WBP</v>
          </cell>
          <cell r="AN8" t="str">
            <v>LWBP</v>
          </cell>
          <cell r="AO8" t="str">
            <v>WBP</v>
          </cell>
          <cell r="AP8" t="str">
            <v>LWBP</v>
          </cell>
          <cell r="AQ8" t="str">
            <v>WBP</v>
          </cell>
          <cell r="AR8" t="str">
            <v>LWBP</v>
          </cell>
          <cell r="AS8" t="str">
            <v>WBP</v>
          </cell>
          <cell r="AT8" t="str">
            <v>LWBP</v>
          </cell>
          <cell r="AU8" t="str">
            <v>WBP</v>
          </cell>
          <cell r="AV8" t="str">
            <v>LWBP</v>
          </cell>
          <cell r="AW8" t="str">
            <v>WBP</v>
          </cell>
          <cell r="AX8" t="str">
            <v>LWBP</v>
          </cell>
          <cell r="AY8" t="str">
            <v>WBP</v>
          </cell>
          <cell r="AZ8" t="str">
            <v>LWBP</v>
          </cell>
          <cell r="BA8" t="str">
            <v>WBP</v>
          </cell>
          <cell r="BB8" t="str">
            <v>LWBP</v>
          </cell>
          <cell r="BC8" t="str">
            <v>WBP</v>
          </cell>
          <cell r="BD8" t="str">
            <v>LWBP</v>
          </cell>
          <cell r="BE8" t="str">
            <v>WBP</v>
          </cell>
          <cell r="BF8" t="str">
            <v>LWBP</v>
          </cell>
          <cell r="BG8" t="str">
            <v>WBP</v>
          </cell>
          <cell r="BH8" t="str">
            <v>LWBP</v>
          </cell>
          <cell r="BI8" t="str">
            <v>WBP</v>
          </cell>
          <cell r="BJ8" t="str">
            <v>LWBP</v>
          </cell>
          <cell r="BK8" t="str">
            <v>WBP</v>
          </cell>
          <cell r="BL8" t="str">
            <v>LWBP</v>
          </cell>
          <cell r="BM8" t="str">
            <v>WBP</v>
          </cell>
          <cell r="BN8" t="str">
            <v>LWBP</v>
          </cell>
          <cell r="BO8" t="str">
            <v>WBP</v>
          </cell>
          <cell r="BP8" t="str">
            <v>LWBP</v>
          </cell>
          <cell r="BQ8" t="str">
            <v>WBP</v>
          </cell>
          <cell r="BR8" t="str">
            <v>LWBP</v>
          </cell>
          <cell r="BS8" t="str">
            <v>WBP</v>
          </cell>
        </row>
        <row r="9">
          <cell r="A9">
            <v>1</v>
          </cell>
          <cell r="B9">
            <v>2</v>
          </cell>
          <cell r="C9">
            <v>3</v>
          </cell>
          <cell r="D9">
            <v>4</v>
          </cell>
          <cell r="E9">
            <v>5</v>
          </cell>
          <cell r="F9">
            <v>6</v>
          </cell>
          <cell r="G9">
            <v>7</v>
          </cell>
          <cell r="H9">
            <v>8</v>
          </cell>
          <cell r="I9">
            <v>9</v>
          </cell>
          <cell r="J9">
            <v>10</v>
          </cell>
          <cell r="K9">
            <v>11</v>
          </cell>
          <cell r="L9">
            <v>12</v>
          </cell>
          <cell r="M9">
            <v>13</v>
          </cell>
          <cell r="N9">
            <v>14</v>
          </cell>
          <cell r="O9">
            <v>15</v>
          </cell>
          <cell r="P9">
            <v>16</v>
          </cell>
          <cell r="Q9">
            <v>17</v>
          </cell>
          <cell r="R9">
            <v>18</v>
          </cell>
          <cell r="S9">
            <v>19</v>
          </cell>
          <cell r="T9">
            <v>20</v>
          </cell>
          <cell r="U9">
            <v>21</v>
          </cell>
          <cell r="V9">
            <v>22</v>
          </cell>
          <cell r="W9">
            <v>23</v>
          </cell>
          <cell r="X9">
            <v>24</v>
          </cell>
          <cell r="Y9">
            <v>25</v>
          </cell>
          <cell r="Z9">
            <v>26</v>
          </cell>
          <cell r="AA9">
            <v>27</v>
          </cell>
          <cell r="AB9">
            <v>28</v>
          </cell>
          <cell r="AC9">
            <v>29</v>
          </cell>
          <cell r="AD9">
            <v>30</v>
          </cell>
          <cell r="AE9">
            <v>31</v>
          </cell>
          <cell r="AF9">
            <v>32</v>
          </cell>
          <cell r="AG9">
            <v>33</v>
          </cell>
          <cell r="AH9">
            <v>34</v>
          </cell>
          <cell r="AI9">
            <v>35</v>
          </cell>
          <cell r="AJ9">
            <v>36</v>
          </cell>
          <cell r="AK9">
            <v>37</v>
          </cell>
          <cell r="AL9">
            <v>38</v>
          </cell>
          <cell r="AM9">
            <v>39</v>
          </cell>
          <cell r="AN9">
            <v>40</v>
          </cell>
          <cell r="AO9">
            <v>41</v>
          </cell>
          <cell r="AP9">
            <v>42</v>
          </cell>
          <cell r="AQ9">
            <v>43</v>
          </cell>
          <cell r="AR9">
            <v>44</v>
          </cell>
          <cell r="AS9">
            <v>45</v>
          </cell>
          <cell r="AT9">
            <v>46</v>
          </cell>
          <cell r="AU9">
            <v>47</v>
          </cell>
          <cell r="AV9">
            <v>48</v>
          </cell>
          <cell r="AW9">
            <v>49</v>
          </cell>
          <cell r="AX9">
            <v>50</v>
          </cell>
          <cell r="AY9">
            <v>51</v>
          </cell>
          <cell r="AZ9">
            <v>52</v>
          </cell>
          <cell r="BA9">
            <v>53</v>
          </cell>
          <cell r="BB9">
            <v>54</v>
          </cell>
          <cell r="BC9">
            <v>55</v>
          </cell>
          <cell r="BD9">
            <v>56</v>
          </cell>
          <cell r="BE9">
            <v>57</v>
          </cell>
          <cell r="BF9">
            <v>58</v>
          </cell>
          <cell r="BG9">
            <v>59</v>
          </cell>
          <cell r="BH9">
            <v>60</v>
          </cell>
          <cell r="BI9">
            <v>61</v>
          </cell>
          <cell r="BJ9">
            <v>62</v>
          </cell>
          <cell r="BK9">
            <v>63</v>
          </cell>
          <cell r="BL9">
            <v>64</v>
          </cell>
          <cell r="BM9">
            <v>65</v>
          </cell>
          <cell r="BN9">
            <v>66</v>
          </cell>
          <cell r="BO9">
            <v>67</v>
          </cell>
          <cell r="BP9">
            <v>68</v>
          </cell>
          <cell r="BQ9">
            <v>69</v>
          </cell>
          <cell r="BR9">
            <v>70</v>
          </cell>
          <cell r="BS9">
            <v>71</v>
          </cell>
          <cell r="BT9">
            <v>72</v>
          </cell>
          <cell r="BU9">
            <v>73</v>
          </cell>
          <cell r="BV9">
            <v>74</v>
          </cell>
        </row>
        <row r="10">
          <cell r="A10" t="str">
            <v>JAN</v>
          </cell>
          <cell r="B10" t="str">
            <v>PEMAKAIAN BULAN   2004</v>
          </cell>
        </row>
        <row r="11">
          <cell r="A11" t="str">
            <v>FEB</v>
          </cell>
          <cell r="B11" t="str">
            <v>PEMAKAIAN BULAN   2004</v>
          </cell>
        </row>
        <row r="12">
          <cell r="A12" t="str">
            <v>MAR</v>
          </cell>
          <cell r="B12" t="str">
            <v>PEMAKAIAN BULAN   2004</v>
          </cell>
        </row>
        <row r="13">
          <cell r="A13" t="str">
            <v>APR</v>
          </cell>
          <cell r="B13" t="str">
            <v>PEMAKAIAN BULAN   2004</v>
          </cell>
        </row>
        <row r="14">
          <cell r="A14" t="str">
            <v>MEI</v>
          </cell>
          <cell r="B14" t="str">
            <v>PEMAKAIAN BULAN   2004</v>
          </cell>
        </row>
        <row r="15">
          <cell r="A15" t="str">
            <v>JUN</v>
          </cell>
          <cell r="B15" t="str">
            <v>PEMAKAIAN BULAN   2004</v>
          </cell>
        </row>
        <row r="16">
          <cell r="A16" t="str">
            <v>JUL</v>
          </cell>
          <cell r="B16" t="str">
            <v>PEMAKAIAN BULAN JULI 2004</v>
          </cell>
        </row>
        <row r="17">
          <cell r="A17" t="str">
            <v>AGT</v>
          </cell>
          <cell r="B17" t="str">
            <v>PEMAKAIAN BULAN AGUSTUS 2004</v>
          </cell>
          <cell r="C17">
            <v>28540.81</v>
          </cell>
          <cell r="D17">
            <v>9206.9500000000007</v>
          </cell>
          <cell r="E17">
            <v>24504.69</v>
          </cell>
          <cell r="F17">
            <v>8541.77</v>
          </cell>
          <cell r="G17">
            <v>12308.6</v>
          </cell>
          <cell r="H17">
            <v>4647.1000000000004</v>
          </cell>
          <cell r="I17">
            <v>19810.439999999999</v>
          </cell>
          <cell r="J17">
            <v>7660.53</v>
          </cell>
          <cell r="K17">
            <v>15795.7</v>
          </cell>
          <cell r="L17">
            <v>7103.92</v>
          </cell>
          <cell r="M17">
            <v>10589.01</v>
          </cell>
          <cell r="N17">
            <v>4330.76</v>
          </cell>
          <cell r="O17">
            <v>23658.5</v>
          </cell>
          <cell r="P17">
            <v>9385.6299999999992</v>
          </cell>
          <cell r="Q17">
            <v>105125</v>
          </cell>
          <cell r="R17">
            <v>42649</v>
          </cell>
          <cell r="S17">
            <v>2822.74</v>
          </cell>
          <cell r="T17">
            <v>1359.51</v>
          </cell>
          <cell r="U17">
            <v>5062.43</v>
          </cell>
          <cell r="V17">
            <v>2165.14</v>
          </cell>
          <cell r="W17">
            <v>3699.48</v>
          </cell>
          <cell r="X17">
            <v>1625.61</v>
          </cell>
          <cell r="Y17">
            <v>61940.635333593309</v>
          </cell>
          <cell r="Z17">
            <v>19981.364666406695</v>
          </cell>
          <cell r="AA17">
            <v>37772.038262645983</v>
          </cell>
          <cell r="AB17">
            <v>13166.461737354015</v>
          </cell>
          <cell r="AC17">
            <v>0</v>
          </cell>
          <cell r="AD17">
            <v>0</v>
          </cell>
          <cell r="AE17">
            <v>378229.37010423082</v>
          </cell>
          <cell r="AF17">
            <v>154690.62989576918</v>
          </cell>
          <cell r="AG17">
            <v>0</v>
          </cell>
          <cell r="AH17">
            <v>0</v>
          </cell>
          <cell r="AI17">
            <v>3040.844711817801</v>
          </cell>
          <cell r="AJ17">
            <v>1464.5552881821984</v>
          </cell>
        </row>
        <row r="18">
          <cell r="A18" t="str">
            <v>SEP</v>
          </cell>
          <cell r="B18" t="str">
            <v>PEMAKAIAN BULAN SEPTEMBER 2004</v>
          </cell>
          <cell r="C18">
            <v>34009.480000000003</v>
          </cell>
          <cell r="D18">
            <v>10984.85</v>
          </cell>
          <cell r="E18">
            <v>29264.03</v>
          </cell>
          <cell r="F18">
            <v>10239.540000000001</v>
          </cell>
          <cell r="G18">
            <v>21302.2</v>
          </cell>
          <cell r="H18">
            <v>7935.2</v>
          </cell>
          <cell r="I18">
            <v>23201.59</v>
          </cell>
          <cell r="J18">
            <v>9033.1200000000008</v>
          </cell>
          <cell r="K18">
            <v>18847.990000000002</v>
          </cell>
          <cell r="L18">
            <v>8507.16</v>
          </cell>
          <cell r="M18">
            <v>12767.11</v>
          </cell>
          <cell r="N18">
            <v>5228.41</v>
          </cell>
          <cell r="O18">
            <v>28421.52</v>
          </cell>
          <cell r="P18">
            <v>11266.52</v>
          </cell>
          <cell r="Q18">
            <v>105125</v>
          </cell>
          <cell r="R18">
            <v>42649</v>
          </cell>
          <cell r="S18">
            <v>4713.3100000000004</v>
          </cell>
          <cell r="T18">
            <v>2261.25</v>
          </cell>
          <cell r="U18">
            <v>9072.14</v>
          </cell>
          <cell r="V18">
            <v>3803.58</v>
          </cell>
          <cell r="W18">
            <v>6346.27</v>
          </cell>
          <cell r="X18">
            <v>2779.49</v>
          </cell>
          <cell r="Y18">
            <v>62532.42</v>
          </cell>
          <cell r="Z18">
            <v>19747.079999999998</v>
          </cell>
          <cell r="AA18">
            <v>38904.78</v>
          </cell>
          <cell r="AB18">
            <v>12285.72</v>
          </cell>
          <cell r="AC18">
            <v>648118.12</v>
          </cell>
          <cell r="AD18">
            <v>204668.88</v>
          </cell>
          <cell r="AE18">
            <v>413516.76</v>
          </cell>
          <cell r="AF18">
            <v>130584.23999999999</v>
          </cell>
          <cell r="AG18">
            <v>9265.5400000000009</v>
          </cell>
          <cell r="AH18">
            <v>2925.96</v>
          </cell>
          <cell r="AI18">
            <v>3480.268</v>
          </cell>
          <cell r="AJ18">
            <v>1099.0319999999999</v>
          </cell>
          <cell r="AL18">
            <v>5468670.0000000019</v>
          </cell>
          <cell r="AM18">
            <v>1777899.9999999995</v>
          </cell>
          <cell r="AN18">
            <v>4759340</v>
          </cell>
          <cell r="AO18">
            <v>1697770.0000000005</v>
          </cell>
          <cell r="AP18">
            <v>8993600</v>
          </cell>
          <cell r="AQ18">
            <v>3288099.9999999995</v>
          </cell>
          <cell r="AR18">
            <v>3391150.0000000014</v>
          </cell>
          <cell r="AS18">
            <v>1372590.0000000012</v>
          </cell>
          <cell r="AT18">
            <v>3052290.0000000009</v>
          </cell>
          <cell r="AU18">
            <v>1403239.9999999998</v>
          </cell>
          <cell r="AV18">
            <v>2178100.0000000005</v>
          </cell>
          <cell r="AW18">
            <v>897649.99999999965</v>
          </cell>
          <cell r="AX18">
            <v>4763020</v>
          </cell>
          <cell r="AY18">
            <v>1880890.0000000012</v>
          </cell>
          <cell r="AZ18">
            <v>104748</v>
          </cell>
          <cell r="BA18">
            <v>43170</v>
          </cell>
          <cell r="BB18">
            <v>1890570.0000000007</v>
          </cell>
          <cell r="BC18">
            <v>901740</v>
          </cell>
          <cell r="BD18">
            <v>4009709.9999999991</v>
          </cell>
          <cell r="BE18">
            <v>1638440</v>
          </cell>
          <cell r="BF18">
            <v>2646790.0000000005</v>
          </cell>
          <cell r="BG18">
            <v>1153879.9999999998</v>
          </cell>
          <cell r="BH18">
            <v>7936.5</v>
          </cell>
          <cell r="BI18">
            <v>2788.5</v>
          </cell>
          <cell r="BJ18">
            <v>5594.4</v>
          </cell>
          <cell r="BK18">
            <v>1965.6</v>
          </cell>
          <cell r="BL18">
            <v>2574.1199999999953</v>
          </cell>
          <cell r="BM18">
            <v>812.88000000000466</v>
          </cell>
          <cell r="BN18">
            <v>8497.5599999999977</v>
          </cell>
          <cell r="BO18">
            <v>2683.4400000000023</v>
          </cell>
          <cell r="BP18">
            <v>57.000000000007276</v>
          </cell>
          <cell r="BQ18">
            <v>18.000000000001819</v>
          </cell>
          <cell r="BR18">
            <v>4493.1200000000172</v>
          </cell>
          <cell r="BS18">
            <v>1418.8800000000083</v>
          </cell>
        </row>
        <row r="19">
          <cell r="A19" t="str">
            <v>OKT</v>
          </cell>
          <cell r="B19" t="str">
            <v>PEMAKAIAN BULAN OKTOBER 2004</v>
          </cell>
          <cell r="C19">
            <v>39478.089999999997</v>
          </cell>
          <cell r="D19">
            <v>12687.15</v>
          </cell>
          <cell r="E19">
            <v>34330.79</v>
          </cell>
          <cell r="F19">
            <v>11925.79</v>
          </cell>
          <cell r="G19">
            <v>30896.3</v>
          </cell>
          <cell r="H19">
            <v>11274.3</v>
          </cell>
          <cell r="I19">
            <v>26960.97</v>
          </cell>
          <cell r="J19">
            <v>10495.95</v>
          </cell>
          <cell r="K19">
            <v>21854.12</v>
          </cell>
          <cell r="L19">
            <v>9856.41</v>
          </cell>
          <cell r="M19">
            <v>13713.06</v>
          </cell>
          <cell r="N19">
            <v>7597.68</v>
          </cell>
          <cell r="O19">
            <v>30376.22</v>
          </cell>
          <cell r="P19">
            <v>16517.47</v>
          </cell>
          <cell r="Q19">
            <v>105125</v>
          </cell>
          <cell r="R19">
            <v>42649</v>
          </cell>
          <cell r="S19">
            <v>5690.76</v>
          </cell>
          <cell r="T19">
            <v>4361.8999999999996</v>
          </cell>
          <cell r="U19">
            <v>13572.32</v>
          </cell>
          <cell r="V19">
            <v>5588.21</v>
          </cell>
          <cell r="W19">
            <v>9140.9500000000007</v>
          </cell>
          <cell r="X19">
            <v>3956.6</v>
          </cell>
          <cell r="Y19">
            <v>62819.32</v>
          </cell>
          <cell r="Z19">
            <v>19837.68</v>
          </cell>
          <cell r="AA19">
            <v>39093.64</v>
          </cell>
          <cell r="AB19">
            <v>12345.359999999999</v>
          </cell>
          <cell r="AC19">
            <v>651178.64</v>
          </cell>
          <cell r="AD19">
            <v>205635.36</v>
          </cell>
          <cell r="AE19">
            <v>422297.8</v>
          </cell>
          <cell r="AF19">
            <v>133357.19999999998</v>
          </cell>
          <cell r="AG19">
            <v>9270.1</v>
          </cell>
          <cell r="AH19">
            <v>2927.4</v>
          </cell>
          <cell r="AI19">
            <v>3536.7360000000003</v>
          </cell>
          <cell r="AJ19">
            <v>1116.864</v>
          </cell>
          <cell r="AL19">
            <v>5469130</v>
          </cell>
          <cell r="AM19">
            <v>1702310</v>
          </cell>
          <cell r="AN19">
            <v>5066250</v>
          </cell>
          <cell r="AO19">
            <v>1686680</v>
          </cell>
          <cell r="AP19">
            <v>9595608</v>
          </cell>
          <cell r="AQ19">
            <v>3339270</v>
          </cell>
          <cell r="AR19">
            <v>3759640</v>
          </cell>
          <cell r="AS19">
            <v>1462880</v>
          </cell>
          <cell r="AT19">
            <v>3006200</v>
          </cell>
          <cell r="AU19">
            <v>1349240</v>
          </cell>
          <cell r="AV19">
            <v>2369270</v>
          </cell>
          <cell r="AW19">
            <v>945950</v>
          </cell>
          <cell r="AX19">
            <v>5250950</v>
          </cell>
          <cell r="AY19">
            <v>1954700</v>
          </cell>
          <cell r="AZ19">
            <v>118849.5</v>
          </cell>
          <cell r="BA19">
            <v>35500.5</v>
          </cell>
          <cell r="BB19">
            <v>2100650</v>
          </cell>
          <cell r="BC19">
            <v>977450</v>
          </cell>
          <cell r="BD19">
            <v>4498870</v>
          </cell>
          <cell r="BE19">
            <v>1784610</v>
          </cell>
          <cell r="BF19">
            <v>2794110</v>
          </cell>
          <cell r="BG19">
            <v>1177140</v>
          </cell>
          <cell r="BH19">
            <v>8607.0000000000437</v>
          </cell>
          <cell r="BI19">
            <v>2718.0000000000655</v>
          </cell>
          <cell r="BJ19">
            <v>5665.8000000000175</v>
          </cell>
          <cell r="BK19">
            <v>1789.1999999999825</v>
          </cell>
          <cell r="BL19">
            <v>3060.5200000000186</v>
          </cell>
          <cell r="BM19">
            <v>966.47999999998137</v>
          </cell>
          <cell r="BN19">
            <v>8781.039999999979</v>
          </cell>
          <cell r="BO19">
            <v>2772.9599999999919</v>
          </cell>
          <cell r="BP19">
            <v>45.599999999994907</v>
          </cell>
          <cell r="BQ19">
            <v>14.400000000000546</v>
          </cell>
          <cell r="BR19">
            <v>4517.4400000000242</v>
          </cell>
          <cell r="BS19">
            <v>1426.5600000000086</v>
          </cell>
        </row>
        <row r="20">
          <cell r="A20" t="str">
            <v>NOP</v>
          </cell>
          <cell r="B20" t="str">
            <v>PEMAKAIAN BULAN NOPEMBER 2004</v>
          </cell>
          <cell r="C20">
            <v>44821.66</v>
          </cell>
          <cell r="D20">
            <v>14382.43</v>
          </cell>
          <cell r="E20">
            <v>39246.910000000003</v>
          </cell>
          <cell r="F20">
            <v>13623.38</v>
          </cell>
          <cell r="G20">
            <v>40159.4</v>
          </cell>
          <cell r="H20">
            <v>14475.4</v>
          </cell>
          <cell r="I20">
            <v>30741.1</v>
          </cell>
          <cell r="J20">
            <v>11915.59</v>
          </cell>
          <cell r="K20">
            <v>25006.5</v>
          </cell>
          <cell r="L20">
            <v>11168.79</v>
          </cell>
          <cell r="M20">
            <v>13713.06</v>
          </cell>
          <cell r="N20">
            <v>7597.68</v>
          </cell>
          <cell r="O20">
            <v>30376.22</v>
          </cell>
          <cell r="P20">
            <v>16517.47</v>
          </cell>
          <cell r="Q20">
            <v>105125</v>
          </cell>
          <cell r="R20">
            <v>42649</v>
          </cell>
          <cell r="S20">
            <v>5690.76</v>
          </cell>
          <cell r="T20">
            <v>4361.8999999999996</v>
          </cell>
          <cell r="U20">
            <v>18105.349999999999</v>
          </cell>
          <cell r="V20">
            <v>7388.87</v>
          </cell>
          <cell r="W20">
            <v>11951.76</v>
          </cell>
          <cell r="X20">
            <v>5123.6000000000004</v>
          </cell>
          <cell r="Y20">
            <v>63077.340000000004</v>
          </cell>
          <cell r="Z20">
            <v>19919.16</v>
          </cell>
          <cell r="AA20">
            <v>39279.46</v>
          </cell>
          <cell r="AB20">
            <v>12404.039999999999</v>
          </cell>
          <cell r="AC20">
            <v>654128.96</v>
          </cell>
          <cell r="AD20">
            <v>206567.03999999998</v>
          </cell>
          <cell r="AE20">
            <v>431051.48</v>
          </cell>
          <cell r="AF20">
            <v>136121.51999999999</v>
          </cell>
          <cell r="AG20">
            <v>9270.1</v>
          </cell>
          <cell r="AH20">
            <v>2927.4</v>
          </cell>
          <cell r="AI20">
            <v>3592.2919999999999</v>
          </cell>
          <cell r="AJ20">
            <v>1134.4079999999999</v>
          </cell>
          <cell r="AL20">
            <v>5343960</v>
          </cell>
          <cell r="AM20">
            <v>1695270</v>
          </cell>
          <cell r="AN20">
            <v>4916030</v>
          </cell>
          <cell r="AO20">
            <v>1698340</v>
          </cell>
          <cell r="AP20">
            <v>9263020.8000000007</v>
          </cell>
          <cell r="AQ20">
            <v>3200821.8</v>
          </cell>
          <cell r="AR20">
            <v>3780100</v>
          </cell>
          <cell r="AS20">
            <v>1419630</v>
          </cell>
          <cell r="AT20">
            <v>3152700</v>
          </cell>
          <cell r="AU20">
            <v>1312390</v>
          </cell>
          <cell r="AV20">
            <v>2396830</v>
          </cell>
          <cell r="AW20">
            <v>904970</v>
          </cell>
          <cell r="AX20">
            <v>4345790</v>
          </cell>
          <cell r="AY20">
            <v>1728070</v>
          </cell>
          <cell r="AZ20">
            <v>129373.86</v>
          </cell>
          <cell r="BA20">
            <v>38644.14</v>
          </cell>
          <cell r="BB20">
            <v>2026880</v>
          </cell>
          <cell r="BC20">
            <v>863930</v>
          </cell>
          <cell r="BD20">
            <v>4538690</v>
          </cell>
          <cell r="BE20">
            <v>1800660</v>
          </cell>
          <cell r="BF20">
            <v>2813620</v>
          </cell>
          <cell r="BG20">
            <v>1166960</v>
          </cell>
          <cell r="BH20">
            <v>7740.6000000001222</v>
          </cell>
          <cell r="BI20">
            <v>2444.3999999999869</v>
          </cell>
          <cell r="BJ20">
            <v>5574.5999999999913</v>
          </cell>
          <cell r="BK20">
            <v>1760.4000000000087</v>
          </cell>
          <cell r="BL20">
            <v>2950.3199999999488</v>
          </cell>
          <cell r="BM20">
            <v>931.67999999999302</v>
          </cell>
          <cell r="BN20">
            <v>8753.679999999993</v>
          </cell>
          <cell r="BO20">
            <v>2764.320000000007</v>
          </cell>
          <cell r="BP20">
            <v>0</v>
          </cell>
          <cell r="BQ20">
            <v>0</v>
          </cell>
          <cell r="BR20">
            <v>4444.4799999999668</v>
          </cell>
          <cell r="BS20">
            <v>1403.5199999999895</v>
          </cell>
        </row>
        <row r="21">
          <cell r="A21" t="str">
            <v>DES</v>
          </cell>
          <cell r="B21" t="str">
            <v>PEMAKAIAN BULAN DESEMBER 2004</v>
          </cell>
          <cell r="C21">
            <v>50298.75</v>
          </cell>
          <cell r="D21">
            <v>16149.48</v>
          </cell>
          <cell r="E21">
            <v>44545.59</v>
          </cell>
          <cell r="F21">
            <v>15407.05</v>
          </cell>
          <cell r="G21">
            <v>43147.4</v>
          </cell>
          <cell r="H21">
            <v>15558.8</v>
          </cell>
          <cell r="I21">
            <v>34489.54</v>
          </cell>
          <cell r="J21">
            <v>13344.92</v>
          </cell>
          <cell r="K21">
            <v>27959.86</v>
          </cell>
          <cell r="L21">
            <v>12460.84</v>
          </cell>
          <cell r="M21">
            <v>13713.06</v>
          </cell>
          <cell r="N21">
            <v>7597.68</v>
          </cell>
          <cell r="O21">
            <v>30376.22</v>
          </cell>
          <cell r="P21">
            <v>16517.47</v>
          </cell>
          <cell r="Q21">
            <v>105125</v>
          </cell>
          <cell r="R21">
            <v>42649</v>
          </cell>
          <cell r="S21">
            <v>5690.76</v>
          </cell>
          <cell r="T21">
            <v>4361.8999999999996</v>
          </cell>
          <cell r="U21">
            <v>18105.349999999999</v>
          </cell>
          <cell r="V21">
            <v>7388.87</v>
          </cell>
          <cell r="W21">
            <v>11951.76</v>
          </cell>
          <cell r="X21">
            <v>5123.6000000000004</v>
          </cell>
          <cell r="Y21">
            <v>63349.42</v>
          </cell>
          <cell r="Z21">
            <v>20005.079999999998</v>
          </cell>
          <cell r="AA21">
            <v>39472.879999999997</v>
          </cell>
          <cell r="AB21">
            <v>12465.119999999999</v>
          </cell>
          <cell r="AC21">
            <v>657218.36</v>
          </cell>
          <cell r="AD21">
            <v>207542.63999999998</v>
          </cell>
          <cell r="AE21">
            <v>439992.88</v>
          </cell>
          <cell r="AF21">
            <v>138945.12</v>
          </cell>
          <cell r="AG21">
            <v>9280.36</v>
          </cell>
          <cell r="AH21">
            <v>2930.64</v>
          </cell>
          <cell r="AI21">
            <v>3652.8639999999996</v>
          </cell>
          <cell r="AJ21">
            <v>1153.5359999999998</v>
          </cell>
          <cell r="AL21">
            <v>5476020</v>
          </cell>
          <cell r="AM21">
            <v>1767040</v>
          </cell>
          <cell r="AN21">
            <v>5297390</v>
          </cell>
          <cell r="AO21">
            <v>1784200</v>
          </cell>
          <cell r="AP21">
            <v>9464228.4000000004</v>
          </cell>
          <cell r="AQ21">
            <v>3321634.8</v>
          </cell>
          <cell r="AR21">
            <v>3747900</v>
          </cell>
          <cell r="AS21">
            <v>1429360</v>
          </cell>
          <cell r="AT21">
            <v>2952600</v>
          </cell>
          <cell r="AU21">
            <v>1292040</v>
          </cell>
          <cell r="AV21">
            <v>2409280</v>
          </cell>
          <cell r="AW21">
            <v>934320</v>
          </cell>
          <cell r="AX21">
            <v>4553380</v>
          </cell>
          <cell r="AY21">
            <v>1857540</v>
          </cell>
          <cell r="AZ21">
            <v>120337.14</v>
          </cell>
          <cell r="BA21">
            <v>35944.86</v>
          </cell>
          <cell r="BB21">
            <v>1985260</v>
          </cell>
          <cell r="BC21">
            <v>885080</v>
          </cell>
          <cell r="BD21">
            <v>4264310</v>
          </cell>
          <cell r="BE21">
            <v>1760120</v>
          </cell>
          <cell r="BF21">
            <v>2879530</v>
          </cell>
          <cell r="BG21">
            <v>1217150</v>
          </cell>
          <cell r="BH21">
            <v>8162.3999999998341</v>
          </cell>
          <cell r="BI21">
            <v>2577.5999999999476</v>
          </cell>
          <cell r="BJ21">
            <v>5802.5999999999476</v>
          </cell>
          <cell r="BK21">
            <v>1832.3999999999978</v>
          </cell>
          <cell r="BL21">
            <v>3089.4000000000233</v>
          </cell>
          <cell r="BM21">
            <v>975.60000000000582</v>
          </cell>
          <cell r="BN21">
            <v>8941.4000000000233</v>
          </cell>
          <cell r="BO21">
            <v>2823.6000000000058</v>
          </cell>
          <cell r="BP21">
            <v>102.60000000000218</v>
          </cell>
          <cell r="BQ21">
            <v>32.399999999997817</v>
          </cell>
          <cell r="BR21">
            <v>4845.7599999999729</v>
          </cell>
          <cell r="BS21">
            <v>1530.2399999999943</v>
          </cell>
        </row>
      </sheetData>
      <sheetData sheetId="1">
        <row r="4">
          <cell r="C4" t="str">
            <v>KALIBAKAL</v>
          </cell>
          <cell r="I4" t="str">
            <v>RAWALO</v>
          </cell>
          <cell r="M4" t="str">
            <v>WONOSOBO</v>
          </cell>
          <cell r="Q4" t="str">
            <v>GARUNG</v>
          </cell>
          <cell r="S4" t="str">
            <v>DIENG</v>
          </cell>
          <cell r="U4" t="str">
            <v>MRICA</v>
          </cell>
          <cell r="Y4" t="str">
            <v>MRICA</v>
          </cell>
          <cell r="AC4" t="str">
            <v/>
          </cell>
        </row>
        <row r="5">
          <cell r="A5" t="str">
            <v>BULAN</v>
          </cell>
          <cell r="C5" t="str">
            <v>INC I</v>
          </cell>
          <cell r="E5" t="str">
            <v>INC II</v>
          </cell>
          <cell r="G5" t="str">
            <v>INC III</v>
          </cell>
          <cell r="I5" t="str">
            <v>INC I</v>
          </cell>
          <cell r="K5" t="str">
            <v>INC II</v>
          </cell>
          <cell r="M5" t="str">
            <v>INC I</v>
          </cell>
          <cell r="O5" t="str">
            <v>INC II</v>
          </cell>
          <cell r="Q5" t="str">
            <v>INC I</v>
          </cell>
          <cell r="S5" t="str">
            <v>INC I</v>
          </cell>
          <cell r="U5" t="str">
            <v>INC I</v>
          </cell>
          <cell r="W5" t="str">
            <v>INC II</v>
          </cell>
          <cell r="Y5" t="str">
            <v>INC I</v>
          </cell>
          <cell r="AA5" t="str">
            <v>INC II</v>
          </cell>
          <cell r="AC5" t="str">
            <v/>
          </cell>
        </row>
        <row r="6">
          <cell r="C6" t="str">
            <v>ME</v>
          </cell>
          <cell r="D6" t="str">
            <v>MK</v>
          </cell>
          <cell r="E6" t="str">
            <v>ME</v>
          </cell>
          <cell r="F6" t="str">
            <v>MK</v>
          </cell>
          <cell r="G6" t="str">
            <v>ME</v>
          </cell>
          <cell r="H6" t="str">
            <v>MK</v>
          </cell>
          <cell r="I6" t="str">
            <v>ME</v>
          </cell>
          <cell r="J6" t="str">
            <v>MK</v>
          </cell>
          <cell r="K6" t="str">
            <v>ME</v>
          </cell>
          <cell r="L6" t="str">
            <v>MK</v>
          </cell>
          <cell r="M6" t="str">
            <v>ME</v>
          </cell>
          <cell r="N6" t="str">
            <v>MK</v>
          </cell>
          <cell r="O6" t="str">
            <v>ME</v>
          </cell>
          <cell r="P6" t="str">
            <v>MK</v>
          </cell>
          <cell r="Q6" t="str">
            <v>ME</v>
          </cell>
          <cell r="R6" t="str">
            <v>MK</v>
          </cell>
          <cell r="S6" t="str">
            <v>ME</v>
          </cell>
          <cell r="T6" t="str">
            <v>MK</v>
          </cell>
          <cell r="U6" t="str">
            <v>ME</v>
          </cell>
          <cell r="V6" t="str">
            <v>MK</v>
          </cell>
          <cell r="W6" t="str">
            <v>ME</v>
          </cell>
          <cell r="X6" t="str">
            <v>MK</v>
          </cell>
          <cell r="Y6" t="str">
            <v>ME</v>
          </cell>
          <cell r="Z6" t="str">
            <v>MK</v>
          </cell>
          <cell r="AA6" t="str">
            <v>ME</v>
          </cell>
          <cell r="AB6" t="str">
            <v>MK</v>
          </cell>
          <cell r="AC6" t="str">
            <v/>
          </cell>
        </row>
        <row r="7">
          <cell r="A7">
            <v>1</v>
          </cell>
          <cell r="B7">
            <v>2</v>
          </cell>
          <cell r="C7">
            <v>3</v>
          </cell>
          <cell r="D7">
            <v>4</v>
          </cell>
          <cell r="E7">
            <v>5</v>
          </cell>
          <cell r="F7">
            <v>6</v>
          </cell>
          <cell r="G7">
            <v>7</v>
          </cell>
          <cell r="H7">
            <v>8</v>
          </cell>
          <cell r="I7">
            <v>9</v>
          </cell>
          <cell r="J7">
            <v>10</v>
          </cell>
          <cell r="K7">
            <v>11</v>
          </cell>
          <cell r="L7">
            <v>12</v>
          </cell>
          <cell r="M7">
            <v>13</v>
          </cell>
          <cell r="N7">
            <v>14</v>
          </cell>
          <cell r="O7">
            <v>15</v>
          </cell>
          <cell r="P7">
            <v>16</v>
          </cell>
          <cell r="Q7">
            <v>17</v>
          </cell>
          <cell r="R7">
            <v>18</v>
          </cell>
          <cell r="S7">
            <v>19</v>
          </cell>
          <cell r="T7">
            <v>20</v>
          </cell>
          <cell r="U7">
            <v>21</v>
          </cell>
          <cell r="V7">
            <v>22</v>
          </cell>
          <cell r="W7">
            <v>23</v>
          </cell>
          <cell r="X7">
            <v>24</v>
          </cell>
          <cell r="Y7">
            <v>25</v>
          </cell>
          <cell r="Z7">
            <v>26</v>
          </cell>
          <cell r="AA7">
            <v>27</v>
          </cell>
          <cell r="AB7">
            <v>28</v>
          </cell>
          <cell r="AC7" t="str">
            <v/>
          </cell>
        </row>
        <row r="8">
          <cell r="A8" t="str">
            <v>JAN</v>
          </cell>
          <cell r="B8" t="str">
            <v>PEMAKAIAN BULAN   2004</v>
          </cell>
        </row>
        <row r="9">
          <cell r="A9" t="str">
            <v>FEB</v>
          </cell>
          <cell r="B9" t="str">
            <v>PEMAKAIAN BULAN   2004</v>
          </cell>
        </row>
        <row r="10">
          <cell r="A10" t="str">
            <v>MAR</v>
          </cell>
          <cell r="B10" t="str">
            <v>PEMAKAIAN BULAN   2004</v>
          </cell>
        </row>
        <row r="11">
          <cell r="A11" t="str">
            <v>APR</v>
          </cell>
          <cell r="B11" t="str">
            <v>PEMAKAIAN BULAN   2004</v>
          </cell>
        </row>
        <row r="12">
          <cell r="A12" t="str">
            <v>MEI</v>
          </cell>
          <cell r="B12" t="str">
            <v>PEMAKAIAN BULAN   2004</v>
          </cell>
        </row>
        <row r="13">
          <cell r="A13" t="str">
            <v>JUN</v>
          </cell>
          <cell r="B13" t="str">
            <v>PEMAKAIAN BULAN   2004</v>
          </cell>
        </row>
        <row r="14">
          <cell r="A14" t="str">
            <v>JUL</v>
          </cell>
          <cell r="B14" t="str">
            <v>PEMAKAIAN BULAN JULI 2004</v>
          </cell>
          <cell r="C14">
            <v>7463330.0000000019</v>
          </cell>
          <cell r="D14">
            <v>7460245.1879000245</v>
          </cell>
          <cell r="E14">
            <v>6603900.0000000019</v>
          </cell>
          <cell r="F14">
            <v>6574958.0284999851</v>
          </cell>
          <cell r="G14">
            <v>11979800</v>
          </cell>
          <cell r="H14">
            <v>11931369.999999996</v>
          </cell>
          <cell r="I14">
            <v>5644200.0000000009</v>
          </cell>
          <cell r="J14">
            <v>5650831.9999999944</v>
          </cell>
          <cell r="K14">
            <v>4663620.0000000009</v>
          </cell>
          <cell r="L14">
            <v>4668179.999999987</v>
          </cell>
          <cell r="M14">
            <v>3144440.0000000005</v>
          </cell>
          <cell r="N14">
            <v>3144280.0000000047</v>
          </cell>
          <cell r="O14">
            <v>7219490.0000000019</v>
          </cell>
          <cell r="P14">
            <v>7247800.0000000466</v>
          </cell>
          <cell r="Q14" t="e">
            <v>#REF!</v>
          </cell>
          <cell r="R14">
            <v>143838.00000000017</v>
          </cell>
          <cell r="S14">
            <v>3035689.9999999995</v>
          </cell>
          <cell r="T14">
            <v>0</v>
          </cell>
          <cell r="U14">
            <v>5108580.0000000019</v>
          </cell>
          <cell r="V14">
            <v>5190200.000000041</v>
          </cell>
          <cell r="W14">
            <v>3847420</v>
          </cell>
          <cell r="X14" t="e">
            <v>#REF!</v>
          </cell>
          <cell r="Y14">
            <v>5108580.0000000019</v>
          </cell>
          <cell r="Z14">
            <v>5190200.000000041</v>
          </cell>
          <cell r="AA14">
            <v>3847420</v>
          </cell>
          <cell r="AB14" t="e">
            <v>#REF!</v>
          </cell>
        </row>
        <row r="15">
          <cell r="A15" t="str">
            <v>AGT</v>
          </cell>
          <cell r="B15" t="str">
            <v>PEMAKAIAN BULAN AGUSTUS 2004</v>
          </cell>
          <cell r="C15">
            <v>7488459.9999999991</v>
          </cell>
          <cell r="D15">
            <v>7489045.1944999695</v>
          </cell>
          <cell r="E15">
            <v>6597099.9999999981</v>
          </cell>
          <cell r="F15">
            <v>6580175.4209999852</v>
          </cell>
          <cell r="G15">
            <v>12425300.000000002</v>
          </cell>
          <cell r="H15">
            <v>12322200</v>
          </cell>
          <cell r="I15">
            <v>5088309.9999999981</v>
          </cell>
          <cell r="J15">
            <v>5091856.0000000075</v>
          </cell>
          <cell r="K15">
            <v>4604600.0000000019</v>
          </cell>
          <cell r="L15">
            <v>4609000</v>
          </cell>
          <cell r="M15">
            <v>3169819.9999999995</v>
          </cell>
          <cell r="N15">
            <v>3169600</v>
          </cell>
          <cell r="O15">
            <v>7076759.9999999981</v>
          </cell>
          <cell r="P15">
            <v>7085199.9999999534</v>
          </cell>
          <cell r="Q15" t="e">
            <v>#REF!</v>
          </cell>
          <cell r="R15">
            <v>147773.99999999965</v>
          </cell>
          <cell r="S15">
            <v>2961069.9999999995</v>
          </cell>
          <cell r="T15">
            <v>2981640.0000000005</v>
          </cell>
          <cell r="U15">
            <v>5152180</v>
          </cell>
          <cell r="V15">
            <v>5227079.999999987</v>
          </cell>
          <cell r="W15">
            <v>3763050</v>
          </cell>
          <cell r="X15">
            <v>3743309.9999999995</v>
          </cell>
          <cell r="Y15">
            <v>5152180</v>
          </cell>
          <cell r="Z15">
            <v>5227079.999999987</v>
          </cell>
          <cell r="AA15">
            <v>3763050</v>
          </cell>
          <cell r="AB15">
            <v>3743309.9999999995</v>
          </cell>
        </row>
        <row r="16">
          <cell r="A16" t="str">
            <v>SEP</v>
          </cell>
          <cell r="B16" t="str">
            <v>PEMAKAIAN BULAN SEPTEMBER 2004</v>
          </cell>
          <cell r="C16">
            <v>7246570</v>
          </cell>
          <cell r="D16">
            <v>7247166.8782000421</v>
          </cell>
          <cell r="E16">
            <v>6457110.0000000009</v>
          </cell>
          <cell r="F16">
            <v>6439305.823499985</v>
          </cell>
          <cell r="G16">
            <v>12281700</v>
          </cell>
          <cell r="H16">
            <v>12245419.999999996</v>
          </cell>
          <cell r="I16">
            <v>4763740.0000000019</v>
          </cell>
          <cell r="J16">
            <v>4767311.9999999981</v>
          </cell>
          <cell r="K16">
            <v>4455529.9999999991</v>
          </cell>
          <cell r="L16">
            <v>4459840.0000000261</v>
          </cell>
          <cell r="M16">
            <v>3075750</v>
          </cell>
          <cell r="N16">
            <v>3074600</v>
          </cell>
          <cell r="O16">
            <v>6643910.0000000037</v>
          </cell>
          <cell r="P16">
            <v>6661400.0000000233</v>
          </cell>
          <cell r="Q16">
            <v>0</v>
          </cell>
          <cell r="R16">
            <v>147918.00000000017</v>
          </cell>
          <cell r="S16">
            <v>2792310.0000000005</v>
          </cell>
          <cell r="T16">
            <v>2811310.0000000005</v>
          </cell>
          <cell r="U16">
            <v>5648150</v>
          </cell>
          <cell r="V16">
            <v>5730160.0000000326</v>
          </cell>
          <cell r="W16">
            <v>3800670</v>
          </cell>
          <cell r="X16">
            <v>3781830</v>
          </cell>
          <cell r="Y16">
            <v>5648150</v>
          </cell>
          <cell r="Z16">
            <v>5730160.0000000326</v>
          </cell>
          <cell r="AA16">
            <v>3800670</v>
          </cell>
          <cell r="AB16">
            <v>3781830</v>
          </cell>
        </row>
        <row r="17">
          <cell r="A17" t="str">
            <v>OKT</v>
          </cell>
          <cell r="B17" t="str">
            <v>PEMAKAIAN BULAN OKTOBER 2004</v>
          </cell>
          <cell r="C17">
            <v>7171440</v>
          </cell>
          <cell r="D17">
            <v>7173705.9917999571</v>
          </cell>
          <cell r="E17">
            <v>6752930</v>
          </cell>
          <cell r="F17">
            <v>6735653.7175000003</v>
          </cell>
          <cell r="G17">
            <v>12934878</v>
          </cell>
          <cell r="H17">
            <v>12901130.000000004</v>
          </cell>
          <cell r="I17">
            <v>5222520</v>
          </cell>
          <cell r="J17">
            <v>5227727.9999999953</v>
          </cell>
          <cell r="K17">
            <v>4355440</v>
          </cell>
          <cell r="L17">
            <v>4357759.9999999739</v>
          </cell>
          <cell r="M17">
            <v>3315220</v>
          </cell>
          <cell r="N17">
            <v>3315800</v>
          </cell>
          <cell r="O17">
            <v>7205650</v>
          </cell>
          <cell r="P17">
            <v>7226599.9999999767</v>
          </cell>
          <cell r="Q17">
            <v>0</v>
          </cell>
          <cell r="R17">
            <v>154350</v>
          </cell>
          <cell r="S17">
            <v>3078100</v>
          </cell>
          <cell r="T17">
            <v>3096719.9999999995</v>
          </cell>
          <cell r="U17">
            <v>6283480</v>
          </cell>
          <cell r="V17">
            <v>6377999.9999998836</v>
          </cell>
          <cell r="W17">
            <v>3971250</v>
          </cell>
          <cell r="X17">
            <v>3951350.0000000005</v>
          </cell>
          <cell r="Y17">
            <v>6283480</v>
          </cell>
          <cell r="Z17">
            <v>6377999.9999998836</v>
          </cell>
          <cell r="AA17">
            <v>3971250</v>
          </cell>
          <cell r="AB17">
            <v>3951350.0000000005</v>
          </cell>
        </row>
        <row r="18">
          <cell r="A18" t="str">
            <v>NOP</v>
          </cell>
          <cell r="B18" t="str">
            <v>PEMAKAIAN BULAN NOPEMBER 2004</v>
          </cell>
          <cell r="C18">
            <v>7039230</v>
          </cell>
          <cell r="D18">
            <v>7038679.8739000093</v>
          </cell>
          <cell r="E18">
            <v>6614370</v>
          </cell>
          <cell r="F18">
            <v>6594784.1200000001</v>
          </cell>
          <cell r="G18">
            <v>12463842.600000001</v>
          </cell>
          <cell r="H18">
            <v>12410530.000000004</v>
          </cell>
          <cell r="I18">
            <v>5199730</v>
          </cell>
          <cell r="J18">
            <v>5210656.0000000391</v>
          </cell>
          <cell r="K18">
            <v>4465090</v>
          </cell>
          <cell r="L18">
            <v>4468200</v>
          </cell>
          <cell r="M18">
            <v>3301800</v>
          </cell>
          <cell r="N18">
            <v>3302200</v>
          </cell>
          <cell r="O18">
            <v>6073860</v>
          </cell>
          <cell r="P18">
            <v>6080000</v>
          </cell>
          <cell r="Q18">
            <v>0</v>
          </cell>
          <cell r="R18">
            <v>168018</v>
          </cell>
          <cell r="S18">
            <v>2890810</v>
          </cell>
          <cell r="T18">
            <v>2907600.0000000005</v>
          </cell>
          <cell r="U18">
            <v>6339350</v>
          </cell>
          <cell r="V18">
            <v>6427880.0000000047</v>
          </cell>
          <cell r="W18">
            <v>3980580</v>
          </cell>
          <cell r="X18">
            <v>3956500</v>
          </cell>
          <cell r="Y18">
            <v>6339350</v>
          </cell>
          <cell r="Z18">
            <v>6427880.0000000047</v>
          </cell>
          <cell r="AA18">
            <v>3980580</v>
          </cell>
          <cell r="AB18">
            <v>3956500</v>
          </cell>
        </row>
        <row r="19">
          <cell r="A19" t="str">
            <v>DES</v>
          </cell>
          <cell r="B19" t="str">
            <v>PEMAKAIAN BULAN DESEMBER 2004</v>
          </cell>
          <cell r="C19">
            <v>7243060</v>
          </cell>
          <cell r="D19">
            <v>7241740.79</v>
          </cell>
          <cell r="E19">
            <v>7081590</v>
          </cell>
          <cell r="F19">
            <v>7060592.922399994</v>
          </cell>
          <cell r="G19">
            <v>12785863.199999999</v>
          </cell>
          <cell r="H19">
            <v>12730519.999999996</v>
          </cell>
          <cell r="I19">
            <v>5177260</v>
          </cell>
          <cell r="J19">
            <v>5187951.9999999758</v>
          </cell>
          <cell r="K19">
            <v>4244640</v>
          </cell>
          <cell r="L19">
            <v>4246220.000000013</v>
          </cell>
          <cell r="M19">
            <v>3343600</v>
          </cell>
          <cell r="N19">
            <v>3341839.9999999907</v>
          </cell>
          <cell r="O19">
            <v>6410920</v>
          </cell>
          <cell r="P19">
            <v>6418000</v>
          </cell>
          <cell r="Q19">
            <v>0</v>
          </cell>
          <cell r="R19">
            <v>156282</v>
          </cell>
          <cell r="S19">
            <v>2870340</v>
          </cell>
          <cell r="T19">
            <v>2887109.9999999986</v>
          </cell>
          <cell r="U19">
            <v>6024430</v>
          </cell>
          <cell r="V19">
            <v>6108479.9999999814</v>
          </cell>
          <cell r="W19">
            <v>4096680</v>
          </cell>
          <cell r="X19">
            <v>4067560.0000000014</v>
          </cell>
          <cell r="Y19">
            <v>6024430</v>
          </cell>
          <cell r="Z19">
            <v>6108479.9999999814</v>
          </cell>
          <cell r="AA19">
            <v>4096680</v>
          </cell>
          <cell r="AB19">
            <v>4067560.0000000014</v>
          </cell>
        </row>
      </sheetData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20">
          <cell r="H120">
            <v>9000</v>
          </cell>
        </row>
      </sheetData>
      <sheetData sheetId="12">
        <row r="120">
          <cell r="H120">
            <v>9000</v>
          </cell>
        </row>
      </sheetData>
      <sheetData sheetId="13">
        <row r="120">
          <cell r="H120">
            <v>9000</v>
          </cell>
        </row>
      </sheetData>
      <sheetData sheetId="14">
        <row r="120">
          <cell r="H120">
            <v>9000</v>
          </cell>
        </row>
      </sheetData>
      <sheetData sheetId="15">
        <row r="120">
          <cell r="H120">
            <v>9000</v>
          </cell>
        </row>
      </sheetData>
      <sheetData sheetId="16">
        <row r="120">
          <cell r="H120">
            <v>9000</v>
          </cell>
        </row>
      </sheetData>
      <sheetData sheetId="17">
        <row r="120">
          <cell r="H120">
            <v>9000</v>
          </cell>
        </row>
      </sheetData>
      <sheetData sheetId="18">
        <row r="120">
          <cell r="H120">
            <v>9000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 UTAMA"/>
      <sheetName val="DATA"/>
      <sheetName val="BEBAN SISTEM"/>
      <sheetName val="JLH GG"/>
      <sheetName val="LAPORAN PENYULANG"/>
      <sheetName val="EXECUTIVE SUMMARY"/>
      <sheetName val="RATIO RTU"/>
      <sheetName val="NERACA DAYA"/>
      <sheetName val="BEBAN SIANG"/>
      <sheetName val="BEBAN MALAM "/>
      <sheetName val="PARAMETER"/>
      <sheetName val="LAPORAN KODE"/>
      <sheetName val="MENU"/>
      <sheetName val="GRAFIK BEBAN MAKSIMUM"/>
      <sheetName val="GRAFIK NERACA DAYA"/>
      <sheetName val="REKAP BEBAN"/>
      <sheetName val="DAYA SIANG"/>
      <sheetName val="DAYA MALAM"/>
      <sheetName val="DENPASAR"/>
    </sheetNames>
    <sheetDataSet>
      <sheetData sheetId="0"/>
      <sheetData sheetId="1">
        <row r="10">
          <cell r="T10">
            <v>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1">
          <cell r="A11" t="str">
            <v>ANTOSARI</v>
          </cell>
          <cell r="B11" t="str">
            <v>Antosari_Trafo_1</v>
          </cell>
          <cell r="C11" t="str">
            <v>L</v>
          </cell>
          <cell r="D11">
            <v>10101</v>
          </cell>
        </row>
        <row r="12">
          <cell r="B12" t="str">
            <v>P_Bajera</v>
          </cell>
          <cell r="C12" t="str">
            <v>R</v>
          </cell>
          <cell r="D12">
            <v>10102</v>
          </cell>
        </row>
        <row r="13">
          <cell r="B13" t="str">
            <v>P_Belimbing</v>
          </cell>
          <cell r="C13" t="str">
            <v>R</v>
          </cell>
          <cell r="D13">
            <v>10103</v>
          </cell>
        </row>
        <row r="14">
          <cell r="B14" t="str">
            <v>P_Kerambitan</v>
          </cell>
          <cell r="C14" t="str">
            <v>R</v>
          </cell>
          <cell r="D14">
            <v>10104</v>
          </cell>
        </row>
        <row r="15">
          <cell r="B15" t="str">
            <v>P_Surabrata</v>
          </cell>
          <cell r="C15" t="str">
            <v>R</v>
          </cell>
          <cell r="D15">
            <v>10105</v>
          </cell>
        </row>
        <row r="16">
          <cell r="B16" t="str">
            <v>P_Sanda</v>
          </cell>
          <cell r="C16" t="str">
            <v>R</v>
          </cell>
          <cell r="D16">
            <v>10106</v>
          </cell>
        </row>
        <row r="17">
          <cell r="B17" t="str">
            <v>Antosari Spare3</v>
          </cell>
          <cell r="C17" t="str">
            <v>L</v>
          </cell>
          <cell r="D17">
            <v>10107</v>
          </cell>
        </row>
        <row r="18">
          <cell r="B18" t="str">
            <v>Antosari Spare4</v>
          </cell>
          <cell r="C18" t="str">
            <v>L</v>
          </cell>
          <cell r="D18">
            <v>10108</v>
          </cell>
        </row>
        <row r="19">
          <cell r="B19" t="str">
            <v>Antosari Spare5</v>
          </cell>
          <cell r="C19" t="str">
            <v>L</v>
          </cell>
          <cell r="D19">
            <v>10109</v>
          </cell>
        </row>
        <row r="20">
          <cell r="B20" t="str">
            <v>Antosari Spare6</v>
          </cell>
          <cell r="C20" t="str">
            <v>L</v>
          </cell>
          <cell r="D20">
            <v>10110</v>
          </cell>
        </row>
        <row r="21">
          <cell r="B21" t="str">
            <v>Antosari Spare7</v>
          </cell>
          <cell r="C21" t="str">
            <v>L</v>
          </cell>
          <cell r="D21">
            <v>10111</v>
          </cell>
        </row>
        <row r="22">
          <cell r="B22" t="str">
            <v>Antosari Spare8</v>
          </cell>
          <cell r="C22" t="str">
            <v>L</v>
          </cell>
          <cell r="D22">
            <v>10112</v>
          </cell>
        </row>
        <row r="23">
          <cell r="B23" t="str">
            <v>Antosari Spare9</v>
          </cell>
          <cell r="C23" t="str">
            <v>L</v>
          </cell>
          <cell r="D23">
            <v>10113</v>
          </cell>
        </row>
        <row r="24">
          <cell r="B24" t="str">
            <v>Antosari Spare10</v>
          </cell>
          <cell r="C24" t="str">
            <v>L</v>
          </cell>
          <cell r="D24">
            <v>10114</v>
          </cell>
        </row>
        <row r="25">
          <cell r="B25" t="str">
            <v>Antosari Spare11</v>
          </cell>
          <cell r="C25" t="str">
            <v>L</v>
          </cell>
          <cell r="D25">
            <v>10115</v>
          </cell>
        </row>
        <row r="26">
          <cell r="B26" t="str">
            <v>Antosari Spare12</v>
          </cell>
          <cell r="C26" t="str">
            <v>L</v>
          </cell>
          <cell r="D26">
            <v>10116</v>
          </cell>
        </row>
        <row r="27">
          <cell r="B27" t="str">
            <v>Antosari Spare13</v>
          </cell>
          <cell r="C27" t="str">
            <v>L</v>
          </cell>
          <cell r="D27">
            <v>10117</v>
          </cell>
        </row>
        <row r="28">
          <cell r="B28" t="str">
            <v>Antosari Spare14</v>
          </cell>
          <cell r="C28" t="str">
            <v>L</v>
          </cell>
          <cell r="D28">
            <v>10118</v>
          </cell>
        </row>
        <row r="29">
          <cell r="B29" t="str">
            <v>Antosari Spare15</v>
          </cell>
          <cell r="C29" t="str">
            <v>L</v>
          </cell>
          <cell r="D29">
            <v>10119</v>
          </cell>
        </row>
        <row r="30">
          <cell r="B30" t="str">
            <v>Antosari Spare16</v>
          </cell>
          <cell r="C30" t="str">
            <v>L</v>
          </cell>
          <cell r="D30">
            <v>10120</v>
          </cell>
        </row>
        <row r="31">
          <cell r="B31" t="str">
            <v>Antosari Spare17</v>
          </cell>
          <cell r="C31" t="str">
            <v>L</v>
          </cell>
          <cell r="D31">
            <v>10121</v>
          </cell>
        </row>
        <row r="32">
          <cell r="B32" t="str">
            <v>Antosari Spare18</v>
          </cell>
          <cell r="C32" t="str">
            <v>L</v>
          </cell>
          <cell r="D32">
            <v>10122</v>
          </cell>
        </row>
        <row r="33">
          <cell r="B33" t="str">
            <v>Antosari Spare19</v>
          </cell>
          <cell r="C33" t="str">
            <v>L</v>
          </cell>
          <cell r="D33">
            <v>10123</v>
          </cell>
        </row>
        <row r="34">
          <cell r="B34" t="str">
            <v>Antosari Spare20</v>
          </cell>
          <cell r="C34" t="str">
            <v>L</v>
          </cell>
          <cell r="D34">
            <v>10124</v>
          </cell>
        </row>
        <row r="35">
          <cell r="B35" t="str">
            <v>Antosari Spare21</v>
          </cell>
          <cell r="C35" t="str">
            <v>L</v>
          </cell>
          <cell r="D35">
            <v>10125</v>
          </cell>
        </row>
        <row r="36">
          <cell r="B36" t="str">
            <v>Antosari Spare22</v>
          </cell>
          <cell r="C36" t="str">
            <v>L</v>
          </cell>
          <cell r="D36">
            <v>10126</v>
          </cell>
        </row>
        <row r="37">
          <cell r="B37" t="str">
            <v>Antosari Spare23</v>
          </cell>
          <cell r="C37" t="str">
            <v>L</v>
          </cell>
          <cell r="D37">
            <v>10127</v>
          </cell>
        </row>
        <row r="38">
          <cell r="B38" t="str">
            <v>Antosari Spare24</v>
          </cell>
          <cell r="C38" t="str">
            <v>L</v>
          </cell>
          <cell r="D38">
            <v>10128</v>
          </cell>
        </row>
        <row r="39">
          <cell r="B39" t="str">
            <v>Antosari Spare25</v>
          </cell>
          <cell r="C39" t="str">
            <v>L</v>
          </cell>
          <cell r="D39">
            <v>10129</v>
          </cell>
        </row>
        <row r="40">
          <cell r="B40" t="str">
            <v>Antosari Spare26</v>
          </cell>
          <cell r="C40" t="str">
            <v>L</v>
          </cell>
          <cell r="D40">
            <v>10130</v>
          </cell>
        </row>
        <row r="41">
          <cell r="A41" t="str">
            <v>BATURITI</v>
          </cell>
          <cell r="B41" t="str">
            <v>Baturiti_Trafo_1</v>
          </cell>
          <cell r="C41" t="str">
            <v>L</v>
          </cell>
          <cell r="D41">
            <v>10201</v>
          </cell>
        </row>
        <row r="42">
          <cell r="B42" t="str">
            <v>P_Baturiti</v>
          </cell>
          <cell r="C42" t="str">
            <v>R</v>
          </cell>
          <cell r="D42">
            <v>10202</v>
          </cell>
        </row>
        <row r="43">
          <cell r="B43" t="str">
            <v>P_Pancasari</v>
          </cell>
          <cell r="C43" t="str">
            <v>R</v>
          </cell>
          <cell r="D43">
            <v>10203</v>
          </cell>
        </row>
        <row r="44">
          <cell r="B44" t="str">
            <v>P_Taman_Tanda</v>
          </cell>
          <cell r="C44" t="str">
            <v>R</v>
          </cell>
          <cell r="D44">
            <v>10204</v>
          </cell>
        </row>
        <row r="45">
          <cell r="B45" t="str">
            <v>P_Wanagiri</v>
          </cell>
          <cell r="C45" t="str">
            <v>R</v>
          </cell>
          <cell r="D45">
            <v>10205</v>
          </cell>
        </row>
        <row r="46">
          <cell r="B46" t="str">
            <v>P_Jati Luwih</v>
          </cell>
          <cell r="C46" t="str">
            <v>L</v>
          </cell>
          <cell r="D46">
            <v>10206</v>
          </cell>
        </row>
        <row r="47">
          <cell r="B47" t="str">
            <v>Baturiti Spare4</v>
          </cell>
          <cell r="C47" t="str">
            <v>L</v>
          </cell>
          <cell r="D47">
            <v>10207</v>
          </cell>
        </row>
        <row r="48">
          <cell r="B48" t="str">
            <v>Baturiti Spare5</v>
          </cell>
          <cell r="C48" t="str">
            <v>L</v>
          </cell>
          <cell r="D48">
            <v>10208</v>
          </cell>
        </row>
        <row r="49">
          <cell r="B49" t="str">
            <v>Baturiti Spare6</v>
          </cell>
          <cell r="C49" t="str">
            <v>L</v>
          </cell>
          <cell r="D49">
            <v>10209</v>
          </cell>
        </row>
        <row r="50">
          <cell r="B50" t="str">
            <v>Baturiti Spare7</v>
          </cell>
          <cell r="C50" t="str">
            <v>L</v>
          </cell>
          <cell r="D50">
            <v>10210</v>
          </cell>
        </row>
        <row r="51">
          <cell r="B51" t="str">
            <v>Baturiti Spare8</v>
          </cell>
          <cell r="C51" t="str">
            <v>L</v>
          </cell>
          <cell r="D51">
            <v>10211</v>
          </cell>
        </row>
        <row r="52">
          <cell r="B52" t="str">
            <v>Baturiti Spare9</v>
          </cell>
          <cell r="C52" t="str">
            <v>L</v>
          </cell>
          <cell r="D52">
            <v>10212</v>
          </cell>
        </row>
        <row r="53">
          <cell r="B53" t="str">
            <v>Baturiti Spare10</v>
          </cell>
          <cell r="C53" t="str">
            <v>L</v>
          </cell>
          <cell r="D53">
            <v>10213</v>
          </cell>
        </row>
        <row r="54">
          <cell r="B54" t="str">
            <v>Baturiti Spare11</v>
          </cell>
          <cell r="C54" t="str">
            <v>L</v>
          </cell>
          <cell r="D54">
            <v>10214</v>
          </cell>
        </row>
        <row r="55">
          <cell r="B55" t="str">
            <v>Baturiti Spare12</v>
          </cell>
          <cell r="C55" t="str">
            <v>L</v>
          </cell>
          <cell r="D55">
            <v>10215</v>
          </cell>
        </row>
        <row r="56">
          <cell r="B56" t="str">
            <v>Baturiti Spare13</v>
          </cell>
          <cell r="C56" t="str">
            <v>L</v>
          </cell>
          <cell r="D56">
            <v>10216</v>
          </cell>
        </row>
        <row r="57">
          <cell r="B57" t="str">
            <v>Baturiti Spare14</v>
          </cell>
          <cell r="C57" t="str">
            <v>L</v>
          </cell>
          <cell r="D57">
            <v>10217</v>
          </cell>
        </row>
        <row r="58">
          <cell r="B58" t="str">
            <v>Baturiti Spare15</v>
          </cell>
          <cell r="C58" t="str">
            <v>L</v>
          </cell>
          <cell r="D58">
            <v>10218</v>
          </cell>
        </row>
        <row r="59">
          <cell r="B59" t="str">
            <v>Baturiti Spare16</v>
          </cell>
          <cell r="C59" t="str">
            <v>L</v>
          </cell>
          <cell r="D59">
            <v>10219</v>
          </cell>
        </row>
        <row r="60">
          <cell r="B60" t="str">
            <v>Baturiti Spare17</v>
          </cell>
          <cell r="C60" t="str">
            <v>L</v>
          </cell>
          <cell r="D60">
            <v>10220</v>
          </cell>
        </row>
        <row r="61">
          <cell r="B61" t="str">
            <v>Baturiti Spare18</v>
          </cell>
          <cell r="C61" t="str">
            <v>L</v>
          </cell>
          <cell r="D61">
            <v>10221</v>
          </cell>
        </row>
        <row r="62">
          <cell r="B62" t="str">
            <v>Baturiti Spare19</v>
          </cell>
          <cell r="C62" t="str">
            <v>L</v>
          </cell>
          <cell r="D62">
            <v>10222</v>
          </cell>
        </row>
        <row r="63">
          <cell r="B63" t="str">
            <v>Baturiti Spare20</v>
          </cell>
          <cell r="C63" t="str">
            <v>L</v>
          </cell>
          <cell r="D63">
            <v>10223</v>
          </cell>
        </row>
        <row r="64">
          <cell r="B64" t="str">
            <v>Baturiti Spare21</v>
          </cell>
          <cell r="C64" t="str">
            <v>L</v>
          </cell>
          <cell r="D64">
            <v>10224</v>
          </cell>
        </row>
        <row r="65">
          <cell r="B65" t="str">
            <v>Baturiti Spare22</v>
          </cell>
          <cell r="C65" t="str">
            <v>L</v>
          </cell>
          <cell r="D65">
            <v>10225</v>
          </cell>
        </row>
        <row r="66">
          <cell r="B66" t="str">
            <v>Baturiti Spare23</v>
          </cell>
          <cell r="C66" t="str">
            <v>L</v>
          </cell>
          <cell r="D66">
            <v>10226</v>
          </cell>
        </row>
        <row r="67">
          <cell r="B67" t="str">
            <v>Baturiti Spare24</v>
          </cell>
          <cell r="C67" t="str">
            <v>L</v>
          </cell>
          <cell r="D67">
            <v>10227</v>
          </cell>
        </row>
        <row r="68">
          <cell r="B68" t="str">
            <v>Baturiti Spare25</v>
          </cell>
          <cell r="C68" t="str">
            <v>L</v>
          </cell>
          <cell r="D68">
            <v>10228</v>
          </cell>
        </row>
        <row r="69">
          <cell r="B69" t="str">
            <v>Baturiti Spare26</v>
          </cell>
          <cell r="C69" t="str">
            <v>L</v>
          </cell>
          <cell r="D69">
            <v>10229</v>
          </cell>
        </row>
        <row r="70">
          <cell r="B70" t="str">
            <v>Baturiti Spare27</v>
          </cell>
          <cell r="C70" t="str">
            <v>L</v>
          </cell>
          <cell r="D70">
            <v>10230</v>
          </cell>
        </row>
        <row r="71">
          <cell r="A71" t="str">
            <v>GIANYAR</v>
          </cell>
          <cell r="B71" t="str">
            <v>Gianyar_Trafo_1</v>
          </cell>
          <cell r="C71" t="str">
            <v>L</v>
          </cell>
          <cell r="D71">
            <v>10301</v>
          </cell>
        </row>
        <row r="72">
          <cell r="B72" t="str">
            <v>Gianyar_Trafo_2</v>
          </cell>
          <cell r="C72" t="str">
            <v>L</v>
          </cell>
          <cell r="D72">
            <v>10302</v>
          </cell>
        </row>
        <row r="73">
          <cell r="B73" t="str">
            <v>P_Kesatrian</v>
          </cell>
          <cell r="C73" t="str">
            <v>R</v>
          </cell>
          <cell r="D73">
            <v>10303</v>
          </cell>
        </row>
        <row r="74">
          <cell r="B74" t="str">
            <v>P_Tampak_Siring</v>
          </cell>
          <cell r="C74" t="str">
            <v>R</v>
          </cell>
          <cell r="D74">
            <v>10304</v>
          </cell>
        </row>
        <row r="75">
          <cell r="B75" t="str">
            <v>P_Bangli</v>
          </cell>
          <cell r="C75" t="str">
            <v>R</v>
          </cell>
          <cell r="D75">
            <v>10305</v>
          </cell>
        </row>
        <row r="76">
          <cell r="B76" t="str">
            <v>P_Blahbatuh</v>
          </cell>
          <cell r="C76" t="str">
            <v>R</v>
          </cell>
          <cell r="D76">
            <v>10306</v>
          </cell>
        </row>
        <row r="77">
          <cell r="B77" t="str">
            <v>P_Lebih</v>
          </cell>
          <cell r="C77" t="str">
            <v>R</v>
          </cell>
          <cell r="D77">
            <v>10307</v>
          </cell>
        </row>
        <row r="78">
          <cell r="B78" t="str">
            <v>P_Susut</v>
          </cell>
          <cell r="C78" t="str">
            <v>R</v>
          </cell>
          <cell r="D78">
            <v>10308</v>
          </cell>
        </row>
        <row r="79">
          <cell r="B79" t="str">
            <v>P_Mas</v>
          </cell>
          <cell r="C79" t="str">
            <v>R</v>
          </cell>
          <cell r="D79">
            <v>10309</v>
          </cell>
        </row>
        <row r="80">
          <cell r="B80" t="str">
            <v>P_Klungkung</v>
          </cell>
          <cell r="C80" t="str">
            <v>R</v>
          </cell>
          <cell r="D80">
            <v>10310</v>
          </cell>
        </row>
        <row r="81">
          <cell r="B81" t="str">
            <v>P_Ubud</v>
          </cell>
          <cell r="C81" t="str">
            <v>R</v>
          </cell>
          <cell r="D81">
            <v>10311</v>
          </cell>
        </row>
        <row r="82">
          <cell r="B82" t="str">
            <v>P_Bukit_Jati</v>
          </cell>
          <cell r="C82" t="str">
            <v>R</v>
          </cell>
          <cell r="D82">
            <v>10312</v>
          </cell>
        </row>
        <row r="83">
          <cell r="B83" t="str">
            <v>P_Capasitor_Gianyar</v>
          </cell>
          <cell r="C83" t="str">
            <v>L</v>
          </cell>
          <cell r="D83">
            <v>10313</v>
          </cell>
        </row>
        <row r="84">
          <cell r="B84" t="str">
            <v>Koppel 01</v>
          </cell>
          <cell r="C84" t="str">
            <v>L</v>
          </cell>
          <cell r="D84">
            <v>10314</v>
          </cell>
        </row>
        <row r="85">
          <cell r="B85" t="str">
            <v>Koppel 03</v>
          </cell>
          <cell r="C85" t="str">
            <v>L</v>
          </cell>
          <cell r="D85">
            <v>10315</v>
          </cell>
        </row>
        <row r="86">
          <cell r="B86" t="str">
            <v>Koppel 04</v>
          </cell>
          <cell r="C86" t="str">
            <v>L</v>
          </cell>
          <cell r="D86">
            <v>10316</v>
          </cell>
        </row>
        <row r="87">
          <cell r="B87" t="str">
            <v>P_ Candra Asri</v>
          </cell>
          <cell r="C87" t="str">
            <v>R</v>
          </cell>
          <cell r="D87">
            <v>10317</v>
          </cell>
        </row>
        <row r="88">
          <cell r="B88" t="str">
            <v>Gianyar Spare12</v>
          </cell>
          <cell r="C88" t="str">
            <v>L</v>
          </cell>
          <cell r="D88">
            <v>10318</v>
          </cell>
        </row>
        <row r="89">
          <cell r="B89" t="str">
            <v>Gianyar Spare13</v>
          </cell>
          <cell r="C89" t="str">
            <v>L</v>
          </cell>
          <cell r="D89">
            <v>10319</v>
          </cell>
        </row>
        <row r="90">
          <cell r="B90" t="str">
            <v>Gianyar Spare14</v>
          </cell>
          <cell r="C90" t="str">
            <v>L</v>
          </cell>
          <cell r="D90">
            <v>10320</v>
          </cell>
        </row>
        <row r="91">
          <cell r="B91" t="str">
            <v>Gianyar Spare15</v>
          </cell>
          <cell r="C91" t="str">
            <v>L</v>
          </cell>
          <cell r="D91">
            <v>10321</v>
          </cell>
        </row>
        <row r="92">
          <cell r="B92" t="str">
            <v>Gianyar Spare16</v>
          </cell>
          <cell r="C92" t="str">
            <v>L</v>
          </cell>
          <cell r="D92">
            <v>10322</v>
          </cell>
        </row>
        <row r="93">
          <cell r="B93" t="str">
            <v>Gianyar Spare17</v>
          </cell>
          <cell r="C93" t="str">
            <v>L</v>
          </cell>
          <cell r="D93">
            <v>10323</v>
          </cell>
        </row>
        <row r="94">
          <cell r="B94" t="str">
            <v>Gianyar Spare18</v>
          </cell>
          <cell r="C94" t="str">
            <v>L</v>
          </cell>
          <cell r="D94">
            <v>10324</v>
          </cell>
        </row>
        <row r="95">
          <cell r="B95" t="str">
            <v>Gianyar Spare19</v>
          </cell>
          <cell r="C95" t="str">
            <v>L</v>
          </cell>
          <cell r="D95">
            <v>10325</v>
          </cell>
        </row>
        <row r="96">
          <cell r="B96" t="str">
            <v>Gianyar Spare20</v>
          </cell>
          <cell r="C96" t="str">
            <v>L</v>
          </cell>
          <cell r="D96">
            <v>10326</v>
          </cell>
        </row>
        <row r="97">
          <cell r="B97" t="str">
            <v>Gianyar Spare21</v>
          </cell>
          <cell r="C97" t="str">
            <v>L</v>
          </cell>
          <cell r="D97">
            <v>10327</v>
          </cell>
        </row>
        <row r="98">
          <cell r="B98" t="str">
            <v>Gianyar Spare22</v>
          </cell>
          <cell r="C98" t="str">
            <v>L</v>
          </cell>
          <cell r="D98">
            <v>10328</v>
          </cell>
        </row>
        <row r="99">
          <cell r="B99" t="str">
            <v>Gianyar Spare23</v>
          </cell>
          <cell r="C99" t="str">
            <v>L</v>
          </cell>
          <cell r="D99">
            <v>10329</v>
          </cell>
        </row>
        <row r="100">
          <cell r="B100" t="str">
            <v>Gianyar Spare24</v>
          </cell>
          <cell r="C100" t="str">
            <v>L</v>
          </cell>
          <cell r="D100">
            <v>10330</v>
          </cell>
        </row>
        <row r="101">
          <cell r="A101" t="str">
            <v>KAPAL</v>
          </cell>
          <cell r="B101" t="str">
            <v>Kapal_Trafo_1</v>
          </cell>
          <cell r="C101" t="str">
            <v>L</v>
          </cell>
          <cell r="D101">
            <v>10401</v>
          </cell>
        </row>
        <row r="102">
          <cell r="B102" t="str">
            <v>Kapal_Trafo_2</v>
          </cell>
          <cell r="C102" t="str">
            <v>L</v>
          </cell>
          <cell r="D102">
            <v>10402</v>
          </cell>
        </row>
        <row r="103">
          <cell r="B103" t="str">
            <v>Kapal_Trafo_3</v>
          </cell>
          <cell r="C103" t="str">
            <v>L</v>
          </cell>
          <cell r="D103">
            <v>10403</v>
          </cell>
        </row>
        <row r="104">
          <cell r="B104" t="str">
            <v>Kapal_Trafo_4</v>
          </cell>
          <cell r="C104" t="str">
            <v>L</v>
          </cell>
          <cell r="D104">
            <v>10404</v>
          </cell>
        </row>
        <row r="105">
          <cell r="B105" t="str">
            <v>P_Padangsari</v>
          </cell>
          <cell r="C105" t="str">
            <v>R</v>
          </cell>
          <cell r="D105">
            <v>10405</v>
          </cell>
        </row>
        <row r="106">
          <cell r="B106" t="str">
            <v>P_Tabanan</v>
          </cell>
          <cell r="C106" t="str">
            <v>R</v>
          </cell>
          <cell r="D106">
            <v>10406</v>
          </cell>
        </row>
        <row r="107">
          <cell r="B107" t="str">
            <v>P_Cargo</v>
          </cell>
          <cell r="C107" t="str">
            <v>R</v>
          </cell>
          <cell r="D107">
            <v>10407</v>
          </cell>
        </row>
        <row r="108">
          <cell r="B108" t="str">
            <v>P_SUPB</v>
          </cell>
          <cell r="C108" t="str">
            <v>R</v>
          </cell>
          <cell r="D108">
            <v>10408</v>
          </cell>
        </row>
        <row r="109">
          <cell r="B109" t="str">
            <v>P_Tanah_Lot</v>
          </cell>
          <cell r="C109" t="str">
            <v>R</v>
          </cell>
          <cell r="D109">
            <v>10409</v>
          </cell>
        </row>
        <row r="110">
          <cell r="B110" t="str">
            <v>P_Basangkasa</v>
          </cell>
          <cell r="C110" t="str">
            <v>R</v>
          </cell>
          <cell r="D110">
            <v>10410</v>
          </cell>
        </row>
        <row r="111">
          <cell r="B111" t="str">
            <v>P_Penebel</v>
          </cell>
          <cell r="C111" t="str">
            <v>R</v>
          </cell>
          <cell r="D111">
            <v>10411</v>
          </cell>
        </row>
        <row r="112">
          <cell r="B112" t="str">
            <v>P_Abian_Tuwung</v>
          </cell>
          <cell r="C112" t="str">
            <v>R</v>
          </cell>
          <cell r="D112">
            <v>10412</v>
          </cell>
        </row>
        <row r="113">
          <cell r="B113" t="str">
            <v>P_Monang_Maning</v>
          </cell>
          <cell r="C113" t="str">
            <v>R</v>
          </cell>
          <cell r="D113">
            <v>10413</v>
          </cell>
        </row>
        <row r="114">
          <cell r="B114" t="str">
            <v>P_Darmasaba</v>
          </cell>
          <cell r="C114" t="str">
            <v>R</v>
          </cell>
          <cell r="D114">
            <v>10414</v>
          </cell>
        </row>
        <row r="115">
          <cell r="B115" t="str">
            <v>P_Blusung</v>
          </cell>
          <cell r="C115" t="str">
            <v>R</v>
          </cell>
          <cell r="D115">
            <v>10415</v>
          </cell>
        </row>
        <row r="116">
          <cell r="B116" t="str">
            <v>P_Canggu</v>
          </cell>
          <cell r="C116" t="str">
            <v>R</v>
          </cell>
          <cell r="D116">
            <v>10416</v>
          </cell>
        </row>
        <row r="117">
          <cell r="B117" t="str">
            <v>P_Sakah_Lukluk</v>
          </cell>
          <cell r="C117" t="str">
            <v>R</v>
          </cell>
          <cell r="D117">
            <v>10417</v>
          </cell>
        </row>
        <row r="118">
          <cell r="B118" t="str">
            <v>P_Luwus</v>
          </cell>
          <cell r="C118" t="str">
            <v>R</v>
          </cell>
          <cell r="D118">
            <v>10418</v>
          </cell>
        </row>
        <row r="119">
          <cell r="B119" t="str">
            <v>P_Plaga</v>
          </cell>
          <cell r="C119" t="str">
            <v>R</v>
          </cell>
          <cell r="D119">
            <v>10419</v>
          </cell>
        </row>
        <row r="120">
          <cell r="B120" t="str">
            <v>P_Marga</v>
          </cell>
          <cell r="C120" t="str">
            <v>R</v>
          </cell>
          <cell r="D120">
            <v>10420</v>
          </cell>
        </row>
        <row r="121">
          <cell r="B121" t="str">
            <v>P_BNR</v>
          </cell>
          <cell r="C121" t="str">
            <v>R</v>
          </cell>
          <cell r="D121">
            <v>10421</v>
          </cell>
        </row>
        <row r="122">
          <cell r="B122" t="str">
            <v>P_Kedewatan</v>
          </cell>
          <cell r="C122" t="str">
            <v>L</v>
          </cell>
          <cell r="D122">
            <v>10422</v>
          </cell>
        </row>
        <row r="123">
          <cell r="B123" t="str">
            <v>P_Capasitor_Kapal</v>
          </cell>
          <cell r="C123" t="str">
            <v>L</v>
          </cell>
          <cell r="D123">
            <v>10423</v>
          </cell>
        </row>
        <row r="124">
          <cell r="B124" t="str">
            <v>P_Peguyangan</v>
          </cell>
          <cell r="C124" t="str">
            <v>L</v>
          </cell>
          <cell r="D124">
            <v>10424</v>
          </cell>
        </row>
        <row r="125">
          <cell r="B125" t="str">
            <v>Kapal Spare10</v>
          </cell>
          <cell r="C125" t="str">
            <v>L</v>
          </cell>
          <cell r="D125">
            <v>10425</v>
          </cell>
        </row>
        <row r="126">
          <cell r="B126" t="str">
            <v>Kapal Spare11</v>
          </cell>
          <cell r="C126" t="str">
            <v>L</v>
          </cell>
          <cell r="D126">
            <v>10426</v>
          </cell>
        </row>
        <row r="127">
          <cell r="B127" t="str">
            <v>Kapal Spare12</v>
          </cell>
          <cell r="C127" t="str">
            <v>L</v>
          </cell>
          <cell r="D127">
            <v>10427</v>
          </cell>
        </row>
        <row r="128">
          <cell r="B128" t="str">
            <v>Kapal Spare13</v>
          </cell>
          <cell r="C128" t="str">
            <v>L</v>
          </cell>
          <cell r="D128">
            <v>10428</v>
          </cell>
        </row>
        <row r="129">
          <cell r="B129" t="str">
            <v>Kapal Spare14</v>
          </cell>
          <cell r="C129" t="str">
            <v>L</v>
          </cell>
          <cell r="D129">
            <v>10429</v>
          </cell>
        </row>
        <row r="130">
          <cell r="B130" t="str">
            <v>Kapal Spare15</v>
          </cell>
          <cell r="C130" t="str">
            <v>L</v>
          </cell>
          <cell r="D130">
            <v>10430</v>
          </cell>
        </row>
        <row r="131">
          <cell r="A131" t="str">
            <v>NUSA DUA</v>
          </cell>
          <cell r="B131" t="str">
            <v>Nusa_Dua_Trafo_1</v>
          </cell>
          <cell r="C131" t="str">
            <v>L</v>
          </cell>
          <cell r="D131">
            <v>10501</v>
          </cell>
        </row>
        <row r="132">
          <cell r="B132" t="str">
            <v>Nusa_Dua_Trafo_2</v>
          </cell>
          <cell r="C132" t="str">
            <v>L</v>
          </cell>
          <cell r="D132">
            <v>10502</v>
          </cell>
        </row>
        <row r="133">
          <cell r="B133" t="str">
            <v>Nusa_Dua_Trafo_3</v>
          </cell>
          <cell r="C133" t="str">
            <v>L</v>
          </cell>
          <cell r="D133">
            <v>10503</v>
          </cell>
        </row>
        <row r="134">
          <cell r="B134" t="str">
            <v>P_Exp._Jimbaran</v>
          </cell>
          <cell r="C134" t="str">
            <v>R</v>
          </cell>
          <cell r="D134">
            <v>10504</v>
          </cell>
        </row>
        <row r="135">
          <cell r="B135" t="str">
            <v>P_Boster_Pump</v>
          </cell>
          <cell r="C135" t="str">
            <v>R</v>
          </cell>
          <cell r="D135">
            <v>10505</v>
          </cell>
        </row>
        <row r="136">
          <cell r="B136" t="str">
            <v>P_Tragia</v>
          </cell>
          <cell r="C136" t="str">
            <v>R</v>
          </cell>
          <cell r="D136">
            <v>10506</v>
          </cell>
        </row>
        <row r="137">
          <cell r="B137" t="str">
            <v>P_SS_2</v>
          </cell>
          <cell r="C137" t="str">
            <v>R</v>
          </cell>
          <cell r="D137">
            <v>10507</v>
          </cell>
        </row>
        <row r="138">
          <cell r="B138" t="str">
            <v>P_Hilton</v>
          </cell>
          <cell r="C138" t="str">
            <v>R</v>
          </cell>
          <cell r="D138">
            <v>10508</v>
          </cell>
        </row>
        <row r="139">
          <cell r="B139" t="str">
            <v>P_Golf_Course</v>
          </cell>
          <cell r="C139" t="str">
            <v>R</v>
          </cell>
          <cell r="D139">
            <v>10509</v>
          </cell>
        </row>
        <row r="140">
          <cell r="B140" t="str">
            <v>P_SS_1</v>
          </cell>
          <cell r="C140" t="str">
            <v>R</v>
          </cell>
          <cell r="D140">
            <v>10510</v>
          </cell>
        </row>
        <row r="141">
          <cell r="B141" t="str">
            <v>P_Bali_Resort</v>
          </cell>
          <cell r="C141" t="str">
            <v>R</v>
          </cell>
          <cell r="D141">
            <v>10511</v>
          </cell>
        </row>
        <row r="142">
          <cell r="B142" t="str">
            <v>P_Amenity_Course</v>
          </cell>
          <cell r="C142" t="str">
            <v>R</v>
          </cell>
          <cell r="D142">
            <v>10512</v>
          </cell>
        </row>
        <row r="143">
          <cell r="B143" t="str">
            <v>P_Club_Med</v>
          </cell>
          <cell r="C143" t="str">
            <v>R</v>
          </cell>
          <cell r="D143">
            <v>10513</v>
          </cell>
        </row>
        <row r="144">
          <cell r="B144" t="str">
            <v>P_Tanjung_Benoa</v>
          </cell>
          <cell r="C144" t="str">
            <v>R</v>
          </cell>
          <cell r="D144">
            <v>10514</v>
          </cell>
        </row>
        <row r="145">
          <cell r="B145" t="str">
            <v>P_Ungasan</v>
          </cell>
          <cell r="C145" t="str">
            <v>R</v>
          </cell>
          <cell r="D145">
            <v>10515</v>
          </cell>
        </row>
        <row r="146">
          <cell r="B146" t="str">
            <v>P_Mumbul</v>
          </cell>
          <cell r="C146" t="str">
            <v>R</v>
          </cell>
          <cell r="D146">
            <v>10516</v>
          </cell>
        </row>
        <row r="147">
          <cell r="B147" t="str">
            <v>P_Kedonganan</v>
          </cell>
          <cell r="C147" t="str">
            <v>R</v>
          </cell>
          <cell r="D147">
            <v>10517</v>
          </cell>
        </row>
        <row r="148">
          <cell r="B148" t="str">
            <v>P_Boster_Pump2</v>
          </cell>
          <cell r="C148" t="str">
            <v>R</v>
          </cell>
          <cell r="D148">
            <v>10518</v>
          </cell>
        </row>
        <row r="149">
          <cell r="B149" t="str">
            <v>P_Capasitor_Nusadua</v>
          </cell>
          <cell r="C149" t="str">
            <v>L</v>
          </cell>
          <cell r="D149">
            <v>10519</v>
          </cell>
        </row>
        <row r="150">
          <cell r="B150" t="str">
            <v>P_Kampus</v>
          </cell>
          <cell r="C150" t="str">
            <v>R</v>
          </cell>
          <cell r="D150">
            <v>10520</v>
          </cell>
        </row>
        <row r="151">
          <cell r="B151" t="str">
            <v>Nusa Dua Spare8</v>
          </cell>
          <cell r="C151" t="str">
            <v>L</v>
          </cell>
          <cell r="D151">
            <v>10521</v>
          </cell>
        </row>
        <row r="152">
          <cell r="B152" t="str">
            <v>Nusa Dua Spare9</v>
          </cell>
          <cell r="C152" t="str">
            <v>L</v>
          </cell>
          <cell r="D152">
            <v>10522</v>
          </cell>
        </row>
        <row r="153">
          <cell r="B153" t="str">
            <v>Nusa Dua Spare10</v>
          </cell>
          <cell r="C153" t="str">
            <v>L</v>
          </cell>
          <cell r="D153">
            <v>10523</v>
          </cell>
        </row>
        <row r="154">
          <cell r="B154" t="str">
            <v>Nusa Dua Spare11</v>
          </cell>
          <cell r="C154" t="str">
            <v>L</v>
          </cell>
          <cell r="D154">
            <v>10524</v>
          </cell>
        </row>
        <row r="155">
          <cell r="B155" t="str">
            <v>Nusa Dua Spare12</v>
          </cell>
          <cell r="C155" t="str">
            <v>L</v>
          </cell>
          <cell r="D155">
            <v>10525</v>
          </cell>
        </row>
        <row r="156">
          <cell r="B156" t="str">
            <v>Nusa Dua Spare13</v>
          </cell>
          <cell r="C156" t="str">
            <v>L</v>
          </cell>
          <cell r="D156">
            <v>10526</v>
          </cell>
        </row>
        <row r="157">
          <cell r="B157" t="str">
            <v>Nusa Dua Spare14</v>
          </cell>
          <cell r="C157" t="str">
            <v>L</v>
          </cell>
          <cell r="D157">
            <v>10527</v>
          </cell>
        </row>
        <row r="158">
          <cell r="B158" t="str">
            <v>Nusa Dua Spare15</v>
          </cell>
          <cell r="C158" t="str">
            <v>L</v>
          </cell>
          <cell r="D158">
            <v>10528</v>
          </cell>
        </row>
        <row r="159">
          <cell r="B159" t="str">
            <v>Nusa Dua Spare16</v>
          </cell>
          <cell r="C159" t="str">
            <v>L</v>
          </cell>
          <cell r="D159">
            <v>10529</v>
          </cell>
        </row>
        <row r="160">
          <cell r="B160" t="str">
            <v>Nusa Dua Spare17</v>
          </cell>
          <cell r="C160" t="str">
            <v>L</v>
          </cell>
          <cell r="D160">
            <v>10530</v>
          </cell>
        </row>
        <row r="161">
          <cell r="A161" t="str">
            <v>PESANGGARAN</v>
          </cell>
          <cell r="B161" t="str">
            <v>Pesanggaran_Trafo_4</v>
          </cell>
          <cell r="C161" t="str">
            <v>L</v>
          </cell>
          <cell r="D161">
            <v>10601</v>
          </cell>
        </row>
        <row r="162">
          <cell r="B162" t="str">
            <v>Pesanggaran_Trafo_5</v>
          </cell>
          <cell r="C162" t="str">
            <v>L</v>
          </cell>
          <cell r="D162">
            <v>10602</v>
          </cell>
        </row>
        <row r="163">
          <cell r="B163" t="str">
            <v>P_Mandira</v>
          </cell>
          <cell r="C163" t="str">
            <v>R</v>
          </cell>
          <cell r="D163">
            <v>10603</v>
          </cell>
        </row>
        <row r="164">
          <cell r="B164" t="str">
            <v>P_Air_Port</v>
          </cell>
          <cell r="C164" t="str">
            <v>R</v>
          </cell>
          <cell r="D164">
            <v>10604</v>
          </cell>
        </row>
        <row r="165">
          <cell r="B165" t="str">
            <v>P_Suwung</v>
          </cell>
          <cell r="C165" t="str">
            <v>R</v>
          </cell>
          <cell r="D165">
            <v>10605</v>
          </cell>
        </row>
        <row r="166">
          <cell r="B166" t="str">
            <v>P_Bakung_Sari</v>
          </cell>
          <cell r="C166" t="str">
            <v>R</v>
          </cell>
          <cell r="D166">
            <v>10606</v>
          </cell>
        </row>
        <row r="167">
          <cell r="B167" t="str">
            <v>P_Exp._Legian</v>
          </cell>
          <cell r="C167" t="str">
            <v>R</v>
          </cell>
          <cell r="D167">
            <v>10607</v>
          </cell>
        </row>
        <row r="168">
          <cell r="B168" t="str">
            <v>P_Bunisari</v>
          </cell>
          <cell r="C168" t="str">
            <v>R</v>
          </cell>
          <cell r="D168">
            <v>10608</v>
          </cell>
        </row>
        <row r="169">
          <cell r="B169" t="str">
            <v>P_Reagen</v>
          </cell>
          <cell r="C169" t="str">
            <v>R</v>
          </cell>
          <cell r="D169">
            <v>10609</v>
          </cell>
        </row>
        <row r="170">
          <cell r="B170" t="str">
            <v>P_Pelabuhan</v>
          </cell>
          <cell r="C170" t="str">
            <v>R</v>
          </cell>
          <cell r="D170">
            <v>10610</v>
          </cell>
        </row>
        <row r="171">
          <cell r="B171" t="str">
            <v>P_Sidakarya</v>
          </cell>
          <cell r="C171" t="str">
            <v>R</v>
          </cell>
          <cell r="D171">
            <v>10611</v>
          </cell>
        </row>
        <row r="172">
          <cell r="B172" t="str">
            <v>P_Diponegoro</v>
          </cell>
          <cell r="C172" t="str">
            <v>R</v>
          </cell>
          <cell r="D172">
            <v>10612</v>
          </cell>
        </row>
        <row r="173">
          <cell r="B173" t="str">
            <v>P_Kuta Square</v>
          </cell>
          <cell r="C173" t="str">
            <v>R</v>
          </cell>
          <cell r="D173">
            <v>10613</v>
          </cell>
        </row>
        <row r="174">
          <cell r="B174" t="str">
            <v>P_Pelasa</v>
          </cell>
          <cell r="C174" t="str">
            <v>R</v>
          </cell>
          <cell r="D174">
            <v>10614</v>
          </cell>
        </row>
        <row r="175">
          <cell r="B175" t="str">
            <v>P_Margaya</v>
          </cell>
          <cell r="C175" t="str">
            <v>R</v>
          </cell>
          <cell r="D175">
            <v>10615</v>
          </cell>
        </row>
        <row r="176">
          <cell r="B176" t="str">
            <v>P_Duty_Free</v>
          </cell>
          <cell r="C176" t="str">
            <v>R</v>
          </cell>
          <cell r="D176">
            <v>10616</v>
          </cell>
        </row>
        <row r="177">
          <cell r="B177" t="str">
            <v>P_Exp._Tuban</v>
          </cell>
          <cell r="C177" t="str">
            <v>R</v>
          </cell>
          <cell r="D177">
            <v>10617</v>
          </cell>
        </row>
        <row r="178">
          <cell r="B178" t="str">
            <v>P_Bandara</v>
          </cell>
          <cell r="C178" t="str">
            <v>R</v>
          </cell>
          <cell r="D178">
            <v>10618</v>
          </cell>
        </row>
        <row r="179">
          <cell r="B179" t="str">
            <v>P_Pedungan</v>
          </cell>
          <cell r="C179" t="str">
            <v>R</v>
          </cell>
          <cell r="D179">
            <v>10619</v>
          </cell>
        </row>
        <row r="180">
          <cell r="B180" t="str">
            <v>P_Discovery</v>
          </cell>
          <cell r="C180" t="str">
            <v>L</v>
          </cell>
          <cell r="D180">
            <v>10620</v>
          </cell>
        </row>
        <row r="181">
          <cell r="B181" t="str">
            <v>Pesang. Spare7</v>
          </cell>
          <cell r="C181" t="str">
            <v>L</v>
          </cell>
          <cell r="D181">
            <v>10621</v>
          </cell>
        </row>
        <row r="182">
          <cell r="B182" t="str">
            <v>Pesang. Spare8</v>
          </cell>
          <cell r="C182" t="str">
            <v>L</v>
          </cell>
          <cell r="D182">
            <v>10622</v>
          </cell>
        </row>
        <row r="183">
          <cell r="B183" t="str">
            <v>Pesang. Spare9</v>
          </cell>
          <cell r="C183" t="str">
            <v>L</v>
          </cell>
          <cell r="D183">
            <v>10623</v>
          </cell>
        </row>
        <row r="184">
          <cell r="B184" t="str">
            <v>Pesang. Spare10</v>
          </cell>
          <cell r="C184" t="str">
            <v>L</v>
          </cell>
          <cell r="D184">
            <v>10624</v>
          </cell>
        </row>
        <row r="185">
          <cell r="B185" t="str">
            <v>Pesang. Spare11</v>
          </cell>
          <cell r="C185" t="str">
            <v>L</v>
          </cell>
          <cell r="D185">
            <v>10625</v>
          </cell>
        </row>
        <row r="186">
          <cell r="B186" t="str">
            <v>Pesang. Spare12</v>
          </cell>
          <cell r="C186" t="str">
            <v>L</v>
          </cell>
          <cell r="D186">
            <v>10626</v>
          </cell>
        </row>
        <row r="187">
          <cell r="B187" t="str">
            <v>Pesang. Spare13</v>
          </cell>
          <cell r="C187" t="str">
            <v>L</v>
          </cell>
          <cell r="D187">
            <v>10627</v>
          </cell>
        </row>
        <row r="188">
          <cell r="B188" t="str">
            <v>Pesang. Spare14</v>
          </cell>
          <cell r="C188" t="str">
            <v>L</v>
          </cell>
          <cell r="D188">
            <v>10628</v>
          </cell>
        </row>
        <row r="189">
          <cell r="B189" t="str">
            <v>Pesang. Spare15</v>
          </cell>
          <cell r="C189" t="str">
            <v>L</v>
          </cell>
          <cell r="D189">
            <v>10629</v>
          </cell>
        </row>
        <row r="190">
          <cell r="B190" t="str">
            <v>Pesang. Spare16</v>
          </cell>
          <cell r="C190" t="str">
            <v>L</v>
          </cell>
          <cell r="D190">
            <v>10630</v>
          </cell>
        </row>
        <row r="191">
          <cell r="A191" t="str">
            <v>SANUR</v>
          </cell>
          <cell r="B191" t="str">
            <v>Sanur_Trafo_1</v>
          </cell>
          <cell r="C191" t="str">
            <v>L</v>
          </cell>
          <cell r="D191">
            <v>10701</v>
          </cell>
        </row>
        <row r="192">
          <cell r="B192" t="str">
            <v>Sanur_Trafo_2</v>
          </cell>
          <cell r="C192" t="str">
            <v>L</v>
          </cell>
          <cell r="D192">
            <v>10702</v>
          </cell>
        </row>
        <row r="193">
          <cell r="B193" t="str">
            <v>Sanur_Trafo_3</v>
          </cell>
          <cell r="C193" t="str">
            <v>L</v>
          </cell>
          <cell r="D193">
            <v>10703</v>
          </cell>
        </row>
        <row r="194">
          <cell r="B194" t="str">
            <v>P_TVRI</v>
          </cell>
          <cell r="C194" t="str">
            <v>R</v>
          </cell>
          <cell r="D194">
            <v>10704</v>
          </cell>
        </row>
        <row r="195">
          <cell r="B195" t="str">
            <v>P_Exp._Unud</v>
          </cell>
          <cell r="C195" t="str">
            <v>R</v>
          </cell>
          <cell r="D195">
            <v>10705</v>
          </cell>
        </row>
        <row r="196">
          <cell r="B196" t="str">
            <v>P_Bet_Ngandang</v>
          </cell>
          <cell r="C196" t="str">
            <v>R</v>
          </cell>
          <cell r="D196">
            <v>10706</v>
          </cell>
        </row>
        <row r="197">
          <cell r="B197" t="str">
            <v>P_GBB</v>
          </cell>
          <cell r="C197" t="str">
            <v>R</v>
          </cell>
          <cell r="D197">
            <v>10707</v>
          </cell>
        </row>
        <row r="198">
          <cell r="B198" t="str">
            <v>P_Exp._Tohpati</v>
          </cell>
          <cell r="C198" t="str">
            <v>R</v>
          </cell>
          <cell r="D198">
            <v>10708</v>
          </cell>
        </row>
        <row r="199">
          <cell r="B199" t="str">
            <v>P_Sudirman</v>
          </cell>
          <cell r="C199" t="str">
            <v>R</v>
          </cell>
          <cell r="D199">
            <v>10709</v>
          </cell>
        </row>
        <row r="200">
          <cell r="B200" t="str">
            <v>P_VIP_I</v>
          </cell>
          <cell r="C200" t="str">
            <v>R</v>
          </cell>
          <cell r="D200">
            <v>10710</v>
          </cell>
        </row>
        <row r="201">
          <cell r="B201" t="str">
            <v>P_Tanjung_Sari</v>
          </cell>
          <cell r="C201" t="str">
            <v>R</v>
          </cell>
          <cell r="D201">
            <v>10711</v>
          </cell>
        </row>
        <row r="202">
          <cell r="B202" t="str">
            <v>P_Renon</v>
          </cell>
          <cell r="C202" t="str">
            <v>R</v>
          </cell>
          <cell r="D202">
            <v>10712</v>
          </cell>
        </row>
        <row r="203">
          <cell r="B203" t="str">
            <v>P_Nusa_Indah</v>
          </cell>
          <cell r="C203" t="str">
            <v>R</v>
          </cell>
          <cell r="D203">
            <v>10713</v>
          </cell>
        </row>
        <row r="204">
          <cell r="B204" t="str">
            <v>P_Exp._Semawang</v>
          </cell>
          <cell r="C204" t="str">
            <v>R</v>
          </cell>
          <cell r="D204">
            <v>10714</v>
          </cell>
        </row>
        <row r="205">
          <cell r="B205" t="str">
            <v>P_Sedap_Malam</v>
          </cell>
          <cell r="C205" t="str">
            <v>R</v>
          </cell>
          <cell r="D205">
            <v>10715</v>
          </cell>
        </row>
        <row r="206">
          <cell r="B206" t="str">
            <v>P_Teuku_Umar</v>
          </cell>
          <cell r="C206" t="str">
            <v>R</v>
          </cell>
          <cell r="D206">
            <v>10716</v>
          </cell>
        </row>
        <row r="207">
          <cell r="B207" t="str">
            <v>P_Buruan</v>
          </cell>
          <cell r="C207" t="str">
            <v>R</v>
          </cell>
          <cell r="D207">
            <v>10717</v>
          </cell>
        </row>
        <row r="208">
          <cell r="B208" t="str">
            <v>P_HBB</v>
          </cell>
          <cell r="C208" t="str">
            <v>R</v>
          </cell>
          <cell r="D208">
            <v>10718</v>
          </cell>
        </row>
        <row r="209">
          <cell r="B209" t="str">
            <v>P_Capasitor_Sanur</v>
          </cell>
          <cell r="C209" t="str">
            <v>L</v>
          </cell>
          <cell r="D209">
            <v>10719</v>
          </cell>
        </row>
        <row r="210">
          <cell r="B210" t="str">
            <v>P_Merdeka</v>
          </cell>
          <cell r="C210" t="str">
            <v>R</v>
          </cell>
          <cell r="D210">
            <v>10720</v>
          </cell>
        </row>
        <row r="211">
          <cell r="B211" t="str">
            <v>P_VIP_II</v>
          </cell>
          <cell r="C211" t="str">
            <v>R</v>
          </cell>
          <cell r="D211">
            <v>10721</v>
          </cell>
        </row>
        <row r="212">
          <cell r="B212" t="str">
            <v>Sanur Spare11</v>
          </cell>
          <cell r="C212" t="str">
            <v>L</v>
          </cell>
          <cell r="D212">
            <v>10722</v>
          </cell>
        </row>
        <row r="213">
          <cell r="B213" t="str">
            <v>Sanur Spare12</v>
          </cell>
          <cell r="C213" t="str">
            <v>L</v>
          </cell>
          <cell r="D213">
            <v>10723</v>
          </cell>
        </row>
        <row r="214">
          <cell r="B214" t="str">
            <v>Sanur Spare13</v>
          </cell>
          <cell r="C214" t="str">
            <v>L</v>
          </cell>
          <cell r="D214">
            <v>10724</v>
          </cell>
        </row>
        <row r="215">
          <cell r="B215" t="str">
            <v>Sanur Spare14</v>
          </cell>
          <cell r="C215" t="str">
            <v>L</v>
          </cell>
          <cell r="D215">
            <v>10725</v>
          </cell>
        </row>
        <row r="216">
          <cell r="B216" t="str">
            <v>Sanur Spare15</v>
          </cell>
          <cell r="C216" t="str">
            <v>L</v>
          </cell>
          <cell r="D216">
            <v>10726</v>
          </cell>
        </row>
        <row r="217">
          <cell r="B217" t="str">
            <v>Sanur Spare16</v>
          </cell>
          <cell r="C217" t="str">
            <v>L</v>
          </cell>
          <cell r="D217">
            <v>10727</v>
          </cell>
        </row>
        <row r="218">
          <cell r="B218" t="str">
            <v>Sanur Spare17</v>
          </cell>
          <cell r="C218" t="str">
            <v>L</v>
          </cell>
          <cell r="D218">
            <v>10728</v>
          </cell>
        </row>
        <row r="219">
          <cell r="B219" t="str">
            <v>Sanur Spare18</v>
          </cell>
          <cell r="C219" t="str">
            <v>L</v>
          </cell>
          <cell r="D219">
            <v>10729</v>
          </cell>
        </row>
        <row r="220">
          <cell r="B220" t="str">
            <v>Sanur Spare19</v>
          </cell>
          <cell r="C220" t="str">
            <v>L</v>
          </cell>
          <cell r="D220">
            <v>10730</v>
          </cell>
        </row>
        <row r="221">
          <cell r="A221" t="str">
            <v>AMLAPURA</v>
          </cell>
          <cell r="B221" t="str">
            <v>Amlapura_Trafo_1</v>
          </cell>
          <cell r="C221" t="str">
            <v>L</v>
          </cell>
          <cell r="D221">
            <v>10801</v>
          </cell>
        </row>
        <row r="222">
          <cell r="B222" t="str">
            <v>Amlapura_Trafo_2</v>
          </cell>
          <cell r="C222" t="str">
            <v>L</v>
          </cell>
          <cell r="D222">
            <v>10802</v>
          </cell>
        </row>
        <row r="223">
          <cell r="B223" t="str">
            <v>P_Duda</v>
          </cell>
          <cell r="C223" t="str">
            <v>R</v>
          </cell>
          <cell r="D223">
            <v>10803</v>
          </cell>
        </row>
        <row r="224">
          <cell r="B224" t="str">
            <v>P_Tenganan</v>
          </cell>
          <cell r="C224" t="str">
            <v>R</v>
          </cell>
          <cell r="D224">
            <v>10804</v>
          </cell>
        </row>
        <row r="225">
          <cell r="B225" t="str">
            <v>P_Subagan</v>
          </cell>
          <cell r="C225" t="str">
            <v>R</v>
          </cell>
          <cell r="D225">
            <v>10805</v>
          </cell>
        </row>
        <row r="226">
          <cell r="B226" t="str">
            <v>P_Abang</v>
          </cell>
          <cell r="C226" t="str">
            <v>R</v>
          </cell>
          <cell r="D226">
            <v>10806</v>
          </cell>
        </row>
        <row r="227">
          <cell r="B227" t="str">
            <v>P_Ulakan</v>
          </cell>
          <cell r="C227" t="str">
            <v>R</v>
          </cell>
          <cell r="D227">
            <v>10807</v>
          </cell>
        </row>
        <row r="228">
          <cell r="B228" t="str">
            <v>P_Candra Buana</v>
          </cell>
          <cell r="C228" t="str">
            <v>R</v>
          </cell>
          <cell r="D228">
            <v>10808</v>
          </cell>
        </row>
        <row r="229">
          <cell r="B229" t="str">
            <v>Amlapura Spare4</v>
          </cell>
          <cell r="C229" t="str">
            <v>L</v>
          </cell>
          <cell r="D229">
            <v>10809</v>
          </cell>
        </row>
        <row r="230">
          <cell r="B230" t="str">
            <v>Amlapura Spare5</v>
          </cell>
          <cell r="C230" t="str">
            <v>L</v>
          </cell>
          <cell r="D230">
            <v>10810</v>
          </cell>
        </row>
        <row r="231">
          <cell r="B231" t="str">
            <v>Amlapura Spare6</v>
          </cell>
          <cell r="C231" t="str">
            <v>L</v>
          </cell>
          <cell r="D231">
            <v>10811</v>
          </cell>
        </row>
        <row r="232">
          <cell r="B232" t="str">
            <v>Amlapura Spare7</v>
          </cell>
          <cell r="C232" t="str">
            <v>L</v>
          </cell>
          <cell r="D232">
            <v>10812</v>
          </cell>
        </row>
        <row r="233">
          <cell r="B233" t="str">
            <v>Amlapura Spare8</v>
          </cell>
          <cell r="C233" t="str">
            <v>L</v>
          </cell>
          <cell r="D233">
            <v>10813</v>
          </cell>
        </row>
        <row r="234">
          <cell r="B234" t="str">
            <v>Amlapura Spare9</v>
          </cell>
          <cell r="C234" t="str">
            <v>L</v>
          </cell>
          <cell r="D234">
            <v>10814</v>
          </cell>
        </row>
        <row r="235">
          <cell r="B235" t="str">
            <v>Amlapura Spare10</v>
          </cell>
          <cell r="C235" t="str">
            <v>L</v>
          </cell>
          <cell r="D235">
            <v>10815</v>
          </cell>
        </row>
        <row r="236">
          <cell r="B236" t="str">
            <v>Amlapura Spare11</v>
          </cell>
          <cell r="C236" t="str">
            <v>L</v>
          </cell>
          <cell r="D236">
            <v>10816</v>
          </cell>
        </row>
        <row r="237">
          <cell r="B237" t="str">
            <v>Amlapura Spare12</v>
          </cell>
          <cell r="C237" t="str">
            <v>L</v>
          </cell>
          <cell r="D237">
            <v>10817</v>
          </cell>
        </row>
        <row r="238">
          <cell r="B238" t="str">
            <v>Amlapura Spare13</v>
          </cell>
          <cell r="C238" t="str">
            <v>L</v>
          </cell>
          <cell r="D238">
            <v>10818</v>
          </cell>
        </row>
        <row r="239">
          <cell r="B239" t="str">
            <v>Amlapura Spare14</v>
          </cell>
          <cell r="C239" t="str">
            <v>L</v>
          </cell>
          <cell r="D239">
            <v>10819</v>
          </cell>
        </row>
        <row r="240">
          <cell r="B240" t="str">
            <v>Amlapura Spare15</v>
          </cell>
          <cell r="C240" t="str">
            <v>L</v>
          </cell>
          <cell r="D240">
            <v>10820</v>
          </cell>
        </row>
        <row r="241">
          <cell r="B241" t="str">
            <v>Amlapura Spare16</v>
          </cell>
          <cell r="C241" t="str">
            <v>L</v>
          </cell>
          <cell r="D241">
            <v>10821</v>
          </cell>
        </row>
        <row r="242">
          <cell r="B242" t="str">
            <v>Amlapura Spare17</v>
          </cell>
          <cell r="C242" t="str">
            <v>L</v>
          </cell>
          <cell r="D242">
            <v>10822</v>
          </cell>
        </row>
        <row r="243">
          <cell r="B243" t="str">
            <v>Amlapura Spare18</v>
          </cell>
          <cell r="C243" t="str">
            <v>L</v>
          </cell>
          <cell r="D243">
            <v>10823</v>
          </cell>
        </row>
        <row r="244">
          <cell r="B244" t="str">
            <v>Amlapura Spare19</v>
          </cell>
          <cell r="C244" t="str">
            <v>L</v>
          </cell>
          <cell r="D244">
            <v>10824</v>
          </cell>
        </row>
        <row r="245">
          <cell r="B245" t="str">
            <v>Amlapura Spare20</v>
          </cell>
          <cell r="C245" t="str">
            <v>L</v>
          </cell>
          <cell r="D245">
            <v>10825</v>
          </cell>
        </row>
        <row r="246">
          <cell r="B246" t="str">
            <v>Amlapura Spare21</v>
          </cell>
          <cell r="C246" t="str">
            <v>L</v>
          </cell>
          <cell r="D246">
            <v>10826</v>
          </cell>
        </row>
        <row r="247">
          <cell r="B247" t="str">
            <v>Amlapura Spare22</v>
          </cell>
          <cell r="C247" t="str">
            <v>L</v>
          </cell>
          <cell r="D247">
            <v>10827</v>
          </cell>
        </row>
        <row r="248">
          <cell r="B248" t="str">
            <v>Amlapura Spare23</v>
          </cell>
          <cell r="C248" t="str">
            <v>L</v>
          </cell>
          <cell r="D248">
            <v>10828</v>
          </cell>
        </row>
        <row r="249">
          <cell r="B249" t="str">
            <v>Amlapura Spare24</v>
          </cell>
          <cell r="C249" t="str">
            <v>L</v>
          </cell>
          <cell r="D249">
            <v>10829</v>
          </cell>
        </row>
        <row r="250">
          <cell r="B250" t="str">
            <v>Amlapura Spare25</v>
          </cell>
          <cell r="C250" t="str">
            <v>L</v>
          </cell>
          <cell r="D250">
            <v>10830</v>
          </cell>
        </row>
        <row r="251">
          <cell r="A251" t="str">
            <v>GILIMANUK</v>
          </cell>
          <cell r="B251" t="str">
            <v>Gilimanuk_Trafo_1</v>
          </cell>
          <cell r="C251" t="str">
            <v>L</v>
          </cell>
          <cell r="D251">
            <v>10901</v>
          </cell>
        </row>
        <row r="252">
          <cell r="B252" t="str">
            <v>P_Gilimanuk</v>
          </cell>
          <cell r="C252" t="str">
            <v>R</v>
          </cell>
          <cell r="D252">
            <v>10902</v>
          </cell>
        </row>
        <row r="253">
          <cell r="B253" t="str">
            <v>P_Melaya</v>
          </cell>
          <cell r="C253" t="str">
            <v>R</v>
          </cell>
          <cell r="D253">
            <v>10903</v>
          </cell>
        </row>
        <row r="254">
          <cell r="B254" t="str">
            <v>P_Menjangan</v>
          </cell>
          <cell r="C254" t="str">
            <v>R</v>
          </cell>
          <cell r="D254">
            <v>10904</v>
          </cell>
        </row>
        <row r="255">
          <cell r="B255" t="str">
            <v>Gil. Spare3</v>
          </cell>
          <cell r="C255" t="str">
            <v>L</v>
          </cell>
          <cell r="D255">
            <v>10905</v>
          </cell>
        </row>
        <row r="256">
          <cell r="B256" t="str">
            <v>Gil. Spare4</v>
          </cell>
          <cell r="C256" t="str">
            <v>L</v>
          </cell>
          <cell r="D256">
            <v>10906</v>
          </cell>
        </row>
        <row r="257">
          <cell r="B257" t="str">
            <v>Gil. Spare5</v>
          </cell>
          <cell r="C257" t="str">
            <v>L</v>
          </cell>
          <cell r="D257">
            <v>10907</v>
          </cell>
        </row>
        <row r="258">
          <cell r="B258" t="str">
            <v>Gil. Spare6</v>
          </cell>
          <cell r="C258" t="str">
            <v>L</v>
          </cell>
          <cell r="D258">
            <v>10908</v>
          </cell>
        </row>
        <row r="259">
          <cell r="B259" t="str">
            <v>Gil. Spare7</v>
          </cell>
          <cell r="C259" t="str">
            <v>L</v>
          </cell>
          <cell r="D259">
            <v>10909</v>
          </cell>
        </row>
        <row r="260">
          <cell r="B260" t="str">
            <v>Gil. Spare8</v>
          </cell>
          <cell r="C260" t="str">
            <v>L</v>
          </cell>
          <cell r="D260">
            <v>10910</v>
          </cell>
        </row>
        <row r="261">
          <cell r="B261" t="str">
            <v>Gil. Spare9</v>
          </cell>
          <cell r="C261" t="str">
            <v>L</v>
          </cell>
          <cell r="D261">
            <v>10911</v>
          </cell>
        </row>
        <row r="262">
          <cell r="B262" t="str">
            <v>Gil. Spare10</v>
          </cell>
          <cell r="C262" t="str">
            <v>L</v>
          </cell>
          <cell r="D262">
            <v>10912</v>
          </cell>
        </row>
        <row r="263">
          <cell r="B263" t="str">
            <v>Gil. Spare11</v>
          </cell>
          <cell r="C263" t="str">
            <v>L</v>
          </cell>
          <cell r="D263">
            <v>10913</v>
          </cell>
        </row>
        <row r="264">
          <cell r="B264" t="str">
            <v>Gil. Spare12</v>
          </cell>
          <cell r="C264" t="str">
            <v>L</v>
          </cell>
          <cell r="D264">
            <v>10914</v>
          </cell>
        </row>
        <row r="265">
          <cell r="B265" t="str">
            <v>Gil. Spare13</v>
          </cell>
          <cell r="C265" t="str">
            <v>L</v>
          </cell>
          <cell r="D265">
            <v>10915</v>
          </cell>
        </row>
        <row r="266">
          <cell r="B266" t="str">
            <v>Gil. Spare14</v>
          </cell>
          <cell r="C266" t="str">
            <v>L</v>
          </cell>
          <cell r="D266">
            <v>10916</v>
          </cell>
        </row>
        <row r="267">
          <cell r="B267" t="str">
            <v>Gil. Spare15</v>
          </cell>
          <cell r="C267" t="str">
            <v>L</v>
          </cell>
          <cell r="D267">
            <v>10917</v>
          </cell>
        </row>
        <row r="268">
          <cell r="B268" t="str">
            <v>Gil. Spare16</v>
          </cell>
          <cell r="C268" t="str">
            <v>L</v>
          </cell>
          <cell r="D268">
            <v>10918</v>
          </cell>
        </row>
        <row r="269">
          <cell r="B269" t="str">
            <v>Gil. Spare17</v>
          </cell>
          <cell r="C269" t="str">
            <v>L</v>
          </cell>
          <cell r="D269">
            <v>10919</v>
          </cell>
        </row>
        <row r="270">
          <cell r="B270" t="str">
            <v>Gil. Spare18</v>
          </cell>
          <cell r="C270" t="str">
            <v>L</v>
          </cell>
          <cell r="D270">
            <v>10920</v>
          </cell>
        </row>
        <row r="271">
          <cell r="B271" t="str">
            <v>Gil. Spare19</v>
          </cell>
          <cell r="C271" t="str">
            <v>L</v>
          </cell>
          <cell r="D271">
            <v>10921</v>
          </cell>
        </row>
        <row r="272">
          <cell r="B272" t="str">
            <v>Gil. Spare20</v>
          </cell>
          <cell r="C272" t="str">
            <v>L</v>
          </cell>
          <cell r="D272">
            <v>10922</v>
          </cell>
        </row>
        <row r="273">
          <cell r="B273" t="str">
            <v>Gil. Spare21</v>
          </cell>
          <cell r="C273" t="str">
            <v>L</v>
          </cell>
          <cell r="D273">
            <v>10923</v>
          </cell>
        </row>
        <row r="274">
          <cell r="B274" t="str">
            <v>Gil. Spare22</v>
          </cell>
          <cell r="C274" t="str">
            <v>L</v>
          </cell>
          <cell r="D274">
            <v>10924</v>
          </cell>
        </row>
        <row r="275">
          <cell r="B275" t="str">
            <v>Gil. Spare23</v>
          </cell>
          <cell r="C275" t="str">
            <v>L</v>
          </cell>
          <cell r="D275">
            <v>10925</v>
          </cell>
        </row>
        <row r="276">
          <cell r="B276" t="str">
            <v>Gil. Spare24</v>
          </cell>
          <cell r="C276" t="str">
            <v>L</v>
          </cell>
          <cell r="D276">
            <v>10926</v>
          </cell>
        </row>
        <row r="277">
          <cell r="B277" t="str">
            <v>Gil. Spare25</v>
          </cell>
          <cell r="C277" t="str">
            <v>L</v>
          </cell>
          <cell r="D277">
            <v>10927</v>
          </cell>
        </row>
        <row r="278">
          <cell r="B278" t="str">
            <v>Gil. Spare26</v>
          </cell>
          <cell r="C278" t="str">
            <v>L</v>
          </cell>
          <cell r="D278">
            <v>10928</v>
          </cell>
        </row>
        <row r="279">
          <cell r="B279" t="str">
            <v>Gil. Spare27</v>
          </cell>
          <cell r="C279" t="str">
            <v>L</v>
          </cell>
          <cell r="D279">
            <v>10929</v>
          </cell>
        </row>
        <row r="280">
          <cell r="B280" t="str">
            <v>Gil. Spare28</v>
          </cell>
          <cell r="C280" t="str">
            <v>L</v>
          </cell>
          <cell r="D280">
            <v>10930</v>
          </cell>
        </row>
        <row r="281">
          <cell r="A281" t="str">
            <v>NEGARA</v>
          </cell>
          <cell r="B281" t="str">
            <v>Negara_Trafo_1</v>
          </cell>
          <cell r="C281" t="str">
            <v>L</v>
          </cell>
          <cell r="D281">
            <v>11001</v>
          </cell>
        </row>
        <row r="282">
          <cell r="B282" t="str">
            <v>Negara_Trafo_2</v>
          </cell>
          <cell r="C282" t="str">
            <v>L</v>
          </cell>
          <cell r="D282">
            <v>11002</v>
          </cell>
        </row>
        <row r="283">
          <cell r="B283" t="str">
            <v>P_Pulukan</v>
          </cell>
          <cell r="C283" t="str">
            <v>R</v>
          </cell>
          <cell r="D283">
            <v>11003</v>
          </cell>
        </row>
        <row r="284">
          <cell r="B284" t="str">
            <v>P_Dauh_Waru</v>
          </cell>
          <cell r="C284" t="str">
            <v>R</v>
          </cell>
          <cell r="D284">
            <v>11004</v>
          </cell>
        </row>
        <row r="285">
          <cell r="B285" t="str">
            <v>P_Brangbang</v>
          </cell>
          <cell r="C285" t="str">
            <v>R</v>
          </cell>
          <cell r="D285">
            <v>11005</v>
          </cell>
        </row>
        <row r="286">
          <cell r="B286" t="str">
            <v>P_Perancak</v>
          </cell>
          <cell r="C286" t="str">
            <v>R</v>
          </cell>
          <cell r="D286">
            <v>11006</v>
          </cell>
        </row>
        <row r="287">
          <cell r="B287" t="str">
            <v>P_Satria</v>
          </cell>
          <cell r="C287" t="str">
            <v>R</v>
          </cell>
          <cell r="D287">
            <v>11007</v>
          </cell>
        </row>
        <row r="288">
          <cell r="B288" t="str">
            <v>Negara Spare4</v>
          </cell>
          <cell r="C288" t="str">
            <v>L</v>
          </cell>
          <cell r="D288">
            <v>11008</v>
          </cell>
        </row>
        <row r="289">
          <cell r="B289" t="str">
            <v>Negara Spare5</v>
          </cell>
          <cell r="C289" t="str">
            <v>L</v>
          </cell>
          <cell r="D289">
            <v>11009</v>
          </cell>
        </row>
        <row r="290">
          <cell r="B290" t="str">
            <v>Negara Spare6</v>
          </cell>
          <cell r="C290" t="str">
            <v>L</v>
          </cell>
          <cell r="D290">
            <v>11010</v>
          </cell>
        </row>
        <row r="291">
          <cell r="B291" t="str">
            <v>Negara Spare7</v>
          </cell>
          <cell r="C291" t="str">
            <v>L</v>
          </cell>
          <cell r="D291">
            <v>11011</v>
          </cell>
        </row>
        <row r="292">
          <cell r="B292" t="str">
            <v>Negara Spare8</v>
          </cell>
          <cell r="C292" t="str">
            <v>L</v>
          </cell>
          <cell r="D292">
            <v>11012</v>
          </cell>
        </row>
        <row r="293">
          <cell r="B293" t="str">
            <v>Negara Spare9</v>
          </cell>
          <cell r="C293" t="str">
            <v>L</v>
          </cell>
          <cell r="D293">
            <v>11013</v>
          </cell>
        </row>
        <row r="294">
          <cell r="B294" t="str">
            <v>Negara Spare10</v>
          </cell>
          <cell r="C294" t="str">
            <v>L</v>
          </cell>
          <cell r="D294">
            <v>11014</v>
          </cell>
        </row>
        <row r="295">
          <cell r="B295" t="str">
            <v>Negara Spare11</v>
          </cell>
          <cell r="C295" t="str">
            <v>L</v>
          </cell>
          <cell r="D295">
            <v>11015</v>
          </cell>
        </row>
        <row r="296">
          <cell r="B296" t="str">
            <v>Negara Spare12</v>
          </cell>
          <cell r="C296" t="str">
            <v>L</v>
          </cell>
          <cell r="D296">
            <v>11016</v>
          </cell>
        </row>
        <row r="297">
          <cell r="B297" t="str">
            <v>Negara Spare13</v>
          </cell>
          <cell r="C297" t="str">
            <v>L</v>
          </cell>
          <cell r="D297">
            <v>11017</v>
          </cell>
        </row>
        <row r="298">
          <cell r="B298" t="str">
            <v>Negara Spare14</v>
          </cell>
          <cell r="C298" t="str">
            <v>L</v>
          </cell>
          <cell r="D298">
            <v>11018</v>
          </cell>
        </row>
        <row r="299">
          <cell r="B299" t="str">
            <v>Negara Spare15</v>
          </cell>
          <cell r="C299" t="str">
            <v>L</v>
          </cell>
          <cell r="D299">
            <v>11019</v>
          </cell>
        </row>
        <row r="300">
          <cell r="B300" t="str">
            <v>Negara Spare16</v>
          </cell>
          <cell r="C300" t="str">
            <v>L</v>
          </cell>
          <cell r="D300">
            <v>11020</v>
          </cell>
        </row>
        <row r="301">
          <cell r="B301" t="str">
            <v>Negara Spare17</v>
          </cell>
          <cell r="C301" t="str">
            <v>L</v>
          </cell>
          <cell r="D301">
            <v>11021</v>
          </cell>
        </row>
        <row r="302">
          <cell r="B302" t="str">
            <v>Negara Spare18</v>
          </cell>
          <cell r="C302" t="str">
            <v>L</v>
          </cell>
          <cell r="D302">
            <v>11022</v>
          </cell>
        </row>
        <row r="303">
          <cell r="B303" t="str">
            <v>Negara Spare19</v>
          </cell>
          <cell r="C303" t="str">
            <v>L</v>
          </cell>
          <cell r="D303">
            <v>11023</v>
          </cell>
        </row>
        <row r="304">
          <cell r="B304" t="str">
            <v>Negara Spare20</v>
          </cell>
          <cell r="C304" t="str">
            <v>L</v>
          </cell>
          <cell r="D304">
            <v>11024</v>
          </cell>
        </row>
        <row r="305">
          <cell r="B305" t="str">
            <v>Negara Spare21</v>
          </cell>
          <cell r="C305" t="str">
            <v>L</v>
          </cell>
          <cell r="D305">
            <v>11025</v>
          </cell>
        </row>
        <row r="306">
          <cell r="B306" t="str">
            <v>Negara Spare22</v>
          </cell>
          <cell r="C306" t="str">
            <v>L</v>
          </cell>
          <cell r="D306">
            <v>11026</v>
          </cell>
        </row>
        <row r="307">
          <cell r="B307" t="str">
            <v>Negara Spare23</v>
          </cell>
          <cell r="C307" t="str">
            <v>L</v>
          </cell>
          <cell r="D307">
            <v>11027</v>
          </cell>
        </row>
        <row r="308">
          <cell r="B308" t="str">
            <v>Negara Spare24</v>
          </cell>
          <cell r="C308" t="str">
            <v>L</v>
          </cell>
          <cell r="D308">
            <v>11028</v>
          </cell>
        </row>
        <row r="309">
          <cell r="B309" t="str">
            <v>Negara Spare25</v>
          </cell>
          <cell r="C309" t="str">
            <v>L</v>
          </cell>
          <cell r="D309">
            <v>11029</v>
          </cell>
        </row>
        <row r="310">
          <cell r="B310" t="str">
            <v>Negara Spare26</v>
          </cell>
          <cell r="C310" t="str">
            <v>L</v>
          </cell>
          <cell r="D310">
            <v>11030</v>
          </cell>
        </row>
        <row r="311">
          <cell r="A311" t="str">
            <v>PEMARON</v>
          </cell>
          <cell r="B311" t="str">
            <v>Pemaron_Trafo_1</v>
          </cell>
          <cell r="C311" t="str">
            <v>L</v>
          </cell>
          <cell r="D311">
            <v>11101</v>
          </cell>
        </row>
        <row r="312">
          <cell r="B312" t="str">
            <v>Pemaron_Trafo_2</v>
          </cell>
          <cell r="C312" t="str">
            <v>L</v>
          </cell>
          <cell r="D312">
            <v>11102</v>
          </cell>
        </row>
        <row r="313">
          <cell r="B313" t="str">
            <v>P_Tejakula</v>
          </cell>
          <cell r="C313" t="str">
            <v>R</v>
          </cell>
          <cell r="D313">
            <v>11103</v>
          </cell>
        </row>
        <row r="314">
          <cell r="B314" t="str">
            <v>P_Pupuan</v>
          </cell>
          <cell r="C314" t="str">
            <v>R</v>
          </cell>
          <cell r="D314">
            <v>11104</v>
          </cell>
        </row>
        <row r="315">
          <cell r="B315" t="str">
            <v>P_Yeh_Taluh</v>
          </cell>
          <cell r="C315" t="str">
            <v>R</v>
          </cell>
          <cell r="D315">
            <v>11105</v>
          </cell>
        </row>
        <row r="316">
          <cell r="B316" t="str">
            <v>P_Lovina</v>
          </cell>
          <cell r="C316" t="str">
            <v>R</v>
          </cell>
          <cell r="D316">
            <v>11106</v>
          </cell>
        </row>
        <row r="317">
          <cell r="B317" t="str">
            <v>P_Liligundi</v>
          </cell>
          <cell r="C317" t="str">
            <v>R</v>
          </cell>
          <cell r="D317">
            <v>11107</v>
          </cell>
        </row>
        <row r="318">
          <cell r="B318" t="str">
            <v>P_Sukasada</v>
          </cell>
          <cell r="C318" t="str">
            <v>R</v>
          </cell>
          <cell r="D318">
            <v>11108</v>
          </cell>
        </row>
        <row r="319">
          <cell r="B319" t="str">
            <v>P_Grokgak</v>
          </cell>
          <cell r="C319" t="str">
            <v>R</v>
          </cell>
          <cell r="D319">
            <v>11109</v>
          </cell>
        </row>
        <row r="320">
          <cell r="B320" t="str">
            <v>P_Celukan_Bawang</v>
          </cell>
          <cell r="C320" t="str">
            <v>R</v>
          </cell>
          <cell r="D320">
            <v>11110</v>
          </cell>
        </row>
        <row r="321">
          <cell r="B321" t="str">
            <v>P_Panji</v>
          </cell>
          <cell r="C321" t="str">
            <v>R</v>
          </cell>
          <cell r="D321">
            <v>11111</v>
          </cell>
        </row>
        <row r="322">
          <cell r="B322" t="str">
            <v>P_Capasitor_Pemaron</v>
          </cell>
          <cell r="C322" t="str">
            <v>L</v>
          </cell>
          <cell r="D322">
            <v>11112</v>
          </cell>
        </row>
        <row r="323">
          <cell r="B323" t="str">
            <v>Pemaron Spare6</v>
          </cell>
          <cell r="C323" t="str">
            <v>L</v>
          </cell>
          <cell r="D323">
            <v>11113</v>
          </cell>
        </row>
        <row r="324">
          <cell r="B324" t="str">
            <v>Pemaron Spare7</v>
          </cell>
          <cell r="C324" t="str">
            <v>L</v>
          </cell>
          <cell r="D324">
            <v>11114</v>
          </cell>
        </row>
        <row r="325">
          <cell r="B325" t="str">
            <v>Pemaron Spare8</v>
          </cell>
          <cell r="C325" t="str">
            <v>L</v>
          </cell>
          <cell r="D325">
            <v>11115</v>
          </cell>
        </row>
        <row r="326">
          <cell r="B326" t="str">
            <v>Pemaron Spare9</v>
          </cell>
          <cell r="C326" t="str">
            <v>L</v>
          </cell>
          <cell r="D326">
            <v>11116</v>
          </cell>
        </row>
        <row r="327">
          <cell r="B327" t="str">
            <v>Pemaron Spare10</v>
          </cell>
          <cell r="C327" t="str">
            <v>L</v>
          </cell>
          <cell r="D327">
            <v>11117</v>
          </cell>
        </row>
        <row r="328">
          <cell r="B328" t="str">
            <v>Pemaron Spare11</v>
          </cell>
          <cell r="C328" t="str">
            <v>L</v>
          </cell>
          <cell r="D328">
            <v>11118</v>
          </cell>
        </row>
        <row r="329">
          <cell r="B329" t="str">
            <v>Pemaron Spare12</v>
          </cell>
          <cell r="C329" t="str">
            <v>L</v>
          </cell>
          <cell r="D329">
            <v>11119</v>
          </cell>
        </row>
        <row r="330">
          <cell r="B330" t="str">
            <v>Pemaron Spare13</v>
          </cell>
          <cell r="C330" t="str">
            <v>L</v>
          </cell>
          <cell r="D330">
            <v>11120</v>
          </cell>
        </row>
        <row r="331">
          <cell r="B331" t="str">
            <v>Pemaron Spare14</v>
          </cell>
          <cell r="C331" t="str">
            <v>L</v>
          </cell>
          <cell r="D331">
            <v>11121</v>
          </cell>
        </row>
        <row r="332">
          <cell r="B332" t="str">
            <v>Pemaron Spare15</v>
          </cell>
          <cell r="C332" t="str">
            <v>L</v>
          </cell>
          <cell r="D332">
            <v>11122</v>
          </cell>
        </row>
        <row r="333">
          <cell r="B333" t="str">
            <v>Pemaron Spare16</v>
          </cell>
          <cell r="C333" t="str">
            <v>L</v>
          </cell>
          <cell r="D333">
            <v>11123</v>
          </cell>
        </row>
        <row r="334">
          <cell r="B334" t="str">
            <v>Pemaron Spare17</v>
          </cell>
          <cell r="C334" t="str">
            <v>L</v>
          </cell>
          <cell r="D334">
            <v>11124</v>
          </cell>
        </row>
        <row r="335">
          <cell r="B335" t="str">
            <v>Pemaron Spare18</v>
          </cell>
          <cell r="C335" t="str">
            <v>L</v>
          </cell>
          <cell r="D335">
            <v>11125</v>
          </cell>
        </row>
        <row r="336">
          <cell r="B336" t="str">
            <v>Pemaron Spare19</v>
          </cell>
          <cell r="C336" t="str">
            <v>L</v>
          </cell>
          <cell r="D336">
            <v>11126</v>
          </cell>
        </row>
        <row r="337">
          <cell r="B337" t="str">
            <v>Pemaron Spare20</v>
          </cell>
          <cell r="C337" t="str">
            <v>L</v>
          </cell>
          <cell r="D337">
            <v>11127</v>
          </cell>
        </row>
        <row r="338">
          <cell r="B338" t="str">
            <v>Pemaron Spare21</v>
          </cell>
          <cell r="C338" t="str">
            <v>L</v>
          </cell>
          <cell r="D338">
            <v>11128</v>
          </cell>
        </row>
        <row r="339">
          <cell r="B339" t="str">
            <v>Pemaron Spare22</v>
          </cell>
          <cell r="C339" t="str">
            <v>L</v>
          </cell>
          <cell r="D339">
            <v>11129</v>
          </cell>
        </row>
        <row r="340">
          <cell r="B340" t="str">
            <v>Pemaron Spare23</v>
          </cell>
          <cell r="C340" t="str">
            <v>L</v>
          </cell>
          <cell r="D340">
            <v>11130</v>
          </cell>
        </row>
        <row r="341">
          <cell r="A341" t="str">
            <v>PADANG SAMBIAN</v>
          </cell>
          <cell r="B341" t="str">
            <v>Padang_Sambian_Trafo_1</v>
          </cell>
          <cell r="C341" t="str">
            <v>L</v>
          </cell>
          <cell r="D341">
            <v>11201</v>
          </cell>
        </row>
        <row r="342">
          <cell r="B342" t="str">
            <v>P_Padang_Sambian</v>
          </cell>
          <cell r="C342" t="str">
            <v>R</v>
          </cell>
          <cell r="D342">
            <v>11202</v>
          </cell>
        </row>
        <row r="343">
          <cell r="B343" t="str">
            <v>P_Perumnas</v>
          </cell>
          <cell r="C343" t="str">
            <v>R</v>
          </cell>
          <cell r="D343">
            <v>11203</v>
          </cell>
        </row>
        <row r="344">
          <cell r="B344" t="str">
            <v>P_Kerobokan</v>
          </cell>
          <cell r="C344" t="str">
            <v>R</v>
          </cell>
          <cell r="D344">
            <v>11204</v>
          </cell>
        </row>
        <row r="345">
          <cell r="B345" t="str">
            <v>P_Exp_Seminyak</v>
          </cell>
          <cell r="C345" t="str">
            <v>R</v>
          </cell>
          <cell r="D345">
            <v>11205</v>
          </cell>
        </row>
        <row r="346">
          <cell r="B346" t="str">
            <v>P_Imam_Bonjol</v>
          </cell>
          <cell r="C346" t="str">
            <v>R</v>
          </cell>
          <cell r="D346">
            <v>11206</v>
          </cell>
        </row>
        <row r="347">
          <cell r="B347" t="str">
            <v>P_Abian_Timbul</v>
          </cell>
          <cell r="C347" t="str">
            <v>R</v>
          </cell>
          <cell r="D347">
            <v>11207</v>
          </cell>
        </row>
        <row r="348">
          <cell r="B348" t="str">
            <v>P_Buagan</v>
          </cell>
          <cell r="C348" t="str">
            <v>R</v>
          </cell>
          <cell r="D348">
            <v>11208</v>
          </cell>
        </row>
        <row r="349">
          <cell r="B349" t="str">
            <v>P_Gunung_Agung</v>
          </cell>
          <cell r="C349" t="str">
            <v>L</v>
          </cell>
          <cell r="D349">
            <v>11209</v>
          </cell>
        </row>
        <row r="350">
          <cell r="B350" t="str">
            <v>Padang Sambian Spare9</v>
          </cell>
          <cell r="C350" t="str">
            <v>L</v>
          </cell>
          <cell r="D350">
            <v>11210</v>
          </cell>
        </row>
        <row r="351">
          <cell r="B351" t="str">
            <v>Padang Sambian Spare10</v>
          </cell>
          <cell r="C351" t="str">
            <v>L</v>
          </cell>
          <cell r="D351">
            <v>11211</v>
          </cell>
        </row>
        <row r="352">
          <cell r="B352" t="str">
            <v>Padang Sambian Spare11</v>
          </cell>
          <cell r="C352" t="str">
            <v>L</v>
          </cell>
          <cell r="D352">
            <v>11212</v>
          </cell>
        </row>
        <row r="353">
          <cell r="B353" t="str">
            <v>Padang Sambian Spare12</v>
          </cell>
          <cell r="C353" t="str">
            <v>L</v>
          </cell>
          <cell r="D353">
            <v>11213</v>
          </cell>
        </row>
        <row r="354">
          <cell r="B354" t="str">
            <v>Padang Sambian Spare13</v>
          </cell>
          <cell r="C354" t="str">
            <v>L</v>
          </cell>
          <cell r="D354">
            <v>11214</v>
          </cell>
        </row>
        <row r="355">
          <cell r="B355" t="str">
            <v>Padang Sambian Spare14</v>
          </cell>
          <cell r="C355" t="str">
            <v>L</v>
          </cell>
          <cell r="D355">
            <v>11215</v>
          </cell>
        </row>
        <row r="356">
          <cell r="B356" t="str">
            <v>Padang Sambian Spare15</v>
          </cell>
          <cell r="C356" t="str">
            <v>L</v>
          </cell>
          <cell r="D356">
            <v>11216</v>
          </cell>
        </row>
        <row r="357">
          <cell r="B357" t="str">
            <v>Padang Sambian Spare16</v>
          </cell>
          <cell r="C357" t="str">
            <v>L</v>
          </cell>
          <cell r="D357">
            <v>11217</v>
          </cell>
        </row>
        <row r="358">
          <cell r="B358" t="str">
            <v>Padang Sambian Spare17</v>
          </cell>
          <cell r="C358" t="str">
            <v>L</v>
          </cell>
          <cell r="D358">
            <v>11218</v>
          </cell>
        </row>
        <row r="359">
          <cell r="B359" t="str">
            <v>Padang Sambian Spare18</v>
          </cell>
          <cell r="C359" t="str">
            <v>L</v>
          </cell>
          <cell r="D359">
            <v>11219</v>
          </cell>
        </row>
        <row r="360">
          <cell r="B360" t="str">
            <v>Padang Sambian Spare19</v>
          </cell>
          <cell r="C360" t="str">
            <v>L</v>
          </cell>
          <cell r="D360">
            <v>11220</v>
          </cell>
        </row>
        <row r="361">
          <cell r="B361" t="str">
            <v>Padang Sambian Spare20</v>
          </cell>
          <cell r="C361" t="str">
            <v>L</v>
          </cell>
          <cell r="D361">
            <v>11221</v>
          </cell>
        </row>
        <row r="362">
          <cell r="B362" t="str">
            <v>Padang Sambian Spare21</v>
          </cell>
          <cell r="C362" t="str">
            <v>L</v>
          </cell>
          <cell r="D362">
            <v>11222</v>
          </cell>
        </row>
        <row r="363">
          <cell r="B363" t="str">
            <v>Padang Sambian Spare22</v>
          </cell>
          <cell r="C363" t="str">
            <v>L</v>
          </cell>
          <cell r="D363">
            <v>11223</v>
          </cell>
        </row>
        <row r="364">
          <cell r="B364" t="str">
            <v>Padang Sambian Spare23</v>
          </cell>
          <cell r="C364" t="str">
            <v>L</v>
          </cell>
          <cell r="D364">
            <v>11224</v>
          </cell>
        </row>
        <row r="365">
          <cell r="B365" t="str">
            <v>Padang Sambian Spare24</v>
          </cell>
          <cell r="C365" t="str">
            <v>L</v>
          </cell>
          <cell r="D365">
            <v>11225</v>
          </cell>
        </row>
        <row r="366">
          <cell r="B366" t="str">
            <v>Padang Sambian Spare25</v>
          </cell>
          <cell r="C366" t="str">
            <v>L</v>
          </cell>
          <cell r="D366">
            <v>11226</v>
          </cell>
        </row>
        <row r="367">
          <cell r="B367" t="str">
            <v>Padang Sambian Spare26</v>
          </cell>
          <cell r="C367" t="str">
            <v>L</v>
          </cell>
          <cell r="D367">
            <v>11227</v>
          </cell>
        </row>
        <row r="368">
          <cell r="B368" t="str">
            <v>Padang Sambian Spare27</v>
          </cell>
          <cell r="C368" t="str">
            <v>L</v>
          </cell>
          <cell r="D368">
            <v>11228</v>
          </cell>
        </row>
        <row r="369">
          <cell r="B369" t="str">
            <v>Padang Sambian Spare28</v>
          </cell>
          <cell r="C369" t="str">
            <v>L</v>
          </cell>
          <cell r="D369">
            <v>11229</v>
          </cell>
        </row>
        <row r="370">
          <cell r="B370" t="str">
            <v>Padang Sambian Spare29</v>
          </cell>
          <cell r="C370" t="str">
            <v>L</v>
          </cell>
          <cell r="D370">
            <v>11230</v>
          </cell>
        </row>
        <row r="371">
          <cell r="A371" t="str">
            <v>PAYANGAN</v>
          </cell>
          <cell r="B371" t="str">
            <v>Payangan_Trafo_01</v>
          </cell>
          <cell r="C371" t="str">
            <v>L</v>
          </cell>
          <cell r="D371">
            <v>11301</v>
          </cell>
        </row>
        <row r="372">
          <cell r="B372" t="str">
            <v>P_Kedisan</v>
          </cell>
          <cell r="C372" t="str">
            <v>R</v>
          </cell>
          <cell r="D372">
            <v>11302</v>
          </cell>
        </row>
        <row r="373">
          <cell r="B373" t="str">
            <v>P_Buahan</v>
          </cell>
          <cell r="C373" t="str">
            <v>R</v>
          </cell>
          <cell r="D373">
            <v>11303</v>
          </cell>
        </row>
        <row r="374">
          <cell r="B374" t="str">
            <v>P_Payogan</v>
          </cell>
          <cell r="C374" t="str">
            <v>R</v>
          </cell>
          <cell r="D374">
            <v>11304</v>
          </cell>
        </row>
        <row r="375">
          <cell r="B375" t="str">
            <v>P_Campuhan</v>
          </cell>
          <cell r="C375" t="str">
            <v>R</v>
          </cell>
          <cell r="D375">
            <v>11305</v>
          </cell>
        </row>
        <row r="376">
          <cell r="B376" t="str">
            <v>Payangan Spare6</v>
          </cell>
          <cell r="C376" t="str">
            <v>L</v>
          </cell>
          <cell r="D376">
            <v>11306</v>
          </cell>
        </row>
        <row r="377">
          <cell r="B377" t="str">
            <v>Payangan Spare7</v>
          </cell>
          <cell r="C377" t="str">
            <v>L</v>
          </cell>
          <cell r="D377">
            <v>11307</v>
          </cell>
        </row>
        <row r="378">
          <cell r="B378" t="str">
            <v>Payangan Spare8</v>
          </cell>
          <cell r="C378" t="str">
            <v>L</v>
          </cell>
          <cell r="D378">
            <v>11308</v>
          </cell>
        </row>
        <row r="379">
          <cell r="B379" t="str">
            <v>Payangan Spare9</v>
          </cell>
          <cell r="C379" t="str">
            <v>L</v>
          </cell>
          <cell r="D379">
            <v>11309</v>
          </cell>
        </row>
        <row r="380">
          <cell r="B380" t="str">
            <v>Payangan Spare10</v>
          </cell>
          <cell r="C380" t="str">
            <v>L</v>
          </cell>
          <cell r="D380">
            <v>11310</v>
          </cell>
        </row>
        <row r="381">
          <cell r="B381" t="str">
            <v>Payangan Spare11</v>
          </cell>
          <cell r="C381" t="str">
            <v>L</v>
          </cell>
          <cell r="D381">
            <v>11311</v>
          </cell>
        </row>
        <row r="382">
          <cell r="B382" t="str">
            <v>Payangan Spare12</v>
          </cell>
          <cell r="C382" t="str">
            <v>L</v>
          </cell>
          <cell r="D382">
            <v>11312</v>
          </cell>
        </row>
        <row r="383">
          <cell r="B383" t="str">
            <v>Payangan Spare13</v>
          </cell>
          <cell r="C383" t="str">
            <v>L</v>
          </cell>
          <cell r="D383">
            <v>11313</v>
          </cell>
        </row>
        <row r="384">
          <cell r="B384" t="str">
            <v>Payangan Spare14</v>
          </cell>
          <cell r="C384" t="str">
            <v>L</v>
          </cell>
          <cell r="D384">
            <v>11314</v>
          </cell>
        </row>
        <row r="385">
          <cell r="B385" t="str">
            <v>Payangan Spare15</v>
          </cell>
          <cell r="C385" t="str">
            <v>L</v>
          </cell>
          <cell r="D385">
            <v>11315</v>
          </cell>
        </row>
        <row r="386">
          <cell r="B386" t="str">
            <v>Payangan Spare16</v>
          </cell>
          <cell r="C386" t="str">
            <v>L</v>
          </cell>
          <cell r="D386">
            <v>11316</v>
          </cell>
        </row>
        <row r="387">
          <cell r="B387" t="str">
            <v>Payangan Spare17</v>
          </cell>
          <cell r="C387" t="str">
            <v>L</v>
          </cell>
          <cell r="D387">
            <v>11317</v>
          </cell>
        </row>
        <row r="388">
          <cell r="B388" t="str">
            <v>Payangan Spare18</v>
          </cell>
          <cell r="C388" t="str">
            <v>L</v>
          </cell>
          <cell r="D388">
            <v>11318</v>
          </cell>
        </row>
        <row r="389">
          <cell r="B389" t="str">
            <v>Payangan Spare19</v>
          </cell>
          <cell r="C389" t="str">
            <v>L</v>
          </cell>
          <cell r="D389">
            <v>11319</v>
          </cell>
        </row>
        <row r="390">
          <cell r="B390" t="str">
            <v>Payangan Spare20</v>
          </cell>
          <cell r="C390" t="str">
            <v>L</v>
          </cell>
          <cell r="D390">
            <v>11320</v>
          </cell>
        </row>
        <row r="391">
          <cell r="B391" t="str">
            <v>Payangan Spare21</v>
          </cell>
          <cell r="C391" t="str">
            <v>L</v>
          </cell>
          <cell r="D391">
            <v>11321</v>
          </cell>
        </row>
        <row r="392">
          <cell r="B392" t="str">
            <v>Payangan Spare22</v>
          </cell>
          <cell r="C392" t="str">
            <v>L</v>
          </cell>
          <cell r="D392">
            <v>11322</v>
          </cell>
        </row>
        <row r="393">
          <cell r="B393" t="str">
            <v>Payangan Spare23</v>
          </cell>
          <cell r="C393" t="str">
            <v>L</v>
          </cell>
          <cell r="D393">
            <v>11323</v>
          </cell>
        </row>
        <row r="394">
          <cell r="B394" t="str">
            <v>Payangan Spare24</v>
          </cell>
          <cell r="C394" t="str">
            <v>L</v>
          </cell>
          <cell r="D394">
            <v>11324</v>
          </cell>
        </row>
        <row r="395">
          <cell r="B395" t="str">
            <v>Payangan Spare25</v>
          </cell>
          <cell r="C395" t="str">
            <v>L</v>
          </cell>
          <cell r="D395">
            <v>11325</v>
          </cell>
        </row>
        <row r="396">
          <cell r="B396" t="str">
            <v>Payangan Spare26</v>
          </cell>
          <cell r="C396" t="str">
            <v>L</v>
          </cell>
          <cell r="D396">
            <v>11326</v>
          </cell>
        </row>
        <row r="397">
          <cell r="B397" t="str">
            <v>Payangan Spare27</v>
          </cell>
          <cell r="C397" t="str">
            <v>L</v>
          </cell>
          <cell r="D397">
            <v>11327</v>
          </cell>
        </row>
        <row r="398">
          <cell r="B398" t="str">
            <v>Payangan Spare28</v>
          </cell>
          <cell r="C398" t="str">
            <v>L</v>
          </cell>
          <cell r="D398">
            <v>11328</v>
          </cell>
        </row>
        <row r="399">
          <cell r="B399" t="str">
            <v>Payangan Spare29</v>
          </cell>
          <cell r="C399" t="str">
            <v>L</v>
          </cell>
          <cell r="D399">
            <v>11329</v>
          </cell>
        </row>
        <row r="400">
          <cell r="B400" t="str">
            <v>Payangan Spare30</v>
          </cell>
          <cell r="C400" t="str">
            <v>L</v>
          </cell>
          <cell r="D400">
            <v>11330</v>
          </cell>
        </row>
        <row r="401">
          <cell r="A401" t="str">
            <v>ZGI</v>
          </cell>
          <cell r="B401" t="str">
            <v>P_</v>
          </cell>
          <cell r="C401" t="str">
            <v>L</v>
          </cell>
          <cell r="D401">
            <v>11401</v>
          </cell>
        </row>
        <row r="402">
          <cell r="B402" t="str">
            <v>P_</v>
          </cell>
          <cell r="C402" t="str">
            <v>L</v>
          </cell>
          <cell r="D402">
            <v>11402</v>
          </cell>
        </row>
        <row r="403">
          <cell r="B403" t="str">
            <v>P_</v>
          </cell>
          <cell r="C403" t="str">
            <v>L</v>
          </cell>
          <cell r="D403">
            <v>11403</v>
          </cell>
        </row>
        <row r="404">
          <cell r="B404" t="str">
            <v>P_</v>
          </cell>
          <cell r="C404" t="str">
            <v>L</v>
          </cell>
          <cell r="D404">
            <v>11404</v>
          </cell>
        </row>
        <row r="405">
          <cell r="B405" t="str">
            <v>P_</v>
          </cell>
          <cell r="C405" t="str">
            <v>L</v>
          </cell>
          <cell r="D405">
            <v>11405</v>
          </cell>
        </row>
        <row r="406">
          <cell r="B406" t="str">
            <v>P_</v>
          </cell>
          <cell r="C406" t="str">
            <v>L</v>
          </cell>
          <cell r="D406">
            <v>11406</v>
          </cell>
        </row>
        <row r="407">
          <cell r="B407" t="str">
            <v>P_</v>
          </cell>
          <cell r="C407" t="str">
            <v>L</v>
          </cell>
          <cell r="D407">
            <v>11407</v>
          </cell>
        </row>
        <row r="408">
          <cell r="B408" t="str">
            <v>P_</v>
          </cell>
          <cell r="C408" t="str">
            <v>L</v>
          </cell>
          <cell r="D408">
            <v>11408</v>
          </cell>
        </row>
        <row r="409">
          <cell r="B409" t="str">
            <v>P_</v>
          </cell>
          <cell r="C409" t="str">
            <v>L</v>
          </cell>
          <cell r="D409">
            <v>11409</v>
          </cell>
        </row>
        <row r="410">
          <cell r="B410" t="str">
            <v>P_</v>
          </cell>
          <cell r="C410" t="str">
            <v>L</v>
          </cell>
          <cell r="D410">
            <v>11410</v>
          </cell>
        </row>
        <row r="411">
          <cell r="B411" t="str">
            <v>P_</v>
          </cell>
          <cell r="C411" t="str">
            <v>L</v>
          </cell>
          <cell r="D411">
            <v>11411</v>
          </cell>
        </row>
        <row r="412">
          <cell r="B412" t="str">
            <v>P_</v>
          </cell>
          <cell r="C412" t="str">
            <v>L</v>
          </cell>
          <cell r="D412">
            <v>11412</v>
          </cell>
        </row>
        <row r="413">
          <cell r="B413" t="str">
            <v>P_</v>
          </cell>
          <cell r="C413" t="str">
            <v>L</v>
          </cell>
          <cell r="D413">
            <v>11413</v>
          </cell>
        </row>
        <row r="414">
          <cell r="B414" t="str">
            <v>P_</v>
          </cell>
          <cell r="C414" t="str">
            <v>L</v>
          </cell>
          <cell r="D414">
            <v>11414</v>
          </cell>
        </row>
        <row r="415">
          <cell r="B415" t="str">
            <v>P_</v>
          </cell>
          <cell r="C415" t="str">
            <v>L</v>
          </cell>
          <cell r="D415">
            <v>11415</v>
          </cell>
        </row>
        <row r="416">
          <cell r="B416" t="str">
            <v>P_</v>
          </cell>
          <cell r="C416" t="str">
            <v>L</v>
          </cell>
          <cell r="D416">
            <v>11416</v>
          </cell>
        </row>
        <row r="417">
          <cell r="B417" t="str">
            <v>P_</v>
          </cell>
          <cell r="C417" t="str">
            <v>L</v>
          </cell>
          <cell r="D417">
            <v>11417</v>
          </cell>
        </row>
        <row r="418">
          <cell r="B418" t="str">
            <v>P_</v>
          </cell>
          <cell r="C418" t="str">
            <v>L</v>
          </cell>
          <cell r="D418">
            <v>11418</v>
          </cell>
        </row>
        <row r="419">
          <cell r="B419" t="str">
            <v>P_</v>
          </cell>
          <cell r="C419" t="str">
            <v>L</v>
          </cell>
          <cell r="D419">
            <v>11419</v>
          </cell>
        </row>
        <row r="420">
          <cell r="B420" t="str">
            <v>P_</v>
          </cell>
          <cell r="C420" t="str">
            <v>L</v>
          </cell>
          <cell r="D420">
            <v>11420</v>
          </cell>
        </row>
        <row r="421">
          <cell r="B421" t="str">
            <v>P_</v>
          </cell>
          <cell r="C421" t="str">
            <v>L</v>
          </cell>
          <cell r="D421">
            <v>11421</v>
          </cell>
        </row>
        <row r="422">
          <cell r="B422" t="str">
            <v>P_</v>
          </cell>
          <cell r="C422" t="str">
            <v>L</v>
          </cell>
          <cell r="D422">
            <v>11422</v>
          </cell>
        </row>
        <row r="423">
          <cell r="B423" t="str">
            <v>P_</v>
          </cell>
          <cell r="C423" t="str">
            <v>L</v>
          </cell>
          <cell r="D423">
            <v>11423</v>
          </cell>
        </row>
        <row r="424">
          <cell r="B424" t="str">
            <v>P_</v>
          </cell>
          <cell r="C424" t="str">
            <v>L</v>
          </cell>
          <cell r="D424">
            <v>11424</v>
          </cell>
        </row>
        <row r="425">
          <cell r="B425" t="str">
            <v>P_</v>
          </cell>
          <cell r="C425" t="str">
            <v>L</v>
          </cell>
          <cell r="D425">
            <v>11425</v>
          </cell>
        </row>
        <row r="426">
          <cell r="B426" t="str">
            <v>P_</v>
          </cell>
          <cell r="C426" t="str">
            <v>L</v>
          </cell>
          <cell r="D426">
            <v>11426</v>
          </cell>
        </row>
        <row r="427">
          <cell r="B427" t="str">
            <v>P_</v>
          </cell>
          <cell r="C427" t="str">
            <v>L</v>
          </cell>
          <cell r="D427">
            <v>11427</v>
          </cell>
        </row>
        <row r="428">
          <cell r="B428" t="str">
            <v>P_</v>
          </cell>
          <cell r="C428" t="str">
            <v>L</v>
          </cell>
          <cell r="D428">
            <v>11428</v>
          </cell>
        </row>
        <row r="429">
          <cell r="B429" t="str">
            <v>P_</v>
          </cell>
          <cell r="C429" t="str">
            <v>L</v>
          </cell>
          <cell r="D429">
            <v>11429</v>
          </cell>
        </row>
        <row r="430">
          <cell r="B430" t="str">
            <v>P_</v>
          </cell>
          <cell r="C430" t="str">
            <v>L</v>
          </cell>
          <cell r="D430">
            <v>11430</v>
          </cell>
        </row>
        <row r="431">
          <cell r="A431" t="str">
            <v>ZGI</v>
          </cell>
          <cell r="B431" t="str">
            <v>P_</v>
          </cell>
          <cell r="C431" t="str">
            <v>L</v>
          </cell>
          <cell r="D431">
            <v>11501</v>
          </cell>
        </row>
        <row r="432">
          <cell r="B432" t="str">
            <v>P_</v>
          </cell>
          <cell r="C432" t="str">
            <v>L</v>
          </cell>
          <cell r="D432">
            <v>11502</v>
          </cell>
        </row>
        <row r="433">
          <cell r="B433" t="str">
            <v>P_</v>
          </cell>
          <cell r="C433" t="str">
            <v>L</v>
          </cell>
          <cell r="D433">
            <v>11503</v>
          </cell>
        </row>
        <row r="434">
          <cell r="B434" t="str">
            <v>P_</v>
          </cell>
          <cell r="C434" t="str">
            <v>L</v>
          </cell>
          <cell r="D434">
            <v>11504</v>
          </cell>
        </row>
        <row r="435">
          <cell r="B435" t="str">
            <v>P_</v>
          </cell>
          <cell r="C435" t="str">
            <v>L</v>
          </cell>
          <cell r="D435">
            <v>11505</v>
          </cell>
        </row>
        <row r="436">
          <cell r="B436" t="str">
            <v>P_</v>
          </cell>
          <cell r="C436" t="str">
            <v>L</v>
          </cell>
          <cell r="D436">
            <v>11506</v>
          </cell>
        </row>
        <row r="437">
          <cell r="B437" t="str">
            <v>P_</v>
          </cell>
          <cell r="C437" t="str">
            <v>L</v>
          </cell>
          <cell r="D437">
            <v>11507</v>
          </cell>
        </row>
        <row r="438">
          <cell r="B438" t="str">
            <v>P_</v>
          </cell>
          <cell r="C438" t="str">
            <v>L</v>
          </cell>
          <cell r="D438">
            <v>11508</v>
          </cell>
        </row>
        <row r="439">
          <cell r="B439" t="str">
            <v>P_</v>
          </cell>
          <cell r="C439" t="str">
            <v>L</v>
          </cell>
          <cell r="D439">
            <v>11509</v>
          </cell>
        </row>
        <row r="440">
          <cell r="B440" t="str">
            <v>P_</v>
          </cell>
          <cell r="C440" t="str">
            <v>L</v>
          </cell>
          <cell r="D440">
            <v>11510</v>
          </cell>
        </row>
        <row r="441">
          <cell r="B441" t="str">
            <v>P_</v>
          </cell>
          <cell r="C441" t="str">
            <v>L</v>
          </cell>
          <cell r="D441">
            <v>11511</v>
          </cell>
        </row>
        <row r="442">
          <cell r="B442" t="str">
            <v>P_</v>
          </cell>
          <cell r="C442" t="str">
            <v>L</v>
          </cell>
          <cell r="D442">
            <v>11512</v>
          </cell>
        </row>
        <row r="443">
          <cell r="B443" t="str">
            <v>P_</v>
          </cell>
          <cell r="C443" t="str">
            <v>L</v>
          </cell>
          <cell r="D443">
            <v>11513</v>
          </cell>
        </row>
        <row r="444">
          <cell r="B444" t="str">
            <v>P_</v>
          </cell>
          <cell r="C444" t="str">
            <v>L</v>
          </cell>
          <cell r="D444">
            <v>11514</v>
          </cell>
        </row>
        <row r="445">
          <cell r="B445" t="str">
            <v>P_</v>
          </cell>
          <cell r="C445" t="str">
            <v>L</v>
          </cell>
          <cell r="D445">
            <v>11515</v>
          </cell>
        </row>
        <row r="446">
          <cell r="B446" t="str">
            <v>P_</v>
          </cell>
          <cell r="C446" t="str">
            <v>L</v>
          </cell>
          <cell r="D446">
            <v>11516</v>
          </cell>
        </row>
        <row r="447">
          <cell r="B447" t="str">
            <v>P_</v>
          </cell>
          <cell r="C447" t="str">
            <v>L</v>
          </cell>
          <cell r="D447">
            <v>11517</v>
          </cell>
        </row>
        <row r="448">
          <cell r="B448" t="str">
            <v>P_</v>
          </cell>
          <cell r="C448" t="str">
            <v>L</v>
          </cell>
          <cell r="D448">
            <v>11518</v>
          </cell>
        </row>
        <row r="449">
          <cell r="B449" t="str">
            <v>P_</v>
          </cell>
          <cell r="C449" t="str">
            <v>L</v>
          </cell>
          <cell r="D449">
            <v>11519</v>
          </cell>
        </row>
        <row r="450">
          <cell r="B450" t="str">
            <v>P_</v>
          </cell>
          <cell r="C450" t="str">
            <v>L</v>
          </cell>
          <cell r="D450">
            <v>11520</v>
          </cell>
        </row>
        <row r="451">
          <cell r="B451" t="str">
            <v>P_</v>
          </cell>
          <cell r="C451" t="str">
            <v>L</v>
          </cell>
          <cell r="D451">
            <v>11521</v>
          </cell>
        </row>
        <row r="452">
          <cell r="B452" t="str">
            <v>P_</v>
          </cell>
          <cell r="C452" t="str">
            <v>L</v>
          </cell>
          <cell r="D452">
            <v>11522</v>
          </cell>
        </row>
        <row r="453">
          <cell r="B453" t="str">
            <v>P_</v>
          </cell>
          <cell r="C453" t="str">
            <v>L</v>
          </cell>
          <cell r="D453">
            <v>11523</v>
          </cell>
        </row>
        <row r="454">
          <cell r="B454" t="str">
            <v>P_</v>
          </cell>
          <cell r="C454" t="str">
            <v>L</v>
          </cell>
          <cell r="D454">
            <v>11524</v>
          </cell>
        </row>
        <row r="455">
          <cell r="B455" t="str">
            <v>P_</v>
          </cell>
          <cell r="C455" t="str">
            <v>L</v>
          </cell>
          <cell r="D455">
            <v>11525</v>
          </cell>
        </row>
        <row r="456">
          <cell r="B456" t="str">
            <v>P_</v>
          </cell>
          <cell r="C456" t="str">
            <v>L</v>
          </cell>
          <cell r="D456">
            <v>11526</v>
          </cell>
        </row>
        <row r="457">
          <cell r="B457" t="str">
            <v>P_</v>
          </cell>
          <cell r="C457" t="str">
            <v>L</v>
          </cell>
          <cell r="D457">
            <v>11527</v>
          </cell>
        </row>
        <row r="458">
          <cell r="B458" t="str">
            <v>P_</v>
          </cell>
          <cell r="C458" t="str">
            <v>L</v>
          </cell>
          <cell r="D458">
            <v>11528</v>
          </cell>
        </row>
        <row r="459">
          <cell r="B459" t="str">
            <v>P_</v>
          </cell>
          <cell r="C459" t="str">
            <v>L</v>
          </cell>
          <cell r="D459">
            <v>11529</v>
          </cell>
        </row>
        <row r="460">
          <cell r="B460" t="str">
            <v>P_</v>
          </cell>
          <cell r="C460" t="str">
            <v>L</v>
          </cell>
          <cell r="D460">
            <v>11530</v>
          </cell>
        </row>
        <row r="461">
          <cell r="A461" t="str">
            <v>ZGI</v>
          </cell>
          <cell r="B461" t="str">
            <v>P_</v>
          </cell>
          <cell r="C461" t="str">
            <v>L</v>
          </cell>
          <cell r="D461">
            <v>11601</v>
          </cell>
        </row>
        <row r="462">
          <cell r="B462" t="str">
            <v>P_</v>
          </cell>
          <cell r="C462" t="str">
            <v>L</v>
          </cell>
          <cell r="D462">
            <v>11602</v>
          </cell>
        </row>
        <row r="463">
          <cell r="B463" t="str">
            <v>P_</v>
          </cell>
          <cell r="C463" t="str">
            <v>L</v>
          </cell>
          <cell r="D463">
            <v>11603</v>
          </cell>
        </row>
        <row r="464">
          <cell r="B464" t="str">
            <v>P_</v>
          </cell>
          <cell r="C464" t="str">
            <v>L</v>
          </cell>
          <cell r="D464">
            <v>11604</v>
          </cell>
        </row>
        <row r="465">
          <cell r="B465" t="str">
            <v>P_</v>
          </cell>
          <cell r="C465" t="str">
            <v>L</v>
          </cell>
          <cell r="D465">
            <v>11605</v>
          </cell>
        </row>
        <row r="466">
          <cell r="B466" t="str">
            <v>P_</v>
          </cell>
          <cell r="C466" t="str">
            <v>L</v>
          </cell>
          <cell r="D466">
            <v>11606</v>
          </cell>
        </row>
        <row r="467">
          <cell r="B467" t="str">
            <v>P_</v>
          </cell>
          <cell r="C467" t="str">
            <v>L</v>
          </cell>
          <cell r="D467">
            <v>11607</v>
          </cell>
        </row>
        <row r="468">
          <cell r="B468" t="str">
            <v>P_</v>
          </cell>
          <cell r="C468" t="str">
            <v>L</v>
          </cell>
          <cell r="D468">
            <v>11608</v>
          </cell>
        </row>
        <row r="469">
          <cell r="B469" t="str">
            <v>P_</v>
          </cell>
          <cell r="C469" t="str">
            <v>L</v>
          </cell>
          <cell r="D469">
            <v>11609</v>
          </cell>
        </row>
        <row r="470">
          <cell r="B470" t="str">
            <v>P_</v>
          </cell>
          <cell r="C470" t="str">
            <v>L</v>
          </cell>
          <cell r="D470">
            <v>11610</v>
          </cell>
        </row>
        <row r="471">
          <cell r="B471" t="str">
            <v>P_</v>
          </cell>
          <cell r="C471" t="str">
            <v>L</v>
          </cell>
          <cell r="D471">
            <v>11611</v>
          </cell>
        </row>
        <row r="472">
          <cell r="B472" t="str">
            <v>P_</v>
          </cell>
          <cell r="C472" t="str">
            <v>L</v>
          </cell>
          <cell r="D472">
            <v>11612</v>
          </cell>
        </row>
        <row r="473">
          <cell r="B473" t="str">
            <v>P_</v>
          </cell>
          <cell r="C473" t="str">
            <v>L</v>
          </cell>
          <cell r="D473">
            <v>11613</v>
          </cell>
        </row>
        <row r="474">
          <cell r="B474" t="str">
            <v>P_</v>
          </cell>
          <cell r="C474" t="str">
            <v>L</v>
          </cell>
          <cell r="D474">
            <v>11614</v>
          </cell>
        </row>
        <row r="475">
          <cell r="B475" t="str">
            <v>P_</v>
          </cell>
          <cell r="C475" t="str">
            <v>L</v>
          </cell>
          <cell r="D475">
            <v>11615</v>
          </cell>
        </row>
        <row r="476">
          <cell r="B476" t="str">
            <v>P_</v>
          </cell>
          <cell r="C476" t="str">
            <v>L</v>
          </cell>
          <cell r="D476">
            <v>11616</v>
          </cell>
        </row>
        <row r="477">
          <cell r="B477" t="str">
            <v>P_</v>
          </cell>
          <cell r="C477" t="str">
            <v>L</v>
          </cell>
          <cell r="D477">
            <v>11617</v>
          </cell>
        </row>
        <row r="478">
          <cell r="B478" t="str">
            <v>P_</v>
          </cell>
          <cell r="C478" t="str">
            <v>L</v>
          </cell>
          <cell r="D478">
            <v>11618</v>
          </cell>
        </row>
        <row r="479">
          <cell r="B479" t="str">
            <v>P_</v>
          </cell>
          <cell r="C479" t="str">
            <v>L</v>
          </cell>
          <cell r="D479">
            <v>11619</v>
          </cell>
        </row>
        <row r="480">
          <cell r="B480" t="str">
            <v>P_</v>
          </cell>
          <cell r="C480" t="str">
            <v>L</v>
          </cell>
          <cell r="D480">
            <v>11620</v>
          </cell>
        </row>
        <row r="481">
          <cell r="B481" t="str">
            <v>P_</v>
          </cell>
          <cell r="C481" t="str">
            <v>L</v>
          </cell>
          <cell r="D481">
            <v>11621</v>
          </cell>
        </row>
        <row r="482">
          <cell r="B482" t="str">
            <v>P_</v>
          </cell>
          <cell r="C482" t="str">
            <v>L</v>
          </cell>
          <cell r="D482">
            <v>11622</v>
          </cell>
        </row>
        <row r="483">
          <cell r="B483" t="str">
            <v>P_</v>
          </cell>
          <cell r="C483" t="str">
            <v>L</v>
          </cell>
          <cell r="D483">
            <v>11623</v>
          </cell>
        </row>
        <row r="484">
          <cell r="B484" t="str">
            <v>P_</v>
          </cell>
          <cell r="C484" t="str">
            <v>L</v>
          </cell>
          <cell r="D484">
            <v>11624</v>
          </cell>
        </row>
        <row r="485">
          <cell r="B485" t="str">
            <v>P_</v>
          </cell>
          <cell r="C485" t="str">
            <v>L</v>
          </cell>
          <cell r="D485">
            <v>11625</v>
          </cell>
        </row>
        <row r="486">
          <cell r="B486" t="str">
            <v>P_</v>
          </cell>
          <cell r="C486" t="str">
            <v>L</v>
          </cell>
          <cell r="D486">
            <v>11626</v>
          </cell>
        </row>
        <row r="487">
          <cell r="B487" t="str">
            <v>P_</v>
          </cell>
          <cell r="C487" t="str">
            <v>L</v>
          </cell>
          <cell r="D487">
            <v>11627</v>
          </cell>
        </row>
        <row r="488">
          <cell r="B488" t="str">
            <v>P_</v>
          </cell>
          <cell r="C488" t="str">
            <v>L</v>
          </cell>
          <cell r="D488">
            <v>11628</v>
          </cell>
        </row>
        <row r="489">
          <cell r="B489" t="str">
            <v>P_</v>
          </cell>
          <cell r="C489" t="str">
            <v>L</v>
          </cell>
          <cell r="D489">
            <v>11629</v>
          </cell>
        </row>
        <row r="490">
          <cell r="B490" t="str">
            <v>P_</v>
          </cell>
          <cell r="C490" t="str">
            <v>L</v>
          </cell>
          <cell r="D490">
            <v>11630</v>
          </cell>
        </row>
        <row r="491">
          <cell r="A491" t="str">
            <v>ZGI</v>
          </cell>
          <cell r="B491" t="str">
            <v>P_</v>
          </cell>
          <cell r="C491" t="str">
            <v>L</v>
          </cell>
          <cell r="D491">
            <v>11701</v>
          </cell>
        </row>
        <row r="492">
          <cell r="B492" t="str">
            <v>P_</v>
          </cell>
          <cell r="C492" t="str">
            <v>L</v>
          </cell>
          <cell r="D492">
            <v>11702</v>
          </cell>
        </row>
        <row r="493">
          <cell r="B493" t="str">
            <v>P_</v>
          </cell>
          <cell r="C493" t="str">
            <v>L</v>
          </cell>
          <cell r="D493">
            <v>11703</v>
          </cell>
        </row>
        <row r="494">
          <cell r="B494" t="str">
            <v>P_</v>
          </cell>
          <cell r="C494" t="str">
            <v>L</v>
          </cell>
          <cell r="D494">
            <v>11704</v>
          </cell>
        </row>
        <row r="495">
          <cell r="B495" t="str">
            <v>P_</v>
          </cell>
          <cell r="C495" t="str">
            <v>L</v>
          </cell>
          <cell r="D495">
            <v>11705</v>
          </cell>
        </row>
        <row r="496">
          <cell r="B496" t="str">
            <v>P_</v>
          </cell>
          <cell r="C496" t="str">
            <v>L</v>
          </cell>
          <cell r="D496">
            <v>11706</v>
          </cell>
        </row>
        <row r="497">
          <cell r="B497" t="str">
            <v>P_</v>
          </cell>
          <cell r="C497" t="str">
            <v>L</v>
          </cell>
          <cell r="D497">
            <v>11707</v>
          </cell>
        </row>
        <row r="498">
          <cell r="B498" t="str">
            <v>P_</v>
          </cell>
          <cell r="C498" t="str">
            <v>L</v>
          </cell>
          <cell r="D498">
            <v>11708</v>
          </cell>
        </row>
        <row r="499">
          <cell r="B499" t="str">
            <v>P_</v>
          </cell>
          <cell r="C499" t="str">
            <v>L</v>
          </cell>
          <cell r="D499">
            <v>11709</v>
          </cell>
        </row>
        <row r="500">
          <cell r="B500" t="str">
            <v>P_</v>
          </cell>
          <cell r="C500" t="str">
            <v>L</v>
          </cell>
          <cell r="D500">
            <v>11710</v>
          </cell>
        </row>
        <row r="501">
          <cell r="B501" t="str">
            <v>P_</v>
          </cell>
          <cell r="C501" t="str">
            <v>L</v>
          </cell>
          <cell r="D501">
            <v>11711</v>
          </cell>
        </row>
        <row r="502">
          <cell r="B502" t="str">
            <v>P_</v>
          </cell>
          <cell r="C502" t="str">
            <v>L</v>
          </cell>
          <cell r="D502">
            <v>11712</v>
          </cell>
        </row>
        <row r="503">
          <cell r="B503" t="str">
            <v>P_</v>
          </cell>
          <cell r="C503" t="str">
            <v>L</v>
          </cell>
          <cell r="D503">
            <v>11713</v>
          </cell>
        </row>
        <row r="504">
          <cell r="B504" t="str">
            <v>P_</v>
          </cell>
          <cell r="C504" t="str">
            <v>L</v>
          </cell>
          <cell r="D504">
            <v>11714</v>
          </cell>
        </row>
        <row r="505">
          <cell r="B505" t="str">
            <v>P_</v>
          </cell>
          <cell r="C505" t="str">
            <v>L</v>
          </cell>
          <cell r="D505">
            <v>11715</v>
          </cell>
        </row>
        <row r="506">
          <cell r="B506" t="str">
            <v>P_</v>
          </cell>
          <cell r="C506" t="str">
            <v>L</v>
          </cell>
          <cell r="D506">
            <v>11716</v>
          </cell>
        </row>
        <row r="507">
          <cell r="B507" t="str">
            <v>P_</v>
          </cell>
          <cell r="C507" t="str">
            <v>L</v>
          </cell>
          <cell r="D507">
            <v>11717</v>
          </cell>
        </row>
        <row r="508">
          <cell r="B508" t="str">
            <v>P_</v>
          </cell>
          <cell r="C508" t="str">
            <v>L</v>
          </cell>
          <cell r="D508">
            <v>11718</v>
          </cell>
        </row>
        <row r="509">
          <cell r="B509" t="str">
            <v>P_</v>
          </cell>
          <cell r="C509" t="str">
            <v>L</v>
          </cell>
          <cell r="D509">
            <v>11719</v>
          </cell>
        </row>
        <row r="510">
          <cell r="B510" t="str">
            <v>P_</v>
          </cell>
          <cell r="C510" t="str">
            <v>L</v>
          </cell>
          <cell r="D510">
            <v>11720</v>
          </cell>
        </row>
        <row r="511">
          <cell r="B511" t="str">
            <v>P_</v>
          </cell>
          <cell r="C511" t="str">
            <v>L</v>
          </cell>
          <cell r="D511">
            <v>11721</v>
          </cell>
        </row>
        <row r="512">
          <cell r="B512" t="str">
            <v>P_</v>
          </cell>
          <cell r="C512" t="str">
            <v>L</v>
          </cell>
          <cell r="D512">
            <v>11722</v>
          </cell>
        </row>
        <row r="513">
          <cell r="B513" t="str">
            <v>P_</v>
          </cell>
          <cell r="C513" t="str">
            <v>L</v>
          </cell>
          <cell r="D513">
            <v>11723</v>
          </cell>
        </row>
        <row r="514">
          <cell r="B514" t="str">
            <v>P_</v>
          </cell>
          <cell r="C514" t="str">
            <v>L</v>
          </cell>
          <cell r="D514">
            <v>11724</v>
          </cell>
        </row>
        <row r="515">
          <cell r="B515" t="str">
            <v>P_</v>
          </cell>
          <cell r="C515" t="str">
            <v>L</v>
          </cell>
          <cell r="D515">
            <v>11725</v>
          </cell>
        </row>
        <row r="516">
          <cell r="B516" t="str">
            <v>P_</v>
          </cell>
          <cell r="C516" t="str">
            <v>L</v>
          </cell>
          <cell r="D516">
            <v>11726</v>
          </cell>
        </row>
        <row r="517">
          <cell r="B517" t="str">
            <v>P_</v>
          </cell>
          <cell r="C517" t="str">
            <v>L</v>
          </cell>
          <cell r="D517">
            <v>11727</v>
          </cell>
        </row>
        <row r="518">
          <cell r="B518" t="str">
            <v>P_</v>
          </cell>
          <cell r="C518" t="str">
            <v>L</v>
          </cell>
          <cell r="D518">
            <v>11728</v>
          </cell>
        </row>
        <row r="519">
          <cell r="B519" t="str">
            <v>P_</v>
          </cell>
          <cell r="C519" t="str">
            <v>L</v>
          </cell>
          <cell r="D519">
            <v>11729</v>
          </cell>
        </row>
        <row r="520">
          <cell r="B520" t="str">
            <v>P_</v>
          </cell>
          <cell r="C520" t="str">
            <v>L</v>
          </cell>
          <cell r="D520">
            <v>11730</v>
          </cell>
        </row>
        <row r="521">
          <cell r="A521" t="str">
            <v>ZGI</v>
          </cell>
          <cell r="B521" t="str">
            <v>P_</v>
          </cell>
          <cell r="C521" t="str">
            <v>L</v>
          </cell>
          <cell r="D521">
            <v>11801</v>
          </cell>
        </row>
        <row r="522">
          <cell r="B522" t="str">
            <v>P_</v>
          </cell>
          <cell r="C522" t="str">
            <v>L</v>
          </cell>
          <cell r="D522">
            <v>11802</v>
          </cell>
        </row>
        <row r="523">
          <cell r="B523" t="str">
            <v>P_</v>
          </cell>
          <cell r="C523" t="str">
            <v>L</v>
          </cell>
          <cell r="D523">
            <v>11803</v>
          </cell>
        </row>
        <row r="524">
          <cell r="B524" t="str">
            <v>P_</v>
          </cell>
          <cell r="C524" t="str">
            <v>L</v>
          </cell>
          <cell r="D524">
            <v>11804</v>
          </cell>
        </row>
        <row r="525">
          <cell r="B525" t="str">
            <v>P_</v>
          </cell>
          <cell r="C525" t="str">
            <v>L</v>
          </cell>
          <cell r="D525">
            <v>11805</v>
          </cell>
        </row>
        <row r="526">
          <cell r="B526" t="str">
            <v>P_</v>
          </cell>
          <cell r="C526" t="str">
            <v>L</v>
          </cell>
          <cell r="D526">
            <v>11806</v>
          </cell>
        </row>
        <row r="527">
          <cell r="B527" t="str">
            <v>P_</v>
          </cell>
          <cell r="C527" t="str">
            <v>L</v>
          </cell>
          <cell r="D527">
            <v>11807</v>
          </cell>
        </row>
        <row r="528">
          <cell r="B528" t="str">
            <v>P_</v>
          </cell>
          <cell r="C528" t="str">
            <v>L</v>
          </cell>
          <cell r="D528">
            <v>11808</v>
          </cell>
        </row>
        <row r="529">
          <cell r="B529" t="str">
            <v>P_</v>
          </cell>
          <cell r="C529" t="str">
            <v>L</v>
          </cell>
          <cell r="D529">
            <v>11809</v>
          </cell>
        </row>
        <row r="530">
          <cell r="B530" t="str">
            <v>P_</v>
          </cell>
          <cell r="C530" t="str">
            <v>L</v>
          </cell>
          <cell r="D530">
            <v>11810</v>
          </cell>
        </row>
        <row r="531">
          <cell r="B531" t="str">
            <v>P_</v>
          </cell>
          <cell r="C531" t="str">
            <v>L</v>
          </cell>
          <cell r="D531">
            <v>11811</v>
          </cell>
        </row>
        <row r="532">
          <cell r="B532" t="str">
            <v>P_</v>
          </cell>
          <cell r="C532" t="str">
            <v>L</v>
          </cell>
          <cell r="D532">
            <v>11812</v>
          </cell>
        </row>
        <row r="533">
          <cell r="B533" t="str">
            <v>P_</v>
          </cell>
          <cell r="C533" t="str">
            <v>L</v>
          </cell>
          <cell r="D533">
            <v>11813</v>
          </cell>
        </row>
        <row r="534">
          <cell r="B534" t="str">
            <v>P_</v>
          </cell>
          <cell r="C534" t="str">
            <v>L</v>
          </cell>
          <cell r="D534">
            <v>11814</v>
          </cell>
        </row>
        <row r="535">
          <cell r="B535" t="str">
            <v>P_</v>
          </cell>
          <cell r="C535" t="str">
            <v>L</v>
          </cell>
          <cell r="D535">
            <v>11815</v>
          </cell>
        </row>
        <row r="536">
          <cell r="B536" t="str">
            <v>P_</v>
          </cell>
          <cell r="C536" t="str">
            <v>L</v>
          </cell>
          <cell r="D536">
            <v>11816</v>
          </cell>
        </row>
        <row r="537">
          <cell r="B537" t="str">
            <v>P_</v>
          </cell>
          <cell r="C537" t="str">
            <v>L</v>
          </cell>
          <cell r="D537">
            <v>11817</v>
          </cell>
        </row>
        <row r="538">
          <cell r="B538" t="str">
            <v>P_</v>
          </cell>
          <cell r="C538" t="str">
            <v>L</v>
          </cell>
          <cell r="D538">
            <v>11818</v>
          </cell>
        </row>
        <row r="539">
          <cell r="B539" t="str">
            <v>P_</v>
          </cell>
          <cell r="C539" t="str">
            <v>L</v>
          </cell>
          <cell r="D539">
            <v>11819</v>
          </cell>
        </row>
        <row r="540">
          <cell r="B540" t="str">
            <v>P_</v>
          </cell>
          <cell r="C540" t="str">
            <v>L</v>
          </cell>
          <cell r="D540">
            <v>11820</v>
          </cell>
        </row>
        <row r="541">
          <cell r="B541" t="str">
            <v>P_</v>
          </cell>
          <cell r="C541" t="str">
            <v>L</v>
          </cell>
          <cell r="D541">
            <v>11821</v>
          </cell>
        </row>
        <row r="542">
          <cell r="B542" t="str">
            <v>P_</v>
          </cell>
          <cell r="C542" t="str">
            <v>L</v>
          </cell>
          <cell r="D542">
            <v>11822</v>
          </cell>
        </row>
        <row r="543">
          <cell r="B543" t="str">
            <v>P_</v>
          </cell>
          <cell r="C543" t="str">
            <v>L</v>
          </cell>
          <cell r="D543">
            <v>11823</v>
          </cell>
        </row>
        <row r="544">
          <cell r="B544" t="str">
            <v>P_</v>
          </cell>
          <cell r="C544" t="str">
            <v>L</v>
          </cell>
          <cell r="D544">
            <v>11824</v>
          </cell>
        </row>
        <row r="545">
          <cell r="B545" t="str">
            <v>P_</v>
          </cell>
          <cell r="C545" t="str">
            <v>L</v>
          </cell>
          <cell r="D545">
            <v>11825</v>
          </cell>
        </row>
        <row r="546">
          <cell r="B546" t="str">
            <v>P_</v>
          </cell>
          <cell r="C546" t="str">
            <v>L</v>
          </cell>
          <cell r="D546">
            <v>11826</v>
          </cell>
        </row>
        <row r="547">
          <cell r="B547" t="str">
            <v>P_</v>
          </cell>
          <cell r="C547" t="str">
            <v>L</v>
          </cell>
          <cell r="D547">
            <v>11827</v>
          </cell>
        </row>
        <row r="548">
          <cell r="B548" t="str">
            <v>P_</v>
          </cell>
          <cell r="C548" t="str">
            <v>L</v>
          </cell>
          <cell r="D548">
            <v>11828</v>
          </cell>
        </row>
        <row r="549">
          <cell r="B549" t="str">
            <v>P_</v>
          </cell>
          <cell r="C549" t="str">
            <v>L</v>
          </cell>
          <cell r="D549">
            <v>11829</v>
          </cell>
        </row>
        <row r="550">
          <cell r="B550" t="str">
            <v>P_</v>
          </cell>
          <cell r="C550" t="str">
            <v>L</v>
          </cell>
          <cell r="D550">
            <v>11830</v>
          </cell>
        </row>
        <row r="551">
          <cell r="A551" t="str">
            <v>ZGI</v>
          </cell>
          <cell r="B551" t="str">
            <v>P_</v>
          </cell>
          <cell r="C551" t="str">
            <v>L</v>
          </cell>
          <cell r="D551">
            <v>11901</v>
          </cell>
        </row>
        <row r="552">
          <cell r="B552" t="str">
            <v>P_</v>
          </cell>
          <cell r="C552" t="str">
            <v>L</v>
          </cell>
          <cell r="D552">
            <v>11902</v>
          </cell>
        </row>
        <row r="553">
          <cell r="B553" t="str">
            <v>P_</v>
          </cell>
          <cell r="C553" t="str">
            <v>L</v>
          </cell>
          <cell r="D553">
            <v>11903</v>
          </cell>
        </row>
        <row r="554">
          <cell r="B554" t="str">
            <v>P_</v>
          </cell>
          <cell r="C554" t="str">
            <v>L</v>
          </cell>
          <cell r="D554">
            <v>11904</v>
          </cell>
        </row>
        <row r="555">
          <cell r="B555" t="str">
            <v>P_</v>
          </cell>
          <cell r="C555" t="str">
            <v>L</v>
          </cell>
          <cell r="D555">
            <v>11905</v>
          </cell>
        </row>
        <row r="556">
          <cell r="B556" t="str">
            <v>P_</v>
          </cell>
          <cell r="C556" t="str">
            <v>L</v>
          </cell>
          <cell r="D556">
            <v>11906</v>
          </cell>
        </row>
        <row r="557">
          <cell r="B557" t="str">
            <v>P_</v>
          </cell>
          <cell r="C557" t="str">
            <v>L</v>
          </cell>
          <cell r="D557">
            <v>11907</v>
          </cell>
        </row>
        <row r="558">
          <cell r="B558" t="str">
            <v>P_</v>
          </cell>
          <cell r="C558" t="str">
            <v>L</v>
          </cell>
          <cell r="D558">
            <v>11908</v>
          </cell>
        </row>
        <row r="559">
          <cell r="B559" t="str">
            <v>P_</v>
          </cell>
          <cell r="C559" t="str">
            <v>L</v>
          </cell>
          <cell r="D559">
            <v>11909</v>
          </cell>
        </row>
        <row r="560">
          <cell r="B560" t="str">
            <v>P_</v>
          </cell>
          <cell r="C560" t="str">
            <v>L</v>
          </cell>
          <cell r="D560">
            <v>11910</v>
          </cell>
        </row>
        <row r="561">
          <cell r="B561" t="str">
            <v>P_</v>
          </cell>
          <cell r="C561" t="str">
            <v>L</v>
          </cell>
          <cell r="D561">
            <v>11911</v>
          </cell>
        </row>
        <row r="562">
          <cell r="B562" t="str">
            <v>P_</v>
          </cell>
          <cell r="C562" t="str">
            <v>L</v>
          </cell>
          <cell r="D562">
            <v>11912</v>
          </cell>
        </row>
        <row r="563">
          <cell r="B563" t="str">
            <v>P_</v>
          </cell>
          <cell r="C563" t="str">
            <v>L</v>
          </cell>
          <cell r="D563">
            <v>11913</v>
          </cell>
        </row>
        <row r="564">
          <cell r="B564" t="str">
            <v>P_</v>
          </cell>
          <cell r="C564" t="str">
            <v>L</v>
          </cell>
          <cell r="D564">
            <v>11914</v>
          </cell>
        </row>
        <row r="565">
          <cell r="B565" t="str">
            <v>P_</v>
          </cell>
          <cell r="C565" t="str">
            <v>L</v>
          </cell>
          <cell r="D565">
            <v>11915</v>
          </cell>
        </row>
        <row r="566">
          <cell r="B566" t="str">
            <v>P_</v>
          </cell>
          <cell r="C566" t="str">
            <v>L</v>
          </cell>
          <cell r="D566">
            <v>11916</v>
          </cell>
        </row>
        <row r="567">
          <cell r="B567" t="str">
            <v>P_</v>
          </cell>
          <cell r="C567" t="str">
            <v>L</v>
          </cell>
          <cell r="D567">
            <v>11917</v>
          </cell>
        </row>
        <row r="568">
          <cell r="B568" t="str">
            <v>P_</v>
          </cell>
          <cell r="C568" t="str">
            <v>L</v>
          </cell>
          <cell r="D568">
            <v>11918</v>
          </cell>
        </row>
        <row r="569">
          <cell r="B569" t="str">
            <v>P_</v>
          </cell>
          <cell r="C569" t="str">
            <v>L</v>
          </cell>
          <cell r="D569">
            <v>11919</v>
          </cell>
        </row>
        <row r="570">
          <cell r="B570" t="str">
            <v>P_</v>
          </cell>
          <cell r="C570" t="str">
            <v>L</v>
          </cell>
          <cell r="D570">
            <v>11920</v>
          </cell>
        </row>
        <row r="571">
          <cell r="B571" t="str">
            <v>P_</v>
          </cell>
          <cell r="C571" t="str">
            <v>L</v>
          </cell>
          <cell r="D571">
            <v>11921</v>
          </cell>
        </row>
        <row r="572">
          <cell r="B572" t="str">
            <v>P_</v>
          </cell>
          <cell r="C572" t="str">
            <v>L</v>
          </cell>
          <cell r="D572">
            <v>11922</v>
          </cell>
        </row>
        <row r="573">
          <cell r="B573" t="str">
            <v>P_</v>
          </cell>
          <cell r="C573" t="str">
            <v>L</v>
          </cell>
          <cell r="D573">
            <v>11923</v>
          </cell>
        </row>
        <row r="574">
          <cell r="B574" t="str">
            <v>P_</v>
          </cell>
          <cell r="C574" t="str">
            <v>L</v>
          </cell>
          <cell r="D574">
            <v>11924</v>
          </cell>
        </row>
        <row r="575">
          <cell r="B575" t="str">
            <v>P_</v>
          </cell>
          <cell r="C575" t="str">
            <v>L</v>
          </cell>
          <cell r="D575">
            <v>11925</v>
          </cell>
        </row>
        <row r="576">
          <cell r="B576" t="str">
            <v>P_</v>
          </cell>
          <cell r="C576" t="str">
            <v>L</v>
          </cell>
          <cell r="D576">
            <v>11926</v>
          </cell>
        </row>
        <row r="577">
          <cell r="B577" t="str">
            <v>P_</v>
          </cell>
          <cell r="C577" t="str">
            <v>L</v>
          </cell>
          <cell r="D577">
            <v>11927</v>
          </cell>
        </row>
        <row r="578">
          <cell r="B578" t="str">
            <v>P_</v>
          </cell>
          <cell r="C578" t="str">
            <v>L</v>
          </cell>
          <cell r="D578">
            <v>11928</v>
          </cell>
        </row>
        <row r="579">
          <cell r="B579" t="str">
            <v>P_</v>
          </cell>
          <cell r="C579" t="str">
            <v>L</v>
          </cell>
          <cell r="D579">
            <v>11929</v>
          </cell>
        </row>
        <row r="580">
          <cell r="B580" t="str">
            <v>P_</v>
          </cell>
          <cell r="C580" t="str">
            <v>L</v>
          </cell>
          <cell r="D580">
            <v>11930</v>
          </cell>
        </row>
        <row r="581">
          <cell r="A581" t="str">
            <v>ZGI</v>
          </cell>
          <cell r="B581" t="str">
            <v>P_</v>
          </cell>
          <cell r="C581" t="str">
            <v>L</v>
          </cell>
          <cell r="D581">
            <v>12001</v>
          </cell>
        </row>
        <row r="582">
          <cell r="B582" t="str">
            <v>P_</v>
          </cell>
          <cell r="C582" t="str">
            <v>L</v>
          </cell>
          <cell r="D582">
            <v>12002</v>
          </cell>
        </row>
        <row r="583">
          <cell r="B583" t="str">
            <v>P_</v>
          </cell>
          <cell r="C583" t="str">
            <v>L</v>
          </cell>
          <cell r="D583">
            <v>12003</v>
          </cell>
        </row>
        <row r="584">
          <cell r="B584" t="str">
            <v>P_</v>
          </cell>
          <cell r="C584" t="str">
            <v>L</v>
          </cell>
          <cell r="D584">
            <v>12004</v>
          </cell>
        </row>
        <row r="585">
          <cell r="B585" t="str">
            <v>P_</v>
          </cell>
          <cell r="C585" t="str">
            <v>L</v>
          </cell>
          <cell r="D585">
            <v>12005</v>
          </cell>
        </row>
        <row r="586">
          <cell r="B586" t="str">
            <v>P_</v>
          </cell>
          <cell r="C586" t="str">
            <v>L</v>
          </cell>
          <cell r="D586">
            <v>12006</v>
          </cell>
        </row>
        <row r="587">
          <cell r="B587" t="str">
            <v>P_</v>
          </cell>
          <cell r="C587" t="str">
            <v>L</v>
          </cell>
          <cell r="D587">
            <v>12007</v>
          </cell>
        </row>
        <row r="588">
          <cell r="B588" t="str">
            <v>P_</v>
          </cell>
          <cell r="C588" t="str">
            <v>L</v>
          </cell>
          <cell r="D588">
            <v>12008</v>
          </cell>
        </row>
        <row r="589">
          <cell r="B589" t="str">
            <v>P_</v>
          </cell>
          <cell r="C589" t="str">
            <v>L</v>
          </cell>
          <cell r="D589">
            <v>12009</v>
          </cell>
        </row>
        <row r="590">
          <cell r="B590" t="str">
            <v>P_</v>
          </cell>
          <cell r="C590" t="str">
            <v>L</v>
          </cell>
          <cell r="D590">
            <v>12010</v>
          </cell>
        </row>
        <row r="591">
          <cell r="B591" t="str">
            <v>P_</v>
          </cell>
          <cell r="C591" t="str">
            <v>L</v>
          </cell>
          <cell r="D591">
            <v>12011</v>
          </cell>
        </row>
        <row r="592">
          <cell r="B592" t="str">
            <v>P_</v>
          </cell>
          <cell r="C592" t="str">
            <v>L</v>
          </cell>
          <cell r="D592">
            <v>12012</v>
          </cell>
        </row>
        <row r="593">
          <cell r="B593" t="str">
            <v>P_</v>
          </cell>
          <cell r="C593" t="str">
            <v>L</v>
          </cell>
          <cell r="D593">
            <v>12013</v>
          </cell>
        </row>
        <row r="594">
          <cell r="B594" t="str">
            <v>P_</v>
          </cell>
          <cell r="C594" t="str">
            <v>L</v>
          </cell>
          <cell r="D594">
            <v>12014</v>
          </cell>
        </row>
        <row r="595">
          <cell r="B595" t="str">
            <v>P_</v>
          </cell>
          <cell r="C595" t="str">
            <v>L</v>
          </cell>
          <cell r="D595">
            <v>12015</v>
          </cell>
        </row>
        <row r="596">
          <cell r="B596" t="str">
            <v>P_</v>
          </cell>
          <cell r="C596" t="str">
            <v>L</v>
          </cell>
          <cell r="D596">
            <v>12016</v>
          </cell>
        </row>
        <row r="597">
          <cell r="B597" t="str">
            <v>P_</v>
          </cell>
          <cell r="C597" t="str">
            <v>L</v>
          </cell>
          <cell r="D597">
            <v>12017</v>
          </cell>
        </row>
        <row r="598">
          <cell r="B598" t="str">
            <v>P_</v>
          </cell>
          <cell r="C598" t="str">
            <v>L</v>
          </cell>
          <cell r="D598">
            <v>12018</v>
          </cell>
        </row>
        <row r="599">
          <cell r="B599" t="str">
            <v>P_</v>
          </cell>
          <cell r="C599" t="str">
            <v>L</v>
          </cell>
          <cell r="D599">
            <v>12019</v>
          </cell>
        </row>
        <row r="600">
          <cell r="B600" t="str">
            <v>P_</v>
          </cell>
          <cell r="C600" t="str">
            <v>L</v>
          </cell>
          <cell r="D600">
            <v>12020</v>
          </cell>
        </row>
        <row r="601">
          <cell r="B601" t="str">
            <v>P_</v>
          </cell>
          <cell r="C601" t="str">
            <v>L</v>
          </cell>
          <cell r="D601">
            <v>12021</v>
          </cell>
        </row>
        <row r="602">
          <cell r="B602" t="str">
            <v>P_</v>
          </cell>
          <cell r="C602" t="str">
            <v>L</v>
          </cell>
          <cell r="D602">
            <v>12022</v>
          </cell>
        </row>
        <row r="603">
          <cell r="B603" t="str">
            <v>P_</v>
          </cell>
          <cell r="C603" t="str">
            <v>L</v>
          </cell>
          <cell r="D603">
            <v>12023</v>
          </cell>
        </row>
        <row r="604">
          <cell r="B604" t="str">
            <v>P_</v>
          </cell>
          <cell r="C604" t="str">
            <v>L</v>
          </cell>
          <cell r="D604">
            <v>12024</v>
          </cell>
        </row>
        <row r="605">
          <cell r="B605" t="str">
            <v>P_</v>
          </cell>
          <cell r="C605" t="str">
            <v>L</v>
          </cell>
          <cell r="D605">
            <v>12025</v>
          </cell>
        </row>
        <row r="606">
          <cell r="B606" t="str">
            <v>P_</v>
          </cell>
          <cell r="C606" t="str">
            <v>L</v>
          </cell>
          <cell r="D606">
            <v>12026</v>
          </cell>
        </row>
        <row r="607">
          <cell r="B607" t="str">
            <v>P_</v>
          </cell>
          <cell r="C607" t="str">
            <v>L</v>
          </cell>
          <cell r="D607">
            <v>12027</v>
          </cell>
        </row>
        <row r="608">
          <cell r="B608" t="str">
            <v>P_</v>
          </cell>
          <cell r="C608" t="str">
            <v>L</v>
          </cell>
          <cell r="D608">
            <v>12028</v>
          </cell>
        </row>
        <row r="609">
          <cell r="B609" t="str">
            <v>P_</v>
          </cell>
          <cell r="C609" t="str">
            <v>L</v>
          </cell>
          <cell r="D609">
            <v>12029</v>
          </cell>
        </row>
        <row r="610">
          <cell r="B610" t="str">
            <v>P_</v>
          </cell>
          <cell r="C610" t="str">
            <v>L</v>
          </cell>
          <cell r="D610">
            <v>12030</v>
          </cell>
        </row>
        <row r="611">
          <cell r="A611" t="str">
            <v>GH_TUBAN</v>
          </cell>
          <cell r="B611" t="str">
            <v>LBS1_P_Exp._Tuban</v>
          </cell>
          <cell r="C611" t="str">
            <v>R</v>
          </cell>
          <cell r="D611">
            <v>20101</v>
          </cell>
        </row>
        <row r="612">
          <cell r="B612" t="str">
            <v>LBS2_Bali_Bintang</v>
          </cell>
          <cell r="C612" t="str">
            <v>R</v>
          </cell>
          <cell r="D612">
            <v>20102</v>
          </cell>
        </row>
        <row r="613">
          <cell r="B613" t="str">
            <v>LBS3_Kopel_1</v>
          </cell>
          <cell r="C613" t="str">
            <v>R</v>
          </cell>
          <cell r="D613">
            <v>20103</v>
          </cell>
        </row>
        <row r="614">
          <cell r="B614" t="str">
            <v>LBS4_Discovery</v>
          </cell>
          <cell r="C614" t="str">
            <v>R</v>
          </cell>
          <cell r="D614">
            <v>20104</v>
          </cell>
        </row>
        <row r="615">
          <cell r="B615" t="str">
            <v>LBS5_Airport</v>
          </cell>
          <cell r="C615" t="str">
            <v>R</v>
          </cell>
          <cell r="D615">
            <v>20105</v>
          </cell>
        </row>
        <row r="616">
          <cell r="B616" t="str">
            <v>LBS6_Kopel_2</v>
          </cell>
          <cell r="C616" t="str">
            <v>R</v>
          </cell>
          <cell r="D616">
            <v>20106</v>
          </cell>
        </row>
        <row r="617">
          <cell r="B617" t="str">
            <v>LBS7_Bandara</v>
          </cell>
          <cell r="C617" t="str">
            <v>L</v>
          </cell>
          <cell r="D617">
            <v>20107</v>
          </cell>
        </row>
        <row r="618">
          <cell r="B618" t="str">
            <v>LBS8_Spare_Tuban</v>
          </cell>
          <cell r="C618" t="str">
            <v>L</v>
          </cell>
          <cell r="D618">
            <v>20108</v>
          </cell>
        </row>
        <row r="619">
          <cell r="B619" t="str">
            <v>LBS9_Spare_Tuban</v>
          </cell>
          <cell r="C619" t="str">
            <v>L</v>
          </cell>
          <cell r="D619">
            <v>20109</v>
          </cell>
        </row>
        <row r="620">
          <cell r="B620" t="str">
            <v>LBS10_Spare_Tuban</v>
          </cell>
          <cell r="C620" t="str">
            <v>L</v>
          </cell>
          <cell r="D620">
            <v>20110</v>
          </cell>
        </row>
        <row r="621">
          <cell r="A621" t="str">
            <v>GH_SEMAWANG</v>
          </cell>
          <cell r="B621" t="str">
            <v>LBS1_Bali_Hyatt</v>
          </cell>
          <cell r="C621" t="str">
            <v>R</v>
          </cell>
          <cell r="D621">
            <v>20201</v>
          </cell>
        </row>
        <row r="622">
          <cell r="B622" t="str">
            <v>LBS2_Surya_Beach</v>
          </cell>
          <cell r="C622" t="str">
            <v>R</v>
          </cell>
          <cell r="D622">
            <v>20202</v>
          </cell>
        </row>
        <row r="623">
          <cell r="B623" t="str">
            <v>LBS3_P_Exp._Semawang</v>
          </cell>
          <cell r="C623" t="str">
            <v>R</v>
          </cell>
          <cell r="D623">
            <v>20203</v>
          </cell>
        </row>
        <row r="624">
          <cell r="B624" t="str">
            <v>LBS4_P_Renon</v>
          </cell>
          <cell r="C624" t="str">
            <v>R</v>
          </cell>
          <cell r="D624">
            <v>20204</v>
          </cell>
        </row>
        <row r="625">
          <cell r="B625" t="str">
            <v>LBS5_Spare_Semawang</v>
          </cell>
          <cell r="C625" t="str">
            <v>L</v>
          </cell>
          <cell r="D625">
            <v>20205</v>
          </cell>
        </row>
        <row r="626">
          <cell r="B626" t="str">
            <v>LBS6_Spare_Semawang</v>
          </cell>
          <cell r="C626" t="str">
            <v>L</v>
          </cell>
          <cell r="D626">
            <v>20206</v>
          </cell>
        </row>
        <row r="627">
          <cell r="B627" t="str">
            <v>LBS7_Spare_Semawang</v>
          </cell>
          <cell r="C627" t="str">
            <v>L</v>
          </cell>
          <cell r="D627">
            <v>20207</v>
          </cell>
        </row>
        <row r="628">
          <cell r="B628" t="str">
            <v>LBS8_Spare_Semawang</v>
          </cell>
          <cell r="C628" t="str">
            <v>L</v>
          </cell>
          <cell r="D628">
            <v>20208</v>
          </cell>
        </row>
        <row r="629">
          <cell r="B629" t="str">
            <v>LBS9_Spare_Semawang</v>
          </cell>
          <cell r="C629" t="str">
            <v>L</v>
          </cell>
          <cell r="D629">
            <v>20209</v>
          </cell>
        </row>
        <row r="630">
          <cell r="B630" t="str">
            <v>LBS10_Spare_Semawang</v>
          </cell>
          <cell r="C630" t="str">
            <v>L</v>
          </cell>
          <cell r="D630">
            <v>20210</v>
          </cell>
        </row>
        <row r="631">
          <cell r="A631" t="str">
            <v>GH_LEGIAN</v>
          </cell>
          <cell r="B631" t="str">
            <v>LBS1_Dyana_Pura</v>
          </cell>
          <cell r="C631" t="str">
            <v>R</v>
          </cell>
          <cell r="D631">
            <v>20301</v>
          </cell>
        </row>
        <row r="632">
          <cell r="B632" t="str">
            <v>LBS2_H_Mandira</v>
          </cell>
          <cell r="C632" t="str">
            <v>R</v>
          </cell>
          <cell r="D632">
            <v>20302</v>
          </cell>
        </row>
        <row r="633">
          <cell r="B633" t="str">
            <v>LBS3_Kuta_Jaya</v>
          </cell>
          <cell r="C633" t="str">
            <v>R</v>
          </cell>
          <cell r="D633">
            <v>20303</v>
          </cell>
        </row>
        <row r="634">
          <cell r="B634" t="str">
            <v>LBS4_P_Exp._Legian</v>
          </cell>
          <cell r="C634" t="str">
            <v>R</v>
          </cell>
          <cell r="D634">
            <v>20304</v>
          </cell>
        </row>
        <row r="635">
          <cell r="B635" t="str">
            <v>LBS5_P_Pelasa</v>
          </cell>
          <cell r="C635" t="str">
            <v>R</v>
          </cell>
          <cell r="D635">
            <v>20305</v>
          </cell>
        </row>
        <row r="636">
          <cell r="B636" t="str">
            <v>LBS6_P_Suwung</v>
          </cell>
          <cell r="C636" t="str">
            <v>R</v>
          </cell>
          <cell r="D636">
            <v>20306</v>
          </cell>
        </row>
        <row r="637">
          <cell r="B637" t="str">
            <v>LBS7_Kopel_Legian</v>
          </cell>
          <cell r="C637" t="str">
            <v>R</v>
          </cell>
          <cell r="D637">
            <v>20307</v>
          </cell>
        </row>
        <row r="638">
          <cell r="B638" t="str">
            <v>LBS8_Spare_ Legian</v>
          </cell>
          <cell r="C638" t="str">
            <v>L</v>
          </cell>
          <cell r="D638">
            <v>20308</v>
          </cell>
        </row>
        <row r="639">
          <cell r="B639" t="str">
            <v>LBS9_Spare_ Legian</v>
          </cell>
          <cell r="C639" t="str">
            <v>L</v>
          </cell>
          <cell r="D639">
            <v>20309</v>
          </cell>
        </row>
        <row r="640">
          <cell r="B640" t="str">
            <v>LBS10_Spare_ Legian</v>
          </cell>
          <cell r="C640" t="str">
            <v>L</v>
          </cell>
          <cell r="D640">
            <v>20310</v>
          </cell>
        </row>
        <row r="641">
          <cell r="A641" t="str">
            <v>GH_TOHPATI</v>
          </cell>
          <cell r="B641" t="str">
            <v>LBS1_Spare_Tohpati</v>
          </cell>
          <cell r="C641" t="str">
            <v>L</v>
          </cell>
          <cell r="D641">
            <v>20401</v>
          </cell>
        </row>
        <row r="642">
          <cell r="B642" t="str">
            <v>LBS2_F_Bet Ngandang</v>
          </cell>
          <cell r="C642" t="str">
            <v>R</v>
          </cell>
          <cell r="D642">
            <v>20402</v>
          </cell>
        </row>
        <row r="643">
          <cell r="B643" t="str">
            <v>LBS3_F_Batubulan</v>
          </cell>
          <cell r="C643" t="str">
            <v>R</v>
          </cell>
          <cell r="D643">
            <v>20403</v>
          </cell>
        </row>
        <row r="644">
          <cell r="B644" t="str">
            <v>LBS4_F_Patal_Tohpati</v>
          </cell>
          <cell r="C644" t="str">
            <v>R</v>
          </cell>
          <cell r="D644">
            <v>20404</v>
          </cell>
        </row>
        <row r="645">
          <cell r="B645" t="str">
            <v>LBS5_F_RD_PLN</v>
          </cell>
          <cell r="C645" t="str">
            <v>R</v>
          </cell>
          <cell r="D645">
            <v>20405</v>
          </cell>
        </row>
        <row r="646">
          <cell r="B646" t="str">
            <v>LBS6_P_Exp._Tohpati</v>
          </cell>
          <cell r="C646" t="str">
            <v>R</v>
          </cell>
          <cell r="D646">
            <v>20406</v>
          </cell>
        </row>
        <row r="647">
          <cell r="B647" t="str">
            <v>LBS7_Spare Tohpati</v>
          </cell>
          <cell r="C647" t="str">
            <v>L</v>
          </cell>
          <cell r="D647">
            <v>20407</v>
          </cell>
        </row>
        <row r="648">
          <cell r="B648" t="str">
            <v>LBS_</v>
          </cell>
          <cell r="C648" t="str">
            <v>L</v>
          </cell>
          <cell r="D648">
            <v>20408</v>
          </cell>
        </row>
        <row r="649">
          <cell r="B649" t="str">
            <v>LBS_</v>
          </cell>
          <cell r="C649" t="str">
            <v>L</v>
          </cell>
          <cell r="D649">
            <v>20409</v>
          </cell>
        </row>
        <row r="650">
          <cell r="B650" t="str">
            <v>LBS_</v>
          </cell>
          <cell r="C650" t="str">
            <v>L</v>
          </cell>
          <cell r="D650">
            <v>20410</v>
          </cell>
        </row>
        <row r="651">
          <cell r="A651" t="str">
            <v>GH_UNUD</v>
          </cell>
          <cell r="B651" t="str">
            <v>LBS1_Kopel_Unud</v>
          </cell>
          <cell r="C651" t="str">
            <v>R</v>
          </cell>
          <cell r="D651">
            <v>20501</v>
          </cell>
        </row>
        <row r="652">
          <cell r="B652" t="str">
            <v>LBS2_Spare2 Unud</v>
          </cell>
          <cell r="C652" t="str">
            <v>L</v>
          </cell>
          <cell r="D652">
            <v>20502</v>
          </cell>
        </row>
        <row r="653">
          <cell r="B653" t="str">
            <v>LBS3_P_Sudirman</v>
          </cell>
          <cell r="C653" t="str">
            <v>R</v>
          </cell>
          <cell r="D653">
            <v>20503</v>
          </cell>
        </row>
        <row r="654">
          <cell r="B654" t="str">
            <v>LBS4_BKKBN</v>
          </cell>
          <cell r="C654" t="str">
            <v>R</v>
          </cell>
          <cell r="D654">
            <v>20504</v>
          </cell>
        </row>
        <row r="655">
          <cell r="B655" t="str">
            <v>LBS5_P_Exp._Unud</v>
          </cell>
          <cell r="C655" t="str">
            <v>R</v>
          </cell>
          <cell r="D655">
            <v>20505</v>
          </cell>
        </row>
        <row r="656">
          <cell r="B656" t="str">
            <v>LBS6_P_Sidakarya</v>
          </cell>
          <cell r="C656" t="str">
            <v>R</v>
          </cell>
          <cell r="D656">
            <v>20506</v>
          </cell>
        </row>
        <row r="657">
          <cell r="B657" t="str">
            <v>LBS7_F_Teuku_Umar</v>
          </cell>
          <cell r="C657" t="str">
            <v>R</v>
          </cell>
          <cell r="D657">
            <v>20507</v>
          </cell>
        </row>
        <row r="658">
          <cell r="B658" t="str">
            <v>LBS_2_P_VIP2</v>
          </cell>
          <cell r="C658" t="str">
            <v>R</v>
          </cell>
          <cell r="D658">
            <v>20508</v>
          </cell>
        </row>
        <row r="659">
          <cell r="B659" t="str">
            <v>LBS_</v>
          </cell>
          <cell r="C659" t="str">
            <v>L</v>
          </cell>
          <cell r="D659">
            <v>20509</v>
          </cell>
        </row>
        <row r="660">
          <cell r="B660" t="str">
            <v>LBS_</v>
          </cell>
          <cell r="C660" t="str">
            <v>L</v>
          </cell>
          <cell r="D660">
            <v>20510</v>
          </cell>
        </row>
        <row r="661">
          <cell r="A661" t="str">
            <v>GH_M_MANING</v>
          </cell>
          <cell r="B661" t="str">
            <v>LBS_Kopel_M_Maning</v>
          </cell>
          <cell r="C661" t="str">
            <v>R</v>
          </cell>
          <cell r="D661">
            <v>20601</v>
          </cell>
        </row>
        <row r="662">
          <cell r="B662" t="str">
            <v>LBS2_P_Spare MM</v>
          </cell>
          <cell r="C662" t="str">
            <v>R</v>
          </cell>
          <cell r="D662">
            <v>20602</v>
          </cell>
        </row>
        <row r="663">
          <cell r="B663" t="str">
            <v>LBS3_F_Kota</v>
          </cell>
          <cell r="C663" t="str">
            <v>R</v>
          </cell>
          <cell r="D663">
            <v>20603</v>
          </cell>
        </row>
        <row r="664">
          <cell r="B664" t="str">
            <v>LBS4_P_Monang_Maning</v>
          </cell>
          <cell r="C664" t="str">
            <v>R</v>
          </cell>
          <cell r="D664">
            <v>20604</v>
          </cell>
        </row>
        <row r="665">
          <cell r="B665" t="str">
            <v>LBS5_F_Perumnas</v>
          </cell>
          <cell r="C665" t="str">
            <v>R</v>
          </cell>
          <cell r="D665">
            <v>20605</v>
          </cell>
        </row>
        <row r="666">
          <cell r="B666" t="str">
            <v>LBS6_P_Imam Bonjol</v>
          </cell>
          <cell r="C666" t="str">
            <v>R</v>
          </cell>
          <cell r="D666">
            <v>20606</v>
          </cell>
        </row>
        <row r="667">
          <cell r="B667" t="str">
            <v>LBS7_P_Buagan</v>
          </cell>
          <cell r="C667" t="str">
            <v>R</v>
          </cell>
          <cell r="D667">
            <v>20607</v>
          </cell>
        </row>
        <row r="668">
          <cell r="B668" t="str">
            <v>LBS_</v>
          </cell>
          <cell r="C668" t="str">
            <v>L</v>
          </cell>
          <cell r="D668">
            <v>20608</v>
          </cell>
        </row>
        <row r="669">
          <cell r="B669" t="str">
            <v>LBS_</v>
          </cell>
          <cell r="C669" t="str">
            <v>L</v>
          </cell>
          <cell r="D669">
            <v>20609</v>
          </cell>
        </row>
        <row r="670">
          <cell r="B670" t="str">
            <v>LBS_</v>
          </cell>
          <cell r="C670" t="str">
            <v>L</v>
          </cell>
          <cell r="D670">
            <v>20610</v>
          </cell>
        </row>
        <row r="671">
          <cell r="A671" t="str">
            <v>GH_KLUNGKUNG</v>
          </cell>
          <cell r="B671" t="str">
            <v>LBS1_P_Klungkung</v>
          </cell>
          <cell r="C671" t="str">
            <v>R</v>
          </cell>
          <cell r="D671">
            <v>20701</v>
          </cell>
        </row>
        <row r="672">
          <cell r="B672" t="str">
            <v>LBS2_Spare KLG</v>
          </cell>
          <cell r="C672" t="str">
            <v>R</v>
          </cell>
          <cell r="D672">
            <v>20702</v>
          </cell>
        </row>
        <row r="673">
          <cell r="B673" t="str">
            <v>LBS3_F_Semarapura</v>
          </cell>
          <cell r="C673" t="str">
            <v>R</v>
          </cell>
          <cell r="D673">
            <v>20703</v>
          </cell>
        </row>
        <row r="674">
          <cell r="B674" t="str">
            <v>LBS4_F_Dawan</v>
          </cell>
          <cell r="C674" t="str">
            <v>R</v>
          </cell>
          <cell r="D674">
            <v>20704</v>
          </cell>
        </row>
        <row r="675">
          <cell r="B675" t="str">
            <v>LBS5_F_Banjarangkan</v>
          </cell>
          <cell r="C675" t="str">
            <v>R</v>
          </cell>
          <cell r="D675">
            <v>20705</v>
          </cell>
        </row>
        <row r="676">
          <cell r="B676" t="str">
            <v>LBS6_Spare KLG</v>
          </cell>
          <cell r="C676" t="str">
            <v>R</v>
          </cell>
          <cell r="D676">
            <v>20706</v>
          </cell>
        </row>
        <row r="677">
          <cell r="B677" t="str">
            <v>LBS7_Spare KLG</v>
          </cell>
          <cell r="C677" t="str">
            <v>L</v>
          </cell>
          <cell r="D677">
            <v>20707</v>
          </cell>
        </row>
        <row r="678">
          <cell r="B678" t="str">
            <v>LBS_</v>
          </cell>
          <cell r="C678" t="str">
            <v>L</v>
          </cell>
          <cell r="D678">
            <v>20708</v>
          </cell>
        </row>
        <row r="679">
          <cell r="B679" t="str">
            <v>LBS_</v>
          </cell>
          <cell r="C679" t="str">
            <v>L</v>
          </cell>
          <cell r="D679">
            <v>20709</v>
          </cell>
        </row>
        <row r="680">
          <cell r="B680" t="str">
            <v>LBS_</v>
          </cell>
          <cell r="C680" t="str">
            <v>L</v>
          </cell>
          <cell r="D680">
            <v>20710</v>
          </cell>
        </row>
        <row r="681">
          <cell r="A681" t="str">
            <v>GH_SAKAH</v>
          </cell>
          <cell r="B681" t="str">
            <v>LBS1_P_Blahbatuh</v>
          </cell>
          <cell r="C681" t="str">
            <v>R</v>
          </cell>
          <cell r="D681">
            <v>20801</v>
          </cell>
        </row>
        <row r="682">
          <cell r="B682" t="str">
            <v>LBS2_F_Tegalalang</v>
          </cell>
          <cell r="C682" t="str">
            <v>R</v>
          </cell>
          <cell r="D682">
            <v>20802</v>
          </cell>
        </row>
        <row r="683">
          <cell r="B683" t="str">
            <v>LBS3_P_Ubud</v>
          </cell>
          <cell r="C683" t="str">
            <v>R</v>
          </cell>
          <cell r="D683">
            <v>20803</v>
          </cell>
        </row>
        <row r="684">
          <cell r="B684" t="str">
            <v>LBS4_P_Sukawati</v>
          </cell>
          <cell r="C684" t="str">
            <v>R</v>
          </cell>
          <cell r="D684">
            <v>20804</v>
          </cell>
        </row>
        <row r="685">
          <cell r="B685" t="str">
            <v>LBS5_Mas</v>
          </cell>
          <cell r="C685" t="str">
            <v>R</v>
          </cell>
          <cell r="D685">
            <v>20805</v>
          </cell>
        </row>
        <row r="686">
          <cell r="B686" t="str">
            <v>LBS6_F_Peliatan</v>
          </cell>
          <cell r="C686" t="str">
            <v>R</v>
          </cell>
          <cell r="D686">
            <v>20806</v>
          </cell>
        </row>
        <row r="687">
          <cell r="B687" t="str">
            <v>LBS7_F_Batuan</v>
          </cell>
          <cell r="C687" t="str">
            <v>R</v>
          </cell>
          <cell r="D687">
            <v>20807</v>
          </cell>
        </row>
        <row r="688">
          <cell r="B688" t="str">
            <v>LBS_Kopel</v>
          </cell>
          <cell r="C688" t="str">
            <v>L</v>
          </cell>
          <cell r="D688">
            <v>20808</v>
          </cell>
        </row>
        <row r="689">
          <cell r="B689" t="str">
            <v>LBS_</v>
          </cell>
          <cell r="C689" t="str">
            <v>L</v>
          </cell>
          <cell r="D689">
            <v>20809</v>
          </cell>
        </row>
        <row r="690">
          <cell r="B690" t="str">
            <v>LBS_</v>
          </cell>
          <cell r="C690" t="str">
            <v>L</v>
          </cell>
          <cell r="D690">
            <v>20810</v>
          </cell>
        </row>
        <row r="691">
          <cell r="A691" t="str">
            <v>GH_SS_2</v>
          </cell>
          <cell r="B691" t="str">
            <v>LBS1_Bali_Tropic</v>
          </cell>
          <cell r="C691" t="str">
            <v>R</v>
          </cell>
          <cell r="D691">
            <v>20901</v>
          </cell>
        </row>
        <row r="692">
          <cell r="B692" t="str">
            <v>LBS2_Nusa_Indah</v>
          </cell>
          <cell r="C692" t="str">
            <v>R</v>
          </cell>
          <cell r="D692">
            <v>20902</v>
          </cell>
        </row>
        <row r="693">
          <cell r="B693" t="str">
            <v>LBS3_P_SS_II</v>
          </cell>
          <cell r="C693" t="str">
            <v>R</v>
          </cell>
          <cell r="D693">
            <v>20903</v>
          </cell>
        </row>
        <row r="694">
          <cell r="B694" t="str">
            <v>LBS4_Kopel I</v>
          </cell>
          <cell r="C694" t="str">
            <v>R</v>
          </cell>
          <cell r="D694">
            <v>20904</v>
          </cell>
        </row>
        <row r="695">
          <cell r="B695" t="str">
            <v>LBS5_Spare</v>
          </cell>
          <cell r="C695" t="str">
            <v>R</v>
          </cell>
          <cell r="D695">
            <v>20905</v>
          </cell>
        </row>
        <row r="696">
          <cell r="B696" t="str">
            <v>LBS6_Spare</v>
          </cell>
          <cell r="C696" t="str">
            <v>R</v>
          </cell>
          <cell r="D696">
            <v>20906</v>
          </cell>
        </row>
        <row r="697">
          <cell r="B697" t="str">
            <v>LBS7_Spare</v>
          </cell>
          <cell r="C697" t="str">
            <v>R</v>
          </cell>
          <cell r="D697">
            <v>20907</v>
          </cell>
        </row>
        <row r="698">
          <cell r="B698" t="str">
            <v>LBS_</v>
          </cell>
          <cell r="C698" t="str">
            <v>L</v>
          </cell>
          <cell r="D698">
            <v>20908</v>
          </cell>
        </row>
        <row r="699">
          <cell r="B699" t="str">
            <v>LBS_</v>
          </cell>
          <cell r="C699" t="str">
            <v>L</v>
          </cell>
          <cell r="D699">
            <v>20909</v>
          </cell>
        </row>
        <row r="700">
          <cell r="B700" t="str">
            <v>LBS_</v>
          </cell>
          <cell r="C700" t="str">
            <v>L</v>
          </cell>
          <cell r="D700">
            <v>20910</v>
          </cell>
        </row>
        <row r="701">
          <cell r="A701" t="str">
            <v>GH_SS_1</v>
          </cell>
          <cell r="B701" t="str">
            <v>LBS1_Gardu_N</v>
          </cell>
          <cell r="C701" t="str">
            <v>R</v>
          </cell>
          <cell r="D701">
            <v>21001</v>
          </cell>
        </row>
        <row r="702">
          <cell r="B702" t="str">
            <v>LBS2_Cikaratei</v>
          </cell>
          <cell r="C702" t="str">
            <v>R</v>
          </cell>
          <cell r="D702">
            <v>21002</v>
          </cell>
        </row>
        <row r="703">
          <cell r="B703" t="str">
            <v>LBS3_P_SS_I</v>
          </cell>
          <cell r="C703" t="str">
            <v>R</v>
          </cell>
          <cell r="D703">
            <v>21003</v>
          </cell>
        </row>
        <row r="704">
          <cell r="B704" t="str">
            <v>LBS4_Amenity Core</v>
          </cell>
          <cell r="C704" t="str">
            <v>L</v>
          </cell>
          <cell r="D704">
            <v>21004</v>
          </cell>
        </row>
        <row r="705">
          <cell r="B705" t="str">
            <v>LBS5_Spare</v>
          </cell>
          <cell r="C705" t="str">
            <v>L</v>
          </cell>
          <cell r="D705">
            <v>21005</v>
          </cell>
        </row>
        <row r="706">
          <cell r="B706" t="str">
            <v>LBS6_Spare</v>
          </cell>
          <cell r="C706" t="str">
            <v>L</v>
          </cell>
          <cell r="D706">
            <v>21006</v>
          </cell>
        </row>
        <row r="707">
          <cell r="B707" t="str">
            <v>LBS7_Spare</v>
          </cell>
          <cell r="C707" t="str">
            <v>L</v>
          </cell>
          <cell r="D707">
            <v>21007</v>
          </cell>
        </row>
        <row r="708">
          <cell r="B708" t="str">
            <v>LBS_</v>
          </cell>
          <cell r="C708" t="str">
            <v>L</v>
          </cell>
          <cell r="D708">
            <v>21008</v>
          </cell>
        </row>
        <row r="709">
          <cell r="B709" t="str">
            <v>LBS_</v>
          </cell>
          <cell r="C709" t="str">
            <v>L</v>
          </cell>
          <cell r="D709">
            <v>21009</v>
          </cell>
        </row>
        <row r="710">
          <cell r="B710" t="str">
            <v>LBS_</v>
          </cell>
          <cell r="C710" t="str">
            <v>L</v>
          </cell>
          <cell r="D710">
            <v>21010</v>
          </cell>
        </row>
        <row r="711">
          <cell r="A711" t="str">
            <v>GH_JIMBARAN</v>
          </cell>
          <cell r="B711" t="str">
            <v>LBS1_P_Exp._Jimbaran</v>
          </cell>
          <cell r="C711" t="str">
            <v>R</v>
          </cell>
          <cell r="D711">
            <v>21101</v>
          </cell>
        </row>
        <row r="712">
          <cell r="B712" t="str">
            <v>LBS2_Pabrik_Es_Tirta</v>
          </cell>
          <cell r="C712" t="str">
            <v>R</v>
          </cell>
          <cell r="D712">
            <v>21102</v>
          </cell>
        </row>
        <row r="713">
          <cell r="B713" t="str">
            <v>LBS3_Gardu_T</v>
          </cell>
          <cell r="C713" t="str">
            <v>R</v>
          </cell>
          <cell r="D713">
            <v>21103</v>
          </cell>
        </row>
        <row r="714">
          <cell r="B714" t="str">
            <v>LBS4_P_Mumbul</v>
          </cell>
          <cell r="C714" t="str">
            <v>R</v>
          </cell>
          <cell r="D714">
            <v>21104</v>
          </cell>
        </row>
        <row r="715">
          <cell r="B715" t="str">
            <v>LBS5_Spare</v>
          </cell>
          <cell r="C715" t="str">
            <v>L</v>
          </cell>
          <cell r="D715">
            <v>21105</v>
          </cell>
        </row>
        <row r="716">
          <cell r="B716" t="str">
            <v>LBS6_Spare</v>
          </cell>
          <cell r="C716" t="str">
            <v>L</v>
          </cell>
          <cell r="D716">
            <v>21106</v>
          </cell>
        </row>
        <row r="717">
          <cell r="B717" t="str">
            <v>LBS7_Spare</v>
          </cell>
          <cell r="C717" t="str">
            <v>L</v>
          </cell>
          <cell r="D717">
            <v>21107</v>
          </cell>
        </row>
        <row r="718">
          <cell r="B718" t="str">
            <v>LBS_</v>
          </cell>
          <cell r="C718" t="str">
            <v>L</v>
          </cell>
          <cell r="D718">
            <v>21108</v>
          </cell>
        </row>
        <row r="719">
          <cell r="B719" t="str">
            <v>LBS_</v>
          </cell>
          <cell r="C719" t="str">
            <v>L</v>
          </cell>
          <cell r="D719">
            <v>21109</v>
          </cell>
        </row>
        <row r="720">
          <cell r="B720" t="str">
            <v>LBS_</v>
          </cell>
          <cell r="C720" t="str">
            <v>L</v>
          </cell>
          <cell r="D720">
            <v>21110</v>
          </cell>
        </row>
        <row r="721">
          <cell r="A721" t="str">
            <v>GH_LUWUS</v>
          </cell>
          <cell r="B721" t="str">
            <v>LBS1_Spare</v>
          </cell>
          <cell r="C721" t="str">
            <v>L</v>
          </cell>
          <cell r="D721">
            <v>21201</v>
          </cell>
        </row>
        <row r="722">
          <cell r="B722" t="str">
            <v>LBS2_P_Luwus</v>
          </cell>
          <cell r="C722" t="str">
            <v>R</v>
          </cell>
          <cell r="D722">
            <v>21202</v>
          </cell>
        </row>
        <row r="723">
          <cell r="B723" t="str">
            <v>LBS3_P_Marga</v>
          </cell>
          <cell r="C723" t="str">
            <v>R</v>
          </cell>
          <cell r="D723">
            <v>21203</v>
          </cell>
        </row>
        <row r="724">
          <cell r="B724" t="str">
            <v>LBS4_P_Baturiti</v>
          </cell>
          <cell r="C724" t="str">
            <v>R</v>
          </cell>
          <cell r="D724">
            <v>21204</v>
          </cell>
        </row>
        <row r="725">
          <cell r="B725" t="str">
            <v>LBS5_P_Taman_Tanda</v>
          </cell>
          <cell r="C725" t="str">
            <v>R</v>
          </cell>
          <cell r="D725">
            <v>21205</v>
          </cell>
        </row>
        <row r="726">
          <cell r="B726" t="str">
            <v>LBS6_Spare</v>
          </cell>
          <cell r="C726" t="str">
            <v>L</v>
          </cell>
          <cell r="D726">
            <v>21206</v>
          </cell>
        </row>
        <row r="727">
          <cell r="B727" t="str">
            <v>LBS7_Spare</v>
          </cell>
          <cell r="C727" t="str">
            <v>L</v>
          </cell>
          <cell r="D727">
            <v>21207</v>
          </cell>
        </row>
        <row r="728">
          <cell r="B728" t="str">
            <v>LBS_</v>
          </cell>
          <cell r="C728" t="str">
            <v>L</v>
          </cell>
          <cell r="D728">
            <v>21208</v>
          </cell>
        </row>
        <row r="729">
          <cell r="B729" t="str">
            <v>LBS_</v>
          </cell>
          <cell r="C729" t="str">
            <v>L</v>
          </cell>
          <cell r="D729">
            <v>21209</v>
          </cell>
        </row>
        <row r="730">
          <cell r="B730" t="str">
            <v>LBS_</v>
          </cell>
          <cell r="C730" t="str">
            <v>L</v>
          </cell>
          <cell r="D730">
            <v>21210</v>
          </cell>
        </row>
        <row r="731">
          <cell r="A731" t="str">
            <v>GH_KROBOKAN</v>
          </cell>
          <cell r="B731" t="str">
            <v>LBS1_P_Exp_Seminyak</v>
          </cell>
          <cell r="C731" t="str">
            <v>R</v>
          </cell>
          <cell r="D731">
            <v>21301</v>
          </cell>
        </row>
        <row r="732">
          <cell r="B732" t="str">
            <v>LBS2_F_Batu_Belig</v>
          </cell>
          <cell r="C732" t="str">
            <v>R</v>
          </cell>
          <cell r="D732">
            <v>21302</v>
          </cell>
        </row>
        <row r="733">
          <cell r="B733" t="str">
            <v>LBS3_F_Mertanadi</v>
          </cell>
          <cell r="C733" t="str">
            <v>R</v>
          </cell>
          <cell r="D733">
            <v>21303</v>
          </cell>
        </row>
        <row r="734">
          <cell r="B734" t="str">
            <v>LBS4_P_Basangkasa</v>
          </cell>
          <cell r="C734" t="str">
            <v>R</v>
          </cell>
          <cell r="D734">
            <v>21304</v>
          </cell>
        </row>
        <row r="735">
          <cell r="B735" t="str">
            <v>LBS5_Spare1_Krobokan</v>
          </cell>
          <cell r="C735" t="str">
            <v>R</v>
          </cell>
          <cell r="D735">
            <v>21305</v>
          </cell>
        </row>
        <row r="736">
          <cell r="B736" t="str">
            <v>LBS6_Spare2_Krobokan</v>
          </cell>
          <cell r="C736" t="str">
            <v>L</v>
          </cell>
          <cell r="D736">
            <v>21306</v>
          </cell>
        </row>
        <row r="737">
          <cell r="B737" t="str">
            <v>LBS6_Spare3_Krobokan</v>
          </cell>
          <cell r="C737" t="str">
            <v>L</v>
          </cell>
          <cell r="D737">
            <v>21307</v>
          </cell>
        </row>
        <row r="738">
          <cell r="B738" t="str">
            <v>LBS6_Spare4_Krobokan</v>
          </cell>
          <cell r="C738" t="str">
            <v>L</v>
          </cell>
          <cell r="D738">
            <v>21308</v>
          </cell>
        </row>
        <row r="739">
          <cell r="B739" t="str">
            <v>LBS_</v>
          </cell>
          <cell r="C739" t="str">
            <v>L</v>
          </cell>
          <cell r="D739">
            <v>21309</v>
          </cell>
        </row>
        <row r="740">
          <cell r="B740" t="str">
            <v>LBS_</v>
          </cell>
          <cell r="C740" t="str">
            <v>L</v>
          </cell>
          <cell r="D740">
            <v>21310</v>
          </cell>
        </row>
        <row r="741">
          <cell r="A741" t="str">
            <v>GH_DEBES</v>
          </cell>
          <cell r="B741" t="str">
            <v>LBS1_P_Abian_Tuwung</v>
          </cell>
          <cell r="C741" t="str">
            <v>R</v>
          </cell>
          <cell r="D741">
            <v>21401</v>
          </cell>
        </row>
        <row r="742">
          <cell r="B742" t="str">
            <v>LBS2_P_Bajra</v>
          </cell>
          <cell r="C742" t="str">
            <v>R</v>
          </cell>
          <cell r="D742">
            <v>21402</v>
          </cell>
        </row>
        <row r="743">
          <cell r="B743" t="str">
            <v>LBS3_P_Kerambitan</v>
          </cell>
          <cell r="C743" t="str">
            <v>R</v>
          </cell>
          <cell r="D743">
            <v>21403</v>
          </cell>
        </row>
        <row r="744">
          <cell r="B744" t="str">
            <v>LBS4_P_Tabanan</v>
          </cell>
          <cell r="C744" t="str">
            <v>R</v>
          </cell>
          <cell r="D744">
            <v>21404</v>
          </cell>
        </row>
        <row r="745">
          <cell r="B745" t="str">
            <v>LBS5_Spare1_Debes</v>
          </cell>
          <cell r="C745" t="str">
            <v>L</v>
          </cell>
          <cell r="D745">
            <v>21405</v>
          </cell>
        </row>
        <row r="746">
          <cell r="B746" t="str">
            <v>LBS5_Spare2_Debes</v>
          </cell>
          <cell r="C746" t="str">
            <v>L</v>
          </cell>
          <cell r="D746">
            <v>21406</v>
          </cell>
        </row>
        <row r="747">
          <cell r="B747" t="str">
            <v>LBS5_Spare3_Debes</v>
          </cell>
          <cell r="C747" t="str">
            <v>L</v>
          </cell>
          <cell r="D747">
            <v>21407</v>
          </cell>
        </row>
        <row r="748">
          <cell r="B748" t="str">
            <v>LBS_</v>
          </cell>
          <cell r="C748" t="str">
            <v>L</v>
          </cell>
          <cell r="D748">
            <v>21408</v>
          </cell>
        </row>
        <row r="749">
          <cell r="B749" t="str">
            <v>LBS_</v>
          </cell>
          <cell r="C749" t="str">
            <v>L</v>
          </cell>
          <cell r="D749">
            <v>21409</v>
          </cell>
        </row>
        <row r="750">
          <cell r="B750" t="str">
            <v>LBS_</v>
          </cell>
          <cell r="C750" t="str">
            <v>L</v>
          </cell>
          <cell r="D750">
            <v>21410</v>
          </cell>
        </row>
        <row r="751">
          <cell r="A751" t="str">
            <v>GH_SERIRIT</v>
          </cell>
          <cell r="B751" t="str">
            <v>LBS1_P_Grokgak</v>
          </cell>
          <cell r="C751" t="str">
            <v>R</v>
          </cell>
          <cell r="D751">
            <v>21501</v>
          </cell>
        </row>
        <row r="752">
          <cell r="B752" t="str">
            <v>LBS2_F_Kota</v>
          </cell>
          <cell r="C752" t="str">
            <v>R</v>
          </cell>
          <cell r="D752">
            <v>21502</v>
          </cell>
        </row>
        <row r="753">
          <cell r="B753" t="str">
            <v>LBS3_F_Pulaki</v>
          </cell>
          <cell r="C753" t="str">
            <v>R</v>
          </cell>
          <cell r="D753">
            <v>21503</v>
          </cell>
        </row>
        <row r="754">
          <cell r="B754" t="str">
            <v>LBS4_Kopel</v>
          </cell>
          <cell r="C754" t="str">
            <v>R</v>
          </cell>
          <cell r="D754">
            <v>21504</v>
          </cell>
        </row>
        <row r="755">
          <cell r="B755" t="str">
            <v>LBS5_F_Banyuatis</v>
          </cell>
          <cell r="C755" t="str">
            <v>R</v>
          </cell>
          <cell r="D755">
            <v>21505</v>
          </cell>
        </row>
        <row r="756">
          <cell r="B756" t="str">
            <v>LBS6_F_Pujungan</v>
          </cell>
          <cell r="C756" t="str">
            <v>R</v>
          </cell>
          <cell r="D756">
            <v>21506</v>
          </cell>
        </row>
        <row r="757">
          <cell r="B757" t="str">
            <v>LBS7_P_Pupuan</v>
          </cell>
          <cell r="C757" t="str">
            <v>R</v>
          </cell>
          <cell r="D757">
            <v>21507</v>
          </cell>
        </row>
        <row r="758">
          <cell r="B758" t="str">
            <v>LBS_</v>
          </cell>
          <cell r="C758" t="str">
            <v>L</v>
          </cell>
          <cell r="D758">
            <v>21508</v>
          </cell>
        </row>
        <row r="759">
          <cell r="B759" t="str">
            <v>LBS_</v>
          </cell>
          <cell r="C759" t="str">
            <v>L</v>
          </cell>
          <cell r="D759">
            <v>21509</v>
          </cell>
        </row>
        <row r="760">
          <cell r="B760" t="str">
            <v>LBS_</v>
          </cell>
          <cell r="C760" t="str">
            <v>L</v>
          </cell>
          <cell r="D760">
            <v>21510</v>
          </cell>
        </row>
        <row r="761">
          <cell r="A761" t="str">
            <v>GH_Kb.TAMBAHAN</v>
          </cell>
          <cell r="B761" t="str">
            <v>GH_Incoming Tejakula</v>
          </cell>
          <cell r="C761" t="str">
            <v>L</v>
          </cell>
          <cell r="D761">
            <v>21601</v>
          </cell>
        </row>
        <row r="762">
          <cell r="B762" t="str">
            <v>F_Bon Dalem</v>
          </cell>
          <cell r="C762" t="str">
            <v>R</v>
          </cell>
          <cell r="D762">
            <v>21603</v>
          </cell>
        </row>
        <row r="763">
          <cell r="B763" t="str">
            <v>F_Air Saneh</v>
          </cell>
          <cell r="C763" t="str">
            <v>R</v>
          </cell>
          <cell r="D763">
            <v>21604</v>
          </cell>
        </row>
        <row r="764">
          <cell r="B764" t="str">
            <v>F_Tamlang</v>
          </cell>
          <cell r="C764" t="str">
            <v>R</v>
          </cell>
          <cell r="D764">
            <v>21605</v>
          </cell>
        </row>
        <row r="765">
          <cell r="B765" t="str">
            <v>LBS_</v>
          </cell>
          <cell r="C765" t="str">
            <v>L</v>
          </cell>
          <cell r="D765">
            <v>21606</v>
          </cell>
        </row>
        <row r="766">
          <cell r="B766" t="str">
            <v>LBS_</v>
          </cell>
          <cell r="C766" t="str">
            <v>L</v>
          </cell>
          <cell r="D766">
            <v>21607</v>
          </cell>
        </row>
        <row r="767">
          <cell r="B767" t="str">
            <v>LBS_</v>
          </cell>
          <cell r="C767" t="str">
            <v>L</v>
          </cell>
          <cell r="D767">
            <v>21608</v>
          </cell>
        </row>
        <row r="768">
          <cell r="B768" t="str">
            <v>LBS_</v>
          </cell>
          <cell r="C768" t="str">
            <v>L</v>
          </cell>
          <cell r="D768">
            <v>21609</v>
          </cell>
        </row>
        <row r="769">
          <cell r="B769" t="str">
            <v>LBS_</v>
          </cell>
          <cell r="C769" t="str">
            <v>L</v>
          </cell>
          <cell r="D769">
            <v>21610</v>
          </cell>
        </row>
        <row r="770">
          <cell r="A770" t="str">
            <v>ZGH_</v>
          </cell>
          <cell r="B770" t="str">
            <v>LBS_</v>
          </cell>
          <cell r="C770" t="str">
            <v>L</v>
          </cell>
          <cell r="D770">
            <v>21701</v>
          </cell>
        </row>
        <row r="771">
          <cell r="B771" t="str">
            <v>LBS_</v>
          </cell>
          <cell r="C771" t="str">
            <v>L</v>
          </cell>
          <cell r="D771">
            <v>21702</v>
          </cell>
        </row>
        <row r="772">
          <cell r="B772" t="str">
            <v>LBS_</v>
          </cell>
          <cell r="C772" t="str">
            <v>L</v>
          </cell>
          <cell r="D772">
            <v>21703</v>
          </cell>
        </row>
        <row r="773">
          <cell r="B773" t="str">
            <v>LBS_</v>
          </cell>
          <cell r="C773" t="str">
            <v>L</v>
          </cell>
          <cell r="D773">
            <v>21704</v>
          </cell>
        </row>
        <row r="774">
          <cell r="B774" t="str">
            <v>LBS_</v>
          </cell>
          <cell r="C774" t="str">
            <v>L</v>
          </cell>
          <cell r="D774">
            <v>21705</v>
          </cell>
        </row>
        <row r="775">
          <cell r="B775" t="str">
            <v>LBS_</v>
          </cell>
          <cell r="C775" t="str">
            <v>L</v>
          </cell>
          <cell r="D775">
            <v>21706</v>
          </cell>
        </row>
        <row r="776">
          <cell r="B776" t="str">
            <v>LBS_</v>
          </cell>
          <cell r="C776" t="str">
            <v>L</v>
          </cell>
          <cell r="D776">
            <v>21707</v>
          </cell>
        </row>
        <row r="777">
          <cell r="B777" t="str">
            <v>LBS_</v>
          </cell>
          <cell r="C777" t="str">
            <v>L</v>
          </cell>
          <cell r="D777">
            <v>21708</v>
          </cell>
        </row>
        <row r="778">
          <cell r="B778" t="str">
            <v>LBS_</v>
          </cell>
          <cell r="C778" t="str">
            <v>L</v>
          </cell>
          <cell r="D778">
            <v>21709</v>
          </cell>
        </row>
        <row r="779">
          <cell r="B779" t="str">
            <v>LBS_</v>
          </cell>
          <cell r="C779" t="str">
            <v>L</v>
          </cell>
          <cell r="D779">
            <v>21710</v>
          </cell>
        </row>
        <row r="780">
          <cell r="A780" t="str">
            <v>ZGH_</v>
          </cell>
          <cell r="B780" t="str">
            <v>LBS_</v>
          </cell>
          <cell r="C780" t="str">
            <v>L</v>
          </cell>
          <cell r="D780">
            <v>21801</v>
          </cell>
        </row>
        <row r="781">
          <cell r="B781" t="str">
            <v>LBS_</v>
          </cell>
          <cell r="C781" t="str">
            <v>L</v>
          </cell>
          <cell r="D781">
            <v>21802</v>
          </cell>
        </row>
        <row r="782">
          <cell r="B782" t="str">
            <v>LBS_</v>
          </cell>
          <cell r="C782" t="str">
            <v>L</v>
          </cell>
          <cell r="D782">
            <v>21803</v>
          </cell>
        </row>
        <row r="783">
          <cell r="B783" t="str">
            <v>LBS_</v>
          </cell>
          <cell r="C783" t="str">
            <v>L</v>
          </cell>
          <cell r="D783">
            <v>21804</v>
          </cell>
        </row>
        <row r="784">
          <cell r="B784" t="str">
            <v>LBS_</v>
          </cell>
          <cell r="C784" t="str">
            <v>L</v>
          </cell>
          <cell r="D784">
            <v>21805</v>
          </cell>
        </row>
        <row r="785">
          <cell r="B785" t="str">
            <v>LBS_</v>
          </cell>
          <cell r="C785" t="str">
            <v>L</v>
          </cell>
          <cell r="D785">
            <v>21806</v>
          </cell>
        </row>
        <row r="786">
          <cell r="B786" t="str">
            <v>LBS_</v>
          </cell>
          <cell r="C786" t="str">
            <v>L</v>
          </cell>
          <cell r="D786">
            <v>21807</v>
          </cell>
        </row>
        <row r="787">
          <cell r="B787" t="str">
            <v>LBS_</v>
          </cell>
          <cell r="C787" t="str">
            <v>L</v>
          </cell>
          <cell r="D787">
            <v>21808</v>
          </cell>
        </row>
        <row r="788">
          <cell r="B788" t="str">
            <v>LBS_</v>
          </cell>
          <cell r="C788" t="str">
            <v>L</v>
          </cell>
          <cell r="D788">
            <v>21809</v>
          </cell>
        </row>
        <row r="789">
          <cell r="B789" t="str">
            <v>LBS_</v>
          </cell>
          <cell r="C789" t="str">
            <v>L</v>
          </cell>
          <cell r="D789">
            <v>21810</v>
          </cell>
        </row>
        <row r="790">
          <cell r="A790" t="str">
            <v>ZGH_</v>
          </cell>
          <cell r="B790" t="str">
            <v>LBS_</v>
          </cell>
          <cell r="C790" t="str">
            <v>L</v>
          </cell>
          <cell r="D790">
            <v>21901</v>
          </cell>
        </row>
        <row r="791">
          <cell r="B791" t="str">
            <v>LBS_</v>
          </cell>
          <cell r="C791" t="str">
            <v>L</v>
          </cell>
          <cell r="D791">
            <v>21902</v>
          </cell>
        </row>
        <row r="792">
          <cell r="B792" t="str">
            <v>LBS_</v>
          </cell>
          <cell r="C792" t="str">
            <v>L</v>
          </cell>
          <cell r="D792">
            <v>21903</v>
          </cell>
        </row>
        <row r="793">
          <cell r="B793" t="str">
            <v>LBS_</v>
          </cell>
          <cell r="C793" t="str">
            <v>L</v>
          </cell>
          <cell r="D793">
            <v>21904</v>
          </cell>
        </row>
        <row r="794">
          <cell r="B794" t="str">
            <v>LBS_</v>
          </cell>
          <cell r="C794" t="str">
            <v>L</v>
          </cell>
          <cell r="D794">
            <v>21905</v>
          </cell>
        </row>
        <row r="795">
          <cell r="B795" t="str">
            <v>LBS_</v>
          </cell>
          <cell r="C795" t="str">
            <v>L</v>
          </cell>
          <cell r="D795">
            <v>21906</v>
          </cell>
        </row>
        <row r="796">
          <cell r="B796" t="str">
            <v>LBS_</v>
          </cell>
          <cell r="C796" t="str">
            <v>L</v>
          </cell>
          <cell r="D796">
            <v>21907</v>
          </cell>
        </row>
        <row r="797">
          <cell r="B797" t="str">
            <v>LBS_</v>
          </cell>
          <cell r="C797" t="str">
            <v>L</v>
          </cell>
          <cell r="D797">
            <v>21908</v>
          </cell>
        </row>
        <row r="798">
          <cell r="B798" t="str">
            <v>LBS_</v>
          </cell>
          <cell r="C798" t="str">
            <v>L</v>
          </cell>
          <cell r="D798">
            <v>21909</v>
          </cell>
        </row>
        <row r="799">
          <cell r="B799" t="str">
            <v>LBS_</v>
          </cell>
          <cell r="C799" t="str">
            <v>L</v>
          </cell>
          <cell r="D799">
            <v>21910</v>
          </cell>
        </row>
        <row r="800">
          <cell r="A800" t="str">
            <v>ZGH_</v>
          </cell>
          <cell r="B800" t="str">
            <v>LBS_</v>
          </cell>
          <cell r="C800" t="str">
            <v>L</v>
          </cell>
          <cell r="D800">
            <v>22001</v>
          </cell>
        </row>
        <row r="801">
          <cell r="B801" t="str">
            <v>LBS_</v>
          </cell>
          <cell r="C801" t="str">
            <v>L</v>
          </cell>
          <cell r="D801">
            <v>22002</v>
          </cell>
        </row>
        <row r="802">
          <cell r="B802" t="str">
            <v>LBS_</v>
          </cell>
          <cell r="C802" t="str">
            <v>L</v>
          </cell>
          <cell r="D802">
            <v>22003</v>
          </cell>
        </row>
        <row r="803">
          <cell r="B803" t="str">
            <v>LBS_</v>
          </cell>
          <cell r="C803" t="str">
            <v>L</v>
          </cell>
          <cell r="D803">
            <v>22004</v>
          </cell>
        </row>
        <row r="804">
          <cell r="B804" t="str">
            <v>LBS_</v>
          </cell>
          <cell r="C804" t="str">
            <v>L</v>
          </cell>
          <cell r="D804">
            <v>22005</v>
          </cell>
        </row>
        <row r="805">
          <cell r="B805" t="str">
            <v>LBS_</v>
          </cell>
          <cell r="C805" t="str">
            <v>L</v>
          </cell>
          <cell r="D805">
            <v>22006</v>
          </cell>
        </row>
        <row r="806">
          <cell r="B806" t="str">
            <v>LBS_</v>
          </cell>
          <cell r="C806" t="str">
            <v>L</v>
          </cell>
          <cell r="D806">
            <v>22007</v>
          </cell>
        </row>
        <row r="807">
          <cell r="B807" t="str">
            <v>LBS_</v>
          </cell>
          <cell r="C807" t="str">
            <v>L</v>
          </cell>
          <cell r="D807">
            <v>22008</v>
          </cell>
        </row>
        <row r="808">
          <cell r="B808" t="str">
            <v>LBS_</v>
          </cell>
          <cell r="C808" t="str">
            <v>L</v>
          </cell>
          <cell r="D808">
            <v>22009</v>
          </cell>
        </row>
        <row r="809">
          <cell r="B809" t="str">
            <v>LBS_</v>
          </cell>
          <cell r="C809" t="str">
            <v>L</v>
          </cell>
          <cell r="D809">
            <v>22010</v>
          </cell>
        </row>
        <row r="810">
          <cell r="A810" t="str">
            <v>ZGH_</v>
          </cell>
          <cell r="B810" t="str">
            <v>LBS_</v>
          </cell>
          <cell r="C810" t="str">
            <v>L</v>
          </cell>
          <cell r="D810">
            <v>22101</v>
          </cell>
        </row>
        <row r="811">
          <cell r="B811" t="str">
            <v>LBS_</v>
          </cell>
          <cell r="C811" t="str">
            <v>L</v>
          </cell>
          <cell r="D811">
            <v>22102</v>
          </cell>
        </row>
        <row r="812">
          <cell r="B812" t="str">
            <v>LBS_</v>
          </cell>
          <cell r="C812" t="str">
            <v>L</v>
          </cell>
          <cell r="D812">
            <v>22103</v>
          </cell>
        </row>
        <row r="813">
          <cell r="B813" t="str">
            <v>LBS_</v>
          </cell>
          <cell r="C813" t="str">
            <v>L</v>
          </cell>
          <cell r="D813">
            <v>22104</v>
          </cell>
        </row>
        <row r="814">
          <cell r="B814" t="str">
            <v>LBS_</v>
          </cell>
          <cell r="C814" t="str">
            <v>L</v>
          </cell>
          <cell r="D814">
            <v>22105</v>
          </cell>
        </row>
        <row r="815">
          <cell r="B815" t="str">
            <v>LBS_</v>
          </cell>
          <cell r="C815" t="str">
            <v>L</v>
          </cell>
          <cell r="D815">
            <v>22106</v>
          </cell>
        </row>
        <row r="816">
          <cell r="B816" t="str">
            <v>LBS_</v>
          </cell>
          <cell r="C816" t="str">
            <v>L</v>
          </cell>
          <cell r="D816">
            <v>22107</v>
          </cell>
        </row>
        <row r="817">
          <cell r="B817" t="str">
            <v>LBS_</v>
          </cell>
          <cell r="C817" t="str">
            <v>L</v>
          </cell>
          <cell r="D817">
            <v>22108</v>
          </cell>
        </row>
        <row r="818">
          <cell r="B818" t="str">
            <v>LBS_</v>
          </cell>
          <cell r="C818" t="str">
            <v>L</v>
          </cell>
          <cell r="D818">
            <v>22109</v>
          </cell>
        </row>
        <row r="819">
          <cell r="B819" t="str">
            <v>LBS_</v>
          </cell>
          <cell r="C819" t="str">
            <v>L</v>
          </cell>
          <cell r="D819">
            <v>22110</v>
          </cell>
        </row>
        <row r="820">
          <cell r="A820" t="str">
            <v>ZGH_</v>
          </cell>
          <cell r="B820" t="str">
            <v>LBS_</v>
          </cell>
          <cell r="C820" t="str">
            <v>L</v>
          </cell>
          <cell r="D820">
            <v>22201</v>
          </cell>
        </row>
        <row r="821">
          <cell r="B821" t="str">
            <v>LBS_</v>
          </cell>
          <cell r="C821" t="str">
            <v>L</v>
          </cell>
          <cell r="D821">
            <v>22202</v>
          </cell>
        </row>
        <row r="822">
          <cell r="B822" t="str">
            <v>LBS_</v>
          </cell>
          <cell r="C822" t="str">
            <v>L</v>
          </cell>
          <cell r="D822">
            <v>22203</v>
          </cell>
        </row>
        <row r="823">
          <cell r="B823" t="str">
            <v>LBS_</v>
          </cell>
          <cell r="C823" t="str">
            <v>L</v>
          </cell>
          <cell r="D823">
            <v>22204</v>
          </cell>
        </row>
        <row r="824">
          <cell r="B824" t="str">
            <v>LBS_</v>
          </cell>
          <cell r="C824" t="str">
            <v>L</v>
          </cell>
          <cell r="D824">
            <v>22205</v>
          </cell>
        </row>
        <row r="825">
          <cell r="B825" t="str">
            <v>LBS_</v>
          </cell>
          <cell r="C825" t="str">
            <v>L</v>
          </cell>
          <cell r="D825">
            <v>22206</v>
          </cell>
        </row>
        <row r="826">
          <cell r="B826" t="str">
            <v>LBS_</v>
          </cell>
          <cell r="C826" t="str">
            <v>L</v>
          </cell>
          <cell r="D826">
            <v>22207</v>
          </cell>
        </row>
        <row r="827">
          <cell r="B827" t="str">
            <v>LBS_</v>
          </cell>
          <cell r="C827" t="str">
            <v>L</v>
          </cell>
          <cell r="D827">
            <v>22208</v>
          </cell>
        </row>
        <row r="828">
          <cell r="B828" t="str">
            <v>LBS_</v>
          </cell>
          <cell r="C828" t="str">
            <v>L</v>
          </cell>
          <cell r="D828">
            <v>22209</v>
          </cell>
        </row>
        <row r="829">
          <cell r="B829" t="str">
            <v>LBS_</v>
          </cell>
          <cell r="C829" t="str">
            <v>L</v>
          </cell>
          <cell r="D829">
            <v>22210</v>
          </cell>
        </row>
        <row r="830">
          <cell r="A830" t="str">
            <v>ZGH_</v>
          </cell>
          <cell r="B830" t="str">
            <v>LBS_</v>
          </cell>
          <cell r="C830" t="str">
            <v>L</v>
          </cell>
          <cell r="D830">
            <v>22301</v>
          </cell>
        </row>
        <row r="831">
          <cell r="B831" t="str">
            <v>LBS_</v>
          </cell>
          <cell r="C831" t="str">
            <v>L</v>
          </cell>
          <cell r="D831">
            <v>22302</v>
          </cell>
        </row>
        <row r="832">
          <cell r="B832" t="str">
            <v>LBS_</v>
          </cell>
          <cell r="C832" t="str">
            <v>L</v>
          </cell>
          <cell r="D832">
            <v>22303</v>
          </cell>
        </row>
        <row r="833">
          <cell r="B833" t="str">
            <v>LBS_</v>
          </cell>
          <cell r="C833" t="str">
            <v>L</v>
          </cell>
          <cell r="D833">
            <v>22304</v>
          </cell>
        </row>
        <row r="834">
          <cell r="B834" t="str">
            <v>LBS_</v>
          </cell>
          <cell r="C834" t="str">
            <v>L</v>
          </cell>
          <cell r="D834">
            <v>22305</v>
          </cell>
        </row>
        <row r="835">
          <cell r="B835" t="str">
            <v>LBS_</v>
          </cell>
          <cell r="C835" t="str">
            <v>L</v>
          </cell>
          <cell r="D835">
            <v>22306</v>
          </cell>
        </row>
        <row r="836">
          <cell r="B836" t="str">
            <v>LBS_</v>
          </cell>
          <cell r="C836" t="str">
            <v>L</v>
          </cell>
          <cell r="D836">
            <v>22307</v>
          </cell>
        </row>
        <row r="837">
          <cell r="B837" t="str">
            <v>LBS_</v>
          </cell>
          <cell r="C837" t="str">
            <v>L</v>
          </cell>
          <cell r="D837">
            <v>22308</v>
          </cell>
        </row>
        <row r="838">
          <cell r="B838" t="str">
            <v>LBS_</v>
          </cell>
          <cell r="C838" t="str">
            <v>L</v>
          </cell>
          <cell r="D838">
            <v>22309</v>
          </cell>
        </row>
        <row r="839">
          <cell r="B839" t="str">
            <v>LBS_</v>
          </cell>
          <cell r="C839" t="str">
            <v>L</v>
          </cell>
          <cell r="D839">
            <v>22310</v>
          </cell>
        </row>
        <row r="840">
          <cell r="A840" t="str">
            <v>ZGH_</v>
          </cell>
          <cell r="B840" t="str">
            <v>LBS_</v>
          </cell>
          <cell r="C840" t="str">
            <v>L</v>
          </cell>
          <cell r="D840">
            <v>22401</v>
          </cell>
        </row>
        <row r="841">
          <cell r="B841" t="str">
            <v>LBS_</v>
          </cell>
          <cell r="C841" t="str">
            <v>L</v>
          </cell>
          <cell r="D841">
            <v>22402</v>
          </cell>
        </row>
        <row r="842">
          <cell r="B842" t="str">
            <v>LBS_</v>
          </cell>
          <cell r="C842" t="str">
            <v>L</v>
          </cell>
          <cell r="D842">
            <v>22403</v>
          </cell>
        </row>
        <row r="843">
          <cell r="B843" t="str">
            <v>LBS_</v>
          </cell>
          <cell r="C843" t="str">
            <v>L</v>
          </cell>
          <cell r="D843">
            <v>22404</v>
          </cell>
        </row>
        <row r="844">
          <cell r="B844" t="str">
            <v>LBS_</v>
          </cell>
          <cell r="C844" t="str">
            <v>L</v>
          </cell>
          <cell r="D844">
            <v>22405</v>
          </cell>
        </row>
        <row r="845">
          <cell r="B845" t="str">
            <v>LBS_</v>
          </cell>
          <cell r="C845" t="str">
            <v>L</v>
          </cell>
          <cell r="D845">
            <v>22406</v>
          </cell>
        </row>
        <row r="846">
          <cell r="B846" t="str">
            <v>LBS_</v>
          </cell>
          <cell r="C846" t="str">
            <v>L</v>
          </cell>
          <cell r="D846">
            <v>22407</v>
          </cell>
        </row>
        <row r="847">
          <cell r="B847" t="str">
            <v>LBS_</v>
          </cell>
          <cell r="C847" t="str">
            <v>L</v>
          </cell>
          <cell r="D847">
            <v>22408</v>
          </cell>
        </row>
        <row r="848">
          <cell r="B848" t="str">
            <v>LBS_</v>
          </cell>
          <cell r="C848" t="str">
            <v>L</v>
          </cell>
          <cell r="D848">
            <v>22409</v>
          </cell>
        </row>
        <row r="849">
          <cell r="B849" t="str">
            <v>LBS_</v>
          </cell>
          <cell r="C849" t="str">
            <v>L</v>
          </cell>
          <cell r="D849">
            <v>22410</v>
          </cell>
        </row>
        <row r="850">
          <cell r="A850" t="str">
            <v>ZGH_</v>
          </cell>
          <cell r="B850" t="str">
            <v>LBS_</v>
          </cell>
          <cell r="C850" t="str">
            <v>L</v>
          </cell>
          <cell r="D850">
            <v>22501</v>
          </cell>
        </row>
        <row r="851">
          <cell r="B851" t="str">
            <v>LBS_</v>
          </cell>
          <cell r="C851" t="str">
            <v>L</v>
          </cell>
          <cell r="D851">
            <v>22502</v>
          </cell>
        </row>
        <row r="852">
          <cell r="B852" t="str">
            <v>LBS_</v>
          </cell>
          <cell r="C852" t="str">
            <v>L</v>
          </cell>
          <cell r="D852">
            <v>22503</v>
          </cell>
        </row>
        <row r="853">
          <cell r="B853" t="str">
            <v>LBS_</v>
          </cell>
          <cell r="C853" t="str">
            <v>L</v>
          </cell>
          <cell r="D853">
            <v>22504</v>
          </cell>
        </row>
        <row r="854">
          <cell r="B854" t="str">
            <v>LBS_</v>
          </cell>
          <cell r="C854" t="str">
            <v>L</v>
          </cell>
          <cell r="D854">
            <v>22505</v>
          </cell>
        </row>
        <row r="855">
          <cell r="B855" t="str">
            <v>LBS_</v>
          </cell>
          <cell r="C855" t="str">
            <v>L</v>
          </cell>
          <cell r="D855">
            <v>22506</v>
          </cell>
        </row>
        <row r="856">
          <cell r="B856" t="str">
            <v>LBS_</v>
          </cell>
          <cell r="C856" t="str">
            <v>L</v>
          </cell>
          <cell r="D856">
            <v>22507</v>
          </cell>
        </row>
        <row r="857">
          <cell r="B857" t="str">
            <v>LBS_</v>
          </cell>
          <cell r="C857" t="str">
            <v>L</v>
          </cell>
          <cell r="D857">
            <v>22508</v>
          </cell>
        </row>
        <row r="858">
          <cell r="B858" t="str">
            <v>LBS_</v>
          </cell>
          <cell r="C858" t="str">
            <v>L</v>
          </cell>
          <cell r="D858">
            <v>22509</v>
          </cell>
        </row>
        <row r="859">
          <cell r="B859" t="str">
            <v>LBS_</v>
          </cell>
          <cell r="C859" t="str">
            <v>L</v>
          </cell>
          <cell r="D859">
            <v>22510</v>
          </cell>
        </row>
        <row r="860">
          <cell r="A860" t="str">
            <v>ZGH_</v>
          </cell>
          <cell r="B860" t="str">
            <v>LBS_</v>
          </cell>
          <cell r="C860" t="str">
            <v>L</v>
          </cell>
          <cell r="D860">
            <v>22601</v>
          </cell>
        </row>
        <row r="861">
          <cell r="B861" t="str">
            <v>LBS_</v>
          </cell>
          <cell r="C861" t="str">
            <v>L</v>
          </cell>
          <cell r="D861">
            <v>22602</v>
          </cell>
        </row>
        <row r="862">
          <cell r="B862" t="str">
            <v>LBS_</v>
          </cell>
          <cell r="C862" t="str">
            <v>L</v>
          </cell>
          <cell r="D862">
            <v>22603</v>
          </cell>
        </row>
        <row r="863">
          <cell r="B863" t="str">
            <v>LBS_</v>
          </cell>
          <cell r="C863" t="str">
            <v>L</v>
          </cell>
          <cell r="D863">
            <v>22604</v>
          </cell>
        </row>
        <row r="864">
          <cell r="B864" t="str">
            <v>LBS_</v>
          </cell>
          <cell r="C864" t="str">
            <v>L</v>
          </cell>
          <cell r="D864">
            <v>22605</v>
          </cell>
        </row>
        <row r="865">
          <cell r="B865" t="str">
            <v>LBS_</v>
          </cell>
          <cell r="C865" t="str">
            <v>L</v>
          </cell>
          <cell r="D865">
            <v>22606</v>
          </cell>
        </row>
        <row r="866">
          <cell r="B866" t="str">
            <v>LBS_</v>
          </cell>
          <cell r="C866" t="str">
            <v>L</v>
          </cell>
          <cell r="D866">
            <v>22607</v>
          </cell>
        </row>
        <row r="867">
          <cell r="B867" t="str">
            <v>LBS_</v>
          </cell>
          <cell r="C867" t="str">
            <v>L</v>
          </cell>
          <cell r="D867">
            <v>22608</v>
          </cell>
        </row>
        <row r="868">
          <cell r="B868" t="str">
            <v>LBS_</v>
          </cell>
          <cell r="C868" t="str">
            <v>L</v>
          </cell>
          <cell r="D868">
            <v>22609</v>
          </cell>
        </row>
        <row r="869">
          <cell r="B869" t="str">
            <v>LBS_</v>
          </cell>
          <cell r="C869" t="str">
            <v>L</v>
          </cell>
          <cell r="D869">
            <v>22610</v>
          </cell>
        </row>
        <row r="870">
          <cell r="A870" t="str">
            <v>ZGH_</v>
          </cell>
          <cell r="B870" t="str">
            <v>LBS_</v>
          </cell>
          <cell r="C870" t="str">
            <v>L</v>
          </cell>
          <cell r="D870">
            <v>22701</v>
          </cell>
        </row>
        <row r="871">
          <cell r="B871" t="str">
            <v>LBS_</v>
          </cell>
          <cell r="C871" t="str">
            <v>L</v>
          </cell>
          <cell r="D871">
            <v>22702</v>
          </cell>
        </row>
        <row r="872">
          <cell r="B872" t="str">
            <v>LBS_</v>
          </cell>
          <cell r="C872" t="str">
            <v>L</v>
          </cell>
          <cell r="D872">
            <v>22703</v>
          </cell>
        </row>
        <row r="873">
          <cell r="B873" t="str">
            <v>LBS_</v>
          </cell>
          <cell r="C873" t="str">
            <v>L</v>
          </cell>
          <cell r="D873">
            <v>22704</v>
          </cell>
        </row>
        <row r="874">
          <cell r="B874" t="str">
            <v>LBS_</v>
          </cell>
          <cell r="C874" t="str">
            <v>L</v>
          </cell>
          <cell r="D874">
            <v>22705</v>
          </cell>
        </row>
        <row r="875">
          <cell r="B875" t="str">
            <v>LBS_</v>
          </cell>
          <cell r="C875" t="str">
            <v>L</v>
          </cell>
          <cell r="D875">
            <v>22706</v>
          </cell>
        </row>
        <row r="876">
          <cell r="B876" t="str">
            <v>LBS_</v>
          </cell>
          <cell r="C876" t="str">
            <v>L</v>
          </cell>
          <cell r="D876">
            <v>22707</v>
          </cell>
        </row>
        <row r="877">
          <cell r="B877" t="str">
            <v>LBS_</v>
          </cell>
          <cell r="C877" t="str">
            <v>L</v>
          </cell>
          <cell r="D877">
            <v>22708</v>
          </cell>
        </row>
        <row r="878">
          <cell r="B878" t="str">
            <v>LBS_</v>
          </cell>
          <cell r="C878" t="str">
            <v>L</v>
          </cell>
          <cell r="D878">
            <v>22709</v>
          </cell>
        </row>
        <row r="879">
          <cell r="B879" t="str">
            <v>LBS_</v>
          </cell>
          <cell r="C879" t="str">
            <v>L</v>
          </cell>
          <cell r="D879">
            <v>22710</v>
          </cell>
        </row>
        <row r="880">
          <cell r="A880" t="str">
            <v>ZGH_</v>
          </cell>
          <cell r="B880" t="str">
            <v>LBS_</v>
          </cell>
          <cell r="C880" t="str">
            <v>L</v>
          </cell>
          <cell r="D880">
            <v>22801</v>
          </cell>
        </row>
        <row r="881">
          <cell r="B881" t="str">
            <v>LBS_</v>
          </cell>
          <cell r="C881" t="str">
            <v>L</v>
          </cell>
          <cell r="D881">
            <v>22802</v>
          </cell>
        </row>
        <row r="882">
          <cell r="B882" t="str">
            <v>LBS_</v>
          </cell>
          <cell r="C882" t="str">
            <v>L</v>
          </cell>
          <cell r="D882">
            <v>22803</v>
          </cell>
        </row>
        <row r="883">
          <cell r="B883" t="str">
            <v>LBS_</v>
          </cell>
          <cell r="C883" t="str">
            <v>L</v>
          </cell>
          <cell r="D883">
            <v>22804</v>
          </cell>
        </row>
        <row r="884">
          <cell r="B884" t="str">
            <v>LBS_</v>
          </cell>
          <cell r="C884" t="str">
            <v>L</v>
          </cell>
          <cell r="D884">
            <v>22805</v>
          </cell>
        </row>
        <row r="885">
          <cell r="B885" t="str">
            <v>LBS_</v>
          </cell>
          <cell r="C885" t="str">
            <v>L</v>
          </cell>
          <cell r="D885">
            <v>22806</v>
          </cell>
        </row>
        <row r="886">
          <cell r="B886" t="str">
            <v>LBS_</v>
          </cell>
          <cell r="C886" t="str">
            <v>L</v>
          </cell>
          <cell r="D886">
            <v>22807</v>
          </cell>
        </row>
        <row r="887">
          <cell r="B887" t="str">
            <v>LBS_</v>
          </cell>
          <cell r="C887" t="str">
            <v>L</v>
          </cell>
          <cell r="D887">
            <v>22808</v>
          </cell>
        </row>
        <row r="888">
          <cell r="B888" t="str">
            <v>LBS_</v>
          </cell>
          <cell r="C888" t="str">
            <v>L</v>
          </cell>
          <cell r="D888">
            <v>22809</v>
          </cell>
        </row>
        <row r="889">
          <cell r="B889" t="str">
            <v>LBS_</v>
          </cell>
          <cell r="C889" t="str">
            <v>L</v>
          </cell>
          <cell r="D889">
            <v>22810</v>
          </cell>
        </row>
        <row r="890">
          <cell r="A890" t="str">
            <v>ZGH_</v>
          </cell>
          <cell r="B890" t="str">
            <v>LBS_</v>
          </cell>
          <cell r="C890" t="str">
            <v>L</v>
          </cell>
          <cell r="D890">
            <v>22901</v>
          </cell>
        </row>
        <row r="891">
          <cell r="B891" t="str">
            <v>LBS_</v>
          </cell>
          <cell r="C891" t="str">
            <v>L</v>
          </cell>
          <cell r="D891">
            <v>22902</v>
          </cell>
        </row>
        <row r="892">
          <cell r="B892" t="str">
            <v>LBS_</v>
          </cell>
          <cell r="C892" t="str">
            <v>L</v>
          </cell>
          <cell r="D892">
            <v>22903</v>
          </cell>
        </row>
        <row r="893">
          <cell r="B893" t="str">
            <v>LBS_</v>
          </cell>
          <cell r="C893" t="str">
            <v>L</v>
          </cell>
          <cell r="D893">
            <v>22904</v>
          </cell>
        </row>
        <row r="894">
          <cell r="B894" t="str">
            <v>LBS_</v>
          </cell>
          <cell r="C894" t="str">
            <v>L</v>
          </cell>
          <cell r="D894">
            <v>22905</v>
          </cell>
        </row>
        <row r="895">
          <cell r="B895" t="str">
            <v>LBS_</v>
          </cell>
          <cell r="C895" t="str">
            <v>L</v>
          </cell>
          <cell r="D895">
            <v>22906</v>
          </cell>
        </row>
        <row r="896">
          <cell r="B896" t="str">
            <v>LBS_</v>
          </cell>
          <cell r="C896" t="str">
            <v>L</v>
          </cell>
          <cell r="D896">
            <v>22907</v>
          </cell>
        </row>
        <row r="897">
          <cell r="B897" t="str">
            <v>LBS_</v>
          </cell>
          <cell r="C897" t="str">
            <v>L</v>
          </cell>
          <cell r="D897">
            <v>22908</v>
          </cell>
        </row>
        <row r="898">
          <cell r="B898" t="str">
            <v>LBS_</v>
          </cell>
          <cell r="C898" t="str">
            <v>L</v>
          </cell>
          <cell r="D898">
            <v>22909</v>
          </cell>
        </row>
        <row r="899">
          <cell r="B899" t="str">
            <v>LBS_</v>
          </cell>
          <cell r="C899" t="str">
            <v>L</v>
          </cell>
          <cell r="D899">
            <v>22910</v>
          </cell>
        </row>
        <row r="900">
          <cell r="A900" t="str">
            <v>ZGH_</v>
          </cell>
          <cell r="B900" t="str">
            <v>LBS_</v>
          </cell>
          <cell r="C900" t="str">
            <v>L</v>
          </cell>
          <cell r="D900">
            <v>23001</v>
          </cell>
        </row>
        <row r="901">
          <cell r="B901" t="str">
            <v>LBS_</v>
          </cell>
          <cell r="C901" t="str">
            <v>L</v>
          </cell>
          <cell r="D901">
            <v>23002</v>
          </cell>
        </row>
        <row r="902">
          <cell r="B902" t="str">
            <v>LBS_</v>
          </cell>
          <cell r="C902" t="str">
            <v>L</v>
          </cell>
          <cell r="D902">
            <v>23003</v>
          </cell>
        </row>
        <row r="903">
          <cell r="B903" t="str">
            <v>LBS_</v>
          </cell>
          <cell r="C903" t="str">
            <v>L</v>
          </cell>
          <cell r="D903">
            <v>23004</v>
          </cell>
        </row>
        <row r="904">
          <cell r="B904" t="str">
            <v>LBS_</v>
          </cell>
          <cell r="C904" t="str">
            <v>L</v>
          </cell>
          <cell r="D904">
            <v>23005</v>
          </cell>
        </row>
        <row r="905">
          <cell r="B905" t="str">
            <v>LBS_</v>
          </cell>
          <cell r="C905" t="str">
            <v>L</v>
          </cell>
          <cell r="D905">
            <v>23006</v>
          </cell>
        </row>
        <row r="906">
          <cell r="B906" t="str">
            <v>LBS_</v>
          </cell>
          <cell r="C906" t="str">
            <v>L</v>
          </cell>
          <cell r="D906">
            <v>23007</v>
          </cell>
        </row>
        <row r="907">
          <cell r="B907" t="str">
            <v>LBS_</v>
          </cell>
          <cell r="C907" t="str">
            <v>L</v>
          </cell>
          <cell r="D907">
            <v>23008</v>
          </cell>
        </row>
        <row r="908">
          <cell r="B908" t="str">
            <v>LBS_</v>
          </cell>
          <cell r="C908" t="str">
            <v>L</v>
          </cell>
          <cell r="D908">
            <v>23009</v>
          </cell>
        </row>
        <row r="909">
          <cell r="B909" t="str">
            <v>LBS_</v>
          </cell>
          <cell r="C909" t="str">
            <v>L</v>
          </cell>
          <cell r="D909">
            <v>23010</v>
          </cell>
        </row>
        <row r="910">
          <cell r="A910" t="str">
            <v>GD_METERING</v>
          </cell>
          <cell r="B910" t="str">
            <v>LBS1_P_Bandara</v>
          </cell>
          <cell r="C910" t="str">
            <v>R</v>
          </cell>
          <cell r="D910">
            <v>30101</v>
          </cell>
        </row>
        <row r="911">
          <cell r="B911" t="str">
            <v>LBS2_Metering</v>
          </cell>
          <cell r="C911" t="str">
            <v>L</v>
          </cell>
          <cell r="D911">
            <v>30102</v>
          </cell>
        </row>
        <row r="912">
          <cell r="B912" t="str">
            <v>LBS3_GH_Tuban</v>
          </cell>
          <cell r="C912" t="str">
            <v>R</v>
          </cell>
          <cell r="D912">
            <v>30103</v>
          </cell>
        </row>
        <row r="913">
          <cell r="A913" t="str">
            <v>GD_PATRAJASA</v>
          </cell>
          <cell r="B913" t="str">
            <v>LBS1_Angkasa_Pura</v>
          </cell>
          <cell r="C913" t="str">
            <v>R</v>
          </cell>
          <cell r="D913">
            <v>30201</v>
          </cell>
        </row>
        <row r="914">
          <cell r="B914" t="str">
            <v>LBS_2_Patrajasa</v>
          </cell>
          <cell r="C914" t="str">
            <v>L</v>
          </cell>
          <cell r="D914">
            <v>30202</v>
          </cell>
        </row>
        <row r="915">
          <cell r="B915" t="str">
            <v>LBS3_Bali_Hai</v>
          </cell>
          <cell r="C915" t="str">
            <v>R</v>
          </cell>
          <cell r="D915">
            <v>30203</v>
          </cell>
        </row>
        <row r="916">
          <cell r="A916" t="str">
            <v>GD_KARTIKA_PLAZA</v>
          </cell>
          <cell r="B916" t="str">
            <v>LBS1_Bali_Garden</v>
          </cell>
          <cell r="C916" t="str">
            <v>R</v>
          </cell>
          <cell r="D916">
            <v>30301</v>
          </cell>
        </row>
        <row r="917">
          <cell r="B917" t="str">
            <v>LBS_2_Kartika_Plaza</v>
          </cell>
          <cell r="C917" t="str">
            <v>L</v>
          </cell>
          <cell r="D917">
            <v>30302</v>
          </cell>
        </row>
        <row r="918">
          <cell r="B918" t="str">
            <v>LBS3_Bali Dinasty</v>
          </cell>
          <cell r="C918" t="str">
            <v>R</v>
          </cell>
          <cell r="D918">
            <v>30303</v>
          </cell>
        </row>
        <row r="919">
          <cell r="A919" t="str">
            <v>GD_IMPERIAL</v>
          </cell>
          <cell r="B919" t="str">
            <v>LBS1_Oberoi</v>
          </cell>
          <cell r="C919" t="str">
            <v>R</v>
          </cell>
          <cell r="D919">
            <v>30401</v>
          </cell>
        </row>
        <row r="920">
          <cell r="B920" t="str">
            <v>LBS2_Imperial</v>
          </cell>
          <cell r="C920" t="str">
            <v>L</v>
          </cell>
          <cell r="D920">
            <v>30402</v>
          </cell>
        </row>
        <row r="921">
          <cell r="B921" t="str">
            <v>LBS3_Cendana_Paradise</v>
          </cell>
          <cell r="C921" t="str">
            <v>R</v>
          </cell>
          <cell r="D921">
            <v>30403</v>
          </cell>
        </row>
        <row r="922">
          <cell r="A922" t="str">
            <v>GD_BALI_PADMA</v>
          </cell>
          <cell r="B922" t="str">
            <v>LBS1_Bali_Sani</v>
          </cell>
          <cell r="C922" t="str">
            <v>R</v>
          </cell>
          <cell r="D922">
            <v>30501</v>
          </cell>
        </row>
        <row r="923">
          <cell r="B923" t="str">
            <v>LBS2_Bali_Padma</v>
          </cell>
          <cell r="C923" t="str">
            <v>L</v>
          </cell>
          <cell r="D923">
            <v>30502</v>
          </cell>
        </row>
        <row r="924">
          <cell r="B924" t="str">
            <v>LBS3_Mandira_Cottage</v>
          </cell>
          <cell r="C924" t="str">
            <v>R</v>
          </cell>
          <cell r="D924">
            <v>30503</v>
          </cell>
        </row>
        <row r="925">
          <cell r="A925" t="str">
            <v>GD_SAHID</v>
          </cell>
          <cell r="B925" t="str">
            <v>LBS1_Hyunday</v>
          </cell>
          <cell r="C925" t="str">
            <v>R</v>
          </cell>
          <cell r="D925">
            <v>30601</v>
          </cell>
        </row>
        <row r="926">
          <cell r="B926" t="str">
            <v>LBS2_Sahid</v>
          </cell>
          <cell r="C926" t="str">
            <v>L</v>
          </cell>
          <cell r="D926">
            <v>30602</v>
          </cell>
        </row>
        <row r="927">
          <cell r="B927" t="str">
            <v>LBS3_Rama_Palace</v>
          </cell>
          <cell r="C927" t="str">
            <v>R</v>
          </cell>
          <cell r="D927">
            <v>30603</v>
          </cell>
        </row>
        <row r="928">
          <cell r="A928" t="str">
            <v>GD_KULKUL</v>
          </cell>
          <cell r="B928" t="str">
            <v>LBS1_Bali_Intan</v>
          </cell>
          <cell r="C928" t="str">
            <v>L</v>
          </cell>
          <cell r="D928">
            <v>30701</v>
          </cell>
        </row>
        <row r="929">
          <cell r="B929" t="str">
            <v>LBS2_Kulkul</v>
          </cell>
          <cell r="C929" t="str">
            <v>L</v>
          </cell>
          <cell r="D929">
            <v>30702</v>
          </cell>
        </row>
        <row r="930">
          <cell r="B930" t="str">
            <v>LBS3_H_Legian</v>
          </cell>
          <cell r="C930" t="str">
            <v>L</v>
          </cell>
          <cell r="D930">
            <v>30703</v>
          </cell>
        </row>
        <row r="931">
          <cell r="A931" t="str">
            <v>GD_GBB</v>
          </cell>
          <cell r="B931" t="str">
            <v>LBS1_P_GBB_1</v>
          </cell>
          <cell r="C931" t="str">
            <v>R</v>
          </cell>
          <cell r="D931">
            <v>30801</v>
          </cell>
        </row>
        <row r="932">
          <cell r="B932" t="str">
            <v>LBS2_P_GBB_2</v>
          </cell>
          <cell r="C932" t="str">
            <v>L</v>
          </cell>
          <cell r="D932">
            <v>30802</v>
          </cell>
        </row>
        <row r="933">
          <cell r="B933" t="str">
            <v>LBS3_KOPEL_GBB</v>
          </cell>
          <cell r="C933" t="str">
            <v>R</v>
          </cell>
          <cell r="D933">
            <v>30803</v>
          </cell>
        </row>
        <row r="934">
          <cell r="A934" t="str">
            <v>GD_WERDAPURA</v>
          </cell>
          <cell r="B934" t="str">
            <v>LBS1_Santrian_I</v>
          </cell>
          <cell r="C934" t="str">
            <v>R</v>
          </cell>
          <cell r="D934">
            <v>30901</v>
          </cell>
        </row>
        <row r="935">
          <cell r="B935" t="str">
            <v>LBS2_Werdapura</v>
          </cell>
          <cell r="C935" t="str">
            <v>L</v>
          </cell>
          <cell r="D935">
            <v>30902</v>
          </cell>
        </row>
        <row r="936">
          <cell r="B936" t="str">
            <v>LBS3_Bumi_Ayu</v>
          </cell>
          <cell r="C936" t="str">
            <v>R</v>
          </cell>
          <cell r="D936">
            <v>30903</v>
          </cell>
        </row>
        <row r="937">
          <cell r="A937" t="str">
            <v>GD_SANUR BEACH</v>
          </cell>
          <cell r="B937" t="str">
            <v>LBS1_Santrian_II</v>
          </cell>
          <cell r="C937" t="str">
            <v>R</v>
          </cell>
          <cell r="D937">
            <v>31001</v>
          </cell>
        </row>
        <row r="938">
          <cell r="B938" t="str">
            <v>LBS2_Sanur_Beach</v>
          </cell>
          <cell r="C938" t="str">
            <v>L</v>
          </cell>
          <cell r="D938">
            <v>31002</v>
          </cell>
        </row>
        <row r="939">
          <cell r="B939" t="str">
            <v>LBS3_Surya_Beach</v>
          </cell>
          <cell r="C939" t="str">
            <v>R</v>
          </cell>
          <cell r="D939">
            <v>31003</v>
          </cell>
        </row>
        <row r="940">
          <cell r="A940" t="str">
            <v>GD_GKN</v>
          </cell>
          <cell r="B940" t="str">
            <v>LBS1_G_DPR</v>
          </cell>
          <cell r="C940" t="str">
            <v>R</v>
          </cell>
          <cell r="D940">
            <v>31101</v>
          </cell>
        </row>
        <row r="941">
          <cell r="B941" t="str">
            <v>LBS2_GKN</v>
          </cell>
          <cell r="C941" t="str">
            <v>L</v>
          </cell>
          <cell r="D941">
            <v>31102</v>
          </cell>
        </row>
        <row r="942">
          <cell r="B942" t="str">
            <v>LBS3_BPD</v>
          </cell>
          <cell r="C942" t="str">
            <v>R</v>
          </cell>
          <cell r="D942">
            <v>31103</v>
          </cell>
        </row>
        <row r="943">
          <cell r="A943" t="str">
            <v>GD_JAYASABHA</v>
          </cell>
          <cell r="B943" t="str">
            <v>LBS1_Kandapon</v>
          </cell>
          <cell r="C943" t="str">
            <v>R</v>
          </cell>
          <cell r="D943">
            <v>31201</v>
          </cell>
        </row>
        <row r="944">
          <cell r="B944" t="str">
            <v>LBS2_Jayasabha</v>
          </cell>
          <cell r="C944" t="str">
            <v>L</v>
          </cell>
          <cell r="D944">
            <v>31202</v>
          </cell>
        </row>
        <row r="945">
          <cell r="B945" t="str">
            <v>LBS3_Bali_Hotel</v>
          </cell>
          <cell r="C945" t="str">
            <v>R</v>
          </cell>
          <cell r="D945">
            <v>31203</v>
          </cell>
        </row>
        <row r="946">
          <cell r="A946" t="str">
            <v>GD_KODAM</v>
          </cell>
          <cell r="B946" t="str">
            <v>LBS1_Percetakan_Bali</v>
          </cell>
          <cell r="C946" t="str">
            <v>R</v>
          </cell>
          <cell r="D946">
            <v>31301</v>
          </cell>
        </row>
        <row r="947">
          <cell r="B947" t="str">
            <v>LBS2_Kodam</v>
          </cell>
          <cell r="C947" t="str">
            <v>L</v>
          </cell>
          <cell r="D947">
            <v>31302</v>
          </cell>
        </row>
        <row r="948">
          <cell r="B948" t="str">
            <v>LBS3_Bank_EXIM</v>
          </cell>
          <cell r="C948" t="str">
            <v>R</v>
          </cell>
          <cell r="D948">
            <v>31303</v>
          </cell>
        </row>
        <row r="949">
          <cell r="A949" t="str">
            <v>GD_RSUP</v>
          </cell>
          <cell r="B949" t="str">
            <v>LBS1_Yantel</v>
          </cell>
          <cell r="C949" t="str">
            <v>R</v>
          </cell>
          <cell r="D949">
            <v>31401</v>
          </cell>
        </row>
        <row r="950">
          <cell r="B950" t="str">
            <v>LBS2_RSUP</v>
          </cell>
          <cell r="C950" t="str">
            <v>L</v>
          </cell>
          <cell r="D950">
            <v>31402</v>
          </cell>
        </row>
        <row r="951">
          <cell r="B951" t="str">
            <v>LBS3_Grand_Sudirman</v>
          </cell>
          <cell r="C951" t="str">
            <v>R</v>
          </cell>
          <cell r="D951">
            <v>31403</v>
          </cell>
        </row>
        <row r="952">
          <cell r="A952" t="str">
            <v>GD_POLDA</v>
          </cell>
          <cell r="B952" t="str">
            <v>LBS1_GOR</v>
          </cell>
          <cell r="C952" t="str">
            <v>L</v>
          </cell>
          <cell r="D952">
            <v>31501</v>
          </cell>
        </row>
        <row r="953">
          <cell r="B953" t="str">
            <v>LBS2_POLDA</v>
          </cell>
          <cell r="C953" t="str">
            <v>L</v>
          </cell>
          <cell r="D953">
            <v>31502</v>
          </cell>
        </row>
        <row r="954">
          <cell r="B954" t="str">
            <v>LBS3_RSU_Puri_Raharja</v>
          </cell>
          <cell r="C954" t="str">
            <v>L</v>
          </cell>
          <cell r="D954">
            <v>31503</v>
          </cell>
        </row>
        <row r="955">
          <cell r="A955" t="str">
            <v>GD_BALI_RESORT</v>
          </cell>
          <cell r="B955" t="str">
            <v>LBS1_H_Bali_Bintang</v>
          </cell>
          <cell r="C955" t="str">
            <v>R</v>
          </cell>
          <cell r="D955">
            <v>31601</v>
          </cell>
        </row>
        <row r="956">
          <cell r="B956" t="str">
            <v>LBS2_Bali_Resort</v>
          </cell>
          <cell r="C956" t="str">
            <v>L</v>
          </cell>
          <cell r="D956">
            <v>31602</v>
          </cell>
        </row>
        <row r="957">
          <cell r="B957" t="str">
            <v>LBS3_Helmy</v>
          </cell>
          <cell r="C957" t="str">
            <v>R</v>
          </cell>
          <cell r="D957">
            <v>31603</v>
          </cell>
        </row>
        <row r="958">
          <cell r="A958" t="str">
            <v>GD_BALI_SOL</v>
          </cell>
          <cell r="B958" t="str">
            <v>LBS1_Amenity_Core</v>
          </cell>
          <cell r="C958" t="str">
            <v>R</v>
          </cell>
          <cell r="D958">
            <v>31701</v>
          </cell>
        </row>
        <row r="959">
          <cell r="B959" t="str">
            <v>LBS2_Bali_Sol</v>
          </cell>
          <cell r="C959" t="str">
            <v>L</v>
          </cell>
          <cell r="D959">
            <v>31702</v>
          </cell>
        </row>
        <row r="960">
          <cell r="B960" t="str">
            <v>LBS3_Sheraton</v>
          </cell>
          <cell r="C960" t="str">
            <v>R</v>
          </cell>
          <cell r="D960">
            <v>31703</v>
          </cell>
        </row>
        <row r="961">
          <cell r="A961" t="str">
            <v>GD_NUSA_INDAH</v>
          </cell>
          <cell r="B961" t="str">
            <v>LBS1_Sheraton</v>
          </cell>
          <cell r="C961" t="str">
            <v>R</v>
          </cell>
          <cell r="D961">
            <v>31801</v>
          </cell>
        </row>
        <row r="962">
          <cell r="B962" t="str">
            <v>LBS2_H_Nusa_Indah</v>
          </cell>
          <cell r="C962" t="str">
            <v>L</v>
          </cell>
          <cell r="D962">
            <v>31802</v>
          </cell>
        </row>
        <row r="963">
          <cell r="B963" t="str">
            <v>LBS3_SS_II</v>
          </cell>
          <cell r="C963" t="str">
            <v>R</v>
          </cell>
          <cell r="D963">
            <v>31803</v>
          </cell>
        </row>
        <row r="964">
          <cell r="A964" t="str">
            <v>GD_GARDU_F</v>
          </cell>
          <cell r="B964" t="str">
            <v>LBS1_H_Bualu</v>
          </cell>
          <cell r="C964" t="str">
            <v>R</v>
          </cell>
          <cell r="D964">
            <v>31901</v>
          </cell>
        </row>
        <row r="965">
          <cell r="B965" t="str">
            <v>LBS2_Gardu_F</v>
          </cell>
          <cell r="C965" t="str">
            <v>L</v>
          </cell>
          <cell r="D965">
            <v>31902</v>
          </cell>
        </row>
        <row r="966">
          <cell r="B966" t="str">
            <v>LBS3_STO</v>
          </cell>
          <cell r="C966" t="str">
            <v>R</v>
          </cell>
          <cell r="D966">
            <v>31903</v>
          </cell>
        </row>
        <row r="967">
          <cell r="A967" t="str">
            <v>GD_HILTON</v>
          </cell>
          <cell r="B967" t="str">
            <v>LBS1_P_Hilton</v>
          </cell>
          <cell r="C967" t="str">
            <v>R</v>
          </cell>
          <cell r="D967">
            <v>32001</v>
          </cell>
        </row>
        <row r="968">
          <cell r="B968" t="str">
            <v>LBS2_Hilton</v>
          </cell>
          <cell r="C968" t="str">
            <v>L</v>
          </cell>
          <cell r="D968">
            <v>32002</v>
          </cell>
        </row>
        <row r="969">
          <cell r="B969" t="str">
            <v>LBS3_H_Putri_Bali</v>
          </cell>
          <cell r="C969" t="str">
            <v>R</v>
          </cell>
          <cell r="D969">
            <v>32003</v>
          </cell>
        </row>
        <row r="970">
          <cell r="A970" t="str">
            <v>GD_PUTRI_BALI</v>
          </cell>
          <cell r="B970" t="str">
            <v>LBS1_Hilton</v>
          </cell>
          <cell r="C970" t="str">
            <v>R</v>
          </cell>
          <cell r="D970">
            <v>32101</v>
          </cell>
        </row>
        <row r="971">
          <cell r="B971" t="str">
            <v>LBS2_Putri_Bali</v>
          </cell>
          <cell r="C971" t="str">
            <v>L</v>
          </cell>
          <cell r="D971">
            <v>32102</v>
          </cell>
        </row>
        <row r="972">
          <cell r="B972" t="str">
            <v>LBS3_Hyatt_Regency</v>
          </cell>
          <cell r="C972" t="str">
            <v>R</v>
          </cell>
          <cell r="D972">
            <v>32103</v>
          </cell>
        </row>
        <row r="973">
          <cell r="A973" t="str">
            <v>GD_CLUB_MED</v>
          </cell>
          <cell r="B973" t="str">
            <v>LBS1_Lagoon</v>
          </cell>
          <cell r="C973" t="str">
            <v>R</v>
          </cell>
          <cell r="D973">
            <v>32201</v>
          </cell>
        </row>
        <row r="974">
          <cell r="B974" t="str">
            <v>LBS2_Club_Med</v>
          </cell>
          <cell r="C974" t="str">
            <v>L</v>
          </cell>
          <cell r="D974">
            <v>32202</v>
          </cell>
        </row>
        <row r="975">
          <cell r="B975" t="str">
            <v>LBS3_Bali Apartment</v>
          </cell>
          <cell r="C975" t="str">
            <v>R</v>
          </cell>
          <cell r="D975">
            <v>32203</v>
          </cell>
        </row>
        <row r="976">
          <cell r="A976" t="str">
            <v>GD_BALI_CLIFF</v>
          </cell>
          <cell r="B976" t="str">
            <v>LBS1_SSB_Telkom</v>
          </cell>
          <cell r="C976" t="str">
            <v>L</v>
          </cell>
          <cell r="D976">
            <v>32301</v>
          </cell>
        </row>
        <row r="977">
          <cell r="B977" t="str">
            <v>LBS2_Bali_Cliff</v>
          </cell>
          <cell r="C977" t="str">
            <v>L</v>
          </cell>
          <cell r="D977">
            <v>32302</v>
          </cell>
        </row>
        <row r="978">
          <cell r="B978" t="str">
            <v>LBS3_Pompa_Air_Bali_Cliff</v>
          </cell>
          <cell r="C978" t="str">
            <v>L</v>
          </cell>
          <cell r="D978">
            <v>32303</v>
          </cell>
        </row>
        <row r="979">
          <cell r="A979" t="str">
            <v>GD_KERATON_BALI</v>
          </cell>
          <cell r="B979" t="str">
            <v>LBS1_Pansea_Bali</v>
          </cell>
          <cell r="C979" t="str">
            <v>R</v>
          </cell>
          <cell r="D979">
            <v>32401</v>
          </cell>
        </row>
        <row r="980">
          <cell r="B980" t="str">
            <v>LBS2_Keraton_Bali</v>
          </cell>
          <cell r="C980" t="str">
            <v>L</v>
          </cell>
          <cell r="D980">
            <v>32402</v>
          </cell>
        </row>
        <row r="981">
          <cell r="B981" t="str">
            <v>LBS3_STO_Jimbaran</v>
          </cell>
          <cell r="C981" t="str">
            <v>R</v>
          </cell>
          <cell r="D981">
            <v>32403</v>
          </cell>
        </row>
        <row r="982">
          <cell r="A982" t="str">
            <v>GD_ART_CENTER</v>
          </cell>
          <cell r="B982" t="str">
            <v>LBS1_STSI</v>
          </cell>
          <cell r="C982" t="str">
            <v>R</v>
          </cell>
          <cell r="D982">
            <v>32501</v>
          </cell>
        </row>
        <row r="983">
          <cell r="B983" t="str">
            <v>LBS2_Art_Center</v>
          </cell>
          <cell r="C983" t="str">
            <v>L</v>
          </cell>
          <cell r="D983">
            <v>32502</v>
          </cell>
        </row>
        <row r="984">
          <cell r="B984" t="str">
            <v>LBS3_RRI_Klandis</v>
          </cell>
          <cell r="C984" t="str">
            <v>R</v>
          </cell>
          <cell r="D984">
            <v>32503</v>
          </cell>
        </row>
        <row r="985">
          <cell r="A985" t="str">
            <v>GD_PAM_BLUSUNG</v>
          </cell>
          <cell r="B985" t="str">
            <v>LBS1_M196</v>
          </cell>
          <cell r="C985" t="str">
            <v>R</v>
          </cell>
          <cell r="D985">
            <v>32601</v>
          </cell>
        </row>
        <row r="986">
          <cell r="B986" t="str">
            <v>LBS2_PAM_Blusung</v>
          </cell>
          <cell r="C986" t="str">
            <v>L</v>
          </cell>
          <cell r="D986">
            <v>32602</v>
          </cell>
        </row>
        <row r="987">
          <cell r="B987" t="str">
            <v>LBS3_DB258</v>
          </cell>
          <cell r="C987" t="str">
            <v>R</v>
          </cell>
          <cell r="D987">
            <v>32603</v>
          </cell>
        </row>
        <row r="988">
          <cell r="A988" t="str">
            <v>ZGD_</v>
          </cell>
          <cell r="B988" t="str">
            <v>LBS1_</v>
          </cell>
          <cell r="C988" t="str">
            <v>L</v>
          </cell>
          <cell r="D988">
            <v>32701</v>
          </cell>
        </row>
        <row r="989">
          <cell r="B989" t="str">
            <v>LBS2_</v>
          </cell>
          <cell r="C989" t="str">
            <v>L</v>
          </cell>
          <cell r="D989">
            <v>32702</v>
          </cell>
        </row>
        <row r="990">
          <cell r="B990" t="str">
            <v>LBS3_</v>
          </cell>
          <cell r="C990" t="str">
            <v>L</v>
          </cell>
          <cell r="D990">
            <v>32703</v>
          </cell>
        </row>
        <row r="991">
          <cell r="A991" t="str">
            <v>ZGD_</v>
          </cell>
          <cell r="B991" t="str">
            <v>LBS1_</v>
          </cell>
          <cell r="C991" t="str">
            <v>L</v>
          </cell>
          <cell r="D991">
            <v>32801</v>
          </cell>
        </row>
        <row r="992">
          <cell r="B992" t="str">
            <v>LBS2_</v>
          </cell>
          <cell r="C992" t="str">
            <v>L</v>
          </cell>
          <cell r="D992">
            <v>32802</v>
          </cell>
        </row>
        <row r="993">
          <cell r="B993" t="str">
            <v>LBS3_</v>
          </cell>
          <cell r="C993" t="str">
            <v>L</v>
          </cell>
          <cell r="D993">
            <v>32803</v>
          </cell>
        </row>
        <row r="994">
          <cell r="A994" t="str">
            <v>ZGD_</v>
          </cell>
          <cell r="B994" t="str">
            <v>LBS1_</v>
          </cell>
          <cell r="C994" t="str">
            <v>L</v>
          </cell>
          <cell r="D994">
            <v>32901</v>
          </cell>
        </row>
        <row r="995">
          <cell r="B995" t="str">
            <v>LBS2_</v>
          </cell>
          <cell r="C995" t="str">
            <v>L</v>
          </cell>
          <cell r="D995">
            <v>32902</v>
          </cell>
        </row>
        <row r="996">
          <cell r="B996" t="str">
            <v>LBS3_</v>
          </cell>
          <cell r="C996" t="str">
            <v>L</v>
          </cell>
          <cell r="D996">
            <v>32903</v>
          </cell>
        </row>
        <row r="997">
          <cell r="A997" t="str">
            <v>ZGD_</v>
          </cell>
          <cell r="B997" t="str">
            <v>LBS1_</v>
          </cell>
          <cell r="C997" t="str">
            <v>L</v>
          </cell>
          <cell r="D997">
            <v>33001</v>
          </cell>
        </row>
        <row r="998">
          <cell r="B998" t="str">
            <v>LBS2_</v>
          </cell>
          <cell r="C998" t="str">
            <v>L</v>
          </cell>
          <cell r="D998">
            <v>33002</v>
          </cell>
        </row>
        <row r="999">
          <cell r="B999" t="str">
            <v>LBS3_</v>
          </cell>
          <cell r="C999" t="str">
            <v>L</v>
          </cell>
          <cell r="D999">
            <v>33003</v>
          </cell>
        </row>
        <row r="1000">
          <cell r="A1000" t="str">
            <v>ZGD_</v>
          </cell>
          <cell r="B1000" t="str">
            <v>LBS1_</v>
          </cell>
          <cell r="C1000" t="str">
            <v>L</v>
          </cell>
          <cell r="D1000">
            <v>33101</v>
          </cell>
        </row>
        <row r="1001">
          <cell r="B1001" t="str">
            <v>LBS2_</v>
          </cell>
          <cell r="C1001" t="str">
            <v>L</v>
          </cell>
          <cell r="D1001">
            <v>33102</v>
          </cell>
        </row>
        <row r="1002">
          <cell r="B1002" t="str">
            <v>LBS3_</v>
          </cell>
          <cell r="C1002" t="str">
            <v>L</v>
          </cell>
          <cell r="D1002">
            <v>33103</v>
          </cell>
        </row>
        <row r="1003">
          <cell r="A1003" t="str">
            <v>ZGD_</v>
          </cell>
          <cell r="B1003" t="str">
            <v>LBS1_</v>
          </cell>
          <cell r="C1003" t="str">
            <v>L</v>
          </cell>
          <cell r="D1003">
            <v>33201</v>
          </cell>
        </row>
        <row r="1004">
          <cell r="B1004" t="str">
            <v>LBS2_</v>
          </cell>
          <cell r="C1004" t="str">
            <v>L</v>
          </cell>
          <cell r="D1004">
            <v>33202</v>
          </cell>
        </row>
        <row r="1005">
          <cell r="B1005" t="str">
            <v>LBS3_</v>
          </cell>
          <cell r="C1005" t="str">
            <v>L</v>
          </cell>
          <cell r="D1005">
            <v>33203</v>
          </cell>
        </row>
        <row r="1006">
          <cell r="A1006" t="str">
            <v>ZGD_</v>
          </cell>
          <cell r="B1006" t="str">
            <v>LBS1_</v>
          </cell>
          <cell r="C1006" t="str">
            <v>L</v>
          </cell>
          <cell r="D1006">
            <v>33301</v>
          </cell>
        </row>
        <row r="1007">
          <cell r="B1007" t="str">
            <v>LBS2_</v>
          </cell>
          <cell r="C1007" t="str">
            <v>L</v>
          </cell>
          <cell r="D1007">
            <v>33302</v>
          </cell>
        </row>
        <row r="1008">
          <cell r="B1008" t="str">
            <v>LBS3_</v>
          </cell>
          <cell r="C1008" t="str">
            <v>L</v>
          </cell>
          <cell r="D1008">
            <v>33303</v>
          </cell>
        </row>
        <row r="1009">
          <cell r="A1009" t="str">
            <v>ZGD_</v>
          </cell>
          <cell r="B1009" t="str">
            <v>LBS1_</v>
          </cell>
          <cell r="C1009" t="str">
            <v>L</v>
          </cell>
          <cell r="D1009">
            <v>33401</v>
          </cell>
        </row>
        <row r="1010">
          <cell r="B1010" t="str">
            <v>LBS2_</v>
          </cell>
          <cell r="C1010" t="str">
            <v>L</v>
          </cell>
          <cell r="D1010">
            <v>33402</v>
          </cell>
        </row>
        <row r="1011">
          <cell r="B1011" t="str">
            <v>LBS3_</v>
          </cell>
          <cell r="C1011" t="str">
            <v>L</v>
          </cell>
          <cell r="D1011">
            <v>33403</v>
          </cell>
        </row>
        <row r="1012">
          <cell r="A1012" t="str">
            <v>ZGD_</v>
          </cell>
          <cell r="B1012" t="str">
            <v>LBS1_</v>
          </cell>
          <cell r="C1012" t="str">
            <v>L</v>
          </cell>
          <cell r="D1012">
            <v>33501</v>
          </cell>
        </row>
        <row r="1013">
          <cell r="B1013" t="str">
            <v>LBS2_</v>
          </cell>
          <cell r="C1013" t="str">
            <v>L</v>
          </cell>
          <cell r="D1013">
            <v>33502</v>
          </cell>
        </row>
        <row r="1014">
          <cell r="B1014" t="str">
            <v>LBS3_</v>
          </cell>
          <cell r="C1014" t="str">
            <v>L</v>
          </cell>
          <cell r="D1014">
            <v>33503</v>
          </cell>
        </row>
        <row r="1015">
          <cell r="A1015" t="str">
            <v>ZGD_</v>
          </cell>
          <cell r="B1015" t="str">
            <v>LBS1_</v>
          </cell>
          <cell r="C1015" t="str">
            <v>L</v>
          </cell>
          <cell r="D1015">
            <v>33601</v>
          </cell>
        </row>
        <row r="1016">
          <cell r="B1016" t="str">
            <v>LBS2_</v>
          </cell>
          <cell r="C1016" t="str">
            <v>L</v>
          </cell>
          <cell r="D1016">
            <v>33602</v>
          </cell>
        </row>
        <row r="1017">
          <cell r="B1017" t="str">
            <v>LBS3_</v>
          </cell>
          <cell r="C1017" t="str">
            <v>L</v>
          </cell>
          <cell r="D1017">
            <v>33603</v>
          </cell>
        </row>
        <row r="1018">
          <cell r="A1018" t="str">
            <v>ZGD_</v>
          </cell>
          <cell r="B1018" t="str">
            <v>LBS1_</v>
          </cell>
          <cell r="C1018" t="str">
            <v>L</v>
          </cell>
          <cell r="D1018">
            <v>33701</v>
          </cell>
        </row>
        <row r="1019">
          <cell r="B1019" t="str">
            <v>LBS2_</v>
          </cell>
          <cell r="C1019" t="str">
            <v>L</v>
          </cell>
          <cell r="D1019">
            <v>33702</v>
          </cell>
        </row>
        <row r="1020">
          <cell r="B1020" t="str">
            <v>LBS3_</v>
          </cell>
          <cell r="C1020" t="str">
            <v>L</v>
          </cell>
          <cell r="D1020">
            <v>33703</v>
          </cell>
        </row>
        <row r="1021">
          <cell r="A1021" t="str">
            <v>ZGD_</v>
          </cell>
          <cell r="B1021" t="str">
            <v>LBS1_</v>
          </cell>
          <cell r="C1021" t="str">
            <v>L</v>
          </cell>
          <cell r="D1021">
            <v>33801</v>
          </cell>
        </row>
        <row r="1022">
          <cell r="B1022" t="str">
            <v>LBS2_</v>
          </cell>
          <cell r="C1022" t="str">
            <v>L</v>
          </cell>
          <cell r="D1022">
            <v>33802</v>
          </cell>
        </row>
        <row r="1023">
          <cell r="B1023" t="str">
            <v>LBS3_</v>
          </cell>
          <cell r="C1023" t="str">
            <v>L</v>
          </cell>
          <cell r="D1023">
            <v>33803</v>
          </cell>
        </row>
        <row r="1024">
          <cell r="A1024" t="str">
            <v>ZGD_</v>
          </cell>
          <cell r="B1024" t="str">
            <v>LBS1_</v>
          </cell>
          <cell r="C1024" t="str">
            <v>L</v>
          </cell>
          <cell r="D1024">
            <v>33901</v>
          </cell>
        </row>
        <row r="1025">
          <cell r="B1025" t="str">
            <v>LBS2_</v>
          </cell>
          <cell r="C1025" t="str">
            <v>L</v>
          </cell>
          <cell r="D1025">
            <v>33902</v>
          </cell>
        </row>
        <row r="1026">
          <cell r="B1026" t="str">
            <v>LBS3_</v>
          </cell>
          <cell r="C1026" t="str">
            <v>L</v>
          </cell>
          <cell r="D1026">
            <v>33903</v>
          </cell>
        </row>
        <row r="1027">
          <cell r="A1027" t="str">
            <v>ZGD_</v>
          </cell>
          <cell r="B1027" t="str">
            <v>LBS1_</v>
          </cell>
          <cell r="C1027" t="str">
            <v>L</v>
          </cell>
          <cell r="D1027">
            <v>34001</v>
          </cell>
        </row>
        <row r="1028">
          <cell r="B1028" t="str">
            <v>LBS2_</v>
          </cell>
          <cell r="C1028" t="str">
            <v>L</v>
          </cell>
          <cell r="D1028">
            <v>34002</v>
          </cell>
        </row>
        <row r="1029">
          <cell r="B1029" t="str">
            <v>LBS3_</v>
          </cell>
          <cell r="C1029" t="str">
            <v>L</v>
          </cell>
          <cell r="D1029">
            <v>34003</v>
          </cell>
        </row>
        <row r="1030">
          <cell r="A1030" t="str">
            <v>ZGD_</v>
          </cell>
          <cell r="B1030" t="str">
            <v>LBS1_</v>
          </cell>
          <cell r="C1030" t="str">
            <v>L</v>
          </cell>
          <cell r="D1030">
            <v>34101</v>
          </cell>
        </row>
        <row r="1031">
          <cell r="B1031" t="str">
            <v>LBS2_</v>
          </cell>
          <cell r="C1031" t="str">
            <v>L</v>
          </cell>
          <cell r="D1031">
            <v>34102</v>
          </cell>
        </row>
        <row r="1032">
          <cell r="B1032" t="str">
            <v>LBS3_</v>
          </cell>
          <cell r="C1032" t="str">
            <v>L</v>
          </cell>
          <cell r="D1032">
            <v>34103</v>
          </cell>
        </row>
        <row r="1033">
          <cell r="A1033" t="str">
            <v>ZGD_</v>
          </cell>
          <cell r="B1033" t="str">
            <v>LBS1_</v>
          </cell>
          <cell r="C1033" t="str">
            <v>L</v>
          </cell>
          <cell r="D1033">
            <v>34201</v>
          </cell>
        </row>
        <row r="1034">
          <cell r="B1034" t="str">
            <v>LBS2_</v>
          </cell>
          <cell r="C1034" t="str">
            <v>L</v>
          </cell>
          <cell r="D1034">
            <v>34202</v>
          </cell>
        </row>
        <row r="1035">
          <cell r="B1035" t="str">
            <v>LBS3_</v>
          </cell>
          <cell r="C1035" t="str">
            <v>L</v>
          </cell>
          <cell r="D1035">
            <v>34203</v>
          </cell>
        </row>
        <row r="1036">
          <cell r="A1036" t="str">
            <v>ZGD_</v>
          </cell>
          <cell r="B1036" t="str">
            <v>LBS1_</v>
          </cell>
          <cell r="C1036" t="str">
            <v>L</v>
          </cell>
          <cell r="D1036">
            <v>34301</v>
          </cell>
        </row>
        <row r="1037">
          <cell r="B1037" t="str">
            <v>LBS2_</v>
          </cell>
          <cell r="C1037" t="str">
            <v>L</v>
          </cell>
          <cell r="D1037">
            <v>34302</v>
          </cell>
        </row>
        <row r="1038">
          <cell r="B1038" t="str">
            <v>LBS3_</v>
          </cell>
          <cell r="C1038" t="str">
            <v>L</v>
          </cell>
          <cell r="D1038">
            <v>34303</v>
          </cell>
        </row>
        <row r="1039">
          <cell r="A1039" t="str">
            <v>ZGD_</v>
          </cell>
          <cell r="B1039" t="str">
            <v>LBS1_</v>
          </cell>
          <cell r="C1039" t="str">
            <v>L</v>
          </cell>
          <cell r="D1039">
            <v>34401</v>
          </cell>
        </row>
        <row r="1040">
          <cell r="B1040" t="str">
            <v>LBS2_</v>
          </cell>
          <cell r="C1040" t="str">
            <v>L</v>
          </cell>
          <cell r="D1040">
            <v>34402</v>
          </cell>
        </row>
        <row r="1041">
          <cell r="B1041" t="str">
            <v>LBS3_</v>
          </cell>
          <cell r="C1041" t="str">
            <v>L</v>
          </cell>
          <cell r="D1041">
            <v>34403</v>
          </cell>
        </row>
        <row r="1042">
          <cell r="A1042" t="str">
            <v>ZGD_</v>
          </cell>
          <cell r="B1042" t="str">
            <v>LBS1_</v>
          </cell>
          <cell r="C1042" t="str">
            <v>L</v>
          </cell>
          <cell r="D1042">
            <v>34501</v>
          </cell>
        </row>
        <row r="1043">
          <cell r="B1043" t="str">
            <v>LBS2_</v>
          </cell>
          <cell r="C1043" t="str">
            <v>L</v>
          </cell>
          <cell r="D1043">
            <v>34502</v>
          </cell>
        </row>
        <row r="1044">
          <cell r="B1044" t="str">
            <v>LBS3_</v>
          </cell>
          <cell r="C1044" t="str">
            <v>L</v>
          </cell>
          <cell r="D1044">
            <v>34503</v>
          </cell>
        </row>
        <row r="1045">
          <cell r="A1045" t="str">
            <v>ZGD_</v>
          </cell>
          <cell r="B1045" t="str">
            <v>LBS1_</v>
          </cell>
          <cell r="C1045" t="str">
            <v>L</v>
          </cell>
          <cell r="D1045">
            <v>34601</v>
          </cell>
        </row>
        <row r="1046">
          <cell r="B1046" t="str">
            <v>LBS2_</v>
          </cell>
          <cell r="C1046" t="str">
            <v>L</v>
          </cell>
          <cell r="D1046">
            <v>34602</v>
          </cell>
        </row>
        <row r="1047">
          <cell r="B1047" t="str">
            <v>LBS3_</v>
          </cell>
          <cell r="C1047" t="str">
            <v>L</v>
          </cell>
          <cell r="D1047">
            <v>34603</v>
          </cell>
        </row>
        <row r="1048">
          <cell r="A1048" t="str">
            <v>ZGD_</v>
          </cell>
          <cell r="B1048" t="str">
            <v>LBS1_</v>
          </cell>
          <cell r="C1048" t="str">
            <v>L</v>
          </cell>
          <cell r="D1048">
            <v>34701</v>
          </cell>
        </row>
        <row r="1049">
          <cell r="B1049" t="str">
            <v>LBS2_</v>
          </cell>
          <cell r="C1049" t="str">
            <v>L</v>
          </cell>
          <cell r="D1049">
            <v>34702</v>
          </cell>
        </row>
        <row r="1050">
          <cell r="B1050" t="str">
            <v>LBS3_</v>
          </cell>
          <cell r="C1050" t="str">
            <v>L</v>
          </cell>
          <cell r="D1050">
            <v>34703</v>
          </cell>
        </row>
        <row r="1051">
          <cell r="A1051" t="str">
            <v>ZGD_</v>
          </cell>
          <cell r="B1051" t="str">
            <v>LBS1_</v>
          </cell>
          <cell r="C1051" t="str">
            <v>L</v>
          </cell>
          <cell r="D1051">
            <v>34801</v>
          </cell>
        </row>
        <row r="1052">
          <cell r="B1052" t="str">
            <v>LBS2_</v>
          </cell>
          <cell r="C1052" t="str">
            <v>L</v>
          </cell>
          <cell r="D1052">
            <v>34802</v>
          </cell>
        </row>
        <row r="1053">
          <cell r="B1053" t="str">
            <v>LBS3_</v>
          </cell>
          <cell r="C1053" t="str">
            <v>L</v>
          </cell>
          <cell r="D1053">
            <v>34803</v>
          </cell>
        </row>
        <row r="1054">
          <cell r="A1054" t="str">
            <v>ZGD_</v>
          </cell>
          <cell r="B1054" t="str">
            <v>LBS1_</v>
          </cell>
          <cell r="C1054" t="str">
            <v>L</v>
          </cell>
          <cell r="D1054">
            <v>34901</v>
          </cell>
        </row>
        <row r="1055">
          <cell r="B1055" t="str">
            <v>LBS2_</v>
          </cell>
          <cell r="C1055" t="str">
            <v>L</v>
          </cell>
          <cell r="D1055">
            <v>34902</v>
          </cell>
        </row>
        <row r="1056">
          <cell r="B1056" t="str">
            <v>LBS3_</v>
          </cell>
          <cell r="C1056" t="str">
            <v>L</v>
          </cell>
          <cell r="D1056">
            <v>34903</v>
          </cell>
        </row>
        <row r="1057">
          <cell r="A1057" t="str">
            <v>ZGD_</v>
          </cell>
          <cell r="B1057" t="str">
            <v>LBS1_</v>
          </cell>
          <cell r="C1057" t="str">
            <v>L</v>
          </cell>
          <cell r="D1057">
            <v>35001</v>
          </cell>
        </row>
        <row r="1058">
          <cell r="B1058" t="str">
            <v>LBS2_</v>
          </cell>
          <cell r="C1058" t="str">
            <v>L</v>
          </cell>
          <cell r="D1058">
            <v>35002</v>
          </cell>
        </row>
        <row r="1059">
          <cell r="B1059" t="str">
            <v>LBS3_</v>
          </cell>
          <cell r="C1059" t="str">
            <v>L</v>
          </cell>
          <cell r="D1059">
            <v>35003</v>
          </cell>
        </row>
      </sheetData>
      <sheetData sheetId="11"/>
      <sheetData sheetId="12">
        <row r="11">
          <cell r="A11" t="str">
            <v>ANTOSARI</v>
          </cell>
          <cell r="B11">
            <v>101</v>
          </cell>
          <cell r="C11">
            <v>101</v>
          </cell>
          <cell r="D11" t="str">
            <v>ANTOSARI</v>
          </cell>
          <cell r="F11" t="str">
            <v>Kapal_Trafo_1</v>
          </cell>
          <cell r="J11" t="str">
            <v>PENYULANG</v>
          </cell>
          <cell r="M11" t="str">
            <v>KELOMPOK SAMBUNGAN TENAGA LISTRIK DAN APP</v>
          </cell>
          <cell r="N11" t="str">
            <v>0. KELOMPOK SAMBUNGAN TENAGA LISTRIK DAN APP</v>
          </cell>
          <cell r="O11">
            <v>101</v>
          </cell>
        </row>
        <row r="12">
          <cell r="A12" t="str">
            <v>BATURITI</v>
          </cell>
          <cell r="B12">
            <v>102</v>
          </cell>
          <cell r="C12">
            <v>102</v>
          </cell>
          <cell r="D12" t="str">
            <v>BATURITI</v>
          </cell>
          <cell r="F12" t="str">
            <v>Kapal_Trafo_2</v>
          </cell>
          <cell r="J12" t="str">
            <v>FEEDER</v>
          </cell>
          <cell r="M12" t="str">
            <v>Pelebur Pembatas Putus/Rusak</v>
          </cell>
          <cell r="N12" t="str">
            <v>01A. Pelebur Pembatas Putus/Rusak</v>
          </cell>
          <cell r="O12">
            <v>102</v>
          </cell>
        </row>
        <row r="13">
          <cell r="A13" t="str">
            <v>GIANYAR</v>
          </cell>
          <cell r="B13">
            <v>103</v>
          </cell>
          <cell r="C13">
            <v>103</v>
          </cell>
          <cell r="D13" t="str">
            <v>GIANYAR</v>
          </cell>
          <cell r="F13" t="str">
            <v>Kapal_Trafo_3</v>
          </cell>
          <cell r="J13" t="str">
            <v>ARAH</v>
          </cell>
          <cell r="M13" t="str">
            <v>MCB Pembatas Rusak</v>
          </cell>
          <cell r="N13" t="str">
            <v>01B. MCB Pembatas Rusak</v>
          </cell>
          <cell r="O13">
            <v>103</v>
          </cell>
        </row>
        <row r="14">
          <cell r="A14" t="str">
            <v>KAPAL</v>
          </cell>
          <cell r="B14">
            <v>104</v>
          </cell>
          <cell r="C14">
            <v>104</v>
          </cell>
          <cell r="D14" t="str">
            <v>KAPAL</v>
          </cell>
          <cell r="F14" t="str">
            <v>Kapal_Trafo_4</v>
          </cell>
          <cell r="M14" t="str">
            <v>Rele dan atau CB Rusak</v>
          </cell>
          <cell r="N14" t="str">
            <v>01C. Rele dan atau CB Rusak</v>
          </cell>
          <cell r="O14">
            <v>104</v>
          </cell>
        </row>
        <row r="15">
          <cell r="A15" t="str">
            <v>NUSA DUA</v>
          </cell>
          <cell r="B15">
            <v>105</v>
          </cell>
          <cell r="C15">
            <v>105</v>
          </cell>
          <cell r="D15" t="str">
            <v>NUSA DUA</v>
          </cell>
          <cell r="F15" t="str">
            <v>P_Padangsari</v>
          </cell>
          <cell r="M15" t="str">
            <v>Pelebur Putus dan LBS Jatuh atau Rusak</v>
          </cell>
          <cell r="N15" t="str">
            <v>01D. Pelebur Putus dan LBS Jatuh atau Rusak</v>
          </cell>
          <cell r="O15">
            <v>105</v>
          </cell>
        </row>
        <row r="16">
          <cell r="A16" t="str">
            <v>PESANGGARAN</v>
          </cell>
          <cell r="B16">
            <v>106</v>
          </cell>
          <cell r="C16">
            <v>106</v>
          </cell>
          <cell r="D16" t="str">
            <v>PESANGGARAN</v>
          </cell>
          <cell r="F16" t="str">
            <v>P_Tabanan</v>
          </cell>
          <cell r="M16" t="str">
            <v>Kerusakan/Ganguan Sambungan Masuk Pelayanan (SMP)</v>
          </cell>
          <cell r="N16" t="str">
            <v>2. Kerusakan/Ganguan Sambungan Masuk Pelayanan (SMP)</v>
          </cell>
          <cell r="O16">
            <v>106</v>
          </cell>
        </row>
        <row r="17">
          <cell r="A17" t="str">
            <v>SANUR</v>
          </cell>
          <cell r="B17">
            <v>107</v>
          </cell>
          <cell r="C17">
            <v>107</v>
          </cell>
          <cell r="D17" t="str">
            <v>SANUR</v>
          </cell>
          <cell r="F17" t="str">
            <v>P_Cargo</v>
          </cell>
          <cell r="H17" t="str">
            <v>I KETUT SUJANA</v>
          </cell>
          <cell r="J17">
            <v>0</v>
          </cell>
          <cell r="M17" t="str">
            <v>Kerusakan/Ganguan Sambungan Luar Pelayanan (SLP)</v>
          </cell>
          <cell r="N17" t="str">
            <v>3. Kerusakan/Ganguan Sambungan Luar Pelayanan (SLP)</v>
          </cell>
          <cell r="O17">
            <v>107</v>
          </cell>
        </row>
        <row r="18">
          <cell r="A18" t="str">
            <v>AMLAPURA</v>
          </cell>
          <cell r="B18">
            <v>108</v>
          </cell>
          <cell r="C18">
            <v>108</v>
          </cell>
          <cell r="D18" t="str">
            <v>AMLAPURA</v>
          </cell>
          <cell r="F18" t="str">
            <v>P_SUPB</v>
          </cell>
          <cell r="H18" t="str">
            <v>I MADE MIDANA</v>
          </cell>
          <cell r="J18" t="str">
            <v>EF</v>
          </cell>
          <cell r="M18" t="str">
            <v>Gangguan Sambungan Masuk Kabel Tanah</v>
          </cell>
          <cell r="N18" t="str">
            <v>4. Gangguan Sambungan Masuk Kabel Tanah</v>
          </cell>
          <cell r="O18">
            <v>108</v>
          </cell>
        </row>
        <row r="19">
          <cell r="A19" t="str">
            <v>GILIMANUK</v>
          </cell>
          <cell r="B19">
            <v>109</v>
          </cell>
          <cell r="C19">
            <v>109</v>
          </cell>
          <cell r="D19" t="str">
            <v>GILIMANUK</v>
          </cell>
          <cell r="F19" t="str">
            <v>P_Tanah_Lot</v>
          </cell>
          <cell r="H19" t="str">
            <v>SAID MUHAMAD</v>
          </cell>
          <cell r="J19" t="str">
            <v>OC</v>
          </cell>
          <cell r="M19" t="str">
            <v>Jatuhnya Pemutus Kerana Asutan Motor, Pemakaian Lebih Pelanggan</v>
          </cell>
          <cell r="N19" t="str">
            <v>5. Jatuhnya Pemutus Kerana Asutan Motor, Pemakaian Lebih Pelanggan</v>
          </cell>
          <cell r="O19">
            <v>109</v>
          </cell>
        </row>
        <row r="20">
          <cell r="A20" t="str">
            <v>NEGARA</v>
          </cell>
          <cell r="B20">
            <v>110</v>
          </cell>
          <cell r="C20">
            <v>110</v>
          </cell>
          <cell r="D20" t="str">
            <v>NEGARA</v>
          </cell>
          <cell r="F20" t="str">
            <v>P_Basangkasa</v>
          </cell>
          <cell r="H20" t="str">
            <v>I KETUT SUDIASA</v>
          </cell>
          <cell r="J20" t="str">
            <v>OC/M</v>
          </cell>
          <cell r="M20" t="str">
            <v>Kubikel APP/Komponennya Rusak atau Gagal Bekerja</v>
          </cell>
          <cell r="N20" t="str">
            <v>06A. Kubikel APP/Komponennya Rusak atau Gagal Bekerja</v>
          </cell>
          <cell r="O20">
            <v>110</v>
          </cell>
        </row>
        <row r="21">
          <cell r="A21" t="str">
            <v>PEMARON</v>
          </cell>
          <cell r="B21">
            <v>111</v>
          </cell>
          <cell r="C21">
            <v>111</v>
          </cell>
          <cell r="D21" t="str">
            <v>PEMARON</v>
          </cell>
          <cell r="F21" t="str">
            <v>P_Penebel</v>
          </cell>
          <cell r="H21" t="str">
            <v>I KETUT SUGAMA</v>
          </cell>
          <cell r="J21" t="str">
            <v>OC/EF</v>
          </cell>
          <cell r="M21" t="str">
            <v>Kubikel TM Bukan Pengukuran Rusak</v>
          </cell>
          <cell r="N21" t="str">
            <v>06B. Kubikel TM Bukan Pengukuran Rusak</v>
          </cell>
          <cell r="O21">
            <v>111</v>
          </cell>
        </row>
        <row r="22">
          <cell r="A22" t="str">
            <v>PADANG SAMBIAN</v>
          </cell>
          <cell r="B22">
            <v>112</v>
          </cell>
          <cell r="C22">
            <v>112</v>
          </cell>
          <cell r="D22" t="str">
            <v>PADANG SAMBIAN</v>
          </cell>
          <cell r="F22" t="str">
            <v>P_Abian_Tuwung</v>
          </cell>
          <cell r="H22" t="str">
            <v>I NYOMAN SUARTIKA</v>
          </cell>
          <cell r="J22" t="str">
            <v>UFR</v>
          </cell>
          <cell r="M22" t="str">
            <v>Kubikel SACO, ACO Rusak</v>
          </cell>
          <cell r="N22" t="str">
            <v>06C. Kubikel SACO, ACO Rusak</v>
          </cell>
          <cell r="O22">
            <v>112</v>
          </cell>
        </row>
        <row r="23">
          <cell r="A23" t="str">
            <v>PAYANGAN</v>
          </cell>
          <cell r="B23">
            <v>113</v>
          </cell>
          <cell r="C23">
            <v>113</v>
          </cell>
          <cell r="D23" t="str">
            <v>PAYANGAN</v>
          </cell>
          <cell r="F23" t="str">
            <v>P_Monang_Maning</v>
          </cell>
          <cell r="H23" t="str">
            <v>NGURAH PUTRA</v>
          </cell>
          <cell r="J23" t="str">
            <v>TIR</v>
          </cell>
          <cell r="M23" t="str">
            <v>CT Outdorr Rusak</v>
          </cell>
          <cell r="N23" t="str">
            <v>06D. CT Outdorr Rusak</v>
          </cell>
          <cell r="O23">
            <v>113</v>
          </cell>
        </row>
        <row r="24">
          <cell r="A24">
            <v>0</v>
          </cell>
          <cell r="B24">
            <v>114</v>
          </cell>
          <cell r="C24">
            <v>114</v>
          </cell>
          <cell r="D24">
            <v>0</v>
          </cell>
          <cell r="F24" t="str">
            <v>P_Darmasaba</v>
          </cell>
          <cell r="H24" t="str">
            <v>PUTU GDE ARSANA</v>
          </cell>
          <cell r="J24" t="str">
            <v>DIFF.</v>
          </cell>
          <cell r="M24" t="str">
            <v>PT Outdoor Rusak</v>
          </cell>
          <cell r="N24" t="str">
            <v>06E. PT Outdoor Rusak</v>
          </cell>
          <cell r="O24">
            <v>114</v>
          </cell>
        </row>
        <row r="25">
          <cell r="A25" t="str">
            <v>ZGI</v>
          </cell>
          <cell r="B25">
            <v>115</v>
          </cell>
          <cell r="C25">
            <v>115</v>
          </cell>
          <cell r="D25" t="str">
            <v>ZGI</v>
          </cell>
          <cell r="F25" t="str">
            <v>P_Blusung</v>
          </cell>
          <cell r="H25" t="str">
            <v>I MADE ARYA</v>
          </cell>
          <cell r="M25" t="str">
            <v>Kerusakan Konektor</v>
          </cell>
          <cell r="N25" t="str">
            <v>7. Kerusakan Konektor</v>
          </cell>
          <cell r="O25">
            <v>115</v>
          </cell>
        </row>
        <row r="26">
          <cell r="A26" t="str">
            <v>ZGI</v>
          </cell>
          <cell r="B26">
            <v>116</v>
          </cell>
          <cell r="C26">
            <v>116</v>
          </cell>
          <cell r="D26" t="str">
            <v>ZGI</v>
          </cell>
          <cell r="F26" t="str">
            <v>P_Canggu</v>
          </cell>
          <cell r="H26" t="str">
            <v>AGUNG BUANA</v>
          </cell>
          <cell r="M26" t="str">
            <v>Lain-lain</v>
          </cell>
          <cell r="N26" t="str">
            <v>8. Lain-lain</v>
          </cell>
          <cell r="O26">
            <v>116</v>
          </cell>
        </row>
        <row r="27">
          <cell r="A27" t="str">
            <v>ZGI</v>
          </cell>
          <cell r="B27">
            <v>117</v>
          </cell>
          <cell r="C27">
            <v>117</v>
          </cell>
          <cell r="D27" t="str">
            <v>ZGI</v>
          </cell>
          <cell r="F27" t="str">
            <v>P_Sakah_Lukluk</v>
          </cell>
          <cell r="H27" t="str">
            <v>PUTU SUDARMAYA</v>
          </cell>
          <cell r="M27" t="str">
            <v>KELOMPOK JARINGAN TEGANGAN RENDAH</v>
          </cell>
          <cell r="N27" t="str">
            <v>10. KELOMPOK JARINGAN TEGANGAN RENDAH</v>
          </cell>
          <cell r="O27">
            <v>117</v>
          </cell>
        </row>
        <row r="28">
          <cell r="A28" t="str">
            <v>ZGI</v>
          </cell>
          <cell r="B28">
            <v>118</v>
          </cell>
          <cell r="C28">
            <v>118</v>
          </cell>
          <cell r="D28" t="str">
            <v>ZGI</v>
          </cell>
          <cell r="F28" t="str">
            <v>P_Luwus</v>
          </cell>
          <cell r="H28" t="str">
            <v>H. MOCH. WAHID</v>
          </cell>
          <cell r="M28" t="str">
            <v>Pelebur TR Putus</v>
          </cell>
          <cell r="N28" t="str">
            <v>11. Pelebur TR Putus</v>
          </cell>
          <cell r="O28">
            <v>118</v>
          </cell>
        </row>
        <row r="29">
          <cell r="A29" t="str">
            <v>ZGI</v>
          </cell>
          <cell r="B29">
            <v>119</v>
          </cell>
          <cell r="C29">
            <v>119</v>
          </cell>
          <cell r="D29" t="str">
            <v>ZGI</v>
          </cell>
          <cell r="F29" t="str">
            <v>P_Plaga</v>
          </cell>
          <cell r="H29" t="str">
            <v>ANOM SILAPARTA</v>
          </cell>
          <cell r="M29" t="str">
            <v>Gangguan Dahan Pohon Sehingga Pelebur Putus</v>
          </cell>
          <cell r="N29" t="str">
            <v>12. Gangguan Dahan Pohon Sehingga Pelebur Putus</v>
          </cell>
          <cell r="O29">
            <v>119</v>
          </cell>
        </row>
        <row r="30">
          <cell r="A30" t="str">
            <v>ZGI</v>
          </cell>
          <cell r="B30">
            <v>120</v>
          </cell>
          <cell r="C30">
            <v>120</v>
          </cell>
          <cell r="D30" t="str">
            <v>ZGI</v>
          </cell>
          <cell r="F30" t="str">
            <v>P_Marga</v>
          </cell>
          <cell r="H30" t="str">
            <v>AGUNG BUDIASA</v>
          </cell>
          <cell r="M30" t="str">
            <v>Gangguan Kabel Tanah TR</v>
          </cell>
          <cell r="N30" t="str">
            <v>13. Gangguan Kabel Tanah TR</v>
          </cell>
          <cell r="O30">
            <v>120</v>
          </cell>
        </row>
        <row r="31">
          <cell r="A31" t="str">
            <v>GH_TUBAN</v>
          </cell>
          <cell r="B31">
            <v>201</v>
          </cell>
          <cell r="C31">
            <v>121</v>
          </cell>
          <cell r="D31" t="str">
            <v>ZGI</v>
          </cell>
          <cell r="F31" t="str">
            <v>P_BNR</v>
          </cell>
          <cell r="H31" t="str">
            <v>MUHAMAD IMRAN</v>
          </cell>
          <cell r="M31" t="str">
            <v>Kerusakan Papan Hubung Bagi TR (al. di Gardu) Karena Beban Lebih, Mutu Jelek dlsbnya</v>
          </cell>
          <cell r="N31" t="str">
            <v>14. Kerusakan Papan Hubung Bagi TR (al. di Gardu) Karena Beban Lebih, Mutu Jelek dlsbnya</v>
          </cell>
          <cell r="O31">
            <v>121</v>
          </cell>
        </row>
        <row r="32">
          <cell r="A32" t="str">
            <v>GH_SEMAWANG</v>
          </cell>
          <cell r="B32">
            <v>202</v>
          </cell>
          <cell r="C32">
            <v>122</v>
          </cell>
          <cell r="D32" t="str">
            <v>ZGI</v>
          </cell>
          <cell r="F32" t="str">
            <v>P_Kedewatan</v>
          </cell>
          <cell r="M32" t="str">
            <v>Isolator Rusak</v>
          </cell>
          <cell r="N32" t="str">
            <v>15. Isolator Rusak</v>
          </cell>
          <cell r="O32">
            <v>122</v>
          </cell>
        </row>
        <row r="33">
          <cell r="A33" t="str">
            <v>GH_LEGIAN</v>
          </cell>
          <cell r="B33">
            <v>203</v>
          </cell>
          <cell r="C33">
            <v>123</v>
          </cell>
          <cell r="D33" t="str">
            <v>ZGI</v>
          </cell>
          <cell r="F33" t="str">
            <v>P_Capasitor_Kapal</v>
          </cell>
          <cell r="M33" t="str">
            <v>Penghantar TR Putus</v>
          </cell>
          <cell r="N33" t="str">
            <v>16. Penghantar TR Putus</v>
          </cell>
          <cell r="O33">
            <v>123</v>
          </cell>
        </row>
        <row r="34">
          <cell r="A34" t="str">
            <v>GH_TOHPATI</v>
          </cell>
          <cell r="B34">
            <v>204</v>
          </cell>
          <cell r="C34">
            <v>124</v>
          </cell>
          <cell r="D34" t="str">
            <v>ZGI</v>
          </cell>
          <cell r="F34" t="str">
            <v>P_Peguyangan</v>
          </cell>
          <cell r="M34" t="str">
            <v>Kerusakan Konnektor</v>
          </cell>
          <cell r="N34" t="str">
            <v>17. Kerusakan Konnektor</v>
          </cell>
          <cell r="O34">
            <v>124</v>
          </cell>
        </row>
        <row r="35">
          <cell r="A35" t="str">
            <v>GH_UNUD</v>
          </cell>
          <cell r="B35">
            <v>205</v>
          </cell>
          <cell r="C35">
            <v>125</v>
          </cell>
          <cell r="D35" t="str">
            <v>ZGI</v>
          </cell>
          <cell r="F35" t="str">
            <v>Kapal Spare10</v>
          </cell>
          <cell r="M35" t="str">
            <v>Jumper SUTR Rusak</v>
          </cell>
          <cell r="N35" t="str">
            <v>18. Jumper SUTR Rusak</v>
          </cell>
          <cell r="O35">
            <v>125</v>
          </cell>
        </row>
        <row r="36">
          <cell r="A36" t="str">
            <v>GH_M_MANING</v>
          </cell>
          <cell r="B36">
            <v>206</v>
          </cell>
          <cell r="C36">
            <v>126</v>
          </cell>
          <cell r="D36" t="str">
            <v>ZGI</v>
          </cell>
          <cell r="F36" t="str">
            <v>Kapal Spare11</v>
          </cell>
          <cell r="M36" t="str">
            <v>Lain-lain</v>
          </cell>
          <cell r="N36" t="str">
            <v>19. Lain-lain</v>
          </cell>
          <cell r="O36">
            <v>126</v>
          </cell>
        </row>
        <row r="37">
          <cell r="A37" t="str">
            <v>GH_KLUNGKUNG</v>
          </cell>
          <cell r="B37">
            <v>207</v>
          </cell>
          <cell r="C37">
            <v>127</v>
          </cell>
          <cell r="D37" t="str">
            <v>ZGI</v>
          </cell>
          <cell r="F37" t="str">
            <v>Kapal Spare12</v>
          </cell>
          <cell r="M37" t="str">
            <v>KELOMPOK TRANSFORMATOR GARDU DISTRIBUSI</v>
          </cell>
          <cell r="N37" t="str">
            <v>20. KELOMPOK TRANSFORMATOR GARDU DISTRIBUSI</v>
          </cell>
          <cell r="O37">
            <v>127</v>
          </cell>
        </row>
        <row r="38">
          <cell r="A38" t="str">
            <v>GH_SAKAH</v>
          </cell>
          <cell r="B38">
            <v>208</v>
          </cell>
          <cell r="C38">
            <v>128</v>
          </cell>
          <cell r="D38" t="str">
            <v>ZGI</v>
          </cell>
          <cell r="F38" t="str">
            <v>Kapal Spare13</v>
          </cell>
          <cell r="M38" t="str">
            <v>Pelebur tegangan menengah putus</v>
          </cell>
          <cell r="N38" t="str">
            <v>21. Pelebur tegangan menengah putus</v>
          </cell>
          <cell r="O38">
            <v>128</v>
          </cell>
        </row>
        <row r="39">
          <cell r="A39" t="str">
            <v>GH_SS_2</v>
          </cell>
          <cell r="B39">
            <v>209</v>
          </cell>
          <cell r="C39">
            <v>129</v>
          </cell>
          <cell r="D39" t="str">
            <v>ZGI</v>
          </cell>
          <cell r="F39" t="str">
            <v>Kapal Spare14</v>
          </cell>
          <cell r="M39" t="str">
            <v>Bulusan akhir ( terminal ) kabel TM di gardu rusak</v>
          </cell>
          <cell r="N39" t="str">
            <v>22. Bulusan akhir ( terminal ) kabel TM di gardu rusak</v>
          </cell>
          <cell r="O39">
            <v>129</v>
          </cell>
        </row>
        <row r="40">
          <cell r="A40" t="str">
            <v>GH_SS_1</v>
          </cell>
          <cell r="B40">
            <v>210</v>
          </cell>
          <cell r="C40">
            <v>130</v>
          </cell>
          <cell r="D40" t="str">
            <v>ZGI</v>
          </cell>
          <cell r="F40" t="str">
            <v>Kapal Spare15</v>
          </cell>
          <cell r="M40" t="str">
            <v>Kubikel atau komponennya rusak</v>
          </cell>
          <cell r="N40" t="str">
            <v>23. Kubikel atau komponennya rusak</v>
          </cell>
          <cell r="O40">
            <v>130</v>
          </cell>
        </row>
        <row r="41">
          <cell r="A41" t="str">
            <v>GH_JIMBARAN</v>
          </cell>
          <cell r="B41">
            <v>211</v>
          </cell>
          <cell r="C41">
            <v>131</v>
          </cell>
          <cell r="D41" t="str">
            <v>ZGI</v>
          </cell>
          <cell r="M41" t="str">
            <v>Transformator rusak</v>
          </cell>
          <cell r="N41" t="str">
            <v>24. Transformator rusak</v>
          </cell>
          <cell r="O41">
            <v>131</v>
          </cell>
        </row>
        <row r="42">
          <cell r="A42" t="str">
            <v>GH_LUWUS</v>
          </cell>
          <cell r="B42">
            <v>212</v>
          </cell>
          <cell r="C42">
            <v>132</v>
          </cell>
          <cell r="D42" t="str">
            <v>ZGI</v>
          </cell>
          <cell r="M42" t="str">
            <v>Kabel Primer Trafo rusak</v>
          </cell>
          <cell r="N42" t="str">
            <v>25a. Kabel Primer Trafo rusak</v>
          </cell>
          <cell r="O42">
            <v>132</v>
          </cell>
        </row>
        <row r="43">
          <cell r="A43" t="str">
            <v>GH_KROBOKAN</v>
          </cell>
          <cell r="B43">
            <v>213</v>
          </cell>
          <cell r="C43">
            <v>133</v>
          </cell>
          <cell r="D43" t="str">
            <v>ZGI</v>
          </cell>
          <cell r="M43" t="str">
            <v>Kabel Secunder Trafo rusak</v>
          </cell>
          <cell r="N43" t="str">
            <v>25b. Kabel Secunder Trafo rusak</v>
          </cell>
          <cell r="O43">
            <v>133</v>
          </cell>
        </row>
        <row r="44">
          <cell r="A44" t="str">
            <v>GH_DEBES</v>
          </cell>
          <cell r="B44">
            <v>214</v>
          </cell>
          <cell r="C44">
            <v>134</v>
          </cell>
          <cell r="D44" t="str">
            <v>ZGI</v>
          </cell>
          <cell r="M44" t="str">
            <v>Jamper trafo tiang rusak</v>
          </cell>
          <cell r="N44" t="str">
            <v>25c. Jamper trafo tiang rusak</v>
          </cell>
          <cell r="O44">
            <v>134</v>
          </cell>
        </row>
        <row r="45">
          <cell r="A45" t="str">
            <v>GH_SERIRIT</v>
          </cell>
          <cell r="B45">
            <v>215</v>
          </cell>
          <cell r="C45">
            <v>135</v>
          </cell>
          <cell r="D45" t="str">
            <v>ZGI</v>
          </cell>
          <cell r="M45" t="str">
            <v>Lightning arester rusak</v>
          </cell>
          <cell r="N45" t="str">
            <v>25d. Lightning arester rusak</v>
          </cell>
          <cell r="O45">
            <v>135</v>
          </cell>
        </row>
        <row r="46">
          <cell r="A46" t="str">
            <v>GH_Kb.TAMBAHAN</v>
          </cell>
          <cell r="B46">
            <v>216</v>
          </cell>
          <cell r="C46">
            <v>136</v>
          </cell>
          <cell r="D46" t="str">
            <v>ZGI</v>
          </cell>
          <cell r="M46" t="str">
            <v>Isolator trafo rusak</v>
          </cell>
          <cell r="N46" t="str">
            <v>26. Isolator trafo rusak</v>
          </cell>
          <cell r="O46">
            <v>136</v>
          </cell>
        </row>
        <row r="47">
          <cell r="A47" t="str">
            <v>ZGH_</v>
          </cell>
          <cell r="B47">
            <v>217</v>
          </cell>
          <cell r="C47">
            <v>137</v>
          </cell>
          <cell r="D47" t="str">
            <v>ZGI</v>
          </cell>
          <cell r="M47" t="str">
            <v>PMT / Lastrener terbuka</v>
          </cell>
          <cell r="N47" t="str">
            <v>27. PMT / Lastrener terbuka</v>
          </cell>
          <cell r="O47">
            <v>137</v>
          </cell>
        </row>
        <row r="48">
          <cell r="A48" t="str">
            <v>ZGH_</v>
          </cell>
          <cell r="B48">
            <v>218</v>
          </cell>
          <cell r="C48">
            <v>138</v>
          </cell>
          <cell r="D48" t="str">
            <v>ZGI</v>
          </cell>
          <cell r="M48" t="str">
            <v>PMT terbuka / pelebur TM putus karena Binatang</v>
          </cell>
          <cell r="N48" t="str">
            <v>28. PMT terbuka / pelebur TM putus karena Binatang</v>
          </cell>
          <cell r="O48">
            <v>138</v>
          </cell>
        </row>
        <row r="49">
          <cell r="A49" t="str">
            <v>ZGH_</v>
          </cell>
          <cell r="B49">
            <v>219</v>
          </cell>
          <cell r="C49">
            <v>139</v>
          </cell>
          <cell r="D49" t="str">
            <v>ZGI</v>
          </cell>
          <cell r="M49" t="str">
            <v>Lain - lain</v>
          </cell>
          <cell r="N49" t="str">
            <v>29. Lain - lain</v>
          </cell>
          <cell r="O49">
            <v>139</v>
          </cell>
        </row>
        <row r="50">
          <cell r="A50" t="str">
            <v>ZGH_</v>
          </cell>
          <cell r="B50">
            <v>220</v>
          </cell>
          <cell r="C50">
            <v>140</v>
          </cell>
          <cell r="D50" t="str">
            <v>ZGI</v>
          </cell>
          <cell r="M50" t="str">
            <v>KELOMPOK TIANG LISTRIK TM</v>
          </cell>
          <cell r="N50" t="str">
            <v>30. KELOMPOK TIANG LISTRIK TM</v>
          </cell>
          <cell r="O50">
            <v>140</v>
          </cell>
        </row>
        <row r="51">
          <cell r="A51" t="str">
            <v>ZGH_</v>
          </cell>
          <cell r="B51">
            <v>221</v>
          </cell>
          <cell r="C51">
            <v>141</v>
          </cell>
          <cell r="D51" t="str">
            <v>ZGI</v>
          </cell>
          <cell r="M51" t="str">
            <v>Tiang listrik TR roboh dilanggar kendaraan</v>
          </cell>
          <cell r="N51" t="str">
            <v>31. Tiang listrik TR roboh dilanggar kendaraan</v>
          </cell>
          <cell r="O51">
            <v>141</v>
          </cell>
        </row>
        <row r="52">
          <cell r="A52" t="str">
            <v>ZGH_</v>
          </cell>
          <cell r="B52">
            <v>222</v>
          </cell>
          <cell r="C52">
            <v>142</v>
          </cell>
          <cell r="D52" t="str">
            <v>ZGI</v>
          </cell>
          <cell r="M52" t="str">
            <v>Tiang listrik TR roboh karena tua</v>
          </cell>
          <cell r="N52" t="str">
            <v>32. Tiang listrik TR roboh karena tua</v>
          </cell>
          <cell r="O52">
            <v>142</v>
          </cell>
        </row>
        <row r="53">
          <cell r="A53" t="str">
            <v>ZGH_</v>
          </cell>
          <cell r="B53">
            <v>223</v>
          </cell>
          <cell r="C53">
            <v>143</v>
          </cell>
          <cell r="D53" t="str">
            <v>ZGI</v>
          </cell>
          <cell r="M53" t="str">
            <v>Tiang listrik TR roboh karena sebab lain</v>
          </cell>
          <cell r="N53" t="str">
            <v>33. Tiang listrik TR roboh karena sebab lain</v>
          </cell>
          <cell r="O53">
            <v>143</v>
          </cell>
        </row>
        <row r="54">
          <cell r="A54" t="str">
            <v>ZGH_</v>
          </cell>
          <cell r="B54">
            <v>224</v>
          </cell>
          <cell r="C54">
            <v>144</v>
          </cell>
          <cell r="D54" t="str">
            <v>ZGI</v>
          </cell>
          <cell r="M54" t="str">
            <v>Kerusakan bagian-bagian tiang listrik TR kecuali isolator dan penghantar</v>
          </cell>
          <cell r="N54" t="str">
            <v>34. Kerusakan bagian-bagian tiang listrik TR kecuali isolator dan penghantar</v>
          </cell>
          <cell r="O54">
            <v>144</v>
          </cell>
        </row>
        <row r="55">
          <cell r="A55" t="str">
            <v>ZGH_</v>
          </cell>
          <cell r="B55">
            <v>225</v>
          </cell>
          <cell r="C55">
            <v>145</v>
          </cell>
          <cell r="D55" t="str">
            <v>ZGI</v>
          </cell>
          <cell r="M55" t="str">
            <v>Tiang listrik TM roboh dilanggar kendaraan</v>
          </cell>
          <cell r="N55" t="str">
            <v>35. Tiang listrik TM roboh dilanggar kendaraan</v>
          </cell>
          <cell r="O55">
            <v>145</v>
          </cell>
        </row>
        <row r="56">
          <cell r="A56" t="str">
            <v>ZGH_</v>
          </cell>
          <cell r="B56">
            <v>226</v>
          </cell>
          <cell r="C56">
            <v>146</v>
          </cell>
          <cell r="D56" t="str">
            <v>ZGI</v>
          </cell>
          <cell r="M56" t="str">
            <v>Tiang listrik TM roboh karena tua</v>
          </cell>
          <cell r="N56" t="str">
            <v>36. Tiang listrik TM roboh karena tua</v>
          </cell>
          <cell r="O56">
            <v>146</v>
          </cell>
        </row>
        <row r="57">
          <cell r="A57" t="str">
            <v>ZGH_</v>
          </cell>
          <cell r="B57">
            <v>227</v>
          </cell>
          <cell r="C57">
            <v>147</v>
          </cell>
          <cell r="D57" t="str">
            <v>ZGI</v>
          </cell>
          <cell r="M57" t="str">
            <v>Tiang listrik TM roboh karena sebab lain</v>
          </cell>
          <cell r="N57" t="str">
            <v>37. Tiang listrik TM roboh karena sebab lain</v>
          </cell>
          <cell r="O57">
            <v>147</v>
          </cell>
        </row>
        <row r="58">
          <cell r="A58" t="str">
            <v>ZGH_</v>
          </cell>
          <cell r="B58">
            <v>228</v>
          </cell>
          <cell r="C58">
            <v>148</v>
          </cell>
          <cell r="D58" t="str">
            <v>ZGI</v>
          </cell>
          <cell r="M58" t="str">
            <v>Kerusakan bagian-bagian tiang listrik TM kecuali isolator dan penghantar</v>
          </cell>
          <cell r="N58" t="str">
            <v>38. Kerusakan bagian-bagian tiang listrik TM kecuali isolator dan penghantar</v>
          </cell>
          <cell r="O58">
            <v>148</v>
          </cell>
        </row>
        <row r="59">
          <cell r="A59" t="str">
            <v>ZGH_</v>
          </cell>
          <cell r="B59">
            <v>229</v>
          </cell>
          <cell r="C59">
            <v>149</v>
          </cell>
          <cell r="D59" t="str">
            <v>ZGI</v>
          </cell>
          <cell r="M59" t="str">
            <v>KELOMPOK SUTM</v>
          </cell>
          <cell r="N59" t="str">
            <v>40. KELOMPOK SUTM</v>
          </cell>
          <cell r="O59">
            <v>149</v>
          </cell>
        </row>
        <row r="60">
          <cell r="A60" t="str">
            <v>ZGH_</v>
          </cell>
          <cell r="B60">
            <v>230</v>
          </cell>
          <cell r="C60">
            <v>150</v>
          </cell>
          <cell r="D60" t="str">
            <v>ZGI</v>
          </cell>
          <cell r="M60" t="str">
            <v>Pemutus tegangan menengah terbuka, pelebur tegangan menengah putus karena pohon / dahan / layang - layang</v>
          </cell>
          <cell r="N60" t="str">
            <v>41a. Pemutus tegangan menengah terbuka, pelebur tegangan menengah putus karena pohon / dahan / layang - layang</v>
          </cell>
          <cell r="O60">
            <v>150</v>
          </cell>
        </row>
        <row r="61">
          <cell r="A61" t="str">
            <v>GD_METERING</v>
          </cell>
          <cell r="B61">
            <v>301</v>
          </cell>
          <cell r="M61" t="str">
            <v>Pemutus tegangan menengah terbuka, pelebur tegangan menengah putus karena binatang dalam Gardu</v>
          </cell>
          <cell r="N61" t="str">
            <v>41b. Pemutus tegangan menengah terbuka, pelebur tegangan menengah putus karena binatang dalam Gardu</v>
          </cell>
          <cell r="O61">
            <v>151</v>
          </cell>
        </row>
        <row r="62">
          <cell r="A62" t="str">
            <v>GD_PATRAJASA</v>
          </cell>
          <cell r="B62">
            <v>302</v>
          </cell>
          <cell r="M62" t="str">
            <v>Pemutus tegangan menengah terbuka, pelebur tegangan menengah putus karena hujan / petir atau gangguan sementara (Intermittent fault yg lain)</v>
          </cell>
          <cell r="N62" t="str">
            <v>41c. Pemutus tegangan menengah terbuka, pelebur tegangan menengah putus karena hujan / petir atau gangguan sementara (Intermittent fault yg lain)</v>
          </cell>
          <cell r="O62">
            <v>152</v>
          </cell>
        </row>
        <row r="63">
          <cell r="A63" t="str">
            <v>GD_KARTIKA_PLAZA</v>
          </cell>
          <cell r="B63">
            <v>303</v>
          </cell>
          <cell r="M63" t="str">
            <v>Pemutus tegangan menengah terbuka, pelebur tegangan menengah putus karena sebab lain</v>
          </cell>
          <cell r="N63" t="str">
            <v>41d. Pemutus tegangan menengah terbuka, pelebur tegangan menengah putus karena sebab lain</v>
          </cell>
          <cell r="O63">
            <v>153</v>
          </cell>
        </row>
        <row r="64">
          <cell r="A64" t="str">
            <v>GD_IMPERIAL</v>
          </cell>
          <cell r="B64">
            <v>304</v>
          </cell>
          <cell r="M64" t="str">
            <v>Rele bekerja tanpa penyebab yang jelas, PMT  masuk kembali</v>
          </cell>
          <cell r="N64" t="str">
            <v>41e. Rele bekerja tanpa penyebab yang jelas, PMT  masuk kembali</v>
          </cell>
          <cell r="O64">
            <v>154</v>
          </cell>
        </row>
        <row r="65">
          <cell r="A65" t="str">
            <v>GD_BALI_PADMA</v>
          </cell>
          <cell r="B65">
            <v>305</v>
          </cell>
          <cell r="M65" t="str">
            <v>Komponen SUTM terbakar tetapi pemutus/pelebur tidak bekerja</v>
          </cell>
          <cell r="N65" t="str">
            <v>42. Komponen SUTM terbakar tetapi pemutus/pelebur tidak bekerja</v>
          </cell>
          <cell r="O65">
            <v>155</v>
          </cell>
        </row>
        <row r="66">
          <cell r="A66" t="str">
            <v>GD_SAHID</v>
          </cell>
          <cell r="B66">
            <v>306</v>
          </cell>
          <cell r="M66" t="str">
            <v>Kerusakan konektor</v>
          </cell>
          <cell r="N66" t="str">
            <v>43. Kerusakan konektor</v>
          </cell>
          <cell r="O66">
            <v>156</v>
          </cell>
        </row>
        <row r="67">
          <cell r="A67" t="str">
            <v>GD_KULKUL</v>
          </cell>
          <cell r="B67">
            <v>307</v>
          </cell>
          <cell r="M67" t="str">
            <v>SUTM putus</v>
          </cell>
          <cell r="N67" t="str">
            <v>44a. SUTM putus</v>
          </cell>
          <cell r="O67">
            <v>157</v>
          </cell>
        </row>
        <row r="68">
          <cell r="A68" t="str">
            <v>GD_GBB</v>
          </cell>
          <cell r="B68">
            <v>308</v>
          </cell>
          <cell r="M68" t="str">
            <v>Jumper SUTM putus</v>
          </cell>
          <cell r="N68" t="str">
            <v>44b. Jumper SUTM putus</v>
          </cell>
          <cell r="O68">
            <v>158</v>
          </cell>
        </row>
        <row r="69">
          <cell r="A69" t="str">
            <v>GD_WERDAPURA</v>
          </cell>
          <cell r="B69">
            <v>309</v>
          </cell>
          <cell r="M69" t="str">
            <v>SUTM lepas dari Isolator</v>
          </cell>
          <cell r="N69" t="str">
            <v>44c. SUTM lepas dari Isolator</v>
          </cell>
          <cell r="O69">
            <v>159</v>
          </cell>
        </row>
        <row r="70">
          <cell r="A70" t="str">
            <v>GD_SANUR BEACH</v>
          </cell>
          <cell r="B70">
            <v>310</v>
          </cell>
          <cell r="M70" t="str">
            <v>Isolator  rusak</v>
          </cell>
          <cell r="N70" t="str">
            <v>45. Isolator  rusak</v>
          </cell>
          <cell r="O70">
            <v>160</v>
          </cell>
        </row>
        <row r="71">
          <cell r="A71" t="str">
            <v>GD_GKN</v>
          </cell>
          <cell r="B71">
            <v>311</v>
          </cell>
          <cell r="M71" t="str">
            <v>Cut Out rusak</v>
          </cell>
          <cell r="N71" t="str">
            <v>46. Cut Out rusak</v>
          </cell>
          <cell r="O71">
            <v>161</v>
          </cell>
        </row>
        <row r="72">
          <cell r="A72" t="str">
            <v>GD_JAYASABHA</v>
          </cell>
          <cell r="B72">
            <v>312</v>
          </cell>
          <cell r="M72" t="str">
            <v>Pull Top Switch Rusak</v>
          </cell>
          <cell r="N72" t="str">
            <v>47. Pull Top Switch Rusak</v>
          </cell>
          <cell r="O72">
            <v>162</v>
          </cell>
        </row>
        <row r="73">
          <cell r="A73" t="str">
            <v>GD_KODAM</v>
          </cell>
          <cell r="B73">
            <v>313</v>
          </cell>
          <cell r="M73" t="str">
            <v>Lighning arester rusak</v>
          </cell>
          <cell r="N73" t="str">
            <v>48. Lighning arester rusak</v>
          </cell>
          <cell r="O73">
            <v>163</v>
          </cell>
        </row>
        <row r="74">
          <cell r="A74" t="str">
            <v>GD_RSUP</v>
          </cell>
          <cell r="B74">
            <v>314</v>
          </cell>
          <cell r="M74" t="str">
            <v>Lain - lain</v>
          </cell>
          <cell r="N74" t="str">
            <v>49. Lain - lain</v>
          </cell>
          <cell r="O74">
            <v>164</v>
          </cell>
        </row>
        <row r="75">
          <cell r="A75" t="str">
            <v>GD_POLDA</v>
          </cell>
          <cell r="B75">
            <v>315</v>
          </cell>
          <cell r="M75" t="str">
            <v>SALURAN KABEL TM  (SKTM)</v>
          </cell>
          <cell r="N75" t="str">
            <v>50. SALURAN KABEL TM  (SKTM)</v>
          </cell>
          <cell r="O75">
            <v>165</v>
          </cell>
        </row>
        <row r="76">
          <cell r="A76" t="str">
            <v>GD_BALI_RESORT</v>
          </cell>
          <cell r="B76">
            <v>316</v>
          </cell>
          <cell r="M76" t="str">
            <v>PMT TM terbuka atau pelebur TM putus karena gangguan kabel</v>
          </cell>
          <cell r="N76" t="str">
            <v>51. PMT TM terbuka atau pelebur TM putus karena gangguan kabel</v>
          </cell>
          <cell r="O76">
            <v>166</v>
          </cell>
        </row>
        <row r="77">
          <cell r="A77" t="str">
            <v>GD_BALI_SOL</v>
          </cell>
          <cell r="B77">
            <v>317</v>
          </cell>
          <cell r="M77" t="str">
            <v>PMT TM terbuka atau pelebur TM putus karena penggalian yang tidak sengaja (misdig) oleh PAM dsb</v>
          </cell>
          <cell r="N77" t="str">
            <v>52. PMT TM terbuka atau pelebur TM putus karena penggalian yang tidak sengaja (misdig) oleh PAM dsb</v>
          </cell>
          <cell r="O77">
            <v>167</v>
          </cell>
        </row>
        <row r="78">
          <cell r="A78" t="str">
            <v>GD_NUSA_INDAH</v>
          </cell>
          <cell r="B78">
            <v>318</v>
          </cell>
          <cell r="M78" t="str">
            <v>PMT TM terbuka atau pelebur TM putus karena kerusakan bulusan penyambung (kotak sambung) kabel</v>
          </cell>
          <cell r="N78" t="str">
            <v>53. PMT TM terbuka atau pelebur TM putus karena kerusakan bulusan penyambung (kotak sambung) kabel</v>
          </cell>
          <cell r="O78">
            <v>168</v>
          </cell>
        </row>
        <row r="79">
          <cell r="A79" t="str">
            <v>GD_GARDU_F</v>
          </cell>
          <cell r="B79">
            <v>319</v>
          </cell>
          <cell r="M79" t="str">
            <v>PMT TM terbuka atau pelebur TM putus karena kerusakan bulusan akhir (terminal) kabel.</v>
          </cell>
          <cell r="N79" t="str">
            <v>54. PMT TM terbuka atau pelebur TM putus karena kerusakan bulusan akhir (terminal) kabel.</v>
          </cell>
          <cell r="O79">
            <v>169</v>
          </cell>
        </row>
        <row r="80">
          <cell r="A80" t="str">
            <v>GD_HILTON</v>
          </cell>
          <cell r="B80">
            <v>320</v>
          </cell>
          <cell r="M80" t="str">
            <v>PMT terbuka / pelebur TM putus karena binatang</v>
          </cell>
          <cell r="N80" t="str">
            <v>55. PMT terbuka / pelebur TM putus karena binatang</v>
          </cell>
          <cell r="O80">
            <v>170</v>
          </cell>
        </row>
        <row r="81">
          <cell r="A81" t="str">
            <v>GD_PUTRI_BALI</v>
          </cell>
          <cell r="B81">
            <v>321</v>
          </cell>
          <cell r="M81" t="str">
            <v>Rele bekerja karena ikutan (sympthetic tripping).</v>
          </cell>
          <cell r="N81" t="str">
            <v>56. Rele bekerja karena ikutan (sympthetic tripping).</v>
          </cell>
          <cell r="O81">
            <v>171</v>
          </cell>
        </row>
        <row r="82">
          <cell r="A82" t="str">
            <v>GD_CLUB_MED</v>
          </cell>
          <cell r="B82">
            <v>322</v>
          </cell>
          <cell r="M82" t="str">
            <v>Rele bekerja karena beban lebih.</v>
          </cell>
          <cell r="N82" t="str">
            <v>57. Rele bekerja karena beban lebih.</v>
          </cell>
          <cell r="O82">
            <v>172</v>
          </cell>
        </row>
        <row r="83">
          <cell r="A83" t="str">
            <v>GD_BALI_CLIFF</v>
          </cell>
          <cell r="B83">
            <v>323</v>
          </cell>
          <cell r="M83" t="str">
            <v>Rele bekerja tanpa penyebab yang jelas, PMT dapat masuk kembali</v>
          </cell>
          <cell r="N83" t="str">
            <v>58. Rele bekerja tanpa penyebab yang jelas, PMT dapat masuk kembali</v>
          </cell>
          <cell r="O83">
            <v>173</v>
          </cell>
        </row>
        <row r="84">
          <cell r="A84" t="str">
            <v>GD_KERATON_BALI</v>
          </cell>
          <cell r="B84">
            <v>324</v>
          </cell>
          <cell r="M84" t="str">
            <v>Lain - lain.</v>
          </cell>
          <cell r="N84" t="str">
            <v>59. Lain - lain.</v>
          </cell>
          <cell r="O84">
            <v>174</v>
          </cell>
        </row>
        <row r="85">
          <cell r="A85" t="str">
            <v>GD_ART_CENTER</v>
          </cell>
          <cell r="B85">
            <v>325</v>
          </cell>
          <cell r="M85" t="str">
            <v>GANGGUAN TRANSMISI DAN GARDU INDUK</v>
          </cell>
          <cell r="N85" t="str">
            <v>60. GANGGUAN TRANSMISI DAN GARDU INDUK</v>
          </cell>
          <cell r="O85">
            <v>175</v>
          </cell>
        </row>
        <row r="86">
          <cell r="A86" t="str">
            <v>GD_PAM_BLUSUNG</v>
          </cell>
          <cell r="B86">
            <v>326</v>
          </cell>
          <cell r="M86" t="str">
            <v>Padam karena gangguan transmisi 500 kV</v>
          </cell>
          <cell r="N86" t="str">
            <v>61. Padam karena gangguan transmisi 500 kV</v>
          </cell>
          <cell r="O86">
            <v>176</v>
          </cell>
        </row>
        <row r="87">
          <cell r="A87" t="str">
            <v>ZGD_</v>
          </cell>
          <cell r="B87">
            <v>327</v>
          </cell>
          <cell r="M87" t="str">
            <v>Padam karena gangguan transmisi 150 kV</v>
          </cell>
          <cell r="N87" t="str">
            <v>62. Padam karena gangguan transmisi 150 kV</v>
          </cell>
          <cell r="O87">
            <v>177</v>
          </cell>
        </row>
        <row r="88">
          <cell r="A88" t="str">
            <v>ZGD_</v>
          </cell>
          <cell r="B88">
            <v>328</v>
          </cell>
          <cell r="M88" t="str">
            <v>Padam karena gangguan transmisi 70 kV</v>
          </cell>
          <cell r="N88" t="str">
            <v>63. Padam karena gangguan transmisi 70 kV</v>
          </cell>
          <cell r="O88">
            <v>178</v>
          </cell>
        </row>
        <row r="89">
          <cell r="A89" t="str">
            <v>ZGD_</v>
          </cell>
          <cell r="B89">
            <v>329</v>
          </cell>
          <cell r="M89" t="str">
            <v>Pemadaman karena gangguan trafo gardu induk</v>
          </cell>
          <cell r="N89" t="str">
            <v>64. Pemadaman karena gangguan trafo gardu induk</v>
          </cell>
          <cell r="O89">
            <v>179</v>
          </cell>
        </row>
        <row r="90">
          <cell r="A90" t="str">
            <v>ZGD_</v>
          </cell>
          <cell r="B90">
            <v>330</v>
          </cell>
          <cell r="M90" t="str">
            <v>Pemadaman karena kerusakan alat sakel (switchgear) tegangan 500 atau 150 atau 70 kV.</v>
          </cell>
          <cell r="N90" t="str">
            <v>65. Pemadaman karena kerusakan alat sakel (switchgear) tegangan 500 atau 150 atau 70 kV.</v>
          </cell>
          <cell r="O90">
            <v>180</v>
          </cell>
        </row>
        <row r="91">
          <cell r="A91" t="str">
            <v>ZGD_</v>
          </cell>
          <cell r="B91">
            <v>331</v>
          </cell>
          <cell r="M91" t="str">
            <v>Pemadaman karena kerusakan alat sakel (switchgear) tegangan menengah.</v>
          </cell>
          <cell r="N91" t="str">
            <v>66. Pemadaman karena kerusakan alat sakel (switchgear) tegangan menengah.</v>
          </cell>
          <cell r="O91">
            <v>181</v>
          </cell>
        </row>
        <row r="92">
          <cell r="A92" t="str">
            <v>ZGD_</v>
          </cell>
          <cell r="B92">
            <v>332</v>
          </cell>
          <cell r="M92" t="str">
            <v>Pemadaman karena kendala transmisi (beban lebih, tegangan turun).</v>
          </cell>
          <cell r="N92" t="str">
            <v>67. Pemadaman karena kendala transmisi (beban lebih, tegangan turun).</v>
          </cell>
          <cell r="O92">
            <v>182</v>
          </cell>
        </row>
        <row r="93">
          <cell r="A93" t="str">
            <v>ZGD_</v>
          </cell>
          <cell r="B93">
            <v>333</v>
          </cell>
          <cell r="M93" t="str">
            <v>Pemadaman karena trafo gardu induk mengalami beban lebih (over load).</v>
          </cell>
          <cell r="N93" t="str">
            <v>68. Pemadaman karena trafo gardu induk mengalami beban lebih (over load).</v>
          </cell>
          <cell r="O93">
            <v>183</v>
          </cell>
        </row>
        <row r="94">
          <cell r="A94" t="str">
            <v>ZGD_</v>
          </cell>
          <cell r="B94">
            <v>334</v>
          </cell>
          <cell r="M94" t="str">
            <v>Lain - lain.</v>
          </cell>
          <cell r="N94" t="str">
            <v>69. Lain - lain.</v>
          </cell>
          <cell r="O94">
            <v>184</v>
          </cell>
        </row>
        <row r="95">
          <cell r="A95" t="str">
            <v>ZGD_</v>
          </cell>
          <cell r="B95">
            <v>335</v>
          </cell>
          <cell r="M95" t="str">
            <v>KELOMPOK PADAMNYA SUMBER TENAGA</v>
          </cell>
          <cell r="N95" t="str">
            <v>70. KELOMPOK PADAMNYA SUMBER TENAGA</v>
          </cell>
          <cell r="O95">
            <v>185</v>
          </cell>
        </row>
        <row r="96">
          <cell r="A96" t="str">
            <v>ZGD_</v>
          </cell>
          <cell r="B96">
            <v>336</v>
          </cell>
          <cell r="M96" t="str">
            <v>Padam karena gangguan gardu induk pusat pembangkit.</v>
          </cell>
          <cell r="N96" t="str">
            <v>71. Padam karena gangguan gardu induk pusat pembangkit.</v>
          </cell>
          <cell r="O96">
            <v>186</v>
          </cell>
        </row>
        <row r="97">
          <cell r="A97" t="str">
            <v>ZGD_</v>
          </cell>
          <cell r="B97">
            <v>337</v>
          </cell>
          <cell r="M97" t="str">
            <v>Padam karena gangguan penggerak mula atau genarator pusat pembangkit.</v>
          </cell>
          <cell r="N97" t="str">
            <v>72. Padam karena gangguan penggerak mula atau genarator pusat pembangkit.</v>
          </cell>
          <cell r="O97">
            <v>187</v>
          </cell>
        </row>
        <row r="98">
          <cell r="A98" t="str">
            <v>ZGD_</v>
          </cell>
          <cell r="B98">
            <v>338</v>
          </cell>
          <cell r="M98" t="str">
            <v>Padam karena gangguan station service pusat pembangkit.</v>
          </cell>
          <cell r="N98" t="str">
            <v>73. Padam karena gangguan station service pusat pembangkit.</v>
          </cell>
          <cell r="O98">
            <v>188</v>
          </cell>
        </row>
        <row r="99">
          <cell r="A99" t="str">
            <v>ZGD_</v>
          </cell>
          <cell r="B99">
            <v>339</v>
          </cell>
          <cell r="M99" t="str">
            <v>Rele pelepas beban bekerja karena gangguan gardu induk pusat pembangkit.</v>
          </cell>
          <cell r="N99" t="str">
            <v>74. Rele pelepas beban bekerja karena gangguan gardu induk pusat pembangkit.</v>
          </cell>
          <cell r="O99">
            <v>189</v>
          </cell>
        </row>
        <row r="100">
          <cell r="A100" t="str">
            <v>ZGD_</v>
          </cell>
          <cell r="B100">
            <v>340</v>
          </cell>
          <cell r="M100" t="str">
            <v>Rele pelepas beban bekerja karena gangguan penggerak mula atau genarator pusat pembangkit.</v>
          </cell>
          <cell r="N100" t="str">
            <v>75. Rele pelepas beban bekerja karena gangguan penggerak mula atau genarator pusat pembangkit.</v>
          </cell>
          <cell r="O100">
            <v>190</v>
          </cell>
        </row>
        <row r="101">
          <cell r="A101" t="str">
            <v>ZGD_</v>
          </cell>
          <cell r="B101">
            <v>341</v>
          </cell>
          <cell r="M101" t="str">
            <v>Rele pelepas beban bekerja karena gangguan station service pusat pembangkit.</v>
          </cell>
          <cell r="N101" t="str">
            <v>76. Rele pelepas beban bekerja karena gangguan station service pusat pembangkit.</v>
          </cell>
          <cell r="O101">
            <v>191</v>
          </cell>
        </row>
        <row r="102">
          <cell r="A102" t="str">
            <v>ZGD_</v>
          </cell>
          <cell r="B102">
            <v>342</v>
          </cell>
          <cell r="M102" t="str">
            <v>Pemadaman secara manual karena gangguan gardu induk pusat pembangkit.</v>
          </cell>
          <cell r="N102" t="str">
            <v>77. Pemadaman secara manual karena gangguan gardu induk pusat pembangkit.</v>
          </cell>
          <cell r="O102">
            <v>192</v>
          </cell>
        </row>
        <row r="103">
          <cell r="A103" t="str">
            <v>ZGD_</v>
          </cell>
          <cell r="B103">
            <v>343</v>
          </cell>
          <cell r="M103" t="str">
            <v>Pemadaman secara manual karena gangguan pemnggerak mula atau generator pusat pembangkit</v>
          </cell>
          <cell r="N103" t="str">
            <v>78. Pemadaman secara manual karena gangguan pemnggerak mula atau generator pusat pembangkit</v>
          </cell>
          <cell r="O103">
            <v>193</v>
          </cell>
        </row>
        <row r="104">
          <cell r="A104" t="str">
            <v>ZGD_</v>
          </cell>
          <cell r="B104">
            <v>344</v>
          </cell>
          <cell r="M104" t="str">
            <v>Pemadaman secara manual karena gangguan station service pusat pembangkit.</v>
          </cell>
          <cell r="N104" t="str">
            <v>79. Pemadaman secara manual karena gangguan station service pusat pembangkit.</v>
          </cell>
          <cell r="O104">
            <v>194</v>
          </cell>
        </row>
        <row r="105">
          <cell r="A105" t="str">
            <v>ZGD_</v>
          </cell>
          <cell r="B105">
            <v>345</v>
          </cell>
          <cell r="M105" t="str">
            <v>Pemadaman sementara secara manual karena cadangan daya kurang.</v>
          </cell>
          <cell r="N105" t="str">
            <v>79a. Pemadaman sementara secara manual karena cadangan daya kurang.</v>
          </cell>
          <cell r="O105">
            <v>195</v>
          </cell>
        </row>
        <row r="106">
          <cell r="A106" t="str">
            <v>ZGD_</v>
          </cell>
          <cell r="B106">
            <v>346</v>
          </cell>
          <cell r="M106" t="str">
            <v>Lain - lain.</v>
          </cell>
          <cell r="N106" t="str">
            <v>79b. Lain - lain.</v>
          </cell>
          <cell r="O106">
            <v>196</v>
          </cell>
        </row>
        <row r="107">
          <cell r="A107" t="str">
            <v>ZGD_</v>
          </cell>
          <cell r="B107">
            <v>347</v>
          </cell>
          <cell r="M107" t="str">
            <v>KELOMPOK BENCANA ALAM</v>
          </cell>
          <cell r="N107" t="str">
            <v>80. KELOMPOK BENCANA ALAM</v>
          </cell>
          <cell r="O107">
            <v>197</v>
          </cell>
        </row>
        <row r="108">
          <cell r="A108" t="str">
            <v>ZGD_</v>
          </cell>
          <cell r="B108">
            <v>348</v>
          </cell>
          <cell r="M108" t="str">
            <v>Angin kencang.</v>
          </cell>
          <cell r="N108" t="str">
            <v>81. Angin kencang.</v>
          </cell>
          <cell r="O108">
            <v>198</v>
          </cell>
        </row>
        <row r="109">
          <cell r="A109" t="str">
            <v>ZGD_</v>
          </cell>
          <cell r="B109">
            <v>349</v>
          </cell>
          <cell r="M109" t="str">
            <v>Hujan lebat.</v>
          </cell>
          <cell r="N109" t="str">
            <v>82. Hujan lebat.</v>
          </cell>
          <cell r="O109">
            <v>199</v>
          </cell>
        </row>
        <row r="110">
          <cell r="A110" t="str">
            <v>ZGD_</v>
          </cell>
          <cell r="B110">
            <v>350</v>
          </cell>
          <cell r="M110" t="str">
            <v>Banjir.</v>
          </cell>
          <cell r="N110" t="str">
            <v>83. Banjir.</v>
          </cell>
          <cell r="O110">
            <v>200</v>
          </cell>
        </row>
        <row r="111">
          <cell r="M111" t="str">
            <v>Tanah longsor.</v>
          </cell>
          <cell r="N111" t="str">
            <v>84. Tanah longsor.</v>
          </cell>
          <cell r="O111">
            <v>201</v>
          </cell>
        </row>
        <row r="112">
          <cell r="M112" t="str">
            <v>Gempa bumi.</v>
          </cell>
          <cell r="N112" t="str">
            <v>85. Gempa bumi.</v>
          </cell>
          <cell r="O112">
            <v>202</v>
          </cell>
        </row>
        <row r="113">
          <cell r="M113" t="str">
            <v>Kebakaran.</v>
          </cell>
          <cell r="N113" t="str">
            <v>86. Kebakaran.</v>
          </cell>
          <cell r="O113">
            <v>203</v>
          </cell>
        </row>
        <row r="114">
          <cell r="M114" t="str">
            <v>Lain - lain.</v>
          </cell>
          <cell r="N114" t="str">
            <v>87. Lain - lain.</v>
          </cell>
          <cell r="O114">
            <v>204</v>
          </cell>
        </row>
        <row r="115">
          <cell r="M115" t="str">
            <v>KELOMPOK PEMADAMAN TERENCANA</v>
          </cell>
          <cell r="N115" t="str">
            <v>90. KELOMPOK PEMADAMAN TERENCANA</v>
          </cell>
          <cell r="O115">
            <v>205</v>
          </cell>
        </row>
        <row r="116">
          <cell r="M116" t="str">
            <v>Karena pembangunan</v>
          </cell>
          <cell r="N116" t="str">
            <v>91. Karena pembangunan</v>
          </cell>
          <cell r="O116">
            <v>206</v>
          </cell>
        </row>
        <row r="117">
          <cell r="M117" t="str">
            <v xml:space="preserve">Karena pemeliharaan </v>
          </cell>
          <cell r="N117" t="str">
            <v xml:space="preserve">92. Karena pemeliharaan </v>
          </cell>
          <cell r="O117">
            <v>207</v>
          </cell>
        </row>
        <row r="118">
          <cell r="M118" t="str">
            <v>Karena pelaksanaan perubahan tegangan menengah</v>
          </cell>
          <cell r="N118" t="str">
            <v>93. Karena pelaksanaan perubahan tegangan menengah</v>
          </cell>
          <cell r="O118">
            <v>208</v>
          </cell>
        </row>
        <row r="119">
          <cell r="M119" t="str">
            <v>Karena pelaksanaan perubahan tegangan rendah.</v>
          </cell>
          <cell r="N119" t="str">
            <v>94. Karena pelaksanaan perubahan tegangan rendah.</v>
          </cell>
          <cell r="O119">
            <v>209</v>
          </cell>
        </row>
        <row r="120">
          <cell r="M120" t="str">
            <v>Karena pelaksanaan rehabilitasi.</v>
          </cell>
          <cell r="N120" t="str">
            <v>95. Karena pelaksanaan rehabilitasi.</v>
          </cell>
          <cell r="O120">
            <v>210</v>
          </cell>
        </row>
        <row r="121">
          <cell r="M121" t="str">
            <v>Karena pelebaran jalan.</v>
          </cell>
          <cell r="N121" t="str">
            <v>96. Karena pelebaran jalan.</v>
          </cell>
          <cell r="O121">
            <v>211</v>
          </cell>
        </row>
        <row r="122">
          <cell r="M122" t="str">
            <v>Pemadaman bergilir karena cadangan daya kurang</v>
          </cell>
          <cell r="N122" t="str">
            <v>97. Pemadaman bergilir karena cadangan daya kurang</v>
          </cell>
          <cell r="O122">
            <v>212</v>
          </cell>
        </row>
        <row r="123">
          <cell r="M123" t="str">
            <v>Lain - lain.</v>
          </cell>
          <cell r="N123" t="str">
            <v>98. Lain - lain.</v>
          </cell>
          <cell r="O123">
            <v>213</v>
          </cell>
        </row>
        <row r="124">
          <cell r="N124" t="str">
            <v xml:space="preserve">99. </v>
          </cell>
          <cell r="O124">
            <v>214</v>
          </cell>
        </row>
      </sheetData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 &amp; M"/>
      <sheetName val="DENPASAR"/>
      <sheetName val="DeVIASI"/>
      <sheetName val="KoMposisi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07"/>
      <sheetName val="PEB07"/>
      <sheetName val="MART07"/>
      <sheetName val="APRL07"/>
      <sheetName val="MEI07"/>
      <sheetName val="JUN07"/>
      <sheetName val="JUL07"/>
      <sheetName val="AGS07"/>
      <sheetName val="SEP07"/>
      <sheetName val="OKT07"/>
      <sheetName val="NOP07"/>
      <sheetName val="DES07"/>
      <sheetName val="REKAP07"/>
      <sheetName val="per bln"/>
      <sheetName val="grafik"/>
      <sheetName val="MENU"/>
      <sheetName val="PARAMETER"/>
      <sheetName val="DeVIASI"/>
      <sheetName val="KoMposisi"/>
      <sheetName val="PUNCAK-8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ource Plan"/>
      <sheetName val="Change control"/>
      <sheetName val="Resource Plan (2)"/>
      <sheetName val="2.5 Supply &amp; Installation Sub"/>
      <sheetName val="2.6 Recurrent Cost Sub-Table"/>
      <sheetName val="Warranty Period"/>
      <sheetName val="Resource Load"/>
      <sheetName val="Jakarta Load Cost"/>
      <sheetName val="UshDeb00"/>
      <sheetName val="Material Group"/>
      <sheetName val="Keterangan"/>
      <sheetName val="Sheet1"/>
      <sheetName val="Overall Status"/>
      <sheetName val="HON-KT"/>
      <sheetName val="CashFlow"/>
      <sheetName val="Asumsi"/>
      <sheetName val="kemphis"/>
      <sheetName val="Input GENERATION-DATA"/>
      <sheetName val="REF"/>
      <sheetName val="bahan"/>
      <sheetName val="Upah"/>
      <sheetName val="Resource Plan _2_"/>
      <sheetName val="REAL-LR"/>
      <sheetName val="Smg"/>
      <sheetName val="DynamicChart"/>
      <sheetName val="DataTable"/>
      <sheetName val="O &amp; M"/>
      <sheetName val="PLN staffing v18-v31"/>
      <sheetName val="Marshal"/>
      <sheetName val="GeneralInfo"/>
      <sheetName val="Hg.Sat"/>
      <sheetName val="DATA"/>
      <sheetName val="item"/>
      <sheetName val="rekap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CRUSER"/>
      <sheetName val="FINAL"/>
      <sheetName val="KEBALAT"/>
      <sheetName val="Div2"/>
      <sheetName val="kali-2001"/>
      <sheetName val="W-NAD"/>
      <sheetName val="gvl"/>
      <sheetName val="List"/>
      <sheetName val="se006t"/>
      <sheetName val="assumption"/>
      <sheetName val="Tabel Istilah"/>
      <sheetName val="MENU"/>
      <sheetName val="PARAMETER"/>
      <sheetName val="Rekap 2011"/>
      <sheetName val="pagub2"/>
      <sheetName val="LK-1"/>
      <sheetName val="ACUAN"/>
      <sheetName val="PERIODIK"/>
      <sheetName val="Resource_Plan"/>
      <sheetName val="Change_control"/>
      <sheetName val="Resource_Plan_(2)"/>
      <sheetName val="2_5_Supply_&amp;_Installation_Sub"/>
      <sheetName val="2_6_Recurrent_Cost_Sub-Table"/>
      <sheetName val="Warranty_Period"/>
      <sheetName val="Resource_Load"/>
      <sheetName val="Jakarta_Load_Cost"/>
      <sheetName val="Material_Group"/>
      <sheetName val="Overall_Status"/>
      <sheetName val="Input_GENERATION-DATA"/>
      <sheetName val="Resource_Plan1"/>
      <sheetName val="Change_control1"/>
      <sheetName val="Resource_Plan_(2)1"/>
      <sheetName val="2_5_Supply_&amp;_Installation_Sub1"/>
      <sheetName val="2_6_Recurrent_Cost_Sub-Table1"/>
      <sheetName val="Warranty_Period1"/>
      <sheetName val="Resource_Load1"/>
      <sheetName val="Jakarta_Load_Cost1"/>
      <sheetName val="Material_Group1"/>
      <sheetName val="Overall_Status1"/>
      <sheetName val="Input_GENERATION-DATA1"/>
      <sheetName val="PLN_staffing_v18-v31"/>
      <sheetName val="Hg_Sat"/>
      <sheetName val="Resource_Plan__2_"/>
      <sheetName val="D"/>
      <sheetName val="C"/>
      <sheetName val="E"/>
      <sheetName val="RAB"/>
      <sheetName val="Mast. Anl"/>
      <sheetName val="PkRp"/>
      <sheetName val="UJ.UPJ KECIL"/>
      <sheetName val="Harga BBM Indonesia"/>
      <sheetName val="Lap Kemajuan Phisik"/>
      <sheetName val="Materp"/>
      <sheetName val="Source"/>
      <sheetName val="8.b Lamp B-1 BAHP Evaluasi SPH"/>
      <sheetName val="aruskas"/>
      <sheetName val="Hal-1"/>
      <sheetName val="WAN"/>
      <sheetName val="L_23"/>
      <sheetName val="F-JKM"/>
      <sheetName val="LOAD"/>
      <sheetName val="JASA"/>
      <sheetName val="PR NON TDL"/>
      <sheetName val="Sheet3"/>
      <sheetName val="Kamus"/>
      <sheetName val="DATA SDM"/>
      <sheetName val="Resume"/>
      <sheetName val="Prdk 2000 (2)"/>
      <sheetName val="ANALISA 1"/>
      <sheetName val="3-DIV5"/>
      <sheetName val="DeVIASI"/>
      <sheetName val="KoMposisi"/>
      <sheetName val="CiMaPlbStd"/>
      <sheetName val="|PRIVATE|Datasheets"/>
      <sheetName val="|PRIVATE|Template"/>
      <sheetName val="analis"/>
      <sheetName val="Customer"/>
      <sheetName val="A"/>
      <sheetName val="TDL2001"/>
      <sheetName val="M"/>
      <sheetName val="KMS-DIS5"/>
      <sheetName val="DENPASAR"/>
      <sheetName val="Indikator215"/>
      <sheetName val="rekmodiPtk (MAP)"/>
      <sheetName val="FUNGSI"/>
      <sheetName val="HARGA KONST TM "/>
      <sheetName val="HARGA PER KONSTRUKSI"/>
      <sheetName val="Analisa trans "/>
      <sheetName val="IkhtisarBiop(12.0)"/>
      <sheetName val="DAKUNG"/>
      <sheetName val="Mat"/>
      <sheetName val="ANALISA (2)"/>
      <sheetName val="Hrg"/>
      <sheetName val="Hopf"/>
      <sheetName val="PESUT TW2"/>
      <sheetName val="Cover_sheet"/>
      <sheetName val="hal 14b"/>
      <sheetName val="DATA JML KEL"/>
      <sheetName val="DC REAL PER TW"/>
      <sheetName val="Top"/>
      <sheetName val="Akun"/>
      <sheetName val="Penjualan"/>
      <sheetName val="ProdSendiri"/>
      <sheetName val="PS&amp;Susut TL"/>
      <sheetName val="SewaBeli"/>
      <sheetName val="Transfer"/>
      <sheetName val="Listing"/>
      <sheetName val="DataReferensi"/>
      <sheetName val="LabaRugi"/>
      <sheetName val="Kontrol"/>
      <sheetName val="LR"/>
      <sheetName val="PSP Master JEIA "/>
      <sheetName val="3-DIV2"/>
      <sheetName val="TABGAJI"/>
      <sheetName val="FORM-B"/>
      <sheetName val="Template-WBS APP"/>
      <sheetName val="dengan pembangkitan"/>
      <sheetName val="AHS-JTR"/>
      <sheetName val="USAHA"/>
      <sheetName val="reference"/>
      <sheetName val="kroscek BBM"/>
      <sheetName val="Sheet5"/>
      <sheetName val="Submission Form"/>
      <sheetName val="LAIN2"/>
      <sheetName val="hrg uph+bhn"/>
      <sheetName val="WBS"/>
      <sheetName val="Bln3.9"/>
      <sheetName val="neraca 1999-2000"/>
      <sheetName val="Balance Sheet"/>
      <sheetName val="Income Statement"/>
      <sheetName val="Uraian"/>
      <sheetName val="rkap2008"/>
      <sheetName val="AkumAT"/>
      <sheetName val="KONS BID P&amp;N"/>
      <sheetName val="UP II DUMAI"/>
      <sheetName val="KP.DIT.HULU"/>
      <sheetName val="UP VI BALONGAN"/>
      <sheetName val="KPC"/>
      <sheetName val="PRABUMULIH"/>
      <sheetName val="UP 1 BRANDAN"/>
      <sheetName val="UP V BALIKPAPAN"/>
      <sheetName val="OPSEN"/>
      <sheetName val="SIBAYAK"/>
      <sheetName val="DIT HILIR"/>
      <sheetName val="KAMOJANG"/>
      <sheetName val="UP IV CILACAP"/>
      <sheetName val="UP III PLAJU"/>
      <sheetName val="SORONG"/>
      <sheetName val="KONS DIT HULU"/>
      <sheetName val="RANTAU"/>
      <sheetName val="JAMBI"/>
      <sheetName val="KR.AMPEL"/>
      <sheetName val="CEPU"/>
      <sheetName val="SANGATA-BUNYU"/>
      <sheetName val="UP VII KASIM"/>
      <sheetName val="KONS BID P"/>
      <sheetName val="NERACA SESUAI PROGRAM GL MAGIC"/>
      <sheetName val="GABLUARJAWA1 (2)"/>
      <sheetName val="W1"/>
      <sheetName val="PINJAMAN"/>
      <sheetName val="EPC"/>
      <sheetName val="TB"/>
      <sheetName val="S e p"/>
      <sheetName val="M a r"/>
      <sheetName val="M a y"/>
      <sheetName val="J u l"/>
      <sheetName val="A p r"/>
      <sheetName val="A u g"/>
      <sheetName val="O c t"/>
      <sheetName val="J u n"/>
      <sheetName val="N o v"/>
      <sheetName val="F e b"/>
      <sheetName val="J a n"/>
      <sheetName val="00 received in 01"/>
      <sheetName val="AKTIVA"/>
      <sheetName val="2-asi-00"/>
      <sheetName val="PANDUAN"/>
      <sheetName val="STRUKTUR LAMA"/>
      <sheetName val="Cek List DIst"/>
      <sheetName val="Biaya Analisa Kemampuan"/>
      <sheetName val="DATA TENAGA"/>
      <sheetName val="RAB."/>
      <sheetName val="DATA JARINGAN-2-"/>
      <sheetName val="A1. STRUKTUR"/>
      <sheetName val="A2.BIAYA SDM_FIXED"/>
      <sheetName val="Data Asset"/>
      <sheetName val="B1.BIAYA SARANA"/>
      <sheetName val="INS GD &amp; JTM"/>
      <sheetName val="B.2 RINCIAN SARANA"/>
      <sheetName val="B.3 SEWA.SARANA"/>
      <sheetName val="B.4 SewaK3 &amp; Perkap"/>
      <sheetName val="B5. SPPD LEMBUR"/>
      <sheetName val="Material"/>
      <sheetName val="D 1.Kendaraan"/>
      <sheetName val="E.HAR.ROW.ANALISA"/>
      <sheetName val="E2. BIAYA HAR TEK SUTM"/>
      <sheetName val="E. HAR.TM.TR.ANALISA"/>
      <sheetName val="E. ANALISA HS INSP"/>
      <sheetName val="E.HARDU.ANALISA"/>
      <sheetName val="E4. BIAYA HAR GARDU"/>
      <sheetName val="E5. REKAP HS HAR GRD"/>
      <sheetName val="E6. ANALISA HS HAR"/>
      <sheetName val="MAT HAR RUTIN"/>
      <sheetName val="C2. KENDARAAN"/>
      <sheetName val="A1 pri123"/>
      <sheetName val="SCRAP"/>
      <sheetName val="ATTB-AKTV"/>
      <sheetName val="CEMPAKA"/>
      <sheetName val="data-1"/>
      <sheetName val="DAF- PEG"/>
      <sheetName val="analhps Pasng"/>
      <sheetName val="GASATAGG.XLS"/>
      <sheetName val="Informasi"/>
      <sheetName val="SortSheet"/>
      <sheetName val="Calc Inst"/>
      <sheetName val="3-DIV3"/>
      <sheetName val="FJ per BLN"/>
      <sheetName val="AnalisaFas.O&amp;P"/>
      <sheetName val="As"/>
      <sheetName val="JSiar"/>
      <sheetName val="Hyp"/>
      <sheetName val="input-cost"/>
    </sheetNames>
    <sheetDataSet>
      <sheetData sheetId="0">
        <row r="120">
          <cell r="H120">
            <v>9000</v>
          </cell>
        </row>
      </sheetData>
      <sheetData sheetId="1">
        <row r="120">
          <cell r="H120">
            <v>9000</v>
          </cell>
        </row>
      </sheetData>
      <sheetData sheetId="2">
        <row r="120">
          <cell r="H120">
            <v>9000</v>
          </cell>
        </row>
      </sheetData>
      <sheetData sheetId="3"/>
      <sheetData sheetId="4"/>
      <sheetData sheetId="5"/>
      <sheetData sheetId="6">
        <row r="120">
          <cell r="H120">
            <v>9000</v>
          </cell>
        </row>
      </sheetData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>
        <row r="120">
          <cell r="H120">
            <v>9000</v>
          </cell>
        </row>
      </sheetData>
      <sheetData sheetId="61">
        <row r="120">
          <cell r="H120">
            <v>9000</v>
          </cell>
        </row>
      </sheetData>
      <sheetData sheetId="62">
        <row r="120">
          <cell r="H120">
            <v>9000</v>
          </cell>
        </row>
      </sheetData>
      <sheetData sheetId="63">
        <row r="120">
          <cell r="H120">
            <v>9000</v>
          </cell>
        </row>
      </sheetData>
      <sheetData sheetId="64">
        <row r="120">
          <cell r="H120">
            <v>9000</v>
          </cell>
        </row>
      </sheetData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>
        <row r="120">
          <cell r="H120">
            <v>9000</v>
          </cell>
        </row>
      </sheetData>
      <sheetData sheetId="72">
        <row r="120">
          <cell r="H120">
            <v>9000</v>
          </cell>
        </row>
      </sheetData>
      <sheetData sheetId="73">
        <row r="120">
          <cell r="H120">
            <v>9000</v>
          </cell>
        </row>
      </sheetData>
      <sheetData sheetId="74">
        <row r="120">
          <cell r="H120">
            <v>9000</v>
          </cell>
        </row>
      </sheetData>
      <sheetData sheetId="75">
        <row r="120">
          <cell r="H120">
            <v>9000</v>
          </cell>
        </row>
      </sheetData>
      <sheetData sheetId="76">
        <row r="120">
          <cell r="H120">
            <v>9000</v>
          </cell>
        </row>
      </sheetData>
      <sheetData sheetId="77">
        <row r="120">
          <cell r="H120">
            <v>9000</v>
          </cell>
        </row>
      </sheetData>
      <sheetData sheetId="78">
        <row r="120">
          <cell r="H120">
            <v>9000</v>
          </cell>
        </row>
      </sheetData>
      <sheetData sheetId="79">
        <row r="120">
          <cell r="H120">
            <v>9000</v>
          </cell>
        </row>
      </sheetData>
      <sheetData sheetId="80">
        <row r="120">
          <cell r="H120">
            <v>9000</v>
          </cell>
        </row>
      </sheetData>
      <sheetData sheetId="81">
        <row r="120">
          <cell r="H120">
            <v>9000</v>
          </cell>
        </row>
      </sheetData>
      <sheetData sheetId="82">
        <row r="120">
          <cell r="H120">
            <v>9000</v>
          </cell>
        </row>
      </sheetData>
      <sheetData sheetId="83">
        <row r="120">
          <cell r="H120">
            <v>9000</v>
          </cell>
        </row>
      </sheetData>
      <sheetData sheetId="84">
        <row r="120">
          <cell r="H120">
            <v>9000</v>
          </cell>
        </row>
      </sheetData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>
        <row r="120">
          <cell r="H120">
            <v>9000</v>
          </cell>
        </row>
      </sheetData>
      <sheetData sheetId="221"/>
      <sheetData sheetId="222"/>
      <sheetData sheetId="223"/>
      <sheetData sheetId="224">
        <row r="120">
          <cell r="H120">
            <v>9000</v>
          </cell>
        </row>
      </sheetData>
      <sheetData sheetId="225"/>
      <sheetData sheetId="226">
        <row r="120">
          <cell r="H120">
            <v>9000</v>
          </cell>
        </row>
      </sheetData>
      <sheetData sheetId="227">
        <row r="120">
          <cell r="H120">
            <v>9000</v>
          </cell>
        </row>
      </sheetData>
      <sheetData sheetId="228"/>
      <sheetData sheetId="229">
        <row r="120">
          <cell r="H120">
            <v>9000</v>
          </cell>
        </row>
      </sheetData>
      <sheetData sheetId="230"/>
      <sheetData sheetId="231"/>
      <sheetData sheetId="232"/>
      <sheetData sheetId="233">
        <row r="120">
          <cell r="H120">
            <v>9000</v>
          </cell>
        </row>
      </sheetData>
      <sheetData sheetId="234">
        <row r="120">
          <cell r="H120">
            <v>9000</v>
          </cell>
        </row>
      </sheetData>
      <sheetData sheetId="235"/>
      <sheetData sheetId="236">
        <row r="120">
          <cell r="H120">
            <v>9000</v>
          </cell>
        </row>
      </sheetData>
      <sheetData sheetId="237"/>
      <sheetData sheetId="238"/>
      <sheetData sheetId="239"/>
      <sheetData sheetId="240"/>
      <sheetData sheetId="241"/>
      <sheetData sheetId="242"/>
      <sheetData sheetId="243">
        <row r="120">
          <cell r="H120">
            <v>9000</v>
          </cell>
        </row>
      </sheetData>
      <sheetData sheetId="244"/>
      <sheetData sheetId="245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g"/>
      <sheetName val="Rekap"/>
      <sheetName val="UshDeb00"/>
      <sheetName val="JAN07"/>
      <sheetName val="Inv_MALUKU"/>
      <sheetName val="Inv_NAD"/>
      <sheetName val="Inv_SUMUT"/>
      <sheetName val="Inv_RIAU"/>
      <sheetName val="Inv_SUMBAR"/>
      <sheetName val="Inv_S2JB"/>
      <sheetName val="Inv_LAMPUNG"/>
      <sheetName val="Inv_KITLUR SUMBAGUT"/>
      <sheetName val="Inv_KITLUR SUMBAGSEL"/>
      <sheetName val="Inv_KALBAR"/>
      <sheetName val="Inv_SULUTENGGO"/>
      <sheetName val="Inv_SULSELRA"/>
      <sheetName val="Inv_NTB"/>
      <sheetName val="Inv_KALTIM"/>
      <sheetName val="Inv_KALSELTENG"/>
      <sheetName val="Cover"/>
      <sheetName val="Daftar Isi"/>
      <sheetName val="Asumsi"/>
      <sheetName val="AI (IS1)"/>
      <sheetName val="AI (IS2)(1)"/>
      <sheetName val="AI (IS2) (2)"/>
      <sheetName val="REK TRW (IS3)"/>
      <sheetName val="REK TRW (IS4)"/>
      <sheetName val="HON-KT"/>
      <sheetName val="Kamus"/>
      <sheetName val="RKAP Investasi"/>
      <sheetName val="SortSheet"/>
      <sheetName val="Harga BBM Indonesia"/>
      <sheetName val="RPBL"/>
      <sheetName val="CashFlow"/>
      <sheetName val="Single Line"/>
      <sheetName val="SUTR"/>
      <sheetName val="Sheet3"/>
      <sheetName val="Sheet1"/>
      <sheetName val="DATA PENGUSAHAAN"/>
      <sheetName val="Sheet2"/>
      <sheetName val="Data"/>
      <sheetName val="Standar Konstruksi"/>
      <sheetName val="Jasa"/>
      <sheetName val="Mat"/>
      <sheetName val="Rekap PMG."/>
      <sheetName val="UPAH 2012"/>
      <sheetName val="Daftar Harga 2012 mmk"/>
      <sheetName val="DeVIASI"/>
      <sheetName val="KoMposisi"/>
      <sheetName val="10 INDIKATOR"/>
      <sheetName val="TABEL"/>
      <sheetName val="UPDATE 25 JANUARI 2007"/>
      <sheetName val="PA1- AGST"/>
      <sheetName val="PTT M3-146-3"/>
      <sheetName val="PTT M3-210-7"/>
      <sheetName val="MENU1"/>
      <sheetName val="master rab"/>
      <sheetName val="PUNCAK-89"/>
      <sheetName val="PMT"/>
      <sheetName val="Uraian"/>
      <sheetName val="dengan pembangkitan"/>
      <sheetName val="tarif_baru"/>
      <sheetName val="Resource Plan (2)"/>
    </sheetNames>
    <sheetDataSet>
      <sheetData sheetId="0" refreshError="1">
        <row r="4">
          <cell r="I4" t="str">
            <v>GFR</v>
          </cell>
        </row>
        <row r="5">
          <cell r="I5">
            <v>9</v>
          </cell>
        </row>
        <row r="6">
          <cell r="I6">
            <v>9</v>
          </cell>
        </row>
        <row r="7">
          <cell r="I7">
            <v>9</v>
          </cell>
        </row>
        <row r="8">
          <cell r="I8">
            <v>9</v>
          </cell>
        </row>
        <row r="9">
          <cell r="I9">
            <v>0</v>
          </cell>
        </row>
        <row r="10">
          <cell r="I10">
            <v>9</v>
          </cell>
        </row>
        <row r="11">
          <cell r="I11">
            <v>9</v>
          </cell>
        </row>
        <row r="12">
          <cell r="I12" t="str">
            <v>Magelang , 01 September 2019</v>
          </cell>
        </row>
        <row r="13">
          <cell r="I13">
            <v>9</v>
          </cell>
        </row>
        <row r="14">
          <cell r="I14">
            <v>9</v>
          </cell>
        </row>
        <row r="15">
          <cell r="I15">
            <v>9</v>
          </cell>
        </row>
        <row r="16">
          <cell r="I16">
            <v>9</v>
          </cell>
        </row>
        <row r="18">
          <cell r="I18">
            <v>0</v>
          </cell>
        </row>
        <row r="19">
          <cell r="I19">
            <v>9</v>
          </cell>
        </row>
        <row r="20">
          <cell r="I20">
            <v>9</v>
          </cell>
        </row>
        <row r="21">
          <cell r="I21" t="str">
            <v>HARGA JASA</v>
          </cell>
        </row>
        <row r="22">
          <cell r="I22">
            <v>9</v>
          </cell>
        </row>
        <row r="23">
          <cell r="I23">
            <v>0</v>
          </cell>
        </row>
        <row r="24">
          <cell r="I24">
            <v>9</v>
          </cell>
        </row>
        <row r="25">
          <cell r="I25">
            <v>9</v>
          </cell>
        </row>
        <row r="26">
          <cell r="I26">
            <v>1658000</v>
          </cell>
        </row>
        <row r="27">
          <cell r="I27">
            <v>9</v>
          </cell>
        </row>
        <row r="28">
          <cell r="I28">
            <v>9</v>
          </cell>
        </row>
        <row r="29">
          <cell r="I29">
            <v>9</v>
          </cell>
        </row>
        <row r="30">
          <cell r="I30">
            <v>9</v>
          </cell>
        </row>
        <row r="31">
          <cell r="I31">
            <v>9</v>
          </cell>
        </row>
        <row r="32">
          <cell r="I32">
            <v>9</v>
          </cell>
        </row>
        <row r="33">
          <cell r="I33">
            <v>0</v>
          </cell>
        </row>
        <row r="34">
          <cell r="I34">
            <v>9</v>
          </cell>
        </row>
        <row r="35">
          <cell r="I35">
            <v>0</v>
          </cell>
        </row>
        <row r="36">
          <cell r="I36">
            <v>9</v>
          </cell>
        </row>
        <row r="37">
          <cell r="I37">
            <v>9</v>
          </cell>
        </row>
        <row r="38">
          <cell r="I38">
            <v>0</v>
          </cell>
        </row>
        <row r="39">
          <cell r="I39">
            <v>9</v>
          </cell>
        </row>
        <row r="40">
          <cell r="I40">
            <v>9</v>
          </cell>
        </row>
        <row r="41">
          <cell r="I41">
            <v>9</v>
          </cell>
        </row>
        <row r="42">
          <cell r="I42">
            <v>0</v>
          </cell>
        </row>
        <row r="43">
          <cell r="I43">
            <v>9</v>
          </cell>
        </row>
        <row r="44">
          <cell r="I44">
            <v>0</v>
          </cell>
        </row>
        <row r="45">
          <cell r="I45">
            <v>9</v>
          </cell>
        </row>
        <row r="46">
          <cell r="I46">
            <v>9</v>
          </cell>
        </row>
        <row r="47">
          <cell r="I47">
            <v>9</v>
          </cell>
        </row>
        <row r="48">
          <cell r="I48">
            <v>0</v>
          </cell>
        </row>
        <row r="49">
          <cell r="I49">
            <v>9</v>
          </cell>
        </row>
        <row r="50">
          <cell r="I50">
            <v>9</v>
          </cell>
        </row>
        <row r="51">
          <cell r="I51">
            <v>9</v>
          </cell>
        </row>
        <row r="52">
          <cell r="I52" t="str">
            <v>Magelang , 01 September 2019</v>
          </cell>
        </row>
        <row r="53">
          <cell r="I53">
            <v>9</v>
          </cell>
        </row>
        <row r="54">
          <cell r="I54">
            <v>9</v>
          </cell>
        </row>
        <row r="55">
          <cell r="I55">
            <v>9</v>
          </cell>
        </row>
        <row r="56">
          <cell r="I56">
            <v>9</v>
          </cell>
        </row>
        <row r="57">
          <cell r="I57">
            <v>9</v>
          </cell>
        </row>
        <row r="58">
          <cell r="I58">
            <v>0</v>
          </cell>
        </row>
        <row r="59">
          <cell r="I59">
            <v>9</v>
          </cell>
        </row>
        <row r="60">
          <cell r="I60">
            <v>0</v>
          </cell>
        </row>
        <row r="61">
          <cell r="I61">
            <v>9</v>
          </cell>
        </row>
        <row r="62">
          <cell r="I62">
            <v>9</v>
          </cell>
        </row>
        <row r="63">
          <cell r="I63">
            <v>9</v>
          </cell>
        </row>
        <row r="66">
          <cell r="I66">
            <v>9</v>
          </cell>
        </row>
        <row r="67">
          <cell r="I67">
            <v>9</v>
          </cell>
        </row>
        <row r="68">
          <cell r="I68">
            <v>9</v>
          </cell>
        </row>
        <row r="69">
          <cell r="I69">
            <v>9</v>
          </cell>
        </row>
        <row r="70">
          <cell r="I70">
            <v>9</v>
          </cell>
        </row>
        <row r="73">
          <cell r="I73">
            <v>9</v>
          </cell>
        </row>
        <row r="75">
          <cell r="I75">
            <v>9</v>
          </cell>
        </row>
        <row r="76">
          <cell r="I76">
            <v>9</v>
          </cell>
        </row>
        <row r="77">
          <cell r="I77">
            <v>9</v>
          </cell>
        </row>
        <row r="78">
          <cell r="I78">
            <v>9</v>
          </cell>
        </row>
        <row r="79">
          <cell r="I79">
            <v>9</v>
          </cell>
        </row>
        <row r="80">
          <cell r="I80">
            <v>9</v>
          </cell>
        </row>
        <row r="81">
          <cell r="I81">
            <v>9</v>
          </cell>
        </row>
        <row r="82">
          <cell r="I82">
            <v>9</v>
          </cell>
        </row>
        <row r="84">
          <cell r="I84">
            <v>9</v>
          </cell>
        </row>
        <row r="85">
          <cell r="I85">
            <v>9</v>
          </cell>
        </row>
        <row r="86">
          <cell r="I86">
            <v>9</v>
          </cell>
        </row>
        <row r="88">
          <cell r="I88">
            <v>9</v>
          </cell>
        </row>
        <row r="90">
          <cell r="I90">
            <v>9</v>
          </cell>
        </row>
        <row r="94">
          <cell r="I94">
            <v>9</v>
          </cell>
        </row>
        <row r="95">
          <cell r="I95">
            <v>9</v>
          </cell>
        </row>
        <row r="96">
          <cell r="I96">
            <v>9</v>
          </cell>
        </row>
        <row r="100">
          <cell r="I100">
            <v>9</v>
          </cell>
        </row>
        <row r="103">
          <cell r="I103">
            <v>9</v>
          </cell>
        </row>
        <row r="105">
          <cell r="I105">
            <v>9</v>
          </cell>
        </row>
        <row r="106">
          <cell r="I106">
            <v>9</v>
          </cell>
        </row>
        <row r="108">
          <cell r="I108">
            <v>9</v>
          </cell>
        </row>
        <row r="109">
          <cell r="I109">
            <v>9</v>
          </cell>
        </row>
        <row r="110">
          <cell r="I110">
            <v>9</v>
          </cell>
        </row>
        <row r="111">
          <cell r="I111">
            <v>9</v>
          </cell>
        </row>
        <row r="112">
          <cell r="I112">
            <v>9</v>
          </cell>
        </row>
        <row r="113">
          <cell r="I113">
            <v>9</v>
          </cell>
        </row>
        <row r="114">
          <cell r="I114">
            <v>9</v>
          </cell>
        </row>
        <row r="118">
          <cell r="I118">
            <v>9</v>
          </cell>
        </row>
        <row r="119">
          <cell r="I119">
            <v>9</v>
          </cell>
        </row>
        <row r="120">
          <cell r="I120">
            <v>9</v>
          </cell>
        </row>
        <row r="122">
          <cell r="I122">
            <v>9</v>
          </cell>
        </row>
        <row r="123">
          <cell r="I123">
            <v>9</v>
          </cell>
        </row>
        <row r="124">
          <cell r="I124">
            <v>9</v>
          </cell>
        </row>
        <row r="125">
          <cell r="I125">
            <v>9</v>
          </cell>
        </row>
        <row r="126">
          <cell r="I126">
            <v>9</v>
          </cell>
        </row>
        <row r="128">
          <cell r="I128">
            <v>9</v>
          </cell>
        </row>
        <row r="129">
          <cell r="I129">
            <v>9</v>
          </cell>
        </row>
        <row r="130">
          <cell r="I130">
            <v>9</v>
          </cell>
        </row>
        <row r="131">
          <cell r="I131">
            <v>9</v>
          </cell>
        </row>
        <row r="132">
          <cell r="I132">
            <v>9</v>
          </cell>
        </row>
        <row r="135">
          <cell r="I135">
            <v>9</v>
          </cell>
        </row>
        <row r="136">
          <cell r="I136">
            <v>9</v>
          </cell>
        </row>
        <row r="139">
          <cell r="I139">
            <v>9</v>
          </cell>
        </row>
        <row r="142">
          <cell r="I142">
            <v>9</v>
          </cell>
        </row>
        <row r="143">
          <cell r="I143">
            <v>9</v>
          </cell>
        </row>
        <row r="145">
          <cell r="I145">
            <v>9</v>
          </cell>
        </row>
        <row r="147">
          <cell r="I147">
            <v>9</v>
          </cell>
        </row>
        <row r="148">
          <cell r="I148">
            <v>9</v>
          </cell>
        </row>
        <row r="149">
          <cell r="I149">
            <v>9</v>
          </cell>
        </row>
        <row r="150">
          <cell r="I150">
            <v>9</v>
          </cell>
        </row>
        <row r="151">
          <cell r="I151">
            <v>9</v>
          </cell>
        </row>
        <row r="152">
          <cell r="I152">
            <v>9</v>
          </cell>
        </row>
        <row r="153">
          <cell r="I153">
            <v>9</v>
          </cell>
        </row>
        <row r="154">
          <cell r="I154">
            <v>9</v>
          </cell>
        </row>
        <row r="155">
          <cell r="I155">
            <v>9</v>
          </cell>
        </row>
        <row r="157">
          <cell r="I157">
            <v>9</v>
          </cell>
        </row>
        <row r="158">
          <cell r="I158">
            <v>9</v>
          </cell>
        </row>
        <row r="159">
          <cell r="I159">
            <v>9</v>
          </cell>
        </row>
        <row r="160">
          <cell r="I160">
            <v>9</v>
          </cell>
        </row>
        <row r="161">
          <cell r="I161">
            <v>9</v>
          </cell>
        </row>
        <row r="162">
          <cell r="I162">
            <v>9</v>
          </cell>
        </row>
        <row r="164">
          <cell r="I164">
            <v>9</v>
          </cell>
        </row>
        <row r="165">
          <cell r="I165">
            <v>9</v>
          </cell>
        </row>
        <row r="167">
          <cell r="I167">
            <v>9</v>
          </cell>
        </row>
        <row r="168">
          <cell r="I168">
            <v>9</v>
          </cell>
        </row>
        <row r="169">
          <cell r="I169">
            <v>9</v>
          </cell>
        </row>
        <row r="170">
          <cell r="I170">
            <v>9</v>
          </cell>
        </row>
        <row r="171">
          <cell r="I171">
            <v>9</v>
          </cell>
        </row>
        <row r="172">
          <cell r="I172">
            <v>9</v>
          </cell>
        </row>
      </sheetData>
      <sheetData sheetId="1">
        <row r="10">
          <cell r="S10" t="b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>
        <row r="8">
          <cell r="I8">
            <v>0</v>
          </cell>
        </row>
      </sheetData>
      <sheetData sheetId="53">
        <row r="8">
          <cell r="I8">
            <v>0</v>
          </cell>
        </row>
      </sheetData>
      <sheetData sheetId="54">
        <row r="8">
          <cell r="I8">
            <v>0</v>
          </cell>
        </row>
      </sheetData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ARGA SATUAN"/>
      <sheetName val="REKAP MATERIAL"/>
      <sheetName val="REKAP MDU"/>
      <sheetName val="Sheet1"/>
      <sheetName val="REKAP TIANG"/>
      <sheetName val="DATA"/>
      <sheetName val="KKF"/>
      <sheetName val="KKO"/>
      <sheetName val="RAB"/>
      <sheetName val="GAMBAR"/>
      <sheetName val="PETA"/>
      <sheetName val="SLD "/>
      <sheetName val="PD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5">
          <cell r="D15">
            <v>3</v>
          </cell>
          <cell r="K15">
            <v>3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1">
          <cell r="A1">
            <v>1</v>
          </cell>
        </row>
        <row r="2">
          <cell r="A2">
            <v>3</v>
          </cell>
        </row>
        <row r="4">
          <cell r="C4">
            <v>1</v>
          </cell>
        </row>
        <row r="5">
          <cell r="C5">
            <v>3</v>
          </cell>
        </row>
        <row r="7">
          <cell r="E7">
            <v>1</v>
          </cell>
        </row>
        <row r="8">
          <cell r="E8">
            <v>3</v>
          </cell>
        </row>
        <row r="10">
          <cell r="G10">
            <v>3</v>
          </cell>
        </row>
        <row r="11">
          <cell r="G11">
            <v>1</v>
          </cell>
        </row>
        <row r="13">
          <cell r="I13">
            <v>3</v>
          </cell>
        </row>
        <row r="14">
          <cell r="I14">
            <v>1</v>
          </cell>
        </row>
        <row r="16">
          <cell r="K16">
            <v>3</v>
          </cell>
        </row>
        <row r="17">
          <cell r="K17">
            <v>1</v>
          </cell>
        </row>
        <row r="19">
          <cell r="M19">
            <v>3</v>
          </cell>
        </row>
        <row r="20">
          <cell r="M20">
            <v>1</v>
          </cell>
        </row>
        <row r="22">
          <cell r="O22">
            <v>3</v>
          </cell>
        </row>
        <row r="23">
          <cell r="O23">
            <v>1</v>
          </cell>
        </row>
        <row r="25">
          <cell r="Q25">
            <v>3</v>
          </cell>
        </row>
        <row r="26">
          <cell r="Q26">
            <v>1</v>
          </cell>
        </row>
        <row r="28">
          <cell r="S28">
            <v>3</v>
          </cell>
        </row>
        <row r="29">
          <cell r="S29">
            <v>1</v>
          </cell>
        </row>
        <row r="31">
          <cell r="U31">
            <v>3</v>
          </cell>
        </row>
        <row r="32">
          <cell r="U32">
            <v>1</v>
          </cell>
        </row>
      </sheetData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at Kerja Us Unit"/>
      <sheetName val="Alat Kerja Komntar"/>
      <sheetName val="RAB"/>
      <sheetName val="Sheet3"/>
      <sheetName val="Resource Plan (2)"/>
      <sheetName val="Smg"/>
    </sheetNames>
    <sheetDataSet>
      <sheetData sheetId="0"/>
      <sheetData sheetId="1" refreshError="1"/>
      <sheetData sheetId="2">
        <row r="12">
          <cell r="F12" t="str">
            <v>TANGGA FIBER SLIDING 9 MTR</v>
          </cell>
          <cell r="G12">
            <v>1</v>
          </cell>
          <cell r="H12" t="str">
            <v>Bh</v>
          </cell>
          <cell r="I12" t="str">
            <v>Rp.</v>
          </cell>
          <cell r="J12">
            <v>4500000</v>
          </cell>
        </row>
        <row r="13">
          <cell r="F13" t="str">
            <v>STICK 20 KV 11 MTR</v>
          </cell>
          <cell r="G13">
            <v>1</v>
          </cell>
          <cell r="H13" t="str">
            <v>Bh</v>
          </cell>
          <cell r="I13" t="str">
            <v>Rp.</v>
          </cell>
          <cell r="J13">
            <v>6000000</v>
          </cell>
        </row>
        <row r="14">
          <cell r="F14" t="str">
            <v>GROUNDING APPARATUS</v>
          </cell>
          <cell r="G14">
            <v>2</v>
          </cell>
          <cell r="H14" t="str">
            <v>Bh</v>
          </cell>
          <cell r="I14" t="str">
            <v>Rp.</v>
          </cell>
          <cell r="J14">
            <v>4250000</v>
          </cell>
        </row>
        <row r="15">
          <cell r="F15" t="str">
            <v>MEGGER 5.000/ 1.000 V</v>
          </cell>
          <cell r="G15">
            <v>1</v>
          </cell>
          <cell r="H15" t="str">
            <v>Bh</v>
          </cell>
          <cell r="I15" t="str">
            <v>Rp.</v>
          </cell>
          <cell r="J15">
            <v>7300000</v>
          </cell>
        </row>
        <row r="16">
          <cell r="F16" t="str">
            <v>STRAINGING DEVICE 2 TON</v>
          </cell>
          <cell r="G16">
            <v>2</v>
          </cell>
          <cell r="H16" t="str">
            <v>Bh</v>
          </cell>
          <cell r="I16" t="str">
            <v>Rp.</v>
          </cell>
          <cell r="J16">
            <v>2600000</v>
          </cell>
        </row>
        <row r="17">
          <cell r="F17" t="str">
            <v>COMPRESSION DIES 50 mm - 300mm</v>
          </cell>
          <cell r="G17">
            <v>1</v>
          </cell>
          <cell r="H17" t="str">
            <v>Set</v>
          </cell>
          <cell r="I17" t="str">
            <v>Rp.</v>
          </cell>
          <cell r="J17">
            <v>4000000</v>
          </cell>
        </row>
        <row r="18">
          <cell r="F18" t="str">
            <v xml:space="preserve">AMPER TANG POWER </v>
          </cell>
          <cell r="G18">
            <v>1</v>
          </cell>
          <cell r="H18" t="str">
            <v>Bh</v>
          </cell>
          <cell r="I18" t="str">
            <v>Rp.</v>
          </cell>
          <cell r="J18">
            <v>1350000</v>
          </cell>
        </row>
        <row r="19">
          <cell r="F19" t="str">
            <v>PHASE SEQUENCE INDICATOR</v>
          </cell>
          <cell r="G19">
            <v>1</v>
          </cell>
          <cell r="H19" t="str">
            <v>Set</v>
          </cell>
          <cell r="I19" t="str">
            <v>Rp.</v>
          </cell>
          <cell r="J19">
            <v>650000</v>
          </cell>
        </row>
        <row r="20">
          <cell r="F20" t="str">
            <v>GUNTING KABEL BESAR</v>
          </cell>
          <cell r="G20">
            <v>1</v>
          </cell>
          <cell r="H20" t="str">
            <v>Bh</v>
          </cell>
          <cell r="I20" t="str">
            <v>Rp.</v>
          </cell>
          <cell r="J20">
            <v>700000</v>
          </cell>
        </row>
        <row r="21">
          <cell r="F21" t="str">
            <v>LAMPU SOROT HALOGEN 100 WATT</v>
          </cell>
          <cell r="G21">
            <v>1</v>
          </cell>
          <cell r="H21" t="str">
            <v>Bh</v>
          </cell>
          <cell r="I21" t="str">
            <v>Rp.</v>
          </cell>
          <cell r="J21">
            <v>680000</v>
          </cell>
        </row>
        <row r="22">
          <cell r="F22" t="str">
            <v>KUNCI CONNECTOR</v>
          </cell>
          <cell r="G22">
            <v>1</v>
          </cell>
          <cell r="H22" t="str">
            <v>Bh</v>
          </cell>
          <cell r="I22" t="str">
            <v>Rp.</v>
          </cell>
          <cell r="J22">
            <v>12000</v>
          </cell>
        </row>
        <row r="23">
          <cell r="F23" t="str">
            <v>FUSE PULLER</v>
          </cell>
          <cell r="G23">
            <v>1</v>
          </cell>
          <cell r="H23" t="str">
            <v>Bh</v>
          </cell>
          <cell r="I23" t="str">
            <v>Rp.</v>
          </cell>
          <cell r="J23">
            <v>135000</v>
          </cell>
        </row>
        <row r="24">
          <cell r="F24" t="str">
            <v>KUNCI RING/PAS</v>
          </cell>
          <cell r="G24">
            <v>1</v>
          </cell>
          <cell r="H24" t="str">
            <v>Set</v>
          </cell>
          <cell r="I24" t="str">
            <v>Rp.</v>
          </cell>
          <cell r="J24">
            <v>75000</v>
          </cell>
        </row>
        <row r="25">
          <cell r="F25" t="str">
            <v>KUNCI INGGRIS 12"</v>
          </cell>
          <cell r="G25">
            <v>2</v>
          </cell>
          <cell r="H25" t="str">
            <v>Bh</v>
          </cell>
          <cell r="I25" t="str">
            <v>Rp.</v>
          </cell>
          <cell r="J25">
            <v>50000</v>
          </cell>
        </row>
        <row r="26">
          <cell r="F26" t="str">
            <v>GERGAJI BESI</v>
          </cell>
          <cell r="G26">
            <v>1</v>
          </cell>
          <cell r="H26" t="str">
            <v>Bh</v>
          </cell>
          <cell r="I26" t="str">
            <v>Rp.</v>
          </cell>
          <cell r="J26">
            <v>50000</v>
          </cell>
        </row>
        <row r="27">
          <cell r="F27" t="str">
            <v>GERGAJI KAYU</v>
          </cell>
          <cell r="G27">
            <v>1</v>
          </cell>
          <cell r="H27" t="str">
            <v>Bh</v>
          </cell>
          <cell r="I27" t="str">
            <v>Rp.</v>
          </cell>
          <cell r="J27">
            <v>50000</v>
          </cell>
        </row>
        <row r="28">
          <cell r="F28" t="str">
            <v>KUNCI PIPA 3 "</v>
          </cell>
          <cell r="G28">
            <v>1</v>
          </cell>
          <cell r="H28" t="str">
            <v>Bh</v>
          </cell>
          <cell r="I28" t="str">
            <v>Rp.</v>
          </cell>
          <cell r="J28">
            <v>80000</v>
          </cell>
        </row>
        <row r="29">
          <cell r="F29" t="str">
            <v>TANG KOMBINASI</v>
          </cell>
          <cell r="G29">
            <v>2</v>
          </cell>
          <cell r="H29" t="str">
            <v>Bh</v>
          </cell>
          <cell r="I29" t="str">
            <v>Rp.</v>
          </cell>
          <cell r="J29">
            <v>50000</v>
          </cell>
        </row>
        <row r="30">
          <cell r="F30" t="str">
            <v>PARANG</v>
          </cell>
          <cell r="G30">
            <v>1</v>
          </cell>
          <cell r="H30" t="str">
            <v>Bh</v>
          </cell>
          <cell r="I30" t="str">
            <v>Rp.</v>
          </cell>
          <cell r="J30">
            <v>50000</v>
          </cell>
        </row>
        <row r="31">
          <cell r="F31" t="str">
            <v>TALI NILON 12 mm</v>
          </cell>
          <cell r="G31">
            <v>1</v>
          </cell>
          <cell r="H31" t="str">
            <v>Mtr</v>
          </cell>
          <cell r="I31" t="str">
            <v>Rp.</v>
          </cell>
          <cell r="J31">
            <v>100000</v>
          </cell>
        </row>
        <row r="32">
          <cell r="F32" t="str">
            <v>SENTER</v>
          </cell>
          <cell r="G32">
            <v>2</v>
          </cell>
          <cell r="H32" t="str">
            <v>Bh</v>
          </cell>
          <cell r="I32" t="str">
            <v>Rp.</v>
          </cell>
          <cell r="J32">
            <v>70000</v>
          </cell>
        </row>
        <row r="33">
          <cell r="F33" t="str">
            <v>Palu 3 KG</v>
          </cell>
          <cell r="G33">
            <v>1</v>
          </cell>
          <cell r="H33" t="str">
            <v>Bh</v>
          </cell>
          <cell r="I33" t="str">
            <v>Rp.</v>
          </cell>
          <cell r="J33">
            <v>35000</v>
          </cell>
        </row>
        <row r="34">
          <cell r="F34" t="str">
            <v>Tali baja (Seling)</v>
          </cell>
          <cell r="G34">
            <v>1</v>
          </cell>
          <cell r="H34" t="str">
            <v>Mtr</v>
          </cell>
          <cell r="I34" t="str">
            <v>Rp.</v>
          </cell>
          <cell r="J34">
            <v>50000</v>
          </cell>
        </row>
        <row r="35">
          <cell r="F35" t="str">
            <v>Sapu dan Alat Kebersihan</v>
          </cell>
          <cell r="G35">
            <v>1</v>
          </cell>
          <cell r="H35" t="str">
            <v>Bh</v>
          </cell>
          <cell r="I35" t="str">
            <v>Rp.</v>
          </cell>
          <cell r="J35">
            <v>50000</v>
          </cell>
        </row>
        <row r="36">
          <cell r="F36" t="str">
            <v>Infra Red gun</v>
          </cell>
          <cell r="G36">
            <v>1</v>
          </cell>
          <cell r="H36" t="str">
            <v>Bh</v>
          </cell>
          <cell r="I36" t="str">
            <v>Rp.</v>
          </cell>
          <cell r="J36">
            <v>750000</v>
          </cell>
        </row>
        <row r="37">
          <cell r="F37" t="str">
            <v>Teropong</v>
          </cell>
          <cell r="G37">
            <v>1</v>
          </cell>
          <cell r="H37" t="str">
            <v>Bh</v>
          </cell>
          <cell r="I37" t="str">
            <v>Rp.</v>
          </cell>
          <cell r="J37">
            <v>500000</v>
          </cell>
        </row>
        <row r="38">
          <cell r="F38" t="str">
            <v>HANDLE LBS</v>
          </cell>
          <cell r="G38">
            <v>1</v>
          </cell>
          <cell r="H38" t="str">
            <v>Bh</v>
          </cell>
          <cell r="I38" t="str">
            <v>Rp.</v>
          </cell>
          <cell r="J38">
            <v>150000</v>
          </cell>
        </row>
        <row r="39">
          <cell r="G39">
            <v>1</v>
          </cell>
          <cell r="H39" t="str">
            <v>Set</v>
          </cell>
          <cell r="I39" t="str">
            <v>Rp.</v>
          </cell>
          <cell r="J39">
            <v>3000000</v>
          </cell>
        </row>
        <row r="40">
          <cell r="F40" t="str">
            <v>Branding</v>
          </cell>
          <cell r="G40">
            <v>1</v>
          </cell>
          <cell r="H40" t="str">
            <v>Set</v>
          </cell>
          <cell r="I40" t="str">
            <v>Rp.</v>
          </cell>
          <cell r="J40">
            <v>2500000</v>
          </cell>
        </row>
        <row r="41">
          <cell r="J41">
            <v>0</v>
          </cell>
        </row>
        <row r="42">
          <cell r="F42" t="str">
            <v>SABUK PENGAMAN</v>
          </cell>
          <cell r="G42">
            <v>2</v>
          </cell>
          <cell r="H42" t="str">
            <v>Bh</v>
          </cell>
          <cell r="I42" t="str">
            <v>Rp.</v>
          </cell>
          <cell r="J42">
            <v>1200000</v>
          </cell>
        </row>
        <row r="43">
          <cell r="F43" t="str">
            <v>HELM PENGAMAN</v>
          </cell>
          <cell r="G43">
            <v>2</v>
          </cell>
          <cell r="H43" t="str">
            <v>Bh</v>
          </cell>
          <cell r="I43" t="str">
            <v>Rp.</v>
          </cell>
          <cell r="J43">
            <v>100000</v>
          </cell>
        </row>
        <row r="44">
          <cell r="F44" t="str">
            <v>SARUNG TANGAN 20 kVolt</v>
          </cell>
          <cell r="G44">
            <v>2</v>
          </cell>
          <cell r="H44" t="str">
            <v>Psg</v>
          </cell>
          <cell r="I44" t="str">
            <v>Rp.</v>
          </cell>
          <cell r="J44">
            <v>2000000</v>
          </cell>
        </row>
        <row r="45">
          <cell r="F45" t="str">
            <v>VOLTAGE DETECTOR TM</v>
          </cell>
          <cell r="G45">
            <v>1</v>
          </cell>
          <cell r="H45" t="str">
            <v>Bh</v>
          </cell>
          <cell r="I45" t="str">
            <v>Rp.</v>
          </cell>
          <cell r="J45">
            <v>1500000</v>
          </cell>
        </row>
        <row r="46">
          <cell r="F46" t="str">
            <v>JAS HUJAN</v>
          </cell>
          <cell r="G46">
            <v>3</v>
          </cell>
          <cell r="H46" t="str">
            <v>Bh</v>
          </cell>
          <cell r="I46" t="str">
            <v>Rp.</v>
          </cell>
          <cell r="J46">
            <v>100000</v>
          </cell>
        </row>
        <row r="47">
          <cell r="F47" t="str">
            <v>SEPATU KARET 20 kV</v>
          </cell>
          <cell r="G47">
            <v>2</v>
          </cell>
          <cell r="H47" t="str">
            <v>Psg</v>
          </cell>
          <cell r="I47" t="str">
            <v>Rp.</v>
          </cell>
          <cell r="J47">
            <v>2000000</v>
          </cell>
        </row>
        <row r="48">
          <cell r="F48" t="str">
            <v>TALI PENGIKAT TANGGA</v>
          </cell>
          <cell r="G48">
            <v>1</v>
          </cell>
          <cell r="H48" t="str">
            <v>Mtr</v>
          </cell>
          <cell r="I48" t="str">
            <v>Rp.</v>
          </cell>
          <cell r="J48">
            <v>50000</v>
          </cell>
        </row>
        <row r="49">
          <cell r="F49" t="str">
            <v>PAPAN PERINGATAN ADA KEGIATAN</v>
          </cell>
          <cell r="G49">
            <v>2</v>
          </cell>
          <cell r="H49" t="str">
            <v>Bh</v>
          </cell>
          <cell r="I49" t="str">
            <v>Rp.</v>
          </cell>
          <cell r="J49">
            <v>250000</v>
          </cell>
        </row>
        <row r="50">
          <cell r="F50" t="str">
            <v>P3K</v>
          </cell>
          <cell r="G50">
            <v>1</v>
          </cell>
          <cell r="H50" t="str">
            <v>Bh</v>
          </cell>
          <cell r="I50" t="str">
            <v>Rp.</v>
          </cell>
          <cell r="J50">
            <v>60000</v>
          </cell>
        </row>
        <row r="51">
          <cell r="F51" t="str">
            <v xml:space="preserve">AMPER TANG POWER </v>
          </cell>
          <cell r="G51">
            <v>1</v>
          </cell>
          <cell r="J51">
            <v>1350000</v>
          </cell>
        </row>
        <row r="52">
          <cell r="F52" t="str">
            <v>TOOLS SET</v>
          </cell>
          <cell r="J52">
            <v>150000</v>
          </cell>
        </row>
        <row r="53">
          <cell r="F53" t="str">
            <v>Tali tampar 20 Mtr</v>
          </cell>
          <cell r="G53">
            <v>1</v>
          </cell>
          <cell r="H53" t="str">
            <v>Bh</v>
          </cell>
          <cell r="I53" t="str">
            <v>Rp.</v>
          </cell>
          <cell r="J53">
            <v>70000</v>
          </cell>
        </row>
        <row r="54">
          <cell r="F54" t="str">
            <v>TANGGA FIBER SLIDING 9 MTR</v>
          </cell>
          <cell r="G54">
            <v>1</v>
          </cell>
          <cell r="H54" t="str">
            <v>Bh</v>
          </cell>
          <cell r="I54" t="str">
            <v>Rp.</v>
          </cell>
          <cell r="J54">
            <v>4500000</v>
          </cell>
        </row>
        <row r="55">
          <cell r="F55" t="str">
            <v>STICK 20 KV 11 MTR</v>
          </cell>
          <cell r="G55">
            <v>1</v>
          </cell>
          <cell r="H55" t="str">
            <v>Bh</v>
          </cell>
          <cell r="I55" t="str">
            <v>Rp.</v>
          </cell>
          <cell r="J55">
            <v>6000000</v>
          </cell>
        </row>
        <row r="56">
          <cell r="F56" t="str">
            <v>GROUNDING APPARATUS</v>
          </cell>
          <cell r="G56">
            <v>2</v>
          </cell>
          <cell r="H56" t="str">
            <v>Bh</v>
          </cell>
          <cell r="I56" t="str">
            <v>Rp.</v>
          </cell>
          <cell r="J56">
            <v>4250000</v>
          </cell>
        </row>
        <row r="57">
          <cell r="F57" t="str">
            <v>MEGGER 5.000/ 1.000 V</v>
          </cell>
          <cell r="G57">
            <v>1</v>
          </cell>
          <cell r="H57" t="str">
            <v>Bh</v>
          </cell>
          <cell r="I57" t="str">
            <v>Rp.</v>
          </cell>
          <cell r="J57">
            <v>7300000</v>
          </cell>
        </row>
        <row r="58">
          <cell r="F58" t="str">
            <v>STRAINGING DEVICE 2 TON</v>
          </cell>
          <cell r="G58">
            <v>1</v>
          </cell>
          <cell r="H58" t="str">
            <v>Bh</v>
          </cell>
          <cell r="I58" t="str">
            <v>Rp.</v>
          </cell>
          <cell r="J58">
            <v>2600000</v>
          </cell>
        </row>
        <row r="59">
          <cell r="F59" t="str">
            <v>COMPRESSION DIES 50 mm - 300mm</v>
          </cell>
          <cell r="G59">
            <v>1</v>
          </cell>
          <cell r="H59" t="str">
            <v>Bh</v>
          </cell>
          <cell r="I59" t="str">
            <v>Rp.</v>
          </cell>
          <cell r="J59">
            <v>4000000</v>
          </cell>
        </row>
        <row r="60">
          <cell r="F60" t="str">
            <v xml:space="preserve">AMPER TANG POWER </v>
          </cell>
          <cell r="G60">
            <v>1</v>
          </cell>
          <cell r="H60" t="str">
            <v>Bh</v>
          </cell>
          <cell r="I60" t="str">
            <v>Rp.</v>
          </cell>
          <cell r="J60">
            <v>1350000</v>
          </cell>
        </row>
        <row r="61">
          <cell r="F61" t="str">
            <v>LAMPU SOROT HALOGEN 100 WATT</v>
          </cell>
          <cell r="G61">
            <v>1</v>
          </cell>
          <cell r="H61" t="str">
            <v>Bh</v>
          </cell>
          <cell r="I61" t="str">
            <v>Rp.</v>
          </cell>
          <cell r="J61">
            <v>680000</v>
          </cell>
        </row>
        <row r="62">
          <cell r="F62" t="str">
            <v>KUNCI CONNECTOR</v>
          </cell>
          <cell r="G62">
            <v>1</v>
          </cell>
          <cell r="H62" t="str">
            <v>Bh</v>
          </cell>
          <cell r="I62" t="str">
            <v>Rp.</v>
          </cell>
          <cell r="J62">
            <v>12000</v>
          </cell>
        </row>
        <row r="63">
          <cell r="F63" t="str">
            <v>KUNCI RING/PAS</v>
          </cell>
          <cell r="G63">
            <v>1</v>
          </cell>
          <cell r="H63" t="str">
            <v>Set</v>
          </cell>
          <cell r="I63" t="str">
            <v>Rp.</v>
          </cell>
          <cell r="J63">
            <v>75000</v>
          </cell>
        </row>
        <row r="64">
          <cell r="F64" t="str">
            <v>KUNCI INGGRIS 12"</v>
          </cell>
          <cell r="G64">
            <v>1</v>
          </cell>
          <cell r="H64" t="str">
            <v>Bh</v>
          </cell>
          <cell r="I64" t="str">
            <v>Rp.</v>
          </cell>
          <cell r="J64">
            <v>50000</v>
          </cell>
        </row>
        <row r="65">
          <cell r="F65" t="str">
            <v>GERGAJI BESI</v>
          </cell>
          <cell r="G65">
            <v>1</v>
          </cell>
          <cell r="H65" t="str">
            <v>Bh</v>
          </cell>
          <cell r="I65" t="str">
            <v>Rp.</v>
          </cell>
          <cell r="J65">
            <v>50000</v>
          </cell>
        </row>
        <row r="66">
          <cell r="F66" t="str">
            <v>GERGAJI KAYU</v>
          </cell>
          <cell r="G66">
            <v>1</v>
          </cell>
          <cell r="H66" t="str">
            <v>Bh</v>
          </cell>
          <cell r="I66" t="str">
            <v>Rp.</v>
          </cell>
          <cell r="J66">
            <v>50000</v>
          </cell>
        </row>
        <row r="67">
          <cell r="F67" t="str">
            <v>TANG KOMBINASI</v>
          </cell>
          <cell r="G67">
            <v>2</v>
          </cell>
          <cell r="H67" t="str">
            <v>Bh</v>
          </cell>
          <cell r="I67" t="str">
            <v>Rp.</v>
          </cell>
          <cell r="J67">
            <v>50000</v>
          </cell>
        </row>
        <row r="68">
          <cell r="F68" t="str">
            <v>TALI NILON 12 mm</v>
          </cell>
          <cell r="G68">
            <v>1</v>
          </cell>
          <cell r="H68" t="str">
            <v>Mtr</v>
          </cell>
          <cell r="I68" t="str">
            <v>Rp.</v>
          </cell>
          <cell r="J68">
            <v>100000</v>
          </cell>
        </row>
        <row r="69">
          <cell r="F69" t="str">
            <v>SENTER</v>
          </cell>
          <cell r="G69">
            <v>2</v>
          </cell>
          <cell r="H69" t="str">
            <v>Bh</v>
          </cell>
          <cell r="I69" t="str">
            <v>Rp.</v>
          </cell>
          <cell r="J69">
            <v>70000</v>
          </cell>
        </row>
        <row r="70">
          <cell r="F70" t="str">
            <v>Sapu dan Alat Kebersihan</v>
          </cell>
          <cell r="G70">
            <v>1</v>
          </cell>
          <cell r="H70" t="str">
            <v>Bh</v>
          </cell>
          <cell r="I70" t="str">
            <v>Rp.</v>
          </cell>
          <cell r="J70">
            <v>50000</v>
          </cell>
        </row>
        <row r="71">
          <cell r="F71" t="str">
            <v>Earth Resistance Tester</v>
          </cell>
          <cell r="G71">
            <v>1</v>
          </cell>
          <cell r="H71" t="str">
            <v>Bh</v>
          </cell>
          <cell r="I71" t="str">
            <v>Rp.</v>
          </cell>
          <cell r="J71">
            <v>1750000</v>
          </cell>
        </row>
        <row r="72">
          <cell r="F72" t="str">
            <v>Three Foot</v>
          </cell>
          <cell r="G72">
            <v>1</v>
          </cell>
          <cell r="H72" t="str">
            <v>Bh</v>
          </cell>
          <cell r="I72" t="str">
            <v>Rp.</v>
          </cell>
          <cell r="J72">
            <v>1450000</v>
          </cell>
        </row>
        <row r="73">
          <cell r="F73" t="str">
            <v>Linggis</v>
          </cell>
          <cell r="G73">
            <v>1</v>
          </cell>
          <cell r="H73" t="str">
            <v>Bh</v>
          </cell>
          <cell r="I73" t="str">
            <v>Rp.</v>
          </cell>
          <cell r="J73">
            <v>75000</v>
          </cell>
        </row>
        <row r="74">
          <cell r="F74" t="str">
            <v>katrol 5 Ton</v>
          </cell>
          <cell r="G74">
            <v>1</v>
          </cell>
          <cell r="H74" t="str">
            <v>Bh</v>
          </cell>
          <cell r="I74" t="str">
            <v>Rp.</v>
          </cell>
          <cell r="J74">
            <v>2300000</v>
          </cell>
        </row>
        <row r="75">
          <cell r="F75" t="str">
            <v>Palu 3 KG</v>
          </cell>
          <cell r="G75">
            <v>1</v>
          </cell>
          <cell r="H75" t="str">
            <v>Bh</v>
          </cell>
          <cell r="I75" t="str">
            <v>Rp.</v>
          </cell>
          <cell r="J75">
            <v>30000</v>
          </cell>
        </row>
        <row r="76">
          <cell r="F76" t="str">
            <v>Transformer Hoise</v>
          </cell>
          <cell r="G76">
            <v>1</v>
          </cell>
          <cell r="H76" t="str">
            <v>Bh</v>
          </cell>
          <cell r="I76" t="str">
            <v>Rp.</v>
          </cell>
          <cell r="J76">
            <v>3400000</v>
          </cell>
        </row>
        <row r="77">
          <cell r="J77">
            <v>0</v>
          </cell>
        </row>
        <row r="78">
          <cell r="F78" t="str">
            <v>SABUK PENGAMAN</v>
          </cell>
          <cell r="G78">
            <v>2</v>
          </cell>
          <cell r="H78" t="str">
            <v>Bh</v>
          </cell>
          <cell r="I78" t="str">
            <v>Rp.</v>
          </cell>
          <cell r="J78">
            <v>1200000</v>
          </cell>
        </row>
        <row r="79">
          <cell r="F79" t="str">
            <v>HELM PENGAMAN</v>
          </cell>
          <cell r="G79">
            <v>2</v>
          </cell>
          <cell r="H79" t="str">
            <v>Bh</v>
          </cell>
          <cell r="I79" t="str">
            <v>Rp.</v>
          </cell>
          <cell r="J79">
            <v>100000</v>
          </cell>
        </row>
        <row r="80">
          <cell r="F80" t="str">
            <v>SARUNG TANGAN 1000 Volt</v>
          </cell>
          <cell r="G80">
            <v>2</v>
          </cell>
          <cell r="H80" t="str">
            <v>Psg</v>
          </cell>
          <cell r="I80" t="str">
            <v>Rp.</v>
          </cell>
          <cell r="J80">
            <v>170000</v>
          </cell>
        </row>
        <row r="81">
          <cell r="F81" t="str">
            <v>VOLTAGE DETECTOR TM</v>
          </cell>
          <cell r="G81">
            <v>1</v>
          </cell>
          <cell r="H81" t="str">
            <v>Bh</v>
          </cell>
          <cell r="I81" t="str">
            <v>Rp.</v>
          </cell>
          <cell r="J81">
            <v>1500000</v>
          </cell>
        </row>
        <row r="82">
          <cell r="F82" t="str">
            <v>JAS HUJAN</v>
          </cell>
          <cell r="G82">
            <v>2</v>
          </cell>
          <cell r="H82" t="str">
            <v>Bh</v>
          </cell>
          <cell r="I82" t="str">
            <v>Rp.</v>
          </cell>
          <cell r="J82">
            <v>100000</v>
          </cell>
        </row>
        <row r="83">
          <cell r="F83" t="str">
            <v>SEPATU KARET 1000 VOLT/LISTRIK</v>
          </cell>
          <cell r="G83">
            <v>2</v>
          </cell>
          <cell r="H83" t="str">
            <v>Psg</v>
          </cell>
          <cell r="I83" t="str">
            <v>Rp.</v>
          </cell>
          <cell r="J83">
            <v>100000</v>
          </cell>
        </row>
        <row r="84">
          <cell r="F84" t="str">
            <v>TALI PENGIKAT TANGGA</v>
          </cell>
          <cell r="G84">
            <v>1</v>
          </cell>
          <cell r="H84" t="str">
            <v>Mtr</v>
          </cell>
          <cell r="I84" t="str">
            <v>Rp.</v>
          </cell>
          <cell r="J84">
            <v>50000</v>
          </cell>
        </row>
        <row r="85">
          <cell r="F85" t="str">
            <v>PAPAN PERINGATAN ADA KEGIATAN</v>
          </cell>
          <cell r="G85">
            <v>2</v>
          </cell>
          <cell r="H85" t="str">
            <v>Bh</v>
          </cell>
          <cell r="I85" t="str">
            <v>Rp.</v>
          </cell>
          <cell r="J85">
            <v>250000</v>
          </cell>
        </row>
        <row r="86">
          <cell r="F86" t="str">
            <v>P3K</v>
          </cell>
          <cell r="G86">
            <v>1</v>
          </cell>
          <cell r="H86" t="str">
            <v>Bh</v>
          </cell>
          <cell r="I86" t="str">
            <v>Rp.</v>
          </cell>
          <cell r="J86">
            <v>60000</v>
          </cell>
        </row>
        <row r="87">
          <cell r="F87" t="str">
            <v>Tali tampar 20 Mtr</v>
          </cell>
          <cell r="G87">
            <v>1</v>
          </cell>
          <cell r="H87" t="str">
            <v>Bh</v>
          </cell>
          <cell r="I87" t="str">
            <v>Rp.</v>
          </cell>
          <cell r="J87">
            <v>70000</v>
          </cell>
        </row>
        <row r="88">
          <cell r="F88" t="str">
            <v>TANGGA FIBER SLIDING 9 MTR</v>
          </cell>
          <cell r="G88">
            <v>1</v>
          </cell>
          <cell r="H88" t="str">
            <v>Bh</v>
          </cell>
          <cell r="I88" t="str">
            <v>Rp.</v>
          </cell>
          <cell r="J88">
            <v>4500000</v>
          </cell>
        </row>
        <row r="89">
          <cell r="F89" t="str">
            <v>STICK 20 KV 11 MTR</v>
          </cell>
          <cell r="G89">
            <v>1</v>
          </cell>
          <cell r="H89" t="str">
            <v>Bh</v>
          </cell>
          <cell r="I89" t="str">
            <v>Rp.</v>
          </cell>
          <cell r="J89">
            <v>6000000</v>
          </cell>
        </row>
        <row r="90">
          <cell r="F90" t="str">
            <v>GROUNDING APPARATUS</v>
          </cell>
          <cell r="G90">
            <v>2</v>
          </cell>
          <cell r="H90" t="str">
            <v>Bh</v>
          </cell>
          <cell r="I90" t="str">
            <v>Rp.</v>
          </cell>
          <cell r="J90">
            <v>4250000</v>
          </cell>
        </row>
        <row r="91">
          <cell r="F91" t="str">
            <v>MEGGER 5.000/ 1.000 V</v>
          </cell>
          <cell r="G91">
            <v>1</v>
          </cell>
          <cell r="H91" t="str">
            <v>Bh</v>
          </cell>
          <cell r="I91" t="str">
            <v>Rp.</v>
          </cell>
          <cell r="J91">
            <v>7300000</v>
          </cell>
        </row>
        <row r="92">
          <cell r="F92" t="str">
            <v xml:space="preserve"> AMPER TANG POWER </v>
          </cell>
          <cell r="G92">
            <v>1</v>
          </cell>
          <cell r="H92" t="str">
            <v>Bh</v>
          </cell>
          <cell r="I92" t="str">
            <v>Rp.</v>
          </cell>
          <cell r="J92">
            <v>1350000</v>
          </cell>
        </row>
        <row r="93">
          <cell r="F93" t="str">
            <v>LAMPU SOROT HALOGEN 100 WATT</v>
          </cell>
          <cell r="G93">
            <v>1</v>
          </cell>
          <cell r="H93" t="str">
            <v>Bh</v>
          </cell>
          <cell r="I93" t="str">
            <v>Rp.</v>
          </cell>
          <cell r="J93">
            <v>680000</v>
          </cell>
        </row>
        <row r="94">
          <cell r="F94" t="str">
            <v>KUNCI RING/PAS</v>
          </cell>
          <cell r="G94">
            <v>1</v>
          </cell>
          <cell r="H94" t="str">
            <v>Set</v>
          </cell>
          <cell r="I94" t="str">
            <v>Rp.</v>
          </cell>
          <cell r="J94">
            <v>75000</v>
          </cell>
        </row>
        <row r="95">
          <cell r="F95" t="str">
            <v>KUNCI INGGRIS 12"</v>
          </cell>
          <cell r="G95">
            <v>1</v>
          </cell>
          <cell r="H95" t="str">
            <v>Bh</v>
          </cell>
          <cell r="I95" t="str">
            <v>Rp.</v>
          </cell>
          <cell r="J95">
            <v>50000</v>
          </cell>
        </row>
        <row r="96">
          <cell r="F96" t="str">
            <v>COMPRESSION DIES 50 mm - 300mm</v>
          </cell>
          <cell r="G96">
            <v>1</v>
          </cell>
          <cell r="H96" t="str">
            <v>Bh</v>
          </cell>
          <cell r="I96" t="str">
            <v>Rp.</v>
          </cell>
          <cell r="J96">
            <v>4000000</v>
          </cell>
        </row>
        <row r="97">
          <cell r="F97" t="str">
            <v>GERGAJI BESI</v>
          </cell>
          <cell r="G97">
            <v>1</v>
          </cell>
          <cell r="H97" t="str">
            <v>Bh</v>
          </cell>
          <cell r="I97" t="str">
            <v>Rp.</v>
          </cell>
          <cell r="J97">
            <v>50000</v>
          </cell>
        </row>
        <row r="98">
          <cell r="F98" t="str">
            <v>TANG KOMBINASI</v>
          </cell>
          <cell r="G98">
            <v>2</v>
          </cell>
          <cell r="H98" t="str">
            <v>Bh</v>
          </cell>
          <cell r="I98" t="str">
            <v>Rp.</v>
          </cell>
          <cell r="J98">
            <v>50000</v>
          </cell>
        </row>
        <row r="99">
          <cell r="F99" t="str">
            <v>TALI NILON 12 mm</v>
          </cell>
          <cell r="G99">
            <v>1</v>
          </cell>
          <cell r="H99" t="str">
            <v>Mtr</v>
          </cell>
          <cell r="I99" t="str">
            <v>Rp.</v>
          </cell>
          <cell r="J99">
            <v>100000</v>
          </cell>
        </row>
        <row r="100">
          <cell r="F100" t="str">
            <v>SENTER</v>
          </cell>
          <cell r="G100">
            <v>2</v>
          </cell>
          <cell r="H100" t="str">
            <v>Bh</v>
          </cell>
          <cell r="I100" t="str">
            <v>Rp.</v>
          </cell>
          <cell r="J100">
            <v>70000</v>
          </cell>
        </row>
        <row r="101">
          <cell r="F101" t="str">
            <v>Sapu dan Alat Kebersihan</v>
          </cell>
          <cell r="G101">
            <v>1</v>
          </cell>
          <cell r="H101" t="str">
            <v>Bh</v>
          </cell>
          <cell r="I101" t="str">
            <v>Rp.</v>
          </cell>
          <cell r="J101">
            <v>50000</v>
          </cell>
        </row>
        <row r="102">
          <cell r="F102" t="str">
            <v>Earth Resistance Tester</v>
          </cell>
          <cell r="G102">
            <v>1</v>
          </cell>
          <cell r="H102" t="str">
            <v>Bh</v>
          </cell>
          <cell r="I102" t="str">
            <v>Rp.</v>
          </cell>
          <cell r="J102">
            <v>1750000</v>
          </cell>
        </row>
        <row r="103">
          <cell r="F103" t="str">
            <v>Three Foot</v>
          </cell>
          <cell r="G103">
            <v>1</v>
          </cell>
          <cell r="H103" t="str">
            <v>Bh</v>
          </cell>
          <cell r="I103" t="str">
            <v>Rp.</v>
          </cell>
          <cell r="J103">
            <v>1450000</v>
          </cell>
        </row>
        <row r="104">
          <cell r="F104" t="str">
            <v>Linggis</v>
          </cell>
          <cell r="G104">
            <v>1</v>
          </cell>
          <cell r="H104" t="str">
            <v>Bh</v>
          </cell>
          <cell r="I104" t="str">
            <v>Rp.</v>
          </cell>
          <cell r="J104">
            <v>75000</v>
          </cell>
        </row>
        <row r="105">
          <cell r="F105" t="str">
            <v>katrol 5 Ton</v>
          </cell>
          <cell r="G105">
            <v>1</v>
          </cell>
          <cell r="H105" t="str">
            <v>Bh</v>
          </cell>
          <cell r="I105" t="str">
            <v>Rp.</v>
          </cell>
          <cell r="J105">
            <v>2300000</v>
          </cell>
        </row>
        <row r="106">
          <cell r="F106" t="str">
            <v>Palu 3 KG</v>
          </cell>
          <cell r="G106">
            <v>1</v>
          </cell>
          <cell r="H106" t="str">
            <v>Bh</v>
          </cell>
          <cell r="I106" t="str">
            <v>Rp.</v>
          </cell>
          <cell r="J106">
            <v>30000</v>
          </cell>
        </row>
        <row r="107">
          <cell r="F107" t="str">
            <v>Transformer Hoise</v>
          </cell>
          <cell r="G107">
            <v>1</v>
          </cell>
          <cell r="H107" t="str">
            <v>Bh</v>
          </cell>
          <cell r="I107" t="str">
            <v>Rp.</v>
          </cell>
          <cell r="J107">
            <v>3400000</v>
          </cell>
        </row>
        <row r="108">
          <cell r="J108">
            <v>0</v>
          </cell>
        </row>
        <row r="109">
          <cell r="F109" t="str">
            <v>SABUK PENGAMAN</v>
          </cell>
          <cell r="G109">
            <v>2</v>
          </cell>
          <cell r="H109" t="str">
            <v>Bh</v>
          </cell>
          <cell r="I109" t="str">
            <v>Rp.</v>
          </cell>
          <cell r="J109">
            <v>1200000</v>
          </cell>
        </row>
        <row r="110">
          <cell r="F110" t="str">
            <v>HELM PENGAMAN</v>
          </cell>
          <cell r="G110">
            <v>2</v>
          </cell>
          <cell r="H110" t="str">
            <v>Bh</v>
          </cell>
          <cell r="I110" t="str">
            <v>Rp.</v>
          </cell>
          <cell r="J110">
            <v>100000</v>
          </cell>
        </row>
        <row r="111">
          <cell r="F111" t="str">
            <v>SARUNG TANGAN 1000 Volt</v>
          </cell>
          <cell r="G111">
            <v>2</v>
          </cell>
          <cell r="H111" t="str">
            <v>Psg</v>
          </cell>
          <cell r="I111" t="str">
            <v>Rp.</v>
          </cell>
          <cell r="J111">
            <v>170000</v>
          </cell>
        </row>
        <row r="112">
          <cell r="F112" t="str">
            <v>VOLTAGE DETECTOR TM</v>
          </cell>
          <cell r="G112">
            <v>1</v>
          </cell>
          <cell r="H112" t="str">
            <v>Bh</v>
          </cell>
          <cell r="I112" t="str">
            <v>Rp.</v>
          </cell>
          <cell r="J112">
            <v>1500000</v>
          </cell>
        </row>
        <row r="113">
          <cell r="F113" t="str">
            <v>JAS HUJAN</v>
          </cell>
          <cell r="G113">
            <v>3</v>
          </cell>
          <cell r="H113" t="str">
            <v>Bh</v>
          </cell>
          <cell r="I113" t="str">
            <v>Rp.</v>
          </cell>
          <cell r="J113">
            <v>100000</v>
          </cell>
        </row>
        <row r="114">
          <cell r="F114" t="str">
            <v>SEPATU KARET 1000 VOLT/LISTRIK</v>
          </cell>
          <cell r="G114">
            <v>2</v>
          </cell>
          <cell r="H114" t="str">
            <v>Psg</v>
          </cell>
          <cell r="I114" t="str">
            <v>Rp.</v>
          </cell>
          <cell r="J114">
            <v>100000</v>
          </cell>
        </row>
        <row r="115">
          <cell r="F115" t="str">
            <v>TALI PENGIKAT TANGGA</v>
          </cell>
          <cell r="G115">
            <v>1</v>
          </cell>
          <cell r="H115" t="str">
            <v>Mtr</v>
          </cell>
          <cell r="I115" t="str">
            <v>Rp.</v>
          </cell>
          <cell r="J115">
            <v>50000</v>
          </cell>
        </row>
        <row r="116">
          <cell r="F116" t="str">
            <v>PAPAN PERINGATAN ADA KEGIATAN</v>
          </cell>
          <cell r="G116">
            <v>2</v>
          </cell>
          <cell r="H116" t="str">
            <v>Bh</v>
          </cell>
          <cell r="I116" t="str">
            <v>Rp.</v>
          </cell>
          <cell r="J116">
            <v>250000</v>
          </cell>
        </row>
        <row r="117">
          <cell r="F117" t="str">
            <v>P3K</v>
          </cell>
          <cell r="G117">
            <v>1</v>
          </cell>
          <cell r="H117" t="str">
            <v>Bh</v>
          </cell>
          <cell r="I117" t="str">
            <v>Rp.</v>
          </cell>
          <cell r="J117">
            <v>60000</v>
          </cell>
        </row>
        <row r="118">
          <cell r="F118" t="str">
            <v>Tali tampar 20 Mtr</v>
          </cell>
          <cell r="G118">
            <v>1</v>
          </cell>
          <cell r="H118" t="str">
            <v>Bh</v>
          </cell>
          <cell r="I118" t="str">
            <v>Rp.</v>
          </cell>
          <cell r="J118">
            <v>70000</v>
          </cell>
        </row>
        <row r="119">
          <cell r="F119" t="str">
            <v>TOOLS SET</v>
          </cell>
          <cell r="G119">
            <v>1</v>
          </cell>
          <cell r="H119" t="str">
            <v>Set</v>
          </cell>
          <cell r="I119" t="str">
            <v>Rp.</v>
          </cell>
          <cell r="J119">
            <v>150000</v>
          </cell>
        </row>
        <row r="120">
          <cell r="F120" t="str">
            <v>KOTAK ALAT KERJA</v>
          </cell>
          <cell r="G120">
            <v>1</v>
          </cell>
          <cell r="H120" t="str">
            <v>Bh</v>
          </cell>
          <cell r="I120" t="str">
            <v>Rp.</v>
          </cell>
          <cell r="J120">
            <v>500000</v>
          </cell>
        </row>
        <row r="121">
          <cell r="F121" t="str">
            <v>AMPER TANG POWER</v>
          </cell>
          <cell r="G121">
            <v>1</v>
          </cell>
          <cell r="H121" t="str">
            <v>Bh</v>
          </cell>
          <cell r="I121" t="str">
            <v>Rp.</v>
          </cell>
          <cell r="J121">
            <v>1350000</v>
          </cell>
        </row>
        <row r="122">
          <cell r="F122" t="str">
            <v>ADJUSTABLE WRENCH / KUNCI INGGRIS 8"</v>
          </cell>
          <cell r="G122">
            <v>1</v>
          </cell>
          <cell r="H122" t="str">
            <v>Bh</v>
          </cell>
          <cell r="I122" t="str">
            <v>Rp.</v>
          </cell>
          <cell r="J122">
            <v>50000</v>
          </cell>
        </row>
        <row r="123">
          <cell r="F123" t="str">
            <v>LAMPU SENTER</v>
          </cell>
          <cell r="G123">
            <v>1</v>
          </cell>
          <cell r="H123" t="str">
            <v>Bh</v>
          </cell>
          <cell r="I123" t="str">
            <v>Rp.</v>
          </cell>
          <cell r="J123">
            <v>70000</v>
          </cell>
        </row>
        <row r="124">
          <cell r="F124" t="str">
            <v>HAND COMPRESSION TOOL</v>
          </cell>
          <cell r="G124">
            <v>1</v>
          </cell>
          <cell r="H124" t="str">
            <v>Set</v>
          </cell>
          <cell r="I124" t="str">
            <v>Rp.</v>
          </cell>
          <cell r="J124">
            <v>750000</v>
          </cell>
        </row>
        <row r="125">
          <cell r="F125" t="str">
            <v>PHASE SEQUENCE INDICATOR</v>
          </cell>
          <cell r="G125">
            <v>1</v>
          </cell>
          <cell r="H125" t="str">
            <v>Unit</v>
          </cell>
          <cell r="I125" t="str">
            <v>Rp.</v>
          </cell>
          <cell r="J125">
            <v>650000</v>
          </cell>
        </row>
        <row r="126">
          <cell r="F126" t="str">
            <v xml:space="preserve">PISAU PENGUPAS KABEL </v>
          </cell>
          <cell r="G126">
            <v>1</v>
          </cell>
          <cell r="H126" t="str">
            <v>Bh</v>
          </cell>
          <cell r="I126" t="str">
            <v>Rp.</v>
          </cell>
          <cell r="J126">
            <v>25000</v>
          </cell>
        </row>
        <row r="127">
          <cell r="F127" t="str">
            <v>TES PEN</v>
          </cell>
          <cell r="G127">
            <v>1</v>
          </cell>
          <cell r="H127" t="str">
            <v>Bh</v>
          </cell>
          <cell r="I127" t="str">
            <v>Rp.</v>
          </cell>
          <cell r="J127">
            <v>25000</v>
          </cell>
        </row>
        <row r="128">
          <cell r="F128" t="str">
            <v>HANDLE LBS</v>
          </cell>
          <cell r="G128">
            <v>1</v>
          </cell>
          <cell r="H128" t="str">
            <v>Bh</v>
          </cell>
          <cell r="I128" t="str">
            <v>Rp.</v>
          </cell>
          <cell r="J128">
            <v>150000</v>
          </cell>
        </row>
        <row r="129">
          <cell r="F129" t="str">
            <v>PARANG</v>
          </cell>
          <cell r="G129">
            <v>1</v>
          </cell>
          <cell r="H129" t="str">
            <v>Bh</v>
          </cell>
          <cell r="I129" t="str">
            <v>Rp.</v>
          </cell>
          <cell r="J129">
            <v>50000</v>
          </cell>
        </row>
        <row r="131">
          <cell r="F131" t="str">
            <v>SABUK PENGAMAN</v>
          </cell>
          <cell r="G131">
            <v>1</v>
          </cell>
          <cell r="H131" t="str">
            <v>Bh</v>
          </cell>
          <cell r="I131" t="str">
            <v>Rp.</v>
          </cell>
          <cell r="J131">
            <v>1200000</v>
          </cell>
        </row>
        <row r="132">
          <cell r="F132" t="str">
            <v>HELM PENGAMAN</v>
          </cell>
          <cell r="G132">
            <v>1</v>
          </cell>
          <cell r="H132" t="str">
            <v>Bh</v>
          </cell>
          <cell r="I132" t="str">
            <v>Rp.</v>
          </cell>
          <cell r="J132">
            <v>100000</v>
          </cell>
        </row>
        <row r="133">
          <cell r="F133" t="str">
            <v>P3K</v>
          </cell>
          <cell r="G133">
            <v>1</v>
          </cell>
          <cell r="H133" t="str">
            <v>Bh</v>
          </cell>
          <cell r="I133" t="str">
            <v>Rp.</v>
          </cell>
          <cell r="J133">
            <v>60000</v>
          </cell>
        </row>
        <row r="134">
          <cell r="F134" t="str">
            <v xml:space="preserve">JAS HUJAN </v>
          </cell>
          <cell r="G134">
            <v>1</v>
          </cell>
          <cell r="H134" t="str">
            <v>Bh</v>
          </cell>
          <cell r="I134" t="str">
            <v>Rp.</v>
          </cell>
          <cell r="J134">
            <v>100000</v>
          </cell>
        </row>
        <row r="135">
          <cell r="F135" t="str">
            <v>Teropong</v>
          </cell>
          <cell r="G135">
            <v>1</v>
          </cell>
          <cell r="H135" t="str">
            <v>Bh</v>
          </cell>
          <cell r="I135" t="str">
            <v>Rp.</v>
          </cell>
          <cell r="J135">
            <v>500000</v>
          </cell>
        </row>
        <row r="136">
          <cell r="F136" t="str">
            <v>TOOLS SET</v>
          </cell>
          <cell r="G136">
            <v>1</v>
          </cell>
          <cell r="H136" t="str">
            <v>Set</v>
          </cell>
          <cell r="I136" t="str">
            <v>Rp.</v>
          </cell>
          <cell r="J136">
            <v>150000</v>
          </cell>
        </row>
        <row r="137">
          <cell r="F137" t="str">
            <v>KUNCI RING/PAS</v>
          </cell>
          <cell r="G137">
            <v>1</v>
          </cell>
          <cell r="H137" t="str">
            <v>Set</v>
          </cell>
          <cell r="I137" t="str">
            <v>Rp.</v>
          </cell>
          <cell r="J137">
            <v>75000</v>
          </cell>
        </row>
        <row r="138">
          <cell r="F138" t="str">
            <v>KUNCI INGGRIS 12"</v>
          </cell>
          <cell r="G138">
            <v>2</v>
          </cell>
          <cell r="H138" t="str">
            <v>Bh</v>
          </cell>
          <cell r="I138" t="str">
            <v>Rp.</v>
          </cell>
          <cell r="J138">
            <v>50000</v>
          </cell>
        </row>
        <row r="139">
          <cell r="F139" t="str">
            <v>TANG KOMBINASI</v>
          </cell>
          <cell r="G139">
            <v>2</v>
          </cell>
          <cell r="H139" t="str">
            <v>Bh</v>
          </cell>
          <cell r="I139" t="str">
            <v>Rp.</v>
          </cell>
          <cell r="J139">
            <v>50000</v>
          </cell>
        </row>
        <row r="140">
          <cell r="F140" t="str">
            <v>PAPAN ALAS TULIS</v>
          </cell>
          <cell r="G140">
            <v>1</v>
          </cell>
          <cell r="H140" t="str">
            <v>Bh</v>
          </cell>
          <cell r="I140" t="str">
            <v>Rp.</v>
          </cell>
          <cell r="J140">
            <v>30000</v>
          </cell>
        </row>
        <row r="141">
          <cell r="F141" t="str">
            <v>ATK</v>
          </cell>
          <cell r="G141">
            <v>1</v>
          </cell>
          <cell r="H141" t="str">
            <v>Bh</v>
          </cell>
          <cell r="I141" t="str">
            <v>Rp.</v>
          </cell>
          <cell r="J141">
            <v>30000</v>
          </cell>
        </row>
        <row r="142">
          <cell r="F142" t="str">
            <v>Kamera ber-GPS</v>
          </cell>
          <cell r="G142">
            <v>1</v>
          </cell>
          <cell r="H142" t="str">
            <v>SET</v>
          </cell>
          <cell r="I142" t="str">
            <v>Rp.</v>
          </cell>
          <cell r="J142">
            <v>5000000</v>
          </cell>
        </row>
        <row r="144">
          <cell r="F144" t="str">
            <v>P3K</v>
          </cell>
          <cell r="G144">
            <v>1</v>
          </cell>
          <cell r="H144" t="str">
            <v>Bh</v>
          </cell>
          <cell r="I144" t="str">
            <v>Rp.</v>
          </cell>
          <cell r="J144">
            <v>60000</v>
          </cell>
        </row>
        <row r="145">
          <cell r="F145" t="str">
            <v>SARUNG TANGAN 1000 Volt</v>
          </cell>
          <cell r="G145">
            <v>2</v>
          </cell>
          <cell r="H145" t="str">
            <v>Psg</v>
          </cell>
          <cell r="I145" t="str">
            <v>Rp.</v>
          </cell>
          <cell r="J145">
            <v>170000</v>
          </cell>
        </row>
        <row r="146">
          <cell r="F146" t="str">
            <v xml:space="preserve">JAS HUJAN </v>
          </cell>
          <cell r="G146">
            <v>1</v>
          </cell>
          <cell r="H146" t="str">
            <v>Bh</v>
          </cell>
          <cell r="I146" t="str">
            <v>Rp.</v>
          </cell>
          <cell r="J146">
            <v>100000</v>
          </cell>
        </row>
        <row r="147">
          <cell r="F147" t="str">
            <v>TANGGA FIBER SLIDING 9 MTR</v>
          </cell>
          <cell r="G147">
            <v>1</v>
          </cell>
          <cell r="H147" t="str">
            <v>Bh</v>
          </cell>
          <cell r="I147" t="str">
            <v>Rp.</v>
          </cell>
          <cell r="J147">
            <v>4500000</v>
          </cell>
        </row>
        <row r="148">
          <cell r="F148" t="str">
            <v>STICK 20 KV 11 MTR</v>
          </cell>
          <cell r="G148">
            <v>1</v>
          </cell>
          <cell r="H148" t="str">
            <v>Bh</v>
          </cell>
          <cell r="I148" t="str">
            <v>Rp.</v>
          </cell>
          <cell r="J148">
            <v>6000000</v>
          </cell>
        </row>
        <row r="149">
          <cell r="F149" t="str">
            <v>GROUNDING APPARATUS</v>
          </cell>
          <cell r="G149">
            <v>1</v>
          </cell>
          <cell r="H149" t="str">
            <v>Bh</v>
          </cell>
          <cell r="I149" t="str">
            <v>Rp.</v>
          </cell>
          <cell r="J149">
            <v>4250000</v>
          </cell>
        </row>
        <row r="150">
          <cell r="F150" t="str">
            <v>MEGGER 5.000/ 1.000 V</v>
          </cell>
          <cell r="G150">
            <v>1</v>
          </cell>
          <cell r="H150" t="str">
            <v>Bh</v>
          </cell>
          <cell r="I150" t="str">
            <v>Rp.</v>
          </cell>
          <cell r="J150">
            <v>7300000</v>
          </cell>
        </row>
        <row r="151">
          <cell r="F151" t="str">
            <v>COMPRESSION DIES 50 mm - 300mm</v>
          </cell>
          <cell r="G151">
            <v>1</v>
          </cell>
          <cell r="H151" t="str">
            <v>Bh</v>
          </cell>
          <cell r="I151" t="str">
            <v>Rp.</v>
          </cell>
          <cell r="J151">
            <v>4000000</v>
          </cell>
        </row>
        <row r="152">
          <cell r="F152" t="str">
            <v>TANG POWER 600 A + HARMONISA</v>
          </cell>
          <cell r="G152">
            <v>1</v>
          </cell>
          <cell r="H152" t="str">
            <v>Bh</v>
          </cell>
          <cell r="I152" t="str">
            <v>Rp.</v>
          </cell>
          <cell r="J152">
            <v>8000000</v>
          </cell>
        </row>
        <row r="153">
          <cell r="F153" t="str">
            <v>LAMPU SOROT HALOGEN 100 WATT</v>
          </cell>
          <cell r="G153">
            <v>1</v>
          </cell>
          <cell r="H153" t="str">
            <v>Bh</v>
          </cell>
          <cell r="I153" t="str">
            <v>Rp.</v>
          </cell>
          <cell r="J153">
            <v>680000</v>
          </cell>
        </row>
        <row r="154">
          <cell r="F154" t="str">
            <v>KUNCI CONNECTOR</v>
          </cell>
          <cell r="G154">
            <v>1</v>
          </cell>
          <cell r="H154" t="str">
            <v>Bh</v>
          </cell>
          <cell r="I154" t="str">
            <v>Rp.</v>
          </cell>
          <cell r="J154">
            <v>12000</v>
          </cell>
        </row>
        <row r="155">
          <cell r="F155" t="str">
            <v>KUNCI RING/PAS</v>
          </cell>
          <cell r="G155">
            <v>1</v>
          </cell>
          <cell r="H155" t="str">
            <v>Set</v>
          </cell>
          <cell r="I155" t="str">
            <v>Rp.</v>
          </cell>
          <cell r="J155">
            <v>75000</v>
          </cell>
        </row>
        <row r="156">
          <cell r="F156" t="str">
            <v>KUNCI INGGRIS 12"</v>
          </cell>
          <cell r="G156">
            <v>1</v>
          </cell>
          <cell r="H156" t="str">
            <v>Bh</v>
          </cell>
          <cell r="I156" t="str">
            <v>Rp.</v>
          </cell>
          <cell r="J156">
            <v>50000</v>
          </cell>
        </row>
        <row r="157">
          <cell r="F157" t="str">
            <v>GERGAJI BESI</v>
          </cell>
          <cell r="G157">
            <v>0</v>
          </cell>
          <cell r="H157" t="str">
            <v>Bh</v>
          </cell>
          <cell r="I157" t="str">
            <v>Rp.</v>
          </cell>
          <cell r="J157">
            <v>50000</v>
          </cell>
        </row>
        <row r="158">
          <cell r="F158" t="str">
            <v>TANG KOMBINASI</v>
          </cell>
          <cell r="G158">
            <v>2</v>
          </cell>
          <cell r="H158" t="str">
            <v>Bh</v>
          </cell>
          <cell r="I158" t="str">
            <v>Rp.</v>
          </cell>
          <cell r="J158">
            <v>50000</v>
          </cell>
        </row>
        <row r="159">
          <cell r="F159" t="str">
            <v>TALI NILON 12 mm</v>
          </cell>
          <cell r="G159">
            <v>1</v>
          </cell>
          <cell r="H159" t="str">
            <v>Mtr</v>
          </cell>
          <cell r="I159" t="str">
            <v>Rp.</v>
          </cell>
          <cell r="J159">
            <v>100000</v>
          </cell>
        </row>
        <row r="160">
          <cell r="F160" t="str">
            <v>SENTER</v>
          </cell>
          <cell r="G160">
            <v>1</v>
          </cell>
          <cell r="H160" t="str">
            <v>Bh</v>
          </cell>
          <cell r="I160" t="str">
            <v>Rp.</v>
          </cell>
          <cell r="J160">
            <v>70000</v>
          </cell>
        </row>
        <row r="161">
          <cell r="F161" t="str">
            <v>Sapu dan Alat Kebersihan</v>
          </cell>
          <cell r="G161">
            <v>1</v>
          </cell>
          <cell r="H161" t="str">
            <v>Bh</v>
          </cell>
          <cell r="I161" t="str">
            <v>Rp.</v>
          </cell>
          <cell r="J161">
            <v>50000</v>
          </cell>
        </row>
        <row r="162">
          <cell r="F162" t="str">
            <v>Earth Resistance Tester</v>
          </cell>
          <cell r="G162">
            <v>1</v>
          </cell>
          <cell r="H162" t="str">
            <v>Bh</v>
          </cell>
          <cell r="I162" t="str">
            <v>Rp.</v>
          </cell>
          <cell r="J162">
            <v>1750000</v>
          </cell>
        </row>
        <row r="163">
          <cell r="F163" t="str">
            <v>Linggis</v>
          </cell>
          <cell r="G163">
            <v>0</v>
          </cell>
          <cell r="H163" t="str">
            <v>Bh</v>
          </cell>
          <cell r="I163" t="str">
            <v>Rp.</v>
          </cell>
          <cell r="J163">
            <v>75000</v>
          </cell>
        </row>
        <row r="164">
          <cell r="F164" t="str">
            <v>Palu 3 KG</v>
          </cell>
          <cell r="G164">
            <v>1</v>
          </cell>
          <cell r="H164" t="str">
            <v>Bh</v>
          </cell>
          <cell r="I164" t="str">
            <v>Rp.</v>
          </cell>
          <cell r="J164">
            <v>30000</v>
          </cell>
        </row>
        <row r="165">
          <cell r="F165" t="str">
            <v>A DEFAULT DETECTOR</v>
          </cell>
          <cell r="G165">
            <v>1</v>
          </cell>
          <cell r="H165" t="str">
            <v>Bh</v>
          </cell>
          <cell r="I165" t="str">
            <v>Rp.</v>
          </cell>
          <cell r="J165">
            <v>60000000</v>
          </cell>
        </row>
        <row r="167">
          <cell r="F167" t="str">
            <v>SABUK PENGAMAN</v>
          </cell>
          <cell r="G167">
            <v>2</v>
          </cell>
          <cell r="H167" t="str">
            <v>Bh</v>
          </cell>
          <cell r="I167" t="str">
            <v>Rp.</v>
          </cell>
          <cell r="J167">
            <v>1200000</v>
          </cell>
        </row>
        <row r="168">
          <cell r="F168" t="str">
            <v>HELM PENGAMAN</v>
          </cell>
          <cell r="G168">
            <v>2</v>
          </cell>
          <cell r="H168" t="str">
            <v>Bh</v>
          </cell>
          <cell r="I168" t="str">
            <v>Rp.</v>
          </cell>
          <cell r="J168">
            <v>100000</v>
          </cell>
        </row>
        <row r="169">
          <cell r="F169" t="str">
            <v>SARUNG TANGAN 20 kVolt</v>
          </cell>
          <cell r="G169">
            <v>2</v>
          </cell>
          <cell r="H169" t="str">
            <v>Psg</v>
          </cell>
          <cell r="I169" t="str">
            <v>Rp.</v>
          </cell>
          <cell r="J169">
            <v>2000000</v>
          </cell>
        </row>
        <row r="170">
          <cell r="F170" t="str">
            <v>JAS HUJAN</v>
          </cell>
          <cell r="G170">
            <v>2</v>
          </cell>
          <cell r="H170" t="str">
            <v>Bh</v>
          </cell>
          <cell r="I170" t="str">
            <v>Rp.</v>
          </cell>
          <cell r="J170">
            <v>100000</v>
          </cell>
        </row>
        <row r="171">
          <cell r="F171" t="str">
            <v>SEPATU KARET 20 kV</v>
          </cell>
          <cell r="G171">
            <v>2</v>
          </cell>
          <cell r="H171" t="str">
            <v>Psg</v>
          </cell>
          <cell r="I171" t="str">
            <v>Rp.</v>
          </cell>
          <cell r="J171">
            <v>2000000</v>
          </cell>
        </row>
        <row r="172">
          <cell r="F172" t="str">
            <v>TALI PENGIKAT TANGGA</v>
          </cell>
          <cell r="G172">
            <v>1</v>
          </cell>
          <cell r="H172" t="str">
            <v>Mtr</v>
          </cell>
          <cell r="I172" t="str">
            <v>Rp.</v>
          </cell>
          <cell r="J172">
            <v>50000</v>
          </cell>
        </row>
        <row r="173">
          <cell r="F173" t="str">
            <v>PAPAN PERINGATAN ADA KEGIATAN</v>
          </cell>
          <cell r="G173">
            <v>2</v>
          </cell>
          <cell r="H173" t="str">
            <v>Bh</v>
          </cell>
          <cell r="I173" t="str">
            <v>Rp.</v>
          </cell>
          <cell r="J173">
            <v>250000</v>
          </cell>
        </row>
        <row r="174">
          <cell r="F174" t="str">
            <v>P3K</v>
          </cell>
          <cell r="G174">
            <v>1</v>
          </cell>
          <cell r="H174" t="str">
            <v>Bh</v>
          </cell>
          <cell r="I174" t="str">
            <v>Rp.</v>
          </cell>
          <cell r="J174">
            <v>60000</v>
          </cell>
        </row>
        <row r="175">
          <cell r="F175" t="str">
            <v>Tali tampar 20 Mtr</v>
          </cell>
          <cell r="G175">
            <v>1</v>
          </cell>
          <cell r="H175" t="str">
            <v>Bh</v>
          </cell>
          <cell r="I175" t="str">
            <v>Rp.</v>
          </cell>
          <cell r="J175">
            <v>70000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Format"/>
      <sheetName val="Sm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1">
          <cell r="AA1" t="str">
            <v>Senin</v>
          </cell>
          <cell r="AB1" t="str">
            <v>Selasa</v>
          </cell>
          <cell r="AC1" t="str">
            <v>Rabu</v>
          </cell>
          <cell r="AD1" t="str">
            <v>Kamis</v>
          </cell>
          <cell r="AE1" t="str">
            <v>Jum'at</v>
          </cell>
          <cell r="AF1" t="str">
            <v>Sabtu</v>
          </cell>
          <cell r="AG1" t="str">
            <v>Minggu</v>
          </cell>
        </row>
      </sheetData>
      <sheetData sheetId="32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Form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1">
          <cell r="AA1" t="str">
            <v>Senin</v>
          </cell>
          <cell r="AB1" t="str">
            <v>Selasa</v>
          </cell>
          <cell r="AC1" t="str">
            <v>Rabu</v>
          </cell>
          <cell r="AD1" t="str">
            <v>Kamis</v>
          </cell>
          <cell r="AE1" t="str">
            <v>Jum'at</v>
          </cell>
          <cell r="AF1" t="str">
            <v>Sabtu</v>
          </cell>
          <cell r="AG1" t="str">
            <v>Minggu</v>
          </cell>
        </row>
      </sheetData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Form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1">
          <cell r="AA1" t="str">
            <v>Senin</v>
          </cell>
          <cell r="AB1" t="str">
            <v>Selasa</v>
          </cell>
          <cell r="AC1" t="str">
            <v>Rabu</v>
          </cell>
          <cell r="AD1" t="str">
            <v>Kamis</v>
          </cell>
          <cell r="AE1" t="str">
            <v>Jum'at</v>
          </cell>
          <cell r="AF1" t="str">
            <v>Sabtu</v>
          </cell>
          <cell r="AG1" t="str">
            <v>Minggu</v>
          </cell>
        </row>
      </sheetData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PDATE 25 JANUARI 2007"/>
      <sheetName val="6"/>
      <sheetName val="1"/>
      <sheetName val="3"/>
      <sheetName val="4"/>
      <sheetName val="5"/>
      <sheetName val="penghitungan"/>
      <sheetName val="MATERIAL juni 05"/>
      <sheetName val="Sheet1"/>
      <sheetName val="Analisa UpahB"/>
      <sheetName val="Analisa UpahA"/>
      <sheetName val="REKAP SAL3"/>
      <sheetName val="TERBIL"/>
      <sheetName val="REKAP PLN"/>
      <sheetName val="REKAPVOL"/>
      <sheetName val="3.a An HS Pengendalian"/>
      <sheetName val="3.e. Analisa HarJar"/>
      <sheetName val="Realisasi UMK 2014"/>
      <sheetName val="1.Proyeksi UMK"/>
      <sheetName val="D2. ANL WAKTU INSHAR"/>
      <sheetName val="Analisa Biaya Sar. Har.Jar"/>
      <sheetName val="1.a Personil &amp; sarana"/>
      <sheetName val="1.b HS BIAYA SDM HP"/>
      <sheetName val="1.Personil &amp; sarana (2)"/>
      <sheetName val="2.b HS SARAN KEND"/>
      <sheetName val="2.Upah Pokok "/>
      <sheetName val="2.aT.Posisi, T.Cuti &amp; Extrafood"/>
      <sheetName val="2.bKomparasi REMUNERASI"/>
      <sheetName val="2.c.Tunjangan Masa Kerja"/>
      <sheetName val="2.d.Premi Jamsostek"/>
      <sheetName val="2.e.THR &amp; Uang Pengakhiran"/>
      <sheetName val="2.f.Upah Lembur &amp; SPPD"/>
      <sheetName val="2.g.Resume"/>
      <sheetName val="2.c.MB STATION "/>
      <sheetName val="2.d.PCK UP  1300"/>
      <sheetName val="2.d.PCK UP 2000"/>
      <sheetName val="3.e. MOT BEK "/>
      <sheetName val="3.e. MOT  SPRT"/>
      <sheetName val="3.b.AN Biaya Operasi"/>
      <sheetName val="Analisa Biaya Sarana Inspeksi"/>
      <sheetName val="3d.HS INSP"/>
      <sheetName val="THP Extra Fooding"/>
      <sheetName val="Analisa Biaya OpIns Ver"/>
      <sheetName val="HPS"/>
      <sheetName val="REKAP"/>
      <sheetName val="Analisa Biaya APD Ins GI"/>
      <sheetName val="Analisa Biaya APD Opsisdis"/>
      <sheetName val="Analisa Biaya APD SCADA"/>
      <sheetName val="Analisa ANGGARAN"/>
      <sheetName val="2.c.MB STATION  (2)"/>
      <sheetName val="2.d.PCK UP  1300 (2)"/>
      <sheetName val="2.Mobil Crane 5 ton"/>
      <sheetName val="2.d.PCK UP 2000 (2)"/>
      <sheetName val="3.e. MOT BEK  (2)"/>
      <sheetName val="3.e. MOT  SPRT (2)"/>
      <sheetName val="Sheet2"/>
      <sheetName val="HarJabor(12C2)"/>
      <sheetName val="PMT"/>
      <sheetName val="Smg"/>
      <sheetName val="Chart1"/>
      <sheetName val="DeVIASI"/>
      <sheetName val="KoMposisi"/>
      <sheetName val="Data"/>
      <sheetName val="DTU"/>
      <sheetName val="RAB"/>
      <sheetName val="harga material hps 2013"/>
      <sheetName val="Kamus"/>
      <sheetName val="JAN07"/>
      <sheetName val="UshDeb00"/>
      <sheetName val="MENU1"/>
      <sheetName val="Jan"/>
      <sheetName val="Peb"/>
      <sheetName val="Mar"/>
      <sheetName val="Apr"/>
      <sheetName val="Mei"/>
      <sheetName val="Jun"/>
      <sheetName val="Jul"/>
      <sheetName val="Lampiran 2.1"/>
      <sheetName val="per UPJ"/>
      <sheetName val="Neraca seAPJ"/>
      <sheetName val="Rayon"/>
      <sheetName val="Bms"/>
      <sheetName val="Pbg"/>
      <sheetName val="Bjn"/>
      <sheetName val="Wbo"/>
      <sheetName val="Ajb"/>
      <sheetName val="Wng"/>
      <sheetName val="Agt"/>
      <sheetName val="Sep"/>
      <sheetName val="Okt"/>
      <sheetName val="Nop"/>
      <sheetName val="Des"/>
      <sheetName val="Cover"/>
      <sheetName val="Daftar Isi"/>
      <sheetName val="Asumsi"/>
      <sheetName val="PTKU"/>
      <sheetName val="LabaRugi Unsur"/>
      <sheetName val="LabaRugi Fungsi"/>
      <sheetName val="Penjelas"/>
      <sheetName val="JualGTarif(11A)"/>
      <sheetName val="PendOpLain(11B)"/>
      <sheetName val="IkhtisarBiop(12.0)"/>
      <sheetName val="PembelianiTL(12A1"/>
      <sheetName val="SewaPemb(12A2)"/>
      <sheetName val="BBMJenis(12B1)"/>
      <sheetName val="ProduksiTL(12B2)"/>
      <sheetName val="HarMat(12C1)"/>
      <sheetName val="BBaku(12C3)"/>
      <sheetName val="BPeg-F(12D1)"/>
      <sheetName val="Bipeg-U(12D2)"/>
      <sheetName val="BOLain(12E1)"/>
      <sheetName val="BOLain(12E2)"/>
      <sheetName val="PendaLuOp(13)"/>
      <sheetName val="BiLuOp(14)"/>
      <sheetName val="BiPinjamin(15)"/>
      <sheetName val="PenjTL(18)"/>
      <sheetName val="LabaRugi Lainnya 2005(20)"/>
      <sheetName val="LabaRugi Unsur2004(21A)"/>
      <sheetName val="LabaRugi Fungsi2004(21B)"/>
      <sheetName val="L_23"/>
      <sheetName val="LR"/>
      <sheetName val="REFERENSI"/>
      <sheetName val="Analisa Upah &amp; Bahan Plum"/>
      <sheetName val="HRG BHN"/>
      <sheetName val="Bill of Qty MEP"/>
      <sheetName val="RKS"/>
      <sheetName val="aruskas"/>
      <sheetName val="Hal-1"/>
      <sheetName val="Sheet5"/>
      <sheetName val="Harga BBM Indonesia"/>
      <sheetName val="PUNCAK-89"/>
    </sheetNames>
    <sheetDataSet>
      <sheetData sheetId="0">
        <row r="1">
          <cell r="A1" t="str">
            <v>REKAP GANGGUAN PMT 20 KV</v>
          </cell>
          <cell r="B1" t="str">
            <v xml:space="preserve">DAFTAR HARGA MATERIAL </v>
          </cell>
        </row>
        <row r="2">
          <cell r="A2" t="str">
            <v>BULAN :   DESEMBER 2008</v>
          </cell>
          <cell r="B2" t="str">
            <v xml:space="preserve">PER </v>
          </cell>
          <cell r="D2">
            <v>39186</v>
          </cell>
        </row>
        <row r="3">
          <cell r="C3" t="str">
            <v>KODE</v>
          </cell>
        </row>
        <row r="4">
          <cell r="A4" t="str">
            <v>FEEDER</v>
          </cell>
          <cell r="C4">
            <v>1000</v>
          </cell>
          <cell r="E4" t="str">
            <v>LAMA(Mnt)</v>
          </cell>
          <cell r="G4" t="str">
            <v>KWH HILANG</v>
          </cell>
          <cell r="H4" t="str">
            <v>OCR</v>
          </cell>
          <cell r="I4" t="str">
            <v>GFR</v>
          </cell>
          <cell r="J4" t="str">
            <v>UFR</v>
          </cell>
        </row>
        <row r="5">
          <cell r="A5" t="str">
            <v>NO</v>
          </cell>
          <cell r="B5" t="str">
            <v>cek</v>
          </cell>
          <cell r="D5" t="str">
            <v>NAMA BARANG / MATERIAL  2007</v>
          </cell>
          <cell r="E5" t="str">
            <v>satuan</v>
          </cell>
          <cell r="F5" t="str">
            <v>Netto</v>
          </cell>
          <cell r="K5" t="str">
            <v>jual  20 %</v>
          </cell>
          <cell r="L5" t="str">
            <v>jual  30 %</v>
          </cell>
          <cell r="M5" t="str">
            <v>Jual 10 %</v>
          </cell>
          <cell r="N5" t="str">
            <v>Jual 5 %</v>
          </cell>
          <cell r="O5" t="str">
            <v>PLN 2006</v>
          </cell>
        </row>
        <row r="6">
          <cell r="A6" t="str">
            <v>SYG.6</v>
          </cell>
          <cell r="B6">
            <v>1000</v>
          </cell>
          <cell r="C6" t="str">
            <v>Nama Barang</v>
          </cell>
          <cell r="D6" t="str">
            <v>NAMA BARANG / MATERIAL</v>
          </cell>
          <cell r="E6" t="str">
            <v>satuan</v>
          </cell>
          <cell r="F6" t="str">
            <v>Netto</v>
          </cell>
          <cell r="G6" t="str">
            <v>Harga terendah</v>
          </cell>
          <cell r="H6" t="str">
            <v>ket dan tgl</v>
          </cell>
          <cell r="I6" t="str">
            <v>harga tertinggi</v>
          </cell>
          <cell r="J6" t="str">
            <v>ket dan tgl</v>
          </cell>
          <cell r="K6" t="str">
            <v>Jual</v>
          </cell>
          <cell r="L6" t="str">
            <v>juAL 30 %</v>
          </cell>
          <cell r="O6" t="str">
            <v>PLN 2006</v>
          </cell>
        </row>
        <row r="7">
          <cell r="A7">
            <v>1</v>
          </cell>
          <cell r="B7" t="str">
            <v>mj6t</v>
          </cell>
          <cell r="D7" t="str">
            <v xml:space="preserve"> Insulating Tape  (MJ6 - T)</v>
          </cell>
          <cell r="E7" t="str">
            <v>Buah</v>
          </cell>
          <cell r="F7">
            <v>12000</v>
          </cell>
          <cell r="G7">
            <v>5070.2568000000001</v>
          </cell>
          <cell r="H7" t="str">
            <v>juni</v>
          </cell>
          <cell r="I7">
            <v>9</v>
          </cell>
          <cell r="K7">
            <v>14400</v>
          </cell>
          <cell r="L7">
            <v>15600</v>
          </cell>
          <cell r="M7">
            <v>13200.000000000002</v>
          </cell>
          <cell r="N7">
            <v>12600</v>
          </cell>
          <cell r="Q7" t="str">
            <v>h</v>
          </cell>
          <cell r="R7" t="str">
            <v>trans</v>
          </cell>
          <cell r="S7" t="str">
            <v>plus</v>
          </cell>
          <cell r="T7" t="str">
            <v>pjk</v>
          </cell>
          <cell r="U7" t="str">
            <v>plus</v>
          </cell>
          <cell r="AC7">
            <v>8400</v>
          </cell>
        </row>
        <row r="8">
          <cell r="A8">
            <v>2</v>
          </cell>
          <cell r="B8" t="str">
            <v>A3C24</v>
          </cell>
          <cell r="C8">
            <v>1002</v>
          </cell>
          <cell r="D8" t="str">
            <v>AAAC 240 mm</v>
          </cell>
          <cell r="E8" t="str">
            <v>Meter</v>
          </cell>
          <cell r="F8">
            <v>23950</v>
          </cell>
          <cell r="G8">
            <v>1568.9971499999999</v>
          </cell>
          <cell r="H8">
            <v>39105</v>
          </cell>
          <cell r="I8">
            <v>9</v>
          </cell>
          <cell r="J8">
            <v>0</v>
          </cell>
          <cell r="K8">
            <v>28740</v>
          </cell>
          <cell r="L8">
            <v>31135</v>
          </cell>
          <cell r="M8">
            <v>26345.000000000004</v>
          </cell>
          <cell r="N8">
            <v>25147.5</v>
          </cell>
          <cell r="O8">
            <v>21300</v>
          </cell>
          <cell r="Q8">
            <v>21700</v>
          </cell>
          <cell r="R8">
            <v>400</v>
          </cell>
          <cell r="S8">
            <v>22100</v>
          </cell>
          <cell r="T8">
            <v>2210</v>
          </cell>
          <cell r="U8">
            <v>24310</v>
          </cell>
          <cell r="AC8">
            <v>16765</v>
          </cell>
        </row>
        <row r="9">
          <cell r="A9">
            <v>3</v>
          </cell>
          <cell r="B9" t="str">
            <v>A3C15</v>
          </cell>
          <cell r="C9">
            <v>1002</v>
          </cell>
          <cell r="D9" t="str">
            <v>AAAC 150 mm</v>
          </cell>
          <cell r="E9" t="str">
            <v>Meter</v>
          </cell>
          <cell r="F9">
            <v>16680</v>
          </cell>
          <cell r="G9">
            <v>1428.3284399999998</v>
          </cell>
          <cell r="H9">
            <v>38828</v>
          </cell>
          <cell r="I9">
            <v>9</v>
          </cell>
          <cell r="J9">
            <v>0</v>
          </cell>
          <cell r="K9">
            <v>20016</v>
          </cell>
          <cell r="L9">
            <v>21684</v>
          </cell>
          <cell r="M9">
            <v>18348</v>
          </cell>
          <cell r="N9">
            <v>17514</v>
          </cell>
          <cell r="O9">
            <v>16400</v>
          </cell>
          <cell r="Q9">
            <v>13100</v>
          </cell>
          <cell r="R9">
            <v>400</v>
          </cell>
          <cell r="S9">
            <v>13500</v>
          </cell>
          <cell r="T9">
            <v>1350</v>
          </cell>
          <cell r="U9">
            <v>14850</v>
          </cell>
          <cell r="AC9">
            <v>11676</v>
          </cell>
        </row>
        <row r="10">
          <cell r="A10">
            <v>4</v>
          </cell>
          <cell r="B10" t="str">
            <v>A3C35</v>
          </cell>
          <cell r="C10">
            <v>1003</v>
          </cell>
          <cell r="D10" t="str">
            <v>AAAC 35 mm</v>
          </cell>
          <cell r="E10" t="str">
            <v>Meter</v>
          </cell>
          <cell r="F10">
            <v>3835</v>
          </cell>
          <cell r="G10">
            <v>450.86124999999998</v>
          </cell>
          <cell r="H10">
            <v>4</v>
          </cell>
          <cell r="I10">
            <v>9</v>
          </cell>
          <cell r="J10">
            <v>0</v>
          </cell>
          <cell r="K10">
            <v>4602</v>
          </cell>
          <cell r="L10">
            <v>4985.5</v>
          </cell>
          <cell r="M10">
            <v>4218.5</v>
          </cell>
          <cell r="N10">
            <v>4026.75</v>
          </cell>
          <cell r="O10">
            <v>3550</v>
          </cell>
          <cell r="Q10">
            <v>4000</v>
          </cell>
          <cell r="R10">
            <v>400</v>
          </cell>
          <cell r="S10">
            <v>4400</v>
          </cell>
          <cell r="T10">
            <v>440</v>
          </cell>
          <cell r="U10">
            <v>4840</v>
          </cell>
          <cell r="AC10">
            <v>2684.5</v>
          </cell>
        </row>
        <row r="11">
          <cell r="A11">
            <v>5</v>
          </cell>
          <cell r="B11" t="str">
            <v>A3C7</v>
          </cell>
          <cell r="C11">
            <v>1001</v>
          </cell>
          <cell r="D11" t="str">
            <v>AAAC 70 mm</v>
          </cell>
          <cell r="E11" t="str">
            <v>Meter</v>
          </cell>
          <cell r="F11">
            <v>7670</v>
          </cell>
          <cell r="G11">
            <v>2879.8440300000002</v>
          </cell>
          <cell r="H11">
            <v>39105</v>
          </cell>
          <cell r="I11">
            <v>9</v>
          </cell>
          <cell r="J11">
            <v>6300</v>
          </cell>
          <cell r="K11">
            <v>9204</v>
          </cell>
          <cell r="L11">
            <v>9971</v>
          </cell>
          <cell r="M11">
            <v>8437</v>
          </cell>
          <cell r="N11">
            <v>8053.5</v>
          </cell>
          <cell r="O11">
            <v>7850</v>
          </cell>
          <cell r="Q11">
            <v>6400</v>
          </cell>
          <cell r="R11">
            <v>400</v>
          </cell>
          <cell r="S11">
            <v>6800</v>
          </cell>
          <cell r="T11">
            <v>680</v>
          </cell>
          <cell r="U11">
            <v>7480</v>
          </cell>
          <cell r="AC11">
            <v>5369</v>
          </cell>
        </row>
        <row r="12">
          <cell r="A12">
            <v>6</v>
          </cell>
          <cell r="B12" t="str">
            <v>KOAB24</v>
          </cell>
          <cell r="C12">
            <v>1004</v>
          </cell>
          <cell r="D12" t="str">
            <v>Alcoa bimetal 240</v>
          </cell>
          <cell r="E12" t="str">
            <v>Buah</v>
          </cell>
          <cell r="F12">
            <v>9500</v>
          </cell>
          <cell r="G12">
            <v>5201.1353799999988</v>
          </cell>
          <cell r="H12">
            <v>2</v>
          </cell>
          <cell r="I12">
            <v>9</v>
          </cell>
          <cell r="J12">
            <v>4200</v>
          </cell>
          <cell r="K12">
            <v>11400</v>
          </cell>
          <cell r="L12">
            <v>12350</v>
          </cell>
          <cell r="M12">
            <v>10450</v>
          </cell>
          <cell r="N12">
            <v>9975</v>
          </cell>
          <cell r="Q12">
            <v>4000</v>
          </cell>
          <cell r="R12">
            <v>400</v>
          </cell>
          <cell r="S12">
            <v>4400</v>
          </cell>
          <cell r="T12">
            <v>440</v>
          </cell>
          <cell r="U12">
            <v>4840</v>
          </cell>
          <cell r="AC12">
            <v>6650</v>
          </cell>
        </row>
        <row r="13">
          <cell r="A13">
            <v>7</v>
          </cell>
          <cell r="B13" t="str">
            <v>KOAB70</v>
          </cell>
          <cell r="C13">
            <v>1005</v>
          </cell>
          <cell r="D13" t="str">
            <v>Alcoa bimetal 70</v>
          </cell>
          <cell r="E13" t="str">
            <v>Buah</v>
          </cell>
          <cell r="F13">
            <v>6000</v>
          </cell>
          <cell r="G13">
            <v>1337.6409199999998</v>
          </cell>
          <cell r="H13">
            <v>39168</v>
          </cell>
          <cell r="I13">
            <v>9</v>
          </cell>
          <cell r="J13">
            <v>0</v>
          </cell>
          <cell r="K13">
            <v>7200</v>
          </cell>
          <cell r="L13">
            <v>7800</v>
          </cell>
          <cell r="M13">
            <v>6600.0000000000009</v>
          </cell>
          <cell r="N13">
            <v>6300</v>
          </cell>
          <cell r="O13">
            <v>20000</v>
          </cell>
          <cell r="Q13">
            <v>4000</v>
          </cell>
          <cell r="R13">
            <v>400</v>
          </cell>
          <cell r="S13">
            <v>4400</v>
          </cell>
          <cell r="T13">
            <v>440</v>
          </cell>
          <cell r="U13">
            <v>4840</v>
          </cell>
          <cell r="AC13">
            <v>4200</v>
          </cell>
        </row>
        <row r="14">
          <cell r="A14">
            <v>8</v>
          </cell>
          <cell r="B14" t="str">
            <v>ABK</v>
          </cell>
          <cell r="C14">
            <v>1006</v>
          </cell>
          <cell r="D14" t="str">
            <v>Alkoa banled 10-25</v>
          </cell>
          <cell r="E14" t="str">
            <v>Buah</v>
          </cell>
          <cell r="G14">
            <v>0</v>
          </cell>
          <cell r="H14">
            <v>4</v>
          </cell>
          <cell r="I14">
            <v>9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AC14">
            <v>0</v>
          </cell>
        </row>
        <row r="15">
          <cell r="A15">
            <v>9</v>
          </cell>
          <cell r="B15" t="str">
            <v>ABB</v>
          </cell>
          <cell r="C15">
            <v>1007</v>
          </cell>
          <cell r="D15" t="str">
            <v>Alkoa Banled 10-70</v>
          </cell>
          <cell r="E15" t="str">
            <v>Buah</v>
          </cell>
          <cell r="F15">
            <v>3500</v>
          </cell>
          <cell r="G15">
            <v>482.29271999999992</v>
          </cell>
          <cell r="H15">
            <v>2</v>
          </cell>
          <cell r="I15">
            <v>9</v>
          </cell>
          <cell r="J15">
            <v>0</v>
          </cell>
          <cell r="K15">
            <v>4200</v>
          </cell>
          <cell r="L15">
            <v>4550</v>
          </cell>
          <cell r="M15">
            <v>3850.0000000000005</v>
          </cell>
          <cell r="N15">
            <v>3675</v>
          </cell>
          <cell r="AC15">
            <v>2450</v>
          </cell>
        </row>
        <row r="16">
          <cell r="A16">
            <v>10</v>
          </cell>
          <cell r="B16" t="str">
            <v>AMP2,5</v>
          </cell>
          <cell r="C16">
            <v>1008</v>
          </cell>
          <cell r="D16" t="str">
            <v>Amplas 2,5 cm</v>
          </cell>
          <cell r="E16" t="str">
            <v>Meter</v>
          </cell>
          <cell r="F16">
            <v>8000</v>
          </cell>
          <cell r="G16">
            <v>350000</v>
          </cell>
          <cell r="H16">
            <v>2</v>
          </cell>
          <cell r="I16">
            <v>9</v>
          </cell>
          <cell r="J16">
            <v>480000</v>
          </cell>
          <cell r="K16">
            <v>9600</v>
          </cell>
          <cell r="L16">
            <v>10400</v>
          </cell>
          <cell r="M16">
            <v>8800</v>
          </cell>
          <cell r="N16">
            <v>8400</v>
          </cell>
          <cell r="AC16">
            <v>5600</v>
          </cell>
        </row>
        <row r="17">
          <cell r="A17">
            <v>11</v>
          </cell>
          <cell r="B17" t="str">
            <v>ARD7</v>
          </cell>
          <cell r="C17">
            <v>1010</v>
          </cell>
          <cell r="D17" t="str">
            <v>Armour Rod for AAAC 70 mm2</v>
          </cell>
          <cell r="E17" t="str">
            <v>Set</v>
          </cell>
          <cell r="F17">
            <v>20000</v>
          </cell>
          <cell r="G17">
            <v>1468.5194999999999</v>
          </cell>
          <cell r="H17">
            <v>7</v>
          </cell>
          <cell r="J17">
            <v>0</v>
          </cell>
          <cell r="K17">
            <v>24000</v>
          </cell>
          <cell r="L17">
            <v>26000</v>
          </cell>
          <cell r="M17">
            <v>22000</v>
          </cell>
          <cell r="N17">
            <v>21000</v>
          </cell>
          <cell r="AC17">
            <v>14000</v>
          </cell>
        </row>
        <row r="18">
          <cell r="A18">
            <v>12</v>
          </cell>
          <cell r="B18" t="str">
            <v>ARD24</v>
          </cell>
          <cell r="C18">
            <v>1011</v>
          </cell>
          <cell r="D18" t="str">
            <v>Arrmour Rod #  for AAAC 240 mm2</v>
          </cell>
          <cell r="E18" t="str">
            <v>Buah</v>
          </cell>
          <cell r="F18">
            <v>31000</v>
          </cell>
          <cell r="G18">
            <v>6450.6651299999985</v>
          </cell>
          <cell r="H18">
            <v>5</v>
          </cell>
          <cell r="I18">
            <v>9</v>
          </cell>
          <cell r="J18">
            <v>0</v>
          </cell>
          <cell r="K18">
            <v>37200</v>
          </cell>
          <cell r="L18">
            <v>40300</v>
          </cell>
          <cell r="M18">
            <v>34100</v>
          </cell>
          <cell r="N18">
            <v>32550</v>
          </cell>
          <cell r="AC18">
            <v>21700</v>
          </cell>
        </row>
        <row r="19">
          <cell r="A19">
            <v>13</v>
          </cell>
          <cell r="B19" t="str">
            <v>ARD15</v>
          </cell>
          <cell r="C19">
            <v>1011</v>
          </cell>
          <cell r="D19" t="str">
            <v>Arrmour Rod #  for AAAC 150 mm2</v>
          </cell>
          <cell r="E19" t="str">
            <v>Buah</v>
          </cell>
          <cell r="F19">
            <v>25000</v>
          </cell>
          <cell r="G19">
            <v>1066.6088999999997</v>
          </cell>
          <cell r="H19">
            <v>7</v>
          </cell>
          <cell r="J19">
            <v>0</v>
          </cell>
          <cell r="K19">
            <v>30000</v>
          </cell>
          <cell r="L19">
            <v>32500</v>
          </cell>
          <cell r="M19">
            <v>27500.000000000004</v>
          </cell>
          <cell r="N19">
            <v>26250</v>
          </cell>
          <cell r="AC19">
            <v>17500</v>
          </cell>
        </row>
        <row r="20">
          <cell r="A20">
            <v>14</v>
          </cell>
          <cell r="B20" t="str">
            <v>ARD35</v>
          </cell>
          <cell r="C20">
            <v>1010</v>
          </cell>
          <cell r="D20" t="str">
            <v>Armour Rod for AAAC 35 mm2</v>
          </cell>
          <cell r="E20" t="str">
            <v>Set</v>
          </cell>
          <cell r="F20">
            <v>16850</v>
          </cell>
          <cell r="G20">
            <v>3721.2799399999999</v>
          </cell>
          <cell r="H20">
            <v>2</v>
          </cell>
          <cell r="I20">
            <v>9</v>
          </cell>
          <cell r="J20">
            <v>4200</v>
          </cell>
          <cell r="K20">
            <v>20220</v>
          </cell>
          <cell r="L20">
            <v>21905</v>
          </cell>
          <cell r="M20">
            <v>18535</v>
          </cell>
          <cell r="N20">
            <v>17692.5</v>
          </cell>
          <cell r="AC20">
            <v>11795</v>
          </cell>
        </row>
        <row r="21">
          <cell r="A21">
            <v>15</v>
          </cell>
          <cell r="B21" t="str">
            <v>ARD50</v>
          </cell>
          <cell r="C21">
            <v>1011</v>
          </cell>
          <cell r="D21" t="str">
            <v>Arrmour Rod #  for AAAC 50 mm2</v>
          </cell>
          <cell r="E21" t="str">
            <v>Buah</v>
          </cell>
          <cell r="F21">
            <v>16850</v>
          </cell>
          <cell r="G21">
            <v>20.610800000000001</v>
          </cell>
          <cell r="H21">
            <v>2</v>
          </cell>
          <cell r="I21">
            <v>9</v>
          </cell>
          <cell r="J21">
            <v>0</v>
          </cell>
          <cell r="K21">
            <v>20220</v>
          </cell>
          <cell r="L21">
            <v>21905</v>
          </cell>
          <cell r="M21">
            <v>18535</v>
          </cell>
          <cell r="N21">
            <v>17692.5</v>
          </cell>
          <cell r="AC21">
            <v>11795</v>
          </cell>
        </row>
        <row r="22">
          <cell r="A22">
            <v>16</v>
          </cell>
          <cell r="B22" t="str">
            <v>Atw14</v>
          </cell>
          <cell r="C22">
            <v>1012</v>
          </cell>
          <cell r="D22" t="str">
            <v>Arrmour Tipe 1/4 " wide</v>
          </cell>
          <cell r="E22" t="str">
            <v>Buah</v>
          </cell>
          <cell r="F22">
            <v>2000</v>
          </cell>
          <cell r="G22">
            <v>1165.5407399999999</v>
          </cell>
          <cell r="H22">
            <v>7</v>
          </cell>
          <cell r="I22">
            <v>9</v>
          </cell>
          <cell r="J22">
            <v>5400</v>
          </cell>
          <cell r="K22">
            <v>2400</v>
          </cell>
          <cell r="L22">
            <v>2600</v>
          </cell>
          <cell r="M22">
            <v>2200</v>
          </cell>
          <cell r="N22">
            <v>2100</v>
          </cell>
          <cell r="AC22">
            <v>1400</v>
          </cell>
        </row>
        <row r="23">
          <cell r="A23">
            <v>17</v>
          </cell>
          <cell r="B23" t="str">
            <v>BL</v>
          </cell>
          <cell r="C23">
            <v>1014</v>
          </cell>
          <cell r="D23" t="str">
            <v>Baut longseng</v>
          </cell>
          <cell r="E23" t="str">
            <v>Buah</v>
          </cell>
          <cell r="G23">
            <v>0</v>
          </cell>
          <cell r="H23">
            <v>7</v>
          </cell>
          <cell r="I23">
            <v>9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AC23">
            <v>0</v>
          </cell>
        </row>
        <row r="24">
          <cell r="A24">
            <v>18</v>
          </cell>
          <cell r="B24" t="str">
            <v>Bs</v>
          </cell>
          <cell r="C24">
            <v>1013</v>
          </cell>
          <cell r="D24" t="str">
            <v>Baut steinlist</v>
          </cell>
          <cell r="E24" t="str">
            <v>Buah</v>
          </cell>
          <cell r="F24">
            <v>5000</v>
          </cell>
          <cell r="G24">
            <v>8419.5118000000002</v>
          </cell>
          <cell r="H24">
            <v>8</v>
          </cell>
          <cell r="I24">
            <v>9</v>
          </cell>
          <cell r="J24">
            <v>5340</v>
          </cell>
          <cell r="K24">
            <v>6000</v>
          </cell>
          <cell r="L24">
            <v>6500</v>
          </cell>
          <cell r="M24">
            <v>5500</v>
          </cell>
          <cell r="N24">
            <v>5250</v>
          </cell>
          <cell r="AC24">
            <v>3500</v>
          </cell>
        </row>
        <row r="25">
          <cell r="A25">
            <v>19</v>
          </cell>
          <cell r="B25" t="str">
            <v>BT</v>
          </cell>
          <cell r="C25">
            <v>1015</v>
          </cell>
          <cell r="D25" t="str">
            <v>Baut Trafo</v>
          </cell>
          <cell r="E25" t="str">
            <v>Buah</v>
          </cell>
          <cell r="F25">
            <v>3300</v>
          </cell>
          <cell r="G25">
            <v>4503.4597999999996</v>
          </cell>
          <cell r="H25">
            <v>7</v>
          </cell>
          <cell r="J25">
            <v>0</v>
          </cell>
          <cell r="K25">
            <v>3960</v>
          </cell>
          <cell r="L25">
            <v>4290</v>
          </cell>
          <cell r="M25">
            <v>3630.0000000000005</v>
          </cell>
          <cell r="N25">
            <v>3465</v>
          </cell>
          <cell r="AC25">
            <v>2310</v>
          </cell>
        </row>
        <row r="26">
          <cell r="A26">
            <v>20</v>
          </cell>
          <cell r="B26" t="str">
            <v>BC10</v>
          </cell>
          <cell r="C26">
            <v>1016</v>
          </cell>
          <cell r="D26" t="str">
            <v>BC 10 mm</v>
          </cell>
          <cell r="E26" t="str">
            <v>Meter</v>
          </cell>
          <cell r="F26">
            <v>7308</v>
          </cell>
          <cell r="G26">
            <v>2555.7392</v>
          </cell>
          <cell r="H26">
            <v>3</v>
          </cell>
          <cell r="J26">
            <v>0</v>
          </cell>
          <cell r="K26">
            <v>8769.6</v>
          </cell>
          <cell r="L26">
            <v>9500.4</v>
          </cell>
          <cell r="M26">
            <v>8038.8000000000011</v>
          </cell>
          <cell r="N26">
            <v>7673.4000000000005</v>
          </cell>
          <cell r="AC26">
            <v>5115.5999999999995</v>
          </cell>
        </row>
        <row r="27">
          <cell r="A27">
            <v>21</v>
          </cell>
          <cell r="B27" t="str">
            <v>BC16</v>
          </cell>
          <cell r="C27">
            <v>1017</v>
          </cell>
          <cell r="D27" t="str">
            <v>BC 16 mm</v>
          </cell>
          <cell r="E27" t="str">
            <v>Meter</v>
          </cell>
          <cell r="F27">
            <v>12400</v>
          </cell>
          <cell r="G27">
            <v>11969.722100000001</v>
          </cell>
          <cell r="H27">
            <v>4</v>
          </cell>
          <cell r="I27">
            <v>9</v>
          </cell>
          <cell r="J27">
            <v>0</v>
          </cell>
          <cell r="K27">
            <v>14880</v>
          </cell>
          <cell r="L27">
            <v>16120</v>
          </cell>
          <cell r="M27">
            <v>13640.000000000002</v>
          </cell>
          <cell r="N27">
            <v>13020</v>
          </cell>
          <cell r="AC27">
            <v>8680</v>
          </cell>
        </row>
        <row r="28">
          <cell r="A28">
            <v>22</v>
          </cell>
          <cell r="B28" t="str">
            <v>BC25</v>
          </cell>
          <cell r="C28">
            <v>1018</v>
          </cell>
          <cell r="D28" t="str">
            <v>BC 25 mm</v>
          </cell>
          <cell r="E28" t="str">
            <v>Meter</v>
          </cell>
          <cell r="G28">
            <v>7020.0384800000002</v>
          </cell>
          <cell r="H28">
            <v>4</v>
          </cell>
          <cell r="I28">
            <v>9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AC28">
            <v>0</v>
          </cell>
        </row>
        <row r="29">
          <cell r="A29">
            <v>23</v>
          </cell>
          <cell r="B29" t="str">
            <v>BC35</v>
          </cell>
          <cell r="C29">
            <v>1019</v>
          </cell>
          <cell r="D29" t="str">
            <v>BC 35 mm</v>
          </cell>
          <cell r="E29" t="str">
            <v>Meter</v>
          </cell>
          <cell r="G29">
            <v>1014.0513599999999</v>
          </cell>
          <cell r="H29">
            <v>3</v>
          </cell>
          <cell r="I29">
            <v>9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AC29">
            <v>0</v>
          </cell>
        </row>
        <row r="30">
          <cell r="A30">
            <v>24</v>
          </cell>
          <cell r="B30" t="str">
            <v>BC50</v>
          </cell>
          <cell r="C30">
            <v>1020</v>
          </cell>
          <cell r="D30" t="str">
            <v>BC 50  mm</v>
          </cell>
          <cell r="E30" t="str">
            <v>Meter</v>
          </cell>
          <cell r="F30">
            <v>40000</v>
          </cell>
          <cell r="G30">
            <v>4527.67749</v>
          </cell>
          <cell r="H30">
            <v>8</v>
          </cell>
          <cell r="I30">
            <v>9</v>
          </cell>
          <cell r="J30">
            <v>0</v>
          </cell>
          <cell r="K30">
            <v>48000</v>
          </cell>
          <cell r="L30">
            <v>52000</v>
          </cell>
          <cell r="M30">
            <v>44000</v>
          </cell>
          <cell r="N30">
            <v>42000</v>
          </cell>
          <cell r="AC30">
            <v>28000</v>
          </cell>
        </row>
        <row r="31">
          <cell r="A31">
            <v>25</v>
          </cell>
          <cell r="B31" t="str">
            <v>BC6</v>
          </cell>
          <cell r="C31">
            <v>1021</v>
          </cell>
          <cell r="D31" t="str">
            <v>BC 6 mm</v>
          </cell>
          <cell r="E31" t="str">
            <v>Meter</v>
          </cell>
          <cell r="F31">
            <v>3500</v>
          </cell>
          <cell r="G31">
            <v>3641.928359999999</v>
          </cell>
          <cell r="H31">
            <v>8</v>
          </cell>
          <cell r="I31">
            <v>9</v>
          </cell>
          <cell r="J31">
            <v>0</v>
          </cell>
          <cell r="K31">
            <v>4200</v>
          </cell>
          <cell r="L31">
            <v>4550</v>
          </cell>
          <cell r="M31">
            <v>3850.0000000000005</v>
          </cell>
          <cell r="N31">
            <v>3675</v>
          </cell>
          <cell r="AC31">
            <v>2450</v>
          </cell>
        </row>
        <row r="32">
          <cell r="A32">
            <v>26</v>
          </cell>
          <cell r="B32" t="str">
            <v>BGL</v>
          </cell>
          <cell r="C32">
            <v>1022</v>
          </cell>
          <cell r="D32" t="str">
            <v>Begel Petir</v>
          </cell>
          <cell r="E32" t="str">
            <v>Buah</v>
          </cell>
          <cell r="G32">
            <v>2640.2434800000001</v>
          </cell>
          <cell r="H32">
            <v>2</v>
          </cell>
          <cell r="I32">
            <v>9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AC32">
            <v>0</v>
          </cell>
        </row>
        <row r="33">
          <cell r="A33">
            <v>27</v>
          </cell>
          <cell r="B33" t="str">
            <v>BGLU</v>
          </cell>
          <cell r="C33">
            <v>1023</v>
          </cell>
          <cell r="D33" t="str">
            <v>Beugel U</v>
          </cell>
          <cell r="E33" t="str">
            <v>Buah</v>
          </cell>
          <cell r="G33">
            <v>3538.8743599999998</v>
          </cell>
          <cell r="H33">
            <v>2</v>
          </cell>
          <cell r="I33">
            <v>9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AC33">
            <v>0</v>
          </cell>
        </row>
        <row r="34">
          <cell r="A34">
            <v>28</v>
          </cell>
          <cell r="B34" t="str">
            <v>BDA16</v>
          </cell>
          <cell r="C34">
            <v>1024</v>
          </cell>
          <cell r="D34" t="str">
            <v>Bolt Double Arming 5/8" x (16" s/d 24")</v>
          </cell>
          <cell r="E34" t="str">
            <v>Buah</v>
          </cell>
          <cell r="F34">
            <v>14000</v>
          </cell>
          <cell r="G34">
            <v>793.51580000000001</v>
          </cell>
          <cell r="H34" t="str">
            <v>Sigit 1/12/06</v>
          </cell>
          <cell r="I34">
            <v>9</v>
          </cell>
          <cell r="J34">
            <v>9600</v>
          </cell>
          <cell r="K34">
            <v>16800</v>
          </cell>
          <cell r="L34">
            <v>18200</v>
          </cell>
          <cell r="M34">
            <v>15400.000000000002</v>
          </cell>
          <cell r="N34">
            <v>14700</v>
          </cell>
          <cell r="AC34">
            <v>9800</v>
          </cell>
        </row>
        <row r="35">
          <cell r="A35">
            <v>29</v>
          </cell>
          <cell r="B35" t="str">
            <v>BDA10</v>
          </cell>
          <cell r="C35">
            <v>1025</v>
          </cell>
          <cell r="D35" t="str">
            <v>Bolt Double Arming 5/8" x 10"</v>
          </cell>
          <cell r="E35" t="str">
            <v>Buah</v>
          </cell>
          <cell r="F35">
            <v>11000</v>
          </cell>
          <cell r="G35">
            <v>3018.96693</v>
          </cell>
          <cell r="H35">
            <v>2</v>
          </cell>
          <cell r="I35">
            <v>9</v>
          </cell>
          <cell r="J35">
            <v>0</v>
          </cell>
          <cell r="K35">
            <v>13200</v>
          </cell>
          <cell r="L35">
            <v>14300</v>
          </cell>
          <cell r="M35">
            <v>12100.000000000002</v>
          </cell>
          <cell r="N35">
            <v>11550</v>
          </cell>
          <cell r="AC35">
            <v>7699.9999999999991</v>
          </cell>
        </row>
        <row r="36">
          <cell r="A36">
            <v>30</v>
          </cell>
          <cell r="B36" t="str">
            <v>BDA12</v>
          </cell>
          <cell r="C36">
            <v>1025</v>
          </cell>
          <cell r="D36" t="str">
            <v>Bolt Double Arming 5/8" x 12"</v>
          </cell>
          <cell r="E36" t="str">
            <v>Buah</v>
          </cell>
          <cell r="F36">
            <v>12500</v>
          </cell>
          <cell r="G36">
            <v>1607.6424</v>
          </cell>
          <cell r="H36">
            <v>39168</v>
          </cell>
          <cell r="I36">
            <v>9</v>
          </cell>
          <cell r="J36">
            <v>0</v>
          </cell>
          <cell r="K36">
            <v>15000</v>
          </cell>
          <cell r="L36">
            <v>16250</v>
          </cell>
          <cell r="M36">
            <v>13750.000000000002</v>
          </cell>
          <cell r="N36">
            <v>13125</v>
          </cell>
          <cell r="AC36">
            <v>8750</v>
          </cell>
        </row>
        <row r="37">
          <cell r="A37">
            <v>31</v>
          </cell>
          <cell r="B37" t="str">
            <v>BDA14</v>
          </cell>
          <cell r="C37">
            <v>1026</v>
          </cell>
          <cell r="D37" t="str">
            <v>Bolt Double Arming 5/8" x 14"</v>
          </cell>
          <cell r="E37" t="str">
            <v>Buah</v>
          </cell>
          <cell r="F37">
            <v>13000</v>
          </cell>
          <cell r="G37">
            <v>7000</v>
          </cell>
          <cell r="H37">
            <v>6000</v>
          </cell>
          <cell r="I37">
            <v>9</v>
          </cell>
          <cell r="J37">
            <v>7200</v>
          </cell>
          <cell r="K37">
            <v>15600</v>
          </cell>
          <cell r="L37">
            <v>16900</v>
          </cell>
          <cell r="M37">
            <v>14300.000000000002</v>
          </cell>
          <cell r="N37">
            <v>13650</v>
          </cell>
          <cell r="AC37">
            <v>9100</v>
          </cell>
        </row>
        <row r="38">
          <cell r="A38">
            <v>32</v>
          </cell>
          <cell r="B38" t="str">
            <v>BDU10</v>
          </cell>
          <cell r="C38">
            <v>1027</v>
          </cell>
          <cell r="D38" t="str">
            <v>Bolt Double Up Set 5/8" x 10 "</v>
          </cell>
          <cell r="E38" t="str">
            <v>Buah</v>
          </cell>
          <cell r="F38">
            <v>12500</v>
          </cell>
          <cell r="G38">
            <v>5137.757169999999</v>
          </cell>
          <cell r="H38">
            <v>3</v>
          </cell>
          <cell r="I38">
            <v>12000</v>
          </cell>
          <cell r="J38" t="str">
            <v>ha 6/4/06</v>
          </cell>
          <cell r="K38">
            <v>15000</v>
          </cell>
          <cell r="L38">
            <v>16250</v>
          </cell>
          <cell r="M38">
            <v>13750.000000000002</v>
          </cell>
          <cell r="N38">
            <v>13125</v>
          </cell>
          <cell r="AC38">
            <v>8750</v>
          </cell>
        </row>
        <row r="39">
          <cell r="A39">
            <v>33</v>
          </cell>
          <cell r="B39" t="str">
            <v>BDU12</v>
          </cell>
          <cell r="C39">
            <v>1027</v>
          </cell>
          <cell r="D39" t="str">
            <v>Bolt Double Up Set 5/8" x 12 "</v>
          </cell>
          <cell r="E39" t="str">
            <v>Buah</v>
          </cell>
          <cell r="F39">
            <v>12750</v>
          </cell>
          <cell r="G39">
            <v>1102.6778000000002</v>
          </cell>
          <cell r="H39">
            <v>3</v>
          </cell>
          <cell r="I39">
            <v>12000</v>
          </cell>
          <cell r="J39" t="str">
            <v>ha 6/4/06</v>
          </cell>
          <cell r="K39">
            <v>15300</v>
          </cell>
          <cell r="L39">
            <v>16575</v>
          </cell>
          <cell r="M39">
            <v>14025.000000000002</v>
          </cell>
          <cell r="N39">
            <v>13387.5</v>
          </cell>
          <cell r="AC39">
            <v>8925</v>
          </cell>
        </row>
        <row r="40">
          <cell r="A40">
            <v>34</v>
          </cell>
          <cell r="B40" t="str">
            <v>BDU9</v>
          </cell>
          <cell r="C40">
            <v>1027</v>
          </cell>
          <cell r="D40" t="str">
            <v>Bolt Double Up Set 5/8" x 9 "</v>
          </cell>
          <cell r="E40" t="str">
            <v>Buah</v>
          </cell>
          <cell r="F40">
            <v>11000</v>
          </cell>
          <cell r="G40">
            <v>2703.1064200000001</v>
          </cell>
          <cell r="H40">
            <v>8</v>
          </cell>
          <cell r="I40">
            <v>12000</v>
          </cell>
          <cell r="J40" t="str">
            <v>ha 6/4/06</v>
          </cell>
          <cell r="K40">
            <v>13200</v>
          </cell>
          <cell r="L40">
            <v>14300</v>
          </cell>
          <cell r="M40">
            <v>12100.000000000002</v>
          </cell>
          <cell r="N40">
            <v>11550</v>
          </cell>
          <cell r="AC40">
            <v>7699.9999999999991</v>
          </cell>
        </row>
        <row r="41">
          <cell r="A41">
            <v>35</v>
          </cell>
          <cell r="B41" t="str">
            <v>BDU8</v>
          </cell>
          <cell r="C41">
            <v>1027</v>
          </cell>
          <cell r="D41" t="str">
            <v>Bolt Double Up Set 5/8" x 8 "</v>
          </cell>
          <cell r="E41" t="str">
            <v>Buah</v>
          </cell>
          <cell r="F41">
            <v>10000</v>
          </cell>
          <cell r="G41">
            <v>2659.8237400000003</v>
          </cell>
          <cell r="H41">
            <v>2</v>
          </cell>
          <cell r="I41">
            <v>12000</v>
          </cell>
          <cell r="J41" t="str">
            <v>ha 6/4/06</v>
          </cell>
          <cell r="K41">
            <v>12000</v>
          </cell>
          <cell r="L41">
            <v>13000</v>
          </cell>
          <cell r="M41">
            <v>11000</v>
          </cell>
          <cell r="N41">
            <v>10500</v>
          </cell>
          <cell r="AC41">
            <v>7000</v>
          </cell>
        </row>
        <row r="42">
          <cell r="A42">
            <v>36</v>
          </cell>
          <cell r="B42" t="str">
            <v>BM58</v>
          </cell>
          <cell r="C42">
            <v>1028</v>
          </cell>
          <cell r="D42" t="str">
            <v>Bolt Machin 5/8 Req'd Length</v>
          </cell>
          <cell r="E42" t="str">
            <v>Buah</v>
          </cell>
          <cell r="G42">
            <v>844.01225999999997</v>
          </cell>
          <cell r="H42">
            <v>1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AC42">
            <v>0</v>
          </cell>
        </row>
        <row r="43">
          <cell r="A43">
            <v>37</v>
          </cell>
          <cell r="B43" t="str">
            <v>Bmbc34</v>
          </cell>
          <cell r="C43">
            <v>1029</v>
          </cell>
          <cell r="D43" t="str">
            <v>Bolt Machine / Bolt cariage1/2" x 3/4"</v>
          </cell>
          <cell r="E43" t="str">
            <v>Buah</v>
          </cell>
          <cell r="F43">
            <v>3000</v>
          </cell>
          <cell r="G43">
            <v>1057.33404</v>
          </cell>
          <cell r="H43">
            <v>2</v>
          </cell>
          <cell r="I43">
            <v>9</v>
          </cell>
          <cell r="J43">
            <v>0</v>
          </cell>
          <cell r="K43">
            <v>3600</v>
          </cell>
          <cell r="L43">
            <v>3900</v>
          </cell>
          <cell r="M43">
            <v>3300.0000000000005</v>
          </cell>
          <cell r="N43">
            <v>3150</v>
          </cell>
          <cell r="AC43">
            <v>2100</v>
          </cell>
        </row>
        <row r="44">
          <cell r="A44">
            <v>38</v>
          </cell>
          <cell r="B44" t="str">
            <v>BM12</v>
          </cell>
          <cell r="C44">
            <v>1030</v>
          </cell>
          <cell r="D44" t="str">
            <v>Bolt Machine 5/8" x 12"</v>
          </cell>
          <cell r="E44" t="str">
            <v>Buah</v>
          </cell>
          <cell r="F44">
            <v>6500</v>
          </cell>
          <cell r="G44">
            <v>2034.8012299999998</v>
          </cell>
          <cell r="H44">
            <v>8</v>
          </cell>
          <cell r="J44">
            <v>0</v>
          </cell>
          <cell r="K44">
            <v>7800</v>
          </cell>
          <cell r="L44">
            <v>8450</v>
          </cell>
          <cell r="M44">
            <v>7150.0000000000009</v>
          </cell>
          <cell r="N44">
            <v>6825</v>
          </cell>
          <cell r="AC44">
            <v>4550</v>
          </cell>
        </row>
        <row r="45">
          <cell r="A45">
            <v>39</v>
          </cell>
          <cell r="B45" t="str">
            <v>BM10</v>
          </cell>
          <cell r="C45">
            <v>1030</v>
          </cell>
          <cell r="D45" t="str">
            <v>Bolt Machine 5/8" x 10"</v>
          </cell>
          <cell r="E45" t="str">
            <v>Buah</v>
          </cell>
          <cell r="F45">
            <v>7500</v>
          </cell>
          <cell r="G45">
            <v>10183.79628</v>
          </cell>
          <cell r="H45" t="str">
            <v>Sigit 1/12/06</v>
          </cell>
          <cell r="I45">
            <v>9</v>
          </cell>
          <cell r="J45">
            <v>0</v>
          </cell>
          <cell r="K45">
            <v>9000</v>
          </cell>
          <cell r="L45">
            <v>9750</v>
          </cell>
          <cell r="M45">
            <v>8250</v>
          </cell>
          <cell r="N45">
            <v>7875</v>
          </cell>
          <cell r="O45">
            <v>10500</v>
          </cell>
          <cell r="AC45">
            <v>5250</v>
          </cell>
        </row>
        <row r="46">
          <cell r="A46">
            <v>40</v>
          </cell>
          <cell r="B46" t="str">
            <v>BM8</v>
          </cell>
          <cell r="C46">
            <v>1031</v>
          </cell>
          <cell r="D46" t="str">
            <v>Bolt Machine 5/8" x 8"</v>
          </cell>
          <cell r="E46" t="str">
            <v>Buah</v>
          </cell>
          <cell r="F46">
            <v>4000</v>
          </cell>
          <cell r="G46">
            <v>2411.4635999999996</v>
          </cell>
          <cell r="H46">
            <v>2</v>
          </cell>
          <cell r="I46">
            <v>9</v>
          </cell>
          <cell r="J46">
            <v>0</v>
          </cell>
          <cell r="K46">
            <v>4800</v>
          </cell>
          <cell r="L46">
            <v>5200</v>
          </cell>
          <cell r="M46">
            <v>4400</v>
          </cell>
          <cell r="N46">
            <v>4200</v>
          </cell>
          <cell r="AC46">
            <v>2800</v>
          </cell>
        </row>
        <row r="47">
          <cell r="A47">
            <v>41</v>
          </cell>
          <cell r="B47" t="str">
            <v>BM9</v>
          </cell>
          <cell r="C47">
            <v>1031</v>
          </cell>
          <cell r="D47" t="str">
            <v>Bolt Machine 5/8" x 9"</v>
          </cell>
          <cell r="E47" t="str">
            <v>Buah</v>
          </cell>
          <cell r="F47">
            <v>4500</v>
          </cell>
          <cell r="G47">
            <v>7217.9021599999996</v>
          </cell>
          <cell r="H47">
            <v>8</v>
          </cell>
          <cell r="I47">
            <v>9</v>
          </cell>
          <cell r="J47">
            <v>0</v>
          </cell>
          <cell r="K47">
            <v>5400</v>
          </cell>
          <cell r="L47">
            <v>5850</v>
          </cell>
          <cell r="M47">
            <v>4950</v>
          </cell>
          <cell r="N47">
            <v>4725</v>
          </cell>
          <cell r="AC47">
            <v>3150</v>
          </cell>
        </row>
        <row r="48">
          <cell r="A48">
            <v>42</v>
          </cell>
          <cell r="B48" t="str">
            <v>BSU12</v>
          </cell>
          <cell r="C48">
            <v>1032</v>
          </cell>
          <cell r="D48" t="str">
            <v>Bolt Single Up Set 5/8" x 12"</v>
          </cell>
          <cell r="E48" t="str">
            <v>Buah</v>
          </cell>
          <cell r="F48">
            <v>12750</v>
          </cell>
          <cell r="G48">
            <v>11995.485600000002</v>
          </cell>
          <cell r="H48">
            <v>8</v>
          </cell>
          <cell r="I48">
            <v>12500</v>
          </cell>
          <cell r="J48" t="str">
            <v>ha 6/4/06</v>
          </cell>
          <cell r="K48">
            <v>15300</v>
          </cell>
          <cell r="L48">
            <v>16575</v>
          </cell>
          <cell r="M48">
            <v>14025.000000000002</v>
          </cell>
          <cell r="N48">
            <v>13387.5</v>
          </cell>
          <cell r="AC48">
            <v>8925</v>
          </cell>
        </row>
        <row r="49">
          <cell r="A49">
            <v>43</v>
          </cell>
          <cell r="B49" t="str">
            <v>BSU10</v>
          </cell>
          <cell r="C49">
            <v>1032</v>
          </cell>
          <cell r="D49" t="str">
            <v>Bolt Single Up Set 5/8" x 10"</v>
          </cell>
          <cell r="E49" t="str">
            <v>Buah</v>
          </cell>
          <cell r="F49">
            <v>12000</v>
          </cell>
          <cell r="G49">
            <v>2040.4691999999998</v>
          </cell>
          <cell r="H49">
            <v>2</v>
          </cell>
          <cell r="I49">
            <v>12500</v>
          </cell>
          <cell r="J49" t="str">
            <v>ha 6/4/06</v>
          </cell>
          <cell r="K49">
            <v>14400</v>
          </cell>
          <cell r="L49">
            <v>15600</v>
          </cell>
          <cell r="M49">
            <v>13200.000000000002</v>
          </cell>
          <cell r="N49">
            <v>12600</v>
          </cell>
          <cell r="AC49">
            <v>8400</v>
          </cell>
        </row>
        <row r="50">
          <cell r="A50">
            <v>44</v>
          </cell>
          <cell r="B50" t="str">
            <v>BSU9</v>
          </cell>
          <cell r="C50">
            <v>1032</v>
          </cell>
          <cell r="D50" t="str">
            <v>Bolt Single Up Set 5/8" x 9"</v>
          </cell>
          <cell r="E50" t="str">
            <v>Buah</v>
          </cell>
          <cell r="F50">
            <v>11000</v>
          </cell>
          <cell r="G50">
            <v>1493.2524599999999</v>
          </cell>
          <cell r="H50">
            <v>2</v>
          </cell>
          <cell r="I50">
            <v>12500</v>
          </cell>
          <cell r="J50" t="str">
            <v>ha 6/4/06</v>
          </cell>
          <cell r="K50">
            <v>13200</v>
          </cell>
          <cell r="L50">
            <v>14300</v>
          </cell>
          <cell r="M50">
            <v>12100.000000000002</v>
          </cell>
          <cell r="N50">
            <v>11550</v>
          </cell>
          <cell r="AC50">
            <v>7699.9999999999991</v>
          </cell>
        </row>
        <row r="51">
          <cell r="A51">
            <v>45</v>
          </cell>
          <cell r="B51" t="str">
            <v>BSU8</v>
          </cell>
          <cell r="C51">
            <v>1033</v>
          </cell>
          <cell r="D51" t="str">
            <v>Bolt Single Up Set 5/8" x 8"</v>
          </cell>
          <cell r="E51" t="str">
            <v>Buah</v>
          </cell>
          <cell r="F51">
            <v>10000</v>
          </cell>
          <cell r="G51">
            <v>4458.1160399999999</v>
          </cell>
          <cell r="H51">
            <v>4</v>
          </cell>
          <cell r="I51">
            <v>9</v>
          </cell>
          <cell r="J51">
            <v>480000</v>
          </cell>
          <cell r="K51">
            <v>12000</v>
          </cell>
          <cell r="L51">
            <v>13000</v>
          </cell>
          <cell r="M51">
            <v>11000</v>
          </cell>
          <cell r="N51">
            <v>10500</v>
          </cell>
          <cell r="AC51">
            <v>7000</v>
          </cell>
        </row>
        <row r="52">
          <cell r="A52">
            <v>46</v>
          </cell>
          <cell r="B52" t="str">
            <v>B1063T</v>
          </cell>
          <cell r="C52">
            <v>1034</v>
          </cell>
          <cell r="D52" t="str">
            <v>Box 100 x 60 x 30 cm/Topi</v>
          </cell>
          <cell r="E52" t="str">
            <v>Buah</v>
          </cell>
          <cell r="F52">
            <v>850000</v>
          </cell>
          <cell r="G52">
            <v>700000</v>
          </cell>
          <cell r="H52" t="str">
            <v>lumintu 12/3/06</v>
          </cell>
          <cell r="I52">
            <v>9</v>
          </cell>
          <cell r="J52">
            <v>0</v>
          </cell>
          <cell r="K52">
            <v>1020000</v>
          </cell>
          <cell r="L52">
            <v>1105000</v>
          </cell>
          <cell r="M52">
            <v>935000.00000000012</v>
          </cell>
          <cell r="N52">
            <v>892500</v>
          </cell>
          <cell r="AC52">
            <v>595000</v>
          </cell>
        </row>
        <row r="53">
          <cell r="A53">
            <v>47</v>
          </cell>
          <cell r="B53" t="str">
            <v>B1084</v>
          </cell>
          <cell r="C53">
            <v>1034</v>
          </cell>
          <cell r="D53" t="str">
            <v>Box 100 x 80 x 40 cm</v>
          </cell>
          <cell r="E53" t="str">
            <v>Buah</v>
          </cell>
          <cell r="F53">
            <v>1019000</v>
          </cell>
          <cell r="G53">
            <v>1255.1977199999999</v>
          </cell>
          <cell r="H53">
            <v>8</v>
          </cell>
          <cell r="I53">
            <v>9</v>
          </cell>
          <cell r="J53">
            <v>0</v>
          </cell>
          <cell r="K53">
            <v>1222800</v>
          </cell>
          <cell r="L53">
            <v>1324700</v>
          </cell>
          <cell r="M53">
            <v>1120900</v>
          </cell>
          <cell r="N53">
            <v>1069950</v>
          </cell>
          <cell r="AC53">
            <v>713300</v>
          </cell>
        </row>
        <row r="54">
          <cell r="A54">
            <v>48</v>
          </cell>
          <cell r="B54" t="str">
            <v>B15753</v>
          </cell>
          <cell r="C54">
            <v>1034</v>
          </cell>
          <cell r="D54" t="str">
            <v>Box 150 x 75 x 30 cm</v>
          </cell>
          <cell r="E54" t="str">
            <v>Buah</v>
          </cell>
          <cell r="F54">
            <v>1350000</v>
          </cell>
          <cell r="G54">
            <v>4307.6572000000006</v>
          </cell>
          <cell r="H54">
            <v>4</v>
          </cell>
          <cell r="I54">
            <v>9</v>
          </cell>
          <cell r="J54">
            <v>0</v>
          </cell>
          <cell r="K54">
            <v>1620000</v>
          </cell>
          <cell r="L54">
            <v>1755000</v>
          </cell>
          <cell r="M54">
            <v>1485000.0000000002</v>
          </cell>
          <cell r="N54">
            <v>1417500</v>
          </cell>
          <cell r="AC54">
            <v>944999.99999999988</v>
          </cell>
        </row>
        <row r="55">
          <cell r="A55">
            <v>49</v>
          </cell>
          <cell r="B55" t="str">
            <v>B806025</v>
          </cell>
          <cell r="C55">
            <v>1034</v>
          </cell>
          <cell r="D55" t="str">
            <v>Box 80 x 60 x 25 cm</v>
          </cell>
          <cell r="E55" t="str">
            <v>Buah</v>
          </cell>
          <cell r="F55">
            <v>500000</v>
          </cell>
          <cell r="G55">
            <v>1830.2390399999999</v>
          </cell>
          <cell r="H55">
            <v>7</v>
          </cell>
          <cell r="I55">
            <v>9</v>
          </cell>
          <cell r="J55">
            <v>10800</v>
          </cell>
          <cell r="K55">
            <v>600000</v>
          </cell>
          <cell r="L55">
            <v>650000</v>
          </cell>
          <cell r="M55">
            <v>550000</v>
          </cell>
          <cell r="N55">
            <v>525000</v>
          </cell>
          <cell r="AC55">
            <v>350000</v>
          </cell>
        </row>
        <row r="56">
          <cell r="A56">
            <v>50</v>
          </cell>
          <cell r="B56" t="str">
            <v>B1075T</v>
          </cell>
          <cell r="C56">
            <v>1035</v>
          </cell>
          <cell r="D56" t="str">
            <v>Box 100x 70 x 50 cm/Topi</v>
          </cell>
          <cell r="E56" t="str">
            <v>Buah</v>
          </cell>
          <cell r="F56">
            <v>900000</v>
          </cell>
          <cell r="G56">
            <v>4540.0439700000006</v>
          </cell>
          <cell r="H56">
            <v>14500</v>
          </cell>
          <cell r="I56">
            <v>9</v>
          </cell>
          <cell r="J56">
            <v>17400</v>
          </cell>
          <cell r="K56">
            <v>1080000</v>
          </cell>
          <cell r="L56">
            <v>1170000</v>
          </cell>
          <cell r="M56">
            <v>990000.00000000012</v>
          </cell>
          <cell r="N56">
            <v>945000</v>
          </cell>
          <cell r="AC56">
            <v>630000</v>
          </cell>
        </row>
        <row r="57">
          <cell r="A57">
            <v>51</v>
          </cell>
          <cell r="B57" t="str">
            <v>B123105</v>
          </cell>
          <cell r="C57">
            <v>1036</v>
          </cell>
          <cell r="D57" t="str">
            <v>Box 120x30x105</v>
          </cell>
          <cell r="E57" t="str">
            <v>Buah</v>
          </cell>
          <cell r="G57">
            <v>937.27612999999997</v>
          </cell>
          <cell r="H57">
            <v>4</v>
          </cell>
          <cell r="I57">
            <v>9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AC57">
            <v>0</v>
          </cell>
        </row>
        <row r="58">
          <cell r="A58">
            <v>52</v>
          </cell>
          <cell r="B58" t="str">
            <v>b121138</v>
          </cell>
          <cell r="C58">
            <v>1036</v>
          </cell>
          <cell r="D58" t="str">
            <v>Box 120 x 110 x 38 cm / topi</v>
          </cell>
          <cell r="E58" t="str">
            <v>Buah</v>
          </cell>
          <cell r="F58">
            <v>1500000</v>
          </cell>
          <cell r="G58">
            <v>1500000</v>
          </cell>
          <cell r="H58" t="str">
            <v>lumintu 12/3/06</v>
          </cell>
          <cell r="I58">
            <v>9</v>
          </cell>
          <cell r="J58">
            <v>0</v>
          </cell>
          <cell r="K58">
            <v>1800000</v>
          </cell>
          <cell r="L58">
            <v>1950000</v>
          </cell>
          <cell r="M58">
            <v>1650000.0000000002</v>
          </cell>
          <cell r="N58">
            <v>1575000</v>
          </cell>
          <cell r="AC58">
            <v>1050000</v>
          </cell>
        </row>
        <row r="59">
          <cell r="A59">
            <v>53</v>
          </cell>
          <cell r="B59" t="str">
            <v>B15116T</v>
          </cell>
          <cell r="C59">
            <v>1034</v>
          </cell>
          <cell r="D59" t="str">
            <v>Box 150 x 110 x 60 cm/Topi</v>
          </cell>
          <cell r="E59" t="str">
            <v>Buah</v>
          </cell>
          <cell r="F59">
            <v>1980000</v>
          </cell>
          <cell r="G59">
            <v>526.60594000000003</v>
          </cell>
          <cell r="H59">
            <v>5</v>
          </cell>
          <cell r="J59">
            <v>0</v>
          </cell>
          <cell r="K59">
            <v>2376000</v>
          </cell>
          <cell r="L59">
            <v>2574000</v>
          </cell>
          <cell r="M59">
            <v>2178000</v>
          </cell>
          <cell r="N59">
            <v>2079000</v>
          </cell>
          <cell r="AC59">
            <v>1386000</v>
          </cell>
        </row>
        <row r="60">
          <cell r="A60">
            <v>54</v>
          </cell>
          <cell r="B60" t="str">
            <v>B4252</v>
          </cell>
          <cell r="C60">
            <v>1037</v>
          </cell>
          <cell r="D60" t="str">
            <v xml:space="preserve">Box 40 x 25 x 20  cm </v>
          </cell>
          <cell r="E60" t="str">
            <v>Buah</v>
          </cell>
          <cell r="F60">
            <v>6000</v>
          </cell>
          <cell r="G60">
            <v>10457.404649999999</v>
          </cell>
          <cell r="H60">
            <v>8</v>
          </cell>
          <cell r="I60">
            <v>9</v>
          </cell>
          <cell r="J60">
            <v>7200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AC60">
            <v>0</v>
          </cell>
        </row>
        <row r="61">
          <cell r="A61">
            <v>55</v>
          </cell>
          <cell r="B61" t="str">
            <v>B4325</v>
          </cell>
          <cell r="C61">
            <v>1038</v>
          </cell>
          <cell r="D61" t="str">
            <v>Box 40 x 30 x 25   cm</v>
          </cell>
          <cell r="E61" t="str">
            <v>Buah</v>
          </cell>
          <cell r="F61">
            <v>120000</v>
          </cell>
          <cell r="G61">
            <v>4542.62032</v>
          </cell>
          <cell r="H61">
            <v>5</v>
          </cell>
          <cell r="I61">
            <v>9</v>
          </cell>
          <cell r="J61">
            <v>0</v>
          </cell>
          <cell r="K61">
            <v>144000</v>
          </cell>
          <cell r="L61">
            <v>156000</v>
          </cell>
          <cell r="M61">
            <v>132000</v>
          </cell>
          <cell r="N61">
            <v>126000</v>
          </cell>
          <cell r="AC61">
            <v>84000</v>
          </cell>
        </row>
        <row r="62">
          <cell r="A62">
            <v>56</v>
          </cell>
          <cell r="B62" t="str">
            <v>B44515</v>
          </cell>
          <cell r="C62">
            <v>1038</v>
          </cell>
          <cell r="D62" t="str">
            <v>Box 40 x 35 x 15   cm</v>
          </cell>
          <cell r="E62" t="str">
            <v>Buah</v>
          </cell>
          <cell r="F62">
            <v>200000</v>
          </cell>
          <cell r="G62">
            <v>135000</v>
          </cell>
          <cell r="H62">
            <v>145000</v>
          </cell>
          <cell r="I62">
            <v>115000</v>
          </cell>
          <cell r="J62">
            <v>151200</v>
          </cell>
          <cell r="K62">
            <v>240000</v>
          </cell>
          <cell r="L62">
            <v>260000</v>
          </cell>
          <cell r="M62">
            <v>220000.00000000003</v>
          </cell>
          <cell r="N62">
            <v>210000</v>
          </cell>
          <cell r="AC62">
            <v>140000</v>
          </cell>
        </row>
        <row r="63">
          <cell r="A63">
            <v>57</v>
          </cell>
          <cell r="B63" t="str">
            <v>B53515</v>
          </cell>
          <cell r="C63">
            <v>1038</v>
          </cell>
          <cell r="D63" t="str">
            <v>Box 50 x 35 x 15   cm</v>
          </cell>
          <cell r="E63" t="str">
            <v>Buah</v>
          </cell>
          <cell r="F63">
            <v>200000</v>
          </cell>
          <cell r="G63">
            <v>200000</v>
          </cell>
          <cell r="H63" t="str">
            <v>lumintu 17/1/06</v>
          </cell>
          <cell r="I63">
            <v>9</v>
          </cell>
          <cell r="J63">
            <v>0</v>
          </cell>
          <cell r="K63">
            <v>240000</v>
          </cell>
          <cell r="L63">
            <v>260000</v>
          </cell>
          <cell r="M63">
            <v>220000.00000000003</v>
          </cell>
          <cell r="N63">
            <v>210000</v>
          </cell>
          <cell r="AC63">
            <v>140000</v>
          </cell>
        </row>
        <row r="64">
          <cell r="A64">
            <v>58</v>
          </cell>
          <cell r="B64" t="str">
            <v>B5425</v>
          </cell>
          <cell r="C64">
            <v>1038</v>
          </cell>
          <cell r="D64" t="str">
            <v>Box 50 x 40 x 25   cm</v>
          </cell>
          <cell r="E64" t="str">
            <v>Buah</v>
          </cell>
          <cell r="F64">
            <v>200000</v>
          </cell>
          <cell r="G64">
            <v>3107.0780999999997</v>
          </cell>
          <cell r="H64">
            <v>8</v>
          </cell>
          <cell r="I64">
            <v>9</v>
          </cell>
          <cell r="J64">
            <v>0</v>
          </cell>
          <cell r="K64">
            <v>240000</v>
          </cell>
          <cell r="L64">
            <v>260000</v>
          </cell>
          <cell r="M64">
            <v>220000.00000000003</v>
          </cell>
          <cell r="N64">
            <v>210000</v>
          </cell>
          <cell r="AC64">
            <v>140000</v>
          </cell>
        </row>
        <row r="65">
          <cell r="A65">
            <v>59</v>
          </cell>
          <cell r="B65" t="str">
            <v>B5425t</v>
          </cell>
          <cell r="C65">
            <v>1039</v>
          </cell>
          <cell r="D65" t="str">
            <v>Box 50 x 40 x 25   cm/Topi</v>
          </cell>
          <cell r="E65" t="str">
            <v>Buah</v>
          </cell>
          <cell r="F65">
            <v>200000</v>
          </cell>
          <cell r="G65">
            <v>4000</v>
          </cell>
          <cell r="H65">
            <v>2</v>
          </cell>
          <cell r="I65">
            <v>9</v>
          </cell>
          <cell r="J65">
            <v>4800</v>
          </cell>
          <cell r="K65">
            <v>240000</v>
          </cell>
          <cell r="L65">
            <v>260000</v>
          </cell>
          <cell r="M65">
            <v>220000.00000000003</v>
          </cell>
          <cell r="N65">
            <v>210000</v>
          </cell>
          <cell r="AC65">
            <v>140000</v>
          </cell>
        </row>
        <row r="66">
          <cell r="A66">
            <v>60</v>
          </cell>
          <cell r="B66" t="str">
            <v>B642</v>
          </cell>
          <cell r="C66">
            <v>1040</v>
          </cell>
          <cell r="D66" t="str">
            <v>Box 60 x 40 x 20   cm</v>
          </cell>
          <cell r="E66" t="str">
            <v>Buah</v>
          </cell>
          <cell r="F66">
            <v>315000</v>
          </cell>
          <cell r="G66">
            <v>5000</v>
          </cell>
          <cell r="H66">
            <v>8</v>
          </cell>
          <cell r="J66">
            <v>6000</v>
          </cell>
          <cell r="K66">
            <v>378000</v>
          </cell>
          <cell r="L66">
            <v>409500</v>
          </cell>
          <cell r="M66">
            <v>346500</v>
          </cell>
          <cell r="N66">
            <v>330750</v>
          </cell>
          <cell r="AC66">
            <v>220500</v>
          </cell>
        </row>
        <row r="67">
          <cell r="A67">
            <v>61</v>
          </cell>
          <cell r="B67" t="str">
            <v>B752T</v>
          </cell>
          <cell r="C67">
            <v>1041</v>
          </cell>
          <cell r="D67" t="str">
            <v>Box 70 x 50 x 20   cm/Topi</v>
          </cell>
          <cell r="E67" t="str">
            <v>Buah</v>
          </cell>
          <cell r="F67">
            <v>350000</v>
          </cell>
          <cell r="G67">
            <v>750.74839000000009</v>
          </cell>
          <cell r="H67">
            <v>3</v>
          </cell>
          <cell r="I67">
            <v>9</v>
          </cell>
          <cell r="J67">
            <v>0</v>
          </cell>
          <cell r="K67">
            <v>420000</v>
          </cell>
          <cell r="L67">
            <v>455000</v>
          </cell>
          <cell r="M67">
            <v>385000.00000000006</v>
          </cell>
          <cell r="N67">
            <v>367500</v>
          </cell>
          <cell r="AC67">
            <v>244999.99999999997</v>
          </cell>
        </row>
        <row r="68">
          <cell r="A68">
            <v>62</v>
          </cell>
          <cell r="B68" t="str">
            <v>B752</v>
          </cell>
          <cell r="C68">
            <v>1042</v>
          </cell>
          <cell r="D68" t="str">
            <v>Box 70 x 50 x 20   cmi</v>
          </cell>
          <cell r="E68" t="str">
            <v>Buah</v>
          </cell>
          <cell r="F68">
            <v>374000</v>
          </cell>
          <cell r="G68">
            <v>1471.61112</v>
          </cell>
          <cell r="H68">
            <v>8</v>
          </cell>
          <cell r="I68">
            <v>9</v>
          </cell>
          <cell r="J68">
            <v>0</v>
          </cell>
          <cell r="K68">
            <v>448800</v>
          </cell>
          <cell r="L68">
            <v>486200</v>
          </cell>
          <cell r="M68">
            <v>411400.00000000006</v>
          </cell>
          <cell r="N68">
            <v>392700</v>
          </cell>
          <cell r="AC68">
            <v>261799.99999999997</v>
          </cell>
        </row>
        <row r="69">
          <cell r="A69">
            <v>63</v>
          </cell>
          <cell r="B69" t="str">
            <v>B7525</v>
          </cell>
          <cell r="C69">
            <v>1043</v>
          </cell>
          <cell r="D69" t="str">
            <v>Box 70 x 50 x 25   cm</v>
          </cell>
          <cell r="E69" t="str">
            <v>Buah</v>
          </cell>
          <cell r="F69">
            <v>350000</v>
          </cell>
          <cell r="G69">
            <v>2897.8784799999994</v>
          </cell>
          <cell r="H69">
            <v>5</v>
          </cell>
          <cell r="I69">
            <v>9</v>
          </cell>
          <cell r="J69">
            <v>5760</v>
          </cell>
          <cell r="K69">
            <v>420000</v>
          </cell>
          <cell r="L69">
            <v>455000</v>
          </cell>
          <cell r="M69">
            <v>385000.00000000006</v>
          </cell>
          <cell r="N69">
            <v>367500</v>
          </cell>
          <cell r="AC69">
            <v>244999.99999999997</v>
          </cell>
        </row>
        <row r="70">
          <cell r="A70">
            <v>64</v>
          </cell>
          <cell r="B70" t="str">
            <v>B753T</v>
          </cell>
          <cell r="C70">
            <v>1044</v>
          </cell>
          <cell r="D70" t="str">
            <v>Box 70 x 50 x 30   cm/Topi</v>
          </cell>
          <cell r="E70" t="str">
            <v>Buah</v>
          </cell>
          <cell r="F70">
            <v>425000</v>
          </cell>
          <cell r="G70">
            <v>400000</v>
          </cell>
          <cell r="H70" t="str">
            <v>lumintu 12/3/06</v>
          </cell>
          <cell r="I70">
            <v>9</v>
          </cell>
          <cell r="J70">
            <v>0</v>
          </cell>
          <cell r="K70">
            <v>510000</v>
          </cell>
          <cell r="L70">
            <v>552500</v>
          </cell>
          <cell r="M70">
            <v>467500.00000000006</v>
          </cell>
          <cell r="N70">
            <v>446250</v>
          </cell>
          <cell r="AC70">
            <v>297500</v>
          </cell>
        </row>
        <row r="71">
          <cell r="A71">
            <v>65</v>
          </cell>
          <cell r="B71" t="str">
            <v>B754</v>
          </cell>
          <cell r="C71">
            <v>1045</v>
          </cell>
          <cell r="D71" t="str">
            <v>Box 70 x 50 x 40   cm</v>
          </cell>
          <cell r="E71" t="str">
            <v>Buah</v>
          </cell>
          <cell r="F71">
            <v>8000</v>
          </cell>
          <cell r="G71">
            <v>4577.1434099999997</v>
          </cell>
          <cell r="H71">
            <v>7</v>
          </cell>
          <cell r="I71">
            <v>9</v>
          </cell>
          <cell r="J71">
            <v>9600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AC71">
            <v>0</v>
          </cell>
        </row>
        <row r="72">
          <cell r="A72">
            <v>66</v>
          </cell>
          <cell r="B72" t="str">
            <v>B862</v>
          </cell>
          <cell r="C72">
            <v>1046</v>
          </cell>
          <cell r="D72" t="str">
            <v>Box 80 x 60 x 20   cm</v>
          </cell>
          <cell r="E72" t="str">
            <v>Buah</v>
          </cell>
          <cell r="F72">
            <v>480000</v>
          </cell>
          <cell r="G72">
            <v>2195.0501999999997</v>
          </cell>
          <cell r="H72">
            <v>8</v>
          </cell>
          <cell r="J72">
            <v>0</v>
          </cell>
          <cell r="K72">
            <v>576000</v>
          </cell>
          <cell r="L72">
            <v>624000</v>
          </cell>
          <cell r="M72">
            <v>528000</v>
          </cell>
          <cell r="N72">
            <v>504000</v>
          </cell>
          <cell r="AC72">
            <v>336000</v>
          </cell>
        </row>
        <row r="73">
          <cell r="A73">
            <v>67</v>
          </cell>
          <cell r="B73" t="str">
            <v>B873</v>
          </cell>
          <cell r="C73">
            <v>1047</v>
          </cell>
          <cell r="D73" t="str">
            <v>Box 80 x 70 x 30   cm</v>
          </cell>
          <cell r="E73" t="str">
            <v>Buah</v>
          </cell>
          <cell r="F73">
            <v>6200</v>
          </cell>
          <cell r="G73">
            <v>6000</v>
          </cell>
          <cell r="H73">
            <v>4</v>
          </cell>
          <cell r="I73">
            <v>9</v>
          </cell>
          <cell r="J73">
            <v>7440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AC73">
            <v>0</v>
          </cell>
        </row>
        <row r="74">
          <cell r="A74">
            <v>68</v>
          </cell>
          <cell r="B74" t="str">
            <v>BS55</v>
          </cell>
          <cell r="C74">
            <v>1048</v>
          </cell>
          <cell r="D74" t="str">
            <v>Brace Steel   550   mm</v>
          </cell>
          <cell r="E74" t="str">
            <v>Buah</v>
          </cell>
          <cell r="F74">
            <v>16000</v>
          </cell>
          <cell r="G74">
            <v>4740.4840000000004</v>
          </cell>
          <cell r="H74">
            <v>3</v>
          </cell>
          <cell r="I74">
            <v>9</v>
          </cell>
          <cell r="J74">
            <v>0</v>
          </cell>
          <cell r="K74">
            <v>19200</v>
          </cell>
          <cell r="L74">
            <v>20800</v>
          </cell>
          <cell r="M74">
            <v>17600</v>
          </cell>
          <cell r="N74">
            <v>16800</v>
          </cell>
          <cell r="AC74">
            <v>11200</v>
          </cell>
        </row>
        <row r="75">
          <cell r="A75">
            <v>69</v>
          </cell>
          <cell r="B75" t="str">
            <v>BS77</v>
          </cell>
          <cell r="C75">
            <v>1049</v>
          </cell>
          <cell r="D75" t="str">
            <v>Brace Steel   770   mm</v>
          </cell>
          <cell r="E75" t="str">
            <v>Buah</v>
          </cell>
          <cell r="F75">
            <v>20500</v>
          </cell>
          <cell r="G75">
            <v>6500</v>
          </cell>
          <cell r="H75">
            <v>8</v>
          </cell>
          <cell r="I75">
            <v>9</v>
          </cell>
          <cell r="J75">
            <v>9600</v>
          </cell>
          <cell r="K75">
            <v>24600</v>
          </cell>
          <cell r="L75">
            <v>26650</v>
          </cell>
          <cell r="M75">
            <v>22550.000000000004</v>
          </cell>
          <cell r="N75">
            <v>21525</v>
          </cell>
          <cell r="AC75">
            <v>14349.999999999998</v>
          </cell>
        </row>
        <row r="76">
          <cell r="A76">
            <v>70</v>
          </cell>
          <cell r="B76" t="str">
            <v>BS1262</v>
          </cell>
          <cell r="C76">
            <v>1049</v>
          </cell>
          <cell r="D76" t="str">
            <v>Brace Steel   1,262 mm</v>
          </cell>
          <cell r="E76" t="str">
            <v>Buah</v>
          </cell>
          <cell r="F76">
            <v>24500</v>
          </cell>
          <cell r="G76">
            <v>16500</v>
          </cell>
          <cell r="H76">
            <v>4</v>
          </cell>
          <cell r="I76">
            <v>9</v>
          </cell>
          <cell r="J76">
            <v>25200</v>
          </cell>
          <cell r="K76">
            <v>29400</v>
          </cell>
          <cell r="L76">
            <v>31850</v>
          </cell>
          <cell r="M76">
            <v>26950.000000000004</v>
          </cell>
          <cell r="N76">
            <v>25725</v>
          </cell>
          <cell r="AC76">
            <v>17150</v>
          </cell>
        </row>
        <row r="77">
          <cell r="A77">
            <v>71</v>
          </cell>
          <cell r="B77" t="str">
            <v>BHDG</v>
          </cell>
          <cell r="C77">
            <v>1050</v>
          </cell>
          <cell r="D77" t="str">
            <v>Bracket ( Hot Div Galvanized )</v>
          </cell>
          <cell r="E77" t="str">
            <v>Buah</v>
          </cell>
          <cell r="F77">
            <v>4500</v>
          </cell>
          <cell r="G77">
            <v>1279.9306799999999</v>
          </cell>
          <cell r="H77">
            <v>6</v>
          </cell>
          <cell r="I77">
            <v>9</v>
          </cell>
          <cell r="J77">
            <v>5400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AC77">
            <v>0</v>
          </cell>
        </row>
        <row r="78">
          <cell r="A78">
            <v>72</v>
          </cell>
          <cell r="B78" t="str">
            <v>BEX</v>
          </cell>
          <cell r="C78">
            <v>1051</v>
          </cell>
          <cell r="D78" t="str">
            <v>Bracket Extension for cut out</v>
          </cell>
          <cell r="E78" t="str">
            <v>Buah</v>
          </cell>
          <cell r="G78">
            <v>3982.0065599999998</v>
          </cell>
          <cell r="H78">
            <v>7</v>
          </cell>
          <cell r="I78">
            <v>9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AC78">
            <v>0</v>
          </cell>
        </row>
        <row r="79">
          <cell r="A79">
            <v>73</v>
          </cell>
          <cell r="B79" t="str">
            <v>Bj2</v>
          </cell>
          <cell r="C79">
            <v>1052</v>
          </cell>
          <cell r="D79" t="str">
            <v>Braket J2</v>
          </cell>
          <cell r="E79" t="str">
            <v>Buah</v>
          </cell>
          <cell r="F79">
            <v>16500</v>
          </cell>
          <cell r="G79">
            <v>15000</v>
          </cell>
          <cell r="H79">
            <v>8</v>
          </cell>
          <cell r="J79">
            <v>19800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AC79">
            <v>0</v>
          </cell>
        </row>
        <row r="80">
          <cell r="A80">
            <v>74</v>
          </cell>
          <cell r="B80" t="str">
            <v>BJ10</v>
          </cell>
          <cell r="C80">
            <v>1053</v>
          </cell>
          <cell r="D80" t="str">
            <v>Braket Secunder Insulated /J10</v>
          </cell>
          <cell r="E80" t="str">
            <v>Buah</v>
          </cell>
          <cell r="F80">
            <v>14500</v>
          </cell>
          <cell r="G80">
            <v>3495.0764099999992</v>
          </cell>
          <cell r="H80">
            <v>39139</v>
          </cell>
          <cell r="I80">
            <v>9</v>
          </cell>
          <cell r="J80">
            <v>7800</v>
          </cell>
          <cell r="K80">
            <v>17400</v>
          </cell>
          <cell r="L80">
            <v>18850</v>
          </cell>
          <cell r="M80">
            <v>15950.000000000002</v>
          </cell>
          <cell r="N80">
            <v>15225</v>
          </cell>
          <cell r="AC80">
            <v>10150</v>
          </cell>
        </row>
        <row r="81">
          <cell r="A81">
            <v>75</v>
          </cell>
          <cell r="B81" t="str">
            <v>BrT</v>
          </cell>
          <cell r="C81">
            <v>1055</v>
          </cell>
          <cell r="D81" t="str">
            <v>Braket trafo</v>
          </cell>
          <cell r="E81" t="str">
            <v>Buah</v>
          </cell>
          <cell r="F81">
            <v>120000</v>
          </cell>
          <cell r="G81">
            <v>120000</v>
          </cell>
          <cell r="H81" t="str">
            <v>win 21/02/06</v>
          </cell>
          <cell r="I81">
            <v>9</v>
          </cell>
          <cell r="J81">
            <v>7200</v>
          </cell>
          <cell r="K81">
            <v>144000</v>
          </cell>
          <cell r="L81">
            <v>156000</v>
          </cell>
          <cell r="M81">
            <v>132000</v>
          </cell>
          <cell r="N81">
            <v>126000</v>
          </cell>
          <cell r="O81">
            <v>195000</v>
          </cell>
          <cell r="AC81">
            <v>84000</v>
          </cell>
        </row>
        <row r="82">
          <cell r="A82">
            <v>76</v>
          </cell>
          <cell r="B82" t="str">
            <v>kBrT</v>
          </cell>
          <cell r="C82">
            <v>1055</v>
          </cell>
          <cell r="D82" t="str">
            <v>Kepala Braket trafo</v>
          </cell>
          <cell r="E82" t="str">
            <v>Buah</v>
          </cell>
          <cell r="F82">
            <v>82500</v>
          </cell>
          <cell r="G82">
            <v>98000</v>
          </cell>
          <cell r="H82" t="str">
            <v>ha 7/3/06</v>
          </cell>
          <cell r="I82">
            <v>9</v>
          </cell>
          <cell r="J82">
            <v>0</v>
          </cell>
          <cell r="K82">
            <v>99000</v>
          </cell>
          <cell r="L82">
            <v>107250</v>
          </cell>
          <cell r="M82">
            <v>90750.000000000015</v>
          </cell>
          <cell r="N82">
            <v>86625</v>
          </cell>
          <cell r="AC82">
            <v>57749.999999999993</v>
          </cell>
        </row>
        <row r="83">
          <cell r="A83">
            <v>77</v>
          </cell>
          <cell r="B83" t="str">
            <v>BROM1</v>
          </cell>
          <cell r="C83">
            <v>1056</v>
          </cell>
          <cell r="D83" t="str">
            <v>Brom Impala 1 GALON</v>
          </cell>
          <cell r="E83" t="str">
            <v>Kaleng</v>
          </cell>
          <cell r="F83">
            <v>100000</v>
          </cell>
          <cell r="G83">
            <v>95000</v>
          </cell>
          <cell r="H83">
            <v>2</v>
          </cell>
          <cell r="I83">
            <v>9</v>
          </cell>
          <cell r="J83">
            <v>120000</v>
          </cell>
          <cell r="K83">
            <v>120000</v>
          </cell>
          <cell r="L83">
            <v>130000</v>
          </cell>
          <cell r="M83">
            <v>110000.00000000001</v>
          </cell>
          <cell r="N83">
            <v>105000</v>
          </cell>
          <cell r="AC83">
            <v>70000</v>
          </cell>
        </row>
        <row r="84">
          <cell r="A84">
            <v>78</v>
          </cell>
          <cell r="B84" t="str">
            <v>CC1524</v>
          </cell>
          <cell r="C84">
            <v>1057</v>
          </cell>
          <cell r="D84" t="str">
            <v>CCO 150 - 240 mm</v>
          </cell>
          <cell r="E84" t="str">
            <v>Buah</v>
          </cell>
          <cell r="F84">
            <v>12000</v>
          </cell>
          <cell r="G84">
            <v>13850</v>
          </cell>
          <cell r="H84">
            <v>8</v>
          </cell>
          <cell r="I84">
            <v>9</v>
          </cell>
          <cell r="J84">
            <v>153600</v>
          </cell>
          <cell r="K84">
            <v>14400</v>
          </cell>
          <cell r="L84">
            <v>15600</v>
          </cell>
          <cell r="M84">
            <v>13200.000000000002</v>
          </cell>
          <cell r="N84">
            <v>12600</v>
          </cell>
          <cell r="O84">
            <v>26000</v>
          </cell>
          <cell r="AC84">
            <v>8400</v>
          </cell>
        </row>
        <row r="85">
          <cell r="A85">
            <v>79</v>
          </cell>
          <cell r="B85" t="str">
            <v>CC1616</v>
          </cell>
          <cell r="C85">
            <v>1058</v>
          </cell>
          <cell r="D85" t="str">
            <v>CCO 16 - 16 mm</v>
          </cell>
          <cell r="E85" t="str">
            <v>Buah</v>
          </cell>
          <cell r="F85">
            <v>4000</v>
          </cell>
          <cell r="G85">
            <v>528.66701999999987</v>
          </cell>
          <cell r="H85">
            <v>3</v>
          </cell>
          <cell r="I85">
            <v>9</v>
          </cell>
          <cell r="J85">
            <v>0</v>
          </cell>
          <cell r="K85">
            <v>4800</v>
          </cell>
          <cell r="L85">
            <v>5200</v>
          </cell>
          <cell r="M85">
            <v>4400</v>
          </cell>
          <cell r="N85">
            <v>4200</v>
          </cell>
          <cell r="AC85">
            <v>2800</v>
          </cell>
        </row>
        <row r="86">
          <cell r="A86">
            <v>80</v>
          </cell>
          <cell r="B86" t="str">
            <v>CC1616</v>
          </cell>
          <cell r="C86">
            <v>1058</v>
          </cell>
          <cell r="D86" t="str">
            <v>CCO 16 - 16 mm + cover</v>
          </cell>
          <cell r="E86" t="str">
            <v>Buah</v>
          </cell>
          <cell r="F86">
            <v>5050</v>
          </cell>
          <cell r="G86">
            <v>1650</v>
          </cell>
          <cell r="H86">
            <v>7</v>
          </cell>
          <cell r="J86">
            <v>0</v>
          </cell>
          <cell r="K86">
            <v>6060</v>
          </cell>
          <cell r="L86">
            <v>6565</v>
          </cell>
          <cell r="M86">
            <v>5555</v>
          </cell>
          <cell r="N86">
            <v>5302.5</v>
          </cell>
          <cell r="AC86">
            <v>3535</v>
          </cell>
        </row>
        <row r="87">
          <cell r="A87">
            <v>81</v>
          </cell>
          <cell r="B87" t="str">
            <v>CC167</v>
          </cell>
          <cell r="C87">
            <v>1059</v>
          </cell>
          <cell r="D87" t="str">
            <v>CCO 16 - 70 mm</v>
          </cell>
          <cell r="E87" t="str">
            <v>Buah</v>
          </cell>
          <cell r="F87">
            <v>5000</v>
          </cell>
          <cell r="G87">
            <v>9700</v>
          </cell>
          <cell r="H87">
            <v>39094</v>
          </cell>
          <cell r="I87">
            <v>9</v>
          </cell>
          <cell r="J87">
            <v>14400</v>
          </cell>
          <cell r="K87">
            <v>6000</v>
          </cell>
          <cell r="L87">
            <v>6500</v>
          </cell>
          <cell r="M87">
            <v>5500</v>
          </cell>
          <cell r="N87">
            <v>5250</v>
          </cell>
          <cell r="AC87">
            <v>3500</v>
          </cell>
        </row>
        <row r="88">
          <cell r="A88">
            <v>82</v>
          </cell>
          <cell r="B88" t="str">
            <v>CC1635</v>
          </cell>
          <cell r="C88">
            <v>1060</v>
          </cell>
          <cell r="D88" t="str">
            <v>CCO 16/35</v>
          </cell>
          <cell r="E88" t="str">
            <v>Buah</v>
          </cell>
          <cell r="F88">
            <v>4000</v>
          </cell>
          <cell r="G88">
            <v>32.462009999999992</v>
          </cell>
          <cell r="H88">
            <v>4</v>
          </cell>
          <cell r="I88">
            <v>9</v>
          </cell>
          <cell r="J88">
            <v>1440000</v>
          </cell>
          <cell r="K88">
            <v>4800</v>
          </cell>
          <cell r="L88">
            <v>5200</v>
          </cell>
          <cell r="M88">
            <v>4400</v>
          </cell>
          <cell r="N88">
            <v>4200</v>
          </cell>
          <cell r="AC88">
            <v>2800</v>
          </cell>
        </row>
        <row r="89">
          <cell r="A89">
            <v>83</v>
          </cell>
          <cell r="B89" t="str">
            <v>CC2424</v>
          </cell>
          <cell r="C89">
            <v>1061</v>
          </cell>
          <cell r="D89" t="str">
            <v>CCO 240 - 240 mm/HEC</v>
          </cell>
          <cell r="E89" t="str">
            <v>Buah</v>
          </cell>
          <cell r="F89">
            <v>25000</v>
          </cell>
          <cell r="G89">
            <v>15800</v>
          </cell>
          <cell r="H89">
            <v>3</v>
          </cell>
          <cell r="I89">
            <v>9</v>
          </cell>
          <cell r="J89">
            <v>0</v>
          </cell>
          <cell r="K89">
            <v>30000</v>
          </cell>
          <cell r="L89">
            <v>32500</v>
          </cell>
          <cell r="M89">
            <v>27500.000000000004</v>
          </cell>
          <cell r="N89">
            <v>26250</v>
          </cell>
          <cell r="O89">
            <v>28000</v>
          </cell>
          <cell r="AC89">
            <v>17500</v>
          </cell>
        </row>
        <row r="90">
          <cell r="A90">
            <v>84</v>
          </cell>
          <cell r="B90" t="str">
            <v>CC3535</v>
          </cell>
          <cell r="C90">
            <v>1062</v>
          </cell>
          <cell r="D90" t="str">
            <v>CCO 35 - 35 mm/HEC</v>
          </cell>
          <cell r="E90" t="str">
            <v>Buah</v>
          </cell>
          <cell r="F90">
            <v>5520</v>
          </cell>
          <cell r="G90">
            <v>2646.4267199999999</v>
          </cell>
          <cell r="H90">
            <v>30000</v>
          </cell>
          <cell r="I90">
            <v>9</v>
          </cell>
          <cell r="J90">
            <v>36000</v>
          </cell>
          <cell r="K90">
            <v>6624</v>
          </cell>
          <cell r="L90">
            <v>7176</v>
          </cell>
          <cell r="M90">
            <v>6072.0000000000009</v>
          </cell>
          <cell r="N90">
            <v>5796</v>
          </cell>
          <cell r="AC90">
            <v>3863.9999999999995</v>
          </cell>
        </row>
        <row r="91">
          <cell r="A91">
            <v>85</v>
          </cell>
          <cell r="B91" t="str">
            <v>CC3570</v>
          </cell>
          <cell r="C91">
            <v>1063</v>
          </cell>
          <cell r="D91" t="str">
            <v>CCO 35 - 70 mm/HEC</v>
          </cell>
          <cell r="E91" t="str">
            <v>Buah</v>
          </cell>
          <cell r="F91">
            <v>8050</v>
          </cell>
          <cell r="G91">
            <v>5500</v>
          </cell>
          <cell r="H91">
            <v>2</v>
          </cell>
          <cell r="I91">
            <v>9</v>
          </cell>
          <cell r="J91">
            <v>0</v>
          </cell>
          <cell r="K91">
            <v>9660</v>
          </cell>
          <cell r="L91">
            <v>10465</v>
          </cell>
          <cell r="M91">
            <v>8855</v>
          </cell>
          <cell r="N91">
            <v>8452.5</v>
          </cell>
          <cell r="AC91">
            <v>5635</v>
          </cell>
        </row>
        <row r="92">
          <cell r="A92">
            <v>86</v>
          </cell>
          <cell r="B92" t="str">
            <v>CC7015</v>
          </cell>
          <cell r="C92">
            <v>1064</v>
          </cell>
          <cell r="D92" t="str">
            <v>CCO 70 - 150 mm/HEC</v>
          </cell>
          <cell r="E92" t="str">
            <v>Buah</v>
          </cell>
          <cell r="F92">
            <v>10500</v>
          </cell>
          <cell r="G92">
            <v>2009.5529999999997</v>
          </cell>
          <cell r="H92">
            <v>8</v>
          </cell>
          <cell r="I92">
            <v>9</v>
          </cell>
          <cell r="J92">
            <v>3000</v>
          </cell>
          <cell r="K92">
            <v>12600</v>
          </cell>
          <cell r="L92">
            <v>13650</v>
          </cell>
          <cell r="M92">
            <v>11550.000000000002</v>
          </cell>
          <cell r="N92">
            <v>11025</v>
          </cell>
          <cell r="O92">
            <v>24000</v>
          </cell>
          <cell r="AC92">
            <v>7349.9999999999991</v>
          </cell>
        </row>
        <row r="93">
          <cell r="A93">
            <v>87</v>
          </cell>
          <cell r="B93" t="str">
            <v>CC7024</v>
          </cell>
          <cell r="C93">
            <v>1065</v>
          </cell>
          <cell r="D93" t="str">
            <v>CCO 70 - 240 mm/HEC</v>
          </cell>
          <cell r="E93" t="str">
            <v>Buah</v>
          </cell>
          <cell r="F93">
            <v>10000</v>
          </cell>
          <cell r="G93">
            <v>2411.4636</v>
          </cell>
          <cell r="H93">
            <v>2</v>
          </cell>
          <cell r="I93">
            <v>9</v>
          </cell>
          <cell r="J93">
            <v>2100</v>
          </cell>
          <cell r="K93">
            <v>12000</v>
          </cell>
          <cell r="L93">
            <v>13000</v>
          </cell>
          <cell r="M93">
            <v>11000</v>
          </cell>
          <cell r="N93">
            <v>10500</v>
          </cell>
          <cell r="AC93">
            <v>7000</v>
          </cell>
        </row>
        <row r="94">
          <cell r="A94">
            <v>88</v>
          </cell>
          <cell r="B94" t="str">
            <v>CC77</v>
          </cell>
          <cell r="C94">
            <v>1066</v>
          </cell>
          <cell r="D94" t="str">
            <v>CCO 70 - 70 mm</v>
          </cell>
          <cell r="E94" t="str">
            <v>Buah</v>
          </cell>
          <cell r="F94">
            <v>7500</v>
          </cell>
          <cell r="G94">
            <v>5000</v>
          </cell>
          <cell r="H94">
            <v>6500</v>
          </cell>
          <cell r="I94">
            <v>9</v>
          </cell>
          <cell r="J94">
            <v>6000</v>
          </cell>
          <cell r="K94">
            <v>9000</v>
          </cell>
          <cell r="L94">
            <v>9750</v>
          </cell>
          <cell r="M94">
            <v>8250</v>
          </cell>
          <cell r="N94">
            <v>7875</v>
          </cell>
          <cell r="O94">
            <v>18500</v>
          </cell>
          <cell r="AC94">
            <v>5250</v>
          </cell>
        </row>
        <row r="95">
          <cell r="A95">
            <v>89</v>
          </cell>
          <cell r="B95" t="str">
            <v>KR1616</v>
          </cell>
          <cell r="C95">
            <v>1067</v>
          </cell>
          <cell r="D95" t="str">
            <v>Cco H  Type (Krimpit) 16/16</v>
          </cell>
          <cell r="E95" t="str">
            <v>Buah</v>
          </cell>
          <cell r="F95">
            <v>450000</v>
          </cell>
          <cell r="G95">
            <v>3849.0668999999998</v>
          </cell>
          <cell r="H95">
            <v>4</v>
          </cell>
          <cell r="I95">
            <v>9</v>
          </cell>
          <cell r="J95">
            <v>540000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AC95">
            <v>0</v>
          </cell>
        </row>
        <row r="96">
          <cell r="A96">
            <v>90</v>
          </cell>
          <cell r="B96" t="str">
            <v>KR357</v>
          </cell>
          <cell r="C96">
            <v>1068</v>
          </cell>
          <cell r="D96" t="str">
            <v>Cco H Type (Krimpit) 35/70</v>
          </cell>
          <cell r="E96" t="str">
            <v>Buah</v>
          </cell>
          <cell r="F96">
            <v>9200</v>
          </cell>
          <cell r="G96">
            <v>5874.0779999999986</v>
          </cell>
          <cell r="H96">
            <v>4</v>
          </cell>
          <cell r="I96">
            <v>9</v>
          </cell>
          <cell r="J96">
            <v>18000</v>
          </cell>
          <cell r="K96">
            <v>11040</v>
          </cell>
          <cell r="L96">
            <v>11960</v>
          </cell>
          <cell r="M96">
            <v>10120</v>
          </cell>
          <cell r="N96">
            <v>9660</v>
          </cell>
          <cell r="AC96">
            <v>6440</v>
          </cell>
        </row>
        <row r="97">
          <cell r="A97">
            <v>91</v>
          </cell>
          <cell r="B97" t="str">
            <v>CB</v>
          </cell>
          <cell r="C97">
            <v>1069</v>
          </cell>
          <cell r="D97" t="str">
            <v>Center Bracket    12,5 KN</v>
          </cell>
          <cell r="E97" t="str">
            <v>Buah</v>
          </cell>
          <cell r="F97">
            <v>22500</v>
          </cell>
          <cell r="G97">
            <v>522.48378000000002</v>
          </cell>
          <cell r="H97">
            <v>2</v>
          </cell>
          <cell r="I97">
            <v>9</v>
          </cell>
          <cell r="J97">
            <v>18000</v>
          </cell>
          <cell r="K97">
            <v>27000</v>
          </cell>
          <cell r="L97">
            <v>29250</v>
          </cell>
          <cell r="M97">
            <v>24750.000000000004</v>
          </cell>
          <cell r="N97">
            <v>23625</v>
          </cell>
          <cell r="O97">
            <v>42500</v>
          </cell>
          <cell r="AC97">
            <v>15749.999999999998</v>
          </cell>
        </row>
        <row r="98">
          <cell r="A98">
            <v>92</v>
          </cell>
          <cell r="B98" t="str">
            <v>CGR</v>
          </cell>
          <cell r="C98">
            <v>1070</v>
          </cell>
          <cell r="D98" t="str">
            <v>Cincin Grond rod</v>
          </cell>
          <cell r="E98" t="str">
            <v>Buah</v>
          </cell>
          <cell r="F98">
            <v>4500</v>
          </cell>
          <cell r="G98">
            <v>1017.14298</v>
          </cell>
          <cell r="H98">
            <v>39139</v>
          </cell>
          <cell r="I98">
            <v>9</v>
          </cell>
          <cell r="J98">
            <v>18000</v>
          </cell>
          <cell r="K98">
            <v>5400</v>
          </cell>
          <cell r="L98">
            <v>5850</v>
          </cell>
          <cell r="M98">
            <v>4950</v>
          </cell>
          <cell r="N98">
            <v>4725</v>
          </cell>
          <cell r="AC98">
            <v>3150</v>
          </cell>
        </row>
        <row r="99">
          <cell r="A99">
            <v>93</v>
          </cell>
          <cell r="B99" t="str">
            <v>CGR 5/8</v>
          </cell>
          <cell r="C99">
            <v>1071</v>
          </cell>
          <cell r="D99" t="str">
            <v>Clamp Ground Rod  5/8"</v>
          </cell>
          <cell r="E99" t="str">
            <v>Buah</v>
          </cell>
          <cell r="G99">
            <v>394.18154999999996</v>
          </cell>
          <cell r="H99">
            <v>2</v>
          </cell>
          <cell r="I99">
            <v>9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AC99">
            <v>0</v>
          </cell>
        </row>
        <row r="100">
          <cell r="A100">
            <v>94</v>
          </cell>
          <cell r="B100" t="str">
            <v>CLV</v>
          </cell>
          <cell r="C100">
            <v>1073</v>
          </cell>
          <cell r="D100" t="str">
            <v>Clevis Swinging Secondary</v>
          </cell>
          <cell r="E100" t="str">
            <v>Buah</v>
          </cell>
          <cell r="F100">
            <v>8000</v>
          </cell>
          <cell r="G100">
            <v>6500</v>
          </cell>
          <cell r="H100">
            <v>39139</v>
          </cell>
          <cell r="I100">
            <v>9</v>
          </cell>
          <cell r="J100">
            <v>0</v>
          </cell>
          <cell r="K100">
            <v>9600</v>
          </cell>
          <cell r="L100">
            <v>10400</v>
          </cell>
          <cell r="M100">
            <v>8800</v>
          </cell>
          <cell r="N100">
            <v>8400</v>
          </cell>
          <cell r="O100">
            <v>8230</v>
          </cell>
          <cell r="AC100">
            <v>5600</v>
          </cell>
        </row>
        <row r="101">
          <cell r="A101">
            <v>95</v>
          </cell>
          <cell r="B101" t="str">
            <v>ctl35</v>
          </cell>
          <cell r="C101">
            <v>1074</v>
          </cell>
          <cell r="D101" t="str">
            <v>Compresion Terminal Lug 35 mm2</v>
          </cell>
          <cell r="E101" t="str">
            <v>Buah</v>
          </cell>
          <cell r="F101">
            <v>6900</v>
          </cell>
          <cell r="G101">
            <v>3760.4404599999998</v>
          </cell>
          <cell r="H101">
            <v>3</v>
          </cell>
          <cell r="I101">
            <v>9</v>
          </cell>
          <cell r="J101">
            <v>0</v>
          </cell>
          <cell r="K101">
            <v>8280</v>
          </cell>
          <cell r="L101">
            <v>8970</v>
          </cell>
          <cell r="M101">
            <v>7590.0000000000009</v>
          </cell>
          <cell r="N101">
            <v>7245</v>
          </cell>
          <cell r="AC101">
            <v>4830</v>
          </cell>
        </row>
        <row r="102">
          <cell r="A102">
            <v>96</v>
          </cell>
          <cell r="B102" t="str">
            <v>ARM15</v>
          </cell>
          <cell r="C102">
            <v>1076</v>
          </cell>
          <cell r="D102" t="str">
            <v>Cross Arm Steel 1.500  mm (UNP 10) galvanis</v>
          </cell>
          <cell r="E102" t="str">
            <v>Buah</v>
          </cell>
          <cell r="F102">
            <v>131250</v>
          </cell>
          <cell r="G102">
            <v>2040.4691999999998</v>
          </cell>
          <cell r="H102">
            <v>2</v>
          </cell>
          <cell r="I102">
            <v>125000</v>
          </cell>
          <cell r="J102" t="str">
            <v>ha 6/4/6</v>
          </cell>
          <cell r="K102">
            <v>157500</v>
          </cell>
          <cell r="L102">
            <v>170625</v>
          </cell>
          <cell r="M102">
            <v>144375</v>
          </cell>
          <cell r="N102">
            <v>137812.5</v>
          </cell>
          <cell r="AC102">
            <v>91875</v>
          </cell>
        </row>
        <row r="103">
          <cell r="A103">
            <v>97</v>
          </cell>
          <cell r="B103" t="str">
            <v>ARM2</v>
          </cell>
          <cell r="C103">
            <v>1077</v>
          </cell>
          <cell r="D103" t="str">
            <v>Cross Arm Steel 2.000  mm (UNP 10) galvanis</v>
          </cell>
          <cell r="E103" t="str">
            <v>Buah</v>
          </cell>
          <cell r="F103">
            <v>179550</v>
          </cell>
          <cell r="G103">
            <v>123.66479999999999</v>
          </cell>
          <cell r="H103">
            <v>5</v>
          </cell>
          <cell r="J103">
            <v>0</v>
          </cell>
          <cell r="K103">
            <v>215460</v>
          </cell>
          <cell r="L103">
            <v>233415</v>
          </cell>
          <cell r="M103">
            <v>197505.00000000003</v>
          </cell>
          <cell r="N103">
            <v>188527.5</v>
          </cell>
          <cell r="AC103">
            <v>125684.99999999999</v>
          </cell>
        </row>
        <row r="104">
          <cell r="A104">
            <v>98</v>
          </cell>
          <cell r="B104" t="str">
            <v>ARM3</v>
          </cell>
          <cell r="C104">
            <v>1078</v>
          </cell>
          <cell r="D104" t="str">
            <v>Cross Arm Steel 3.000  mm ( UNP 10 ) galvanis</v>
          </cell>
          <cell r="E104" t="str">
            <v>Buah</v>
          </cell>
          <cell r="F104">
            <v>252000</v>
          </cell>
          <cell r="G104">
            <v>1961.1176199999998</v>
          </cell>
          <cell r="H104">
            <v>8</v>
          </cell>
          <cell r="J104">
            <v>0</v>
          </cell>
          <cell r="K104">
            <v>302400</v>
          </cell>
          <cell r="L104">
            <v>327600</v>
          </cell>
          <cell r="M104">
            <v>277200</v>
          </cell>
          <cell r="N104">
            <v>264600</v>
          </cell>
          <cell r="AC104">
            <v>176400</v>
          </cell>
        </row>
        <row r="105">
          <cell r="A105">
            <v>99</v>
          </cell>
          <cell r="B105">
            <v>1098</v>
          </cell>
          <cell r="C105" t="str">
            <v>Ground rod 140 cm</v>
          </cell>
          <cell r="D105" t="str">
            <v>Cross Arm Steel 3000 mm (UNP 8 ) non galvanis</v>
          </cell>
          <cell r="E105">
            <v>6</v>
          </cell>
          <cell r="F105">
            <v>136500</v>
          </cell>
          <cell r="G105">
            <v>766.7217599999999</v>
          </cell>
          <cell r="H105">
            <v>5</v>
          </cell>
          <cell r="I105">
            <v>9</v>
          </cell>
          <cell r="J105">
            <v>0</v>
          </cell>
          <cell r="K105">
            <v>163800</v>
          </cell>
          <cell r="L105">
            <v>177450</v>
          </cell>
          <cell r="M105">
            <v>150150</v>
          </cell>
          <cell r="N105">
            <v>143325</v>
          </cell>
          <cell r="AC105">
            <v>95550</v>
          </cell>
        </row>
        <row r="106">
          <cell r="A106">
            <v>100</v>
          </cell>
          <cell r="B106" t="str">
            <v>EW1</v>
          </cell>
          <cell r="C106">
            <v>1081</v>
          </cell>
          <cell r="D106" t="str">
            <v>Eser werk 1 tiang</v>
          </cell>
          <cell r="E106" t="str">
            <v>Buah</v>
          </cell>
          <cell r="F106">
            <v>1445889.94</v>
          </cell>
          <cell r="G106">
            <v>6206.4271500000004</v>
          </cell>
          <cell r="H106">
            <v>4</v>
          </cell>
          <cell r="I106">
            <v>9</v>
          </cell>
          <cell r="J106">
            <v>33600</v>
          </cell>
          <cell r="K106">
            <v>1735067.9279999998</v>
          </cell>
          <cell r="L106">
            <v>1879656.922</v>
          </cell>
          <cell r="M106">
            <v>1590478.9340000001</v>
          </cell>
          <cell r="N106">
            <v>1518184.4369999999</v>
          </cell>
          <cell r="AC106">
            <v>1012122.9579999999</v>
          </cell>
        </row>
        <row r="107">
          <cell r="A107">
            <v>101</v>
          </cell>
          <cell r="B107" t="str">
            <v>EW2</v>
          </cell>
          <cell r="C107">
            <v>1082</v>
          </cell>
          <cell r="D107" t="str">
            <v>Eser werk 2 tiang</v>
          </cell>
          <cell r="E107" t="str">
            <v>Buah</v>
          </cell>
          <cell r="F107">
            <v>1373157.5</v>
          </cell>
          <cell r="G107">
            <v>2312.5317599999998</v>
          </cell>
          <cell r="H107">
            <v>3</v>
          </cell>
          <cell r="I107">
            <v>9</v>
          </cell>
          <cell r="J107">
            <v>3000</v>
          </cell>
          <cell r="K107">
            <v>1647789</v>
          </cell>
          <cell r="L107">
            <v>1785104.75</v>
          </cell>
          <cell r="M107">
            <v>1510473.2500000002</v>
          </cell>
          <cell r="N107">
            <v>1441815.375</v>
          </cell>
          <cell r="AC107">
            <v>961210.24999999988</v>
          </cell>
        </row>
        <row r="108">
          <cell r="A108">
            <v>102</v>
          </cell>
          <cell r="B108" t="str">
            <v>EA8</v>
          </cell>
          <cell r="C108">
            <v>1083</v>
          </cell>
          <cell r="D108" t="str">
            <v xml:space="preserve">Expanding Anchor   8.000  lbs </v>
          </cell>
          <cell r="E108" t="str">
            <v>Buah</v>
          </cell>
          <cell r="F108">
            <v>38750</v>
          </cell>
          <cell r="G108">
            <v>30000</v>
          </cell>
          <cell r="H108" t="str">
            <v>win 27/1/06</v>
          </cell>
          <cell r="I108">
            <v>9</v>
          </cell>
          <cell r="J108">
            <v>0</v>
          </cell>
          <cell r="K108">
            <v>46500</v>
          </cell>
          <cell r="L108">
            <v>50375</v>
          </cell>
          <cell r="M108">
            <v>42625</v>
          </cell>
          <cell r="N108">
            <v>40687.5</v>
          </cell>
          <cell r="AC108">
            <v>27125</v>
          </cell>
        </row>
        <row r="109">
          <cell r="A109">
            <v>103</v>
          </cell>
          <cell r="B109" t="str">
            <v>EA10</v>
          </cell>
          <cell r="C109">
            <v>1084</v>
          </cell>
          <cell r="D109" t="str">
            <v xml:space="preserve">Expanding Anchor 10.000  lbs </v>
          </cell>
          <cell r="E109" t="str">
            <v>Buah</v>
          </cell>
          <cell r="F109">
            <v>92500</v>
          </cell>
          <cell r="G109">
            <v>1962.14816</v>
          </cell>
          <cell r="H109">
            <v>2</v>
          </cell>
          <cell r="I109">
            <v>9</v>
          </cell>
          <cell r="J109">
            <v>240000</v>
          </cell>
          <cell r="K109">
            <v>111000</v>
          </cell>
          <cell r="L109">
            <v>120250</v>
          </cell>
          <cell r="M109">
            <v>101750.00000000001</v>
          </cell>
          <cell r="N109">
            <v>97125</v>
          </cell>
          <cell r="AC109">
            <v>64749.999999999993</v>
          </cell>
        </row>
        <row r="110">
          <cell r="A110">
            <v>104</v>
          </cell>
          <cell r="B110" t="str">
            <v>Eb1</v>
          </cell>
          <cell r="C110">
            <v>1085</v>
          </cell>
          <cell r="D110" t="str">
            <v>Extra bolt 10 cm</v>
          </cell>
          <cell r="E110" t="str">
            <v>Buah</v>
          </cell>
          <cell r="F110">
            <v>4500</v>
          </cell>
          <cell r="G110">
            <v>1502.5273199999997</v>
          </cell>
          <cell r="H110">
            <v>4</v>
          </cell>
          <cell r="I110">
            <v>4500</v>
          </cell>
          <cell r="J110" t="str">
            <v>ha 7/3/06</v>
          </cell>
          <cell r="K110">
            <v>5400</v>
          </cell>
          <cell r="L110">
            <v>5850</v>
          </cell>
          <cell r="M110">
            <v>4950</v>
          </cell>
          <cell r="N110">
            <v>4725</v>
          </cell>
          <cell r="AC110">
            <v>3150</v>
          </cell>
        </row>
        <row r="111">
          <cell r="A111">
            <v>105</v>
          </cell>
          <cell r="B111" t="str">
            <v>Eb5</v>
          </cell>
          <cell r="C111">
            <v>1086</v>
          </cell>
          <cell r="D111" t="str">
            <v>Extrabol 5 cm</v>
          </cell>
          <cell r="E111" t="str">
            <v>Buah</v>
          </cell>
          <cell r="F111">
            <v>2500</v>
          </cell>
          <cell r="G111">
            <v>3161.6967199999999</v>
          </cell>
          <cell r="H111">
            <v>8</v>
          </cell>
          <cell r="J111">
            <v>0</v>
          </cell>
          <cell r="K111">
            <v>3000</v>
          </cell>
          <cell r="L111">
            <v>3250</v>
          </cell>
          <cell r="M111">
            <v>2750</v>
          </cell>
          <cell r="N111">
            <v>2625</v>
          </cell>
          <cell r="AC111">
            <v>1750</v>
          </cell>
        </row>
        <row r="112">
          <cell r="A112">
            <v>106</v>
          </cell>
          <cell r="B112" t="str">
            <v>EN</v>
          </cell>
          <cell r="C112">
            <v>1087</v>
          </cell>
          <cell r="D112" t="str">
            <v>Eye Nut</v>
          </cell>
          <cell r="E112" t="str">
            <v>Buah</v>
          </cell>
          <cell r="F112">
            <v>8000</v>
          </cell>
          <cell r="G112">
            <v>4147.9234999999999</v>
          </cell>
          <cell r="H112" t="str">
            <v>Sigit 1/3/07</v>
          </cell>
          <cell r="J112">
            <v>4680</v>
          </cell>
          <cell r="K112">
            <v>9600</v>
          </cell>
          <cell r="L112">
            <v>10400</v>
          </cell>
          <cell r="M112">
            <v>8800</v>
          </cell>
          <cell r="N112">
            <v>8400</v>
          </cell>
          <cell r="O112">
            <v>8000</v>
          </cell>
          <cell r="AC112">
            <v>5600</v>
          </cell>
        </row>
        <row r="113">
          <cell r="A113">
            <v>107</v>
          </cell>
          <cell r="B113" t="str">
            <v>FCO</v>
          </cell>
          <cell r="C113">
            <v>1088</v>
          </cell>
          <cell r="D113" t="str">
            <v>FCO</v>
          </cell>
          <cell r="E113" t="str">
            <v>Buah</v>
          </cell>
          <cell r="F113">
            <v>495000</v>
          </cell>
          <cell r="G113">
            <v>430.76571999999987</v>
          </cell>
          <cell r="H113">
            <v>3</v>
          </cell>
          <cell r="I113">
            <v>475000</v>
          </cell>
          <cell r="J113" t="str">
            <v>Megah 03/03/6</v>
          </cell>
          <cell r="K113">
            <v>594000</v>
          </cell>
          <cell r="L113">
            <v>643500</v>
          </cell>
          <cell r="M113">
            <v>544500</v>
          </cell>
          <cell r="N113">
            <v>519750</v>
          </cell>
          <cell r="AC113">
            <v>346500</v>
          </cell>
        </row>
        <row r="114">
          <cell r="A114">
            <v>108</v>
          </cell>
          <cell r="B114" t="str">
            <v>FLK3</v>
          </cell>
          <cell r="C114">
            <v>1095</v>
          </cell>
          <cell r="D114" t="str">
            <v>Fuse Link KERNEY 3 A</v>
          </cell>
          <cell r="E114" t="str">
            <v>Buah</v>
          </cell>
          <cell r="F114">
            <v>10000</v>
          </cell>
          <cell r="G114">
            <v>10500</v>
          </cell>
          <cell r="J114">
            <v>36000</v>
          </cell>
          <cell r="K114">
            <v>12000</v>
          </cell>
          <cell r="L114">
            <v>13000</v>
          </cell>
          <cell r="M114">
            <v>11000</v>
          </cell>
          <cell r="N114">
            <v>10500</v>
          </cell>
          <cell r="AC114">
            <v>7000</v>
          </cell>
        </row>
        <row r="115">
          <cell r="A115">
            <v>109</v>
          </cell>
          <cell r="B115" t="str">
            <v>FLK6</v>
          </cell>
          <cell r="C115">
            <v>1096</v>
          </cell>
          <cell r="D115" t="str">
            <v>Fuse Link KERNEY 6 A</v>
          </cell>
          <cell r="E115" t="str">
            <v>Buah</v>
          </cell>
          <cell r="F115">
            <v>10000</v>
          </cell>
          <cell r="G115">
            <v>17500</v>
          </cell>
          <cell r="J115">
            <v>78000</v>
          </cell>
          <cell r="K115">
            <v>12000</v>
          </cell>
          <cell r="L115">
            <v>13000</v>
          </cell>
          <cell r="M115">
            <v>11000</v>
          </cell>
          <cell r="N115">
            <v>10500</v>
          </cell>
          <cell r="AC115">
            <v>7000</v>
          </cell>
        </row>
        <row r="116">
          <cell r="A116">
            <v>110</v>
          </cell>
          <cell r="B116" t="str">
            <v>FLK8</v>
          </cell>
          <cell r="C116">
            <v>1097</v>
          </cell>
          <cell r="D116" t="str">
            <v>Fuse Link KERNEY 8 A</v>
          </cell>
          <cell r="E116" t="str">
            <v>Buah</v>
          </cell>
          <cell r="F116">
            <v>10000</v>
          </cell>
          <cell r="G116">
            <v>0</v>
          </cell>
          <cell r="J116">
            <v>0</v>
          </cell>
          <cell r="K116">
            <v>12000</v>
          </cell>
          <cell r="L116">
            <v>13000</v>
          </cell>
          <cell r="M116">
            <v>11000</v>
          </cell>
          <cell r="N116">
            <v>10500</v>
          </cell>
          <cell r="AC116">
            <v>7000</v>
          </cell>
        </row>
        <row r="117">
          <cell r="A117">
            <v>111</v>
          </cell>
          <cell r="B117" t="str">
            <v>FLK10</v>
          </cell>
          <cell r="C117">
            <v>1098</v>
          </cell>
          <cell r="D117" t="str">
            <v>Fuse Link KERNEY 10 A</v>
          </cell>
          <cell r="E117" t="str">
            <v>Buah</v>
          </cell>
          <cell r="F117">
            <v>15000</v>
          </cell>
          <cell r="G117">
            <v>15000</v>
          </cell>
          <cell r="H117" t="str">
            <v>Sigit 1/12/06</v>
          </cell>
          <cell r="J117">
            <v>123600</v>
          </cell>
          <cell r="K117">
            <v>18000</v>
          </cell>
          <cell r="L117">
            <v>19500</v>
          </cell>
          <cell r="M117">
            <v>16500</v>
          </cell>
          <cell r="N117">
            <v>15750</v>
          </cell>
          <cell r="AC117">
            <v>10500</v>
          </cell>
        </row>
        <row r="118">
          <cell r="A118">
            <v>112</v>
          </cell>
          <cell r="B118" t="str">
            <v>FLK15</v>
          </cell>
          <cell r="C118">
            <v>1099</v>
          </cell>
          <cell r="D118" t="str">
            <v>Fuse Link KERNEY 15 A</v>
          </cell>
          <cell r="E118" t="str">
            <v>Buah</v>
          </cell>
          <cell r="F118">
            <v>15000</v>
          </cell>
          <cell r="G118">
            <v>15000</v>
          </cell>
          <cell r="H118" t="str">
            <v>Sigit 1/12/06</v>
          </cell>
          <cell r="J118">
            <v>111600</v>
          </cell>
          <cell r="K118">
            <v>18000</v>
          </cell>
          <cell r="L118">
            <v>19500</v>
          </cell>
          <cell r="M118">
            <v>16500</v>
          </cell>
          <cell r="N118">
            <v>15750</v>
          </cell>
          <cell r="AC118">
            <v>10500</v>
          </cell>
        </row>
        <row r="119">
          <cell r="A119">
            <v>113</v>
          </cell>
          <cell r="B119" t="str">
            <v>FLK20</v>
          </cell>
          <cell r="C119">
            <v>1100</v>
          </cell>
          <cell r="D119" t="str">
            <v>Fuse Link KERNEY 20 A</v>
          </cell>
          <cell r="E119" t="str">
            <v>Buah</v>
          </cell>
          <cell r="F119">
            <v>16000</v>
          </cell>
          <cell r="G119">
            <v>0</v>
          </cell>
          <cell r="J119">
            <v>0</v>
          </cell>
          <cell r="K119">
            <v>19200</v>
          </cell>
          <cell r="L119">
            <v>20800</v>
          </cell>
          <cell r="M119">
            <v>17600</v>
          </cell>
          <cell r="N119">
            <v>16800</v>
          </cell>
          <cell r="AC119">
            <v>11200</v>
          </cell>
        </row>
        <row r="120">
          <cell r="A120">
            <v>114</v>
          </cell>
          <cell r="B120" t="str">
            <v>FLK25</v>
          </cell>
          <cell r="C120">
            <v>1101</v>
          </cell>
          <cell r="D120" t="str">
            <v>Fuse Link KERNEY 25 A</v>
          </cell>
          <cell r="E120" t="str">
            <v>Buah</v>
          </cell>
          <cell r="F120">
            <v>13000</v>
          </cell>
          <cell r="G120">
            <v>11500</v>
          </cell>
          <cell r="J120">
            <v>13800</v>
          </cell>
          <cell r="K120">
            <v>15600</v>
          </cell>
          <cell r="L120">
            <v>16900</v>
          </cell>
          <cell r="M120">
            <v>14300.000000000002</v>
          </cell>
          <cell r="N120">
            <v>13650</v>
          </cell>
          <cell r="AC120">
            <v>9100</v>
          </cell>
        </row>
        <row r="121">
          <cell r="A121">
            <v>115</v>
          </cell>
          <cell r="B121" t="str">
            <v>FLK30</v>
          </cell>
          <cell r="C121">
            <v>1102</v>
          </cell>
          <cell r="D121" t="str">
            <v>Fuse Link KERNEY 30 A</v>
          </cell>
          <cell r="E121" t="str">
            <v>Buah</v>
          </cell>
          <cell r="F121">
            <v>13000</v>
          </cell>
          <cell r="G121">
            <v>0</v>
          </cell>
          <cell r="J121">
            <v>16200</v>
          </cell>
          <cell r="K121">
            <v>15600</v>
          </cell>
          <cell r="L121">
            <v>16900</v>
          </cell>
          <cell r="M121">
            <v>14300.000000000002</v>
          </cell>
          <cell r="N121">
            <v>13650</v>
          </cell>
          <cell r="AC121">
            <v>9100</v>
          </cell>
        </row>
        <row r="122">
          <cell r="A122">
            <v>116</v>
          </cell>
          <cell r="B122" t="str">
            <v>FLK50</v>
          </cell>
          <cell r="C122">
            <v>1103</v>
          </cell>
          <cell r="D122" t="str">
            <v>Fuse Link KERNEY 50 A</v>
          </cell>
          <cell r="E122" t="str">
            <v>Buah</v>
          </cell>
          <cell r="F122">
            <v>20000</v>
          </cell>
          <cell r="G122">
            <v>0</v>
          </cell>
          <cell r="J122">
            <v>0</v>
          </cell>
          <cell r="K122">
            <v>24000</v>
          </cell>
          <cell r="L122">
            <v>26000</v>
          </cell>
          <cell r="M122">
            <v>22000</v>
          </cell>
          <cell r="N122">
            <v>21000</v>
          </cell>
          <cell r="AC122">
            <v>14000</v>
          </cell>
        </row>
        <row r="123">
          <cell r="A123">
            <v>117</v>
          </cell>
          <cell r="B123" t="str">
            <v>FLK60</v>
          </cell>
          <cell r="C123">
            <v>1104</v>
          </cell>
          <cell r="D123" t="str">
            <v>Fuse Link KERNEY 60 A</v>
          </cell>
          <cell r="E123" t="str">
            <v>Buah</v>
          </cell>
          <cell r="F123">
            <v>20000</v>
          </cell>
          <cell r="G123">
            <v>0</v>
          </cell>
          <cell r="J123">
            <v>0</v>
          </cell>
          <cell r="K123">
            <v>24000</v>
          </cell>
          <cell r="L123">
            <v>26000</v>
          </cell>
          <cell r="M123">
            <v>22000</v>
          </cell>
          <cell r="N123">
            <v>21000</v>
          </cell>
          <cell r="AC123">
            <v>14000</v>
          </cell>
        </row>
        <row r="124">
          <cell r="A124">
            <v>118</v>
          </cell>
          <cell r="B124" t="str">
            <v>FLK80</v>
          </cell>
          <cell r="C124">
            <v>1105</v>
          </cell>
          <cell r="D124" t="str">
            <v>Fuse Link KERNEY 80 A</v>
          </cell>
          <cell r="E124" t="str">
            <v>Buah</v>
          </cell>
          <cell r="F124">
            <v>20000</v>
          </cell>
          <cell r="G124">
            <v>0</v>
          </cell>
          <cell r="J124">
            <v>0</v>
          </cell>
          <cell r="K124">
            <v>24000</v>
          </cell>
          <cell r="L124">
            <v>26000</v>
          </cell>
          <cell r="M124">
            <v>22000</v>
          </cell>
          <cell r="N124">
            <v>21000</v>
          </cell>
          <cell r="AC124">
            <v>14000</v>
          </cell>
        </row>
        <row r="125">
          <cell r="A125">
            <v>119</v>
          </cell>
          <cell r="B125" t="str">
            <v>FLK100</v>
          </cell>
          <cell r="C125">
            <v>1106</v>
          </cell>
          <cell r="D125" t="str">
            <v>Fuse Link KERNEY 100 A</v>
          </cell>
          <cell r="E125" t="str">
            <v>Buah</v>
          </cell>
          <cell r="F125">
            <v>14500</v>
          </cell>
          <cell r="G125">
            <v>10000</v>
          </cell>
          <cell r="J125">
            <v>12000</v>
          </cell>
          <cell r="K125">
            <v>17400</v>
          </cell>
          <cell r="L125">
            <v>18850</v>
          </cell>
          <cell r="M125">
            <v>15950.000000000002</v>
          </cell>
          <cell r="N125">
            <v>15225</v>
          </cell>
          <cell r="AC125">
            <v>10150</v>
          </cell>
        </row>
        <row r="126">
          <cell r="A126">
            <v>120</v>
          </cell>
          <cell r="B126" t="str">
            <v>FLC3</v>
          </cell>
          <cell r="C126">
            <v>1107</v>
          </cell>
          <cell r="D126" t="str">
            <v>Fuse Link CHANCE 3 A</v>
          </cell>
          <cell r="E126" t="str">
            <v>Buah</v>
          </cell>
          <cell r="F126">
            <v>14500</v>
          </cell>
          <cell r="G126">
            <v>12500</v>
          </cell>
          <cell r="J126">
            <v>30000</v>
          </cell>
          <cell r="K126">
            <v>17400</v>
          </cell>
          <cell r="L126">
            <v>18850</v>
          </cell>
          <cell r="M126">
            <v>15950.000000000002</v>
          </cell>
          <cell r="N126">
            <v>15225</v>
          </cell>
          <cell r="AC126">
            <v>10150</v>
          </cell>
        </row>
        <row r="127">
          <cell r="A127">
            <v>121</v>
          </cell>
          <cell r="B127" t="str">
            <v>FLC6</v>
          </cell>
          <cell r="C127">
            <v>1108</v>
          </cell>
          <cell r="D127" t="str">
            <v>Fuse Link CHANCE 6 A</v>
          </cell>
          <cell r="E127" t="str">
            <v>Buah</v>
          </cell>
          <cell r="F127">
            <v>14500</v>
          </cell>
          <cell r="G127">
            <v>19500</v>
          </cell>
          <cell r="J127">
            <v>0</v>
          </cell>
          <cell r="K127">
            <v>17400</v>
          </cell>
          <cell r="L127">
            <v>18850</v>
          </cell>
          <cell r="M127">
            <v>15950.000000000002</v>
          </cell>
          <cell r="N127">
            <v>15225</v>
          </cell>
          <cell r="AC127">
            <v>10150</v>
          </cell>
        </row>
        <row r="128">
          <cell r="A128">
            <v>122</v>
          </cell>
          <cell r="B128" t="str">
            <v>FLC8</v>
          </cell>
          <cell r="C128">
            <v>1109</v>
          </cell>
          <cell r="D128" t="str">
            <v>Fuse Link CHANCE 8 A</v>
          </cell>
          <cell r="E128" t="str">
            <v>Buah</v>
          </cell>
          <cell r="F128">
            <v>14500</v>
          </cell>
          <cell r="G128">
            <v>27500</v>
          </cell>
          <cell r="J128">
            <v>27000</v>
          </cell>
          <cell r="K128">
            <v>17400</v>
          </cell>
          <cell r="L128">
            <v>18850</v>
          </cell>
          <cell r="M128">
            <v>15950.000000000002</v>
          </cell>
          <cell r="N128">
            <v>15225</v>
          </cell>
          <cell r="AC128">
            <v>10150</v>
          </cell>
        </row>
        <row r="129">
          <cell r="A129">
            <v>123</v>
          </cell>
          <cell r="B129" t="str">
            <v>FLC10</v>
          </cell>
          <cell r="C129">
            <v>1109</v>
          </cell>
          <cell r="D129" t="str">
            <v>Fuse Link CHANCE 10 A</v>
          </cell>
          <cell r="E129" t="str">
            <v>Buah</v>
          </cell>
          <cell r="F129">
            <v>14500</v>
          </cell>
          <cell r="G129">
            <v>0</v>
          </cell>
          <cell r="J129">
            <v>0</v>
          </cell>
          <cell r="K129">
            <v>17400</v>
          </cell>
          <cell r="L129">
            <v>18850</v>
          </cell>
          <cell r="M129">
            <v>15950.000000000002</v>
          </cell>
          <cell r="N129">
            <v>15225</v>
          </cell>
          <cell r="AC129">
            <v>10150</v>
          </cell>
        </row>
        <row r="130">
          <cell r="A130">
            <v>124</v>
          </cell>
          <cell r="B130" t="str">
            <v>FLC15</v>
          </cell>
          <cell r="C130">
            <v>1109</v>
          </cell>
          <cell r="D130" t="str">
            <v>Fuse Link CHANCE 15 A</v>
          </cell>
          <cell r="E130" t="str">
            <v>Buah</v>
          </cell>
          <cell r="F130">
            <v>14500</v>
          </cell>
          <cell r="G130">
            <v>0</v>
          </cell>
          <cell r="J130">
            <v>0</v>
          </cell>
          <cell r="K130">
            <v>17400</v>
          </cell>
          <cell r="L130">
            <v>18850</v>
          </cell>
          <cell r="M130">
            <v>15950.000000000002</v>
          </cell>
          <cell r="N130">
            <v>15225</v>
          </cell>
          <cell r="AC130">
            <v>10150</v>
          </cell>
        </row>
        <row r="131">
          <cell r="A131">
            <v>125</v>
          </cell>
          <cell r="B131" t="str">
            <v>FLC20</v>
          </cell>
          <cell r="C131">
            <v>1109</v>
          </cell>
          <cell r="D131" t="str">
            <v>Fuse Link CHANCE 20 A</v>
          </cell>
          <cell r="E131" t="str">
            <v>Buah</v>
          </cell>
          <cell r="F131">
            <v>14500</v>
          </cell>
          <cell r="G131">
            <v>0</v>
          </cell>
          <cell r="J131">
            <v>0</v>
          </cell>
          <cell r="K131">
            <v>17400</v>
          </cell>
          <cell r="L131">
            <v>18850</v>
          </cell>
          <cell r="M131">
            <v>15950.000000000002</v>
          </cell>
          <cell r="N131">
            <v>15225</v>
          </cell>
          <cell r="AC131">
            <v>10150</v>
          </cell>
        </row>
        <row r="132">
          <cell r="A132">
            <v>126</v>
          </cell>
          <cell r="B132" t="str">
            <v>FLC25</v>
          </cell>
          <cell r="C132">
            <v>1109</v>
          </cell>
          <cell r="D132" t="str">
            <v>Fuse Link CHANCE 25 A</v>
          </cell>
          <cell r="E132" t="str">
            <v>Buah</v>
          </cell>
          <cell r="F132">
            <v>24000</v>
          </cell>
          <cell r="G132">
            <v>0</v>
          </cell>
          <cell r="J132">
            <v>0</v>
          </cell>
          <cell r="K132">
            <v>28800</v>
          </cell>
          <cell r="L132">
            <v>31200</v>
          </cell>
          <cell r="M132">
            <v>26400.000000000004</v>
          </cell>
          <cell r="N132">
            <v>25200</v>
          </cell>
          <cell r="AC132">
            <v>16800</v>
          </cell>
        </row>
        <row r="133">
          <cell r="A133">
            <v>127</v>
          </cell>
          <cell r="B133" t="str">
            <v>FLC30</v>
          </cell>
          <cell r="C133">
            <v>1109</v>
          </cell>
          <cell r="D133" t="str">
            <v>Fuse Link CHANCE 30 A</v>
          </cell>
          <cell r="E133" t="str">
            <v>Buah</v>
          </cell>
          <cell r="F133">
            <v>24000</v>
          </cell>
          <cell r="G133">
            <v>0</v>
          </cell>
          <cell r="J133">
            <v>0</v>
          </cell>
          <cell r="K133">
            <v>28800</v>
          </cell>
          <cell r="L133">
            <v>31200</v>
          </cell>
          <cell r="M133">
            <v>26400.000000000004</v>
          </cell>
          <cell r="N133">
            <v>25200</v>
          </cell>
          <cell r="AC133">
            <v>16800</v>
          </cell>
        </row>
        <row r="134">
          <cell r="A134">
            <v>128</v>
          </cell>
          <cell r="B134" t="str">
            <v>FLC40</v>
          </cell>
          <cell r="C134">
            <v>1109</v>
          </cell>
          <cell r="D134" t="str">
            <v>Fuse Link CHANCE 40 A</v>
          </cell>
          <cell r="E134" t="str">
            <v>Buah</v>
          </cell>
          <cell r="F134">
            <v>24000</v>
          </cell>
          <cell r="G134">
            <v>0</v>
          </cell>
          <cell r="J134">
            <v>0</v>
          </cell>
          <cell r="K134">
            <v>28800</v>
          </cell>
          <cell r="L134">
            <v>31200</v>
          </cell>
          <cell r="M134">
            <v>26400.000000000004</v>
          </cell>
          <cell r="N134">
            <v>25200</v>
          </cell>
          <cell r="AC134">
            <v>16800</v>
          </cell>
        </row>
        <row r="135">
          <cell r="A135">
            <v>129</v>
          </cell>
          <cell r="B135" t="str">
            <v>FLC50</v>
          </cell>
          <cell r="C135">
            <v>1109</v>
          </cell>
          <cell r="D135" t="str">
            <v>Fuse Link CHANCE 50 A</v>
          </cell>
          <cell r="E135" t="str">
            <v>Buah</v>
          </cell>
          <cell r="F135">
            <v>33000</v>
          </cell>
          <cell r="G135">
            <v>3500</v>
          </cell>
          <cell r="H135">
            <v>5000</v>
          </cell>
          <cell r="I135">
            <v>4500</v>
          </cell>
          <cell r="J135">
            <v>6000</v>
          </cell>
          <cell r="K135">
            <v>39600</v>
          </cell>
          <cell r="L135">
            <v>42900</v>
          </cell>
          <cell r="M135">
            <v>36300</v>
          </cell>
          <cell r="N135">
            <v>34650</v>
          </cell>
          <cell r="AC135">
            <v>23100</v>
          </cell>
        </row>
        <row r="136">
          <cell r="A136">
            <v>130</v>
          </cell>
          <cell r="B136" t="str">
            <v>FLC60</v>
          </cell>
          <cell r="C136">
            <v>1109</v>
          </cell>
          <cell r="D136" t="str">
            <v>Fuse Link CHANCE 60 A</v>
          </cell>
          <cell r="E136" t="str">
            <v>Buah</v>
          </cell>
          <cell r="F136">
            <v>33000</v>
          </cell>
          <cell r="G136">
            <v>6000</v>
          </cell>
          <cell r="H136">
            <v>7500</v>
          </cell>
          <cell r="J136">
            <v>7200</v>
          </cell>
          <cell r="K136">
            <v>39600</v>
          </cell>
          <cell r="L136">
            <v>42900</v>
          </cell>
          <cell r="M136">
            <v>36300</v>
          </cell>
          <cell r="N136">
            <v>34650</v>
          </cell>
          <cell r="AC136">
            <v>23100</v>
          </cell>
        </row>
        <row r="137">
          <cell r="A137">
            <v>131</v>
          </cell>
          <cell r="B137" t="str">
            <v>FLC65</v>
          </cell>
          <cell r="C137">
            <v>1109</v>
          </cell>
          <cell r="D137" t="str">
            <v>Fuse Link CHANCE 65 A</v>
          </cell>
          <cell r="E137" t="str">
            <v>Buah</v>
          </cell>
          <cell r="F137">
            <v>33000</v>
          </cell>
          <cell r="G137">
            <v>0</v>
          </cell>
          <cell r="J137">
            <v>0</v>
          </cell>
          <cell r="K137">
            <v>39600</v>
          </cell>
          <cell r="L137">
            <v>42900</v>
          </cell>
          <cell r="M137">
            <v>36300</v>
          </cell>
          <cell r="N137">
            <v>34650</v>
          </cell>
          <cell r="AC137">
            <v>23100</v>
          </cell>
        </row>
        <row r="138">
          <cell r="A138">
            <v>132</v>
          </cell>
          <cell r="B138" t="str">
            <v>FLC80</v>
          </cell>
          <cell r="C138">
            <v>1109</v>
          </cell>
          <cell r="D138" t="str">
            <v>Fuse Link CHANCE 80 A</v>
          </cell>
          <cell r="E138" t="str">
            <v>Buah</v>
          </cell>
          <cell r="F138">
            <v>33000</v>
          </cell>
          <cell r="G138">
            <v>0</v>
          </cell>
          <cell r="J138">
            <v>0</v>
          </cell>
          <cell r="K138">
            <v>39600</v>
          </cell>
          <cell r="L138">
            <v>42900</v>
          </cell>
          <cell r="M138">
            <v>36300</v>
          </cell>
          <cell r="N138">
            <v>34650</v>
          </cell>
          <cell r="AC138">
            <v>23100</v>
          </cell>
        </row>
        <row r="139">
          <cell r="A139">
            <v>133</v>
          </cell>
          <cell r="B139" t="str">
            <v>FLC100</v>
          </cell>
          <cell r="C139">
            <v>1109</v>
          </cell>
          <cell r="D139" t="str">
            <v>Fuse Link CHANCE 100 A</v>
          </cell>
          <cell r="E139" t="str">
            <v>Buah</v>
          </cell>
          <cell r="F139">
            <v>33000</v>
          </cell>
          <cell r="G139">
            <v>0</v>
          </cell>
          <cell r="J139">
            <v>7200</v>
          </cell>
          <cell r="K139">
            <v>39600</v>
          </cell>
          <cell r="L139">
            <v>42900</v>
          </cell>
          <cell r="M139">
            <v>36300</v>
          </cell>
          <cell r="N139">
            <v>34650</v>
          </cell>
          <cell r="AC139">
            <v>23100</v>
          </cell>
        </row>
        <row r="140">
          <cell r="A140">
            <v>134</v>
          </cell>
          <cell r="B140" t="str">
            <v>GL</v>
          </cell>
          <cell r="C140">
            <v>1100</v>
          </cell>
          <cell r="D140" t="str">
            <v xml:space="preserve">Ground Lug </v>
          </cell>
          <cell r="E140" t="str">
            <v>Buah</v>
          </cell>
          <cell r="F140">
            <v>5000</v>
          </cell>
          <cell r="G140">
            <v>4500</v>
          </cell>
          <cell r="J140">
            <v>8176</v>
          </cell>
          <cell r="K140">
            <v>6000</v>
          </cell>
          <cell r="L140">
            <v>6500</v>
          </cell>
          <cell r="M140">
            <v>5500</v>
          </cell>
          <cell r="N140">
            <v>5250</v>
          </cell>
          <cell r="AC140">
            <v>3500</v>
          </cell>
        </row>
        <row r="141">
          <cell r="A141">
            <v>135</v>
          </cell>
          <cell r="B141" t="str">
            <v>GR14</v>
          </cell>
          <cell r="C141">
            <v>1098</v>
          </cell>
          <cell r="D141" t="str">
            <v>Ground rod 140 cm</v>
          </cell>
          <cell r="E141" t="str">
            <v>Batang</v>
          </cell>
          <cell r="F141">
            <v>12600</v>
          </cell>
          <cell r="G141">
            <v>0</v>
          </cell>
          <cell r="J141">
            <v>0</v>
          </cell>
          <cell r="K141">
            <v>15120</v>
          </cell>
          <cell r="L141">
            <v>16380</v>
          </cell>
          <cell r="M141">
            <v>13860.000000000002</v>
          </cell>
          <cell r="N141">
            <v>13230</v>
          </cell>
          <cell r="AC141">
            <v>8820</v>
          </cell>
        </row>
        <row r="142">
          <cell r="A142">
            <v>136</v>
          </cell>
          <cell r="B142" t="str">
            <v>GR14</v>
          </cell>
          <cell r="C142">
            <v>1098</v>
          </cell>
          <cell r="D142" t="str">
            <v>Ground rod 140 cm dngan cincin</v>
          </cell>
          <cell r="E142" t="str">
            <v>Batang</v>
          </cell>
          <cell r="F142">
            <v>16600</v>
          </cell>
          <cell r="G142">
            <v>0</v>
          </cell>
          <cell r="J142">
            <v>0</v>
          </cell>
          <cell r="K142">
            <v>19920</v>
          </cell>
          <cell r="L142">
            <v>21580</v>
          </cell>
          <cell r="M142">
            <v>18260</v>
          </cell>
          <cell r="N142">
            <v>17430</v>
          </cell>
          <cell r="AC142">
            <v>11620</v>
          </cell>
        </row>
        <row r="143">
          <cell r="A143">
            <v>137</v>
          </cell>
          <cell r="B143" t="str">
            <v>GR24</v>
          </cell>
          <cell r="C143">
            <v>1099</v>
          </cell>
          <cell r="D143" t="str">
            <v>Ground rod 240 cm</v>
          </cell>
          <cell r="E143" t="str">
            <v>Batang</v>
          </cell>
          <cell r="F143">
            <v>36500</v>
          </cell>
          <cell r="G143">
            <v>0</v>
          </cell>
          <cell r="J143">
            <v>0</v>
          </cell>
          <cell r="K143">
            <v>43800</v>
          </cell>
          <cell r="L143">
            <v>47450</v>
          </cell>
          <cell r="M143">
            <v>40150</v>
          </cell>
          <cell r="N143">
            <v>38325</v>
          </cell>
          <cell r="AC143">
            <v>25550</v>
          </cell>
        </row>
        <row r="144">
          <cell r="A144">
            <v>138</v>
          </cell>
          <cell r="B144" t="str">
            <v>GR24</v>
          </cell>
          <cell r="C144">
            <v>1099</v>
          </cell>
          <cell r="D144" t="str">
            <v>Ground rod 240 cm dengan cincin</v>
          </cell>
          <cell r="E144" t="str">
            <v>Batang</v>
          </cell>
          <cell r="F144">
            <v>41000</v>
          </cell>
          <cell r="G144">
            <v>0</v>
          </cell>
          <cell r="J144">
            <v>17724</v>
          </cell>
          <cell r="K144">
            <v>49200</v>
          </cell>
          <cell r="L144">
            <v>53300</v>
          </cell>
          <cell r="M144">
            <v>45100.000000000007</v>
          </cell>
          <cell r="N144">
            <v>43050</v>
          </cell>
          <cell r="AC144">
            <v>28699.999999999996</v>
          </cell>
        </row>
        <row r="145">
          <cell r="A145">
            <v>139</v>
          </cell>
          <cell r="B145" t="str">
            <v>GR8</v>
          </cell>
          <cell r="C145">
            <v>1101</v>
          </cell>
          <cell r="D145" t="str">
            <v>Ground Rod 5/8" x 8' Copper Weld</v>
          </cell>
          <cell r="E145" t="str">
            <v>Buah</v>
          </cell>
          <cell r="F145">
            <v>36500</v>
          </cell>
          <cell r="G145">
            <v>0</v>
          </cell>
          <cell r="J145">
            <v>0</v>
          </cell>
          <cell r="K145">
            <v>43800</v>
          </cell>
          <cell r="L145">
            <v>47450</v>
          </cell>
          <cell r="M145">
            <v>40150</v>
          </cell>
          <cell r="N145">
            <v>38325</v>
          </cell>
          <cell r="AC145">
            <v>25550</v>
          </cell>
        </row>
        <row r="146">
          <cell r="A146">
            <v>140</v>
          </cell>
          <cell r="B146" t="str">
            <v>KESET</v>
          </cell>
          <cell r="C146">
            <v>1102</v>
          </cell>
          <cell r="D146" t="str">
            <v>Grounding Iron Plate Form Plat/Earth safety mats</v>
          </cell>
          <cell r="E146" t="str">
            <v>Buah</v>
          </cell>
          <cell r="F146">
            <v>230000</v>
          </cell>
          <cell r="G146">
            <v>0</v>
          </cell>
          <cell r="J146">
            <v>0</v>
          </cell>
          <cell r="K146">
            <v>276000</v>
          </cell>
          <cell r="L146">
            <v>299000</v>
          </cell>
          <cell r="M146">
            <v>253000.00000000003</v>
          </cell>
          <cell r="N146">
            <v>241500</v>
          </cell>
          <cell r="AC146">
            <v>161000</v>
          </cell>
        </row>
        <row r="147">
          <cell r="A147">
            <v>141</v>
          </cell>
          <cell r="B147" t="str">
            <v>GH</v>
          </cell>
          <cell r="C147">
            <v>1103</v>
          </cell>
          <cell r="D147" t="str">
            <v>Guy Attachment / Guy hok</v>
          </cell>
          <cell r="E147" t="str">
            <v>Buah</v>
          </cell>
          <cell r="F147">
            <v>6000</v>
          </cell>
          <cell r="G147">
            <v>18500</v>
          </cell>
          <cell r="H147">
            <v>39168</v>
          </cell>
          <cell r="J147">
            <v>24528</v>
          </cell>
          <cell r="K147">
            <v>7200</v>
          </cell>
          <cell r="L147">
            <v>7800</v>
          </cell>
          <cell r="M147">
            <v>6600.0000000000009</v>
          </cell>
          <cell r="N147">
            <v>6300</v>
          </cell>
          <cell r="AC147">
            <v>4200</v>
          </cell>
        </row>
        <row r="148">
          <cell r="A148">
            <v>142</v>
          </cell>
          <cell r="B148" t="str">
            <v>GW22</v>
          </cell>
          <cell r="C148">
            <v>1104</v>
          </cell>
          <cell r="D148" t="str">
            <v>Guy Wire     22  mm2</v>
          </cell>
          <cell r="E148" t="str">
            <v>Meter</v>
          </cell>
          <cell r="F148">
            <v>3500</v>
          </cell>
          <cell r="G148">
            <v>0</v>
          </cell>
          <cell r="J148">
            <v>0</v>
          </cell>
          <cell r="K148">
            <v>4200</v>
          </cell>
          <cell r="L148">
            <v>4550</v>
          </cell>
          <cell r="M148">
            <v>3850.0000000000005</v>
          </cell>
          <cell r="N148">
            <v>3675</v>
          </cell>
          <cell r="AC148">
            <v>2450</v>
          </cell>
        </row>
        <row r="149">
          <cell r="A149">
            <v>143</v>
          </cell>
          <cell r="B149" t="str">
            <v>GW35</v>
          </cell>
          <cell r="C149">
            <v>1105</v>
          </cell>
          <cell r="D149" t="str">
            <v>Guy Wire     35  mm2</v>
          </cell>
          <cell r="E149" t="str">
            <v>Meter</v>
          </cell>
          <cell r="F149">
            <v>4550</v>
          </cell>
          <cell r="G149">
            <v>4000</v>
          </cell>
          <cell r="H149" t="str">
            <v>dp27/4/06</v>
          </cell>
          <cell r="J149">
            <v>0</v>
          </cell>
          <cell r="K149">
            <v>5460</v>
          </cell>
          <cell r="L149">
            <v>5915</v>
          </cell>
          <cell r="M149">
            <v>5005</v>
          </cell>
          <cell r="N149">
            <v>4777.5</v>
          </cell>
          <cell r="AC149">
            <v>3185</v>
          </cell>
        </row>
        <row r="150">
          <cell r="A150">
            <v>144</v>
          </cell>
          <cell r="B150" t="str">
            <v>GW50</v>
          </cell>
          <cell r="C150">
            <v>1106</v>
          </cell>
          <cell r="D150" t="str">
            <v>Guy Wire     50  mm2</v>
          </cell>
          <cell r="E150" t="str">
            <v>Meter</v>
          </cell>
          <cell r="F150">
            <v>5750</v>
          </cell>
          <cell r="G150">
            <v>0</v>
          </cell>
          <cell r="J150">
            <v>0</v>
          </cell>
          <cell r="K150">
            <v>6900</v>
          </cell>
          <cell r="L150">
            <v>7475</v>
          </cell>
          <cell r="M150">
            <v>6325.0000000000009</v>
          </cell>
          <cell r="N150">
            <v>6037.5</v>
          </cell>
          <cell r="AC150">
            <v>4024.9999999999995</v>
          </cell>
        </row>
        <row r="151">
          <cell r="A151">
            <v>145</v>
          </cell>
          <cell r="B151" t="str">
            <v>GW70</v>
          </cell>
          <cell r="C151">
            <v>1106</v>
          </cell>
          <cell r="D151" t="str">
            <v>Guy Wire     70  mm2</v>
          </cell>
          <cell r="E151" t="str">
            <v>Meter</v>
          </cell>
          <cell r="F151">
            <v>8000</v>
          </cell>
          <cell r="G151">
            <v>0</v>
          </cell>
          <cell r="J151">
            <v>0</v>
          </cell>
          <cell r="K151">
            <v>9600</v>
          </cell>
          <cell r="L151">
            <v>10400</v>
          </cell>
          <cell r="M151">
            <v>8800</v>
          </cell>
          <cell r="N151">
            <v>8400</v>
          </cell>
          <cell r="AC151">
            <v>5600</v>
          </cell>
        </row>
        <row r="152">
          <cell r="A152">
            <v>146</v>
          </cell>
          <cell r="B152" t="str">
            <v>HLB</v>
          </cell>
          <cell r="C152">
            <v>1107</v>
          </cell>
          <cell r="D152" t="str">
            <v>Hot Line Clamp (35 mm2-70 mm2)</v>
          </cell>
          <cell r="E152" t="str">
            <v>Buah</v>
          </cell>
          <cell r="F152">
            <v>25000</v>
          </cell>
          <cell r="G152">
            <v>18500</v>
          </cell>
          <cell r="J152">
            <v>35160</v>
          </cell>
          <cell r="K152">
            <v>30000</v>
          </cell>
          <cell r="L152">
            <v>32500</v>
          </cell>
          <cell r="M152">
            <v>27500.000000000004</v>
          </cell>
          <cell r="N152">
            <v>26250</v>
          </cell>
          <cell r="O152">
            <v>30000</v>
          </cell>
          <cell r="AC152">
            <v>17500</v>
          </cell>
        </row>
        <row r="153">
          <cell r="A153">
            <v>147</v>
          </cell>
          <cell r="B153" t="str">
            <v>HL1524</v>
          </cell>
          <cell r="C153">
            <v>1107</v>
          </cell>
          <cell r="D153" t="str">
            <v>Hot Line Clamp (150 mm2-240 mm2)</v>
          </cell>
          <cell r="E153" t="str">
            <v>Buah</v>
          </cell>
          <cell r="F153">
            <v>100000</v>
          </cell>
          <cell r="G153">
            <v>0</v>
          </cell>
          <cell r="J153">
            <v>0</v>
          </cell>
          <cell r="K153">
            <v>120000</v>
          </cell>
          <cell r="L153">
            <v>130000</v>
          </cell>
          <cell r="M153">
            <v>110000.00000000001</v>
          </cell>
          <cell r="N153">
            <v>105000</v>
          </cell>
          <cell r="O153">
            <v>40000</v>
          </cell>
          <cell r="AC153">
            <v>70000</v>
          </cell>
        </row>
        <row r="154">
          <cell r="A154">
            <v>148</v>
          </cell>
          <cell r="B154" t="str">
            <v>LLCJP</v>
          </cell>
          <cell r="C154">
            <v>1108</v>
          </cell>
          <cell r="D154" t="str">
            <v>Hot Line Clamp LLC 70-240 Merk JP</v>
          </cell>
          <cell r="E154" t="str">
            <v>Buah</v>
          </cell>
          <cell r="F154">
            <v>74750</v>
          </cell>
          <cell r="G154">
            <v>0</v>
          </cell>
          <cell r="J154">
            <v>0</v>
          </cell>
          <cell r="K154">
            <v>89700</v>
          </cell>
          <cell r="L154">
            <v>97175</v>
          </cell>
          <cell r="M154">
            <v>82225</v>
          </cell>
          <cell r="N154">
            <v>78487.5</v>
          </cell>
          <cell r="O154">
            <v>114000</v>
          </cell>
          <cell r="AC154">
            <v>52325</v>
          </cell>
        </row>
        <row r="155">
          <cell r="A155">
            <v>149</v>
          </cell>
          <cell r="B155" t="str">
            <v>TMJ6T</v>
          </cell>
          <cell r="C155">
            <v>1109</v>
          </cell>
          <cell r="D155" t="str">
            <v>Insulating Tape  (MJ6 - T)</v>
          </cell>
          <cell r="E155" t="str">
            <v>Buah</v>
          </cell>
          <cell r="G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AC155">
            <v>0</v>
          </cell>
        </row>
        <row r="156">
          <cell r="A156">
            <v>150</v>
          </cell>
          <cell r="B156" t="str">
            <v>SUS</v>
          </cell>
          <cell r="C156">
            <v>1110</v>
          </cell>
          <cell r="D156" t="str">
            <v>Isolator Tarik ( Suspension ) 20 KV</v>
          </cell>
          <cell r="E156" t="str">
            <v>Buah</v>
          </cell>
          <cell r="F156">
            <v>125000</v>
          </cell>
          <cell r="G156">
            <v>0</v>
          </cell>
          <cell r="J156">
            <v>0</v>
          </cell>
          <cell r="K156">
            <v>150000</v>
          </cell>
          <cell r="L156">
            <v>162500</v>
          </cell>
          <cell r="M156">
            <v>137500</v>
          </cell>
          <cell r="N156">
            <v>131250</v>
          </cell>
          <cell r="O156">
            <v>185000</v>
          </cell>
          <cell r="P156">
            <v>256750</v>
          </cell>
          <cell r="AC156">
            <v>87500</v>
          </cell>
        </row>
        <row r="157">
          <cell r="A157">
            <v>151</v>
          </cell>
          <cell r="B157" t="str">
            <v>itls</v>
          </cell>
          <cell r="C157">
            <v>1111</v>
          </cell>
          <cell r="D157" t="str">
            <v>Isolator Tumpu ( Long Shank ) 20 KV</v>
          </cell>
          <cell r="E157" t="str">
            <v>Buah</v>
          </cell>
          <cell r="F157">
            <v>115000</v>
          </cell>
          <cell r="G157">
            <v>0</v>
          </cell>
          <cell r="J157">
            <v>0</v>
          </cell>
          <cell r="K157">
            <v>138000</v>
          </cell>
          <cell r="L157">
            <v>149500</v>
          </cell>
          <cell r="M157">
            <v>126500.00000000001</v>
          </cell>
          <cell r="N157">
            <v>120750</v>
          </cell>
          <cell r="O157">
            <v>165000</v>
          </cell>
          <cell r="AC157">
            <v>80500</v>
          </cell>
        </row>
        <row r="158">
          <cell r="A158">
            <v>152</v>
          </cell>
          <cell r="B158" t="str">
            <v>itpp</v>
          </cell>
          <cell r="C158">
            <v>1111</v>
          </cell>
          <cell r="D158" t="str">
            <v>Isolator Tumpu ( Pin Post ) 20 KV</v>
          </cell>
          <cell r="E158" t="str">
            <v>Buah</v>
          </cell>
          <cell r="F158">
            <v>105000</v>
          </cell>
          <cell r="G158">
            <v>0</v>
          </cell>
          <cell r="J158">
            <v>0</v>
          </cell>
          <cell r="K158">
            <v>126000</v>
          </cell>
          <cell r="L158">
            <v>136500</v>
          </cell>
          <cell r="M158">
            <v>115500.00000000001</v>
          </cell>
          <cell r="N158">
            <v>110250</v>
          </cell>
          <cell r="AC158">
            <v>73500</v>
          </cell>
        </row>
        <row r="159">
          <cell r="A159">
            <v>153</v>
          </cell>
          <cell r="B159" t="str">
            <v>itss</v>
          </cell>
          <cell r="C159">
            <v>1112</v>
          </cell>
          <cell r="D159" t="str">
            <v>Isolator Tumpu ( Short Shank ) 20 KV</v>
          </cell>
          <cell r="E159" t="str">
            <v>Buah</v>
          </cell>
          <cell r="F159">
            <v>120000</v>
          </cell>
          <cell r="G159">
            <v>0</v>
          </cell>
          <cell r="J159">
            <v>0</v>
          </cell>
          <cell r="K159">
            <v>144000</v>
          </cell>
          <cell r="L159">
            <v>156000</v>
          </cell>
          <cell r="M159">
            <v>132000</v>
          </cell>
          <cell r="N159">
            <v>126000</v>
          </cell>
          <cell r="O159">
            <v>155000</v>
          </cell>
          <cell r="AC159">
            <v>84000</v>
          </cell>
        </row>
        <row r="160">
          <cell r="A160">
            <v>154</v>
          </cell>
          <cell r="B160" t="str">
            <v>J5T</v>
          </cell>
          <cell r="C160">
            <v>1113</v>
          </cell>
          <cell r="D160" t="str">
            <v>J5 - T ( CJ2 )</v>
          </cell>
          <cell r="E160" t="str">
            <v>Buah</v>
          </cell>
          <cell r="F160">
            <v>14500</v>
          </cell>
          <cell r="G160">
            <v>0</v>
          </cell>
          <cell r="J160">
            <v>0</v>
          </cell>
          <cell r="K160">
            <v>17400</v>
          </cell>
          <cell r="L160">
            <v>18850</v>
          </cell>
          <cell r="M160">
            <v>15950.000000000002</v>
          </cell>
          <cell r="N160">
            <v>15225</v>
          </cell>
          <cell r="O160">
            <v>24727</v>
          </cell>
          <cell r="AC160">
            <v>10150</v>
          </cell>
        </row>
        <row r="161">
          <cell r="A161">
            <v>155</v>
          </cell>
          <cell r="B161" t="str">
            <v>J6T</v>
          </cell>
          <cell r="C161">
            <v>1114</v>
          </cell>
          <cell r="D161" t="str">
            <v>J6 - T ( CJ4 )</v>
          </cell>
          <cell r="E161" t="str">
            <v>Buah</v>
          </cell>
          <cell r="F161">
            <v>19500</v>
          </cell>
          <cell r="G161">
            <v>0</v>
          </cell>
          <cell r="J161">
            <v>0</v>
          </cell>
          <cell r="K161">
            <v>23400</v>
          </cell>
          <cell r="L161">
            <v>25350</v>
          </cell>
          <cell r="M161">
            <v>21450</v>
          </cell>
          <cell r="N161">
            <v>20475</v>
          </cell>
          <cell r="O161">
            <v>35000</v>
          </cell>
          <cell r="AC161">
            <v>13650</v>
          </cell>
        </row>
        <row r="162">
          <cell r="A162">
            <v>156</v>
          </cell>
          <cell r="B162" t="str">
            <v>J7T</v>
          </cell>
          <cell r="C162">
            <v>1115</v>
          </cell>
          <cell r="D162" t="str">
            <v>J7 - T ( CJ3 )</v>
          </cell>
          <cell r="E162" t="str">
            <v>Buah</v>
          </cell>
          <cell r="F162">
            <v>45000</v>
          </cell>
          <cell r="G162">
            <v>27000</v>
          </cell>
          <cell r="H162" t="str">
            <v>ha 7/3/06</v>
          </cell>
          <cell r="J162">
            <v>0</v>
          </cell>
          <cell r="K162">
            <v>54000</v>
          </cell>
          <cell r="L162">
            <v>58500</v>
          </cell>
          <cell r="M162">
            <v>49500.000000000007</v>
          </cell>
          <cell r="N162">
            <v>47250</v>
          </cell>
          <cell r="O162">
            <v>45064</v>
          </cell>
          <cell r="AC162">
            <v>31499.999999999996</v>
          </cell>
        </row>
        <row r="163">
          <cell r="A163">
            <v>157</v>
          </cell>
          <cell r="B163" t="str">
            <v>JS15</v>
          </cell>
          <cell r="C163">
            <v>1120</v>
          </cell>
          <cell r="D163" t="str">
            <v>Joint sleave 150 mm</v>
          </cell>
          <cell r="E163" t="str">
            <v>Buah</v>
          </cell>
          <cell r="F163">
            <v>32500</v>
          </cell>
          <cell r="G163">
            <v>0</v>
          </cell>
          <cell r="H163">
            <v>39139</v>
          </cell>
          <cell r="J163">
            <v>0</v>
          </cell>
          <cell r="K163">
            <v>39000</v>
          </cell>
          <cell r="L163">
            <v>42250</v>
          </cell>
          <cell r="M163">
            <v>35750</v>
          </cell>
          <cell r="N163">
            <v>34125</v>
          </cell>
          <cell r="AC163">
            <v>22750</v>
          </cell>
        </row>
        <row r="164">
          <cell r="A164">
            <v>158</v>
          </cell>
          <cell r="B164" t="str">
            <v>JS16</v>
          </cell>
          <cell r="C164">
            <v>1116</v>
          </cell>
          <cell r="D164" t="str">
            <v>joint sleave 16 mm</v>
          </cell>
          <cell r="E164" t="str">
            <v>Buah</v>
          </cell>
          <cell r="F164">
            <v>4500</v>
          </cell>
          <cell r="G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Q164" t="str">
            <v>h</v>
          </cell>
          <cell r="R164" t="str">
            <v>trans</v>
          </cell>
          <cell r="S164" t="str">
            <v>plus</v>
          </cell>
          <cell r="T164" t="str">
            <v>pjk</v>
          </cell>
          <cell r="U164" t="str">
            <v>plus</v>
          </cell>
          <cell r="AC164">
            <v>0</v>
          </cell>
        </row>
        <row r="165">
          <cell r="A165">
            <v>159</v>
          </cell>
          <cell r="B165" t="str">
            <v>JS24</v>
          </cell>
          <cell r="C165">
            <v>1121</v>
          </cell>
          <cell r="D165" t="str">
            <v>joint sleave 240 mm</v>
          </cell>
          <cell r="E165" t="str">
            <v>Buah</v>
          </cell>
          <cell r="F165">
            <v>37500</v>
          </cell>
          <cell r="G165">
            <v>0</v>
          </cell>
          <cell r="H165">
            <v>39139</v>
          </cell>
          <cell r="J165">
            <v>0</v>
          </cell>
          <cell r="K165">
            <v>45000</v>
          </cell>
          <cell r="L165">
            <v>48750</v>
          </cell>
          <cell r="M165">
            <v>41250</v>
          </cell>
          <cell r="N165">
            <v>39375</v>
          </cell>
          <cell r="Q165">
            <v>4000</v>
          </cell>
          <cell r="R165">
            <v>400</v>
          </cell>
          <cell r="S165">
            <v>4400</v>
          </cell>
          <cell r="T165">
            <v>440</v>
          </cell>
          <cell r="U165">
            <v>4840</v>
          </cell>
          <cell r="AC165">
            <v>26250</v>
          </cell>
        </row>
        <row r="166">
          <cell r="A166">
            <v>160</v>
          </cell>
          <cell r="B166" t="str">
            <v>JS25</v>
          </cell>
          <cell r="C166">
            <v>1117</v>
          </cell>
          <cell r="D166" t="str">
            <v>joint sleave 25 mm</v>
          </cell>
          <cell r="E166" t="str">
            <v>Buah</v>
          </cell>
          <cell r="F166">
            <v>300000</v>
          </cell>
          <cell r="G166">
            <v>0</v>
          </cell>
          <cell r="J166">
            <v>360000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AC166">
            <v>0</v>
          </cell>
        </row>
        <row r="167">
          <cell r="A167">
            <v>161</v>
          </cell>
          <cell r="B167" t="str">
            <v>JS35</v>
          </cell>
          <cell r="C167">
            <v>1118</v>
          </cell>
          <cell r="D167" t="str">
            <v>joint sleave 35 mm</v>
          </cell>
          <cell r="E167" t="str">
            <v>Buah</v>
          </cell>
          <cell r="F167">
            <v>5300</v>
          </cell>
          <cell r="G167">
            <v>0</v>
          </cell>
          <cell r="J167">
            <v>8400</v>
          </cell>
          <cell r="K167">
            <v>6360</v>
          </cell>
          <cell r="L167">
            <v>6890</v>
          </cell>
          <cell r="M167">
            <v>5830.0000000000009</v>
          </cell>
          <cell r="N167">
            <v>5565</v>
          </cell>
          <cell r="AC167">
            <v>3709.9999999999995</v>
          </cell>
        </row>
        <row r="168">
          <cell r="A168">
            <v>162</v>
          </cell>
          <cell r="B168" t="str">
            <v>JS50</v>
          </cell>
          <cell r="C168">
            <v>1118</v>
          </cell>
          <cell r="D168" t="str">
            <v>joint sleave 50 mm</v>
          </cell>
          <cell r="E168" t="str">
            <v>Buah</v>
          </cell>
          <cell r="F168">
            <v>7000</v>
          </cell>
          <cell r="G168">
            <v>0</v>
          </cell>
          <cell r="J168">
            <v>0</v>
          </cell>
          <cell r="K168">
            <v>8400</v>
          </cell>
          <cell r="L168">
            <v>9100</v>
          </cell>
          <cell r="M168">
            <v>7700.0000000000009</v>
          </cell>
          <cell r="N168">
            <v>7350</v>
          </cell>
          <cell r="AC168">
            <v>4900</v>
          </cell>
        </row>
        <row r="169">
          <cell r="A169">
            <v>163</v>
          </cell>
          <cell r="B169" t="str">
            <v>JS70</v>
          </cell>
          <cell r="C169">
            <v>1119</v>
          </cell>
          <cell r="D169" t="str">
            <v>joint sleave 70 mm</v>
          </cell>
          <cell r="E169" t="str">
            <v>Buah</v>
          </cell>
          <cell r="F169">
            <v>17000</v>
          </cell>
          <cell r="G169">
            <v>0</v>
          </cell>
          <cell r="J169">
            <v>0</v>
          </cell>
          <cell r="K169">
            <v>20400</v>
          </cell>
          <cell r="L169">
            <v>22100</v>
          </cell>
          <cell r="M169">
            <v>18700</v>
          </cell>
          <cell r="N169">
            <v>17850</v>
          </cell>
          <cell r="AC169">
            <v>11900</v>
          </cell>
        </row>
        <row r="170">
          <cell r="A170">
            <v>164</v>
          </cell>
          <cell r="B170" t="str">
            <v>KAOS</v>
          </cell>
          <cell r="C170">
            <v>1122</v>
          </cell>
          <cell r="D170" t="str">
            <v>Kain Kaos</v>
          </cell>
          <cell r="E170" t="str">
            <v>KG</v>
          </cell>
          <cell r="F170">
            <v>20000</v>
          </cell>
          <cell r="G170">
            <v>0</v>
          </cell>
          <cell r="J170">
            <v>0</v>
          </cell>
          <cell r="K170">
            <v>24000</v>
          </cell>
          <cell r="L170">
            <v>26000</v>
          </cell>
          <cell r="M170">
            <v>22000</v>
          </cell>
          <cell r="N170">
            <v>21000</v>
          </cell>
          <cell r="AC170">
            <v>14000</v>
          </cell>
        </row>
        <row r="171">
          <cell r="A171">
            <v>165</v>
          </cell>
          <cell r="B171" t="str">
            <v>ks</v>
          </cell>
          <cell r="C171">
            <v>1122</v>
          </cell>
          <cell r="D171" t="str">
            <v>kousen</v>
          </cell>
          <cell r="E171" t="str">
            <v>Buah</v>
          </cell>
          <cell r="F171">
            <v>750</v>
          </cell>
          <cell r="G171">
            <v>0</v>
          </cell>
          <cell r="J171">
            <v>12000</v>
          </cell>
          <cell r="K171">
            <v>900</v>
          </cell>
          <cell r="L171">
            <v>975</v>
          </cell>
          <cell r="M171">
            <v>825.00000000000011</v>
          </cell>
          <cell r="N171">
            <v>787.5</v>
          </cell>
          <cell r="AC171">
            <v>525</v>
          </cell>
        </row>
        <row r="172">
          <cell r="A172">
            <v>166</v>
          </cell>
          <cell r="B172" t="str">
            <v>KBB86</v>
          </cell>
          <cell r="C172">
            <v>1127</v>
          </cell>
          <cell r="D172" t="str">
            <v>Klem Beugel Bevesteging 8 x 6"</v>
          </cell>
          <cell r="E172" t="str">
            <v>Buah</v>
          </cell>
          <cell r="F172">
            <v>31500</v>
          </cell>
          <cell r="G172">
            <v>0</v>
          </cell>
          <cell r="J172">
            <v>0</v>
          </cell>
          <cell r="K172">
            <v>37800</v>
          </cell>
          <cell r="L172">
            <v>40950</v>
          </cell>
          <cell r="M172">
            <v>34650</v>
          </cell>
          <cell r="N172">
            <v>33075</v>
          </cell>
          <cell r="AC172">
            <v>22050</v>
          </cell>
        </row>
        <row r="173">
          <cell r="A173">
            <v>167</v>
          </cell>
          <cell r="B173" t="str">
            <v>KNTN0</v>
          </cell>
          <cell r="C173">
            <v>1125</v>
          </cell>
          <cell r="D173" t="str">
            <v>Kaki NT NH 0</v>
          </cell>
          <cell r="E173" t="str">
            <v>Buah</v>
          </cell>
          <cell r="F173">
            <v>28750</v>
          </cell>
          <cell r="G173">
            <v>0</v>
          </cell>
          <cell r="J173">
            <v>0</v>
          </cell>
          <cell r="K173">
            <v>34500</v>
          </cell>
          <cell r="L173">
            <v>37375</v>
          </cell>
          <cell r="M173">
            <v>31625.000000000004</v>
          </cell>
          <cell r="N173">
            <v>30187.5</v>
          </cell>
          <cell r="AC173">
            <v>20125</v>
          </cell>
        </row>
        <row r="174">
          <cell r="A174">
            <v>168</v>
          </cell>
          <cell r="B174" t="str">
            <v>KNTN00</v>
          </cell>
          <cell r="C174">
            <v>1126</v>
          </cell>
          <cell r="D174" t="str">
            <v>Kaki NT NH 00</v>
          </cell>
          <cell r="E174" t="str">
            <v>Buah</v>
          </cell>
          <cell r="F174">
            <v>20000</v>
          </cell>
          <cell r="G174">
            <v>0</v>
          </cell>
          <cell r="J174">
            <v>0</v>
          </cell>
          <cell r="K174">
            <v>24000</v>
          </cell>
          <cell r="L174">
            <v>26000</v>
          </cell>
          <cell r="M174">
            <v>22000</v>
          </cell>
          <cell r="N174">
            <v>21000</v>
          </cell>
          <cell r="AC174">
            <v>14000</v>
          </cell>
        </row>
        <row r="175">
          <cell r="A175">
            <v>169</v>
          </cell>
          <cell r="B175" t="str">
            <v>KNTN1</v>
          </cell>
          <cell r="C175">
            <v>1123</v>
          </cell>
          <cell r="D175" t="str">
            <v>Kaki NT NH 1</v>
          </cell>
          <cell r="E175" t="str">
            <v>Buah</v>
          </cell>
          <cell r="F175">
            <v>45000</v>
          </cell>
          <cell r="G175">
            <v>0</v>
          </cell>
          <cell r="J175">
            <v>0</v>
          </cell>
          <cell r="K175">
            <v>54000</v>
          </cell>
          <cell r="L175">
            <v>58500</v>
          </cell>
          <cell r="M175">
            <v>49500.000000000007</v>
          </cell>
          <cell r="N175">
            <v>47250</v>
          </cell>
          <cell r="AC175">
            <v>31499.999999999996</v>
          </cell>
        </row>
        <row r="176">
          <cell r="A176">
            <v>170</v>
          </cell>
          <cell r="B176" t="str">
            <v>KNTN2</v>
          </cell>
          <cell r="C176">
            <v>1124</v>
          </cell>
          <cell r="D176" t="str">
            <v>Kaki NT NH 2</v>
          </cell>
          <cell r="E176" t="str">
            <v>Buah</v>
          </cell>
          <cell r="F176">
            <v>60000</v>
          </cell>
          <cell r="G176">
            <v>0</v>
          </cell>
          <cell r="J176">
            <v>719880</v>
          </cell>
          <cell r="K176">
            <v>72000</v>
          </cell>
          <cell r="L176">
            <v>78000</v>
          </cell>
          <cell r="M176">
            <v>66000</v>
          </cell>
          <cell r="N176">
            <v>63000</v>
          </cell>
          <cell r="AC176">
            <v>42000</v>
          </cell>
        </row>
        <row r="177">
          <cell r="A177">
            <v>171</v>
          </cell>
          <cell r="B177" t="str">
            <v>KNTN3</v>
          </cell>
          <cell r="C177">
            <v>1124</v>
          </cell>
          <cell r="D177" t="str">
            <v>Kaki NT NH 3</v>
          </cell>
          <cell r="E177" t="str">
            <v>Buah</v>
          </cell>
          <cell r="F177">
            <v>135000</v>
          </cell>
          <cell r="G177">
            <v>0</v>
          </cell>
          <cell r="J177">
            <v>802080</v>
          </cell>
          <cell r="K177">
            <v>162000</v>
          </cell>
          <cell r="L177">
            <v>175500</v>
          </cell>
          <cell r="M177">
            <v>148500</v>
          </cell>
          <cell r="N177">
            <v>141750</v>
          </cell>
          <cell r="AC177">
            <v>94500</v>
          </cell>
        </row>
        <row r="178">
          <cell r="A178">
            <v>172</v>
          </cell>
          <cell r="B178" t="str">
            <v>KNEE3</v>
          </cell>
          <cell r="C178">
            <v>1127</v>
          </cell>
          <cell r="D178" t="str">
            <v>Knee 3"</v>
          </cell>
          <cell r="E178" t="str">
            <v>Buah</v>
          </cell>
          <cell r="G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AC178">
            <v>0</v>
          </cell>
        </row>
        <row r="179">
          <cell r="A179">
            <v>173</v>
          </cell>
          <cell r="B179" t="str">
            <v>LC71</v>
          </cell>
          <cell r="C179">
            <v>1128</v>
          </cell>
          <cell r="D179" t="str">
            <v>LC 71</v>
          </cell>
          <cell r="E179" t="str">
            <v>Buah</v>
          </cell>
          <cell r="F179">
            <v>7000</v>
          </cell>
          <cell r="G179">
            <v>13500</v>
          </cell>
          <cell r="H179">
            <v>39139</v>
          </cell>
          <cell r="J179">
            <v>16800</v>
          </cell>
          <cell r="K179">
            <v>8400</v>
          </cell>
          <cell r="L179">
            <v>9100</v>
          </cell>
          <cell r="M179">
            <v>7700.0000000000009</v>
          </cell>
          <cell r="N179">
            <v>7350</v>
          </cell>
          <cell r="O179">
            <v>14552</v>
          </cell>
          <cell r="AC179">
            <v>4900</v>
          </cell>
        </row>
        <row r="180">
          <cell r="A180">
            <v>174</v>
          </cell>
          <cell r="B180" t="str">
            <v>LC74</v>
          </cell>
          <cell r="C180">
            <v>1129</v>
          </cell>
          <cell r="D180" t="str">
            <v>LC 74</v>
          </cell>
          <cell r="E180" t="str">
            <v>Buah</v>
          </cell>
          <cell r="F180">
            <v>9000</v>
          </cell>
          <cell r="G180">
            <v>0</v>
          </cell>
          <cell r="H180">
            <v>39139</v>
          </cell>
          <cell r="J180">
            <v>0</v>
          </cell>
          <cell r="K180">
            <v>10800</v>
          </cell>
          <cell r="L180">
            <v>11700</v>
          </cell>
          <cell r="M180">
            <v>9900</v>
          </cell>
          <cell r="N180">
            <v>9450</v>
          </cell>
          <cell r="AC180">
            <v>6300</v>
          </cell>
        </row>
        <row r="181">
          <cell r="A181">
            <v>175</v>
          </cell>
          <cell r="B181" t="str">
            <v>ARR5</v>
          </cell>
          <cell r="C181">
            <v>1009</v>
          </cell>
          <cell r="D181" t="str">
            <v>Lightning Arrester 20 KV , 5 KA</v>
          </cell>
          <cell r="E181" t="str">
            <v>Buah</v>
          </cell>
          <cell r="F181">
            <v>460000</v>
          </cell>
          <cell r="G181">
            <v>0</v>
          </cell>
          <cell r="J181">
            <v>18000</v>
          </cell>
          <cell r="K181">
            <v>552000</v>
          </cell>
          <cell r="L181">
            <v>598000</v>
          </cell>
          <cell r="M181">
            <v>506000.00000000006</v>
          </cell>
          <cell r="N181">
            <v>483000</v>
          </cell>
          <cell r="O181">
            <v>537500</v>
          </cell>
          <cell r="AC181">
            <v>322000</v>
          </cell>
        </row>
        <row r="182">
          <cell r="A182">
            <v>176</v>
          </cell>
          <cell r="B182" t="str">
            <v>lm08</v>
          </cell>
          <cell r="C182">
            <v>1009</v>
          </cell>
          <cell r="D182" t="str">
            <v>Loden Manset 0,8 Kg</v>
          </cell>
          <cell r="E182" t="str">
            <v>Buah</v>
          </cell>
          <cell r="F182">
            <v>13500</v>
          </cell>
          <cell r="G182">
            <v>14500</v>
          </cell>
          <cell r="J182">
            <v>20400</v>
          </cell>
          <cell r="K182">
            <v>16200</v>
          </cell>
          <cell r="L182">
            <v>17550</v>
          </cell>
          <cell r="M182">
            <v>14850.000000000002</v>
          </cell>
          <cell r="N182">
            <v>14175</v>
          </cell>
          <cell r="AC182">
            <v>9450</v>
          </cell>
        </row>
        <row r="183">
          <cell r="A183">
            <v>177</v>
          </cell>
          <cell r="B183" t="str">
            <v>ARR10</v>
          </cell>
          <cell r="C183">
            <v>1009</v>
          </cell>
          <cell r="D183" t="str">
            <v>Lightning Arrester 20 KV , 10 KA</v>
          </cell>
          <cell r="E183" t="str">
            <v>Buah</v>
          </cell>
          <cell r="F183">
            <v>460000</v>
          </cell>
          <cell r="G183">
            <v>16500</v>
          </cell>
          <cell r="H183">
            <v>17500</v>
          </cell>
          <cell r="J183">
            <v>21600</v>
          </cell>
          <cell r="K183">
            <v>552000</v>
          </cell>
          <cell r="L183">
            <v>598000</v>
          </cell>
          <cell r="M183">
            <v>506000.00000000006</v>
          </cell>
          <cell r="N183">
            <v>483000</v>
          </cell>
          <cell r="O183">
            <v>613010</v>
          </cell>
          <cell r="AC183">
            <v>322000</v>
          </cell>
        </row>
        <row r="184">
          <cell r="A184">
            <v>178</v>
          </cell>
          <cell r="B184" t="str">
            <v>LBS</v>
          </cell>
          <cell r="C184">
            <v>1130</v>
          </cell>
          <cell r="D184" t="str">
            <v>Load Break Switches 20 KV ,630 A</v>
          </cell>
          <cell r="E184" t="str">
            <v>Buah</v>
          </cell>
          <cell r="F184">
            <v>1275000</v>
          </cell>
          <cell r="G184">
            <v>0</v>
          </cell>
          <cell r="J184">
            <v>24000</v>
          </cell>
          <cell r="K184">
            <v>1530000</v>
          </cell>
          <cell r="L184">
            <v>1657500</v>
          </cell>
          <cell r="M184">
            <v>1402500</v>
          </cell>
          <cell r="N184">
            <v>1338750</v>
          </cell>
          <cell r="Q184" t="str">
            <v>h</v>
          </cell>
          <cell r="R184" t="str">
            <v>trans</v>
          </cell>
          <cell r="S184" t="str">
            <v>plus</v>
          </cell>
          <cell r="T184" t="str">
            <v>pjk</v>
          </cell>
          <cell r="U184" t="str">
            <v>plus</v>
          </cell>
          <cell r="AC184">
            <v>892500</v>
          </cell>
        </row>
        <row r="185">
          <cell r="A185">
            <v>179</v>
          </cell>
          <cell r="B185" t="str">
            <v>LN58</v>
          </cell>
          <cell r="C185">
            <v>1131</v>
          </cell>
          <cell r="D185" t="str">
            <v>Lock nut 5/8"</v>
          </cell>
          <cell r="E185" t="str">
            <v>Buah</v>
          </cell>
          <cell r="F185">
            <v>1000</v>
          </cell>
          <cell r="G185">
            <v>0</v>
          </cell>
          <cell r="J185">
            <v>0</v>
          </cell>
          <cell r="K185">
            <v>1200</v>
          </cell>
          <cell r="L185">
            <v>1300</v>
          </cell>
          <cell r="M185">
            <v>1100</v>
          </cell>
          <cell r="N185">
            <v>1050</v>
          </cell>
          <cell r="Q185">
            <v>6350</v>
          </cell>
          <cell r="R185">
            <v>133.33333333333334</v>
          </cell>
          <cell r="S185">
            <v>6483.333333333333</v>
          </cell>
          <cell r="T185">
            <v>648.33333333333337</v>
          </cell>
          <cell r="U185">
            <v>7131.6666666666661</v>
          </cell>
          <cell r="AC185">
            <v>700</v>
          </cell>
        </row>
        <row r="186">
          <cell r="A186">
            <v>180</v>
          </cell>
          <cell r="B186" t="str">
            <v>l135</v>
          </cell>
          <cell r="C186" t="str">
            <v>Pole Band Doble Up Set 7,5"</v>
          </cell>
          <cell r="D186" t="str">
            <v>LVTC 1 x 35 mm</v>
          </cell>
          <cell r="E186" t="str">
            <v>Meter</v>
          </cell>
          <cell r="F186">
            <v>4485</v>
          </cell>
          <cell r="G186">
            <v>15500</v>
          </cell>
          <cell r="J186">
            <v>21600</v>
          </cell>
          <cell r="K186">
            <v>5382</v>
          </cell>
          <cell r="L186">
            <v>5830.5</v>
          </cell>
          <cell r="M186">
            <v>4933.5</v>
          </cell>
          <cell r="N186">
            <v>4709.25</v>
          </cell>
          <cell r="AC186">
            <v>3139.5</v>
          </cell>
        </row>
        <row r="187">
          <cell r="A187">
            <v>181</v>
          </cell>
          <cell r="B187" t="str">
            <v>L17</v>
          </cell>
          <cell r="C187">
            <v>1132</v>
          </cell>
          <cell r="D187" t="str">
            <v>LVTC 1 x 70 mm</v>
          </cell>
          <cell r="E187" t="str">
            <v>Meter</v>
          </cell>
          <cell r="F187">
            <v>6900</v>
          </cell>
          <cell r="G187">
            <v>0</v>
          </cell>
          <cell r="J187">
            <v>0</v>
          </cell>
          <cell r="K187">
            <v>8280</v>
          </cell>
          <cell r="L187">
            <v>8970</v>
          </cell>
          <cell r="M187">
            <v>7590.0000000000009</v>
          </cell>
          <cell r="N187">
            <v>7245</v>
          </cell>
          <cell r="AC187">
            <v>4830</v>
          </cell>
        </row>
        <row r="188">
          <cell r="A188">
            <v>182</v>
          </cell>
          <cell r="B188" t="str">
            <v>L15</v>
          </cell>
          <cell r="C188">
            <v>1133</v>
          </cell>
          <cell r="D188" t="str">
            <v>LVTC 1X50</v>
          </cell>
          <cell r="E188" t="str">
            <v>Meter</v>
          </cell>
          <cell r="F188">
            <v>5900</v>
          </cell>
          <cell r="G188">
            <v>0</v>
          </cell>
          <cell r="J188">
            <v>0</v>
          </cell>
          <cell r="K188">
            <v>7080</v>
          </cell>
          <cell r="L188">
            <v>7670</v>
          </cell>
          <cell r="M188">
            <v>6490.0000000000009</v>
          </cell>
          <cell r="N188">
            <v>6195</v>
          </cell>
          <cell r="AC188">
            <v>4130</v>
          </cell>
        </row>
        <row r="189">
          <cell r="A189">
            <v>183</v>
          </cell>
          <cell r="B189" t="str">
            <v>L21</v>
          </cell>
          <cell r="C189">
            <v>1134</v>
          </cell>
          <cell r="D189" t="str">
            <v>LVTC 2 x 10 mm</v>
          </cell>
          <cell r="E189" t="str">
            <v>Meter</v>
          </cell>
          <cell r="F189">
            <v>3490</v>
          </cell>
          <cell r="G189">
            <v>0</v>
          </cell>
          <cell r="J189">
            <v>0</v>
          </cell>
          <cell r="K189">
            <v>4188</v>
          </cell>
          <cell r="L189">
            <v>4537</v>
          </cell>
          <cell r="M189">
            <v>3839.0000000000005</v>
          </cell>
          <cell r="N189">
            <v>3664.5</v>
          </cell>
          <cell r="Q189">
            <v>2750</v>
          </cell>
          <cell r="R189">
            <v>66.666666666666671</v>
          </cell>
          <cell r="S189">
            <v>2816.6666666666665</v>
          </cell>
          <cell r="T189">
            <v>281.66666666666669</v>
          </cell>
          <cell r="U189">
            <v>3098.333333333333</v>
          </cell>
          <cell r="AC189">
            <v>2443</v>
          </cell>
        </row>
        <row r="190">
          <cell r="A190">
            <v>184</v>
          </cell>
          <cell r="B190" t="str">
            <v>L216</v>
          </cell>
          <cell r="C190">
            <v>1135</v>
          </cell>
          <cell r="D190" t="str">
            <v>LVTC 2 x 16 mm</v>
          </cell>
          <cell r="E190" t="str">
            <v>Meter</v>
          </cell>
          <cell r="F190">
            <v>4840</v>
          </cell>
          <cell r="G190">
            <v>0</v>
          </cell>
          <cell r="J190">
            <v>0</v>
          </cell>
          <cell r="K190">
            <v>5808</v>
          </cell>
          <cell r="L190">
            <v>6292</v>
          </cell>
          <cell r="M190">
            <v>5324</v>
          </cell>
          <cell r="N190">
            <v>5082</v>
          </cell>
          <cell r="Q190">
            <v>4000</v>
          </cell>
          <cell r="R190">
            <v>400</v>
          </cell>
          <cell r="S190">
            <v>4400</v>
          </cell>
          <cell r="T190">
            <v>440</v>
          </cell>
          <cell r="U190">
            <v>4840</v>
          </cell>
          <cell r="AC190">
            <v>3388</v>
          </cell>
        </row>
        <row r="191">
          <cell r="A191">
            <v>185</v>
          </cell>
          <cell r="B191" t="str">
            <v>L2255</v>
          </cell>
          <cell r="C191" t="str">
            <v>Pole Band Single Up Set  7,5"</v>
          </cell>
          <cell r="D191" t="str">
            <v>LVTC 2 x 25 + N 50 mm</v>
          </cell>
          <cell r="E191" t="str">
            <v>Meter</v>
          </cell>
          <cell r="F191">
            <v>13500</v>
          </cell>
          <cell r="G191">
            <v>0</v>
          </cell>
          <cell r="J191">
            <v>21600</v>
          </cell>
          <cell r="K191">
            <v>16200</v>
          </cell>
          <cell r="L191">
            <v>17550</v>
          </cell>
          <cell r="M191">
            <v>14850.000000000002</v>
          </cell>
          <cell r="N191">
            <v>14175</v>
          </cell>
          <cell r="AC191">
            <v>9450</v>
          </cell>
        </row>
        <row r="192">
          <cell r="A192" t="str">
            <v>PBSU85</v>
          </cell>
          <cell r="B192">
            <v>1185</v>
          </cell>
          <cell r="C192" t="str">
            <v>Pole Band Single Up Set  8,5"</v>
          </cell>
          <cell r="D192" t="str">
            <v>LVTC 2 x 35 + N 25 mm</v>
          </cell>
          <cell r="E192" t="str">
            <v>Meter</v>
          </cell>
          <cell r="F192">
            <v>14165</v>
          </cell>
          <cell r="G192">
            <v>0</v>
          </cell>
          <cell r="J192">
            <v>0</v>
          </cell>
          <cell r="K192">
            <v>16998</v>
          </cell>
          <cell r="L192">
            <v>18414.5</v>
          </cell>
          <cell r="M192">
            <v>15581.500000000002</v>
          </cell>
          <cell r="N192">
            <v>14873.25</v>
          </cell>
          <cell r="AC192">
            <v>9915.5</v>
          </cell>
        </row>
        <row r="193">
          <cell r="A193">
            <v>186</v>
          </cell>
          <cell r="B193" t="str">
            <v>L2355</v>
          </cell>
          <cell r="C193">
            <v>1137</v>
          </cell>
          <cell r="D193" t="str">
            <v>LVTC 2 x 35 + N 50 mm</v>
          </cell>
          <cell r="E193" t="str">
            <v>Meter</v>
          </cell>
          <cell r="F193">
            <v>15920</v>
          </cell>
          <cell r="G193">
            <v>0</v>
          </cell>
          <cell r="H193" t="str">
            <v>citra 12/3/06</v>
          </cell>
          <cell r="J193">
            <v>0</v>
          </cell>
          <cell r="K193">
            <v>19104</v>
          </cell>
          <cell r="L193">
            <v>20696</v>
          </cell>
          <cell r="M193">
            <v>17512</v>
          </cell>
          <cell r="N193">
            <v>16716</v>
          </cell>
          <cell r="Q193">
            <v>13950</v>
          </cell>
          <cell r="R193">
            <v>400</v>
          </cell>
          <cell r="S193">
            <v>14350</v>
          </cell>
          <cell r="T193">
            <v>1435</v>
          </cell>
          <cell r="U193">
            <v>15785</v>
          </cell>
          <cell r="AC193">
            <v>11144</v>
          </cell>
        </row>
        <row r="194">
          <cell r="A194">
            <v>187</v>
          </cell>
          <cell r="B194" t="str">
            <v>L2357</v>
          </cell>
          <cell r="C194">
            <v>1138</v>
          </cell>
          <cell r="D194" t="str">
            <v>LVTC 2 x 35 + N 70 mm</v>
          </cell>
          <cell r="E194" t="str">
            <v>Meter</v>
          </cell>
          <cell r="G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AC194">
            <v>0</v>
          </cell>
        </row>
        <row r="195">
          <cell r="A195">
            <v>188</v>
          </cell>
          <cell r="B195" t="str">
            <v>L235</v>
          </cell>
          <cell r="C195">
            <v>1136</v>
          </cell>
          <cell r="D195" t="str">
            <v>LVTC 2 x 35 mm</v>
          </cell>
          <cell r="E195" t="str">
            <v>Meter</v>
          </cell>
          <cell r="F195">
            <v>8970</v>
          </cell>
          <cell r="G195">
            <v>0</v>
          </cell>
          <cell r="H195">
            <v>30000</v>
          </cell>
          <cell r="J195">
            <v>36000</v>
          </cell>
          <cell r="K195">
            <v>10764</v>
          </cell>
          <cell r="L195">
            <v>11661</v>
          </cell>
          <cell r="M195">
            <v>9867</v>
          </cell>
          <cell r="N195">
            <v>9418.5</v>
          </cell>
          <cell r="AC195">
            <v>6279</v>
          </cell>
        </row>
        <row r="196">
          <cell r="A196">
            <v>189</v>
          </cell>
          <cell r="B196" t="str">
            <v>L257</v>
          </cell>
          <cell r="C196">
            <v>1139</v>
          </cell>
          <cell r="D196" t="str">
            <v>LVTC 2 x 50 + N 70 mm</v>
          </cell>
          <cell r="E196" t="str">
            <v>Meter</v>
          </cell>
          <cell r="G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AC196">
            <v>0</v>
          </cell>
        </row>
        <row r="197">
          <cell r="A197">
            <v>190</v>
          </cell>
          <cell r="B197" t="str">
            <v>L275</v>
          </cell>
          <cell r="C197">
            <v>1140</v>
          </cell>
          <cell r="D197" t="str">
            <v>LVTC 2 x 70 + N 50 mm</v>
          </cell>
          <cell r="E197" t="str">
            <v>Meter</v>
          </cell>
          <cell r="F197">
            <v>24720</v>
          </cell>
          <cell r="G197">
            <v>0</v>
          </cell>
          <cell r="J197">
            <v>0</v>
          </cell>
          <cell r="K197">
            <v>29664</v>
          </cell>
          <cell r="L197">
            <v>32136</v>
          </cell>
          <cell r="M197">
            <v>27192.000000000004</v>
          </cell>
          <cell r="N197">
            <v>25956</v>
          </cell>
          <cell r="Q197">
            <v>21600</v>
          </cell>
          <cell r="R197">
            <v>400</v>
          </cell>
          <cell r="S197">
            <v>22000</v>
          </cell>
          <cell r="T197">
            <v>2200</v>
          </cell>
          <cell r="U197">
            <v>24200</v>
          </cell>
          <cell r="AC197">
            <v>17304</v>
          </cell>
        </row>
        <row r="198">
          <cell r="A198">
            <v>191</v>
          </cell>
          <cell r="B198" t="str">
            <v>L32525</v>
          </cell>
          <cell r="C198">
            <v>1141</v>
          </cell>
          <cell r="D198" t="str">
            <v>LVTC 3 x 25 + N 25 mm</v>
          </cell>
          <cell r="E198" t="str">
            <v>Meter</v>
          </cell>
          <cell r="F198">
            <v>14135</v>
          </cell>
          <cell r="G198">
            <v>0</v>
          </cell>
          <cell r="J198">
            <v>0</v>
          </cell>
          <cell r="K198">
            <v>16962</v>
          </cell>
          <cell r="L198">
            <v>18375.5</v>
          </cell>
          <cell r="M198">
            <v>15548.500000000002</v>
          </cell>
          <cell r="N198">
            <v>14841.75</v>
          </cell>
          <cell r="Q198">
            <v>12450</v>
          </cell>
          <cell r="R198">
            <v>400</v>
          </cell>
          <cell r="S198">
            <v>12850</v>
          </cell>
          <cell r="T198">
            <v>1285</v>
          </cell>
          <cell r="U198">
            <v>14135</v>
          </cell>
          <cell r="AC198">
            <v>9894.5</v>
          </cell>
        </row>
        <row r="199">
          <cell r="A199">
            <v>192</v>
          </cell>
          <cell r="B199" t="str">
            <v>L33525</v>
          </cell>
          <cell r="C199">
            <v>1142</v>
          </cell>
          <cell r="D199" t="str">
            <v>LVTC 3 x 35 + N 25 mm</v>
          </cell>
          <cell r="E199" t="str">
            <v>Meter</v>
          </cell>
          <cell r="F199">
            <v>19305</v>
          </cell>
          <cell r="G199">
            <v>0</v>
          </cell>
          <cell r="J199">
            <v>0</v>
          </cell>
          <cell r="K199">
            <v>23166</v>
          </cell>
          <cell r="L199">
            <v>25096.5</v>
          </cell>
          <cell r="M199">
            <v>21235.5</v>
          </cell>
          <cell r="N199">
            <v>20270.25</v>
          </cell>
          <cell r="Q199">
            <v>15800</v>
          </cell>
          <cell r="R199">
            <v>400</v>
          </cell>
          <cell r="S199">
            <v>16200</v>
          </cell>
          <cell r="T199">
            <v>1620</v>
          </cell>
          <cell r="U199">
            <v>17820</v>
          </cell>
          <cell r="AC199">
            <v>13513.5</v>
          </cell>
        </row>
        <row r="200">
          <cell r="A200">
            <v>193</v>
          </cell>
          <cell r="B200" t="str">
            <v>L3535</v>
          </cell>
          <cell r="C200">
            <v>1143</v>
          </cell>
          <cell r="D200" t="str">
            <v>LVTC 3 x 50 + N 35 mm</v>
          </cell>
          <cell r="E200" t="str">
            <v>Meter</v>
          </cell>
          <cell r="F200">
            <v>24940</v>
          </cell>
          <cell r="G200">
            <v>16000</v>
          </cell>
          <cell r="J200">
            <v>18600</v>
          </cell>
          <cell r="K200">
            <v>29928</v>
          </cell>
          <cell r="L200">
            <v>32422</v>
          </cell>
          <cell r="M200">
            <v>27434.000000000004</v>
          </cell>
          <cell r="N200">
            <v>26187</v>
          </cell>
          <cell r="AC200">
            <v>17458</v>
          </cell>
        </row>
        <row r="201">
          <cell r="A201">
            <v>194</v>
          </cell>
          <cell r="B201" t="str">
            <v>L357</v>
          </cell>
          <cell r="C201">
            <v>1144</v>
          </cell>
          <cell r="D201" t="str">
            <v>LVTC 3 x 50 + N 70 mm</v>
          </cell>
          <cell r="E201" t="str">
            <v>Meter</v>
          </cell>
          <cell r="F201">
            <v>27000</v>
          </cell>
          <cell r="G201">
            <v>0</v>
          </cell>
          <cell r="J201">
            <v>32400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AC201">
            <v>0</v>
          </cell>
        </row>
        <row r="202">
          <cell r="A202">
            <v>195</v>
          </cell>
          <cell r="B202" t="str">
            <v>L375</v>
          </cell>
          <cell r="C202">
            <v>1145</v>
          </cell>
          <cell r="D202" t="str">
            <v>LVTC 3 x 70 + N 50 mm</v>
          </cell>
          <cell r="E202" t="str">
            <v>Meter</v>
          </cell>
          <cell r="F202">
            <v>32640</v>
          </cell>
          <cell r="G202">
            <v>0</v>
          </cell>
          <cell r="J202">
            <v>6480</v>
          </cell>
          <cell r="K202">
            <v>39168</v>
          </cell>
          <cell r="L202">
            <v>42432</v>
          </cell>
          <cell r="M202">
            <v>35904</v>
          </cell>
          <cell r="N202">
            <v>34272</v>
          </cell>
          <cell r="Q202">
            <v>29400</v>
          </cell>
          <cell r="R202">
            <v>400</v>
          </cell>
          <cell r="S202">
            <v>29800</v>
          </cell>
          <cell r="T202">
            <v>2980</v>
          </cell>
          <cell r="U202">
            <v>32780</v>
          </cell>
          <cell r="AC202">
            <v>22848</v>
          </cell>
        </row>
        <row r="203">
          <cell r="A203">
            <v>196</v>
          </cell>
          <cell r="B203" t="str">
            <v>L37</v>
          </cell>
          <cell r="C203" t="str">
            <v>Skun 150 mm</v>
          </cell>
          <cell r="D203" t="str">
            <v>LVTC 3 x 70 mm</v>
          </cell>
          <cell r="E203">
            <v>0</v>
          </cell>
          <cell r="F203">
            <v>25300</v>
          </cell>
          <cell r="G203">
            <v>0</v>
          </cell>
          <cell r="J203">
            <v>0</v>
          </cell>
          <cell r="K203">
            <v>30360</v>
          </cell>
          <cell r="L203">
            <v>32890</v>
          </cell>
          <cell r="M203">
            <v>27830.000000000004</v>
          </cell>
          <cell r="N203">
            <v>26565</v>
          </cell>
          <cell r="AC203">
            <v>17710</v>
          </cell>
        </row>
        <row r="204">
          <cell r="A204">
            <v>197</v>
          </cell>
          <cell r="B204" t="str">
            <v>L425</v>
          </cell>
          <cell r="C204">
            <v>1146</v>
          </cell>
          <cell r="D204" t="str">
            <v>LVTC 4 x 25 mm</v>
          </cell>
          <cell r="E204" t="str">
            <v>Meter</v>
          </cell>
          <cell r="F204">
            <v>29000</v>
          </cell>
          <cell r="G204">
            <v>0</v>
          </cell>
          <cell r="J204">
            <v>900</v>
          </cell>
          <cell r="K204">
            <v>34800</v>
          </cell>
          <cell r="L204">
            <v>37700</v>
          </cell>
          <cell r="M204">
            <v>31900.000000000004</v>
          </cell>
          <cell r="N204">
            <v>30450</v>
          </cell>
          <cell r="AC204">
            <v>20300</v>
          </cell>
        </row>
        <row r="205">
          <cell r="A205">
            <v>198</v>
          </cell>
          <cell r="B205" t="str">
            <v>MNJG1</v>
          </cell>
          <cell r="C205">
            <v>1147</v>
          </cell>
          <cell r="D205" t="str">
            <v>Meni cap jago 5 KG</v>
          </cell>
          <cell r="E205" t="str">
            <v>Kaleng</v>
          </cell>
          <cell r="F205">
            <v>60000</v>
          </cell>
          <cell r="G205">
            <v>0</v>
          </cell>
          <cell r="J205">
            <v>0</v>
          </cell>
          <cell r="K205">
            <v>72000</v>
          </cell>
          <cell r="L205">
            <v>78000</v>
          </cell>
          <cell r="M205">
            <v>66000</v>
          </cell>
          <cell r="N205">
            <v>63000</v>
          </cell>
          <cell r="AC205">
            <v>42000</v>
          </cell>
        </row>
        <row r="206">
          <cell r="A206">
            <v>199</v>
          </cell>
          <cell r="B206" t="str">
            <v>Mj6t</v>
          </cell>
          <cell r="C206">
            <v>1147</v>
          </cell>
          <cell r="D206" t="str">
            <v>MJ 6 T</v>
          </cell>
          <cell r="E206" t="str">
            <v>Kaleng</v>
          </cell>
          <cell r="F206">
            <v>12000</v>
          </cell>
          <cell r="G206">
            <v>0</v>
          </cell>
          <cell r="J206">
            <v>0</v>
          </cell>
          <cell r="K206">
            <v>14400</v>
          </cell>
          <cell r="L206">
            <v>15600</v>
          </cell>
          <cell r="M206">
            <v>13200.000000000002</v>
          </cell>
          <cell r="N206">
            <v>12600</v>
          </cell>
          <cell r="AC206">
            <v>8400</v>
          </cell>
        </row>
        <row r="207">
          <cell r="A207">
            <v>200</v>
          </cell>
          <cell r="B207" t="str">
            <v>NTFnh11</v>
          </cell>
          <cell r="C207">
            <v>1148</v>
          </cell>
          <cell r="D207" t="str">
            <v>NT Fius 100 A</v>
          </cell>
          <cell r="E207" t="str">
            <v>Buah</v>
          </cell>
          <cell r="F207">
            <v>35000</v>
          </cell>
          <cell r="G207">
            <v>0</v>
          </cell>
          <cell r="J207">
            <v>1800</v>
          </cell>
          <cell r="K207">
            <v>42000</v>
          </cell>
          <cell r="L207">
            <v>45500</v>
          </cell>
          <cell r="M207">
            <v>38500</v>
          </cell>
          <cell r="N207">
            <v>36750</v>
          </cell>
          <cell r="Q207" t="str">
            <v>2x35</v>
          </cell>
          <cell r="R207">
            <v>13500</v>
          </cell>
          <cell r="AC207">
            <v>24500</v>
          </cell>
        </row>
        <row r="208">
          <cell r="A208">
            <v>201</v>
          </cell>
          <cell r="B208" t="str">
            <v>NTFnh1125</v>
          </cell>
          <cell r="C208">
            <v>1149</v>
          </cell>
          <cell r="D208" t="str">
            <v>NT Fius 125 A</v>
          </cell>
          <cell r="E208" t="str">
            <v>Buah</v>
          </cell>
          <cell r="F208">
            <v>35000</v>
          </cell>
          <cell r="G208">
            <v>0</v>
          </cell>
          <cell r="J208">
            <v>2280</v>
          </cell>
          <cell r="K208">
            <v>42000</v>
          </cell>
          <cell r="L208">
            <v>45500</v>
          </cell>
          <cell r="M208">
            <v>38500</v>
          </cell>
          <cell r="N208">
            <v>36750</v>
          </cell>
          <cell r="AC208">
            <v>24500</v>
          </cell>
        </row>
        <row r="209">
          <cell r="A209">
            <v>202</v>
          </cell>
          <cell r="B209" t="str">
            <v>NTFnh116</v>
          </cell>
          <cell r="C209">
            <v>1150</v>
          </cell>
          <cell r="D209" t="str">
            <v>NT Fius 160 A</v>
          </cell>
          <cell r="E209" t="str">
            <v>Buah</v>
          </cell>
          <cell r="F209">
            <v>35000</v>
          </cell>
          <cell r="G209">
            <v>0</v>
          </cell>
          <cell r="J209">
            <v>0</v>
          </cell>
          <cell r="K209">
            <v>42000</v>
          </cell>
          <cell r="L209">
            <v>45500</v>
          </cell>
          <cell r="M209">
            <v>38500</v>
          </cell>
          <cell r="N209">
            <v>36750</v>
          </cell>
          <cell r="AC209">
            <v>24500</v>
          </cell>
        </row>
        <row r="210">
          <cell r="A210">
            <v>203</v>
          </cell>
          <cell r="B210" t="str">
            <v>NTFnh120</v>
          </cell>
          <cell r="C210">
            <v>1151</v>
          </cell>
          <cell r="D210" t="str">
            <v>NT Fius 200 A</v>
          </cell>
          <cell r="E210" t="str">
            <v>Buah</v>
          </cell>
          <cell r="F210">
            <v>35000</v>
          </cell>
          <cell r="G210">
            <v>0</v>
          </cell>
          <cell r="J210">
            <v>0</v>
          </cell>
          <cell r="K210">
            <v>42000</v>
          </cell>
          <cell r="L210">
            <v>45500</v>
          </cell>
          <cell r="M210">
            <v>38500</v>
          </cell>
          <cell r="N210">
            <v>36750</v>
          </cell>
          <cell r="AC210">
            <v>24500</v>
          </cell>
        </row>
        <row r="211">
          <cell r="A211">
            <v>204</v>
          </cell>
          <cell r="B211" t="str">
            <v>NTFnh125</v>
          </cell>
          <cell r="C211">
            <v>1152</v>
          </cell>
          <cell r="D211" t="str">
            <v>NT Fius 250 A</v>
          </cell>
          <cell r="E211" t="str">
            <v>Buah</v>
          </cell>
          <cell r="F211">
            <v>40000</v>
          </cell>
          <cell r="G211">
            <v>0</v>
          </cell>
          <cell r="J211">
            <v>0</v>
          </cell>
          <cell r="K211">
            <v>48000</v>
          </cell>
          <cell r="L211">
            <v>52000</v>
          </cell>
          <cell r="M211">
            <v>44000</v>
          </cell>
          <cell r="N211">
            <v>42000</v>
          </cell>
          <cell r="AC211">
            <v>28000</v>
          </cell>
        </row>
        <row r="212">
          <cell r="A212">
            <v>205</v>
          </cell>
          <cell r="B212" t="str">
            <v>NTFnh130</v>
          </cell>
          <cell r="C212">
            <v>1153</v>
          </cell>
          <cell r="D212" t="str">
            <v>NT Fius 300 A</v>
          </cell>
          <cell r="E212" t="str">
            <v>Buah</v>
          </cell>
          <cell r="F212">
            <v>45000</v>
          </cell>
          <cell r="G212">
            <v>0</v>
          </cell>
          <cell r="H212">
            <v>7000</v>
          </cell>
          <cell r="J212">
            <v>7800</v>
          </cell>
          <cell r="K212">
            <v>54000</v>
          </cell>
          <cell r="L212">
            <v>58500</v>
          </cell>
          <cell r="M212">
            <v>49500.000000000007</v>
          </cell>
          <cell r="N212">
            <v>47250</v>
          </cell>
          <cell r="AC212">
            <v>31499.999999999996</v>
          </cell>
        </row>
        <row r="213">
          <cell r="A213">
            <v>206</v>
          </cell>
          <cell r="B213" t="str">
            <v>NTFnh163</v>
          </cell>
          <cell r="C213">
            <v>1154</v>
          </cell>
          <cell r="D213" t="str">
            <v>NT Fius 63 A</v>
          </cell>
          <cell r="E213" t="str">
            <v>Buah</v>
          </cell>
          <cell r="F213">
            <v>35000</v>
          </cell>
          <cell r="G213">
            <v>0</v>
          </cell>
          <cell r="H213">
            <v>9000</v>
          </cell>
          <cell r="J213">
            <v>12000</v>
          </cell>
          <cell r="K213">
            <v>42000</v>
          </cell>
          <cell r="L213">
            <v>45500</v>
          </cell>
          <cell r="M213">
            <v>38500</v>
          </cell>
          <cell r="N213">
            <v>36750</v>
          </cell>
          <cell r="AC213">
            <v>24500</v>
          </cell>
        </row>
        <row r="214">
          <cell r="A214">
            <v>207</v>
          </cell>
          <cell r="B214" t="str">
            <v>NTFnh18</v>
          </cell>
          <cell r="C214">
            <v>1155</v>
          </cell>
          <cell r="D214" t="str">
            <v>NT Fius 80 A</v>
          </cell>
          <cell r="E214" t="str">
            <v>Buah</v>
          </cell>
          <cell r="F214">
            <v>35000</v>
          </cell>
          <cell r="G214">
            <v>0</v>
          </cell>
          <cell r="H214">
            <v>22500</v>
          </cell>
          <cell r="J214">
            <v>0</v>
          </cell>
          <cell r="K214">
            <v>42000</v>
          </cell>
          <cell r="L214">
            <v>45500</v>
          </cell>
          <cell r="M214">
            <v>38500</v>
          </cell>
          <cell r="N214">
            <v>36750</v>
          </cell>
          <cell r="AC214">
            <v>24500</v>
          </cell>
        </row>
        <row r="215">
          <cell r="A215">
            <v>208</v>
          </cell>
          <cell r="B215" t="str">
            <v>NTFnh140</v>
          </cell>
          <cell r="C215">
            <v>1156</v>
          </cell>
          <cell r="D215" t="str">
            <v>Nt Fuse 400 A</v>
          </cell>
          <cell r="E215" t="str">
            <v>Buah</v>
          </cell>
          <cell r="F215">
            <v>45000</v>
          </cell>
          <cell r="G215">
            <v>0</v>
          </cell>
          <cell r="J215">
            <v>18000</v>
          </cell>
          <cell r="K215">
            <v>54000</v>
          </cell>
          <cell r="L215">
            <v>58500</v>
          </cell>
          <cell r="M215">
            <v>49500.000000000007</v>
          </cell>
          <cell r="N215">
            <v>47250</v>
          </cell>
          <cell r="AC215">
            <v>31499.999999999996</v>
          </cell>
        </row>
        <row r="216">
          <cell r="A216">
            <v>209</v>
          </cell>
          <cell r="B216" t="str">
            <v>ntfnh0032</v>
          </cell>
          <cell r="C216" t="str">
            <v>Stoping bekel/Yokes</v>
          </cell>
          <cell r="D216" t="str">
            <v>NT FUSE nh 00 32 A</v>
          </cell>
          <cell r="E216" t="str">
            <v xml:space="preserve">BUAH </v>
          </cell>
          <cell r="F216">
            <v>18000</v>
          </cell>
          <cell r="G216">
            <v>0</v>
          </cell>
          <cell r="J216">
            <v>0</v>
          </cell>
          <cell r="K216">
            <v>21600</v>
          </cell>
          <cell r="L216">
            <v>23400</v>
          </cell>
          <cell r="M216">
            <v>19800</v>
          </cell>
          <cell r="N216">
            <v>18900</v>
          </cell>
          <cell r="AC216">
            <v>12600</v>
          </cell>
        </row>
        <row r="217">
          <cell r="A217">
            <v>210</v>
          </cell>
          <cell r="B217" t="str">
            <v>ntfnh0080</v>
          </cell>
          <cell r="C217" t="str">
            <v>Tambang Plastik</v>
          </cell>
          <cell r="D217" t="str">
            <v>NT FUSE nh 00 80 A</v>
          </cell>
          <cell r="E217" t="str">
            <v>BUAH</v>
          </cell>
          <cell r="F217">
            <v>28750</v>
          </cell>
          <cell r="G217">
            <v>0</v>
          </cell>
          <cell r="J217">
            <v>0</v>
          </cell>
          <cell r="K217">
            <v>34500</v>
          </cell>
          <cell r="L217">
            <v>37375</v>
          </cell>
          <cell r="M217">
            <v>31625.000000000004</v>
          </cell>
          <cell r="N217">
            <v>30187.5</v>
          </cell>
          <cell r="AC217">
            <v>20125</v>
          </cell>
        </row>
        <row r="218">
          <cell r="A218">
            <v>211</v>
          </cell>
          <cell r="B218" t="str">
            <v>NTE58</v>
          </cell>
          <cell r="C218">
            <v>1157</v>
          </cell>
          <cell r="D218" t="str">
            <v>Nut Thimble Eye  5/8"</v>
          </cell>
          <cell r="E218" t="str">
            <v>Buah</v>
          </cell>
          <cell r="G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AC218">
            <v>0</v>
          </cell>
        </row>
        <row r="219">
          <cell r="A219">
            <v>212</v>
          </cell>
          <cell r="B219" t="str">
            <v>NYF4X7</v>
          </cell>
          <cell r="C219">
            <v>1158</v>
          </cell>
          <cell r="D219" t="str">
            <v>NYF GBY 4 x 70 mm</v>
          </cell>
          <cell r="E219" t="str">
            <v>Meter</v>
          </cell>
          <cell r="G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AC219">
            <v>0</v>
          </cell>
        </row>
        <row r="220">
          <cell r="A220">
            <v>213</v>
          </cell>
          <cell r="B220" t="str">
            <v>NYF415</v>
          </cell>
          <cell r="C220">
            <v>1159</v>
          </cell>
          <cell r="D220" t="str">
            <v>NYY GBY 4 x 120 mm</v>
          </cell>
          <cell r="E220" t="str">
            <v>Meter</v>
          </cell>
          <cell r="F220">
            <v>345000</v>
          </cell>
          <cell r="G220">
            <v>11000</v>
          </cell>
          <cell r="H220">
            <v>12500</v>
          </cell>
          <cell r="J220">
            <v>15000</v>
          </cell>
          <cell r="K220">
            <v>414000</v>
          </cell>
          <cell r="L220">
            <v>448500</v>
          </cell>
          <cell r="M220">
            <v>379500.00000000006</v>
          </cell>
          <cell r="N220">
            <v>362250</v>
          </cell>
          <cell r="AC220">
            <v>241499.99999999997</v>
          </cell>
        </row>
        <row r="221">
          <cell r="A221">
            <v>214</v>
          </cell>
          <cell r="B221" t="str">
            <v>OEB8</v>
          </cell>
          <cell r="C221">
            <v>1160</v>
          </cell>
          <cell r="D221" t="str">
            <v>Oval Eye Bolt 5/8" X 8"</v>
          </cell>
          <cell r="E221" t="str">
            <v>Buah</v>
          </cell>
          <cell r="F221">
            <v>10500</v>
          </cell>
          <cell r="G221">
            <v>0</v>
          </cell>
          <cell r="I221">
            <v>8500</v>
          </cell>
          <cell r="J221" t="str">
            <v>ha 13/4/06</v>
          </cell>
          <cell r="K221">
            <v>12600</v>
          </cell>
          <cell r="L221">
            <v>13650</v>
          </cell>
          <cell r="M221">
            <v>11550.000000000002</v>
          </cell>
          <cell r="N221">
            <v>11025</v>
          </cell>
          <cell r="AC221">
            <v>7349.9999999999991</v>
          </cell>
        </row>
        <row r="222">
          <cell r="A222">
            <v>215</v>
          </cell>
          <cell r="B222" t="str">
            <v>OEB10</v>
          </cell>
          <cell r="C222">
            <v>1160</v>
          </cell>
          <cell r="D222" t="str">
            <v>Oval Eye Bolt 5/8" X 10"</v>
          </cell>
          <cell r="E222" t="str">
            <v>Buah</v>
          </cell>
          <cell r="F222">
            <v>11500</v>
          </cell>
          <cell r="G222">
            <v>0</v>
          </cell>
          <cell r="I222">
            <v>8500</v>
          </cell>
          <cell r="J222" t="str">
            <v>ha 13/4/06</v>
          </cell>
          <cell r="K222">
            <v>13800</v>
          </cell>
          <cell r="L222">
            <v>14950</v>
          </cell>
          <cell r="M222">
            <v>12650.000000000002</v>
          </cell>
          <cell r="N222">
            <v>12075</v>
          </cell>
          <cell r="AC222">
            <v>8049.9999999999991</v>
          </cell>
        </row>
        <row r="223">
          <cell r="A223">
            <v>216</v>
          </cell>
          <cell r="B223" t="str">
            <v>OEN58</v>
          </cell>
          <cell r="C223">
            <v>1161</v>
          </cell>
          <cell r="D223" t="str">
            <v>Oval Eye Nut  5/8 "</v>
          </cell>
          <cell r="E223" t="str">
            <v>Buah</v>
          </cell>
          <cell r="F223">
            <v>8000</v>
          </cell>
          <cell r="G223">
            <v>0</v>
          </cell>
          <cell r="J223">
            <v>0</v>
          </cell>
          <cell r="K223">
            <v>9600</v>
          </cell>
          <cell r="L223">
            <v>10400</v>
          </cell>
          <cell r="M223">
            <v>8800</v>
          </cell>
          <cell r="N223">
            <v>8400</v>
          </cell>
          <cell r="AC223">
            <v>5600</v>
          </cell>
        </row>
        <row r="224">
          <cell r="A224">
            <v>217</v>
          </cell>
          <cell r="B224" t="str">
            <v>pt33</v>
          </cell>
          <cell r="C224" t="str">
            <v>Trafo 1Phasa csp 50 KVA</v>
          </cell>
          <cell r="D224" t="str">
            <v>Plat tembaga 30 x 3 mm</v>
          </cell>
          <cell r="E224" t="str">
            <v>kg</v>
          </cell>
          <cell r="F224">
            <v>75000</v>
          </cell>
          <cell r="G224">
            <v>75000</v>
          </cell>
          <cell r="H224" t="str">
            <v>mj 24/3/06</v>
          </cell>
          <cell r="J224">
            <v>0</v>
          </cell>
          <cell r="K224">
            <v>90000</v>
          </cell>
          <cell r="L224">
            <v>97500</v>
          </cell>
          <cell r="M224">
            <v>82500</v>
          </cell>
          <cell r="N224">
            <v>78750</v>
          </cell>
          <cell r="AC224">
            <v>52500</v>
          </cell>
        </row>
        <row r="225">
          <cell r="A225">
            <v>218</v>
          </cell>
          <cell r="B225" t="str">
            <v>PP12</v>
          </cell>
          <cell r="C225">
            <v>1162</v>
          </cell>
          <cell r="D225" t="str">
            <v>Pipa Pralon 1/2"</v>
          </cell>
          <cell r="E225" t="str">
            <v>Batang</v>
          </cell>
          <cell r="F225">
            <v>8000</v>
          </cell>
          <cell r="G225">
            <v>0</v>
          </cell>
          <cell r="J225">
            <v>0</v>
          </cell>
          <cell r="K225">
            <v>9600</v>
          </cell>
          <cell r="L225">
            <v>10400</v>
          </cell>
          <cell r="M225">
            <v>8800</v>
          </cell>
          <cell r="N225">
            <v>8400</v>
          </cell>
          <cell r="AC225">
            <v>5600</v>
          </cell>
        </row>
        <row r="226">
          <cell r="A226">
            <v>219</v>
          </cell>
          <cell r="B226" t="str">
            <v>KTH</v>
          </cell>
          <cell r="C226">
            <v>1163</v>
          </cell>
          <cell r="D226" t="str">
            <v>Plastic Strap For Clamping / Kabel This</v>
          </cell>
          <cell r="E226" t="str">
            <v>Buah</v>
          </cell>
          <cell r="G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AC226">
            <v>0</v>
          </cell>
        </row>
        <row r="227">
          <cell r="A227">
            <v>220</v>
          </cell>
          <cell r="B227" t="str">
            <v>PTT</v>
          </cell>
          <cell r="C227">
            <v>1164</v>
          </cell>
          <cell r="D227" t="str">
            <v>Plat trafo</v>
          </cell>
          <cell r="E227" t="str">
            <v>Buah</v>
          </cell>
          <cell r="F227">
            <v>11500</v>
          </cell>
          <cell r="G227">
            <v>0</v>
          </cell>
          <cell r="J227">
            <v>0</v>
          </cell>
          <cell r="K227">
            <v>13800</v>
          </cell>
          <cell r="L227">
            <v>14950</v>
          </cell>
          <cell r="M227">
            <v>12650.000000000002</v>
          </cell>
          <cell r="N227">
            <v>12075</v>
          </cell>
          <cell r="AC227">
            <v>8049.9999999999991</v>
          </cell>
        </row>
        <row r="228">
          <cell r="A228">
            <v>221</v>
          </cell>
          <cell r="B228" t="str">
            <v>PL</v>
          </cell>
          <cell r="C228">
            <v>1165</v>
          </cell>
          <cell r="D228" t="str">
            <v>Pliser</v>
          </cell>
          <cell r="E228" t="str">
            <v>Buah</v>
          </cell>
          <cell r="G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AC228">
            <v>0</v>
          </cell>
        </row>
        <row r="229">
          <cell r="A229">
            <v>222</v>
          </cell>
          <cell r="B229" t="str">
            <v>PC1120</v>
          </cell>
          <cell r="C229">
            <v>1166</v>
          </cell>
          <cell r="D229" t="str">
            <v>Pol C11 - 200 da N+E</v>
          </cell>
          <cell r="E229" t="str">
            <v>Batang</v>
          </cell>
          <cell r="F229">
            <v>1285350</v>
          </cell>
          <cell r="G229">
            <v>0</v>
          </cell>
          <cell r="H229">
            <v>39139</v>
          </cell>
          <cell r="J229">
            <v>0</v>
          </cell>
          <cell r="K229">
            <v>1542420</v>
          </cell>
          <cell r="L229">
            <v>1670955</v>
          </cell>
          <cell r="M229">
            <v>1413885</v>
          </cell>
          <cell r="N229">
            <v>1349617.5</v>
          </cell>
          <cell r="O229">
            <v>1642960</v>
          </cell>
          <cell r="AC229">
            <v>899745</v>
          </cell>
        </row>
        <row r="230">
          <cell r="A230">
            <v>223</v>
          </cell>
          <cell r="B230" t="str">
            <v>PC1135</v>
          </cell>
          <cell r="C230">
            <v>1167</v>
          </cell>
          <cell r="D230" t="str">
            <v>Pol C11 - 350 da  N+E</v>
          </cell>
          <cell r="E230" t="str">
            <v>Batang</v>
          </cell>
          <cell r="F230">
            <v>1525700</v>
          </cell>
          <cell r="G230">
            <v>0</v>
          </cell>
          <cell r="H230">
            <v>39139</v>
          </cell>
          <cell r="J230">
            <v>0</v>
          </cell>
          <cell r="K230">
            <v>1830840</v>
          </cell>
          <cell r="L230">
            <v>1983410</v>
          </cell>
          <cell r="M230">
            <v>1678270.0000000002</v>
          </cell>
          <cell r="N230">
            <v>1601985</v>
          </cell>
          <cell r="O230">
            <v>1919180</v>
          </cell>
          <cell r="AC230">
            <v>1067990</v>
          </cell>
        </row>
        <row r="231">
          <cell r="A231">
            <v>224</v>
          </cell>
          <cell r="B231" t="str">
            <v>PC1235</v>
          </cell>
          <cell r="C231">
            <v>1168</v>
          </cell>
          <cell r="D231" t="str">
            <v>Pol C12 - 350 da N+E</v>
          </cell>
          <cell r="E231" t="str">
            <v>Batang</v>
          </cell>
          <cell r="F231">
            <v>1687675</v>
          </cell>
          <cell r="G231">
            <v>0</v>
          </cell>
          <cell r="J231">
            <v>0</v>
          </cell>
          <cell r="K231">
            <v>2025210</v>
          </cell>
          <cell r="L231">
            <v>2193977.5</v>
          </cell>
          <cell r="M231">
            <v>1856442.5000000002</v>
          </cell>
          <cell r="N231">
            <v>1772058.75</v>
          </cell>
          <cell r="AC231">
            <v>1181372.5</v>
          </cell>
        </row>
        <row r="232">
          <cell r="A232">
            <v>225</v>
          </cell>
          <cell r="B232">
            <v>1225</v>
          </cell>
          <cell r="C232" t="str">
            <v>Washer Square 2 1/4"</v>
          </cell>
          <cell r="D232" t="str">
            <v>Pol C12 - 200 da N+E</v>
          </cell>
          <cell r="E232" t="str">
            <v>Batang</v>
          </cell>
          <cell r="F232">
            <v>1433740</v>
          </cell>
          <cell r="G232">
            <v>0</v>
          </cell>
          <cell r="J232">
            <v>720</v>
          </cell>
          <cell r="K232">
            <v>1720488</v>
          </cell>
          <cell r="L232">
            <v>1863862</v>
          </cell>
          <cell r="M232">
            <v>1577114.0000000002</v>
          </cell>
          <cell r="N232">
            <v>1505427</v>
          </cell>
          <cell r="AC232">
            <v>1003617.9999999999</v>
          </cell>
        </row>
        <row r="233">
          <cell r="A233">
            <v>226</v>
          </cell>
          <cell r="B233" t="str">
            <v>PC710</v>
          </cell>
          <cell r="C233" t="str">
            <v>Wigje type</v>
          </cell>
          <cell r="D233" t="str">
            <v>Pol C7 - 100 da N+E</v>
          </cell>
          <cell r="E233" t="str">
            <v>Batang</v>
          </cell>
          <cell r="F233">
            <v>616550</v>
          </cell>
          <cell r="G233">
            <v>0</v>
          </cell>
          <cell r="J233">
            <v>1800</v>
          </cell>
          <cell r="K233">
            <v>739860</v>
          </cell>
          <cell r="L233">
            <v>801515</v>
          </cell>
          <cell r="M233">
            <v>678205</v>
          </cell>
          <cell r="N233">
            <v>647377.5</v>
          </cell>
          <cell r="AC233">
            <v>431585</v>
          </cell>
        </row>
        <row r="234">
          <cell r="A234">
            <v>227</v>
          </cell>
          <cell r="B234" t="str">
            <v>PC720</v>
          </cell>
          <cell r="C234" t="str">
            <v>Pole Band Single Rack 4,5</v>
          </cell>
          <cell r="D234" t="str">
            <v>Pol C7 - 100 da N</v>
          </cell>
          <cell r="E234" t="str">
            <v>Batang</v>
          </cell>
          <cell r="F234">
            <v>552805</v>
          </cell>
          <cell r="G234">
            <v>0</v>
          </cell>
          <cell r="J234">
            <v>0</v>
          </cell>
          <cell r="K234">
            <v>663366</v>
          </cell>
          <cell r="L234">
            <v>718646.5</v>
          </cell>
          <cell r="M234">
            <v>608085.5</v>
          </cell>
          <cell r="N234">
            <v>580445.25</v>
          </cell>
          <cell r="AC234">
            <v>386963.5</v>
          </cell>
        </row>
        <row r="235">
          <cell r="A235">
            <v>228</v>
          </cell>
          <cell r="B235" t="str">
            <v>PC910</v>
          </cell>
          <cell r="C235">
            <v>1169</v>
          </cell>
          <cell r="D235" t="str">
            <v>Pol C9 - 100 da N+E</v>
          </cell>
          <cell r="E235" t="str">
            <v>Batang</v>
          </cell>
          <cell r="F235">
            <v>819280</v>
          </cell>
          <cell r="G235">
            <v>0</v>
          </cell>
          <cell r="H235">
            <v>39139</v>
          </cell>
          <cell r="J235">
            <v>5280</v>
          </cell>
          <cell r="K235">
            <v>983136</v>
          </cell>
          <cell r="L235">
            <v>1065064</v>
          </cell>
          <cell r="M235">
            <v>901208.00000000012</v>
          </cell>
          <cell r="N235">
            <v>860244</v>
          </cell>
          <cell r="O235">
            <v>1049840</v>
          </cell>
          <cell r="AC235">
            <v>573496</v>
          </cell>
        </row>
        <row r="236">
          <cell r="A236">
            <v>229</v>
          </cell>
          <cell r="B236" t="str">
            <v>PC920</v>
          </cell>
          <cell r="C236">
            <v>1170</v>
          </cell>
          <cell r="D236" t="str">
            <v>Pol C9 - 200 dan N+E</v>
          </cell>
          <cell r="E236" t="str">
            <v>Batang</v>
          </cell>
          <cell r="F236">
            <v>914375</v>
          </cell>
          <cell r="G236">
            <v>0</v>
          </cell>
          <cell r="H236">
            <v>39139</v>
          </cell>
          <cell r="J236">
            <v>26400</v>
          </cell>
          <cell r="K236">
            <v>1097250</v>
          </cell>
          <cell r="L236">
            <v>1188687.5</v>
          </cell>
          <cell r="M236">
            <v>1005812.5000000001</v>
          </cell>
          <cell r="N236">
            <v>960093.75</v>
          </cell>
          <cell r="O236">
            <v>1175790</v>
          </cell>
          <cell r="AC236">
            <v>640062.5</v>
          </cell>
        </row>
        <row r="237">
          <cell r="A237">
            <v>230</v>
          </cell>
          <cell r="C237" t="str">
            <v>LVTC 1 x 35 mm</v>
          </cell>
          <cell r="D237" t="str">
            <v>Pol C13 - 200 dan N+E</v>
          </cell>
          <cell r="E237" t="str">
            <v>Batang</v>
          </cell>
          <cell r="F237">
            <v>1929510</v>
          </cell>
          <cell r="G237">
            <v>0</v>
          </cell>
          <cell r="J237">
            <v>4680</v>
          </cell>
          <cell r="K237">
            <v>2315412</v>
          </cell>
          <cell r="L237">
            <v>2508363</v>
          </cell>
          <cell r="M237">
            <v>2122461</v>
          </cell>
          <cell r="N237">
            <v>2025985.5</v>
          </cell>
          <cell r="AC237">
            <v>1350657</v>
          </cell>
        </row>
        <row r="238">
          <cell r="A238">
            <v>231</v>
          </cell>
          <cell r="C238" t="str">
            <v>Stainlist</v>
          </cell>
          <cell r="D238" t="str">
            <v>Pol C13 - 350 dan N+E</v>
          </cell>
          <cell r="E238" t="str">
            <v>Batang</v>
          </cell>
          <cell r="F238">
            <v>2099405</v>
          </cell>
          <cell r="G238">
            <v>0</v>
          </cell>
          <cell r="J238">
            <v>3600</v>
          </cell>
          <cell r="K238">
            <v>2519286</v>
          </cell>
          <cell r="L238">
            <v>2729226.5</v>
          </cell>
          <cell r="M238">
            <v>2309345.5</v>
          </cell>
          <cell r="N238">
            <v>2204375.25</v>
          </cell>
          <cell r="AC238">
            <v>1469583.5</v>
          </cell>
        </row>
        <row r="239">
          <cell r="A239">
            <v>232</v>
          </cell>
          <cell r="C239" t="str">
            <v>Tis Kabel</v>
          </cell>
          <cell r="D239" t="str">
            <v>Pol C13 - 500 dan N+E</v>
          </cell>
          <cell r="E239" t="str">
            <v>Batang</v>
          </cell>
          <cell r="F239">
            <v>2242570</v>
          </cell>
          <cell r="G239">
            <v>0</v>
          </cell>
          <cell r="J239">
            <v>1200</v>
          </cell>
          <cell r="K239">
            <v>2691084</v>
          </cell>
          <cell r="L239">
            <v>2915341</v>
          </cell>
          <cell r="M239">
            <v>2466827</v>
          </cell>
          <cell r="N239">
            <v>2354698.5</v>
          </cell>
          <cell r="AC239">
            <v>1569799</v>
          </cell>
        </row>
        <row r="240">
          <cell r="A240">
            <v>233</v>
          </cell>
          <cell r="D240" t="str">
            <v>Pol C14 - 350 dan N+E</v>
          </cell>
          <cell r="E240" t="str">
            <v>Batang</v>
          </cell>
          <cell r="F240">
            <v>2352295</v>
          </cell>
          <cell r="G240">
            <v>0</v>
          </cell>
          <cell r="J240">
            <v>0</v>
          </cell>
          <cell r="K240">
            <v>2822754</v>
          </cell>
          <cell r="L240">
            <v>3057983.5</v>
          </cell>
          <cell r="M240">
            <v>2587524.5</v>
          </cell>
          <cell r="N240">
            <v>2469909.75</v>
          </cell>
          <cell r="AC240">
            <v>1646606.5</v>
          </cell>
        </row>
        <row r="241">
          <cell r="A241">
            <v>234</v>
          </cell>
          <cell r="D241" t="str">
            <v>Pol C14 - 500 dan N+E</v>
          </cell>
          <cell r="E241" t="str">
            <v>Batang</v>
          </cell>
          <cell r="F241">
            <v>2650120</v>
          </cell>
          <cell r="G241">
            <v>0</v>
          </cell>
          <cell r="J241">
            <v>0</v>
          </cell>
          <cell r="K241">
            <v>3180144</v>
          </cell>
          <cell r="L241">
            <v>3445156</v>
          </cell>
          <cell r="M241">
            <v>2915132.0000000005</v>
          </cell>
          <cell r="N241">
            <v>2782626</v>
          </cell>
          <cell r="AC241">
            <v>1855083.9999999998</v>
          </cell>
        </row>
        <row r="242">
          <cell r="A242">
            <v>235</v>
          </cell>
          <cell r="B242" t="str">
            <v>PBDR105</v>
          </cell>
          <cell r="C242">
            <v>1177</v>
          </cell>
          <cell r="D242" t="str">
            <v>Pole Band Doble Rack 10,5"</v>
          </cell>
          <cell r="E242" t="str">
            <v>Buah</v>
          </cell>
          <cell r="F242">
            <v>27500</v>
          </cell>
          <cell r="G242">
            <v>0</v>
          </cell>
          <cell r="J242">
            <v>0</v>
          </cell>
          <cell r="K242">
            <v>33000</v>
          </cell>
          <cell r="L242">
            <v>35750</v>
          </cell>
          <cell r="M242">
            <v>30250.000000000004</v>
          </cell>
          <cell r="N242">
            <v>28875</v>
          </cell>
          <cell r="AC242">
            <v>19250</v>
          </cell>
        </row>
        <row r="243">
          <cell r="A243">
            <v>236</v>
          </cell>
          <cell r="B243" t="str">
            <v>PBDR95</v>
          </cell>
          <cell r="C243">
            <v>1171</v>
          </cell>
          <cell r="D243" t="str">
            <v>Pole Band Doble Rack 9, 5 "</v>
          </cell>
          <cell r="E243" t="str">
            <v>Buah</v>
          </cell>
          <cell r="F243">
            <v>25500</v>
          </cell>
          <cell r="G243">
            <v>0</v>
          </cell>
          <cell r="J243">
            <v>0</v>
          </cell>
          <cell r="K243">
            <v>30600</v>
          </cell>
          <cell r="L243">
            <v>33150</v>
          </cell>
          <cell r="M243">
            <v>28050.000000000004</v>
          </cell>
          <cell r="N243">
            <v>26775</v>
          </cell>
          <cell r="AC243">
            <v>17850</v>
          </cell>
        </row>
        <row r="244">
          <cell r="A244">
            <v>237</v>
          </cell>
          <cell r="B244" t="str">
            <v>PBDR25</v>
          </cell>
          <cell r="C244">
            <v>1171</v>
          </cell>
          <cell r="D244" t="str">
            <v>Pole Band Doble Rack 2,5"</v>
          </cell>
          <cell r="E244" t="str">
            <v>Buah</v>
          </cell>
          <cell r="F244">
            <v>18000</v>
          </cell>
          <cell r="G244">
            <v>14000</v>
          </cell>
          <cell r="H244" t="str">
            <v>win 21/2/06</v>
          </cell>
          <cell r="J244">
            <v>0</v>
          </cell>
          <cell r="K244">
            <v>21600</v>
          </cell>
          <cell r="L244">
            <v>23400</v>
          </cell>
          <cell r="M244">
            <v>19800</v>
          </cell>
          <cell r="N244">
            <v>18900</v>
          </cell>
          <cell r="AC244">
            <v>12600</v>
          </cell>
        </row>
        <row r="245">
          <cell r="A245">
            <v>238</v>
          </cell>
          <cell r="B245" t="str">
            <v>PBDR35</v>
          </cell>
          <cell r="C245">
            <v>1171</v>
          </cell>
          <cell r="D245" t="str">
            <v>Pole Band Doble Rack 3,5"</v>
          </cell>
          <cell r="E245" t="str">
            <v>Buah</v>
          </cell>
          <cell r="F245">
            <v>17500</v>
          </cell>
          <cell r="G245">
            <v>14000</v>
          </cell>
          <cell r="H245" t="str">
            <v>win 21/2/06</v>
          </cell>
          <cell r="J245">
            <v>0</v>
          </cell>
          <cell r="K245">
            <v>21000</v>
          </cell>
          <cell r="L245">
            <v>22750</v>
          </cell>
          <cell r="M245">
            <v>19250</v>
          </cell>
          <cell r="N245">
            <v>18375</v>
          </cell>
          <cell r="AC245">
            <v>12250</v>
          </cell>
        </row>
        <row r="246">
          <cell r="A246">
            <v>239</v>
          </cell>
          <cell r="B246" t="str">
            <v>PBDR45</v>
          </cell>
          <cell r="C246">
            <v>1172</v>
          </cell>
          <cell r="D246" t="str">
            <v>Pole Band Doble Rack 4,5"</v>
          </cell>
          <cell r="E246" t="str">
            <v>Buah</v>
          </cell>
          <cell r="F246">
            <v>19500</v>
          </cell>
          <cell r="G246">
            <v>15000</v>
          </cell>
          <cell r="H246">
            <v>39168</v>
          </cell>
          <cell r="J246">
            <v>0</v>
          </cell>
          <cell r="K246">
            <v>23400</v>
          </cell>
          <cell r="L246">
            <v>25350</v>
          </cell>
          <cell r="M246">
            <v>21450</v>
          </cell>
          <cell r="N246">
            <v>20475</v>
          </cell>
          <cell r="AC246">
            <v>13650</v>
          </cell>
        </row>
        <row r="247">
          <cell r="A247">
            <v>240</v>
          </cell>
          <cell r="B247" t="str">
            <v>PBDR55</v>
          </cell>
          <cell r="C247">
            <v>1173</v>
          </cell>
          <cell r="D247" t="str">
            <v>Pole Band Doble Rack 5,5".</v>
          </cell>
          <cell r="E247" t="str">
            <v>Buah</v>
          </cell>
          <cell r="F247">
            <v>20000</v>
          </cell>
          <cell r="G247">
            <v>0</v>
          </cell>
          <cell r="J247">
            <v>0</v>
          </cell>
          <cell r="K247">
            <v>24000</v>
          </cell>
          <cell r="L247">
            <v>26000</v>
          </cell>
          <cell r="M247">
            <v>22000</v>
          </cell>
          <cell r="N247">
            <v>21000</v>
          </cell>
          <cell r="AC247">
            <v>14000</v>
          </cell>
        </row>
        <row r="248">
          <cell r="A248">
            <v>241</v>
          </cell>
          <cell r="B248" t="str">
            <v>PBDR65</v>
          </cell>
          <cell r="C248">
            <v>1174</v>
          </cell>
          <cell r="D248" t="str">
            <v>Pole Band Doble Rack 6,5"</v>
          </cell>
          <cell r="E248" t="str">
            <v>Buah</v>
          </cell>
          <cell r="F248">
            <v>22500</v>
          </cell>
          <cell r="G248">
            <v>0</v>
          </cell>
          <cell r="H248" t="str">
            <v>HA 1/5/06</v>
          </cell>
          <cell r="J248">
            <v>0</v>
          </cell>
          <cell r="K248">
            <v>27000</v>
          </cell>
          <cell r="L248">
            <v>29250</v>
          </cell>
          <cell r="M248">
            <v>24750.000000000004</v>
          </cell>
          <cell r="N248">
            <v>23625</v>
          </cell>
          <cell r="AC248">
            <v>15749.999999999998</v>
          </cell>
        </row>
        <row r="249">
          <cell r="A249">
            <v>242</v>
          </cell>
          <cell r="B249" t="str">
            <v>PBDR75</v>
          </cell>
          <cell r="C249">
            <v>1175</v>
          </cell>
          <cell r="D249" t="str">
            <v>Pole Band Doble Rack 7,5"</v>
          </cell>
          <cell r="E249" t="str">
            <v>Buah</v>
          </cell>
          <cell r="F249">
            <v>23000</v>
          </cell>
          <cell r="G249">
            <v>0</v>
          </cell>
          <cell r="J249">
            <v>0</v>
          </cell>
          <cell r="K249">
            <v>27600</v>
          </cell>
          <cell r="L249">
            <v>29900</v>
          </cell>
          <cell r="M249">
            <v>25300.000000000004</v>
          </cell>
          <cell r="N249">
            <v>24150</v>
          </cell>
          <cell r="AC249">
            <v>16099.999999999998</v>
          </cell>
        </row>
        <row r="250">
          <cell r="A250">
            <v>243</v>
          </cell>
          <cell r="B250" t="str">
            <v>PBDR85</v>
          </cell>
          <cell r="C250">
            <v>1176</v>
          </cell>
          <cell r="D250" t="str">
            <v>Pole Band Doble Rack 8,5"</v>
          </cell>
          <cell r="E250" t="str">
            <v>Buah</v>
          </cell>
          <cell r="F250">
            <v>24000</v>
          </cell>
          <cell r="G250">
            <v>0</v>
          </cell>
          <cell r="I250">
            <v>22000</v>
          </cell>
          <cell r="J250" t="str">
            <v>ha 7/3/06</v>
          </cell>
          <cell r="K250">
            <v>28800</v>
          </cell>
          <cell r="L250">
            <v>31200</v>
          </cell>
          <cell r="M250">
            <v>26400.000000000004</v>
          </cell>
          <cell r="N250">
            <v>25200</v>
          </cell>
          <cell r="AC250">
            <v>16800</v>
          </cell>
        </row>
        <row r="251">
          <cell r="A251">
            <v>244</v>
          </cell>
          <cell r="B251" t="str">
            <v>PBDU35</v>
          </cell>
          <cell r="C251">
            <v>1178</v>
          </cell>
          <cell r="D251" t="str">
            <v>Pole Band Doble Up Set 3,5"</v>
          </cell>
          <cell r="E251" t="str">
            <v>Buah</v>
          </cell>
          <cell r="F251">
            <v>19500</v>
          </cell>
          <cell r="G251">
            <v>0</v>
          </cell>
          <cell r="J251">
            <v>0</v>
          </cell>
          <cell r="K251">
            <v>23400</v>
          </cell>
          <cell r="L251">
            <v>25350</v>
          </cell>
          <cell r="M251">
            <v>21450</v>
          </cell>
          <cell r="N251">
            <v>20475</v>
          </cell>
          <cell r="AC251">
            <v>13650</v>
          </cell>
        </row>
        <row r="252">
          <cell r="A252">
            <v>245</v>
          </cell>
          <cell r="B252" t="str">
            <v>PBDU45</v>
          </cell>
          <cell r="C252">
            <v>1178</v>
          </cell>
          <cell r="D252" t="str">
            <v>Pole Band Doble Up Set 4,5"</v>
          </cell>
          <cell r="E252" t="str">
            <v>Buah</v>
          </cell>
          <cell r="F252">
            <v>20000</v>
          </cell>
          <cell r="G252">
            <v>0</v>
          </cell>
          <cell r="J252">
            <v>0</v>
          </cell>
          <cell r="K252">
            <v>24000</v>
          </cell>
          <cell r="L252">
            <v>26000</v>
          </cell>
          <cell r="M252">
            <v>22000</v>
          </cell>
          <cell r="N252">
            <v>21000</v>
          </cell>
          <cell r="AC252">
            <v>14000</v>
          </cell>
        </row>
        <row r="253">
          <cell r="A253">
            <v>246</v>
          </cell>
          <cell r="B253" t="str">
            <v>PBDU55</v>
          </cell>
          <cell r="C253">
            <v>1178</v>
          </cell>
          <cell r="D253" t="str">
            <v>Pole Band Doble Up Set 5,5"</v>
          </cell>
          <cell r="E253" t="str">
            <v>Buah</v>
          </cell>
          <cell r="F253">
            <v>21000</v>
          </cell>
          <cell r="G253">
            <v>0</v>
          </cell>
          <cell r="J253">
            <v>0</v>
          </cell>
          <cell r="K253">
            <v>25200</v>
          </cell>
          <cell r="L253">
            <v>27300</v>
          </cell>
          <cell r="M253">
            <v>23100.000000000004</v>
          </cell>
          <cell r="N253">
            <v>22050</v>
          </cell>
          <cell r="AC253">
            <v>14699.999999999998</v>
          </cell>
        </row>
        <row r="254">
          <cell r="A254">
            <v>247</v>
          </cell>
          <cell r="B254" t="str">
            <v>PBDU65</v>
          </cell>
          <cell r="C254">
            <v>1179</v>
          </cell>
          <cell r="D254" t="str">
            <v>Pole Band Doble Up Set 6,5"</v>
          </cell>
          <cell r="E254" t="str">
            <v>Buah</v>
          </cell>
          <cell r="F254">
            <v>22000</v>
          </cell>
          <cell r="G254">
            <v>0</v>
          </cell>
          <cell r="J254">
            <v>0</v>
          </cell>
          <cell r="K254">
            <v>26400</v>
          </cell>
          <cell r="L254">
            <v>28600</v>
          </cell>
          <cell r="M254">
            <v>24200.000000000004</v>
          </cell>
          <cell r="N254">
            <v>23100</v>
          </cell>
          <cell r="AC254">
            <v>15399.999999999998</v>
          </cell>
        </row>
        <row r="255">
          <cell r="A255">
            <v>248</v>
          </cell>
          <cell r="B255" t="str">
            <v>PBDU75</v>
          </cell>
          <cell r="C255">
            <v>1179</v>
          </cell>
          <cell r="D255" t="str">
            <v>Pole Band Doble Up Set 7,5"</v>
          </cell>
          <cell r="E255" t="str">
            <v>Buah</v>
          </cell>
          <cell r="F255">
            <v>23000</v>
          </cell>
          <cell r="J255">
            <v>0</v>
          </cell>
          <cell r="K255">
            <v>27600</v>
          </cell>
          <cell r="L255">
            <v>29900</v>
          </cell>
          <cell r="M255">
            <v>25300.000000000004</v>
          </cell>
          <cell r="N255">
            <v>24150</v>
          </cell>
          <cell r="AC255">
            <v>16099.999999999998</v>
          </cell>
        </row>
        <row r="256">
          <cell r="A256">
            <v>249</v>
          </cell>
          <cell r="B256" t="str">
            <v>PBDU85</v>
          </cell>
          <cell r="C256">
            <v>1179</v>
          </cell>
          <cell r="D256" t="str">
            <v>Pole Band Doble Up Set 8,5"</v>
          </cell>
          <cell r="E256" t="str">
            <v>Buah</v>
          </cell>
          <cell r="F256">
            <v>24000</v>
          </cell>
          <cell r="J256">
            <v>0</v>
          </cell>
          <cell r="K256">
            <v>28800</v>
          </cell>
          <cell r="L256">
            <v>31200</v>
          </cell>
          <cell r="M256">
            <v>26400.000000000004</v>
          </cell>
          <cell r="N256">
            <v>25200</v>
          </cell>
          <cell r="AC256">
            <v>16800</v>
          </cell>
        </row>
        <row r="257">
          <cell r="A257">
            <v>250</v>
          </cell>
          <cell r="B257" t="str">
            <v>PBDU95</v>
          </cell>
          <cell r="C257">
            <v>1179</v>
          </cell>
          <cell r="D257" t="str">
            <v>Pole Band Doble Up Set 9,5"</v>
          </cell>
          <cell r="E257" t="str">
            <v>Buah</v>
          </cell>
          <cell r="F257">
            <v>25000</v>
          </cell>
          <cell r="J257">
            <v>0</v>
          </cell>
          <cell r="K257">
            <v>30000</v>
          </cell>
          <cell r="L257">
            <v>32500</v>
          </cell>
          <cell r="M257">
            <v>27500.000000000004</v>
          </cell>
          <cell r="N257">
            <v>26250</v>
          </cell>
          <cell r="AC257">
            <v>17500</v>
          </cell>
        </row>
        <row r="258">
          <cell r="A258">
            <v>251</v>
          </cell>
          <cell r="B258" t="str">
            <v>PBDF</v>
          </cell>
          <cell r="C258">
            <v>1180</v>
          </cell>
          <cell r="D258" t="str">
            <v>Pole Band Fleksibel</v>
          </cell>
          <cell r="E258" t="str">
            <v>Buah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AC258">
            <v>0</v>
          </cell>
        </row>
        <row r="259">
          <cell r="A259">
            <v>252</v>
          </cell>
          <cell r="B259" t="str">
            <v>pbsr35</v>
          </cell>
          <cell r="D259" t="str">
            <v>Pole Band Single Rack 3,5</v>
          </cell>
          <cell r="E259" t="str">
            <v>Buah</v>
          </cell>
          <cell r="F259">
            <v>17000</v>
          </cell>
          <cell r="J259">
            <v>0</v>
          </cell>
          <cell r="K259">
            <v>20400</v>
          </cell>
          <cell r="L259">
            <v>22100</v>
          </cell>
          <cell r="M259">
            <v>18700</v>
          </cell>
          <cell r="N259">
            <v>17850</v>
          </cell>
          <cell r="AC259">
            <v>11900</v>
          </cell>
        </row>
        <row r="260">
          <cell r="A260">
            <v>253</v>
          </cell>
          <cell r="B260" t="str">
            <v>pbsr45</v>
          </cell>
          <cell r="D260" t="str">
            <v>Pole Band Single Rack 4,5</v>
          </cell>
          <cell r="E260" t="str">
            <v>Buah</v>
          </cell>
          <cell r="F260">
            <v>18000</v>
          </cell>
          <cell r="J260">
            <v>0</v>
          </cell>
          <cell r="K260">
            <v>21600</v>
          </cell>
          <cell r="L260">
            <v>23400</v>
          </cell>
          <cell r="M260">
            <v>19800</v>
          </cell>
          <cell r="N260">
            <v>18900</v>
          </cell>
          <cell r="AC260">
            <v>12600</v>
          </cell>
        </row>
        <row r="261">
          <cell r="A261">
            <v>254</v>
          </cell>
          <cell r="B261" t="str">
            <v>pbsr55</v>
          </cell>
          <cell r="D261" t="str">
            <v>Pole Band Single Rack 5,5</v>
          </cell>
          <cell r="E261" t="str">
            <v>Buah</v>
          </cell>
          <cell r="F261">
            <v>19000</v>
          </cell>
          <cell r="J261">
            <v>0</v>
          </cell>
          <cell r="K261">
            <v>22800</v>
          </cell>
          <cell r="L261">
            <v>24700</v>
          </cell>
          <cell r="M261">
            <v>20900</v>
          </cell>
          <cell r="N261">
            <v>19950</v>
          </cell>
          <cell r="AC261">
            <v>13300</v>
          </cell>
        </row>
        <row r="262">
          <cell r="A262">
            <v>255</v>
          </cell>
          <cell r="B262" t="str">
            <v>pbsr65</v>
          </cell>
          <cell r="D262" t="str">
            <v>Pole Band Single Rack 6,5</v>
          </cell>
          <cell r="E262" t="str">
            <v>Buah</v>
          </cell>
          <cell r="F262">
            <v>20000</v>
          </cell>
          <cell r="J262">
            <v>0</v>
          </cell>
          <cell r="K262">
            <v>24000</v>
          </cell>
          <cell r="L262">
            <v>26000</v>
          </cell>
          <cell r="M262">
            <v>22000</v>
          </cell>
          <cell r="N262">
            <v>21000</v>
          </cell>
          <cell r="AC262">
            <v>14000</v>
          </cell>
        </row>
        <row r="263">
          <cell r="A263">
            <v>256</v>
          </cell>
          <cell r="B263" t="str">
            <v>PBSR75</v>
          </cell>
          <cell r="C263">
            <v>1181</v>
          </cell>
          <cell r="D263" t="str">
            <v>Pole Band Single Rack 7 ,5"</v>
          </cell>
          <cell r="E263" t="str">
            <v>Buah</v>
          </cell>
          <cell r="F263">
            <v>20500</v>
          </cell>
          <cell r="J263">
            <v>0</v>
          </cell>
          <cell r="K263">
            <v>24600</v>
          </cell>
          <cell r="L263">
            <v>26650</v>
          </cell>
          <cell r="M263">
            <v>22550.000000000004</v>
          </cell>
          <cell r="N263">
            <v>21525</v>
          </cell>
          <cell r="AC263">
            <v>14349.999999999998</v>
          </cell>
        </row>
        <row r="264">
          <cell r="A264">
            <v>257</v>
          </cell>
          <cell r="B264" t="str">
            <v>PBSR85</v>
          </cell>
          <cell r="C264">
            <v>1182</v>
          </cell>
          <cell r="D264" t="str">
            <v xml:space="preserve">Pole Band Single Rack 8 ,5"                    </v>
          </cell>
          <cell r="E264" t="str">
            <v>Buah</v>
          </cell>
          <cell r="F264">
            <v>22000</v>
          </cell>
          <cell r="J264">
            <v>0</v>
          </cell>
          <cell r="K264">
            <v>26400</v>
          </cell>
          <cell r="L264">
            <v>28600</v>
          </cell>
          <cell r="M264">
            <v>24200.000000000004</v>
          </cell>
          <cell r="N264">
            <v>23100</v>
          </cell>
          <cell r="AC264">
            <v>15399.999999999998</v>
          </cell>
        </row>
        <row r="265">
          <cell r="A265">
            <v>258</v>
          </cell>
          <cell r="B265" t="str">
            <v>PBSR95</v>
          </cell>
          <cell r="C265">
            <v>1182</v>
          </cell>
          <cell r="D265" t="str">
            <v xml:space="preserve">Pole Band Single Rack 9 ,5"                    </v>
          </cell>
          <cell r="E265" t="str">
            <v>Buah</v>
          </cell>
          <cell r="F265">
            <v>23000</v>
          </cell>
          <cell r="J265">
            <v>0</v>
          </cell>
          <cell r="K265">
            <v>27600</v>
          </cell>
          <cell r="L265">
            <v>29900</v>
          </cell>
          <cell r="M265">
            <v>25300.000000000004</v>
          </cell>
          <cell r="N265">
            <v>24150</v>
          </cell>
          <cell r="AC265">
            <v>16099.999999999998</v>
          </cell>
        </row>
        <row r="266">
          <cell r="A266">
            <v>259</v>
          </cell>
          <cell r="B266" t="str">
            <v>PBSU45</v>
          </cell>
          <cell r="C266">
            <v>1183</v>
          </cell>
          <cell r="D266" t="str">
            <v>Pole Band Single Up Set  4,5"</v>
          </cell>
          <cell r="E266" t="str">
            <v>Buah</v>
          </cell>
          <cell r="F266">
            <v>18000</v>
          </cell>
          <cell r="J266">
            <v>0</v>
          </cell>
          <cell r="K266">
            <v>21600</v>
          </cell>
          <cell r="L266">
            <v>23400</v>
          </cell>
          <cell r="M266">
            <v>19800</v>
          </cell>
          <cell r="N266">
            <v>18900</v>
          </cell>
          <cell r="AC266">
            <v>12600</v>
          </cell>
        </row>
        <row r="267">
          <cell r="A267">
            <v>260</v>
          </cell>
          <cell r="B267" t="str">
            <v>PBSU55</v>
          </cell>
          <cell r="C267">
            <v>1183</v>
          </cell>
          <cell r="D267" t="str">
            <v>Pole Band Single Up Set  5,5"</v>
          </cell>
          <cell r="E267" t="str">
            <v>Buah</v>
          </cell>
          <cell r="F267">
            <v>19000</v>
          </cell>
          <cell r="J267">
            <v>0</v>
          </cell>
          <cell r="K267">
            <v>22800</v>
          </cell>
          <cell r="L267">
            <v>24700</v>
          </cell>
          <cell r="M267">
            <v>20900</v>
          </cell>
          <cell r="N267">
            <v>19950</v>
          </cell>
          <cell r="AC267">
            <v>13300</v>
          </cell>
        </row>
        <row r="268">
          <cell r="A268">
            <v>261</v>
          </cell>
          <cell r="B268" t="str">
            <v>PBSU65</v>
          </cell>
          <cell r="C268">
            <v>1183</v>
          </cell>
          <cell r="D268" t="str">
            <v>Pole Band Single Up Set  6,5"</v>
          </cell>
          <cell r="E268" t="str">
            <v>Buah</v>
          </cell>
          <cell r="F268">
            <v>20000</v>
          </cell>
          <cell r="J268">
            <v>0</v>
          </cell>
          <cell r="K268">
            <v>24000</v>
          </cell>
          <cell r="L268">
            <v>26000</v>
          </cell>
          <cell r="M268">
            <v>22000</v>
          </cell>
          <cell r="N268">
            <v>21000</v>
          </cell>
          <cell r="AC268">
            <v>14000</v>
          </cell>
        </row>
        <row r="269">
          <cell r="A269">
            <v>262</v>
          </cell>
          <cell r="B269" t="str">
            <v>PBSU75</v>
          </cell>
          <cell r="C269">
            <v>1184</v>
          </cell>
          <cell r="D269" t="str">
            <v>Pole Band Single Up Set  7,5"</v>
          </cell>
          <cell r="E269" t="str">
            <v>Buah</v>
          </cell>
          <cell r="F269">
            <v>21000</v>
          </cell>
          <cell r="J269">
            <v>0</v>
          </cell>
          <cell r="K269">
            <v>25200</v>
          </cell>
          <cell r="L269">
            <v>27300</v>
          </cell>
          <cell r="M269">
            <v>23100.000000000004</v>
          </cell>
          <cell r="N269">
            <v>22050</v>
          </cell>
          <cell r="AC269">
            <v>14699.999999999998</v>
          </cell>
        </row>
        <row r="270">
          <cell r="A270">
            <v>263</v>
          </cell>
          <cell r="B270" t="str">
            <v>PBSU85</v>
          </cell>
          <cell r="C270">
            <v>1185</v>
          </cell>
          <cell r="D270" t="str">
            <v>Pole Band Single Up Set  8,5"</v>
          </cell>
          <cell r="E270" t="str">
            <v>Buah</v>
          </cell>
          <cell r="F270">
            <v>22000</v>
          </cell>
          <cell r="J270">
            <v>0</v>
          </cell>
          <cell r="K270">
            <v>26400</v>
          </cell>
          <cell r="L270">
            <v>28600</v>
          </cell>
          <cell r="M270">
            <v>24200.000000000004</v>
          </cell>
          <cell r="N270">
            <v>23100</v>
          </cell>
          <cell r="AC270">
            <v>15399.999999999998</v>
          </cell>
        </row>
        <row r="271">
          <cell r="A271">
            <v>264</v>
          </cell>
          <cell r="B271" t="str">
            <v>PBSU95</v>
          </cell>
          <cell r="C271">
            <v>1185</v>
          </cell>
          <cell r="D271" t="str">
            <v>Pole Band Single Up Set  9,5"</v>
          </cell>
          <cell r="E271" t="str">
            <v>Buah</v>
          </cell>
          <cell r="F271">
            <v>23000</v>
          </cell>
          <cell r="J271">
            <v>0</v>
          </cell>
          <cell r="K271">
            <v>27600</v>
          </cell>
          <cell r="L271">
            <v>29900</v>
          </cell>
          <cell r="M271">
            <v>25300.000000000004</v>
          </cell>
          <cell r="N271">
            <v>24150</v>
          </cell>
          <cell r="AC271">
            <v>16099.999999999998</v>
          </cell>
        </row>
        <row r="272">
          <cell r="A272">
            <v>265</v>
          </cell>
          <cell r="B272" t="str">
            <v>PRL3</v>
          </cell>
          <cell r="C272">
            <v>1186</v>
          </cell>
          <cell r="D272" t="str">
            <v>Pralon 3"</v>
          </cell>
          <cell r="E272" t="str">
            <v>Buah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AC272">
            <v>0</v>
          </cell>
        </row>
        <row r="273">
          <cell r="A273">
            <v>266</v>
          </cell>
          <cell r="B273" t="str">
            <v>RA587</v>
          </cell>
          <cell r="C273">
            <v>1187</v>
          </cell>
          <cell r="D273" t="str">
            <v>Rod Anchor 5/8" x 7"</v>
          </cell>
          <cell r="E273" t="str">
            <v>Buah</v>
          </cell>
          <cell r="F273">
            <v>38750</v>
          </cell>
          <cell r="J273">
            <v>0</v>
          </cell>
          <cell r="K273">
            <v>46500</v>
          </cell>
          <cell r="L273">
            <v>50375</v>
          </cell>
          <cell r="M273">
            <v>42625</v>
          </cell>
          <cell r="N273">
            <v>40687.5</v>
          </cell>
          <cell r="AC273">
            <v>27125</v>
          </cell>
        </row>
        <row r="274">
          <cell r="A274">
            <v>267</v>
          </cell>
          <cell r="D274" t="str">
            <v xml:space="preserve">Rod Anchor 5/8" x 7" + Expanding </v>
          </cell>
          <cell r="E274" t="str">
            <v>Buah</v>
          </cell>
          <cell r="F274">
            <v>77500</v>
          </cell>
          <cell r="J274">
            <v>0</v>
          </cell>
          <cell r="K274">
            <v>93000</v>
          </cell>
          <cell r="L274">
            <v>100750</v>
          </cell>
          <cell r="M274">
            <v>85250</v>
          </cell>
          <cell r="N274">
            <v>81375</v>
          </cell>
          <cell r="AC274">
            <v>54250</v>
          </cell>
        </row>
        <row r="275">
          <cell r="A275">
            <v>268</v>
          </cell>
          <cell r="B275" t="str">
            <v>RA588</v>
          </cell>
          <cell r="C275">
            <v>1188</v>
          </cell>
          <cell r="D275" t="str">
            <v>Rod Anchor 5/8" x 8"</v>
          </cell>
          <cell r="E275" t="str">
            <v>Buah</v>
          </cell>
          <cell r="F275">
            <v>45000</v>
          </cell>
          <cell r="G275">
            <v>30000</v>
          </cell>
          <cell r="H275" t="str">
            <v>win 27/1/06</v>
          </cell>
          <cell r="J275">
            <v>0</v>
          </cell>
          <cell r="K275">
            <v>54000</v>
          </cell>
          <cell r="L275">
            <v>58500</v>
          </cell>
          <cell r="M275">
            <v>49500.000000000007</v>
          </cell>
          <cell r="N275">
            <v>47250</v>
          </cell>
          <cell r="AC275">
            <v>31499.999999999996</v>
          </cell>
        </row>
        <row r="276">
          <cell r="A276">
            <v>269</v>
          </cell>
          <cell r="B276" t="str">
            <v>SHCL</v>
          </cell>
          <cell r="C276">
            <v>1072</v>
          </cell>
          <cell r="D276" t="str">
            <v>Sacle hang + co level com</v>
          </cell>
          <cell r="E276" t="str">
            <v>Buah</v>
          </cell>
          <cell r="F276">
            <v>25000</v>
          </cell>
          <cell r="G276">
            <v>20000</v>
          </cell>
          <cell r="H276" t="str">
            <v>dp 10/4/07</v>
          </cell>
          <cell r="I276">
            <v>24000</v>
          </cell>
          <cell r="J276" t="str">
            <v>ha 15/3/06</v>
          </cell>
          <cell r="K276">
            <v>30000</v>
          </cell>
          <cell r="L276">
            <v>32500</v>
          </cell>
          <cell r="M276">
            <v>27500.000000000004</v>
          </cell>
          <cell r="N276">
            <v>26250</v>
          </cell>
          <cell r="AC276">
            <v>17500</v>
          </cell>
        </row>
        <row r="277">
          <cell r="A277">
            <v>270</v>
          </cell>
          <cell r="B277" t="str">
            <v>SA58</v>
          </cell>
          <cell r="C277">
            <v>1189</v>
          </cell>
          <cell r="D277" t="str">
            <v>Schackle Anchor 5/8"</v>
          </cell>
          <cell r="E277" t="str">
            <v>Buah</v>
          </cell>
          <cell r="F277">
            <v>8000</v>
          </cell>
          <cell r="J277">
            <v>0</v>
          </cell>
          <cell r="K277">
            <v>9600</v>
          </cell>
          <cell r="L277">
            <v>10400</v>
          </cell>
          <cell r="M277">
            <v>8800</v>
          </cell>
          <cell r="N277">
            <v>8400</v>
          </cell>
          <cell r="AC277">
            <v>5600</v>
          </cell>
        </row>
        <row r="278">
          <cell r="A278">
            <v>271</v>
          </cell>
          <cell r="B278" t="str">
            <v>sc90</v>
          </cell>
          <cell r="D278" t="str">
            <v>Scoen 90</v>
          </cell>
          <cell r="E278" t="str">
            <v>BUah</v>
          </cell>
          <cell r="F278">
            <v>5060</v>
          </cell>
          <cell r="J278">
            <v>0</v>
          </cell>
          <cell r="K278">
            <v>6072</v>
          </cell>
          <cell r="L278">
            <v>6578</v>
          </cell>
          <cell r="M278">
            <v>5566</v>
          </cell>
          <cell r="N278">
            <v>5313</v>
          </cell>
          <cell r="AC278">
            <v>3542</v>
          </cell>
        </row>
        <row r="279">
          <cell r="A279">
            <v>272</v>
          </cell>
          <cell r="B279" t="str">
            <v>SCB24</v>
          </cell>
          <cell r="C279">
            <v>1190</v>
          </cell>
          <cell r="D279" t="str">
            <v>Scoen Besi 240</v>
          </cell>
          <cell r="E279" t="str">
            <v>Buah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AC279">
            <v>0</v>
          </cell>
        </row>
        <row r="280">
          <cell r="A280">
            <v>273</v>
          </cell>
          <cell r="B280" t="str">
            <v>Sb</v>
          </cell>
          <cell r="C280">
            <v>1191</v>
          </cell>
          <cell r="D280" t="str">
            <v>Segment Band</v>
          </cell>
          <cell r="E280" t="str">
            <v>Buah</v>
          </cell>
          <cell r="F280">
            <v>12100</v>
          </cell>
          <cell r="J280">
            <v>0</v>
          </cell>
          <cell r="K280">
            <v>14520</v>
          </cell>
          <cell r="L280">
            <v>15730</v>
          </cell>
          <cell r="M280">
            <v>13310.000000000002</v>
          </cell>
          <cell r="N280">
            <v>12705</v>
          </cell>
          <cell r="AC280">
            <v>8470</v>
          </cell>
        </row>
        <row r="281">
          <cell r="A281">
            <v>274</v>
          </cell>
          <cell r="B281" t="str">
            <v>SCAC24</v>
          </cell>
          <cell r="C281">
            <v>1192</v>
          </cell>
          <cell r="D281" t="str">
            <v>Sepatu Kabel AL/CU 240 mm , dua lubang</v>
          </cell>
          <cell r="E281" t="str">
            <v>Buah</v>
          </cell>
          <cell r="F281">
            <v>76500</v>
          </cell>
          <cell r="J281">
            <v>0</v>
          </cell>
          <cell r="K281">
            <v>91800</v>
          </cell>
          <cell r="L281">
            <v>99450</v>
          </cell>
          <cell r="M281">
            <v>84150</v>
          </cell>
          <cell r="N281">
            <v>80325</v>
          </cell>
          <cell r="AC281">
            <v>53550</v>
          </cell>
        </row>
        <row r="282">
          <cell r="A282">
            <v>275</v>
          </cell>
          <cell r="B282" t="str">
            <v>SCAC7</v>
          </cell>
          <cell r="C282">
            <v>1193</v>
          </cell>
          <cell r="D282" t="str">
            <v>Sepatu Kabel AL/CU 70 mm</v>
          </cell>
          <cell r="E282" t="str">
            <v>Buah</v>
          </cell>
          <cell r="F282">
            <v>22000</v>
          </cell>
          <cell r="G282">
            <v>20000</v>
          </cell>
          <cell r="H282" t="str">
            <v>win10/4/07</v>
          </cell>
          <cell r="J282">
            <v>0</v>
          </cell>
          <cell r="K282">
            <v>26400</v>
          </cell>
          <cell r="L282">
            <v>28600</v>
          </cell>
          <cell r="M282">
            <v>24200.000000000004</v>
          </cell>
          <cell r="N282">
            <v>23100</v>
          </cell>
          <cell r="O282">
            <v>46090</v>
          </cell>
          <cell r="AC282">
            <v>15399.999999999998</v>
          </cell>
        </row>
        <row r="283">
          <cell r="A283">
            <v>276</v>
          </cell>
          <cell r="B283" t="str">
            <v>swj616</v>
          </cell>
          <cell r="C283">
            <v>1195</v>
          </cell>
          <cell r="D283" t="str">
            <v>Service Wedge Clamp 616</v>
          </cell>
          <cell r="E283" t="str">
            <v>Buah</v>
          </cell>
          <cell r="F283">
            <v>4000</v>
          </cell>
          <cell r="J283">
            <v>0</v>
          </cell>
          <cell r="K283">
            <v>4800</v>
          </cell>
          <cell r="L283">
            <v>5200</v>
          </cell>
          <cell r="M283">
            <v>4400</v>
          </cell>
          <cell r="N283">
            <v>4200</v>
          </cell>
          <cell r="AC283">
            <v>2800</v>
          </cell>
        </row>
        <row r="284">
          <cell r="A284">
            <v>277</v>
          </cell>
          <cell r="B284" t="str">
            <v>swj625</v>
          </cell>
          <cell r="C284">
            <v>1196</v>
          </cell>
          <cell r="D284" t="str">
            <v>Service Wedge Clamp 625</v>
          </cell>
          <cell r="E284" t="str">
            <v>Buah</v>
          </cell>
          <cell r="F284">
            <v>4000</v>
          </cell>
          <cell r="J284">
            <v>0</v>
          </cell>
          <cell r="K284">
            <v>4800</v>
          </cell>
          <cell r="L284">
            <v>5200</v>
          </cell>
          <cell r="M284">
            <v>4400</v>
          </cell>
          <cell r="N284">
            <v>4200</v>
          </cell>
          <cell r="AC284">
            <v>2800</v>
          </cell>
        </row>
        <row r="285">
          <cell r="A285">
            <v>278</v>
          </cell>
          <cell r="B285" t="str">
            <v>SDB</v>
          </cell>
          <cell r="C285">
            <v>1194</v>
          </cell>
          <cell r="D285" t="str">
            <v>Side Bracket</v>
          </cell>
          <cell r="E285" t="str">
            <v>Buah</v>
          </cell>
          <cell r="F285">
            <v>42500</v>
          </cell>
          <cell r="J285">
            <v>0</v>
          </cell>
          <cell r="K285">
            <v>51000</v>
          </cell>
          <cell r="L285">
            <v>55250</v>
          </cell>
          <cell r="M285">
            <v>46750.000000000007</v>
          </cell>
          <cell r="N285">
            <v>44625</v>
          </cell>
          <cell r="AC285">
            <v>29749.999999999996</v>
          </cell>
        </row>
        <row r="286">
          <cell r="A286">
            <v>279</v>
          </cell>
          <cell r="B286" t="str">
            <v>SC12</v>
          </cell>
          <cell r="C286">
            <v>1195</v>
          </cell>
          <cell r="D286" t="str">
            <v>Skun 120 mm</v>
          </cell>
          <cell r="E286" t="str">
            <v>Buah</v>
          </cell>
          <cell r="F286">
            <v>6210</v>
          </cell>
          <cell r="J286">
            <v>0</v>
          </cell>
          <cell r="K286">
            <v>7452</v>
          </cell>
          <cell r="L286">
            <v>8073</v>
          </cell>
          <cell r="M286">
            <v>6831.0000000000009</v>
          </cell>
          <cell r="N286">
            <v>6520.5</v>
          </cell>
          <cell r="AC286">
            <v>4347</v>
          </cell>
        </row>
        <row r="287">
          <cell r="A287">
            <v>280</v>
          </cell>
          <cell r="B287" t="str">
            <v>SC15</v>
          </cell>
          <cell r="C287">
            <v>1196</v>
          </cell>
          <cell r="D287" t="str">
            <v>Skun 150 mm</v>
          </cell>
          <cell r="E287" t="str">
            <v>Buah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AC287">
            <v>0</v>
          </cell>
        </row>
        <row r="288">
          <cell r="A288">
            <v>281</v>
          </cell>
          <cell r="B288" t="str">
            <v>SC16</v>
          </cell>
          <cell r="C288">
            <v>1197</v>
          </cell>
          <cell r="D288" t="str">
            <v>Skun 16 mm</v>
          </cell>
          <cell r="E288" t="str">
            <v>Buah</v>
          </cell>
          <cell r="F288">
            <v>1000</v>
          </cell>
          <cell r="J288">
            <v>0</v>
          </cell>
          <cell r="K288">
            <v>1200</v>
          </cell>
          <cell r="L288">
            <v>1300</v>
          </cell>
          <cell r="M288">
            <v>1100</v>
          </cell>
          <cell r="N288">
            <v>1050</v>
          </cell>
          <cell r="AC288">
            <v>700</v>
          </cell>
        </row>
        <row r="289">
          <cell r="A289">
            <v>282</v>
          </cell>
          <cell r="B289" t="str">
            <v>SC25</v>
          </cell>
          <cell r="C289">
            <v>1198</v>
          </cell>
          <cell r="D289" t="str">
            <v>Skun 25 mm</v>
          </cell>
          <cell r="E289" t="str">
            <v>Buah</v>
          </cell>
          <cell r="F289">
            <v>1500</v>
          </cell>
          <cell r="J289">
            <v>0</v>
          </cell>
          <cell r="K289">
            <v>1800</v>
          </cell>
          <cell r="L289">
            <v>1950</v>
          </cell>
          <cell r="M289">
            <v>1650.0000000000002</v>
          </cell>
          <cell r="N289">
            <v>1575</v>
          </cell>
          <cell r="AC289">
            <v>1050</v>
          </cell>
        </row>
        <row r="290">
          <cell r="A290">
            <v>283</v>
          </cell>
          <cell r="B290" t="str">
            <v>SC30</v>
          </cell>
          <cell r="C290">
            <v>1199</v>
          </cell>
          <cell r="D290" t="str">
            <v>Skun 300 mm</v>
          </cell>
          <cell r="E290" t="str">
            <v>Buah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AC290">
            <v>0</v>
          </cell>
        </row>
        <row r="291">
          <cell r="A291">
            <v>284</v>
          </cell>
          <cell r="B291" t="str">
            <v>SC35</v>
          </cell>
          <cell r="C291">
            <v>1200</v>
          </cell>
          <cell r="D291" t="str">
            <v>Skun 35 mm</v>
          </cell>
          <cell r="E291" t="str">
            <v>Buah</v>
          </cell>
          <cell r="F291">
            <v>2000</v>
          </cell>
          <cell r="J291">
            <v>0</v>
          </cell>
          <cell r="K291">
            <v>2400</v>
          </cell>
          <cell r="L291">
            <v>2600</v>
          </cell>
          <cell r="M291">
            <v>2200</v>
          </cell>
          <cell r="N291">
            <v>2100</v>
          </cell>
          <cell r="AC291">
            <v>1400</v>
          </cell>
        </row>
        <row r="292">
          <cell r="A292">
            <v>285</v>
          </cell>
          <cell r="B292" t="str">
            <v>SC50</v>
          </cell>
          <cell r="C292">
            <v>1201</v>
          </cell>
          <cell r="D292" t="str">
            <v>Skun 50 mm</v>
          </cell>
          <cell r="E292" t="str">
            <v>Buah</v>
          </cell>
          <cell r="F292">
            <v>3000</v>
          </cell>
          <cell r="J292">
            <v>0</v>
          </cell>
          <cell r="K292">
            <v>3600</v>
          </cell>
          <cell r="L292">
            <v>3900</v>
          </cell>
          <cell r="M292">
            <v>3300.0000000000005</v>
          </cell>
          <cell r="N292">
            <v>3150</v>
          </cell>
          <cell r="AC292">
            <v>2100</v>
          </cell>
        </row>
        <row r="293">
          <cell r="A293">
            <v>286</v>
          </cell>
          <cell r="B293" t="str">
            <v>SC70</v>
          </cell>
          <cell r="D293" t="str">
            <v>Skun 70 mm</v>
          </cell>
          <cell r="E293" t="str">
            <v>Buah</v>
          </cell>
          <cell r="F293">
            <v>4200</v>
          </cell>
          <cell r="J293">
            <v>0</v>
          </cell>
          <cell r="K293">
            <v>5040</v>
          </cell>
          <cell r="L293">
            <v>5460</v>
          </cell>
          <cell r="M293">
            <v>4620</v>
          </cell>
          <cell r="N293">
            <v>4410</v>
          </cell>
          <cell r="AC293">
            <v>2940</v>
          </cell>
        </row>
        <row r="294">
          <cell r="A294">
            <v>287</v>
          </cell>
          <cell r="B294" t="str">
            <v>SCT7</v>
          </cell>
          <cell r="C294">
            <v>1202</v>
          </cell>
          <cell r="D294" t="str">
            <v>Skun 70 mm/Tembaga</v>
          </cell>
          <cell r="E294" t="str">
            <v>Buah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AC294">
            <v>0</v>
          </cell>
        </row>
        <row r="295">
          <cell r="A295">
            <v>288</v>
          </cell>
          <cell r="B295" t="str">
            <v>TK</v>
          </cell>
          <cell r="C295">
            <v>1203</v>
          </cell>
          <cell r="D295" t="str">
            <v>Split Plastic Sleve ( Tutup Kabel )</v>
          </cell>
          <cell r="E295" t="str">
            <v>Buah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AC295">
            <v>0</v>
          </cell>
        </row>
        <row r="296">
          <cell r="A296">
            <v>289</v>
          </cell>
          <cell r="B296" t="str">
            <v>ANSISR</v>
          </cell>
          <cell r="C296">
            <v>1204</v>
          </cell>
          <cell r="D296" t="str">
            <v>Spoll SR</v>
          </cell>
          <cell r="E296" t="str">
            <v>Buah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AC296">
            <v>0</v>
          </cell>
        </row>
        <row r="297">
          <cell r="A297">
            <v>290</v>
          </cell>
          <cell r="B297" t="str">
            <v>ANSI532</v>
          </cell>
          <cell r="C297">
            <v>1205</v>
          </cell>
          <cell r="D297" t="str">
            <v>Spool Insulator Ansi 53 - 2</v>
          </cell>
          <cell r="E297" t="str">
            <v>Buah</v>
          </cell>
          <cell r="F297">
            <v>11000</v>
          </cell>
          <cell r="G297">
            <v>9500</v>
          </cell>
          <cell r="H297" t="str">
            <v>Sigit 1/12/06</v>
          </cell>
          <cell r="I297">
            <v>10000</v>
          </cell>
          <cell r="J297" t="str">
            <v>HA 1/5/06</v>
          </cell>
          <cell r="K297">
            <v>13200</v>
          </cell>
          <cell r="L297">
            <v>14300</v>
          </cell>
          <cell r="M297">
            <v>12100.000000000002</v>
          </cell>
          <cell r="N297">
            <v>11550</v>
          </cell>
          <cell r="AC297">
            <v>7699.9999999999991</v>
          </cell>
        </row>
        <row r="298">
          <cell r="A298">
            <v>291</v>
          </cell>
          <cell r="B298" t="str">
            <v>ANSI534</v>
          </cell>
          <cell r="C298">
            <v>1206</v>
          </cell>
          <cell r="D298" t="str">
            <v>Spool Insulator Ansi 53 - 4</v>
          </cell>
          <cell r="E298" t="str">
            <v>Buah</v>
          </cell>
          <cell r="F298">
            <v>14000</v>
          </cell>
          <cell r="G298">
            <v>10000</v>
          </cell>
          <cell r="H298" t="str">
            <v>ha win 6/3/06</v>
          </cell>
          <cell r="J298">
            <v>0</v>
          </cell>
          <cell r="K298">
            <v>16800</v>
          </cell>
          <cell r="L298">
            <v>18200</v>
          </cell>
          <cell r="M298">
            <v>15400.000000000002</v>
          </cell>
          <cell r="N298">
            <v>14700</v>
          </cell>
          <cell r="AC298">
            <v>9800</v>
          </cell>
        </row>
        <row r="299">
          <cell r="A299">
            <v>292</v>
          </cell>
          <cell r="B299" t="str">
            <v>stl</v>
          </cell>
          <cell r="D299" t="str">
            <v>Stainlist</v>
          </cell>
          <cell r="E299" t="str">
            <v>Meter</v>
          </cell>
          <cell r="F299">
            <v>5400</v>
          </cell>
          <cell r="G299">
            <v>4400</v>
          </cell>
          <cell r="H299" t="str">
            <v>dp 27/4/06</v>
          </cell>
          <cell r="I299">
            <v>4500</v>
          </cell>
          <cell r="J299" t="str">
            <v>HA 1/5/06</v>
          </cell>
          <cell r="K299">
            <v>6480</v>
          </cell>
          <cell r="L299">
            <v>7020</v>
          </cell>
          <cell r="M299">
            <v>5940.0000000000009</v>
          </cell>
          <cell r="N299">
            <v>5670</v>
          </cell>
          <cell r="AC299">
            <v>3779.9999999999995</v>
          </cell>
        </row>
        <row r="300">
          <cell r="A300">
            <v>293</v>
          </cell>
          <cell r="B300" t="str">
            <v>YK</v>
          </cell>
          <cell r="C300">
            <v>1209</v>
          </cell>
          <cell r="D300" t="str">
            <v>Stoping bekel/Yokes</v>
          </cell>
          <cell r="E300" t="str">
            <v>Buah</v>
          </cell>
          <cell r="F300">
            <v>2000</v>
          </cell>
          <cell r="G300">
            <v>500</v>
          </cell>
          <cell r="H300" t="str">
            <v>win 27/1/06</v>
          </cell>
          <cell r="J300">
            <v>0</v>
          </cell>
          <cell r="K300">
            <v>2400</v>
          </cell>
          <cell r="L300">
            <v>2600</v>
          </cell>
          <cell r="M300">
            <v>2200</v>
          </cell>
          <cell r="N300">
            <v>2100</v>
          </cell>
          <cell r="AC300">
            <v>1400</v>
          </cell>
        </row>
        <row r="301">
          <cell r="A301">
            <v>294</v>
          </cell>
          <cell r="B301" t="str">
            <v>SC1524</v>
          </cell>
          <cell r="C301">
            <v>1207</v>
          </cell>
          <cell r="D301" t="str">
            <v>String Clamp 150 s/d 240 mm2</v>
          </cell>
          <cell r="E301" t="str">
            <v>Buah</v>
          </cell>
          <cell r="F301">
            <v>37500</v>
          </cell>
          <cell r="J301">
            <v>0</v>
          </cell>
          <cell r="K301">
            <v>45000</v>
          </cell>
          <cell r="L301">
            <v>48750</v>
          </cell>
          <cell r="M301">
            <v>41250</v>
          </cell>
          <cell r="N301">
            <v>39375</v>
          </cell>
          <cell r="AC301">
            <v>26250</v>
          </cell>
        </row>
        <row r="302">
          <cell r="A302">
            <v>295</v>
          </cell>
          <cell r="B302" t="str">
            <v>SC257</v>
          </cell>
          <cell r="C302">
            <v>1208</v>
          </cell>
          <cell r="D302" t="str">
            <v>String Clamp 25 -70</v>
          </cell>
          <cell r="E302" t="str">
            <v>Buah</v>
          </cell>
          <cell r="F302">
            <v>25000</v>
          </cell>
          <cell r="G302">
            <v>18000</v>
          </cell>
          <cell r="H302" t="str">
            <v>ha 15/3/06</v>
          </cell>
          <cell r="I302">
            <v>20000</v>
          </cell>
          <cell r="J302" t="str">
            <v>ha 7/3/06</v>
          </cell>
          <cell r="K302">
            <v>30000</v>
          </cell>
          <cell r="L302">
            <v>32500</v>
          </cell>
          <cell r="M302">
            <v>27500.000000000004</v>
          </cell>
          <cell r="N302">
            <v>26250</v>
          </cell>
          <cell r="AC302">
            <v>17500</v>
          </cell>
        </row>
        <row r="303">
          <cell r="A303">
            <v>296</v>
          </cell>
          <cell r="B303" t="str">
            <v>TPL</v>
          </cell>
          <cell r="C303">
            <v>1210</v>
          </cell>
          <cell r="D303" t="str">
            <v>Tambang Plastik</v>
          </cell>
          <cell r="E303" t="str">
            <v>Meter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AC303">
            <v>0</v>
          </cell>
        </row>
        <row r="304">
          <cell r="A304">
            <v>297</v>
          </cell>
          <cell r="B304" t="str">
            <v>tc</v>
          </cell>
          <cell r="C304">
            <v>1210</v>
          </cell>
          <cell r="D304" t="str">
            <v>Tap conector (35 s/d 70)</v>
          </cell>
          <cell r="E304" t="str">
            <v>Meter</v>
          </cell>
          <cell r="F304">
            <v>5000</v>
          </cell>
          <cell r="J304">
            <v>0</v>
          </cell>
          <cell r="K304">
            <v>6000</v>
          </cell>
          <cell r="L304">
            <v>6500</v>
          </cell>
          <cell r="M304">
            <v>5500</v>
          </cell>
          <cell r="N304">
            <v>5250</v>
          </cell>
          <cell r="AC304">
            <v>3500</v>
          </cell>
        </row>
        <row r="305">
          <cell r="A305">
            <v>298</v>
          </cell>
          <cell r="B305" t="str">
            <v>TER</v>
          </cell>
          <cell r="C305">
            <v>1211</v>
          </cell>
          <cell r="D305" t="str">
            <v>Ter</v>
          </cell>
          <cell r="E305" t="str">
            <v>Kaleng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AC305">
            <v>0</v>
          </cell>
        </row>
        <row r="306">
          <cell r="A306">
            <v>299</v>
          </cell>
          <cell r="B306" t="str">
            <v>TK324ID</v>
          </cell>
          <cell r="C306">
            <v>1211</v>
          </cell>
          <cell r="D306" t="str">
            <v>Terminating Kabel 3 x 240 mm2 ID</v>
          </cell>
          <cell r="E306" t="str">
            <v>Bh</v>
          </cell>
          <cell r="F306">
            <v>1450000</v>
          </cell>
          <cell r="J306">
            <v>0</v>
          </cell>
          <cell r="K306">
            <v>1740000</v>
          </cell>
          <cell r="L306">
            <v>1885000</v>
          </cell>
          <cell r="M306">
            <v>1595000.0000000002</v>
          </cell>
          <cell r="N306">
            <v>1522500</v>
          </cell>
          <cell r="AC306">
            <v>1014999.9999999999</v>
          </cell>
        </row>
        <row r="307">
          <cell r="A307">
            <v>300</v>
          </cell>
          <cell r="B307" t="str">
            <v>TK124ID</v>
          </cell>
          <cell r="C307">
            <v>1211</v>
          </cell>
          <cell r="D307" t="str">
            <v>Terminating Kabel 1 x 240 mm2 ID</v>
          </cell>
          <cell r="E307" t="str">
            <v>Bh</v>
          </cell>
          <cell r="F307">
            <v>1200000</v>
          </cell>
          <cell r="J307">
            <v>0</v>
          </cell>
          <cell r="K307">
            <v>1440000</v>
          </cell>
          <cell r="L307">
            <v>1560000</v>
          </cell>
          <cell r="M307">
            <v>1320000</v>
          </cell>
          <cell r="N307">
            <v>1260000</v>
          </cell>
          <cell r="AC307">
            <v>840000</v>
          </cell>
        </row>
        <row r="308">
          <cell r="A308">
            <v>301</v>
          </cell>
          <cell r="B308" t="str">
            <v>TK324od</v>
          </cell>
          <cell r="C308">
            <v>1211</v>
          </cell>
          <cell r="D308" t="str">
            <v>Terminating Kabel 3 x 240 mm2 OD</v>
          </cell>
          <cell r="E308" t="str">
            <v>Bh</v>
          </cell>
          <cell r="F308">
            <v>1550000</v>
          </cell>
          <cell r="J308">
            <v>0</v>
          </cell>
          <cell r="K308">
            <v>1860000</v>
          </cell>
          <cell r="L308">
            <v>2015000</v>
          </cell>
          <cell r="M308">
            <v>1705000.0000000002</v>
          </cell>
          <cell r="N308">
            <v>1627500</v>
          </cell>
          <cell r="AC308">
            <v>1085000</v>
          </cell>
        </row>
        <row r="309">
          <cell r="A309">
            <v>302</v>
          </cell>
          <cell r="B309" t="str">
            <v>TK124od</v>
          </cell>
          <cell r="C309">
            <v>1211</v>
          </cell>
          <cell r="D309" t="str">
            <v>Terminating Kabel 1 x 240 mm2 OD</v>
          </cell>
          <cell r="E309" t="str">
            <v>Bh</v>
          </cell>
          <cell r="F309">
            <v>1450000</v>
          </cell>
          <cell r="J309">
            <v>0</v>
          </cell>
          <cell r="K309">
            <v>1740000</v>
          </cell>
          <cell r="L309">
            <v>1885000</v>
          </cell>
          <cell r="M309">
            <v>1595000.0000000002</v>
          </cell>
          <cell r="N309">
            <v>1522500</v>
          </cell>
          <cell r="AC309">
            <v>1014999.9999999999</v>
          </cell>
        </row>
        <row r="310">
          <cell r="A310">
            <v>303</v>
          </cell>
          <cell r="B310" t="str">
            <v>TK395ID</v>
          </cell>
          <cell r="C310">
            <v>1211</v>
          </cell>
          <cell r="D310" t="str">
            <v>Terminating Kabel 3 x 95 mm2 ID</v>
          </cell>
          <cell r="E310" t="str">
            <v>Bh</v>
          </cell>
          <cell r="F310">
            <v>1200000</v>
          </cell>
          <cell r="J310">
            <v>0</v>
          </cell>
          <cell r="K310">
            <v>1440000</v>
          </cell>
          <cell r="L310">
            <v>1560000</v>
          </cell>
          <cell r="M310">
            <v>1320000</v>
          </cell>
          <cell r="N310">
            <v>1260000</v>
          </cell>
          <cell r="AC310">
            <v>840000</v>
          </cell>
        </row>
        <row r="311">
          <cell r="A311">
            <v>304</v>
          </cell>
          <cell r="B311" t="str">
            <v>TK195ID</v>
          </cell>
          <cell r="C311">
            <v>1211</v>
          </cell>
          <cell r="D311" t="str">
            <v>Terminating Kabel 1 x 95 mm2 ID</v>
          </cell>
          <cell r="E311" t="str">
            <v>Bh</v>
          </cell>
          <cell r="F311">
            <v>1050000</v>
          </cell>
          <cell r="J311">
            <v>0</v>
          </cell>
          <cell r="K311">
            <v>1260000</v>
          </cell>
          <cell r="L311">
            <v>1365000</v>
          </cell>
          <cell r="M311">
            <v>1155000</v>
          </cell>
          <cell r="N311">
            <v>1102500</v>
          </cell>
          <cell r="AC311">
            <v>735000</v>
          </cell>
        </row>
        <row r="312">
          <cell r="A312">
            <v>305</v>
          </cell>
          <cell r="B312" t="str">
            <v>TK395od</v>
          </cell>
          <cell r="C312">
            <v>1211</v>
          </cell>
          <cell r="D312" t="str">
            <v>Terminating Kabel 3 x 95 mm2 OD</v>
          </cell>
          <cell r="E312" t="str">
            <v>Bh</v>
          </cell>
          <cell r="F312">
            <v>1200000</v>
          </cell>
          <cell r="J312">
            <v>0</v>
          </cell>
          <cell r="K312">
            <v>1440000</v>
          </cell>
          <cell r="L312">
            <v>1560000</v>
          </cell>
          <cell r="M312">
            <v>1320000</v>
          </cell>
          <cell r="N312">
            <v>1260000</v>
          </cell>
          <cell r="AC312">
            <v>840000</v>
          </cell>
        </row>
        <row r="313">
          <cell r="A313">
            <v>306</v>
          </cell>
          <cell r="B313" t="str">
            <v>TK195od</v>
          </cell>
          <cell r="C313">
            <v>1211</v>
          </cell>
          <cell r="D313" t="str">
            <v>Terminating Kabel 1 x 95 mm2 OD</v>
          </cell>
          <cell r="E313" t="str">
            <v>Bh</v>
          </cell>
          <cell r="F313">
            <v>1050000</v>
          </cell>
          <cell r="J313">
            <v>0</v>
          </cell>
          <cell r="K313">
            <v>1260000</v>
          </cell>
          <cell r="L313">
            <v>1365000</v>
          </cell>
          <cell r="M313">
            <v>1155000</v>
          </cell>
          <cell r="N313">
            <v>1102500</v>
          </cell>
          <cell r="AC313">
            <v>735000</v>
          </cell>
        </row>
        <row r="314">
          <cell r="A314">
            <v>307</v>
          </cell>
          <cell r="B314" t="str">
            <v>TRP</v>
          </cell>
          <cell r="C314">
            <v>1212</v>
          </cell>
          <cell r="D314" t="str">
            <v>Terpentin</v>
          </cell>
          <cell r="E314" t="str">
            <v>Kaleng</v>
          </cell>
          <cell r="F314">
            <v>13000</v>
          </cell>
          <cell r="J314">
            <v>0</v>
          </cell>
          <cell r="K314">
            <v>15600</v>
          </cell>
          <cell r="L314">
            <v>16900</v>
          </cell>
          <cell r="M314">
            <v>14300.000000000002</v>
          </cell>
          <cell r="N314">
            <v>13650</v>
          </cell>
          <cell r="AC314">
            <v>9100</v>
          </cell>
        </row>
        <row r="315">
          <cell r="A315">
            <v>308</v>
          </cell>
          <cell r="B315" t="str">
            <v>TBC</v>
          </cell>
          <cell r="C315">
            <v>1213</v>
          </cell>
          <cell r="D315" t="str">
            <v>Three Bolt Clamp ( Guy Grip )</v>
          </cell>
          <cell r="E315" t="str">
            <v>Buah</v>
          </cell>
          <cell r="F315">
            <v>18500</v>
          </cell>
          <cell r="G315">
            <v>39168</v>
          </cell>
          <cell r="J315">
            <v>0</v>
          </cell>
          <cell r="K315">
            <v>22200</v>
          </cell>
          <cell r="L315">
            <v>24050</v>
          </cell>
          <cell r="M315">
            <v>20350</v>
          </cell>
          <cell r="N315">
            <v>19425</v>
          </cell>
          <cell r="O315">
            <v>17500</v>
          </cell>
          <cell r="AC315">
            <v>12950</v>
          </cell>
        </row>
        <row r="316">
          <cell r="A316">
            <v>309</v>
          </cell>
          <cell r="B316" t="str">
            <v>TW4</v>
          </cell>
          <cell r="C316">
            <v>1214</v>
          </cell>
          <cell r="D316" t="str">
            <v>Tie Wire # 4</v>
          </cell>
          <cell r="E316" t="str">
            <v>Meter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AC316">
            <v>0</v>
          </cell>
        </row>
        <row r="317">
          <cell r="A317">
            <v>310</v>
          </cell>
          <cell r="B317" t="str">
            <v>TW2</v>
          </cell>
          <cell r="C317">
            <v>1215</v>
          </cell>
          <cell r="D317" t="str">
            <v xml:space="preserve">Tie Wire # 4 / Allmunium bonding Wire # 20 </v>
          </cell>
          <cell r="E317" t="str">
            <v>Meter</v>
          </cell>
          <cell r="F317">
            <v>2000</v>
          </cell>
          <cell r="J317">
            <v>0</v>
          </cell>
          <cell r="K317">
            <v>2400</v>
          </cell>
          <cell r="L317">
            <v>2600</v>
          </cell>
          <cell r="M317">
            <v>2200</v>
          </cell>
          <cell r="N317">
            <v>2100</v>
          </cell>
          <cell r="AC317">
            <v>1400</v>
          </cell>
        </row>
        <row r="318">
          <cell r="A318">
            <v>311</v>
          </cell>
          <cell r="B318" t="str">
            <v>tis</v>
          </cell>
          <cell r="D318" t="str">
            <v>Tis Kabel</v>
          </cell>
          <cell r="E318" t="str">
            <v>buah</v>
          </cell>
          <cell r="F318">
            <v>1150</v>
          </cell>
          <cell r="J318">
            <v>0</v>
          </cell>
          <cell r="K318">
            <v>1380</v>
          </cell>
          <cell r="L318">
            <v>1495</v>
          </cell>
          <cell r="M318">
            <v>1265</v>
          </cell>
          <cell r="N318">
            <v>1207.5</v>
          </cell>
          <cell r="AC318">
            <v>805</v>
          </cell>
        </row>
        <row r="319">
          <cell r="A319">
            <v>312</v>
          </cell>
          <cell r="B319" t="str">
            <v>tis</v>
          </cell>
          <cell r="D319" t="str">
            <v>Toti Press</v>
          </cell>
          <cell r="E319" t="str">
            <v>buah</v>
          </cell>
          <cell r="F319">
            <v>9250</v>
          </cell>
          <cell r="J319">
            <v>0</v>
          </cell>
          <cell r="K319">
            <v>11100</v>
          </cell>
          <cell r="L319">
            <v>12025</v>
          </cell>
          <cell r="M319">
            <v>10175</v>
          </cell>
          <cell r="N319">
            <v>9712.5</v>
          </cell>
          <cell r="AC319">
            <v>6475</v>
          </cell>
        </row>
        <row r="320">
          <cell r="A320">
            <v>313</v>
          </cell>
          <cell r="B320" t="str">
            <v>TR125</v>
          </cell>
          <cell r="C320">
            <v>1216</v>
          </cell>
          <cell r="D320" t="str">
            <v>Trafo 1Phasa csp 25 KVA</v>
          </cell>
          <cell r="E320" t="str">
            <v>Buah</v>
          </cell>
          <cell r="F320">
            <v>15812499.999999998</v>
          </cell>
          <cell r="J320">
            <v>0</v>
          </cell>
          <cell r="K320">
            <v>18975000</v>
          </cell>
          <cell r="L320">
            <v>20556250</v>
          </cell>
          <cell r="M320">
            <v>17393750</v>
          </cell>
          <cell r="N320">
            <v>16603124.999999998</v>
          </cell>
          <cell r="AC320">
            <v>11068749.999999998</v>
          </cell>
        </row>
        <row r="321">
          <cell r="A321">
            <v>314</v>
          </cell>
          <cell r="B321" t="str">
            <v>TR150</v>
          </cell>
          <cell r="C321">
            <v>1217</v>
          </cell>
          <cell r="D321" t="str">
            <v>Trafo 1Phasa csp 50 KVA</v>
          </cell>
          <cell r="E321" t="str">
            <v>Buah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AC321">
            <v>0</v>
          </cell>
        </row>
        <row r="322">
          <cell r="A322">
            <v>315</v>
          </cell>
          <cell r="B322" t="str">
            <v>TR310</v>
          </cell>
          <cell r="C322">
            <v>1218</v>
          </cell>
          <cell r="D322" t="str">
            <v>Trafo 3 Ph 20 kV/B2 100 kVA trafindo</v>
          </cell>
          <cell r="E322" t="str">
            <v>Buah</v>
          </cell>
          <cell r="F322">
            <v>29770000</v>
          </cell>
          <cell r="J322">
            <v>0</v>
          </cell>
          <cell r="K322">
            <v>35724000</v>
          </cell>
          <cell r="L322">
            <v>38701000</v>
          </cell>
          <cell r="M322">
            <v>32747000.000000004</v>
          </cell>
          <cell r="N322">
            <v>31258500</v>
          </cell>
          <cell r="AC322">
            <v>20839000</v>
          </cell>
        </row>
        <row r="323">
          <cell r="A323">
            <v>316</v>
          </cell>
          <cell r="B323" t="str">
            <v>TR316</v>
          </cell>
          <cell r="C323">
            <v>1219</v>
          </cell>
          <cell r="D323" t="str">
            <v>Trafo 3 Ph 20 kV/B2 160 kVA</v>
          </cell>
          <cell r="E323" t="str">
            <v>Buah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AC323">
            <v>0</v>
          </cell>
        </row>
        <row r="324">
          <cell r="A324">
            <v>317</v>
          </cell>
          <cell r="B324" t="str">
            <v>TR312</v>
          </cell>
          <cell r="C324">
            <v>1220</v>
          </cell>
          <cell r="D324" t="str">
            <v>Trafo 3 Ph 20 kV/B2 200 kVA</v>
          </cell>
          <cell r="E324" t="str">
            <v>Buah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AC324">
            <v>0</v>
          </cell>
        </row>
        <row r="325">
          <cell r="A325">
            <v>318</v>
          </cell>
          <cell r="B325" t="str">
            <v>TR35</v>
          </cell>
          <cell r="C325">
            <v>1221</v>
          </cell>
          <cell r="D325" t="str">
            <v>Trafo 3 Ph 20 kV/B2 50 kVA</v>
          </cell>
          <cell r="E325" t="str">
            <v>Buah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AC325">
            <v>0</v>
          </cell>
        </row>
        <row r="326">
          <cell r="A326">
            <v>319</v>
          </cell>
          <cell r="B326" t="str">
            <v>T340</v>
          </cell>
          <cell r="C326">
            <v>1222</v>
          </cell>
          <cell r="D326" t="str">
            <v>Trafo 3 Ps 400 Kva UNindO</v>
          </cell>
          <cell r="E326" t="str">
            <v>Buah</v>
          </cell>
          <cell r="F326">
            <v>8222.5</v>
          </cell>
          <cell r="J326">
            <v>0</v>
          </cell>
          <cell r="K326">
            <v>9867</v>
          </cell>
          <cell r="L326">
            <v>10689.25</v>
          </cell>
          <cell r="M326">
            <v>9044.75</v>
          </cell>
          <cell r="N326">
            <v>8633.625</v>
          </cell>
          <cell r="AC326">
            <v>5755.75</v>
          </cell>
        </row>
        <row r="327">
          <cell r="A327">
            <v>320</v>
          </cell>
          <cell r="B327" t="str">
            <v>TRKH</v>
          </cell>
          <cell r="C327">
            <v>1223</v>
          </cell>
          <cell r="D327" t="str">
            <v>Trokolit hitam</v>
          </cell>
          <cell r="E327" t="str">
            <v>Buah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AC327">
            <v>0</v>
          </cell>
        </row>
        <row r="328">
          <cell r="A328">
            <v>321</v>
          </cell>
          <cell r="B328" t="str">
            <v>unp8</v>
          </cell>
          <cell r="D328" t="str">
            <v>Kanal UNP 8</v>
          </cell>
          <cell r="E328" t="str">
            <v>btng</v>
          </cell>
          <cell r="F328">
            <v>190000</v>
          </cell>
          <cell r="G328">
            <v>175000</v>
          </cell>
          <cell r="H328" t="str">
            <v>semarang 8/3/6</v>
          </cell>
          <cell r="J328">
            <v>0</v>
          </cell>
          <cell r="K328">
            <v>228000</v>
          </cell>
          <cell r="L328">
            <v>247000</v>
          </cell>
          <cell r="M328">
            <v>209000.00000000003</v>
          </cell>
          <cell r="N328">
            <v>199500</v>
          </cell>
        </row>
        <row r="329">
          <cell r="A329">
            <v>322</v>
          </cell>
          <cell r="B329" t="str">
            <v>unp10</v>
          </cell>
          <cell r="D329" t="str">
            <v>Kanal UNP 10</v>
          </cell>
          <cell r="E329" t="str">
            <v>btng</v>
          </cell>
          <cell r="F329">
            <v>235000</v>
          </cell>
          <cell r="G329">
            <v>225000</v>
          </cell>
          <cell r="H329" t="str">
            <v>semarang 8/3/6</v>
          </cell>
          <cell r="J329">
            <v>0</v>
          </cell>
          <cell r="K329">
            <v>282000</v>
          </cell>
          <cell r="L329">
            <v>305500</v>
          </cell>
          <cell r="M329">
            <v>258500.00000000003</v>
          </cell>
          <cell r="N329">
            <v>246750</v>
          </cell>
        </row>
        <row r="330">
          <cell r="A330">
            <v>323</v>
          </cell>
          <cell r="B330" t="str">
            <v>unp5</v>
          </cell>
          <cell r="D330" t="str">
            <v>Kanal UNP 5</v>
          </cell>
          <cell r="E330" t="str">
            <v>btng</v>
          </cell>
          <cell r="F330">
            <v>125000</v>
          </cell>
          <cell r="J330">
            <v>0</v>
          </cell>
          <cell r="K330">
            <v>150000</v>
          </cell>
          <cell r="L330">
            <v>162500</v>
          </cell>
          <cell r="M330">
            <v>137500</v>
          </cell>
          <cell r="N330">
            <v>131250</v>
          </cell>
        </row>
        <row r="331">
          <cell r="A331">
            <v>324</v>
          </cell>
          <cell r="B331" t="str">
            <v>sk666</v>
          </cell>
          <cell r="D331" t="str">
            <v>Siku 60 x 60 x 6</v>
          </cell>
          <cell r="E331" t="str">
            <v>btng</v>
          </cell>
          <cell r="F331">
            <v>121000</v>
          </cell>
          <cell r="G331">
            <v>110000</v>
          </cell>
          <cell r="H331" t="str">
            <v>semarang 8/3/6</v>
          </cell>
          <cell r="J331">
            <v>0</v>
          </cell>
          <cell r="K331">
            <v>145200</v>
          </cell>
          <cell r="L331">
            <v>157300</v>
          </cell>
          <cell r="M331">
            <v>133100</v>
          </cell>
          <cell r="N331">
            <v>127050</v>
          </cell>
        </row>
        <row r="332">
          <cell r="A332">
            <v>325</v>
          </cell>
          <cell r="B332" t="str">
            <v>sk777</v>
          </cell>
          <cell r="D332" t="str">
            <v>Siku 70 x 70 x 7</v>
          </cell>
          <cell r="F332">
            <v>220000</v>
          </cell>
          <cell r="G332">
            <v>210000</v>
          </cell>
          <cell r="H332" t="str">
            <v>semarang 8/3/6</v>
          </cell>
          <cell r="J332">
            <v>0</v>
          </cell>
          <cell r="K332">
            <v>264000</v>
          </cell>
          <cell r="L332">
            <v>286000</v>
          </cell>
          <cell r="M332">
            <v>242000.00000000003</v>
          </cell>
          <cell r="N332">
            <v>231000</v>
          </cell>
        </row>
        <row r="333">
          <cell r="A333">
            <v>326</v>
          </cell>
          <cell r="B333" t="str">
            <v>sk776</v>
          </cell>
          <cell r="D333" t="str">
            <v>Siku 70 x 70 x 6</v>
          </cell>
          <cell r="F333">
            <v>185000</v>
          </cell>
          <cell r="G333">
            <v>160000</v>
          </cell>
          <cell r="H333" t="str">
            <v>semarang 8/3/6</v>
          </cell>
          <cell r="I333" t="str">
            <v>Jogja 29/3/06</v>
          </cell>
          <cell r="J333">
            <v>0</v>
          </cell>
          <cell r="K333">
            <v>222000</v>
          </cell>
          <cell r="L333">
            <v>240500</v>
          </cell>
          <cell r="M333">
            <v>203500.00000000003</v>
          </cell>
          <cell r="N333">
            <v>194250</v>
          </cell>
        </row>
        <row r="334">
          <cell r="A334">
            <v>327</v>
          </cell>
          <cell r="B334" t="str">
            <v>sk332</v>
          </cell>
          <cell r="D334" t="str">
            <v>Siku 30 x 30 x 2</v>
          </cell>
          <cell r="F334">
            <v>155000</v>
          </cell>
          <cell r="G334">
            <v>145000</v>
          </cell>
          <cell r="H334" t="str">
            <v>semarang 8/3/6</v>
          </cell>
          <cell r="I334" t="str">
            <v>Jogja 29/3/06</v>
          </cell>
          <cell r="J334">
            <v>0</v>
          </cell>
          <cell r="K334">
            <v>186000</v>
          </cell>
          <cell r="L334">
            <v>201500</v>
          </cell>
          <cell r="M334">
            <v>170500</v>
          </cell>
          <cell r="N334">
            <v>162750</v>
          </cell>
        </row>
        <row r="335">
          <cell r="A335">
            <v>328</v>
          </cell>
          <cell r="B335" t="str">
            <v>wmjin</v>
          </cell>
          <cell r="D335" t="str">
            <v>Wall Mount Jack</v>
          </cell>
          <cell r="E335" t="str">
            <v>Buah</v>
          </cell>
          <cell r="F335">
            <v>43125</v>
          </cell>
          <cell r="G335">
            <v>145000</v>
          </cell>
          <cell r="H335" t="str">
            <v>semarang 8/3/6</v>
          </cell>
          <cell r="J335">
            <v>0</v>
          </cell>
          <cell r="K335">
            <v>51750</v>
          </cell>
          <cell r="L335">
            <v>56062.5</v>
          </cell>
          <cell r="M335">
            <v>47437.500000000007</v>
          </cell>
          <cell r="N335">
            <v>45281.25</v>
          </cell>
          <cell r="AC335">
            <v>30187.499999999996</v>
          </cell>
        </row>
        <row r="336">
          <cell r="A336">
            <v>329</v>
          </cell>
          <cell r="B336" t="str">
            <v>wmjout</v>
          </cell>
          <cell r="D336" t="str">
            <v>Wall Mount Jack</v>
          </cell>
          <cell r="E336" t="str">
            <v>Buah</v>
          </cell>
          <cell r="F336">
            <v>48300</v>
          </cell>
          <cell r="J336">
            <v>0</v>
          </cell>
          <cell r="K336">
            <v>57960</v>
          </cell>
          <cell r="L336">
            <v>62790</v>
          </cell>
          <cell r="M336">
            <v>53130.000000000007</v>
          </cell>
          <cell r="N336">
            <v>50715</v>
          </cell>
          <cell r="AC336">
            <v>33810</v>
          </cell>
        </row>
        <row r="337">
          <cell r="A337">
            <v>330</v>
          </cell>
          <cell r="B337" t="str">
            <v>WSR</v>
          </cell>
          <cell r="C337">
            <v>1224</v>
          </cell>
          <cell r="D337" t="str">
            <v>Washer Round  3/8"</v>
          </cell>
          <cell r="E337" t="str">
            <v>Buah</v>
          </cell>
          <cell r="F337">
            <v>48300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AC337">
            <v>0</v>
          </cell>
        </row>
        <row r="338">
          <cell r="A338">
            <v>331</v>
          </cell>
          <cell r="B338" t="str">
            <v>WSS</v>
          </cell>
          <cell r="C338">
            <v>1225</v>
          </cell>
          <cell r="D338" t="str">
            <v>Washer Square 2 1/4"</v>
          </cell>
          <cell r="E338" t="str">
            <v>Buah</v>
          </cell>
          <cell r="F338">
            <v>2200</v>
          </cell>
          <cell r="J338">
            <v>0</v>
          </cell>
          <cell r="K338">
            <v>2640</v>
          </cell>
          <cell r="L338">
            <v>2860</v>
          </cell>
          <cell r="M338">
            <v>2420</v>
          </cell>
          <cell r="N338">
            <v>2310</v>
          </cell>
          <cell r="AC338">
            <v>1540</v>
          </cell>
        </row>
        <row r="339">
          <cell r="A339">
            <v>332</v>
          </cell>
          <cell r="B339" t="str">
            <v>WGJT</v>
          </cell>
          <cell r="C339">
            <v>1226</v>
          </cell>
          <cell r="D339" t="str">
            <v>Wigje type</v>
          </cell>
          <cell r="E339" t="str">
            <v>Buah</v>
          </cell>
          <cell r="F339">
            <v>1725</v>
          </cell>
          <cell r="J339">
            <v>0</v>
          </cell>
          <cell r="K339">
            <v>2070</v>
          </cell>
          <cell r="L339">
            <v>2242.5</v>
          </cell>
          <cell r="M339">
            <v>1897.5000000000002</v>
          </cell>
          <cell r="N339">
            <v>1811.25</v>
          </cell>
          <cell r="AC339">
            <v>1207.5</v>
          </cell>
        </row>
        <row r="340">
          <cell r="A340">
            <v>333</v>
          </cell>
          <cell r="B340" t="str">
            <v>prt</v>
          </cell>
          <cell r="C340">
            <v>1226</v>
          </cell>
          <cell r="D340" t="str">
            <v>Protective</v>
          </cell>
          <cell r="E340" t="str">
            <v>Buah</v>
          </cell>
          <cell r="F340">
            <v>1600</v>
          </cell>
          <cell r="J340">
            <v>0</v>
          </cell>
          <cell r="K340">
            <v>1920</v>
          </cell>
          <cell r="L340">
            <v>2080</v>
          </cell>
          <cell r="M340">
            <v>1760.0000000000002</v>
          </cell>
          <cell r="N340">
            <v>1680</v>
          </cell>
          <cell r="AC340">
            <v>1120</v>
          </cell>
        </row>
        <row r="341">
          <cell r="A341">
            <v>334</v>
          </cell>
          <cell r="B341" t="str">
            <v>sth</v>
          </cell>
          <cell r="D341" t="str">
            <v>Strain Hook</v>
          </cell>
          <cell r="F341">
            <v>2500</v>
          </cell>
          <cell r="J341">
            <v>0</v>
          </cell>
          <cell r="K341">
            <v>3000</v>
          </cell>
          <cell r="L341">
            <v>3250</v>
          </cell>
          <cell r="M341">
            <v>2750</v>
          </cell>
          <cell r="N341">
            <v>2625</v>
          </cell>
          <cell r="AC341">
            <v>1750</v>
          </cell>
        </row>
        <row r="342">
          <cell r="A342">
            <v>335</v>
          </cell>
          <cell r="B342" t="str">
            <v>ppm3/4</v>
          </cell>
          <cell r="D342" t="str">
            <v>Pipa Medium  diameter 3/4</v>
          </cell>
          <cell r="E342" t="str">
            <v>Batang</v>
          </cell>
          <cell r="F342">
            <v>92000</v>
          </cell>
          <cell r="J342">
            <v>0</v>
          </cell>
          <cell r="K342">
            <v>110400</v>
          </cell>
          <cell r="L342">
            <v>119600</v>
          </cell>
          <cell r="M342">
            <v>101200.00000000001</v>
          </cell>
          <cell r="N342">
            <v>96600</v>
          </cell>
          <cell r="AC342">
            <v>64399.999999999993</v>
          </cell>
        </row>
        <row r="343">
          <cell r="A343">
            <v>336</v>
          </cell>
          <cell r="B343" t="str">
            <v>ppmb</v>
          </cell>
          <cell r="D343" t="str">
            <v>Pipa MB 1/2</v>
          </cell>
          <cell r="E343" t="str">
            <v>Batang</v>
          </cell>
          <cell r="F343">
            <v>56000</v>
          </cell>
          <cell r="J343">
            <v>0</v>
          </cell>
          <cell r="K343">
            <v>67200</v>
          </cell>
          <cell r="L343">
            <v>72800</v>
          </cell>
          <cell r="M343">
            <v>61600.000000000007</v>
          </cell>
          <cell r="N343">
            <v>58800</v>
          </cell>
          <cell r="AC343">
            <v>39200</v>
          </cell>
        </row>
        <row r="344">
          <cell r="A344">
            <v>337</v>
          </cell>
          <cell r="B344" t="str">
            <v>tms</v>
          </cell>
          <cell r="D344" t="str">
            <v>Timah segel</v>
          </cell>
          <cell r="E344" t="str">
            <v>kg</v>
          </cell>
          <cell r="F344">
            <v>18000</v>
          </cell>
          <cell r="J344">
            <v>0</v>
          </cell>
          <cell r="K344">
            <v>21600</v>
          </cell>
          <cell r="L344">
            <v>23400</v>
          </cell>
          <cell r="M344">
            <v>19800</v>
          </cell>
          <cell r="N344">
            <v>18900</v>
          </cell>
          <cell r="AC344">
            <v>12600</v>
          </cell>
        </row>
        <row r="345">
          <cell r="A345">
            <v>338</v>
          </cell>
          <cell r="B345" t="str">
            <v>tc11350</v>
          </cell>
          <cell r="D345" t="str">
            <v>Tiang C 11 350</v>
          </cell>
          <cell r="E345" t="str">
            <v>Batang</v>
          </cell>
          <cell r="F345">
            <v>1692245</v>
          </cell>
          <cell r="J345">
            <v>0</v>
          </cell>
          <cell r="K345">
            <v>2030694</v>
          </cell>
          <cell r="L345">
            <v>2199918.5</v>
          </cell>
          <cell r="M345">
            <v>1861469.5000000002</v>
          </cell>
          <cell r="N345">
            <v>1776857.25</v>
          </cell>
          <cell r="AC345">
            <v>1184571.5</v>
          </cell>
        </row>
        <row r="346">
          <cell r="A346">
            <v>339</v>
          </cell>
          <cell r="B346" t="str">
            <v>emco</v>
          </cell>
          <cell r="D346" t="str">
            <v>Cat Emco</v>
          </cell>
          <cell r="E346" t="str">
            <v>Kaleng</v>
          </cell>
          <cell r="F346">
            <v>30000</v>
          </cell>
          <cell r="J346">
            <v>0</v>
          </cell>
          <cell r="K346">
            <v>36000</v>
          </cell>
          <cell r="L346">
            <v>39000</v>
          </cell>
          <cell r="M346">
            <v>33000</v>
          </cell>
          <cell r="N346">
            <v>31500</v>
          </cell>
          <cell r="AC346">
            <v>21000</v>
          </cell>
        </row>
        <row r="347">
          <cell r="A347">
            <v>340</v>
          </cell>
          <cell r="B347" t="str">
            <v>zinc</v>
          </cell>
          <cell r="D347" t="str">
            <v>Cat Zinchromet</v>
          </cell>
          <cell r="E347" t="str">
            <v>Kaleng</v>
          </cell>
          <cell r="F347">
            <v>22500</v>
          </cell>
          <cell r="J347">
            <v>0</v>
          </cell>
          <cell r="K347">
            <v>27000</v>
          </cell>
          <cell r="L347">
            <v>29250</v>
          </cell>
          <cell r="M347">
            <v>24750.000000000004</v>
          </cell>
          <cell r="N347">
            <v>23625</v>
          </cell>
          <cell r="AC347">
            <v>15749.999999999998</v>
          </cell>
        </row>
        <row r="348">
          <cell r="A348">
            <v>341</v>
          </cell>
          <cell r="B348" t="str">
            <v>kuas4</v>
          </cell>
          <cell r="D348" t="str">
            <v>Kuas 4 "</v>
          </cell>
          <cell r="E348" t="str">
            <v>Buah</v>
          </cell>
          <cell r="F348">
            <v>9000</v>
          </cell>
          <cell r="J348">
            <v>0</v>
          </cell>
          <cell r="K348">
            <v>10800</v>
          </cell>
          <cell r="L348">
            <v>11700</v>
          </cell>
          <cell r="M348">
            <v>9900</v>
          </cell>
          <cell r="N348">
            <v>9450</v>
          </cell>
          <cell r="AC348">
            <v>6300</v>
          </cell>
        </row>
        <row r="349">
          <cell r="A349">
            <v>342</v>
          </cell>
          <cell r="B349" t="str">
            <v>plx</v>
          </cell>
          <cell r="D349" t="str">
            <v>pilox</v>
          </cell>
          <cell r="E349" t="str">
            <v>Kaleng</v>
          </cell>
          <cell r="F349">
            <v>17500</v>
          </cell>
          <cell r="J349">
            <v>0</v>
          </cell>
          <cell r="K349">
            <v>21000</v>
          </cell>
          <cell r="L349">
            <v>22750</v>
          </cell>
          <cell r="M349">
            <v>19250</v>
          </cell>
          <cell r="N349">
            <v>18375</v>
          </cell>
          <cell r="AC349">
            <v>12250</v>
          </cell>
        </row>
        <row r="350">
          <cell r="A350">
            <v>343</v>
          </cell>
          <cell r="B350" t="str">
            <v>Osl</v>
          </cell>
          <cell r="D350" t="str">
            <v>Oli Solar</v>
          </cell>
          <cell r="E350" t="str">
            <v>Liter</v>
          </cell>
          <cell r="F350">
            <v>10100</v>
          </cell>
          <cell r="J350">
            <v>0</v>
          </cell>
          <cell r="K350">
            <v>12120</v>
          </cell>
          <cell r="L350">
            <v>13130</v>
          </cell>
          <cell r="M350">
            <v>11110</v>
          </cell>
          <cell r="N350">
            <v>10605</v>
          </cell>
          <cell r="AC350">
            <v>7070</v>
          </cell>
        </row>
        <row r="351">
          <cell r="A351">
            <v>344</v>
          </cell>
          <cell r="B351" t="str">
            <v>Obs</v>
          </cell>
          <cell r="D351" t="str">
            <v xml:space="preserve">Oli Bensin </v>
          </cell>
          <cell r="E351" t="str">
            <v>Liter</v>
          </cell>
          <cell r="F351">
            <v>14800</v>
          </cell>
          <cell r="J351">
            <v>0</v>
          </cell>
          <cell r="K351">
            <v>17760</v>
          </cell>
          <cell r="L351">
            <v>19240</v>
          </cell>
          <cell r="M351">
            <v>16280.000000000002</v>
          </cell>
          <cell r="N351">
            <v>15540</v>
          </cell>
          <cell r="AC351">
            <v>10360</v>
          </cell>
        </row>
        <row r="352">
          <cell r="A352">
            <v>345</v>
          </cell>
          <cell r="B352" t="str">
            <v>kwl</v>
          </cell>
          <cell r="D352" t="str">
            <v>Kawat las</v>
          </cell>
          <cell r="E352" t="str">
            <v>Dos</v>
          </cell>
          <cell r="F352">
            <v>60000</v>
          </cell>
          <cell r="J352">
            <v>0</v>
          </cell>
          <cell r="K352">
            <v>72000</v>
          </cell>
          <cell r="L352">
            <v>78000</v>
          </cell>
          <cell r="M352">
            <v>66000</v>
          </cell>
          <cell r="N352">
            <v>63000</v>
          </cell>
          <cell r="AC352">
            <v>42000</v>
          </cell>
        </row>
        <row r="353">
          <cell r="A353">
            <v>346</v>
          </cell>
          <cell r="B353" t="str">
            <v>mtgr</v>
          </cell>
          <cell r="D353" t="str">
            <v>Matagraji Sanflek</v>
          </cell>
          <cell r="E353" t="str">
            <v>Buah</v>
          </cell>
          <cell r="F353">
            <v>9000</v>
          </cell>
          <cell r="J353">
            <v>0</v>
          </cell>
          <cell r="K353">
            <v>10800</v>
          </cell>
          <cell r="L353">
            <v>11700</v>
          </cell>
          <cell r="M353">
            <v>9900</v>
          </cell>
          <cell r="N353">
            <v>9450</v>
          </cell>
          <cell r="AC353">
            <v>6300</v>
          </cell>
        </row>
        <row r="354">
          <cell r="A354">
            <v>347</v>
          </cell>
          <cell r="B354" t="str">
            <v>ki</v>
          </cell>
          <cell r="D354" t="str">
            <v>Kunci Inggriss</v>
          </cell>
          <cell r="E354" t="str">
            <v>Buah</v>
          </cell>
          <cell r="F354">
            <v>55000</v>
          </cell>
          <cell r="J354">
            <v>0</v>
          </cell>
          <cell r="K354">
            <v>66000</v>
          </cell>
          <cell r="L354">
            <v>71500</v>
          </cell>
          <cell r="M354">
            <v>60500.000000000007</v>
          </cell>
          <cell r="N354">
            <v>57750</v>
          </cell>
          <cell r="AC354">
            <v>38500</v>
          </cell>
        </row>
        <row r="355">
          <cell r="A355">
            <v>348</v>
          </cell>
          <cell r="B355" t="str">
            <v>ki</v>
          </cell>
          <cell r="D355" t="str">
            <v>Kunci Inggriss</v>
          </cell>
          <cell r="E355" t="str">
            <v>Buah</v>
          </cell>
          <cell r="F355">
            <v>55000</v>
          </cell>
          <cell r="J355">
            <v>0</v>
          </cell>
          <cell r="K355">
            <v>66000</v>
          </cell>
          <cell r="L355">
            <v>71500</v>
          </cell>
          <cell r="M355">
            <v>60500.000000000007</v>
          </cell>
          <cell r="N355">
            <v>57750</v>
          </cell>
          <cell r="AC355">
            <v>0</v>
          </cell>
        </row>
        <row r="356">
          <cell r="A356">
            <v>349</v>
          </cell>
          <cell r="D356" t="str">
            <v>Baut M 16 x 100</v>
          </cell>
          <cell r="E356" t="str">
            <v>Buah</v>
          </cell>
          <cell r="F356">
            <v>2750</v>
          </cell>
          <cell r="J356">
            <v>0</v>
          </cell>
          <cell r="K356">
            <v>3300</v>
          </cell>
          <cell r="L356">
            <v>3575</v>
          </cell>
          <cell r="M356">
            <v>3025.0000000000005</v>
          </cell>
          <cell r="N356">
            <v>2887.5</v>
          </cell>
          <cell r="AC356">
            <v>0</v>
          </cell>
        </row>
        <row r="357">
          <cell r="A357">
            <v>350</v>
          </cell>
          <cell r="D357" t="str">
            <v>Cross Arm Pak Win 1500mm</v>
          </cell>
          <cell r="F357">
            <v>115000</v>
          </cell>
          <cell r="J357">
            <v>0</v>
          </cell>
          <cell r="K357">
            <v>138000</v>
          </cell>
          <cell r="L357">
            <v>149500</v>
          </cell>
          <cell r="M357">
            <v>126500.00000000001</v>
          </cell>
          <cell r="N357">
            <v>120750</v>
          </cell>
          <cell r="AC357">
            <v>0</v>
          </cell>
        </row>
        <row r="358">
          <cell r="A358">
            <v>351</v>
          </cell>
          <cell r="D358" t="str">
            <v>Cross Arm Pak Win 2000 mm</v>
          </cell>
          <cell r="F358">
            <v>150000</v>
          </cell>
          <cell r="J358">
            <v>0</v>
          </cell>
          <cell r="K358">
            <v>180000</v>
          </cell>
          <cell r="L358">
            <v>195000</v>
          </cell>
          <cell r="M358">
            <v>165000</v>
          </cell>
          <cell r="N358">
            <v>157500</v>
          </cell>
          <cell r="AC358">
            <v>0</v>
          </cell>
        </row>
        <row r="359">
          <cell r="A359">
            <v>352</v>
          </cell>
          <cell r="J359">
            <v>0</v>
          </cell>
          <cell r="AC359">
            <v>0</v>
          </cell>
        </row>
        <row r="360">
          <cell r="A360">
            <v>353</v>
          </cell>
          <cell r="J360">
            <v>0</v>
          </cell>
          <cell r="AC360">
            <v>0</v>
          </cell>
        </row>
        <row r="361">
          <cell r="A361">
            <v>354</v>
          </cell>
          <cell r="J361">
            <v>0</v>
          </cell>
          <cell r="AC361">
            <v>0</v>
          </cell>
        </row>
        <row r="362">
          <cell r="A362">
            <v>354</v>
          </cell>
          <cell r="J362">
            <v>0</v>
          </cell>
          <cell r="AC362">
            <v>0</v>
          </cell>
        </row>
        <row r="363">
          <cell r="J363">
            <v>0</v>
          </cell>
          <cell r="AC363">
            <v>0</v>
          </cell>
        </row>
        <row r="364">
          <cell r="J364">
            <v>0</v>
          </cell>
          <cell r="AC364">
            <v>0</v>
          </cell>
        </row>
        <row r="365">
          <cell r="J365">
            <v>0</v>
          </cell>
          <cell r="AC365">
            <v>0</v>
          </cell>
        </row>
        <row r="366">
          <cell r="J366">
            <v>0</v>
          </cell>
          <cell r="AC366">
            <v>0</v>
          </cell>
        </row>
        <row r="367">
          <cell r="J367">
            <v>0</v>
          </cell>
          <cell r="AC367">
            <v>0</v>
          </cell>
        </row>
        <row r="368">
          <cell r="J368">
            <v>0</v>
          </cell>
          <cell r="AC368">
            <v>0</v>
          </cell>
        </row>
        <row r="369">
          <cell r="J369">
            <v>0</v>
          </cell>
          <cell r="AC369">
            <v>0</v>
          </cell>
        </row>
        <row r="370">
          <cell r="J370">
            <v>0</v>
          </cell>
          <cell r="AC370">
            <v>0</v>
          </cell>
        </row>
        <row r="371">
          <cell r="J371">
            <v>0</v>
          </cell>
          <cell r="AC371">
            <v>0</v>
          </cell>
        </row>
        <row r="372">
          <cell r="J372">
            <v>0</v>
          </cell>
          <cell r="AC372">
            <v>0</v>
          </cell>
        </row>
        <row r="373">
          <cell r="J373">
            <v>0</v>
          </cell>
          <cell r="AC373">
            <v>0</v>
          </cell>
        </row>
        <row r="374">
          <cell r="J374">
            <v>0</v>
          </cell>
          <cell r="AC374">
            <v>0</v>
          </cell>
        </row>
        <row r="375">
          <cell r="J375">
            <v>0</v>
          </cell>
          <cell r="AC375">
            <v>0</v>
          </cell>
        </row>
        <row r="376">
          <cell r="J376">
            <v>0</v>
          </cell>
          <cell r="AC376">
            <v>0</v>
          </cell>
        </row>
        <row r="377">
          <cell r="J377">
            <v>0</v>
          </cell>
          <cell r="AC377">
            <v>0</v>
          </cell>
        </row>
        <row r="378">
          <cell r="J378">
            <v>0</v>
          </cell>
          <cell r="AC378">
            <v>0</v>
          </cell>
        </row>
        <row r="379">
          <cell r="J379">
            <v>0</v>
          </cell>
          <cell r="AC379">
            <v>0</v>
          </cell>
        </row>
        <row r="380">
          <cell r="J380">
            <v>0</v>
          </cell>
          <cell r="AC380">
            <v>0</v>
          </cell>
        </row>
        <row r="381">
          <cell r="J381">
            <v>0</v>
          </cell>
          <cell r="AC381">
            <v>0</v>
          </cell>
        </row>
        <row r="382">
          <cell r="J382">
            <v>0</v>
          </cell>
          <cell r="AC382">
            <v>0</v>
          </cell>
        </row>
        <row r="383">
          <cell r="J383">
            <v>0</v>
          </cell>
          <cell r="AC383">
            <v>0</v>
          </cell>
        </row>
        <row r="384">
          <cell r="J384">
            <v>0</v>
          </cell>
          <cell r="AC384">
            <v>0</v>
          </cell>
        </row>
        <row r="385">
          <cell r="J385">
            <v>0</v>
          </cell>
          <cell r="AC385">
            <v>0</v>
          </cell>
        </row>
        <row r="386">
          <cell r="J386">
            <v>0</v>
          </cell>
          <cell r="AC386">
            <v>0</v>
          </cell>
        </row>
        <row r="387">
          <cell r="J387">
            <v>0</v>
          </cell>
          <cell r="AC387">
            <v>0</v>
          </cell>
        </row>
        <row r="388">
          <cell r="J388">
            <v>0</v>
          </cell>
          <cell r="AC388">
            <v>0</v>
          </cell>
        </row>
        <row r="389">
          <cell r="J389">
            <v>0</v>
          </cell>
          <cell r="AC389">
            <v>0</v>
          </cell>
        </row>
        <row r="390">
          <cell r="J390">
            <v>0</v>
          </cell>
          <cell r="AC390">
            <v>0</v>
          </cell>
        </row>
        <row r="391">
          <cell r="J391">
            <v>0</v>
          </cell>
          <cell r="AC391">
            <v>0</v>
          </cell>
        </row>
        <row r="392">
          <cell r="J392">
            <v>0</v>
          </cell>
          <cell r="AC392">
            <v>0</v>
          </cell>
        </row>
        <row r="393">
          <cell r="J393">
            <v>0</v>
          </cell>
          <cell r="AC393">
            <v>0</v>
          </cell>
        </row>
        <row r="394">
          <cell r="J394">
            <v>0</v>
          </cell>
          <cell r="AC394">
            <v>0</v>
          </cell>
        </row>
        <row r="395">
          <cell r="J395">
            <v>0</v>
          </cell>
          <cell r="AC395">
            <v>0</v>
          </cell>
        </row>
        <row r="396">
          <cell r="J396">
            <v>0</v>
          </cell>
          <cell r="AC396">
            <v>0</v>
          </cell>
        </row>
        <row r="397">
          <cell r="J397">
            <v>0</v>
          </cell>
          <cell r="AC397">
            <v>0</v>
          </cell>
        </row>
        <row r="398">
          <cell r="J398">
            <v>0</v>
          </cell>
          <cell r="AC398">
            <v>0</v>
          </cell>
        </row>
        <row r="399">
          <cell r="J399">
            <v>0</v>
          </cell>
          <cell r="AC399">
            <v>0</v>
          </cell>
        </row>
        <row r="400">
          <cell r="J400">
            <v>0</v>
          </cell>
          <cell r="AC400">
            <v>0</v>
          </cell>
        </row>
        <row r="401">
          <cell r="J401">
            <v>0</v>
          </cell>
          <cell r="AC401">
            <v>0</v>
          </cell>
        </row>
        <row r="402">
          <cell r="J402">
            <v>0</v>
          </cell>
          <cell r="AC402">
            <v>0</v>
          </cell>
        </row>
        <row r="403">
          <cell r="J403">
            <v>0</v>
          </cell>
          <cell r="AC403">
            <v>0</v>
          </cell>
        </row>
        <row r="404">
          <cell r="J404">
            <v>0</v>
          </cell>
          <cell r="AC404">
            <v>0</v>
          </cell>
        </row>
        <row r="405">
          <cell r="J405">
            <v>0</v>
          </cell>
          <cell r="AC405">
            <v>0</v>
          </cell>
        </row>
        <row r="406">
          <cell r="J406">
            <v>0</v>
          </cell>
          <cell r="AC406">
            <v>0</v>
          </cell>
        </row>
        <row r="407">
          <cell r="J407">
            <v>0</v>
          </cell>
          <cell r="AC407">
            <v>0</v>
          </cell>
        </row>
        <row r="408">
          <cell r="J408">
            <v>0</v>
          </cell>
          <cell r="AC408">
            <v>0</v>
          </cell>
        </row>
        <row r="409">
          <cell r="J409">
            <v>0</v>
          </cell>
          <cell r="AC409">
            <v>0</v>
          </cell>
        </row>
        <row r="410">
          <cell r="J410">
            <v>0</v>
          </cell>
          <cell r="AC410">
            <v>0</v>
          </cell>
        </row>
        <row r="411">
          <cell r="J411">
            <v>0</v>
          </cell>
          <cell r="AC411">
            <v>0</v>
          </cell>
        </row>
        <row r="412">
          <cell r="J412">
            <v>0</v>
          </cell>
          <cell r="AC412">
            <v>0</v>
          </cell>
        </row>
        <row r="413">
          <cell r="J413">
            <v>0</v>
          </cell>
          <cell r="AC413">
            <v>0</v>
          </cell>
        </row>
        <row r="414">
          <cell r="J414">
            <v>0</v>
          </cell>
          <cell r="AC414">
            <v>0</v>
          </cell>
        </row>
        <row r="415">
          <cell r="J415">
            <v>0</v>
          </cell>
          <cell r="AC415">
            <v>0</v>
          </cell>
        </row>
        <row r="416">
          <cell r="J416">
            <v>0</v>
          </cell>
          <cell r="AC416">
            <v>0</v>
          </cell>
        </row>
        <row r="417">
          <cell r="J417">
            <v>0</v>
          </cell>
          <cell r="AC417">
            <v>0</v>
          </cell>
        </row>
        <row r="418">
          <cell r="J418">
            <v>0</v>
          </cell>
          <cell r="AC418">
            <v>0</v>
          </cell>
        </row>
        <row r="419">
          <cell r="J419">
            <v>0</v>
          </cell>
          <cell r="AC419">
            <v>0</v>
          </cell>
        </row>
        <row r="420">
          <cell r="J420">
            <v>0</v>
          </cell>
          <cell r="AC420">
            <v>0</v>
          </cell>
        </row>
        <row r="421">
          <cell r="J421">
            <v>0</v>
          </cell>
          <cell r="AC421">
            <v>0</v>
          </cell>
        </row>
        <row r="422">
          <cell r="J422">
            <v>0</v>
          </cell>
          <cell r="AC422">
            <v>0</v>
          </cell>
        </row>
        <row r="423">
          <cell r="J423">
            <v>0</v>
          </cell>
          <cell r="AC423">
            <v>0</v>
          </cell>
        </row>
        <row r="424">
          <cell r="J424">
            <v>0</v>
          </cell>
          <cell r="AC424">
            <v>0</v>
          </cell>
        </row>
        <row r="425">
          <cell r="J425">
            <v>0</v>
          </cell>
          <cell r="AC425">
            <v>0</v>
          </cell>
        </row>
        <row r="426">
          <cell r="J426">
            <v>0</v>
          </cell>
          <cell r="AC426">
            <v>0</v>
          </cell>
        </row>
        <row r="427">
          <cell r="J427">
            <v>0</v>
          </cell>
          <cell r="AC427">
            <v>0</v>
          </cell>
        </row>
        <row r="428">
          <cell r="J428">
            <v>0</v>
          </cell>
          <cell r="AC428">
            <v>0</v>
          </cell>
        </row>
        <row r="429">
          <cell r="J429">
            <v>0</v>
          </cell>
          <cell r="AC429">
            <v>0</v>
          </cell>
        </row>
        <row r="430">
          <cell r="J430">
            <v>0</v>
          </cell>
          <cell r="AC430">
            <v>0</v>
          </cell>
        </row>
        <row r="431">
          <cell r="J431">
            <v>0</v>
          </cell>
          <cell r="AC431">
            <v>0</v>
          </cell>
        </row>
        <row r="432">
          <cell r="J432">
            <v>0</v>
          </cell>
          <cell r="AC432">
            <v>0</v>
          </cell>
        </row>
        <row r="433">
          <cell r="J433">
            <v>0</v>
          </cell>
          <cell r="AC433">
            <v>0</v>
          </cell>
        </row>
        <row r="434">
          <cell r="J434">
            <v>0</v>
          </cell>
          <cell r="AC434">
            <v>0</v>
          </cell>
        </row>
        <row r="435">
          <cell r="J435">
            <v>0</v>
          </cell>
          <cell r="AC435">
            <v>0</v>
          </cell>
        </row>
        <row r="436">
          <cell r="J436">
            <v>0</v>
          </cell>
          <cell r="AC436">
            <v>0</v>
          </cell>
        </row>
        <row r="437">
          <cell r="J437">
            <v>0</v>
          </cell>
          <cell r="AC437">
            <v>0</v>
          </cell>
        </row>
        <row r="438">
          <cell r="J438">
            <v>0</v>
          </cell>
          <cell r="AC438">
            <v>0</v>
          </cell>
        </row>
        <row r="439">
          <cell r="J439">
            <v>0</v>
          </cell>
          <cell r="AC439">
            <v>0</v>
          </cell>
        </row>
        <row r="440">
          <cell r="J440">
            <v>0</v>
          </cell>
          <cell r="AC440">
            <v>0</v>
          </cell>
        </row>
        <row r="441">
          <cell r="J441">
            <v>0</v>
          </cell>
          <cell r="AC441">
            <v>0</v>
          </cell>
        </row>
        <row r="442">
          <cell r="J442">
            <v>0</v>
          </cell>
          <cell r="AC442">
            <v>0</v>
          </cell>
        </row>
        <row r="443">
          <cell r="J443">
            <v>0</v>
          </cell>
          <cell r="AC443">
            <v>0</v>
          </cell>
        </row>
        <row r="444">
          <cell r="J444">
            <v>0</v>
          </cell>
          <cell r="AC444">
            <v>0</v>
          </cell>
        </row>
        <row r="445">
          <cell r="J445">
            <v>0</v>
          </cell>
          <cell r="AC445">
            <v>0</v>
          </cell>
        </row>
        <row r="446">
          <cell r="J446">
            <v>0</v>
          </cell>
          <cell r="AC446">
            <v>0</v>
          </cell>
        </row>
        <row r="447">
          <cell r="J447">
            <v>0</v>
          </cell>
          <cell r="AC447">
            <v>0</v>
          </cell>
        </row>
        <row r="448">
          <cell r="J448">
            <v>0</v>
          </cell>
          <cell r="AC448">
            <v>0</v>
          </cell>
        </row>
        <row r="449">
          <cell r="J449">
            <v>0</v>
          </cell>
          <cell r="AC449">
            <v>0</v>
          </cell>
        </row>
        <row r="450">
          <cell r="J450">
            <v>0</v>
          </cell>
          <cell r="AC450">
            <v>0</v>
          </cell>
        </row>
        <row r="451">
          <cell r="J451">
            <v>0</v>
          </cell>
          <cell r="AC451">
            <v>0</v>
          </cell>
        </row>
        <row r="452">
          <cell r="J452">
            <v>0</v>
          </cell>
          <cell r="AC452">
            <v>0</v>
          </cell>
        </row>
        <row r="453">
          <cell r="J453">
            <v>0</v>
          </cell>
          <cell r="AC453">
            <v>0</v>
          </cell>
        </row>
        <row r="454">
          <cell r="J454">
            <v>0</v>
          </cell>
          <cell r="AC454">
            <v>0</v>
          </cell>
        </row>
        <row r="455">
          <cell r="J455">
            <v>0</v>
          </cell>
          <cell r="AC455">
            <v>0</v>
          </cell>
        </row>
        <row r="456">
          <cell r="J456">
            <v>0</v>
          </cell>
          <cell r="AC456">
            <v>0</v>
          </cell>
        </row>
        <row r="457">
          <cell r="J457">
            <v>0</v>
          </cell>
          <cell r="AC457">
            <v>0</v>
          </cell>
        </row>
        <row r="458">
          <cell r="J458">
            <v>0</v>
          </cell>
          <cell r="AC458">
            <v>0</v>
          </cell>
        </row>
        <row r="459">
          <cell r="J459">
            <v>0</v>
          </cell>
          <cell r="AC459">
            <v>0</v>
          </cell>
        </row>
        <row r="460">
          <cell r="J460">
            <v>0</v>
          </cell>
          <cell r="AC460">
            <v>0</v>
          </cell>
        </row>
        <row r="461">
          <cell r="J461">
            <v>0</v>
          </cell>
          <cell r="AC461">
            <v>0</v>
          </cell>
        </row>
        <row r="462">
          <cell r="J462">
            <v>0</v>
          </cell>
          <cell r="AC462">
            <v>0</v>
          </cell>
        </row>
        <row r="463">
          <cell r="J463">
            <v>0</v>
          </cell>
          <cell r="AC463">
            <v>0</v>
          </cell>
        </row>
        <row r="464">
          <cell r="J464">
            <v>0</v>
          </cell>
          <cell r="AC464">
            <v>0</v>
          </cell>
        </row>
        <row r="465">
          <cell r="J465">
            <v>0</v>
          </cell>
          <cell r="AC465">
            <v>0</v>
          </cell>
        </row>
        <row r="466">
          <cell r="J466">
            <v>0</v>
          </cell>
          <cell r="AC466">
            <v>0</v>
          </cell>
        </row>
        <row r="467">
          <cell r="J467">
            <v>0</v>
          </cell>
          <cell r="AC467">
            <v>0</v>
          </cell>
        </row>
        <row r="468">
          <cell r="J468">
            <v>0</v>
          </cell>
          <cell r="AC468">
            <v>0</v>
          </cell>
        </row>
        <row r="469">
          <cell r="J469">
            <v>0</v>
          </cell>
          <cell r="AC469">
            <v>0</v>
          </cell>
        </row>
        <row r="470">
          <cell r="J470">
            <v>0</v>
          </cell>
          <cell r="AC470">
            <v>0</v>
          </cell>
        </row>
        <row r="471">
          <cell r="J471">
            <v>0</v>
          </cell>
          <cell r="AC471">
            <v>0</v>
          </cell>
        </row>
        <row r="472">
          <cell r="J472">
            <v>0</v>
          </cell>
          <cell r="AC472">
            <v>0</v>
          </cell>
        </row>
        <row r="473">
          <cell r="J473">
            <v>0</v>
          </cell>
          <cell r="AC473">
            <v>0</v>
          </cell>
        </row>
        <row r="474">
          <cell r="J474">
            <v>0</v>
          </cell>
          <cell r="AC474">
            <v>0</v>
          </cell>
        </row>
        <row r="475">
          <cell r="J475">
            <v>0</v>
          </cell>
          <cell r="AC475">
            <v>0</v>
          </cell>
        </row>
        <row r="476">
          <cell r="J476">
            <v>0</v>
          </cell>
          <cell r="AC476">
            <v>0</v>
          </cell>
        </row>
        <row r="477">
          <cell r="J477">
            <v>0</v>
          </cell>
          <cell r="AC477">
            <v>0</v>
          </cell>
        </row>
        <row r="478">
          <cell r="J478">
            <v>0</v>
          </cell>
          <cell r="AC478">
            <v>0</v>
          </cell>
        </row>
        <row r="479">
          <cell r="J479">
            <v>0</v>
          </cell>
          <cell r="AC479">
            <v>0</v>
          </cell>
        </row>
        <row r="480">
          <cell r="J480">
            <v>0</v>
          </cell>
          <cell r="AC480">
            <v>0</v>
          </cell>
        </row>
        <row r="481">
          <cell r="J481">
            <v>0</v>
          </cell>
          <cell r="AC481">
            <v>0</v>
          </cell>
        </row>
        <row r="482">
          <cell r="J482">
            <v>0</v>
          </cell>
          <cell r="AC482">
            <v>0</v>
          </cell>
        </row>
        <row r="483">
          <cell r="J483">
            <v>0</v>
          </cell>
          <cell r="AC483">
            <v>0</v>
          </cell>
        </row>
        <row r="484">
          <cell r="J484">
            <v>0</v>
          </cell>
          <cell r="AC484">
            <v>0</v>
          </cell>
        </row>
        <row r="485">
          <cell r="J485">
            <v>0</v>
          </cell>
          <cell r="AC485">
            <v>0</v>
          </cell>
        </row>
        <row r="486">
          <cell r="J486">
            <v>0</v>
          </cell>
          <cell r="AC486">
            <v>0</v>
          </cell>
        </row>
        <row r="487">
          <cell r="J487">
            <v>0</v>
          </cell>
          <cell r="AC487">
            <v>0</v>
          </cell>
        </row>
        <row r="488">
          <cell r="J488">
            <v>0</v>
          </cell>
          <cell r="AC488">
            <v>0</v>
          </cell>
        </row>
        <row r="489">
          <cell r="J489">
            <v>0</v>
          </cell>
          <cell r="AC489">
            <v>0</v>
          </cell>
        </row>
        <row r="490">
          <cell r="J490">
            <v>0</v>
          </cell>
          <cell r="AC490">
            <v>0</v>
          </cell>
        </row>
        <row r="491">
          <cell r="J491">
            <v>0</v>
          </cell>
          <cell r="AC491">
            <v>0</v>
          </cell>
        </row>
        <row r="492">
          <cell r="J492">
            <v>0</v>
          </cell>
          <cell r="AC492">
            <v>0</v>
          </cell>
        </row>
        <row r="493">
          <cell r="J493">
            <v>0</v>
          </cell>
          <cell r="AC493">
            <v>0</v>
          </cell>
        </row>
        <row r="494">
          <cell r="J494">
            <v>0</v>
          </cell>
          <cell r="AC494">
            <v>0</v>
          </cell>
        </row>
        <row r="495">
          <cell r="J495">
            <v>0</v>
          </cell>
          <cell r="AC495">
            <v>0</v>
          </cell>
        </row>
        <row r="496">
          <cell r="J496">
            <v>0</v>
          </cell>
          <cell r="AC496">
            <v>0</v>
          </cell>
        </row>
        <row r="497">
          <cell r="J497">
            <v>0</v>
          </cell>
          <cell r="AC497">
            <v>0</v>
          </cell>
        </row>
        <row r="498">
          <cell r="J498">
            <v>0</v>
          </cell>
          <cell r="AC498">
            <v>0</v>
          </cell>
        </row>
        <row r="499">
          <cell r="J499">
            <v>0</v>
          </cell>
          <cell r="AC499">
            <v>0</v>
          </cell>
        </row>
        <row r="500">
          <cell r="J500">
            <v>0</v>
          </cell>
          <cell r="AC500">
            <v>0</v>
          </cell>
        </row>
        <row r="501">
          <cell r="J501">
            <v>0</v>
          </cell>
          <cell r="AC501">
            <v>0</v>
          </cell>
        </row>
        <row r="502">
          <cell r="J502">
            <v>0</v>
          </cell>
          <cell r="AC502">
            <v>0</v>
          </cell>
        </row>
        <row r="503">
          <cell r="J503">
            <v>0</v>
          </cell>
          <cell r="AC503">
            <v>0</v>
          </cell>
        </row>
        <row r="504">
          <cell r="J504">
            <v>0</v>
          </cell>
          <cell r="AC504">
            <v>0</v>
          </cell>
        </row>
        <row r="505">
          <cell r="J505">
            <v>0</v>
          </cell>
          <cell r="AC505">
            <v>0</v>
          </cell>
        </row>
        <row r="506">
          <cell r="J506">
            <v>0</v>
          </cell>
          <cell r="AC506">
            <v>0</v>
          </cell>
        </row>
        <row r="507">
          <cell r="J507">
            <v>0</v>
          </cell>
          <cell r="AC507">
            <v>0</v>
          </cell>
        </row>
        <row r="508">
          <cell r="J508">
            <v>0</v>
          </cell>
          <cell r="AC508">
            <v>0</v>
          </cell>
        </row>
        <row r="509">
          <cell r="J509">
            <v>0</v>
          </cell>
          <cell r="AC509">
            <v>0</v>
          </cell>
        </row>
        <row r="510">
          <cell r="J510">
            <v>0</v>
          </cell>
          <cell r="AC510">
            <v>0</v>
          </cell>
        </row>
        <row r="511">
          <cell r="J511">
            <v>0</v>
          </cell>
          <cell r="AC511">
            <v>0</v>
          </cell>
        </row>
        <row r="512">
          <cell r="J512">
            <v>0</v>
          </cell>
          <cell r="AC512">
            <v>0</v>
          </cell>
        </row>
        <row r="513">
          <cell r="J513">
            <v>0</v>
          </cell>
          <cell r="AC513">
            <v>0</v>
          </cell>
        </row>
        <row r="514">
          <cell r="J514">
            <v>0</v>
          </cell>
          <cell r="AC514">
            <v>0</v>
          </cell>
        </row>
        <row r="515">
          <cell r="J515">
            <v>0</v>
          </cell>
          <cell r="AC515">
            <v>0</v>
          </cell>
        </row>
        <row r="516">
          <cell r="J516">
            <v>0</v>
          </cell>
          <cell r="AC516">
            <v>0</v>
          </cell>
        </row>
        <row r="517">
          <cell r="J517">
            <v>0</v>
          </cell>
          <cell r="AC517">
            <v>0</v>
          </cell>
        </row>
        <row r="518">
          <cell r="J518">
            <v>0</v>
          </cell>
          <cell r="AC518">
            <v>0</v>
          </cell>
        </row>
        <row r="519">
          <cell r="J519">
            <v>0</v>
          </cell>
          <cell r="AC519">
            <v>0</v>
          </cell>
        </row>
        <row r="520">
          <cell r="J520">
            <v>0</v>
          </cell>
          <cell r="AC520">
            <v>0</v>
          </cell>
        </row>
        <row r="521">
          <cell r="J521">
            <v>0</v>
          </cell>
          <cell r="AC521">
            <v>0</v>
          </cell>
        </row>
        <row r="522">
          <cell r="J522">
            <v>0</v>
          </cell>
          <cell r="AC522">
            <v>0</v>
          </cell>
        </row>
        <row r="523">
          <cell r="J523">
            <v>0</v>
          </cell>
          <cell r="AC523">
            <v>0</v>
          </cell>
        </row>
        <row r="524">
          <cell r="J524">
            <v>0</v>
          </cell>
          <cell r="AC524">
            <v>0</v>
          </cell>
        </row>
        <row r="525">
          <cell r="J525">
            <v>0</v>
          </cell>
          <cell r="AC525">
            <v>0</v>
          </cell>
        </row>
        <row r="526">
          <cell r="J526">
            <v>0</v>
          </cell>
          <cell r="AC526">
            <v>0</v>
          </cell>
        </row>
        <row r="527">
          <cell r="J527">
            <v>0</v>
          </cell>
          <cell r="AC527">
            <v>0</v>
          </cell>
        </row>
        <row r="528">
          <cell r="J528">
            <v>0</v>
          </cell>
          <cell r="AC528">
            <v>0</v>
          </cell>
        </row>
        <row r="529">
          <cell r="J529">
            <v>0</v>
          </cell>
          <cell r="AC529">
            <v>0</v>
          </cell>
        </row>
        <row r="530">
          <cell r="J530">
            <v>0</v>
          </cell>
          <cell r="AC530">
            <v>0</v>
          </cell>
        </row>
        <row r="531">
          <cell r="J531">
            <v>0</v>
          </cell>
          <cell r="AC531">
            <v>0</v>
          </cell>
        </row>
        <row r="532">
          <cell r="J532">
            <v>0</v>
          </cell>
          <cell r="AC532">
            <v>0</v>
          </cell>
        </row>
        <row r="533">
          <cell r="J533">
            <v>0</v>
          </cell>
          <cell r="AC533">
            <v>0</v>
          </cell>
        </row>
        <row r="534">
          <cell r="J534">
            <v>0</v>
          </cell>
          <cell r="AC534">
            <v>0</v>
          </cell>
        </row>
        <row r="535">
          <cell r="J535">
            <v>0</v>
          </cell>
          <cell r="AC535">
            <v>0</v>
          </cell>
        </row>
        <row r="536">
          <cell r="J536">
            <v>0</v>
          </cell>
          <cell r="AC536">
            <v>0</v>
          </cell>
        </row>
        <row r="537">
          <cell r="J537">
            <v>0</v>
          </cell>
          <cell r="AC537">
            <v>0</v>
          </cell>
        </row>
        <row r="538">
          <cell r="J538">
            <v>0</v>
          </cell>
          <cell r="AC538">
            <v>0</v>
          </cell>
        </row>
        <row r="539">
          <cell r="J539">
            <v>0</v>
          </cell>
          <cell r="AC539">
            <v>0</v>
          </cell>
        </row>
        <row r="540">
          <cell r="J540">
            <v>0</v>
          </cell>
          <cell r="AC540">
            <v>0</v>
          </cell>
        </row>
        <row r="541">
          <cell r="J541">
            <v>0</v>
          </cell>
          <cell r="AC541">
            <v>0</v>
          </cell>
        </row>
        <row r="542">
          <cell r="J542">
            <v>0</v>
          </cell>
          <cell r="AC542">
            <v>0</v>
          </cell>
        </row>
        <row r="543">
          <cell r="J543">
            <v>0</v>
          </cell>
          <cell r="AC543">
            <v>0</v>
          </cell>
        </row>
        <row r="544">
          <cell r="J544">
            <v>0</v>
          </cell>
          <cell r="AC544">
            <v>0</v>
          </cell>
        </row>
        <row r="545">
          <cell r="J545">
            <v>0</v>
          </cell>
          <cell r="AC545">
            <v>0</v>
          </cell>
        </row>
        <row r="546">
          <cell r="J546">
            <v>0</v>
          </cell>
          <cell r="AC546">
            <v>0</v>
          </cell>
        </row>
        <row r="547">
          <cell r="J547">
            <v>0</v>
          </cell>
          <cell r="AC547">
            <v>0</v>
          </cell>
        </row>
        <row r="548">
          <cell r="J548">
            <v>0</v>
          </cell>
          <cell r="AC548">
            <v>0</v>
          </cell>
        </row>
        <row r="549">
          <cell r="J549">
            <v>0</v>
          </cell>
          <cell r="AC549">
            <v>0</v>
          </cell>
        </row>
        <row r="550">
          <cell r="J550">
            <v>0</v>
          </cell>
          <cell r="AC550">
            <v>0</v>
          </cell>
        </row>
        <row r="551">
          <cell r="J551">
            <v>0</v>
          </cell>
          <cell r="AC551">
            <v>0</v>
          </cell>
        </row>
        <row r="552">
          <cell r="J552">
            <v>0</v>
          </cell>
          <cell r="AC552">
            <v>0</v>
          </cell>
        </row>
        <row r="553">
          <cell r="J553">
            <v>0</v>
          </cell>
          <cell r="AC553">
            <v>0</v>
          </cell>
        </row>
        <row r="554">
          <cell r="J554">
            <v>0</v>
          </cell>
          <cell r="AC554">
            <v>0</v>
          </cell>
        </row>
        <row r="555">
          <cell r="J555">
            <v>0</v>
          </cell>
          <cell r="AC555">
            <v>0</v>
          </cell>
        </row>
        <row r="556">
          <cell r="J556">
            <v>0</v>
          </cell>
          <cell r="AC556">
            <v>0</v>
          </cell>
        </row>
        <row r="557">
          <cell r="J557">
            <v>0</v>
          </cell>
          <cell r="AC557">
            <v>0</v>
          </cell>
        </row>
        <row r="558">
          <cell r="J558">
            <v>0</v>
          </cell>
          <cell r="AC558">
            <v>0</v>
          </cell>
        </row>
        <row r="559">
          <cell r="J559">
            <v>0</v>
          </cell>
          <cell r="AC559">
            <v>0</v>
          </cell>
        </row>
        <row r="560">
          <cell r="J560">
            <v>0</v>
          </cell>
          <cell r="AC560">
            <v>0</v>
          </cell>
        </row>
        <row r="561">
          <cell r="J561">
            <v>0</v>
          </cell>
          <cell r="AC561">
            <v>0</v>
          </cell>
        </row>
        <row r="562">
          <cell r="J562">
            <v>0</v>
          </cell>
          <cell r="AC562">
            <v>0</v>
          </cell>
        </row>
        <row r="563">
          <cell r="J563">
            <v>0</v>
          </cell>
          <cell r="AC563">
            <v>0</v>
          </cell>
        </row>
        <row r="564">
          <cell r="J564">
            <v>0</v>
          </cell>
          <cell r="AC564">
            <v>0</v>
          </cell>
        </row>
        <row r="565">
          <cell r="J565">
            <v>0</v>
          </cell>
          <cell r="AC565">
            <v>0</v>
          </cell>
        </row>
        <row r="566">
          <cell r="J566">
            <v>0</v>
          </cell>
          <cell r="AC566">
            <v>0</v>
          </cell>
        </row>
        <row r="567">
          <cell r="J567">
            <v>0</v>
          </cell>
          <cell r="AC567">
            <v>0</v>
          </cell>
        </row>
        <row r="568">
          <cell r="J568">
            <v>0</v>
          </cell>
          <cell r="AC568">
            <v>0</v>
          </cell>
        </row>
        <row r="569">
          <cell r="J569">
            <v>0</v>
          </cell>
          <cell r="AC569">
            <v>0</v>
          </cell>
        </row>
        <row r="570">
          <cell r="J570">
            <v>0</v>
          </cell>
          <cell r="AC570">
            <v>0</v>
          </cell>
        </row>
        <row r="571">
          <cell r="J571">
            <v>0</v>
          </cell>
          <cell r="AC571">
            <v>0</v>
          </cell>
        </row>
        <row r="572">
          <cell r="J572">
            <v>0</v>
          </cell>
          <cell r="AC572">
            <v>0</v>
          </cell>
        </row>
        <row r="573">
          <cell r="J573">
            <v>0</v>
          </cell>
          <cell r="AC573">
            <v>0</v>
          </cell>
        </row>
        <row r="574">
          <cell r="J574">
            <v>0</v>
          </cell>
          <cell r="AC574">
            <v>0</v>
          </cell>
        </row>
        <row r="575">
          <cell r="J575">
            <v>0</v>
          </cell>
          <cell r="AC575">
            <v>0</v>
          </cell>
        </row>
        <row r="576">
          <cell r="J576">
            <v>0</v>
          </cell>
          <cell r="AC576">
            <v>0</v>
          </cell>
        </row>
        <row r="577">
          <cell r="J577">
            <v>0</v>
          </cell>
          <cell r="AC577">
            <v>0</v>
          </cell>
        </row>
        <row r="578">
          <cell r="J578">
            <v>0</v>
          </cell>
          <cell r="AC578">
            <v>0</v>
          </cell>
        </row>
        <row r="579">
          <cell r="J579">
            <v>0</v>
          </cell>
          <cell r="AC579">
            <v>0</v>
          </cell>
        </row>
        <row r="580">
          <cell r="J580">
            <v>0</v>
          </cell>
          <cell r="AC580">
            <v>0</v>
          </cell>
        </row>
        <row r="581">
          <cell r="J581">
            <v>0</v>
          </cell>
          <cell r="AC581">
            <v>0</v>
          </cell>
        </row>
        <row r="582">
          <cell r="J582">
            <v>0</v>
          </cell>
          <cell r="AC582">
            <v>0</v>
          </cell>
        </row>
        <row r="583">
          <cell r="J583">
            <v>0</v>
          </cell>
          <cell r="AC583">
            <v>0</v>
          </cell>
        </row>
        <row r="584">
          <cell r="J584">
            <v>0</v>
          </cell>
          <cell r="AC584">
            <v>0</v>
          </cell>
        </row>
        <row r="585">
          <cell r="J585">
            <v>0</v>
          </cell>
          <cell r="AC585">
            <v>0</v>
          </cell>
        </row>
        <row r="586">
          <cell r="J586">
            <v>0</v>
          </cell>
          <cell r="AC586">
            <v>0</v>
          </cell>
        </row>
        <row r="587">
          <cell r="J587">
            <v>0</v>
          </cell>
          <cell r="AC587">
            <v>0</v>
          </cell>
        </row>
        <row r="588">
          <cell r="J588">
            <v>0</v>
          </cell>
          <cell r="AC588">
            <v>0</v>
          </cell>
        </row>
        <row r="589">
          <cell r="J589">
            <v>0</v>
          </cell>
          <cell r="AC589">
            <v>0</v>
          </cell>
        </row>
        <row r="590">
          <cell r="J590">
            <v>0</v>
          </cell>
          <cell r="AC590">
            <v>0</v>
          </cell>
        </row>
        <row r="591">
          <cell r="J591">
            <v>0</v>
          </cell>
          <cell r="AC591">
            <v>0</v>
          </cell>
        </row>
        <row r="592">
          <cell r="J592">
            <v>0</v>
          </cell>
          <cell r="AC592">
            <v>0</v>
          </cell>
        </row>
        <row r="593">
          <cell r="J593">
            <v>0</v>
          </cell>
          <cell r="AC593">
            <v>0</v>
          </cell>
        </row>
        <row r="594">
          <cell r="J594">
            <v>0</v>
          </cell>
          <cell r="AC594">
            <v>0</v>
          </cell>
        </row>
        <row r="595">
          <cell r="J595">
            <v>0</v>
          </cell>
          <cell r="AC595">
            <v>0</v>
          </cell>
        </row>
        <row r="596">
          <cell r="J596">
            <v>0</v>
          </cell>
          <cell r="AC596">
            <v>0</v>
          </cell>
        </row>
        <row r="597">
          <cell r="J597">
            <v>0</v>
          </cell>
          <cell r="AC597">
            <v>0</v>
          </cell>
        </row>
        <row r="598">
          <cell r="J598">
            <v>0</v>
          </cell>
          <cell r="AC598">
            <v>0</v>
          </cell>
        </row>
        <row r="599">
          <cell r="J599">
            <v>0</v>
          </cell>
          <cell r="AC599">
            <v>0</v>
          </cell>
        </row>
        <row r="600">
          <cell r="J600">
            <v>0</v>
          </cell>
          <cell r="AC600">
            <v>0</v>
          </cell>
        </row>
        <row r="601">
          <cell r="J601">
            <v>0</v>
          </cell>
          <cell r="AC601">
            <v>0</v>
          </cell>
        </row>
        <row r="602">
          <cell r="J602">
            <v>0</v>
          </cell>
          <cell r="AC602">
            <v>0</v>
          </cell>
        </row>
        <row r="603">
          <cell r="J603">
            <v>0</v>
          </cell>
          <cell r="AC603">
            <v>0</v>
          </cell>
        </row>
        <row r="604">
          <cell r="J604">
            <v>0</v>
          </cell>
          <cell r="AC604">
            <v>0</v>
          </cell>
        </row>
        <row r="605">
          <cell r="J605">
            <v>0</v>
          </cell>
          <cell r="AC605">
            <v>0</v>
          </cell>
        </row>
        <row r="606">
          <cell r="J606">
            <v>0</v>
          </cell>
          <cell r="AC606">
            <v>0</v>
          </cell>
        </row>
        <row r="607">
          <cell r="J607">
            <v>0</v>
          </cell>
          <cell r="AC607">
            <v>0</v>
          </cell>
        </row>
        <row r="608">
          <cell r="J608">
            <v>0</v>
          </cell>
          <cell r="AC608">
            <v>0</v>
          </cell>
        </row>
        <row r="609">
          <cell r="J609">
            <v>0</v>
          </cell>
          <cell r="AC609">
            <v>0</v>
          </cell>
        </row>
        <row r="610">
          <cell r="J610">
            <v>0</v>
          </cell>
          <cell r="AC610">
            <v>0</v>
          </cell>
        </row>
        <row r="611">
          <cell r="J611">
            <v>0</v>
          </cell>
          <cell r="AC611">
            <v>0</v>
          </cell>
        </row>
        <row r="612">
          <cell r="J612">
            <v>0</v>
          </cell>
          <cell r="AC612">
            <v>0</v>
          </cell>
        </row>
        <row r="613">
          <cell r="J613">
            <v>0</v>
          </cell>
          <cell r="AC613">
            <v>0</v>
          </cell>
        </row>
        <row r="614">
          <cell r="J614">
            <v>0</v>
          </cell>
          <cell r="AC614">
            <v>0</v>
          </cell>
        </row>
        <row r="615">
          <cell r="J615">
            <v>0</v>
          </cell>
          <cell r="AC615">
            <v>0</v>
          </cell>
        </row>
        <row r="616">
          <cell r="J616">
            <v>0</v>
          </cell>
          <cell r="AC616">
            <v>0</v>
          </cell>
        </row>
        <row r="617">
          <cell r="J617">
            <v>0</v>
          </cell>
          <cell r="AC617">
            <v>0</v>
          </cell>
        </row>
        <row r="618">
          <cell r="J618">
            <v>0</v>
          </cell>
          <cell r="AC618">
            <v>0</v>
          </cell>
        </row>
        <row r="619">
          <cell r="J619">
            <v>0</v>
          </cell>
          <cell r="AC619">
            <v>0</v>
          </cell>
        </row>
        <row r="620">
          <cell r="J620">
            <v>0</v>
          </cell>
          <cell r="AC620">
            <v>0</v>
          </cell>
        </row>
        <row r="621">
          <cell r="J621">
            <v>0</v>
          </cell>
          <cell r="AC621">
            <v>0</v>
          </cell>
        </row>
        <row r="622">
          <cell r="J622">
            <v>0</v>
          </cell>
          <cell r="AC622">
            <v>0</v>
          </cell>
        </row>
        <row r="623">
          <cell r="J623">
            <v>0</v>
          </cell>
          <cell r="AC623">
            <v>0</v>
          </cell>
        </row>
        <row r="624">
          <cell r="J624">
            <v>0</v>
          </cell>
          <cell r="AC624">
            <v>0</v>
          </cell>
        </row>
        <row r="625">
          <cell r="J625">
            <v>0</v>
          </cell>
          <cell r="AC625">
            <v>0</v>
          </cell>
        </row>
        <row r="626">
          <cell r="J626">
            <v>0</v>
          </cell>
          <cell r="AC626">
            <v>0</v>
          </cell>
        </row>
        <row r="627">
          <cell r="J627">
            <v>0</v>
          </cell>
          <cell r="AC627">
            <v>0</v>
          </cell>
        </row>
        <row r="628">
          <cell r="J628">
            <v>0</v>
          </cell>
          <cell r="AC628">
            <v>0</v>
          </cell>
        </row>
        <row r="629">
          <cell r="J629">
            <v>0</v>
          </cell>
          <cell r="AC629">
            <v>0</v>
          </cell>
        </row>
        <row r="630">
          <cell r="J630">
            <v>0</v>
          </cell>
          <cell r="AC630">
            <v>0</v>
          </cell>
        </row>
        <row r="631">
          <cell r="J631">
            <v>0</v>
          </cell>
          <cell r="AC631">
            <v>0</v>
          </cell>
        </row>
        <row r="632">
          <cell r="J632">
            <v>0</v>
          </cell>
          <cell r="AC632">
            <v>0</v>
          </cell>
        </row>
        <row r="633">
          <cell r="J633">
            <v>0</v>
          </cell>
          <cell r="AC633">
            <v>0</v>
          </cell>
        </row>
        <row r="634">
          <cell r="J634">
            <v>0</v>
          </cell>
          <cell r="AC634">
            <v>0</v>
          </cell>
        </row>
        <row r="635">
          <cell r="J635">
            <v>0</v>
          </cell>
          <cell r="AC635">
            <v>0</v>
          </cell>
        </row>
        <row r="636">
          <cell r="J636">
            <v>0</v>
          </cell>
          <cell r="AC636">
            <v>0</v>
          </cell>
        </row>
        <row r="637">
          <cell r="J637">
            <v>0</v>
          </cell>
          <cell r="AC637">
            <v>0</v>
          </cell>
        </row>
        <row r="638">
          <cell r="J638">
            <v>0</v>
          </cell>
          <cell r="AC638">
            <v>0</v>
          </cell>
        </row>
        <row r="639">
          <cell r="J639">
            <v>0</v>
          </cell>
          <cell r="AC639">
            <v>0</v>
          </cell>
        </row>
        <row r="640">
          <cell r="J640">
            <v>0</v>
          </cell>
          <cell r="AC640">
            <v>0</v>
          </cell>
        </row>
        <row r="641">
          <cell r="J641">
            <v>0</v>
          </cell>
          <cell r="AC641">
            <v>0</v>
          </cell>
        </row>
        <row r="642">
          <cell r="J642">
            <v>0</v>
          </cell>
          <cell r="AC642">
            <v>0</v>
          </cell>
        </row>
        <row r="643">
          <cell r="J643">
            <v>0</v>
          </cell>
          <cell r="AC643">
            <v>0</v>
          </cell>
        </row>
        <row r="644">
          <cell r="J644">
            <v>0</v>
          </cell>
          <cell r="AC644">
            <v>0</v>
          </cell>
        </row>
        <row r="645">
          <cell r="J645">
            <v>0</v>
          </cell>
          <cell r="AC645">
            <v>0</v>
          </cell>
        </row>
        <row r="646">
          <cell r="J646">
            <v>0</v>
          </cell>
          <cell r="AC646">
            <v>0</v>
          </cell>
        </row>
        <row r="647">
          <cell r="J647">
            <v>0</v>
          </cell>
          <cell r="AC647">
            <v>0</v>
          </cell>
        </row>
        <row r="648">
          <cell r="J648">
            <v>0</v>
          </cell>
          <cell r="AC648">
            <v>0</v>
          </cell>
        </row>
        <row r="649">
          <cell r="J649">
            <v>0</v>
          </cell>
          <cell r="AC649">
            <v>0</v>
          </cell>
        </row>
        <row r="650">
          <cell r="J650">
            <v>0</v>
          </cell>
          <cell r="AC650">
            <v>0</v>
          </cell>
        </row>
        <row r="651">
          <cell r="J651">
            <v>0</v>
          </cell>
          <cell r="AC651">
            <v>0</v>
          </cell>
        </row>
        <row r="652">
          <cell r="J652">
            <v>0</v>
          </cell>
          <cell r="AC652">
            <v>0</v>
          </cell>
        </row>
        <row r="653">
          <cell r="J653">
            <v>0</v>
          </cell>
          <cell r="AC653">
            <v>0</v>
          </cell>
        </row>
        <row r="654">
          <cell r="J654">
            <v>0</v>
          </cell>
          <cell r="AC654">
            <v>0</v>
          </cell>
        </row>
        <row r="655">
          <cell r="J655">
            <v>0</v>
          </cell>
          <cell r="AC655">
            <v>0</v>
          </cell>
        </row>
        <row r="656">
          <cell r="J656">
            <v>0</v>
          </cell>
          <cell r="AC656">
            <v>0</v>
          </cell>
        </row>
        <row r="657">
          <cell r="J657">
            <v>0</v>
          </cell>
          <cell r="AC657">
            <v>0</v>
          </cell>
        </row>
        <row r="658">
          <cell r="J658">
            <v>0</v>
          </cell>
          <cell r="AC658">
            <v>0</v>
          </cell>
        </row>
        <row r="659">
          <cell r="J659">
            <v>0</v>
          </cell>
          <cell r="AC659">
            <v>0</v>
          </cell>
        </row>
        <row r="660">
          <cell r="J660">
            <v>0</v>
          </cell>
          <cell r="AC660">
            <v>0</v>
          </cell>
        </row>
        <row r="661">
          <cell r="J661">
            <v>0</v>
          </cell>
          <cell r="AC661">
            <v>0</v>
          </cell>
        </row>
        <row r="662">
          <cell r="J662">
            <v>0</v>
          </cell>
          <cell r="AC662">
            <v>0</v>
          </cell>
        </row>
        <row r="663">
          <cell r="J663">
            <v>0</v>
          </cell>
          <cell r="AC663">
            <v>0</v>
          </cell>
        </row>
        <row r="664">
          <cell r="J664">
            <v>0</v>
          </cell>
          <cell r="AC664">
            <v>0</v>
          </cell>
        </row>
        <row r="665">
          <cell r="J665">
            <v>0</v>
          </cell>
          <cell r="AC665">
            <v>0</v>
          </cell>
        </row>
        <row r="666">
          <cell r="J666">
            <v>0</v>
          </cell>
          <cell r="AC666">
            <v>0</v>
          </cell>
        </row>
        <row r="667">
          <cell r="J667">
            <v>0</v>
          </cell>
          <cell r="AC667">
            <v>0</v>
          </cell>
        </row>
        <row r="668">
          <cell r="J668">
            <v>0</v>
          </cell>
          <cell r="AC668">
            <v>0</v>
          </cell>
        </row>
        <row r="669">
          <cell r="J669">
            <v>0</v>
          </cell>
          <cell r="AC669">
            <v>0</v>
          </cell>
        </row>
        <row r="670">
          <cell r="J670">
            <v>0</v>
          </cell>
          <cell r="AC670">
            <v>0</v>
          </cell>
        </row>
        <row r="671">
          <cell r="J671">
            <v>0</v>
          </cell>
          <cell r="AC671">
            <v>0</v>
          </cell>
        </row>
        <row r="672">
          <cell r="J672">
            <v>0</v>
          </cell>
          <cell r="AC672">
            <v>0</v>
          </cell>
        </row>
        <row r="673">
          <cell r="J673">
            <v>0</v>
          </cell>
          <cell r="AC673">
            <v>0</v>
          </cell>
        </row>
        <row r="674">
          <cell r="J674">
            <v>0</v>
          </cell>
          <cell r="AC674">
            <v>0</v>
          </cell>
        </row>
        <row r="675">
          <cell r="J675">
            <v>0</v>
          </cell>
          <cell r="AC675">
            <v>0</v>
          </cell>
        </row>
        <row r="676">
          <cell r="J676">
            <v>0</v>
          </cell>
          <cell r="AC676">
            <v>0</v>
          </cell>
        </row>
        <row r="677">
          <cell r="J677">
            <v>0</v>
          </cell>
          <cell r="AC677">
            <v>0</v>
          </cell>
        </row>
        <row r="678">
          <cell r="J678">
            <v>0</v>
          </cell>
          <cell r="AC678">
            <v>0</v>
          </cell>
        </row>
        <row r="679">
          <cell r="J679">
            <v>0</v>
          </cell>
          <cell r="AC679">
            <v>0</v>
          </cell>
        </row>
        <row r="680">
          <cell r="J680">
            <v>0</v>
          </cell>
          <cell r="AC680">
            <v>0</v>
          </cell>
        </row>
        <row r="681">
          <cell r="J681">
            <v>0</v>
          </cell>
          <cell r="AC681">
            <v>0</v>
          </cell>
        </row>
        <row r="682">
          <cell r="J682">
            <v>0</v>
          </cell>
          <cell r="AC682">
            <v>0</v>
          </cell>
        </row>
        <row r="683">
          <cell r="J683">
            <v>0</v>
          </cell>
          <cell r="AC683">
            <v>0</v>
          </cell>
        </row>
        <row r="684">
          <cell r="J684">
            <v>0</v>
          </cell>
          <cell r="AC684">
            <v>0</v>
          </cell>
        </row>
        <row r="685">
          <cell r="J685">
            <v>0</v>
          </cell>
          <cell r="AC685">
            <v>0</v>
          </cell>
        </row>
        <row r="686">
          <cell r="J686">
            <v>0</v>
          </cell>
          <cell r="AC686">
            <v>0</v>
          </cell>
        </row>
        <row r="687">
          <cell r="J687">
            <v>0</v>
          </cell>
          <cell r="AC687">
            <v>0</v>
          </cell>
        </row>
        <row r="688">
          <cell r="J688">
            <v>0</v>
          </cell>
          <cell r="AC688">
            <v>0</v>
          </cell>
        </row>
        <row r="689">
          <cell r="J689">
            <v>0</v>
          </cell>
          <cell r="AC689">
            <v>0</v>
          </cell>
        </row>
        <row r="690">
          <cell r="J690">
            <v>0</v>
          </cell>
          <cell r="AC690">
            <v>0</v>
          </cell>
        </row>
        <row r="691">
          <cell r="J691">
            <v>0</v>
          </cell>
          <cell r="AC691">
            <v>0</v>
          </cell>
        </row>
        <row r="692">
          <cell r="J692">
            <v>0</v>
          </cell>
          <cell r="AC692">
            <v>0</v>
          </cell>
        </row>
        <row r="693">
          <cell r="J693">
            <v>0</v>
          </cell>
          <cell r="AC693">
            <v>0</v>
          </cell>
        </row>
        <row r="694">
          <cell r="J694">
            <v>0</v>
          </cell>
          <cell r="AC694">
            <v>0</v>
          </cell>
        </row>
        <row r="695">
          <cell r="J695">
            <v>0</v>
          </cell>
          <cell r="AC695">
            <v>0</v>
          </cell>
        </row>
        <row r="696">
          <cell r="J696">
            <v>0</v>
          </cell>
          <cell r="AC696">
            <v>0</v>
          </cell>
        </row>
        <row r="697">
          <cell r="J697">
            <v>0</v>
          </cell>
          <cell r="AC697">
            <v>0</v>
          </cell>
        </row>
        <row r="698">
          <cell r="J698">
            <v>0</v>
          </cell>
          <cell r="AC698">
            <v>0</v>
          </cell>
        </row>
        <row r="699">
          <cell r="J699">
            <v>0</v>
          </cell>
          <cell r="AC699">
            <v>0</v>
          </cell>
        </row>
        <row r="700">
          <cell r="J700">
            <v>0</v>
          </cell>
          <cell r="AC700">
            <v>0</v>
          </cell>
        </row>
        <row r="701">
          <cell r="J701">
            <v>0</v>
          </cell>
          <cell r="AC701">
            <v>0</v>
          </cell>
        </row>
        <row r="702">
          <cell r="J702">
            <v>0</v>
          </cell>
          <cell r="AC702">
            <v>0</v>
          </cell>
        </row>
        <row r="703">
          <cell r="J703">
            <v>0</v>
          </cell>
          <cell r="AC703">
            <v>0</v>
          </cell>
        </row>
        <row r="704">
          <cell r="J704">
            <v>0</v>
          </cell>
          <cell r="AC704">
            <v>0</v>
          </cell>
        </row>
        <row r="705">
          <cell r="J705">
            <v>0</v>
          </cell>
          <cell r="AC705">
            <v>0</v>
          </cell>
        </row>
        <row r="706">
          <cell r="J706">
            <v>0</v>
          </cell>
          <cell r="AC706">
            <v>0</v>
          </cell>
        </row>
        <row r="707">
          <cell r="J707">
            <v>0</v>
          </cell>
          <cell r="AC707">
            <v>0</v>
          </cell>
        </row>
        <row r="708">
          <cell r="J708">
            <v>0</v>
          </cell>
          <cell r="AC708">
            <v>0</v>
          </cell>
        </row>
        <row r="709">
          <cell r="J709">
            <v>0</v>
          </cell>
          <cell r="AC709">
            <v>0</v>
          </cell>
        </row>
        <row r="710">
          <cell r="J710">
            <v>0</v>
          </cell>
          <cell r="AC710">
            <v>0</v>
          </cell>
        </row>
        <row r="711">
          <cell r="J711">
            <v>0</v>
          </cell>
          <cell r="AC711">
            <v>0</v>
          </cell>
        </row>
        <row r="712">
          <cell r="J712">
            <v>0</v>
          </cell>
          <cell r="AC712">
            <v>0</v>
          </cell>
        </row>
        <row r="713">
          <cell r="J713">
            <v>0</v>
          </cell>
          <cell r="AC713">
            <v>0</v>
          </cell>
        </row>
        <row r="714">
          <cell r="J714">
            <v>0</v>
          </cell>
          <cell r="AC714">
            <v>0</v>
          </cell>
        </row>
        <row r="715">
          <cell r="J715">
            <v>0</v>
          </cell>
          <cell r="AC715">
            <v>0</v>
          </cell>
        </row>
        <row r="716">
          <cell r="J716">
            <v>0</v>
          </cell>
          <cell r="AC716">
            <v>0</v>
          </cell>
        </row>
        <row r="717">
          <cell r="J717">
            <v>0</v>
          </cell>
          <cell r="AC717">
            <v>0</v>
          </cell>
        </row>
        <row r="718">
          <cell r="J718">
            <v>0</v>
          </cell>
          <cell r="AC718">
            <v>0</v>
          </cell>
        </row>
        <row r="719">
          <cell r="J719">
            <v>0</v>
          </cell>
          <cell r="AC719">
            <v>0</v>
          </cell>
        </row>
        <row r="720">
          <cell r="J720">
            <v>0</v>
          </cell>
          <cell r="AC720">
            <v>0</v>
          </cell>
        </row>
        <row r="721">
          <cell r="J721">
            <v>0</v>
          </cell>
          <cell r="AC721">
            <v>0</v>
          </cell>
        </row>
        <row r="722">
          <cell r="J722">
            <v>0</v>
          </cell>
          <cell r="AC722">
            <v>0</v>
          </cell>
        </row>
        <row r="723">
          <cell r="J723">
            <v>0</v>
          </cell>
          <cell r="AC723">
            <v>0</v>
          </cell>
        </row>
        <row r="724">
          <cell r="J724">
            <v>0</v>
          </cell>
          <cell r="AC724">
            <v>0</v>
          </cell>
        </row>
        <row r="725">
          <cell r="J725">
            <v>0</v>
          </cell>
          <cell r="AC725">
            <v>0</v>
          </cell>
        </row>
        <row r="726">
          <cell r="J726">
            <v>0</v>
          </cell>
          <cell r="AC726">
            <v>0</v>
          </cell>
        </row>
        <row r="727">
          <cell r="J727">
            <v>0</v>
          </cell>
          <cell r="AC727">
            <v>0</v>
          </cell>
        </row>
        <row r="728">
          <cell r="J728">
            <v>0</v>
          </cell>
          <cell r="AC728">
            <v>0</v>
          </cell>
        </row>
        <row r="729">
          <cell r="J729">
            <v>0</v>
          </cell>
          <cell r="AC729">
            <v>0</v>
          </cell>
        </row>
        <row r="730">
          <cell r="J730">
            <v>0</v>
          </cell>
          <cell r="AC730">
            <v>0</v>
          </cell>
        </row>
        <row r="731">
          <cell r="J731">
            <v>0</v>
          </cell>
          <cell r="AC731">
            <v>0</v>
          </cell>
        </row>
        <row r="732">
          <cell r="J732">
            <v>0</v>
          </cell>
          <cell r="AC732">
            <v>0</v>
          </cell>
        </row>
        <row r="733">
          <cell r="J733">
            <v>0</v>
          </cell>
          <cell r="AC733">
            <v>0</v>
          </cell>
        </row>
        <row r="734">
          <cell r="J734">
            <v>0</v>
          </cell>
          <cell r="AC734">
            <v>0</v>
          </cell>
        </row>
        <row r="735">
          <cell r="J735">
            <v>0</v>
          </cell>
          <cell r="AC735">
            <v>0</v>
          </cell>
        </row>
        <row r="736">
          <cell r="J736">
            <v>0</v>
          </cell>
          <cell r="AC736">
            <v>0</v>
          </cell>
        </row>
        <row r="737">
          <cell r="J737">
            <v>0</v>
          </cell>
          <cell r="AC737">
            <v>0</v>
          </cell>
        </row>
        <row r="738">
          <cell r="J738">
            <v>0</v>
          </cell>
          <cell r="AC738">
            <v>0</v>
          </cell>
        </row>
        <row r="739">
          <cell r="J739">
            <v>0</v>
          </cell>
          <cell r="AC739">
            <v>0</v>
          </cell>
        </row>
        <row r="740">
          <cell r="J740">
            <v>0</v>
          </cell>
          <cell r="AC740">
            <v>0</v>
          </cell>
        </row>
        <row r="741">
          <cell r="J741">
            <v>0</v>
          </cell>
          <cell r="AC741">
            <v>0</v>
          </cell>
        </row>
        <row r="742">
          <cell r="J742">
            <v>0</v>
          </cell>
          <cell r="AC742">
            <v>0</v>
          </cell>
        </row>
        <row r="743">
          <cell r="J743">
            <v>0</v>
          </cell>
          <cell r="AC743">
            <v>0</v>
          </cell>
        </row>
        <row r="744">
          <cell r="J744">
            <v>0</v>
          </cell>
          <cell r="AC744">
            <v>0</v>
          </cell>
        </row>
        <row r="745">
          <cell r="J745">
            <v>0</v>
          </cell>
          <cell r="AC745">
            <v>0</v>
          </cell>
        </row>
        <row r="746">
          <cell r="J746">
            <v>0</v>
          </cell>
          <cell r="AC746">
            <v>0</v>
          </cell>
        </row>
        <row r="747">
          <cell r="J747">
            <v>0</v>
          </cell>
          <cell r="AC747">
            <v>0</v>
          </cell>
        </row>
        <row r="748">
          <cell r="J748">
            <v>0</v>
          </cell>
          <cell r="AC748">
            <v>0</v>
          </cell>
        </row>
        <row r="749">
          <cell r="J749">
            <v>0</v>
          </cell>
          <cell r="AC749">
            <v>0</v>
          </cell>
        </row>
        <row r="750">
          <cell r="J750">
            <v>0</v>
          </cell>
          <cell r="AC750">
            <v>0</v>
          </cell>
        </row>
        <row r="751">
          <cell r="J751">
            <v>0</v>
          </cell>
          <cell r="AC751">
            <v>0</v>
          </cell>
        </row>
        <row r="752">
          <cell r="J752">
            <v>0</v>
          </cell>
          <cell r="AC752">
            <v>0</v>
          </cell>
        </row>
        <row r="753">
          <cell r="J753">
            <v>0</v>
          </cell>
          <cell r="AC753">
            <v>0</v>
          </cell>
        </row>
        <row r="754">
          <cell r="J754">
            <v>0</v>
          </cell>
          <cell r="AC754">
            <v>0</v>
          </cell>
        </row>
        <row r="755">
          <cell r="J755">
            <v>0</v>
          </cell>
          <cell r="AC755">
            <v>0</v>
          </cell>
        </row>
        <row r="756">
          <cell r="J756">
            <v>0</v>
          </cell>
          <cell r="AC756">
            <v>0</v>
          </cell>
        </row>
        <row r="757">
          <cell r="J757">
            <v>0</v>
          </cell>
          <cell r="AC757">
            <v>0</v>
          </cell>
        </row>
        <row r="758">
          <cell r="J758">
            <v>0</v>
          </cell>
          <cell r="AC758">
            <v>0</v>
          </cell>
        </row>
        <row r="759">
          <cell r="J759">
            <v>0</v>
          </cell>
          <cell r="AC759">
            <v>0</v>
          </cell>
        </row>
        <row r="760">
          <cell r="J760">
            <v>0</v>
          </cell>
          <cell r="AC760">
            <v>0</v>
          </cell>
        </row>
        <row r="761">
          <cell r="J761">
            <v>0</v>
          </cell>
          <cell r="AC761">
            <v>0</v>
          </cell>
        </row>
        <row r="762">
          <cell r="J762">
            <v>0</v>
          </cell>
          <cell r="AC762">
            <v>0</v>
          </cell>
        </row>
        <row r="763">
          <cell r="J763">
            <v>0</v>
          </cell>
          <cell r="AC763">
            <v>0</v>
          </cell>
        </row>
        <row r="764">
          <cell r="J764">
            <v>0</v>
          </cell>
          <cell r="AC764">
            <v>0</v>
          </cell>
        </row>
        <row r="765">
          <cell r="J765">
            <v>0</v>
          </cell>
          <cell r="AC765">
            <v>0</v>
          </cell>
        </row>
        <row r="766">
          <cell r="J766">
            <v>0</v>
          </cell>
          <cell r="AC766">
            <v>0</v>
          </cell>
        </row>
        <row r="767">
          <cell r="J767">
            <v>0</v>
          </cell>
          <cell r="AC767">
            <v>0</v>
          </cell>
        </row>
        <row r="768">
          <cell r="J768">
            <v>0</v>
          </cell>
          <cell r="AC768">
            <v>0</v>
          </cell>
        </row>
        <row r="769">
          <cell r="J769">
            <v>0</v>
          </cell>
          <cell r="AC769">
            <v>0</v>
          </cell>
        </row>
        <row r="770">
          <cell r="J770">
            <v>0</v>
          </cell>
          <cell r="AC770">
            <v>0</v>
          </cell>
        </row>
        <row r="771">
          <cell r="J771">
            <v>0</v>
          </cell>
          <cell r="AC771">
            <v>0</v>
          </cell>
        </row>
        <row r="772">
          <cell r="J772">
            <v>0</v>
          </cell>
          <cell r="AC772">
            <v>0</v>
          </cell>
        </row>
        <row r="773">
          <cell r="J773">
            <v>0</v>
          </cell>
          <cell r="AC773">
            <v>0</v>
          </cell>
        </row>
        <row r="774">
          <cell r="J774">
            <v>0</v>
          </cell>
          <cell r="AC774">
            <v>0</v>
          </cell>
        </row>
        <row r="775">
          <cell r="J775">
            <v>0</v>
          </cell>
          <cell r="AC775">
            <v>0</v>
          </cell>
        </row>
        <row r="776">
          <cell r="J776">
            <v>0</v>
          </cell>
          <cell r="AC776">
            <v>0</v>
          </cell>
        </row>
        <row r="777">
          <cell r="J777">
            <v>0</v>
          </cell>
          <cell r="AC777">
            <v>0</v>
          </cell>
        </row>
        <row r="778">
          <cell r="J778">
            <v>0</v>
          </cell>
          <cell r="AC778">
            <v>0</v>
          </cell>
        </row>
        <row r="779">
          <cell r="J779">
            <v>0</v>
          </cell>
          <cell r="AC779">
            <v>0</v>
          </cell>
        </row>
        <row r="780">
          <cell r="J780">
            <v>0</v>
          </cell>
          <cell r="AC780">
            <v>0</v>
          </cell>
        </row>
        <row r="781">
          <cell r="J781">
            <v>0</v>
          </cell>
          <cell r="AC781">
            <v>0</v>
          </cell>
        </row>
        <row r="782">
          <cell r="J782">
            <v>0</v>
          </cell>
          <cell r="AC782">
            <v>0</v>
          </cell>
        </row>
        <row r="783">
          <cell r="J783">
            <v>0</v>
          </cell>
          <cell r="AC783">
            <v>0</v>
          </cell>
        </row>
        <row r="784">
          <cell r="J784">
            <v>0</v>
          </cell>
          <cell r="AC784">
            <v>0</v>
          </cell>
        </row>
        <row r="785">
          <cell r="J785">
            <v>0</v>
          </cell>
          <cell r="AC785">
            <v>0</v>
          </cell>
        </row>
        <row r="786">
          <cell r="J786">
            <v>0</v>
          </cell>
          <cell r="AC786">
            <v>0</v>
          </cell>
        </row>
        <row r="787">
          <cell r="J787">
            <v>0</v>
          </cell>
          <cell r="AC787">
            <v>0</v>
          </cell>
        </row>
        <row r="788">
          <cell r="J788">
            <v>0</v>
          </cell>
          <cell r="AC788">
            <v>0</v>
          </cell>
        </row>
        <row r="789">
          <cell r="J789">
            <v>0</v>
          </cell>
          <cell r="AC789">
            <v>0</v>
          </cell>
        </row>
        <row r="790">
          <cell r="J790">
            <v>0</v>
          </cell>
          <cell r="AC790">
            <v>0</v>
          </cell>
        </row>
        <row r="791">
          <cell r="J791">
            <v>0</v>
          </cell>
          <cell r="AC791">
            <v>0</v>
          </cell>
        </row>
        <row r="792">
          <cell r="J792">
            <v>0</v>
          </cell>
          <cell r="AC792">
            <v>0</v>
          </cell>
        </row>
        <row r="793">
          <cell r="J793">
            <v>0</v>
          </cell>
          <cell r="AC793">
            <v>0</v>
          </cell>
        </row>
        <row r="794">
          <cell r="J794">
            <v>0</v>
          </cell>
          <cell r="AC794">
            <v>0</v>
          </cell>
        </row>
        <row r="795">
          <cell r="J795">
            <v>0</v>
          </cell>
          <cell r="AC795">
            <v>0</v>
          </cell>
        </row>
        <row r="796">
          <cell r="J796">
            <v>0</v>
          </cell>
          <cell r="AC796">
            <v>0</v>
          </cell>
        </row>
        <row r="797">
          <cell r="J797">
            <v>0</v>
          </cell>
          <cell r="AC797">
            <v>0</v>
          </cell>
        </row>
        <row r="798">
          <cell r="J798">
            <v>0</v>
          </cell>
          <cell r="AC798">
            <v>0</v>
          </cell>
        </row>
        <row r="799">
          <cell r="J799">
            <v>0</v>
          </cell>
          <cell r="AC799">
            <v>0</v>
          </cell>
        </row>
        <row r="800">
          <cell r="J800">
            <v>0</v>
          </cell>
          <cell r="AC800">
            <v>0</v>
          </cell>
        </row>
        <row r="801">
          <cell r="J801">
            <v>0</v>
          </cell>
          <cell r="AC801">
            <v>0</v>
          </cell>
        </row>
        <row r="802">
          <cell r="J802">
            <v>0</v>
          </cell>
          <cell r="AC802">
            <v>0</v>
          </cell>
        </row>
        <row r="803">
          <cell r="J803">
            <v>0</v>
          </cell>
          <cell r="AC803">
            <v>0</v>
          </cell>
        </row>
        <row r="804">
          <cell r="J804">
            <v>0</v>
          </cell>
          <cell r="AC804">
            <v>0</v>
          </cell>
        </row>
        <row r="805">
          <cell r="J805">
            <v>0</v>
          </cell>
          <cell r="AC805">
            <v>0</v>
          </cell>
        </row>
        <row r="806">
          <cell r="J806">
            <v>0</v>
          </cell>
          <cell r="AC806">
            <v>0</v>
          </cell>
        </row>
        <row r="807">
          <cell r="J807">
            <v>0</v>
          </cell>
          <cell r="AC807">
            <v>0</v>
          </cell>
        </row>
        <row r="808">
          <cell r="J808">
            <v>0</v>
          </cell>
          <cell r="AC808">
            <v>0</v>
          </cell>
        </row>
        <row r="809">
          <cell r="J809">
            <v>0</v>
          </cell>
          <cell r="AC809">
            <v>0</v>
          </cell>
        </row>
        <row r="810">
          <cell r="J810">
            <v>0</v>
          </cell>
          <cell r="AC810">
            <v>0</v>
          </cell>
        </row>
        <row r="811">
          <cell r="J811">
            <v>0</v>
          </cell>
          <cell r="AC811">
            <v>0</v>
          </cell>
        </row>
        <row r="812">
          <cell r="J812">
            <v>0</v>
          </cell>
          <cell r="AC812">
            <v>0</v>
          </cell>
        </row>
        <row r="813">
          <cell r="J813">
            <v>0</v>
          </cell>
          <cell r="AC813">
            <v>0</v>
          </cell>
        </row>
        <row r="814">
          <cell r="J814">
            <v>0</v>
          </cell>
          <cell r="AC814">
            <v>0</v>
          </cell>
        </row>
        <row r="815">
          <cell r="J815">
            <v>0</v>
          </cell>
          <cell r="AC815">
            <v>0</v>
          </cell>
        </row>
        <row r="816">
          <cell r="J816">
            <v>0</v>
          </cell>
          <cell r="AC816">
            <v>0</v>
          </cell>
        </row>
        <row r="817">
          <cell r="J817">
            <v>0</v>
          </cell>
          <cell r="AC817">
            <v>0</v>
          </cell>
        </row>
        <row r="818">
          <cell r="J818">
            <v>0</v>
          </cell>
          <cell r="AC818">
            <v>0</v>
          </cell>
        </row>
        <row r="819">
          <cell r="J819">
            <v>0</v>
          </cell>
          <cell r="AC819">
            <v>0</v>
          </cell>
        </row>
        <row r="820">
          <cell r="J820">
            <v>0</v>
          </cell>
          <cell r="AC820">
            <v>0</v>
          </cell>
        </row>
        <row r="821">
          <cell r="J821">
            <v>0</v>
          </cell>
          <cell r="AC821">
            <v>0</v>
          </cell>
        </row>
        <row r="822">
          <cell r="J822">
            <v>0</v>
          </cell>
          <cell r="AC822">
            <v>0</v>
          </cell>
        </row>
        <row r="823">
          <cell r="J823">
            <v>0</v>
          </cell>
          <cell r="AC823">
            <v>0</v>
          </cell>
        </row>
        <row r="824">
          <cell r="J824">
            <v>0</v>
          </cell>
          <cell r="AC824">
            <v>0</v>
          </cell>
        </row>
        <row r="825">
          <cell r="J825">
            <v>0</v>
          </cell>
          <cell r="AC825">
            <v>0</v>
          </cell>
        </row>
        <row r="826">
          <cell r="J826">
            <v>0</v>
          </cell>
          <cell r="AC826">
            <v>0</v>
          </cell>
        </row>
        <row r="827">
          <cell r="J827">
            <v>0</v>
          </cell>
          <cell r="AC827">
            <v>0</v>
          </cell>
        </row>
        <row r="828">
          <cell r="J828">
            <v>0</v>
          </cell>
          <cell r="AC828">
            <v>0</v>
          </cell>
        </row>
        <row r="829">
          <cell r="J829">
            <v>0</v>
          </cell>
          <cell r="AC829">
            <v>0</v>
          </cell>
        </row>
        <row r="830">
          <cell r="J830">
            <v>0</v>
          </cell>
          <cell r="AC830">
            <v>0</v>
          </cell>
        </row>
        <row r="831">
          <cell r="J831">
            <v>0</v>
          </cell>
          <cell r="AC831">
            <v>0</v>
          </cell>
        </row>
        <row r="832">
          <cell r="J832">
            <v>0</v>
          </cell>
          <cell r="AC832">
            <v>0</v>
          </cell>
        </row>
        <row r="833">
          <cell r="J833">
            <v>0</v>
          </cell>
          <cell r="AC833">
            <v>0</v>
          </cell>
        </row>
        <row r="834">
          <cell r="J834">
            <v>0</v>
          </cell>
          <cell r="AC834">
            <v>0</v>
          </cell>
        </row>
        <row r="835">
          <cell r="J835">
            <v>0</v>
          </cell>
          <cell r="AC835">
            <v>0</v>
          </cell>
        </row>
        <row r="836">
          <cell r="J836">
            <v>0</v>
          </cell>
          <cell r="AC836">
            <v>0</v>
          </cell>
        </row>
        <row r="837">
          <cell r="J837">
            <v>0</v>
          </cell>
          <cell r="AC837">
            <v>0</v>
          </cell>
        </row>
        <row r="838">
          <cell r="J838">
            <v>0</v>
          </cell>
          <cell r="AC838">
            <v>0</v>
          </cell>
        </row>
        <row r="839">
          <cell r="J839">
            <v>0</v>
          </cell>
          <cell r="AC839">
            <v>0</v>
          </cell>
        </row>
        <row r="840">
          <cell r="J840">
            <v>0</v>
          </cell>
          <cell r="AC840">
            <v>0</v>
          </cell>
        </row>
        <row r="841">
          <cell r="J841">
            <v>0</v>
          </cell>
          <cell r="AC841">
            <v>0</v>
          </cell>
        </row>
        <row r="842">
          <cell r="J842">
            <v>0</v>
          </cell>
          <cell r="AC842">
            <v>0</v>
          </cell>
        </row>
        <row r="843">
          <cell r="J843">
            <v>0</v>
          </cell>
          <cell r="AC843">
            <v>0</v>
          </cell>
        </row>
        <row r="844">
          <cell r="J844">
            <v>0</v>
          </cell>
          <cell r="AC844">
            <v>0</v>
          </cell>
        </row>
        <row r="845">
          <cell r="J845">
            <v>0</v>
          </cell>
          <cell r="AC845">
            <v>0</v>
          </cell>
        </row>
        <row r="846">
          <cell r="J846">
            <v>0</v>
          </cell>
          <cell r="AC846">
            <v>0</v>
          </cell>
        </row>
        <row r="847">
          <cell r="J847">
            <v>0</v>
          </cell>
          <cell r="AC847">
            <v>0</v>
          </cell>
        </row>
        <row r="848">
          <cell r="J848">
            <v>0</v>
          </cell>
          <cell r="AC848">
            <v>0</v>
          </cell>
        </row>
        <row r="849">
          <cell r="J849">
            <v>0</v>
          </cell>
          <cell r="AC849">
            <v>0</v>
          </cell>
        </row>
        <row r="850">
          <cell r="J850">
            <v>0</v>
          </cell>
          <cell r="AC850">
            <v>0</v>
          </cell>
        </row>
        <row r="851">
          <cell r="J851">
            <v>0</v>
          </cell>
          <cell r="AC851">
            <v>0</v>
          </cell>
        </row>
        <row r="852">
          <cell r="J852">
            <v>0</v>
          </cell>
          <cell r="AC852">
            <v>0</v>
          </cell>
        </row>
        <row r="853">
          <cell r="J853">
            <v>0</v>
          </cell>
          <cell r="AC853">
            <v>0</v>
          </cell>
        </row>
        <row r="854">
          <cell r="J854">
            <v>0</v>
          </cell>
          <cell r="AC854">
            <v>0</v>
          </cell>
        </row>
        <row r="855">
          <cell r="J855">
            <v>0</v>
          </cell>
          <cell r="AC855">
            <v>0</v>
          </cell>
        </row>
        <row r="856">
          <cell r="J856">
            <v>0</v>
          </cell>
          <cell r="AC856">
            <v>0</v>
          </cell>
        </row>
        <row r="857">
          <cell r="J857">
            <v>0</v>
          </cell>
          <cell r="AC857">
            <v>0</v>
          </cell>
        </row>
        <row r="858">
          <cell r="J858">
            <v>0</v>
          </cell>
          <cell r="AC858">
            <v>0</v>
          </cell>
        </row>
        <row r="859">
          <cell r="J859">
            <v>0</v>
          </cell>
          <cell r="AC859">
            <v>0</v>
          </cell>
        </row>
        <row r="860">
          <cell r="J860">
            <v>0</v>
          </cell>
          <cell r="AC860">
            <v>0</v>
          </cell>
        </row>
        <row r="861">
          <cell r="J861">
            <v>0</v>
          </cell>
          <cell r="AC861">
            <v>0</v>
          </cell>
        </row>
        <row r="862">
          <cell r="J862">
            <v>0</v>
          </cell>
          <cell r="AC862">
            <v>0</v>
          </cell>
        </row>
        <row r="863">
          <cell r="J863">
            <v>0</v>
          </cell>
          <cell r="AC863">
            <v>0</v>
          </cell>
        </row>
        <row r="864">
          <cell r="J864">
            <v>0</v>
          </cell>
          <cell r="AC864">
            <v>0</v>
          </cell>
        </row>
        <row r="865">
          <cell r="J865">
            <v>0</v>
          </cell>
          <cell r="AC865">
            <v>0</v>
          </cell>
        </row>
        <row r="866">
          <cell r="J866">
            <v>0</v>
          </cell>
          <cell r="AC866">
            <v>0</v>
          </cell>
        </row>
        <row r="867">
          <cell r="J867">
            <v>0</v>
          </cell>
          <cell r="AC867">
            <v>0</v>
          </cell>
        </row>
        <row r="868">
          <cell r="J868">
            <v>0</v>
          </cell>
          <cell r="AC868">
            <v>0</v>
          </cell>
        </row>
        <row r="869">
          <cell r="J869">
            <v>0</v>
          </cell>
          <cell r="AC869">
            <v>0</v>
          </cell>
        </row>
        <row r="870">
          <cell r="J870">
            <v>0</v>
          </cell>
          <cell r="AC870">
            <v>0</v>
          </cell>
        </row>
        <row r="871">
          <cell r="J871">
            <v>0</v>
          </cell>
          <cell r="AC871">
            <v>0</v>
          </cell>
        </row>
        <row r="872">
          <cell r="J872">
            <v>0</v>
          </cell>
          <cell r="AC872">
            <v>0</v>
          </cell>
        </row>
        <row r="873">
          <cell r="J873">
            <v>0</v>
          </cell>
          <cell r="AC873">
            <v>0</v>
          </cell>
        </row>
        <row r="874">
          <cell r="J874">
            <v>0</v>
          </cell>
          <cell r="AC874">
            <v>0</v>
          </cell>
        </row>
        <row r="875">
          <cell r="J875">
            <v>0</v>
          </cell>
          <cell r="AC875">
            <v>0</v>
          </cell>
        </row>
        <row r="876">
          <cell r="J876">
            <v>0</v>
          </cell>
          <cell r="AC876">
            <v>0</v>
          </cell>
        </row>
        <row r="877">
          <cell r="J877">
            <v>0</v>
          </cell>
          <cell r="AC877">
            <v>0</v>
          </cell>
        </row>
        <row r="878">
          <cell r="J878">
            <v>0</v>
          </cell>
          <cell r="AC878">
            <v>0</v>
          </cell>
        </row>
        <row r="879">
          <cell r="J879">
            <v>0</v>
          </cell>
          <cell r="AC879">
            <v>0</v>
          </cell>
        </row>
        <row r="880">
          <cell r="J880">
            <v>0</v>
          </cell>
          <cell r="AC880">
            <v>0</v>
          </cell>
        </row>
        <row r="881">
          <cell r="J881">
            <v>0</v>
          </cell>
          <cell r="AC881">
            <v>0</v>
          </cell>
        </row>
        <row r="882">
          <cell r="J882">
            <v>0</v>
          </cell>
          <cell r="AC882">
            <v>0</v>
          </cell>
        </row>
        <row r="883">
          <cell r="J883">
            <v>0</v>
          </cell>
          <cell r="AC883">
            <v>0</v>
          </cell>
        </row>
        <row r="884">
          <cell r="J884">
            <v>0</v>
          </cell>
          <cell r="AC884">
            <v>0</v>
          </cell>
        </row>
        <row r="885">
          <cell r="J885">
            <v>0</v>
          </cell>
          <cell r="AC885">
            <v>0</v>
          </cell>
        </row>
        <row r="886">
          <cell r="J886">
            <v>0</v>
          </cell>
          <cell r="AC886">
            <v>0</v>
          </cell>
        </row>
        <row r="887">
          <cell r="J887">
            <v>0</v>
          </cell>
          <cell r="AC887">
            <v>0</v>
          </cell>
        </row>
        <row r="888">
          <cell r="J888">
            <v>0</v>
          </cell>
          <cell r="AC888">
            <v>0</v>
          </cell>
        </row>
        <row r="889">
          <cell r="J889">
            <v>0</v>
          </cell>
          <cell r="AC889">
            <v>0</v>
          </cell>
        </row>
        <row r="890">
          <cell r="J890">
            <v>0</v>
          </cell>
          <cell r="AC890">
            <v>0</v>
          </cell>
        </row>
        <row r="891">
          <cell r="J891">
            <v>0</v>
          </cell>
          <cell r="AC891">
            <v>0</v>
          </cell>
        </row>
        <row r="892">
          <cell r="J892">
            <v>0</v>
          </cell>
          <cell r="AC892">
            <v>0</v>
          </cell>
        </row>
        <row r="893">
          <cell r="J893">
            <v>0</v>
          </cell>
          <cell r="AC893">
            <v>0</v>
          </cell>
        </row>
        <row r="894">
          <cell r="J894">
            <v>0</v>
          </cell>
          <cell r="AC894">
            <v>0</v>
          </cell>
        </row>
        <row r="895">
          <cell r="J895">
            <v>0</v>
          </cell>
          <cell r="AC895">
            <v>0</v>
          </cell>
        </row>
        <row r="896">
          <cell r="J896">
            <v>0</v>
          </cell>
          <cell r="AC896">
            <v>0</v>
          </cell>
        </row>
        <row r="897">
          <cell r="J897">
            <v>0</v>
          </cell>
          <cell r="AC897">
            <v>0</v>
          </cell>
        </row>
        <row r="898">
          <cell r="J898">
            <v>0</v>
          </cell>
          <cell r="AC898">
            <v>0</v>
          </cell>
        </row>
        <row r="899">
          <cell r="J899">
            <v>0</v>
          </cell>
          <cell r="AC899">
            <v>0</v>
          </cell>
        </row>
        <row r="900">
          <cell r="J900">
            <v>0</v>
          </cell>
          <cell r="AC900">
            <v>0</v>
          </cell>
        </row>
        <row r="901">
          <cell r="J901">
            <v>0</v>
          </cell>
          <cell r="AC901">
            <v>0</v>
          </cell>
        </row>
        <row r="902">
          <cell r="J902">
            <v>0</v>
          </cell>
          <cell r="AC902">
            <v>0</v>
          </cell>
        </row>
        <row r="903">
          <cell r="J903">
            <v>0</v>
          </cell>
          <cell r="AC903">
            <v>0</v>
          </cell>
        </row>
        <row r="904">
          <cell r="J904">
            <v>0</v>
          </cell>
          <cell r="AC904">
            <v>0</v>
          </cell>
        </row>
        <row r="905">
          <cell r="J905">
            <v>0</v>
          </cell>
          <cell r="AC905">
            <v>0</v>
          </cell>
        </row>
        <row r="906">
          <cell r="J906">
            <v>0</v>
          </cell>
          <cell r="AC906">
            <v>0</v>
          </cell>
        </row>
        <row r="907">
          <cell r="J907">
            <v>0</v>
          </cell>
          <cell r="AC907">
            <v>0</v>
          </cell>
        </row>
        <row r="908">
          <cell r="J908">
            <v>0</v>
          </cell>
          <cell r="AC908">
            <v>0</v>
          </cell>
        </row>
        <row r="909">
          <cell r="J909">
            <v>0</v>
          </cell>
          <cell r="AC909">
            <v>0</v>
          </cell>
        </row>
        <row r="910">
          <cell r="J910">
            <v>0</v>
          </cell>
          <cell r="AC910">
            <v>0</v>
          </cell>
        </row>
        <row r="911">
          <cell r="J911">
            <v>0</v>
          </cell>
          <cell r="AC911">
            <v>0</v>
          </cell>
        </row>
        <row r="912">
          <cell r="J912">
            <v>0</v>
          </cell>
          <cell r="AC912">
            <v>0</v>
          </cell>
        </row>
        <row r="913">
          <cell r="J913">
            <v>0</v>
          </cell>
          <cell r="AC913">
            <v>0</v>
          </cell>
        </row>
        <row r="914">
          <cell r="J914">
            <v>0</v>
          </cell>
          <cell r="AC914">
            <v>0</v>
          </cell>
        </row>
        <row r="915">
          <cell r="J915">
            <v>0</v>
          </cell>
          <cell r="AC915">
            <v>0</v>
          </cell>
        </row>
        <row r="916">
          <cell r="J916">
            <v>0</v>
          </cell>
          <cell r="AC916">
            <v>0</v>
          </cell>
        </row>
        <row r="917">
          <cell r="J917">
            <v>0</v>
          </cell>
          <cell r="AC917">
            <v>0</v>
          </cell>
        </row>
        <row r="918">
          <cell r="J918">
            <v>0</v>
          </cell>
          <cell r="AC918">
            <v>0</v>
          </cell>
        </row>
        <row r="919">
          <cell r="J919">
            <v>0</v>
          </cell>
          <cell r="AC919">
            <v>0</v>
          </cell>
        </row>
        <row r="920">
          <cell r="J920">
            <v>0</v>
          </cell>
          <cell r="AC920">
            <v>0</v>
          </cell>
        </row>
        <row r="921">
          <cell r="J921">
            <v>0</v>
          </cell>
          <cell r="AC921">
            <v>0</v>
          </cell>
        </row>
        <row r="922">
          <cell r="J922">
            <v>0</v>
          </cell>
          <cell r="AC922">
            <v>0</v>
          </cell>
        </row>
        <row r="923">
          <cell r="J923">
            <v>0</v>
          </cell>
          <cell r="AC923">
            <v>0</v>
          </cell>
        </row>
        <row r="924">
          <cell r="J924">
            <v>0</v>
          </cell>
          <cell r="AC924">
            <v>0</v>
          </cell>
        </row>
        <row r="925">
          <cell r="J925">
            <v>0</v>
          </cell>
          <cell r="AC925">
            <v>0</v>
          </cell>
        </row>
        <row r="926">
          <cell r="J926">
            <v>0</v>
          </cell>
          <cell r="AC926">
            <v>0</v>
          </cell>
        </row>
        <row r="927">
          <cell r="J927">
            <v>0</v>
          </cell>
          <cell r="AC927">
            <v>0</v>
          </cell>
        </row>
        <row r="928">
          <cell r="J928">
            <v>0</v>
          </cell>
          <cell r="AC928">
            <v>0</v>
          </cell>
        </row>
        <row r="929">
          <cell r="J929">
            <v>0</v>
          </cell>
          <cell r="AC929">
            <v>0</v>
          </cell>
        </row>
        <row r="930">
          <cell r="J930">
            <v>0</v>
          </cell>
          <cell r="AC930">
            <v>0</v>
          </cell>
        </row>
        <row r="931">
          <cell r="J931">
            <v>0</v>
          </cell>
          <cell r="AC931">
            <v>0</v>
          </cell>
        </row>
        <row r="932">
          <cell r="J932">
            <v>0</v>
          </cell>
          <cell r="AC932">
            <v>0</v>
          </cell>
        </row>
        <row r="933">
          <cell r="J933">
            <v>0</v>
          </cell>
          <cell r="AC933">
            <v>0</v>
          </cell>
        </row>
        <row r="934">
          <cell r="J934">
            <v>0</v>
          </cell>
          <cell r="AC934">
            <v>0</v>
          </cell>
        </row>
        <row r="935">
          <cell r="J935">
            <v>0</v>
          </cell>
          <cell r="AC935">
            <v>0</v>
          </cell>
        </row>
        <row r="936">
          <cell r="J936">
            <v>0</v>
          </cell>
          <cell r="AC936">
            <v>0</v>
          </cell>
        </row>
        <row r="937">
          <cell r="J937">
            <v>0</v>
          </cell>
          <cell r="AC937">
            <v>0</v>
          </cell>
        </row>
        <row r="938">
          <cell r="J938">
            <v>0</v>
          </cell>
          <cell r="AC938">
            <v>0</v>
          </cell>
        </row>
        <row r="939">
          <cell r="J939">
            <v>0</v>
          </cell>
          <cell r="AC939">
            <v>0</v>
          </cell>
        </row>
        <row r="940">
          <cell r="J940">
            <v>0</v>
          </cell>
          <cell r="AC940">
            <v>0</v>
          </cell>
        </row>
        <row r="941">
          <cell r="J941">
            <v>0</v>
          </cell>
          <cell r="AC941">
            <v>0</v>
          </cell>
        </row>
        <row r="942">
          <cell r="J942">
            <v>0</v>
          </cell>
          <cell r="AC942">
            <v>0</v>
          </cell>
        </row>
        <row r="943">
          <cell r="J943">
            <v>0</v>
          </cell>
          <cell r="AC943">
            <v>0</v>
          </cell>
        </row>
        <row r="944">
          <cell r="J944">
            <v>0</v>
          </cell>
          <cell r="AC944">
            <v>0</v>
          </cell>
        </row>
        <row r="945">
          <cell r="J945">
            <v>0</v>
          </cell>
          <cell r="AC945">
            <v>0</v>
          </cell>
        </row>
        <row r="946">
          <cell r="J946">
            <v>0</v>
          </cell>
          <cell r="AC946">
            <v>0</v>
          </cell>
        </row>
        <row r="947">
          <cell r="J947">
            <v>0</v>
          </cell>
          <cell r="AC947">
            <v>0</v>
          </cell>
        </row>
        <row r="948">
          <cell r="J948">
            <v>0</v>
          </cell>
          <cell r="AC948">
            <v>0</v>
          </cell>
        </row>
        <row r="949">
          <cell r="J949">
            <v>0</v>
          </cell>
          <cell r="AC949">
            <v>0</v>
          </cell>
        </row>
        <row r="950">
          <cell r="J950">
            <v>0</v>
          </cell>
          <cell r="AC950">
            <v>0</v>
          </cell>
        </row>
        <row r="951">
          <cell r="J951">
            <v>0</v>
          </cell>
          <cell r="AC951">
            <v>0</v>
          </cell>
        </row>
        <row r="952">
          <cell r="J952">
            <v>0</v>
          </cell>
          <cell r="AC952">
            <v>0</v>
          </cell>
        </row>
        <row r="953">
          <cell r="J953">
            <v>0</v>
          </cell>
          <cell r="AC953">
            <v>0</v>
          </cell>
        </row>
        <row r="954">
          <cell r="J954">
            <v>0</v>
          </cell>
          <cell r="AC954">
            <v>0</v>
          </cell>
        </row>
        <row r="955">
          <cell r="J955">
            <v>0</v>
          </cell>
          <cell r="AC955">
            <v>0</v>
          </cell>
        </row>
        <row r="956">
          <cell r="J956">
            <v>0</v>
          </cell>
          <cell r="AC956">
            <v>0</v>
          </cell>
        </row>
        <row r="957">
          <cell r="J957">
            <v>0</v>
          </cell>
          <cell r="AC957">
            <v>0</v>
          </cell>
        </row>
        <row r="958">
          <cell r="J958">
            <v>0</v>
          </cell>
          <cell r="AC958">
            <v>0</v>
          </cell>
        </row>
        <row r="959">
          <cell r="J959">
            <v>0</v>
          </cell>
          <cell r="AC959">
            <v>0</v>
          </cell>
        </row>
        <row r="960">
          <cell r="J960">
            <v>0</v>
          </cell>
          <cell r="AC960">
            <v>0</v>
          </cell>
        </row>
        <row r="961">
          <cell r="J961">
            <v>0</v>
          </cell>
          <cell r="AC961">
            <v>0</v>
          </cell>
        </row>
        <row r="962">
          <cell r="J962">
            <v>0</v>
          </cell>
          <cell r="AC962">
            <v>0</v>
          </cell>
        </row>
        <row r="963">
          <cell r="J963">
            <v>0</v>
          </cell>
          <cell r="AC963">
            <v>0</v>
          </cell>
        </row>
        <row r="964">
          <cell r="J964">
            <v>0</v>
          </cell>
          <cell r="AC964">
            <v>0</v>
          </cell>
        </row>
        <row r="965">
          <cell r="J965">
            <v>0</v>
          </cell>
          <cell r="AC965">
            <v>0</v>
          </cell>
        </row>
        <row r="966">
          <cell r="J966">
            <v>0</v>
          </cell>
          <cell r="AC966">
            <v>0</v>
          </cell>
        </row>
        <row r="967">
          <cell r="J967">
            <v>0</v>
          </cell>
          <cell r="AC967">
            <v>0</v>
          </cell>
        </row>
        <row r="968">
          <cell r="J968">
            <v>0</v>
          </cell>
          <cell r="AC968">
            <v>0</v>
          </cell>
        </row>
        <row r="969">
          <cell r="J969">
            <v>0</v>
          </cell>
          <cell r="AC969">
            <v>0</v>
          </cell>
        </row>
        <row r="970">
          <cell r="J970">
            <v>0</v>
          </cell>
          <cell r="AC970">
            <v>0</v>
          </cell>
        </row>
        <row r="971">
          <cell r="J971">
            <v>0</v>
          </cell>
          <cell r="AC971">
            <v>0</v>
          </cell>
        </row>
        <row r="972">
          <cell r="J972">
            <v>0</v>
          </cell>
          <cell r="AC972">
            <v>0</v>
          </cell>
        </row>
        <row r="973">
          <cell r="J973">
            <v>0</v>
          </cell>
          <cell r="AC973">
            <v>0</v>
          </cell>
        </row>
        <row r="974">
          <cell r="J974">
            <v>0</v>
          </cell>
          <cell r="AC974">
            <v>0</v>
          </cell>
        </row>
        <row r="975">
          <cell r="J975">
            <v>0</v>
          </cell>
          <cell r="AC975">
            <v>0</v>
          </cell>
        </row>
        <row r="976">
          <cell r="J976">
            <v>0</v>
          </cell>
          <cell r="AC976">
            <v>0</v>
          </cell>
        </row>
        <row r="977">
          <cell r="J977">
            <v>0</v>
          </cell>
          <cell r="AC977">
            <v>0</v>
          </cell>
        </row>
        <row r="978">
          <cell r="J978">
            <v>0</v>
          </cell>
          <cell r="AC978">
            <v>0</v>
          </cell>
        </row>
        <row r="979">
          <cell r="J979">
            <v>0</v>
          </cell>
          <cell r="AC979">
            <v>0</v>
          </cell>
        </row>
        <row r="980">
          <cell r="J980">
            <v>0</v>
          </cell>
          <cell r="AC980">
            <v>0</v>
          </cell>
        </row>
        <row r="981">
          <cell r="J981">
            <v>0</v>
          </cell>
          <cell r="AC981">
            <v>0</v>
          </cell>
        </row>
        <row r="982">
          <cell r="J982">
            <v>0</v>
          </cell>
          <cell r="AC982">
            <v>0</v>
          </cell>
        </row>
        <row r="983">
          <cell r="J983">
            <v>0</v>
          </cell>
          <cell r="AC983">
            <v>0</v>
          </cell>
        </row>
        <row r="984">
          <cell r="J984">
            <v>0</v>
          </cell>
          <cell r="AC984">
            <v>0</v>
          </cell>
        </row>
        <row r="985">
          <cell r="J985">
            <v>0</v>
          </cell>
          <cell r="AC985">
            <v>0</v>
          </cell>
        </row>
        <row r="986">
          <cell r="J986">
            <v>0</v>
          </cell>
          <cell r="AC986">
            <v>0</v>
          </cell>
        </row>
        <row r="987">
          <cell r="J987">
            <v>0</v>
          </cell>
          <cell r="AC987">
            <v>0</v>
          </cell>
        </row>
        <row r="988">
          <cell r="J988">
            <v>0</v>
          </cell>
          <cell r="AC988">
            <v>0</v>
          </cell>
        </row>
        <row r="989">
          <cell r="J989">
            <v>0</v>
          </cell>
          <cell r="AC989">
            <v>0</v>
          </cell>
        </row>
        <row r="990">
          <cell r="J990">
            <v>0</v>
          </cell>
          <cell r="AC990">
            <v>0</v>
          </cell>
        </row>
        <row r="991">
          <cell r="J991">
            <v>0</v>
          </cell>
          <cell r="AC991">
            <v>0</v>
          </cell>
        </row>
        <row r="992">
          <cell r="J992">
            <v>0</v>
          </cell>
          <cell r="AC992">
            <v>0</v>
          </cell>
        </row>
        <row r="993">
          <cell r="J993">
            <v>0</v>
          </cell>
          <cell r="AC993">
            <v>0</v>
          </cell>
        </row>
        <row r="994">
          <cell r="J994">
            <v>0</v>
          </cell>
          <cell r="AC994">
            <v>0</v>
          </cell>
        </row>
        <row r="995">
          <cell r="J995">
            <v>0</v>
          </cell>
          <cell r="AC995">
            <v>0</v>
          </cell>
        </row>
        <row r="996">
          <cell r="J996">
            <v>0</v>
          </cell>
          <cell r="AC996">
            <v>0</v>
          </cell>
        </row>
        <row r="997">
          <cell r="J997">
            <v>0</v>
          </cell>
          <cell r="AC997">
            <v>0</v>
          </cell>
        </row>
        <row r="998">
          <cell r="J998">
            <v>0</v>
          </cell>
          <cell r="AC998">
            <v>0</v>
          </cell>
        </row>
        <row r="999">
          <cell r="J999">
            <v>0</v>
          </cell>
          <cell r="AC999">
            <v>0</v>
          </cell>
        </row>
        <row r="1000">
          <cell r="J1000">
            <v>0</v>
          </cell>
          <cell r="AC1000">
            <v>0</v>
          </cell>
        </row>
        <row r="1001">
          <cell r="J1001">
            <v>0</v>
          </cell>
          <cell r="AC1001">
            <v>0</v>
          </cell>
        </row>
        <row r="1002">
          <cell r="J1002">
            <v>0</v>
          </cell>
          <cell r="AC1002">
            <v>0</v>
          </cell>
        </row>
        <row r="1003">
          <cell r="J1003">
            <v>0</v>
          </cell>
          <cell r="AC1003">
            <v>0</v>
          </cell>
        </row>
        <row r="1004">
          <cell r="J1004">
            <v>0</v>
          </cell>
          <cell r="AC1004">
            <v>0</v>
          </cell>
        </row>
        <row r="1005">
          <cell r="J1005">
            <v>0</v>
          </cell>
          <cell r="AC1005">
            <v>0</v>
          </cell>
        </row>
        <row r="1006">
          <cell r="J1006">
            <v>0</v>
          </cell>
          <cell r="AC1006">
            <v>0</v>
          </cell>
        </row>
        <row r="1007">
          <cell r="J1007">
            <v>0</v>
          </cell>
          <cell r="AC1007">
            <v>0</v>
          </cell>
        </row>
        <row r="1008">
          <cell r="J1008">
            <v>0</v>
          </cell>
          <cell r="AC1008">
            <v>0</v>
          </cell>
        </row>
        <row r="1009">
          <cell r="J1009">
            <v>0</v>
          </cell>
          <cell r="AC1009">
            <v>0</v>
          </cell>
        </row>
        <row r="1010">
          <cell r="J1010">
            <v>0</v>
          </cell>
          <cell r="AC1010">
            <v>0</v>
          </cell>
        </row>
        <row r="1011">
          <cell r="J1011">
            <v>0</v>
          </cell>
          <cell r="AC1011">
            <v>0</v>
          </cell>
        </row>
        <row r="1012">
          <cell r="J1012">
            <v>0</v>
          </cell>
          <cell r="AC1012">
            <v>0</v>
          </cell>
        </row>
        <row r="1013">
          <cell r="J1013">
            <v>0</v>
          </cell>
          <cell r="AC1013">
            <v>0</v>
          </cell>
        </row>
        <row r="1014">
          <cell r="J1014">
            <v>0</v>
          </cell>
          <cell r="AC1014">
            <v>0</v>
          </cell>
        </row>
        <row r="1015">
          <cell r="J1015">
            <v>0</v>
          </cell>
          <cell r="AC1015">
            <v>0</v>
          </cell>
        </row>
        <row r="1016">
          <cell r="J1016">
            <v>0</v>
          </cell>
          <cell r="AC1016">
            <v>0</v>
          </cell>
        </row>
        <row r="1017">
          <cell r="J1017">
            <v>0</v>
          </cell>
          <cell r="AC1017">
            <v>0</v>
          </cell>
        </row>
        <row r="1018">
          <cell r="J1018">
            <v>0</v>
          </cell>
          <cell r="AC1018">
            <v>0</v>
          </cell>
        </row>
        <row r="1019">
          <cell r="J1019">
            <v>0</v>
          </cell>
          <cell r="AC1019">
            <v>0</v>
          </cell>
        </row>
        <row r="1020">
          <cell r="J1020">
            <v>0</v>
          </cell>
          <cell r="AC1020">
            <v>0</v>
          </cell>
        </row>
        <row r="1021">
          <cell r="J1021">
            <v>0</v>
          </cell>
          <cell r="AC1021">
            <v>0</v>
          </cell>
        </row>
        <row r="1022">
          <cell r="J1022">
            <v>0</v>
          </cell>
          <cell r="AC1022">
            <v>0</v>
          </cell>
        </row>
        <row r="1023">
          <cell r="J1023">
            <v>0</v>
          </cell>
          <cell r="AC1023">
            <v>0</v>
          </cell>
        </row>
        <row r="1024">
          <cell r="J1024">
            <v>0</v>
          </cell>
          <cell r="AC1024">
            <v>0</v>
          </cell>
        </row>
        <row r="1025">
          <cell r="J1025">
            <v>0</v>
          </cell>
          <cell r="AC1025">
            <v>0</v>
          </cell>
        </row>
        <row r="1026">
          <cell r="J1026">
            <v>0</v>
          </cell>
          <cell r="AC1026">
            <v>0</v>
          </cell>
        </row>
        <row r="1027">
          <cell r="J1027">
            <v>0</v>
          </cell>
          <cell r="AC1027">
            <v>0</v>
          </cell>
        </row>
        <row r="1028">
          <cell r="J1028">
            <v>0</v>
          </cell>
          <cell r="AC1028">
            <v>0</v>
          </cell>
        </row>
        <row r="1029">
          <cell r="J1029">
            <v>0</v>
          </cell>
          <cell r="AC1029">
            <v>0</v>
          </cell>
        </row>
        <row r="1030">
          <cell r="J1030">
            <v>0</v>
          </cell>
          <cell r="AC1030">
            <v>0</v>
          </cell>
        </row>
        <row r="1031">
          <cell r="J1031">
            <v>0</v>
          </cell>
          <cell r="AC1031">
            <v>0</v>
          </cell>
        </row>
        <row r="1032">
          <cell r="J1032">
            <v>0</v>
          </cell>
          <cell r="AC1032">
            <v>0</v>
          </cell>
        </row>
        <row r="1033">
          <cell r="J1033">
            <v>0</v>
          </cell>
          <cell r="AC1033">
            <v>0</v>
          </cell>
        </row>
        <row r="1034">
          <cell r="J1034">
            <v>0</v>
          </cell>
          <cell r="AC1034">
            <v>0</v>
          </cell>
        </row>
        <row r="1035">
          <cell r="J1035">
            <v>0</v>
          </cell>
          <cell r="AC1035">
            <v>0</v>
          </cell>
        </row>
        <row r="1036">
          <cell r="J1036">
            <v>0</v>
          </cell>
          <cell r="AC1036">
            <v>0</v>
          </cell>
        </row>
        <row r="1037">
          <cell r="J1037">
            <v>0</v>
          </cell>
          <cell r="AC1037">
            <v>0</v>
          </cell>
        </row>
        <row r="1038">
          <cell r="J1038">
            <v>0</v>
          </cell>
          <cell r="AC1038">
            <v>0</v>
          </cell>
        </row>
        <row r="1039">
          <cell r="J1039">
            <v>0</v>
          </cell>
          <cell r="AC1039">
            <v>0</v>
          </cell>
        </row>
        <row r="1040">
          <cell r="J1040">
            <v>0</v>
          </cell>
          <cell r="AC1040">
            <v>0</v>
          </cell>
        </row>
        <row r="1041">
          <cell r="J1041">
            <v>0</v>
          </cell>
          <cell r="AC1041">
            <v>0</v>
          </cell>
        </row>
        <row r="1042">
          <cell r="J1042">
            <v>0</v>
          </cell>
          <cell r="AC1042">
            <v>0</v>
          </cell>
        </row>
        <row r="1043">
          <cell r="J1043">
            <v>0</v>
          </cell>
          <cell r="AC1043">
            <v>0</v>
          </cell>
        </row>
        <row r="1044">
          <cell r="J1044">
            <v>0</v>
          </cell>
          <cell r="AC1044">
            <v>0</v>
          </cell>
        </row>
        <row r="1045">
          <cell r="J1045">
            <v>0</v>
          </cell>
          <cell r="AC1045">
            <v>0</v>
          </cell>
        </row>
        <row r="1046">
          <cell r="J1046">
            <v>0</v>
          </cell>
          <cell r="AC1046">
            <v>0</v>
          </cell>
        </row>
        <row r="1047">
          <cell r="J1047">
            <v>0</v>
          </cell>
          <cell r="AC1047">
            <v>0</v>
          </cell>
        </row>
        <row r="1048">
          <cell r="J1048">
            <v>0</v>
          </cell>
          <cell r="AC1048">
            <v>0</v>
          </cell>
        </row>
        <row r="1049">
          <cell r="J1049">
            <v>0</v>
          </cell>
          <cell r="AC1049">
            <v>0</v>
          </cell>
        </row>
        <row r="1050">
          <cell r="J1050">
            <v>0</v>
          </cell>
          <cell r="AC1050">
            <v>0</v>
          </cell>
        </row>
        <row r="1051">
          <cell r="J1051">
            <v>0</v>
          </cell>
          <cell r="AC1051">
            <v>0</v>
          </cell>
        </row>
        <row r="1052">
          <cell r="J1052">
            <v>0</v>
          </cell>
          <cell r="AC1052">
            <v>0</v>
          </cell>
        </row>
        <row r="1053">
          <cell r="J1053">
            <v>0</v>
          </cell>
          <cell r="AC1053">
            <v>0</v>
          </cell>
        </row>
        <row r="1054">
          <cell r="J1054">
            <v>0</v>
          </cell>
          <cell r="AC1054">
            <v>0</v>
          </cell>
        </row>
        <row r="1055">
          <cell r="J1055">
            <v>0</v>
          </cell>
          <cell r="AC1055">
            <v>0</v>
          </cell>
        </row>
        <row r="1056">
          <cell r="J1056">
            <v>0</v>
          </cell>
          <cell r="AC1056">
            <v>0</v>
          </cell>
        </row>
        <row r="1057">
          <cell r="J1057">
            <v>0</v>
          </cell>
          <cell r="AC1057">
            <v>0</v>
          </cell>
        </row>
        <row r="1058">
          <cell r="J1058">
            <v>0</v>
          </cell>
          <cell r="AC1058">
            <v>0</v>
          </cell>
        </row>
        <row r="1059">
          <cell r="J1059">
            <v>0</v>
          </cell>
          <cell r="AC1059">
            <v>0</v>
          </cell>
        </row>
        <row r="1060">
          <cell r="J1060">
            <v>0</v>
          </cell>
          <cell r="AC1060">
            <v>0</v>
          </cell>
        </row>
        <row r="1061">
          <cell r="J1061">
            <v>0</v>
          </cell>
          <cell r="AC1061">
            <v>0</v>
          </cell>
        </row>
        <row r="1062">
          <cell r="J1062">
            <v>0</v>
          </cell>
          <cell r="AC1062">
            <v>0</v>
          </cell>
        </row>
        <row r="1063">
          <cell r="J1063">
            <v>0</v>
          </cell>
          <cell r="AC1063">
            <v>0</v>
          </cell>
        </row>
        <row r="1064">
          <cell r="J1064">
            <v>0</v>
          </cell>
          <cell r="AC1064">
            <v>0</v>
          </cell>
        </row>
        <row r="1065">
          <cell r="J1065">
            <v>0</v>
          </cell>
          <cell r="AC1065">
            <v>0</v>
          </cell>
        </row>
        <row r="1066">
          <cell r="J1066">
            <v>0</v>
          </cell>
          <cell r="AC1066">
            <v>0</v>
          </cell>
        </row>
        <row r="1067">
          <cell r="J1067">
            <v>0</v>
          </cell>
          <cell r="AC1067">
            <v>0</v>
          </cell>
        </row>
        <row r="1068">
          <cell r="J1068">
            <v>0</v>
          </cell>
          <cell r="AC1068">
            <v>0</v>
          </cell>
        </row>
        <row r="1069">
          <cell r="J1069">
            <v>0</v>
          </cell>
          <cell r="AC1069">
            <v>0</v>
          </cell>
        </row>
        <row r="1070">
          <cell r="J1070">
            <v>0</v>
          </cell>
          <cell r="AC1070">
            <v>0</v>
          </cell>
        </row>
        <row r="1071">
          <cell r="J1071">
            <v>0</v>
          </cell>
          <cell r="AC1071">
            <v>0</v>
          </cell>
        </row>
        <row r="1072">
          <cell r="J1072">
            <v>0</v>
          </cell>
          <cell r="AC1072">
            <v>0</v>
          </cell>
        </row>
        <row r="1073">
          <cell r="J1073">
            <v>0</v>
          </cell>
          <cell r="AC1073">
            <v>0</v>
          </cell>
        </row>
        <row r="1074">
          <cell r="J1074">
            <v>0</v>
          </cell>
          <cell r="AC1074">
            <v>0</v>
          </cell>
        </row>
        <row r="1075">
          <cell r="J1075">
            <v>0</v>
          </cell>
          <cell r="AC1075">
            <v>0</v>
          </cell>
        </row>
        <row r="1076">
          <cell r="J1076">
            <v>0</v>
          </cell>
          <cell r="AC1076">
            <v>0</v>
          </cell>
        </row>
        <row r="1077">
          <cell r="J1077">
            <v>0</v>
          </cell>
          <cell r="AC1077">
            <v>0</v>
          </cell>
        </row>
        <row r="1078">
          <cell r="J1078">
            <v>0</v>
          </cell>
          <cell r="AC1078">
            <v>0</v>
          </cell>
        </row>
        <row r="1079">
          <cell r="J1079">
            <v>0</v>
          </cell>
          <cell r="AC1079">
            <v>0</v>
          </cell>
        </row>
        <row r="1080">
          <cell r="J1080">
            <v>0</v>
          </cell>
          <cell r="AC1080">
            <v>0</v>
          </cell>
        </row>
        <row r="1081">
          <cell r="J1081">
            <v>0</v>
          </cell>
          <cell r="AC1081">
            <v>0</v>
          </cell>
        </row>
        <row r="1082">
          <cell r="J1082">
            <v>0</v>
          </cell>
          <cell r="AC1082">
            <v>0</v>
          </cell>
        </row>
        <row r="1083">
          <cell r="J1083">
            <v>0</v>
          </cell>
          <cell r="AC1083">
            <v>0</v>
          </cell>
        </row>
        <row r="1084">
          <cell r="J1084">
            <v>0</v>
          </cell>
          <cell r="AC1084">
            <v>0</v>
          </cell>
        </row>
        <row r="1085">
          <cell r="J1085">
            <v>0</v>
          </cell>
          <cell r="AC1085">
            <v>0</v>
          </cell>
        </row>
        <row r="1086">
          <cell r="J1086">
            <v>0</v>
          </cell>
          <cell r="AC1086">
            <v>0</v>
          </cell>
        </row>
        <row r="1087">
          <cell r="J1087">
            <v>0</v>
          </cell>
          <cell r="AC1087">
            <v>0</v>
          </cell>
        </row>
        <row r="1088">
          <cell r="J1088">
            <v>0</v>
          </cell>
          <cell r="AC1088">
            <v>0</v>
          </cell>
        </row>
        <row r="1089">
          <cell r="J1089">
            <v>0</v>
          </cell>
          <cell r="AC1089">
            <v>0</v>
          </cell>
        </row>
        <row r="1090">
          <cell r="J1090">
            <v>0</v>
          </cell>
          <cell r="AC1090">
            <v>0</v>
          </cell>
        </row>
        <row r="1091">
          <cell r="J1091">
            <v>0</v>
          </cell>
          <cell r="AC1091">
            <v>0</v>
          </cell>
        </row>
        <row r="1092">
          <cell r="J1092">
            <v>0</v>
          </cell>
          <cell r="AC1092">
            <v>0</v>
          </cell>
        </row>
        <row r="1093">
          <cell r="J1093">
            <v>0</v>
          </cell>
          <cell r="AC1093">
            <v>0</v>
          </cell>
        </row>
        <row r="1094">
          <cell r="J1094">
            <v>0</v>
          </cell>
          <cell r="AC1094">
            <v>0</v>
          </cell>
        </row>
        <row r="1095">
          <cell r="J1095">
            <v>0</v>
          </cell>
          <cell r="AC1095">
            <v>0</v>
          </cell>
        </row>
        <row r="1096">
          <cell r="J1096">
            <v>0</v>
          </cell>
          <cell r="AC1096">
            <v>0</v>
          </cell>
        </row>
        <row r="1097">
          <cell r="J1097">
            <v>0</v>
          </cell>
          <cell r="AC1097">
            <v>0</v>
          </cell>
        </row>
        <row r="1098">
          <cell r="J1098">
            <v>0</v>
          </cell>
          <cell r="AC1098">
            <v>0</v>
          </cell>
        </row>
        <row r="1099">
          <cell r="J1099">
            <v>0</v>
          </cell>
          <cell r="AC1099">
            <v>0</v>
          </cell>
        </row>
        <row r="1100">
          <cell r="J1100">
            <v>0</v>
          </cell>
          <cell r="AC1100">
            <v>0</v>
          </cell>
        </row>
        <row r="1101">
          <cell r="J1101">
            <v>0</v>
          </cell>
          <cell r="AC1101">
            <v>0</v>
          </cell>
        </row>
        <row r="1102">
          <cell r="J1102">
            <v>0</v>
          </cell>
          <cell r="AC1102">
            <v>0</v>
          </cell>
        </row>
        <row r="1103">
          <cell r="J1103">
            <v>0</v>
          </cell>
          <cell r="AC1103">
            <v>0</v>
          </cell>
        </row>
        <row r="1104">
          <cell r="J1104">
            <v>0</v>
          </cell>
          <cell r="AC1104">
            <v>0</v>
          </cell>
        </row>
        <row r="1105">
          <cell r="J1105">
            <v>0</v>
          </cell>
          <cell r="AC1105">
            <v>0</v>
          </cell>
        </row>
        <row r="1106">
          <cell r="J1106">
            <v>0</v>
          </cell>
          <cell r="AC1106">
            <v>0</v>
          </cell>
        </row>
        <row r="1107">
          <cell r="J1107">
            <v>0</v>
          </cell>
          <cell r="AC1107">
            <v>0</v>
          </cell>
        </row>
        <row r="1108">
          <cell r="J1108">
            <v>0</v>
          </cell>
          <cell r="AC1108">
            <v>0</v>
          </cell>
        </row>
        <row r="1109">
          <cell r="J1109">
            <v>0</v>
          </cell>
          <cell r="AC1109">
            <v>0</v>
          </cell>
        </row>
        <row r="1110">
          <cell r="J1110">
            <v>0</v>
          </cell>
          <cell r="AC1110">
            <v>0</v>
          </cell>
        </row>
        <row r="1111">
          <cell r="J1111">
            <v>0</v>
          </cell>
          <cell r="AC1111">
            <v>0</v>
          </cell>
        </row>
        <row r="1112">
          <cell r="J1112">
            <v>0</v>
          </cell>
          <cell r="AC1112">
            <v>0</v>
          </cell>
        </row>
        <row r="1113">
          <cell r="J1113">
            <v>0</v>
          </cell>
          <cell r="AC1113">
            <v>0</v>
          </cell>
        </row>
        <row r="1114">
          <cell r="J1114">
            <v>0</v>
          </cell>
          <cell r="AC1114">
            <v>0</v>
          </cell>
        </row>
        <row r="1115">
          <cell r="J1115">
            <v>0</v>
          </cell>
          <cell r="AC1115">
            <v>0</v>
          </cell>
        </row>
        <row r="1116">
          <cell r="J1116">
            <v>0</v>
          </cell>
          <cell r="AC1116">
            <v>0</v>
          </cell>
        </row>
        <row r="1117">
          <cell r="J1117">
            <v>0</v>
          </cell>
          <cell r="AC1117">
            <v>0</v>
          </cell>
        </row>
        <row r="1118">
          <cell r="J1118">
            <v>0</v>
          </cell>
          <cell r="AC1118">
            <v>0</v>
          </cell>
        </row>
        <row r="1119">
          <cell r="J1119">
            <v>0</v>
          </cell>
          <cell r="AC1119">
            <v>0</v>
          </cell>
        </row>
        <row r="1120">
          <cell r="J1120">
            <v>0</v>
          </cell>
          <cell r="AC1120">
            <v>0</v>
          </cell>
        </row>
        <row r="1121">
          <cell r="J1121">
            <v>0</v>
          </cell>
          <cell r="AC1121">
            <v>0</v>
          </cell>
        </row>
        <row r="1122">
          <cell r="J1122">
            <v>0</v>
          </cell>
          <cell r="AC1122">
            <v>0</v>
          </cell>
        </row>
        <row r="1123">
          <cell r="J1123">
            <v>0</v>
          </cell>
          <cell r="AC1123">
            <v>0</v>
          </cell>
        </row>
        <row r="1124">
          <cell r="J1124">
            <v>0</v>
          </cell>
          <cell r="AC1124">
            <v>0</v>
          </cell>
        </row>
        <row r="1125">
          <cell r="J1125">
            <v>0</v>
          </cell>
          <cell r="AC1125">
            <v>0</v>
          </cell>
        </row>
        <row r="1126">
          <cell r="J1126">
            <v>0</v>
          </cell>
          <cell r="AC1126">
            <v>0</v>
          </cell>
        </row>
        <row r="1127">
          <cell r="J1127">
            <v>0</v>
          </cell>
          <cell r="AC1127">
            <v>0</v>
          </cell>
        </row>
        <row r="1128">
          <cell r="J1128">
            <v>0</v>
          </cell>
          <cell r="AC1128">
            <v>0</v>
          </cell>
        </row>
        <row r="1129">
          <cell r="J1129">
            <v>0</v>
          </cell>
          <cell r="AC1129">
            <v>0</v>
          </cell>
        </row>
        <row r="1130">
          <cell r="J1130">
            <v>0</v>
          </cell>
          <cell r="AC1130">
            <v>0</v>
          </cell>
        </row>
        <row r="1131">
          <cell r="J1131">
            <v>0</v>
          </cell>
          <cell r="AC1131">
            <v>0</v>
          </cell>
        </row>
        <row r="1132">
          <cell r="J1132">
            <v>0</v>
          </cell>
          <cell r="AC1132">
            <v>0</v>
          </cell>
        </row>
        <row r="1133">
          <cell r="J1133">
            <v>0</v>
          </cell>
          <cell r="AC1133">
            <v>0</v>
          </cell>
        </row>
        <row r="1134">
          <cell r="J1134">
            <v>0</v>
          </cell>
          <cell r="AC1134">
            <v>0</v>
          </cell>
        </row>
        <row r="1135">
          <cell r="J1135">
            <v>0</v>
          </cell>
          <cell r="AC1135">
            <v>0</v>
          </cell>
        </row>
        <row r="1136">
          <cell r="J1136">
            <v>0</v>
          </cell>
          <cell r="AC1136">
            <v>0</v>
          </cell>
        </row>
        <row r="1137">
          <cell r="J1137">
            <v>0</v>
          </cell>
          <cell r="AC1137">
            <v>0</v>
          </cell>
        </row>
        <row r="1138">
          <cell r="J1138">
            <v>0</v>
          </cell>
          <cell r="AC1138">
            <v>0</v>
          </cell>
        </row>
        <row r="1139">
          <cell r="J1139">
            <v>0</v>
          </cell>
          <cell r="AC1139">
            <v>0</v>
          </cell>
        </row>
        <row r="1140">
          <cell r="J1140">
            <v>0</v>
          </cell>
          <cell r="AC1140">
            <v>0</v>
          </cell>
        </row>
        <row r="1141">
          <cell r="J1141">
            <v>0</v>
          </cell>
          <cell r="AC1141">
            <v>0</v>
          </cell>
        </row>
        <row r="1142">
          <cell r="J1142">
            <v>0</v>
          </cell>
          <cell r="AC1142">
            <v>0</v>
          </cell>
        </row>
        <row r="1143">
          <cell r="J1143">
            <v>0</v>
          </cell>
          <cell r="AC1143">
            <v>0</v>
          </cell>
        </row>
        <row r="1144">
          <cell r="J1144">
            <v>0</v>
          </cell>
          <cell r="AC1144">
            <v>0</v>
          </cell>
        </row>
        <row r="1145">
          <cell r="J1145">
            <v>0</v>
          </cell>
          <cell r="AC1145">
            <v>0</v>
          </cell>
        </row>
        <row r="1146">
          <cell r="J1146">
            <v>0</v>
          </cell>
          <cell r="AC1146">
            <v>0</v>
          </cell>
        </row>
        <row r="1147">
          <cell r="J1147">
            <v>0</v>
          </cell>
          <cell r="AC1147">
            <v>0</v>
          </cell>
        </row>
        <row r="1148">
          <cell r="J1148">
            <v>0</v>
          </cell>
          <cell r="AC1148">
            <v>0</v>
          </cell>
        </row>
        <row r="1149">
          <cell r="J1149">
            <v>0</v>
          </cell>
          <cell r="AC1149">
            <v>0</v>
          </cell>
        </row>
        <row r="1150">
          <cell r="J1150">
            <v>0</v>
          </cell>
          <cell r="AC1150">
            <v>0</v>
          </cell>
        </row>
        <row r="1151">
          <cell r="J1151">
            <v>0</v>
          </cell>
          <cell r="AC1151">
            <v>0</v>
          </cell>
        </row>
        <row r="1152">
          <cell r="J1152">
            <v>0</v>
          </cell>
          <cell r="AC1152">
            <v>0</v>
          </cell>
        </row>
        <row r="1153">
          <cell r="J1153">
            <v>0</v>
          </cell>
          <cell r="AC1153">
            <v>0</v>
          </cell>
        </row>
        <row r="1154">
          <cell r="J1154">
            <v>0</v>
          </cell>
          <cell r="AC1154">
            <v>0</v>
          </cell>
        </row>
        <row r="1155">
          <cell r="J1155">
            <v>0</v>
          </cell>
          <cell r="AC1155">
            <v>0</v>
          </cell>
        </row>
        <row r="1156">
          <cell r="J1156">
            <v>0</v>
          </cell>
          <cell r="AC1156">
            <v>0</v>
          </cell>
        </row>
        <row r="1157">
          <cell r="J1157">
            <v>0</v>
          </cell>
          <cell r="AC1157">
            <v>0</v>
          </cell>
        </row>
        <row r="1158">
          <cell r="J1158">
            <v>0</v>
          </cell>
          <cell r="AC1158">
            <v>0</v>
          </cell>
        </row>
        <row r="1159">
          <cell r="J1159">
            <v>0</v>
          </cell>
          <cell r="AC1159">
            <v>0</v>
          </cell>
        </row>
        <row r="1160">
          <cell r="J1160">
            <v>0</v>
          </cell>
          <cell r="AC1160">
            <v>0</v>
          </cell>
        </row>
        <row r="1161">
          <cell r="J1161">
            <v>0</v>
          </cell>
          <cell r="AC1161">
            <v>0</v>
          </cell>
        </row>
        <row r="1162">
          <cell r="J1162">
            <v>0</v>
          </cell>
          <cell r="AC1162">
            <v>0</v>
          </cell>
        </row>
        <row r="1163">
          <cell r="J1163">
            <v>0</v>
          </cell>
          <cell r="AC1163">
            <v>0</v>
          </cell>
        </row>
        <row r="1164">
          <cell r="J1164">
            <v>0</v>
          </cell>
          <cell r="AC1164">
            <v>0</v>
          </cell>
        </row>
        <row r="1165">
          <cell r="J1165">
            <v>0</v>
          </cell>
          <cell r="AC1165">
            <v>0</v>
          </cell>
        </row>
        <row r="1166">
          <cell r="J1166">
            <v>0</v>
          </cell>
          <cell r="AC1166">
            <v>0</v>
          </cell>
        </row>
        <row r="1167">
          <cell r="J1167">
            <v>0</v>
          </cell>
          <cell r="AC1167">
            <v>0</v>
          </cell>
        </row>
        <row r="1168">
          <cell r="J1168">
            <v>0</v>
          </cell>
          <cell r="AC1168">
            <v>0</v>
          </cell>
        </row>
        <row r="1169">
          <cell r="J1169">
            <v>0</v>
          </cell>
          <cell r="AC1169">
            <v>0</v>
          </cell>
        </row>
        <row r="1170">
          <cell r="J1170">
            <v>0</v>
          </cell>
          <cell r="AC1170">
            <v>0</v>
          </cell>
        </row>
        <row r="1171">
          <cell r="J1171">
            <v>0</v>
          </cell>
          <cell r="AC1171">
            <v>0</v>
          </cell>
        </row>
        <row r="1172">
          <cell r="J1172">
            <v>0</v>
          </cell>
          <cell r="AC1172">
            <v>0</v>
          </cell>
        </row>
        <row r="1173">
          <cell r="J1173">
            <v>0</v>
          </cell>
          <cell r="AC1173">
            <v>0</v>
          </cell>
        </row>
        <row r="1174">
          <cell r="J1174">
            <v>0</v>
          </cell>
          <cell r="AC1174">
            <v>0</v>
          </cell>
        </row>
        <row r="1175">
          <cell r="J1175">
            <v>0</v>
          </cell>
          <cell r="AC1175">
            <v>0</v>
          </cell>
        </row>
        <row r="1176">
          <cell r="J1176">
            <v>0</v>
          </cell>
          <cell r="AC1176">
            <v>0</v>
          </cell>
        </row>
        <row r="1177">
          <cell r="J1177">
            <v>0</v>
          </cell>
          <cell r="AC1177">
            <v>0</v>
          </cell>
        </row>
        <row r="1178">
          <cell r="J1178">
            <v>0</v>
          </cell>
          <cell r="AC1178">
            <v>0</v>
          </cell>
        </row>
        <row r="1179">
          <cell r="J1179">
            <v>0</v>
          </cell>
          <cell r="AC1179">
            <v>0</v>
          </cell>
        </row>
        <row r="1180">
          <cell r="J1180">
            <v>0</v>
          </cell>
          <cell r="AC1180">
            <v>0</v>
          </cell>
        </row>
        <row r="1181">
          <cell r="J1181">
            <v>0</v>
          </cell>
          <cell r="AC1181">
            <v>0</v>
          </cell>
        </row>
        <row r="1182">
          <cell r="J1182">
            <v>0</v>
          </cell>
          <cell r="AC1182">
            <v>0</v>
          </cell>
        </row>
        <row r="1183">
          <cell r="J1183">
            <v>0</v>
          </cell>
          <cell r="AC1183">
            <v>0</v>
          </cell>
        </row>
        <row r="1184">
          <cell r="J1184">
            <v>0</v>
          </cell>
          <cell r="AC1184">
            <v>0</v>
          </cell>
        </row>
        <row r="1185">
          <cell r="J1185">
            <v>0</v>
          </cell>
          <cell r="AC1185">
            <v>0</v>
          </cell>
        </row>
        <row r="1186">
          <cell r="J1186">
            <v>0</v>
          </cell>
          <cell r="AC1186">
            <v>0</v>
          </cell>
        </row>
        <row r="1187">
          <cell r="J1187">
            <v>0</v>
          </cell>
          <cell r="AC1187">
            <v>0</v>
          </cell>
        </row>
        <row r="1188">
          <cell r="J1188">
            <v>0</v>
          </cell>
          <cell r="AC1188">
            <v>0</v>
          </cell>
        </row>
        <row r="1189">
          <cell r="J1189">
            <v>0</v>
          </cell>
          <cell r="AC1189">
            <v>0</v>
          </cell>
        </row>
        <row r="1190">
          <cell r="J1190">
            <v>0</v>
          </cell>
          <cell r="AC1190">
            <v>0</v>
          </cell>
        </row>
        <row r="1191">
          <cell r="J1191">
            <v>0</v>
          </cell>
          <cell r="AC1191">
            <v>0</v>
          </cell>
        </row>
        <row r="1192">
          <cell r="J1192">
            <v>0</v>
          </cell>
          <cell r="AC1192">
            <v>0</v>
          </cell>
        </row>
        <row r="1193">
          <cell r="J1193">
            <v>0</v>
          </cell>
          <cell r="AC1193">
            <v>0</v>
          </cell>
        </row>
        <row r="1194">
          <cell r="J1194">
            <v>0</v>
          </cell>
          <cell r="AC1194">
            <v>0</v>
          </cell>
        </row>
        <row r="1195">
          <cell r="J1195">
            <v>0</v>
          </cell>
          <cell r="AC1195">
            <v>0</v>
          </cell>
        </row>
        <row r="1196">
          <cell r="J1196">
            <v>0</v>
          </cell>
          <cell r="AC1196">
            <v>0</v>
          </cell>
        </row>
        <row r="1197">
          <cell r="J1197">
            <v>0</v>
          </cell>
          <cell r="AC1197">
            <v>0</v>
          </cell>
        </row>
        <row r="1198">
          <cell r="J1198">
            <v>0</v>
          </cell>
          <cell r="AC1198">
            <v>0</v>
          </cell>
        </row>
        <row r="1199">
          <cell r="J1199">
            <v>0</v>
          </cell>
          <cell r="AC1199">
            <v>0</v>
          </cell>
        </row>
        <row r="1200">
          <cell r="J1200">
            <v>0</v>
          </cell>
          <cell r="AC1200">
            <v>0</v>
          </cell>
        </row>
        <row r="1201">
          <cell r="J1201">
            <v>0</v>
          </cell>
          <cell r="AC1201">
            <v>0</v>
          </cell>
        </row>
        <row r="1202">
          <cell r="J1202">
            <v>0</v>
          </cell>
          <cell r="AC1202">
            <v>0</v>
          </cell>
        </row>
        <row r="1203">
          <cell r="J1203">
            <v>0</v>
          </cell>
          <cell r="AC1203">
            <v>0</v>
          </cell>
        </row>
        <row r="1204">
          <cell r="J1204">
            <v>0</v>
          </cell>
          <cell r="AC1204">
            <v>0</v>
          </cell>
        </row>
        <row r="1205">
          <cell r="J1205">
            <v>0</v>
          </cell>
          <cell r="AC1205">
            <v>0</v>
          </cell>
        </row>
        <row r="1206">
          <cell r="J1206">
            <v>0</v>
          </cell>
          <cell r="AC1206">
            <v>0</v>
          </cell>
        </row>
        <row r="1207">
          <cell r="J1207">
            <v>0</v>
          </cell>
          <cell r="AC1207">
            <v>0</v>
          </cell>
        </row>
        <row r="1208">
          <cell r="J1208">
            <v>0</v>
          </cell>
          <cell r="AC1208">
            <v>0</v>
          </cell>
        </row>
        <row r="1209">
          <cell r="J1209">
            <v>0</v>
          </cell>
          <cell r="AC1209">
            <v>0</v>
          </cell>
        </row>
        <row r="1210">
          <cell r="J1210">
            <v>0</v>
          </cell>
          <cell r="AC1210">
            <v>0</v>
          </cell>
        </row>
        <row r="1211">
          <cell r="J1211">
            <v>0</v>
          </cell>
          <cell r="AC1211">
            <v>0</v>
          </cell>
        </row>
        <row r="1212">
          <cell r="J1212">
            <v>0</v>
          </cell>
          <cell r="AC1212">
            <v>0</v>
          </cell>
        </row>
        <row r="1213">
          <cell r="J1213">
            <v>0</v>
          </cell>
          <cell r="AC1213">
            <v>0</v>
          </cell>
        </row>
        <row r="1214">
          <cell r="J1214">
            <v>0</v>
          </cell>
          <cell r="AC1214">
            <v>0</v>
          </cell>
        </row>
        <row r="1215">
          <cell r="J1215">
            <v>0</v>
          </cell>
          <cell r="AC1215">
            <v>0</v>
          </cell>
        </row>
        <row r="1216">
          <cell r="J1216">
            <v>0</v>
          </cell>
          <cell r="AC1216">
            <v>0</v>
          </cell>
        </row>
        <row r="1217">
          <cell r="J1217">
            <v>0</v>
          </cell>
          <cell r="AC1217">
            <v>0</v>
          </cell>
        </row>
        <row r="1218">
          <cell r="J1218">
            <v>0</v>
          </cell>
          <cell r="AC1218">
            <v>0</v>
          </cell>
        </row>
        <row r="1219">
          <cell r="J1219">
            <v>0</v>
          </cell>
          <cell r="AC1219">
            <v>0</v>
          </cell>
        </row>
        <row r="1220">
          <cell r="J1220">
            <v>0</v>
          </cell>
          <cell r="AC1220">
            <v>0</v>
          </cell>
        </row>
        <row r="1221">
          <cell r="J1221">
            <v>0</v>
          </cell>
          <cell r="AC1221">
            <v>0</v>
          </cell>
        </row>
        <row r="1222">
          <cell r="J1222">
            <v>0</v>
          </cell>
          <cell r="AC1222">
            <v>0</v>
          </cell>
        </row>
        <row r="1223">
          <cell r="J1223">
            <v>0</v>
          </cell>
          <cell r="AC1223">
            <v>0</v>
          </cell>
        </row>
        <row r="1224">
          <cell r="J1224">
            <v>0</v>
          </cell>
          <cell r="AC1224">
            <v>0</v>
          </cell>
        </row>
        <row r="1225">
          <cell r="AC1225">
            <v>0</v>
          </cell>
        </row>
        <row r="1226">
          <cell r="AC1226">
            <v>0</v>
          </cell>
        </row>
        <row r="1227">
          <cell r="AC1227">
            <v>0</v>
          </cell>
        </row>
        <row r="1228">
          <cell r="AC1228">
            <v>0</v>
          </cell>
        </row>
        <row r="1229">
          <cell r="AC1229">
            <v>0</v>
          </cell>
        </row>
        <row r="1230">
          <cell r="AC1230">
            <v>0</v>
          </cell>
        </row>
        <row r="1231">
          <cell r="AC1231">
            <v>0</v>
          </cell>
        </row>
        <row r="1232">
          <cell r="AC1232">
            <v>0</v>
          </cell>
        </row>
        <row r="1233">
          <cell r="AC1233">
            <v>0</v>
          </cell>
        </row>
        <row r="1234">
          <cell r="AC1234">
            <v>0</v>
          </cell>
        </row>
        <row r="1235">
          <cell r="AC1235">
            <v>0</v>
          </cell>
        </row>
        <row r="1236">
          <cell r="AC1236">
            <v>0</v>
          </cell>
        </row>
        <row r="1237">
          <cell r="AC1237">
            <v>0</v>
          </cell>
        </row>
        <row r="1238">
          <cell r="AC1238">
            <v>0</v>
          </cell>
        </row>
        <row r="1239">
          <cell r="AC1239">
            <v>0</v>
          </cell>
        </row>
        <row r="1240">
          <cell r="AC1240">
            <v>0</v>
          </cell>
        </row>
        <row r="1241">
          <cell r="AC1241">
            <v>0</v>
          </cell>
        </row>
        <row r="1242">
          <cell r="AC1242">
            <v>0</v>
          </cell>
        </row>
        <row r="1243">
          <cell r="AC1243">
            <v>0</v>
          </cell>
        </row>
        <row r="1244">
          <cell r="AC1244">
            <v>0</v>
          </cell>
        </row>
        <row r="1245">
          <cell r="AC1245">
            <v>0</v>
          </cell>
        </row>
        <row r="1246">
          <cell r="AC1246">
            <v>0</v>
          </cell>
        </row>
        <row r="1247">
          <cell r="AC1247">
            <v>0</v>
          </cell>
        </row>
        <row r="1248">
          <cell r="AC1248">
            <v>0</v>
          </cell>
        </row>
        <row r="1249">
          <cell r="AC1249">
            <v>0</v>
          </cell>
        </row>
        <row r="1250">
          <cell r="AC1250">
            <v>0</v>
          </cell>
        </row>
        <row r="1251">
          <cell r="AC1251">
            <v>0</v>
          </cell>
        </row>
        <row r="1252">
          <cell r="AC1252">
            <v>0</v>
          </cell>
        </row>
        <row r="1253">
          <cell r="AC1253">
            <v>0</v>
          </cell>
        </row>
        <row r="1254">
          <cell r="AC1254">
            <v>0</v>
          </cell>
        </row>
        <row r="1255">
          <cell r="AC1255">
            <v>0</v>
          </cell>
        </row>
        <row r="1256">
          <cell r="AC1256">
            <v>0</v>
          </cell>
        </row>
        <row r="1257">
          <cell r="AC1257">
            <v>0</v>
          </cell>
        </row>
        <row r="1258">
          <cell r="AC1258">
            <v>0</v>
          </cell>
        </row>
        <row r="1259">
          <cell r="AC1259">
            <v>0</v>
          </cell>
        </row>
        <row r="1260">
          <cell r="AC1260">
            <v>0</v>
          </cell>
        </row>
        <row r="1261">
          <cell r="AC1261">
            <v>0</v>
          </cell>
        </row>
        <row r="1262">
          <cell r="AC1262">
            <v>0</v>
          </cell>
        </row>
        <row r="1263">
          <cell r="AC1263">
            <v>0</v>
          </cell>
        </row>
        <row r="1264">
          <cell r="AC1264">
            <v>0</v>
          </cell>
        </row>
        <row r="1265">
          <cell r="AC1265">
            <v>0</v>
          </cell>
        </row>
        <row r="1266">
          <cell r="AC1266">
            <v>0</v>
          </cell>
        </row>
        <row r="1267">
          <cell r="AC1267">
            <v>0</v>
          </cell>
        </row>
        <row r="1268">
          <cell r="AC1268">
            <v>0</v>
          </cell>
        </row>
        <row r="1269">
          <cell r="AC1269">
            <v>0</v>
          </cell>
        </row>
        <row r="1270">
          <cell r="AC1270">
            <v>0</v>
          </cell>
        </row>
        <row r="1271">
          <cell r="AC1271">
            <v>0</v>
          </cell>
        </row>
        <row r="1272">
          <cell r="AC1272">
            <v>0</v>
          </cell>
        </row>
        <row r="1273">
          <cell r="AC1273">
            <v>0</v>
          </cell>
        </row>
        <row r="1274">
          <cell r="AC1274">
            <v>0</v>
          </cell>
        </row>
        <row r="1275">
          <cell r="AC1275">
            <v>0</v>
          </cell>
        </row>
        <row r="1276">
          <cell r="AC1276">
            <v>0</v>
          </cell>
        </row>
        <row r="1277">
          <cell r="AC1277">
            <v>0</v>
          </cell>
        </row>
        <row r="1278">
          <cell r="AC1278">
            <v>0</v>
          </cell>
        </row>
        <row r="1279">
          <cell r="AC1279">
            <v>0</v>
          </cell>
        </row>
        <row r="1280">
          <cell r="AC1280">
            <v>0</v>
          </cell>
        </row>
        <row r="1281">
          <cell r="AC1281">
            <v>0</v>
          </cell>
        </row>
        <row r="1282">
          <cell r="AC1282">
            <v>0</v>
          </cell>
        </row>
        <row r="1283">
          <cell r="AC1283">
            <v>0</v>
          </cell>
        </row>
        <row r="1284">
          <cell r="AC1284">
            <v>0</v>
          </cell>
        </row>
        <row r="1285">
          <cell r="AC1285">
            <v>0</v>
          </cell>
        </row>
        <row r="1286">
          <cell r="AC1286">
            <v>0</v>
          </cell>
        </row>
        <row r="1287">
          <cell r="AC1287">
            <v>0</v>
          </cell>
        </row>
        <row r="1288">
          <cell r="AC1288">
            <v>0</v>
          </cell>
        </row>
        <row r="1289">
          <cell r="AC1289">
            <v>0</v>
          </cell>
        </row>
        <row r="1290">
          <cell r="AC1290">
            <v>0</v>
          </cell>
        </row>
        <row r="1291">
          <cell r="AC1291">
            <v>0</v>
          </cell>
        </row>
        <row r="1292">
          <cell r="AC1292">
            <v>0</v>
          </cell>
        </row>
        <row r="1293">
          <cell r="AC1293">
            <v>0</v>
          </cell>
        </row>
        <row r="1294">
          <cell r="AC1294">
            <v>0</v>
          </cell>
        </row>
        <row r="1295">
          <cell r="AC1295">
            <v>0</v>
          </cell>
        </row>
        <row r="1296">
          <cell r="AC1296">
            <v>0</v>
          </cell>
        </row>
        <row r="1297">
          <cell r="AC1297">
            <v>0</v>
          </cell>
        </row>
        <row r="1298">
          <cell r="AC1298">
            <v>0</v>
          </cell>
        </row>
        <row r="1299">
          <cell r="AC1299">
            <v>0</v>
          </cell>
        </row>
        <row r="1300">
          <cell r="AC1300">
            <v>0</v>
          </cell>
        </row>
        <row r="1301">
          <cell r="AC1301">
            <v>0</v>
          </cell>
        </row>
        <row r="1302">
          <cell r="AC1302">
            <v>0</v>
          </cell>
        </row>
        <row r="1303">
          <cell r="AC1303">
            <v>0</v>
          </cell>
        </row>
        <row r="1304">
          <cell r="AC1304">
            <v>0</v>
          </cell>
        </row>
        <row r="1305">
          <cell r="AC1305">
            <v>0</v>
          </cell>
        </row>
        <row r="1306">
          <cell r="AC1306">
            <v>0</v>
          </cell>
        </row>
        <row r="1307">
          <cell r="AC1307">
            <v>0</v>
          </cell>
        </row>
        <row r="1308">
          <cell r="AC1308">
            <v>0</v>
          </cell>
        </row>
        <row r="1309">
          <cell r="AC1309">
            <v>0</v>
          </cell>
        </row>
        <row r="1310">
          <cell r="AC1310">
            <v>0</v>
          </cell>
        </row>
        <row r="1311">
          <cell r="AC1311">
            <v>0</v>
          </cell>
        </row>
        <row r="1312">
          <cell r="AC1312">
            <v>0</v>
          </cell>
        </row>
        <row r="1313">
          <cell r="AC1313">
            <v>0</v>
          </cell>
        </row>
        <row r="1314">
          <cell r="AC1314">
            <v>0</v>
          </cell>
        </row>
        <row r="1315">
          <cell r="AC1315">
            <v>0</v>
          </cell>
        </row>
        <row r="1316">
          <cell r="AC1316">
            <v>0</v>
          </cell>
        </row>
        <row r="1317">
          <cell r="AC1317">
            <v>0</v>
          </cell>
        </row>
        <row r="1318">
          <cell r="AC1318">
            <v>0</v>
          </cell>
        </row>
        <row r="1319">
          <cell r="AC1319">
            <v>0</v>
          </cell>
        </row>
        <row r="1320">
          <cell r="AC1320">
            <v>0</v>
          </cell>
        </row>
        <row r="1321">
          <cell r="AC1321">
            <v>0</v>
          </cell>
        </row>
        <row r="1322">
          <cell r="AC1322">
            <v>0</v>
          </cell>
        </row>
        <row r="1323">
          <cell r="AC1323">
            <v>0</v>
          </cell>
        </row>
        <row r="1324">
          <cell r="AC1324">
            <v>0</v>
          </cell>
        </row>
        <row r="1325">
          <cell r="AC1325">
            <v>0</v>
          </cell>
        </row>
        <row r="1326">
          <cell r="AC1326">
            <v>0</v>
          </cell>
        </row>
        <row r="1327">
          <cell r="AC1327">
            <v>0</v>
          </cell>
        </row>
        <row r="1328">
          <cell r="AC1328">
            <v>0</v>
          </cell>
        </row>
        <row r="1329">
          <cell r="AC1329">
            <v>0</v>
          </cell>
        </row>
        <row r="1330">
          <cell r="AC1330">
            <v>0</v>
          </cell>
        </row>
        <row r="1331">
          <cell r="AC1331">
            <v>0</v>
          </cell>
        </row>
        <row r="1332">
          <cell r="AC1332">
            <v>0</v>
          </cell>
        </row>
        <row r="1333">
          <cell r="AC1333">
            <v>0</v>
          </cell>
        </row>
        <row r="1334">
          <cell r="AC1334">
            <v>0</v>
          </cell>
        </row>
        <row r="1335">
          <cell r="AC1335">
            <v>0</v>
          </cell>
        </row>
        <row r="1336">
          <cell r="AC1336">
            <v>0</v>
          </cell>
        </row>
        <row r="1337">
          <cell r="AC1337">
            <v>0</v>
          </cell>
        </row>
        <row r="1338">
          <cell r="AC1338">
            <v>0</v>
          </cell>
        </row>
        <row r="1339">
          <cell r="AC1339">
            <v>0</v>
          </cell>
        </row>
        <row r="1340">
          <cell r="AC1340">
            <v>0</v>
          </cell>
        </row>
        <row r="1341">
          <cell r="AC1341">
            <v>0</v>
          </cell>
        </row>
        <row r="1342">
          <cell r="AC1342">
            <v>0</v>
          </cell>
        </row>
        <row r="1343">
          <cell r="AC1343">
            <v>0</v>
          </cell>
        </row>
        <row r="1344">
          <cell r="AC1344">
            <v>0</v>
          </cell>
        </row>
        <row r="1345">
          <cell r="AC1345">
            <v>0</v>
          </cell>
        </row>
        <row r="1346">
          <cell r="AC1346">
            <v>0</v>
          </cell>
        </row>
        <row r="1347">
          <cell r="AC1347">
            <v>0</v>
          </cell>
        </row>
        <row r="1348">
          <cell r="AC1348">
            <v>0</v>
          </cell>
        </row>
        <row r="1349">
          <cell r="AC1349">
            <v>0</v>
          </cell>
        </row>
        <row r="1350">
          <cell r="AC1350">
            <v>0</v>
          </cell>
        </row>
        <row r="1351">
          <cell r="AC1351">
            <v>0</v>
          </cell>
        </row>
        <row r="1352">
          <cell r="AC1352">
            <v>0</v>
          </cell>
        </row>
        <row r="1353">
          <cell r="AC1353">
            <v>0</v>
          </cell>
        </row>
        <row r="1354">
          <cell r="AC1354">
            <v>0</v>
          </cell>
        </row>
        <row r="1355">
          <cell r="AC1355">
            <v>0</v>
          </cell>
        </row>
        <row r="1356">
          <cell r="AC1356">
            <v>0</v>
          </cell>
        </row>
        <row r="1357">
          <cell r="AC1357">
            <v>0</v>
          </cell>
        </row>
        <row r="1358">
          <cell r="AC1358">
            <v>0</v>
          </cell>
        </row>
        <row r="1359">
          <cell r="AC1359">
            <v>0</v>
          </cell>
        </row>
        <row r="1360">
          <cell r="AC1360">
            <v>0</v>
          </cell>
        </row>
        <row r="1361">
          <cell r="AC1361">
            <v>0</v>
          </cell>
        </row>
        <row r="1362">
          <cell r="AC1362">
            <v>0</v>
          </cell>
        </row>
        <row r="1363">
          <cell r="AC1363">
            <v>0</v>
          </cell>
        </row>
        <row r="1364">
          <cell r="AC1364">
            <v>0</v>
          </cell>
        </row>
        <row r="1365">
          <cell r="AC1365">
            <v>0</v>
          </cell>
        </row>
        <row r="1366">
          <cell r="AC1366">
            <v>0</v>
          </cell>
        </row>
        <row r="1367">
          <cell r="AC1367">
            <v>0</v>
          </cell>
        </row>
        <row r="1368">
          <cell r="AC1368">
            <v>0</v>
          </cell>
        </row>
        <row r="1369">
          <cell r="AC1369">
            <v>0</v>
          </cell>
        </row>
        <row r="1370">
          <cell r="AC1370">
            <v>0</v>
          </cell>
        </row>
        <row r="1371">
          <cell r="AC1371">
            <v>0</v>
          </cell>
        </row>
        <row r="1372">
          <cell r="AC1372">
            <v>0</v>
          </cell>
        </row>
        <row r="1373">
          <cell r="AC1373">
            <v>0</v>
          </cell>
        </row>
        <row r="1374">
          <cell r="AC1374">
            <v>0</v>
          </cell>
        </row>
        <row r="1375">
          <cell r="AC1375">
            <v>0</v>
          </cell>
        </row>
        <row r="1376">
          <cell r="AC1376">
            <v>0</v>
          </cell>
        </row>
        <row r="1377">
          <cell r="AC1377">
            <v>0</v>
          </cell>
        </row>
        <row r="1378">
          <cell r="AC1378">
            <v>0</v>
          </cell>
        </row>
        <row r="1379">
          <cell r="AC1379">
            <v>0</v>
          </cell>
        </row>
        <row r="1380">
          <cell r="AC1380">
            <v>0</v>
          </cell>
        </row>
        <row r="1381">
          <cell r="AC1381">
            <v>0</v>
          </cell>
        </row>
        <row r="1382">
          <cell r="AC1382">
            <v>0</v>
          </cell>
        </row>
        <row r="1383">
          <cell r="AC1383">
            <v>0</v>
          </cell>
        </row>
        <row r="1384">
          <cell r="AC1384">
            <v>0</v>
          </cell>
        </row>
        <row r="1385">
          <cell r="AC1385">
            <v>0</v>
          </cell>
        </row>
        <row r="1386">
          <cell r="AC1386">
            <v>0</v>
          </cell>
        </row>
        <row r="1387">
          <cell r="AC1387">
            <v>0</v>
          </cell>
        </row>
        <row r="1388">
          <cell r="AC1388">
            <v>0</v>
          </cell>
        </row>
        <row r="1389">
          <cell r="AC1389">
            <v>0</v>
          </cell>
        </row>
        <row r="1390">
          <cell r="AC1390">
            <v>0</v>
          </cell>
        </row>
        <row r="1391">
          <cell r="AC1391">
            <v>0</v>
          </cell>
        </row>
        <row r="1392">
          <cell r="AC1392">
            <v>0</v>
          </cell>
        </row>
        <row r="1393">
          <cell r="AC1393">
            <v>0</v>
          </cell>
        </row>
        <row r="1394">
          <cell r="AC1394">
            <v>0</v>
          </cell>
        </row>
        <row r="1395">
          <cell r="AC1395">
            <v>0</v>
          </cell>
        </row>
        <row r="1396">
          <cell r="AC1396">
            <v>0</v>
          </cell>
        </row>
        <row r="1397">
          <cell r="AC1397">
            <v>0</v>
          </cell>
        </row>
        <row r="1398">
          <cell r="AC1398">
            <v>0</v>
          </cell>
        </row>
        <row r="1399">
          <cell r="AC1399">
            <v>0</v>
          </cell>
        </row>
        <row r="1400">
          <cell r="AC1400">
            <v>0</v>
          </cell>
        </row>
        <row r="1401">
          <cell r="AC1401">
            <v>0</v>
          </cell>
        </row>
        <row r="1402">
          <cell r="AC1402">
            <v>0</v>
          </cell>
        </row>
        <row r="1403">
          <cell r="AC1403">
            <v>0</v>
          </cell>
        </row>
        <row r="1404">
          <cell r="AC1404">
            <v>0</v>
          </cell>
        </row>
        <row r="1405">
          <cell r="AC1405">
            <v>0</v>
          </cell>
        </row>
        <row r="1406">
          <cell r="AC1406">
            <v>0</v>
          </cell>
        </row>
        <row r="1407">
          <cell r="AC1407">
            <v>0</v>
          </cell>
        </row>
        <row r="1408">
          <cell r="AC1408">
            <v>0</v>
          </cell>
        </row>
        <row r="1409">
          <cell r="AC1409">
            <v>0</v>
          </cell>
        </row>
        <row r="1410">
          <cell r="AC1410">
            <v>0</v>
          </cell>
        </row>
        <row r="1411">
          <cell r="AC1411">
            <v>0</v>
          </cell>
        </row>
        <row r="1412">
          <cell r="AC1412">
            <v>0</v>
          </cell>
        </row>
        <row r="1413">
          <cell r="AC1413">
            <v>0</v>
          </cell>
        </row>
        <row r="1414">
          <cell r="AC1414">
            <v>0</v>
          </cell>
        </row>
        <row r="1415">
          <cell r="AC1415">
            <v>0</v>
          </cell>
        </row>
        <row r="1416">
          <cell r="AC1416">
            <v>0</v>
          </cell>
        </row>
        <row r="1417">
          <cell r="AC1417">
            <v>0</v>
          </cell>
        </row>
        <row r="1418">
          <cell r="AC1418">
            <v>0</v>
          </cell>
        </row>
        <row r="1419">
          <cell r="AC1419">
            <v>0</v>
          </cell>
        </row>
        <row r="1420">
          <cell r="AC1420">
            <v>0</v>
          </cell>
        </row>
        <row r="1421">
          <cell r="AC1421">
            <v>0</v>
          </cell>
        </row>
        <row r="1422">
          <cell r="AC1422">
            <v>0</v>
          </cell>
        </row>
        <row r="1423">
          <cell r="AC1423">
            <v>0</v>
          </cell>
        </row>
        <row r="1424">
          <cell r="AC1424">
            <v>0</v>
          </cell>
        </row>
        <row r="1425">
          <cell r="AC1425">
            <v>0</v>
          </cell>
        </row>
        <row r="1426">
          <cell r="AC1426">
            <v>0</v>
          </cell>
        </row>
        <row r="1427">
          <cell r="AC1427">
            <v>0</v>
          </cell>
        </row>
        <row r="1428">
          <cell r="AC1428">
            <v>0</v>
          </cell>
        </row>
        <row r="1429">
          <cell r="AC1429">
            <v>0</v>
          </cell>
        </row>
        <row r="1430">
          <cell r="AC1430">
            <v>0</v>
          </cell>
        </row>
        <row r="1431">
          <cell r="AC1431">
            <v>0</v>
          </cell>
        </row>
        <row r="1432">
          <cell r="AC1432">
            <v>0</v>
          </cell>
        </row>
        <row r="1433">
          <cell r="AC1433">
            <v>0</v>
          </cell>
        </row>
        <row r="1434">
          <cell r="AC1434">
            <v>0</v>
          </cell>
        </row>
        <row r="1435">
          <cell r="AC1435">
            <v>0</v>
          </cell>
        </row>
        <row r="1436">
          <cell r="AC1436">
            <v>0</v>
          </cell>
        </row>
        <row r="1437">
          <cell r="AC1437">
            <v>0</v>
          </cell>
        </row>
        <row r="1438">
          <cell r="AC1438">
            <v>0</v>
          </cell>
        </row>
        <row r="1439">
          <cell r="AC1439">
            <v>0</v>
          </cell>
        </row>
        <row r="1440">
          <cell r="AC1440">
            <v>0</v>
          </cell>
        </row>
        <row r="1441">
          <cell r="AC1441">
            <v>0</v>
          </cell>
        </row>
        <row r="1442">
          <cell r="AC1442">
            <v>0</v>
          </cell>
        </row>
        <row r="1443">
          <cell r="AC1443">
            <v>0</v>
          </cell>
        </row>
        <row r="1444">
          <cell r="AC1444">
            <v>0</v>
          </cell>
        </row>
        <row r="1445">
          <cell r="AC1445">
            <v>0</v>
          </cell>
        </row>
        <row r="1446">
          <cell r="AC1446">
            <v>0</v>
          </cell>
        </row>
        <row r="1447">
          <cell r="AC1447">
            <v>0</v>
          </cell>
        </row>
        <row r="1448">
          <cell r="AC1448">
            <v>0</v>
          </cell>
        </row>
        <row r="1449">
          <cell r="AC1449">
            <v>0</v>
          </cell>
        </row>
        <row r="1450">
          <cell r="AC1450">
            <v>0</v>
          </cell>
        </row>
        <row r="1451">
          <cell r="AC1451">
            <v>0</v>
          </cell>
        </row>
        <row r="1452">
          <cell r="AC1452">
            <v>0</v>
          </cell>
        </row>
        <row r="1453">
          <cell r="AC1453">
            <v>0</v>
          </cell>
        </row>
        <row r="1454">
          <cell r="AC1454">
            <v>0</v>
          </cell>
        </row>
        <row r="1455">
          <cell r="AC1455">
            <v>0</v>
          </cell>
        </row>
        <row r="1456">
          <cell r="AC1456">
            <v>0</v>
          </cell>
        </row>
        <row r="1457">
          <cell r="AC1457">
            <v>0</v>
          </cell>
        </row>
        <row r="1458">
          <cell r="AC1458">
            <v>0</v>
          </cell>
        </row>
        <row r="1459">
          <cell r="AC1459">
            <v>0</v>
          </cell>
        </row>
        <row r="1460">
          <cell r="AC1460">
            <v>0</v>
          </cell>
        </row>
        <row r="1461">
          <cell r="AC1461">
            <v>0</v>
          </cell>
        </row>
        <row r="1462">
          <cell r="AC1462">
            <v>0</v>
          </cell>
        </row>
        <row r="1463">
          <cell r="AC1463">
            <v>0</v>
          </cell>
        </row>
        <row r="1464">
          <cell r="AC1464">
            <v>0</v>
          </cell>
        </row>
        <row r="1465">
          <cell r="AC1465">
            <v>0</v>
          </cell>
        </row>
        <row r="1466">
          <cell r="AC1466">
            <v>0</v>
          </cell>
        </row>
        <row r="1467">
          <cell r="AC1467">
            <v>0</v>
          </cell>
        </row>
        <row r="1468">
          <cell r="AC1468">
            <v>0</v>
          </cell>
        </row>
        <row r="1469">
          <cell r="AC1469">
            <v>0</v>
          </cell>
        </row>
        <row r="1470">
          <cell r="AC1470">
            <v>0</v>
          </cell>
        </row>
        <row r="1471">
          <cell r="AC1471">
            <v>0</v>
          </cell>
        </row>
        <row r="1472">
          <cell r="AC1472">
            <v>0</v>
          </cell>
        </row>
        <row r="1473">
          <cell r="AC1473">
            <v>0</v>
          </cell>
        </row>
        <row r="1474">
          <cell r="AC1474">
            <v>0</v>
          </cell>
        </row>
        <row r="1475">
          <cell r="AC1475">
            <v>0</v>
          </cell>
        </row>
        <row r="1476">
          <cell r="AC1476">
            <v>0</v>
          </cell>
        </row>
        <row r="1477">
          <cell r="AC1477">
            <v>0</v>
          </cell>
        </row>
        <row r="1478">
          <cell r="AC1478">
            <v>0</v>
          </cell>
        </row>
        <row r="1479">
          <cell r="AC1479">
            <v>0</v>
          </cell>
        </row>
        <row r="1480">
          <cell r="AC1480">
            <v>0</v>
          </cell>
        </row>
        <row r="1481">
          <cell r="AC1481">
            <v>0</v>
          </cell>
        </row>
        <row r="1482">
          <cell r="AC1482">
            <v>0</v>
          </cell>
        </row>
        <row r="1483">
          <cell r="AC1483">
            <v>0</v>
          </cell>
        </row>
        <row r="1484">
          <cell r="AC1484">
            <v>0</v>
          </cell>
        </row>
        <row r="1485">
          <cell r="AC1485">
            <v>0</v>
          </cell>
        </row>
        <row r="1486">
          <cell r="AC1486">
            <v>0</v>
          </cell>
        </row>
        <row r="1487">
          <cell r="AC1487">
            <v>0</v>
          </cell>
        </row>
        <row r="1488">
          <cell r="AC1488">
            <v>0</v>
          </cell>
        </row>
        <row r="1489">
          <cell r="AC1489">
            <v>0</v>
          </cell>
        </row>
        <row r="1490">
          <cell r="AC1490">
            <v>0</v>
          </cell>
        </row>
        <row r="1491">
          <cell r="AC1491">
            <v>0</v>
          </cell>
        </row>
        <row r="1492">
          <cell r="AC1492">
            <v>0</v>
          </cell>
        </row>
        <row r="1493">
          <cell r="AC1493">
            <v>0</v>
          </cell>
        </row>
        <row r="1494">
          <cell r="AC1494">
            <v>0</v>
          </cell>
        </row>
        <row r="1495">
          <cell r="AC1495">
            <v>0</v>
          </cell>
        </row>
        <row r="1496">
          <cell r="AC1496">
            <v>0</v>
          </cell>
        </row>
        <row r="1497">
          <cell r="AC1497">
            <v>0</v>
          </cell>
        </row>
        <row r="1498">
          <cell r="AC1498">
            <v>0</v>
          </cell>
        </row>
        <row r="1499">
          <cell r="AC1499">
            <v>0</v>
          </cell>
        </row>
        <row r="1500">
          <cell r="AC1500">
            <v>0</v>
          </cell>
        </row>
        <row r="1501">
          <cell r="AC1501">
            <v>0</v>
          </cell>
        </row>
        <row r="1502">
          <cell r="AC1502">
            <v>0</v>
          </cell>
        </row>
        <row r="1503">
          <cell r="AC1503">
            <v>0</v>
          </cell>
        </row>
        <row r="1504">
          <cell r="AC1504">
            <v>0</v>
          </cell>
        </row>
        <row r="1505">
          <cell r="AC1505">
            <v>0</v>
          </cell>
        </row>
        <row r="1506">
          <cell r="AC1506">
            <v>0</v>
          </cell>
        </row>
        <row r="1507">
          <cell r="AC1507">
            <v>0</v>
          </cell>
        </row>
        <row r="1508">
          <cell r="AC1508">
            <v>0</v>
          </cell>
        </row>
        <row r="1509">
          <cell r="AC1509">
            <v>0</v>
          </cell>
        </row>
        <row r="1510">
          <cell r="AC1510">
            <v>0</v>
          </cell>
        </row>
        <row r="1511">
          <cell r="AC1511">
            <v>0</v>
          </cell>
        </row>
        <row r="1512">
          <cell r="AC1512">
            <v>0</v>
          </cell>
        </row>
        <row r="1513">
          <cell r="AC1513">
            <v>0</v>
          </cell>
        </row>
        <row r="1514">
          <cell r="AC1514">
            <v>0</v>
          </cell>
        </row>
        <row r="1515">
          <cell r="AC1515">
            <v>0</v>
          </cell>
        </row>
        <row r="1516">
          <cell r="AC1516">
            <v>0</v>
          </cell>
        </row>
        <row r="1517">
          <cell r="AC1517">
            <v>0</v>
          </cell>
        </row>
        <row r="1518">
          <cell r="AC1518">
            <v>0</v>
          </cell>
        </row>
        <row r="1519">
          <cell r="AC1519">
            <v>0</v>
          </cell>
        </row>
        <row r="1520">
          <cell r="AC1520">
            <v>0</v>
          </cell>
        </row>
        <row r="1521">
          <cell r="AC1521">
            <v>0</v>
          </cell>
        </row>
        <row r="1522">
          <cell r="AC1522">
            <v>0</v>
          </cell>
        </row>
        <row r="1523">
          <cell r="AC1523">
            <v>0</v>
          </cell>
        </row>
        <row r="1524">
          <cell r="AC1524">
            <v>0</v>
          </cell>
        </row>
        <row r="1525">
          <cell r="AC1525">
            <v>0</v>
          </cell>
        </row>
        <row r="1526">
          <cell r="AC1526">
            <v>0</v>
          </cell>
        </row>
        <row r="1527">
          <cell r="AC1527">
            <v>0</v>
          </cell>
        </row>
        <row r="1528">
          <cell r="AC1528">
            <v>0</v>
          </cell>
        </row>
        <row r="1529">
          <cell r="AC1529">
            <v>0</v>
          </cell>
        </row>
        <row r="1530">
          <cell r="AC1530">
            <v>0</v>
          </cell>
        </row>
        <row r="1531">
          <cell r="AC1531">
            <v>0</v>
          </cell>
        </row>
        <row r="1532">
          <cell r="AC1532">
            <v>0</v>
          </cell>
        </row>
        <row r="1533">
          <cell r="AC1533">
            <v>0</v>
          </cell>
        </row>
        <row r="1534">
          <cell r="AC1534">
            <v>0</v>
          </cell>
        </row>
        <row r="1535">
          <cell r="AC1535">
            <v>0</v>
          </cell>
        </row>
        <row r="1536">
          <cell r="AC1536">
            <v>0</v>
          </cell>
        </row>
        <row r="1537">
          <cell r="AC1537">
            <v>0</v>
          </cell>
        </row>
        <row r="1538">
          <cell r="AC1538">
            <v>0</v>
          </cell>
        </row>
        <row r="1539">
          <cell r="AC1539">
            <v>0</v>
          </cell>
        </row>
        <row r="1540">
          <cell r="AC1540">
            <v>0</v>
          </cell>
        </row>
        <row r="1541">
          <cell r="AC1541">
            <v>0</v>
          </cell>
        </row>
        <row r="1542">
          <cell r="AC1542">
            <v>0</v>
          </cell>
        </row>
        <row r="1543">
          <cell r="AC1543">
            <v>0</v>
          </cell>
        </row>
        <row r="1544">
          <cell r="AC1544">
            <v>0</v>
          </cell>
        </row>
        <row r="1545">
          <cell r="AC1545">
            <v>0</v>
          </cell>
        </row>
        <row r="1546">
          <cell r="AC1546">
            <v>0</v>
          </cell>
        </row>
        <row r="1547">
          <cell r="AC1547">
            <v>0</v>
          </cell>
        </row>
        <row r="1548">
          <cell r="AC1548">
            <v>0</v>
          </cell>
        </row>
        <row r="1549">
          <cell r="AC1549">
            <v>0</v>
          </cell>
        </row>
        <row r="1550">
          <cell r="AC1550">
            <v>0</v>
          </cell>
        </row>
        <row r="1551">
          <cell r="AC1551">
            <v>0</v>
          </cell>
        </row>
        <row r="1552">
          <cell r="AC1552">
            <v>0</v>
          </cell>
        </row>
        <row r="1553">
          <cell r="AC1553">
            <v>0</v>
          </cell>
        </row>
        <row r="1554">
          <cell r="AC1554">
            <v>0</v>
          </cell>
        </row>
        <row r="1555">
          <cell r="AC1555">
            <v>0</v>
          </cell>
        </row>
        <row r="1556">
          <cell r="AC1556">
            <v>0</v>
          </cell>
        </row>
        <row r="1557">
          <cell r="AC1557">
            <v>0</v>
          </cell>
        </row>
        <row r="1558">
          <cell r="AC1558">
            <v>0</v>
          </cell>
        </row>
        <row r="1559">
          <cell r="AC1559">
            <v>0</v>
          </cell>
        </row>
        <row r="1560">
          <cell r="AC1560">
            <v>0</v>
          </cell>
        </row>
        <row r="1561">
          <cell r="AC1561">
            <v>0</v>
          </cell>
        </row>
        <row r="1562">
          <cell r="AC1562">
            <v>0</v>
          </cell>
        </row>
        <row r="1563">
          <cell r="AC1563">
            <v>0</v>
          </cell>
        </row>
        <row r="1564">
          <cell r="AC1564">
            <v>0</v>
          </cell>
        </row>
        <row r="1565">
          <cell r="AC1565">
            <v>0</v>
          </cell>
        </row>
        <row r="1566">
          <cell r="AC1566">
            <v>0</v>
          </cell>
        </row>
        <row r="1567">
          <cell r="AC1567">
            <v>0</v>
          </cell>
        </row>
        <row r="1568">
          <cell r="AC1568">
            <v>0</v>
          </cell>
        </row>
        <row r="1569">
          <cell r="AC1569">
            <v>0</v>
          </cell>
        </row>
        <row r="1570">
          <cell r="AC1570">
            <v>0</v>
          </cell>
        </row>
        <row r="1571">
          <cell r="AC1571">
            <v>0</v>
          </cell>
        </row>
        <row r="1572">
          <cell r="AC1572">
            <v>0</v>
          </cell>
        </row>
        <row r="1573">
          <cell r="AC1573">
            <v>0</v>
          </cell>
        </row>
        <row r="1574">
          <cell r="AC1574">
            <v>0</v>
          </cell>
        </row>
        <row r="1575">
          <cell r="AC1575">
            <v>0</v>
          </cell>
        </row>
        <row r="1576">
          <cell r="AC1576">
            <v>0</v>
          </cell>
        </row>
        <row r="1577">
          <cell r="AC1577">
            <v>0</v>
          </cell>
        </row>
        <row r="1578">
          <cell r="AC1578">
            <v>0</v>
          </cell>
        </row>
        <row r="1579">
          <cell r="AC1579">
            <v>0</v>
          </cell>
        </row>
        <row r="1580">
          <cell r="AC1580">
            <v>0</v>
          </cell>
        </row>
        <row r="1581">
          <cell r="AC1581">
            <v>0</v>
          </cell>
        </row>
        <row r="1582">
          <cell r="AC1582">
            <v>0</v>
          </cell>
        </row>
        <row r="1583">
          <cell r="AC1583">
            <v>0</v>
          </cell>
        </row>
        <row r="1584">
          <cell r="AC1584">
            <v>0</v>
          </cell>
        </row>
        <row r="1585">
          <cell r="AC1585">
            <v>0</v>
          </cell>
        </row>
        <row r="1586">
          <cell r="AC1586">
            <v>0</v>
          </cell>
        </row>
        <row r="1587">
          <cell r="AC1587">
            <v>0</v>
          </cell>
        </row>
        <row r="1588">
          <cell r="AC1588">
            <v>0</v>
          </cell>
        </row>
        <row r="1589">
          <cell r="AC1589">
            <v>0</v>
          </cell>
        </row>
        <row r="1590">
          <cell r="AC1590">
            <v>0</v>
          </cell>
        </row>
        <row r="1591">
          <cell r="AC1591">
            <v>0</v>
          </cell>
        </row>
        <row r="1592">
          <cell r="AC1592">
            <v>0</v>
          </cell>
        </row>
        <row r="1593">
          <cell r="AC1593">
            <v>0</v>
          </cell>
        </row>
        <row r="1594">
          <cell r="AC1594">
            <v>0</v>
          </cell>
        </row>
        <row r="1595">
          <cell r="AC1595">
            <v>0</v>
          </cell>
        </row>
        <row r="1596">
          <cell r="AC1596">
            <v>0</v>
          </cell>
        </row>
        <row r="1597">
          <cell r="AC1597">
            <v>0</v>
          </cell>
        </row>
        <row r="1598">
          <cell r="AC1598">
            <v>0</v>
          </cell>
        </row>
        <row r="1599">
          <cell r="AC1599">
            <v>0</v>
          </cell>
        </row>
        <row r="1600">
          <cell r="AC1600">
            <v>0</v>
          </cell>
        </row>
        <row r="1601">
          <cell r="AC1601">
            <v>0</v>
          </cell>
        </row>
        <row r="1602">
          <cell r="AC1602">
            <v>0</v>
          </cell>
        </row>
        <row r="1603">
          <cell r="AC1603">
            <v>0</v>
          </cell>
        </row>
        <row r="1604">
          <cell r="AC1604">
            <v>0</v>
          </cell>
        </row>
        <row r="1605">
          <cell r="AC1605">
            <v>0</v>
          </cell>
        </row>
        <row r="1606">
          <cell r="AC1606">
            <v>0</v>
          </cell>
        </row>
        <row r="1607">
          <cell r="AC1607">
            <v>0</v>
          </cell>
        </row>
        <row r="1608">
          <cell r="AC1608">
            <v>0</v>
          </cell>
        </row>
        <row r="1609">
          <cell r="AC1609">
            <v>0</v>
          </cell>
        </row>
        <row r="1610">
          <cell r="AC1610">
            <v>0</v>
          </cell>
        </row>
        <row r="1611">
          <cell r="AC1611">
            <v>0</v>
          </cell>
        </row>
        <row r="1612">
          <cell r="AC1612">
            <v>0</v>
          </cell>
        </row>
        <row r="1613">
          <cell r="AC1613">
            <v>0</v>
          </cell>
        </row>
        <row r="1614">
          <cell r="AC1614">
            <v>0</v>
          </cell>
        </row>
        <row r="1615">
          <cell r="AC1615">
            <v>0</v>
          </cell>
        </row>
        <row r="1616">
          <cell r="AC1616">
            <v>0</v>
          </cell>
        </row>
        <row r="1617">
          <cell r="AC1617">
            <v>0</v>
          </cell>
        </row>
        <row r="1618">
          <cell r="AC1618">
            <v>0</v>
          </cell>
        </row>
        <row r="1619">
          <cell r="AC1619">
            <v>0</v>
          </cell>
        </row>
        <row r="1620">
          <cell r="AC1620">
            <v>0</v>
          </cell>
        </row>
        <row r="1621">
          <cell r="AC1621">
            <v>0</v>
          </cell>
        </row>
        <row r="1622">
          <cell r="AC1622">
            <v>0</v>
          </cell>
        </row>
        <row r="1623">
          <cell r="AC1623">
            <v>0</v>
          </cell>
        </row>
        <row r="1624">
          <cell r="AC1624">
            <v>0</v>
          </cell>
        </row>
        <row r="1625">
          <cell r="AC1625">
            <v>0</v>
          </cell>
        </row>
        <row r="1626">
          <cell r="AC1626">
            <v>0</v>
          </cell>
        </row>
        <row r="1627">
          <cell r="AC1627">
            <v>0</v>
          </cell>
        </row>
        <row r="1628">
          <cell r="AC1628">
            <v>0</v>
          </cell>
        </row>
        <row r="1629">
          <cell r="AC1629">
            <v>0</v>
          </cell>
        </row>
        <row r="1630">
          <cell r="AC1630">
            <v>0</v>
          </cell>
        </row>
        <row r="1631">
          <cell r="AC1631">
            <v>0</v>
          </cell>
        </row>
        <row r="1632">
          <cell r="AC1632">
            <v>0</v>
          </cell>
        </row>
        <row r="1633">
          <cell r="AC1633">
            <v>0</v>
          </cell>
        </row>
        <row r="1634">
          <cell r="AC1634">
            <v>0</v>
          </cell>
        </row>
        <row r="1635">
          <cell r="AC1635">
            <v>0</v>
          </cell>
        </row>
        <row r="1636">
          <cell r="AC1636">
            <v>0</v>
          </cell>
        </row>
        <row r="1637">
          <cell r="AC1637">
            <v>0</v>
          </cell>
        </row>
        <row r="1638">
          <cell r="AC1638">
            <v>0</v>
          </cell>
        </row>
        <row r="1639">
          <cell r="AC1639">
            <v>0</v>
          </cell>
        </row>
        <row r="1640">
          <cell r="AC1640">
            <v>0</v>
          </cell>
        </row>
        <row r="1641">
          <cell r="AC1641">
            <v>0</v>
          </cell>
        </row>
        <row r="1642">
          <cell r="AC1642">
            <v>0</v>
          </cell>
        </row>
        <row r="1643">
          <cell r="AC1643">
            <v>0</v>
          </cell>
        </row>
        <row r="1644">
          <cell r="AC1644">
            <v>0</v>
          </cell>
        </row>
        <row r="1645">
          <cell r="AC1645">
            <v>0</v>
          </cell>
        </row>
        <row r="1646">
          <cell r="AC1646">
            <v>0</v>
          </cell>
        </row>
        <row r="1647">
          <cell r="AC1647">
            <v>0</v>
          </cell>
        </row>
        <row r="1648">
          <cell r="AC1648">
            <v>0</v>
          </cell>
        </row>
        <row r="1649">
          <cell r="AC1649">
            <v>0</v>
          </cell>
        </row>
        <row r="1650">
          <cell r="AC1650">
            <v>0</v>
          </cell>
        </row>
        <row r="1651">
          <cell r="AC1651">
            <v>0</v>
          </cell>
        </row>
        <row r="1652">
          <cell r="AC1652">
            <v>0</v>
          </cell>
        </row>
        <row r="1653">
          <cell r="AC1653">
            <v>0</v>
          </cell>
        </row>
        <row r="1654">
          <cell r="AC1654">
            <v>0</v>
          </cell>
        </row>
        <row r="1655">
          <cell r="AC1655">
            <v>0</v>
          </cell>
        </row>
        <row r="1656">
          <cell r="AC1656">
            <v>0</v>
          </cell>
        </row>
        <row r="1657">
          <cell r="AC1657">
            <v>0</v>
          </cell>
        </row>
        <row r="1658">
          <cell r="AC1658">
            <v>0</v>
          </cell>
        </row>
        <row r="1659">
          <cell r="AC1659">
            <v>0</v>
          </cell>
        </row>
        <row r="1660">
          <cell r="AC1660">
            <v>0</v>
          </cell>
        </row>
        <row r="1661">
          <cell r="AC1661">
            <v>0</v>
          </cell>
        </row>
        <row r="1662">
          <cell r="AC1662">
            <v>0</v>
          </cell>
        </row>
        <row r="1663">
          <cell r="AC1663">
            <v>0</v>
          </cell>
        </row>
        <row r="1664">
          <cell r="AC1664">
            <v>0</v>
          </cell>
        </row>
        <row r="1665">
          <cell r="AC1665">
            <v>0</v>
          </cell>
        </row>
        <row r="1666">
          <cell r="AC1666">
            <v>0</v>
          </cell>
        </row>
        <row r="1667">
          <cell r="AC1667">
            <v>0</v>
          </cell>
        </row>
        <row r="1668">
          <cell r="AC1668">
            <v>0</v>
          </cell>
        </row>
        <row r="1669">
          <cell r="AC1669">
            <v>0</v>
          </cell>
        </row>
        <row r="1670">
          <cell r="AC1670">
            <v>0</v>
          </cell>
        </row>
        <row r="1671">
          <cell r="AC1671">
            <v>0</v>
          </cell>
        </row>
        <row r="1672">
          <cell r="AC1672">
            <v>0</v>
          </cell>
        </row>
        <row r="1673">
          <cell r="AC1673">
            <v>0</v>
          </cell>
        </row>
        <row r="1674">
          <cell r="AC1674">
            <v>0</v>
          </cell>
        </row>
        <row r="1675">
          <cell r="AC1675">
            <v>0</v>
          </cell>
        </row>
        <row r="1676">
          <cell r="AC1676">
            <v>0</v>
          </cell>
        </row>
        <row r="1677">
          <cell r="AC1677">
            <v>0</v>
          </cell>
        </row>
        <row r="1678">
          <cell r="AC1678">
            <v>0</v>
          </cell>
        </row>
        <row r="1679">
          <cell r="AC1679">
            <v>0</v>
          </cell>
        </row>
        <row r="1680">
          <cell r="AC1680">
            <v>0</v>
          </cell>
        </row>
        <row r="1681">
          <cell r="AC1681">
            <v>0</v>
          </cell>
        </row>
        <row r="1682">
          <cell r="AC1682">
            <v>0</v>
          </cell>
        </row>
        <row r="1683">
          <cell r="AC1683">
            <v>0</v>
          </cell>
        </row>
        <row r="1684">
          <cell r="AC1684">
            <v>0</v>
          </cell>
        </row>
        <row r="1685">
          <cell r="AC1685">
            <v>0</v>
          </cell>
        </row>
        <row r="1686">
          <cell r="AC1686">
            <v>0</v>
          </cell>
        </row>
        <row r="1687">
          <cell r="AC1687">
            <v>0</v>
          </cell>
        </row>
        <row r="1688">
          <cell r="AC1688">
            <v>0</v>
          </cell>
        </row>
        <row r="1689">
          <cell r="AC1689">
            <v>0</v>
          </cell>
        </row>
        <row r="1690">
          <cell r="AC1690">
            <v>0</v>
          </cell>
        </row>
        <row r="1691">
          <cell r="AC1691">
            <v>0</v>
          </cell>
        </row>
        <row r="1692">
          <cell r="AC1692">
            <v>0</v>
          </cell>
        </row>
        <row r="1693">
          <cell r="AC1693">
            <v>0</v>
          </cell>
        </row>
        <row r="1694">
          <cell r="AC1694">
            <v>0</v>
          </cell>
        </row>
        <row r="1695">
          <cell r="AC1695">
            <v>0</v>
          </cell>
        </row>
        <row r="1696">
          <cell r="AC1696">
            <v>0</v>
          </cell>
        </row>
        <row r="1697">
          <cell r="AC1697">
            <v>0</v>
          </cell>
        </row>
        <row r="1698">
          <cell r="AC1698">
            <v>0</v>
          </cell>
        </row>
        <row r="1699">
          <cell r="AC1699">
            <v>0</v>
          </cell>
        </row>
        <row r="1700">
          <cell r="AC1700">
            <v>0</v>
          </cell>
        </row>
        <row r="1701">
          <cell r="AC1701">
            <v>0</v>
          </cell>
        </row>
        <row r="1702">
          <cell r="AC1702">
            <v>0</v>
          </cell>
        </row>
        <row r="1703">
          <cell r="AC1703">
            <v>0</v>
          </cell>
        </row>
        <row r="1704">
          <cell r="AC1704">
            <v>0</v>
          </cell>
        </row>
        <row r="1705">
          <cell r="AC1705">
            <v>0</v>
          </cell>
        </row>
        <row r="1706">
          <cell r="AC1706">
            <v>0</v>
          </cell>
        </row>
        <row r="1707">
          <cell r="AC1707">
            <v>0</v>
          </cell>
        </row>
        <row r="1708">
          <cell r="AC1708">
            <v>0</v>
          </cell>
        </row>
        <row r="1709">
          <cell r="AC1709">
            <v>0</v>
          </cell>
        </row>
        <row r="1710">
          <cell r="AC1710">
            <v>0</v>
          </cell>
        </row>
        <row r="1711">
          <cell r="AC1711">
            <v>0</v>
          </cell>
        </row>
        <row r="1712">
          <cell r="AC1712">
            <v>0</v>
          </cell>
        </row>
        <row r="1713">
          <cell r="AC1713">
            <v>0</v>
          </cell>
        </row>
        <row r="1714">
          <cell r="AC1714">
            <v>0</v>
          </cell>
        </row>
        <row r="1715">
          <cell r="AC1715">
            <v>0</v>
          </cell>
        </row>
        <row r="1716">
          <cell r="AC1716">
            <v>0</v>
          </cell>
        </row>
        <row r="1717">
          <cell r="AC1717">
            <v>0</v>
          </cell>
        </row>
        <row r="1718">
          <cell r="AC1718">
            <v>0</v>
          </cell>
        </row>
        <row r="1719">
          <cell r="AC1719">
            <v>0</v>
          </cell>
        </row>
        <row r="1720">
          <cell r="AC1720">
            <v>0</v>
          </cell>
        </row>
        <row r="1721">
          <cell r="AC1721">
            <v>0</v>
          </cell>
        </row>
        <row r="1722">
          <cell r="AC1722">
            <v>0</v>
          </cell>
        </row>
        <row r="1723">
          <cell r="AC1723">
            <v>0</v>
          </cell>
        </row>
        <row r="1724">
          <cell r="AC1724">
            <v>0</v>
          </cell>
        </row>
        <row r="1725">
          <cell r="AC1725">
            <v>0</v>
          </cell>
        </row>
        <row r="1726">
          <cell r="AC1726">
            <v>0</v>
          </cell>
        </row>
        <row r="1727">
          <cell r="AC1727">
            <v>0</v>
          </cell>
        </row>
        <row r="1728">
          <cell r="AC1728">
            <v>0</v>
          </cell>
        </row>
        <row r="1729">
          <cell r="AC1729">
            <v>0</v>
          </cell>
        </row>
        <row r="1730">
          <cell r="AC1730">
            <v>0</v>
          </cell>
        </row>
        <row r="1731">
          <cell r="AC1731">
            <v>0</v>
          </cell>
        </row>
        <row r="1732">
          <cell r="AC1732">
            <v>0</v>
          </cell>
        </row>
        <row r="1733">
          <cell r="AC1733">
            <v>0</v>
          </cell>
        </row>
        <row r="1734">
          <cell r="AC1734">
            <v>0</v>
          </cell>
        </row>
        <row r="1735">
          <cell r="AC1735">
            <v>0</v>
          </cell>
        </row>
        <row r="1736">
          <cell r="AC1736">
            <v>0</v>
          </cell>
        </row>
        <row r="1737">
          <cell r="AC1737">
            <v>0</v>
          </cell>
        </row>
        <row r="1738">
          <cell r="AC1738">
            <v>0</v>
          </cell>
        </row>
        <row r="1739">
          <cell r="AC1739">
            <v>0</v>
          </cell>
        </row>
        <row r="1740">
          <cell r="AC1740">
            <v>0</v>
          </cell>
        </row>
        <row r="1741">
          <cell r="AC1741">
            <v>0</v>
          </cell>
        </row>
        <row r="1742">
          <cell r="AC1742">
            <v>0</v>
          </cell>
        </row>
        <row r="1743">
          <cell r="AC1743">
            <v>0</v>
          </cell>
        </row>
        <row r="1744">
          <cell r="AC1744">
            <v>0</v>
          </cell>
        </row>
        <row r="1745">
          <cell r="AC1745">
            <v>0</v>
          </cell>
        </row>
        <row r="1746">
          <cell r="AC1746">
            <v>0</v>
          </cell>
        </row>
        <row r="1747">
          <cell r="AC1747">
            <v>0</v>
          </cell>
        </row>
        <row r="1748">
          <cell r="AC1748">
            <v>0</v>
          </cell>
        </row>
        <row r="1749">
          <cell r="AC1749">
            <v>0</v>
          </cell>
        </row>
        <row r="1750">
          <cell r="AC1750">
            <v>0</v>
          </cell>
        </row>
        <row r="1751">
          <cell r="AC1751">
            <v>0</v>
          </cell>
        </row>
        <row r="1752">
          <cell r="AC1752">
            <v>0</v>
          </cell>
        </row>
        <row r="1753">
          <cell r="AC1753">
            <v>0</v>
          </cell>
        </row>
        <row r="1754">
          <cell r="AC1754">
            <v>0</v>
          </cell>
        </row>
        <row r="1755">
          <cell r="AC1755">
            <v>0</v>
          </cell>
        </row>
        <row r="1756">
          <cell r="AC1756">
            <v>0</v>
          </cell>
        </row>
        <row r="1757">
          <cell r="AC1757">
            <v>0</v>
          </cell>
        </row>
        <row r="1758">
          <cell r="AC1758">
            <v>0</v>
          </cell>
        </row>
        <row r="1759">
          <cell r="AC1759">
            <v>0</v>
          </cell>
        </row>
        <row r="1760">
          <cell r="AC1760">
            <v>0</v>
          </cell>
        </row>
        <row r="1761">
          <cell r="AC1761">
            <v>0</v>
          </cell>
        </row>
        <row r="1762">
          <cell r="AC1762">
            <v>0</v>
          </cell>
        </row>
        <row r="1763">
          <cell r="AC1763">
            <v>0</v>
          </cell>
        </row>
        <row r="1764">
          <cell r="AC1764">
            <v>0</v>
          </cell>
        </row>
        <row r="1765">
          <cell r="AC1765">
            <v>0</v>
          </cell>
        </row>
        <row r="1766">
          <cell r="AC1766">
            <v>0</v>
          </cell>
        </row>
        <row r="1767">
          <cell r="AC1767">
            <v>0</v>
          </cell>
        </row>
        <row r="1768">
          <cell r="AC1768">
            <v>0</v>
          </cell>
        </row>
        <row r="1769">
          <cell r="AC1769">
            <v>0</v>
          </cell>
        </row>
        <row r="1770">
          <cell r="AC1770">
            <v>0</v>
          </cell>
        </row>
        <row r="1771">
          <cell r="AC1771">
            <v>0</v>
          </cell>
        </row>
        <row r="1772">
          <cell r="AC1772">
            <v>0</v>
          </cell>
        </row>
        <row r="1773">
          <cell r="AC1773">
            <v>0</v>
          </cell>
        </row>
        <row r="1774">
          <cell r="AC1774">
            <v>0</v>
          </cell>
        </row>
        <row r="1775">
          <cell r="AC1775">
            <v>0</v>
          </cell>
        </row>
        <row r="1776">
          <cell r="AC1776">
            <v>0</v>
          </cell>
        </row>
        <row r="1777">
          <cell r="AC1777">
            <v>0</v>
          </cell>
        </row>
        <row r="1778">
          <cell r="AC1778">
            <v>0</v>
          </cell>
        </row>
        <row r="1779">
          <cell r="AC1779">
            <v>0</v>
          </cell>
        </row>
        <row r="1780">
          <cell r="AC1780">
            <v>0</v>
          </cell>
        </row>
        <row r="1781">
          <cell r="AC1781">
            <v>0</v>
          </cell>
        </row>
        <row r="1782">
          <cell r="AC1782">
            <v>0</v>
          </cell>
        </row>
        <row r="1783">
          <cell r="AC1783">
            <v>0</v>
          </cell>
        </row>
        <row r="1784">
          <cell r="AC1784">
            <v>0</v>
          </cell>
        </row>
        <row r="1785">
          <cell r="AC1785">
            <v>0</v>
          </cell>
        </row>
        <row r="1786">
          <cell r="AC1786">
            <v>0</v>
          </cell>
        </row>
        <row r="1787">
          <cell r="AC1787">
            <v>0</v>
          </cell>
        </row>
        <row r="1788">
          <cell r="AC1788">
            <v>0</v>
          </cell>
        </row>
        <row r="1789">
          <cell r="AC1789">
            <v>0</v>
          </cell>
        </row>
        <row r="1790">
          <cell r="AC1790">
            <v>0</v>
          </cell>
        </row>
        <row r="1791">
          <cell r="AC1791">
            <v>0</v>
          </cell>
        </row>
        <row r="1792">
          <cell r="AC1792">
            <v>0</v>
          </cell>
        </row>
        <row r="1793">
          <cell r="AC1793">
            <v>0</v>
          </cell>
        </row>
        <row r="1794">
          <cell r="AC1794">
            <v>0</v>
          </cell>
        </row>
        <row r="1795">
          <cell r="AC1795">
            <v>0</v>
          </cell>
        </row>
        <row r="1796">
          <cell r="AC1796">
            <v>0</v>
          </cell>
        </row>
        <row r="1797">
          <cell r="AC1797">
            <v>0</v>
          </cell>
        </row>
        <row r="1798">
          <cell r="AC1798">
            <v>0</v>
          </cell>
        </row>
        <row r="1799">
          <cell r="AC1799">
            <v>0</v>
          </cell>
        </row>
        <row r="1800">
          <cell r="AC1800">
            <v>0</v>
          </cell>
        </row>
        <row r="1801">
          <cell r="AC1801">
            <v>0</v>
          </cell>
        </row>
        <row r="1802">
          <cell r="AC1802">
            <v>0</v>
          </cell>
        </row>
        <row r="1803">
          <cell r="AC1803">
            <v>0</v>
          </cell>
        </row>
        <row r="1804">
          <cell r="AC1804">
            <v>0</v>
          </cell>
        </row>
        <row r="1805">
          <cell r="AC1805">
            <v>0</v>
          </cell>
        </row>
        <row r="1806">
          <cell r="AC1806">
            <v>0</v>
          </cell>
        </row>
        <row r="1807">
          <cell r="AC1807">
            <v>0</v>
          </cell>
        </row>
        <row r="1808">
          <cell r="AC1808">
            <v>0</v>
          </cell>
        </row>
        <row r="1809">
          <cell r="AC1809">
            <v>0</v>
          </cell>
        </row>
        <row r="1810">
          <cell r="AC1810">
            <v>0</v>
          </cell>
        </row>
        <row r="1811">
          <cell r="AC1811">
            <v>0</v>
          </cell>
        </row>
        <row r="1812">
          <cell r="AC1812">
            <v>0</v>
          </cell>
        </row>
        <row r="1813">
          <cell r="AC1813">
            <v>0</v>
          </cell>
        </row>
        <row r="1814">
          <cell r="AC1814">
            <v>0</v>
          </cell>
        </row>
        <row r="1815">
          <cell r="AC1815">
            <v>0</v>
          </cell>
        </row>
        <row r="1816">
          <cell r="AC1816">
            <v>0</v>
          </cell>
        </row>
        <row r="1817">
          <cell r="AC1817">
            <v>0</v>
          </cell>
        </row>
        <row r="1818">
          <cell r="AC1818">
            <v>0</v>
          </cell>
        </row>
        <row r="1819">
          <cell r="AC1819">
            <v>0</v>
          </cell>
        </row>
        <row r="1820">
          <cell r="AC1820">
            <v>0</v>
          </cell>
        </row>
        <row r="1821">
          <cell r="AC1821">
            <v>0</v>
          </cell>
        </row>
        <row r="1822">
          <cell r="AC1822">
            <v>0</v>
          </cell>
        </row>
        <row r="1823">
          <cell r="AC1823">
            <v>0</v>
          </cell>
        </row>
        <row r="1824">
          <cell r="AC1824">
            <v>0</v>
          </cell>
        </row>
        <row r="1825">
          <cell r="AC1825">
            <v>0</v>
          </cell>
        </row>
        <row r="1826">
          <cell r="AC1826">
            <v>0</v>
          </cell>
        </row>
        <row r="1827">
          <cell r="AC1827">
            <v>0</v>
          </cell>
        </row>
        <row r="1828">
          <cell r="AC1828">
            <v>0</v>
          </cell>
        </row>
        <row r="1829">
          <cell r="AC1829">
            <v>0</v>
          </cell>
        </row>
        <row r="1830">
          <cell r="AC1830">
            <v>0</v>
          </cell>
        </row>
        <row r="1831">
          <cell r="AC1831">
            <v>0</v>
          </cell>
        </row>
        <row r="1832">
          <cell r="AC1832">
            <v>0</v>
          </cell>
        </row>
        <row r="1833">
          <cell r="AC1833">
            <v>0</v>
          </cell>
        </row>
        <row r="1834">
          <cell r="AC1834">
            <v>0</v>
          </cell>
        </row>
        <row r="1835">
          <cell r="AC1835">
            <v>0</v>
          </cell>
        </row>
        <row r="1836">
          <cell r="AC1836">
            <v>0</v>
          </cell>
        </row>
        <row r="1837">
          <cell r="AC1837">
            <v>0</v>
          </cell>
        </row>
        <row r="1838">
          <cell r="AC1838">
            <v>0</v>
          </cell>
        </row>
        <row r="1839">
          <cell r="AC1839">
            <v>0</v>
          </cell>
        </row>
        <row r="1840">
          <cell r="AC1840">
            <v>0</v>
          </cell>
        </row>
        <row r="1841">
          <cell r="AC1841">
            <v>0</v>
          </cell>
        </row>
        <row r="1842">
          <cell r="AC1842">
            <v>0</v>
          </cell>
        </row>
        <row r="1843">
          <cell r="AC1843">
            <v>0</v>
          </cell>
        </row>
        <row r="1844">
          <cell r="AC1844">
            <v>0</v>
          </cell>
        </row>
        <row r="1845">
          <cell r="AC1845">
            <v>0</v>
          </cell>
        </row>
        <row r="1846">
          <cell r="AC1846">
            <v>0</v>
          </cell>
        </row>
        <row r="1847">
          <cell r="AC1847">
            <v>0</v>
          </cell>
        </row>
        <row r="1848">
          <cell r="AC1848">
            <v>0</v>
          </cell>
        </row>
        <row r="1849">
          <cell r="AC1849">
            <v>0</v>
          </cell>
        </row>
        <row r="1850">
          <cell r="AC1850">
            <v>0</v>
          </cell>
        </row>
        <row r="1851">
          <cell r="AC1851">
            <v>0</v>
          </cell>
        </row>
        <row r="1852">
          <cell r="AC1852">
            <v>0</v>
          </cell>
        </row>
        <row r="1853">
          <cell r="AC1853">
            <v>0</v>
          </cell>
        </row>
        <row r="1854">
          <cell r="AC1854">
            <v>0</v>
          </cell>
        </row>
        <row r="1855">
          <cell r="AC1855">
            <v>0</v>
          </cell>
        </row>
        <row r="1856">
          <cell r="AC1856">
            <v>0</v>
          </cell>
        </row>
        <row r="1857">
          <cell r="AC1857">
            <v>0</v>
          </cell>
        </row>
        <row r="1858">
          <cell r="AC1858">
            <v>0</v>
          </cell>
        </row>
        <row r="1859">
          <cell r="AC1859">
            <v>0</v>
          </cell>
        </row>
        <row r="1860">
          <cell r="AC1860">
            <v>0</v>
          </cell>
        </row>
        <row r="1861">
          <cell r="AC1861">
            <v>0</v>
          </cell>
        </row>
        <row r="1862">
          <cell r="AC1862">
            <v>0</v>
          </cell>
        </row>
        <row r="1863">
          <cell r="AC1863">
            <v>0</v>
          </cell>
        </row>
        <row r="1864">
          <cell r="AC1864">
            <v>0</v>
          </cell>
        </row>
        <row r="1865">
          <cell r="AC1865">
            <v>0</v>
          </cell>
        </row>
        <row r="1866">
          <cell r="AC1866">
            <v>0</v>
          </cell>
        </row>
        <row r="1867">
          <cell r="AC1867">
            <v>0</v>
          </cell>
        </row>
        <row r="1868">
          <cell r="AC1868">
            <v>0</v>
          </cell>
        </row>
        <row r="1869">
          <cell r="AC1869">
            <v>0</v>
          </cell>
        </row>
        <row r="1870">
          <cell r="AC1870">
            <v>0</v>
          </cell>
        </row>
        <row r="1871">
          <cell r="AC1871">
            <v>0</v>
          </cell>
        </row>
        <row r="1872">
          <cell r="AC1872">
            <v>0</v>
          </cell>
        </row>
        <row r="1873">
          <cell r="AC1873">
            <v>0</v>
          </cell>
        </row>
        <row r="1874">
          <cell r="AC1874">
            <v>0</v>
          </cell>
        </row>
        <row r="1875">
          <cell r="AC1875">
            <v>0</v>
          </cell>
        </row>
        <row r="1876">
          <cell r="AC1876">
            <v>0</v>
          </cell>
        </row>
        <row r="1877">
          <cell r="AC1877">
            <v>0</v>
          </cell>
        </row>
        <row r="1878">
          <cell r="AC1878">
            <v>0</v>
          </cell>
        </row>
        <row r="1879">
          <cell r="AC1879">
            <v>0</v>
          </cell>
        </row>
        <row r="1880">
          <cell r="AC1880">
            <v>0</v>
          </cell>
        </row>
        <row r="1881">
          <cell r="AC1881">
            <v>0</v>
          </cell>
        </row>
        <row r="1882">
          <cell r="AC1882">
            <v>0</v>
          </cell>
        </row>
        <row r="1883">
          <cell r="AC1883">
            <v>0</v>
          </cell>
        </row>
        <row r="1884">
          <cell r="AC1884">
            <v>0</v>
          </cell>
        </row>
        <row r="1885">
          <cell r="AC1885">
            <v>0</v>
          </cell>
        </row>
        <row r="1886">
          <cell r="AC1886">
            <v>0</v>
          </cell>
        </row>
        <row r="1887">
          <cell r="AC1887">
            <v>0</v>
          </cell>
        </row>
        <row r="1888">
          <cell r="AC1888">
            <v>0</v>
          </cell>
        </row>
        <row r="1889">
          <cell r="AC1889">
            <v>0</v>
          </cell>
        </row>
        <row r="1890">
          <cell r="AC1890">
            <v>0</v>
          </cell>
        </row>
        <row r="1891">
          <cell r="AC1891">
            <v>0</v>
          </cell>
        </row>
        <row r="1892">
          <cell r="AC1892">
            <v>0</v>
          </cell>
        </row>
        <row r="1893">
          <cell r="AC1893">
            <v>0</v>
          </cell>
        </row>
        <row r="1894">
          <cell r="AC1894">
            <v>0</v>
          </cell>
        </row>
        <row r="1895">
          <cell r="AC1895">
            <v>0</v>
          </cell>
        </row>
        <row r="1896">
          <cell r="AC1896">
            <v>0</v>
          </cell>
        </row>
        <row r="1897">
          <cell r="AC1897">
            <v>0</v>
          </cell>
        </row>
        <row r="1898">
          <cell r="AC1898">
            <v>0</v>
          </cell>
        </row>
        <row r="1899">
          <cell r="AC1899">
            <v>0</v>
          </cell>
        </row>
        <row r="1900">
          <cell r="AC1900">
            <v>0</v>
          </cell>
        </row>
        <row r="1901">
          <cell r="AC1901">
            <v>0</v>
          </cell>
        </row>
        <row r="1902">
          <cell r="AC1902">
            <v>0</v>
          </cell>
        </row>
        <row r="1903">
          <cell r="AC1903">
            <v>0</v>
          </cell>
        </row>
        <row r="1904">
          <cell r="AC1904">
            <v>0</v>
          </cell>
        </row>
        <row r="1905">
          <cell r="AC1905">
            <v>0</v>
          </cell>
        </row>
        <row r="1906">
          <cell r="AC1906">
            <v>0</v>
          </cell>
        </row>
        <row r="1907">
          <cell r="AC1907">
            <v>0</v>
          </cell>
        </row>
        <row r="1908">
          <cell r="AC1908">
            <v>0</v>
          </cell>
        </row>
        <row r="1909">
          <cell r="AC1909">
            <v>0</v>
          </cell>
        </row>
        <row r="1910">
          <cell r="AC1910">
            <v>0</v>
          </cell>
        </row>
        <row r="1911">
          <cell r="AC1911">
            <v>0</v>
          </cell>
        </row>
        <row r="1912">
          <cell r="AC1912">
            <v>0</v>
          </cell>
        </row>
        <row r="1913">
          <cell r="AC1913">
            <v>0</v>
          </cell>
        </row>
        <row r="1914">
          <cell r="AC1914">
            <v>0</v>
          </cell>
        </row>
        <row r="1915">
          <cell r="AC1915">
            <v>0</v>
          </cell>
        </row>
        <row r="1916">
          <cell r="AC1916">
            <v>0</v>
          </cell>
        </row>
        <row r="1917">
          <cell r="AC1917">
            <v>0</v>
          </cell>
        </row>
        <row r="1918">
          <cell r="AC1918">
            <v>0</v>
          </cell>
        </row>
        <row r="1919">
          <cell r="AC1919">
            <v>0</v>
          </cell>
        </row>
        <row r="1920">
          <cell r="AC1920">
            <v>0</v>
          </cell>
        </row>
        <row r="1921">
          <cell r="AC1921">
            <v>0</v>
          </cell>
        </row>
        <row r="1922">
          <cell r="AC1922">
            <v>0</v>
          </cell>
        </row>
        <row r="1923">
          <cell r="AC1923">
            <v>0</v>
          </cell>
        </row>
        <row r="1924">
          <cell r="AC1924">
            <v>0</v>
          </cell>
        </row>
        <row r="1925">
          <cell r="AC1925">
            <v>0</v>
          </cell>
        </row>
        <row r="1926">
          <cell r="AC1926">
            <v>0</v>
          </cell>
        </row>
        <row r="1927">
          <cell r="AC1927">
            <v>0</v>
          </cell>
        </row>
        <row r="1928">
          <cell r="AC1928">
            <v>0</v>
          </cell>
        </row>
        <row r="1929">
          <cell r="AC1929">
            <v>0</v>
          </cell>
        </row>
        <row r="1930">
          <cell r="AC1930">
            <v>0</v>
          </cell>
        </row>
        <row r="1931">
          <cell r="AC1931">
            <v>0</v>
          </cell>
        </row>
        <row r="1932">
          <cell r="AC1932">
            <v>0</v>
          </cell>
        </row>
        <row r="1933">
          <cell r="AC1933">
            <v>0</v>
          </cell>
        </row>
        <row r="1934">
          <cell r="AC1934">
            <v>0</v>
          </cell>
        </row>
        <row r="1935">
          <cell r="AC1935">
            <v>0</v>
          </cell>
        </row>
        <row r="1936">
          <cell r="AC1936">
            <v>0</v>
          </cell>
        </row>
        <row r="1937">
          <cell r="AC1937">
            <v>0</v>
          </cell>
        </row>
        <row r="1938">
          <cell r="AC1938">
            <v>0</v>
          </cell>
        </row>
        <row r="1939">
          <cell r="AC1939">
            <v>0</v>
          </cell>
        </row>
        <row r="1940">
          <cell r="AC1940">
            <v>0</v>
          </cell>
        </row>
        <row r="1941">
          <cell r="AC1941">
            <v>0</v>
          </cell>
        </row>
        <row r="1942">
          <cell r="AC1942">
            <v>0</v>
          </cell>
        </row>
        <row r="1943">
          <cell r="AC1943">
            <v>0</v>
          </cell>
        </row>
        <row r="1944">
          <cell r="AC1944">
            <v>0</v>
          </cell>
        </row>
        <row r="1945">
          <cell r="AC1945">
            <v>0</v>
          </cell>
        </row>
        <row r="1946">
          <cell r="AC1946">
            <v>0</v>
          </cell>
        </row>
        <row r="1947">
          <cell r="AC1947">
            <v>0</v>
          </cell>
        </row>
        <row r="1948">
          <cell r="AC1948">
            <v>0</v>
          </cell>
        </row>
        <row r="1949">
          <cell r="AC1949">
            <v>0</v>
          </cell>
        </row>
        <row r="1950">
          <cell r="AC1950">
            <v>0</v>
          </cell>
        </row>
        <row r="1951">
          <cell r="AC1951">
            <v>0</v>
          </cell>
        </row>
        <row r="1952">
          <cell r="AC1952">
            <v>0</v>
          </cell>
        </row>
        <row r="1953">
          <cell r="AC1953">
            <v>0</v>
          </cell>
        </row>
        <row r="1954">
          <cell r="AC1954">
            <v>0</v>
          </cell>
        </row>
        <row r="1955">
          <cell r="AC1955">
            <v>0</v>
          </cell>
        </row>
        <row r="1956">
          <cell r="AC1956">
            <v>0</v>
          </cell>
        </row>
        <row r="1957">
          <cell r="AC1957">
            <v>0</v>
          </cell>
        </row>
        <row r="1958">
          <cell r="AC1958">
            <v>0</v>
          </cell>
        </row>
        <row r="1959">
          <cell r="AC1959">
            <v>0</v>
          </cell>
        </row>
        <row r="1960">
          <cell r="AC1960">
            <v>0</v>
          </cell>
        </row>
        <row r="1961">
          <cell r="AC1961">
            <v>0</v>
          </cell>
        </row>
        <row r="1962">
          <cell r="AC1962">
            <v>0</v>
          </cell>
        </row>
        <row r="1963">
          <cell r="AC1963">
            <v>0</v>
          </cell>
        </row>
        <row r="1964">
          <cell r="AC1964">
            <v>0</v>
          </cell>
        </row>
        <row r="1965">
          <cell r="AC1965">
            <v>0</v>
          </cell>
        </row>
        <row r="1966">
          <cell r="AC1966">
            <v>0</v>
          </cell>
        </row>
        <row r="1967">
          <cell r="AC1967">
            <v>0</v>
          </cell>
        </row>
        <row r="1968">
          <cell r="AC1968">
            <v>0</v>
          </cell>
        </row>
        <row r="1969">
          <cell r="AC1969">
            <v>0</v>
          </cell>
        </row>
        <row r="1970">
          <cell r="AC1970">
            <v>0</v>
          </cell>
        </row>
        <row r="1971">
          <cell r="AC1971">
            <v>0</v>
          </cell>
        </row>
        <row r="1972">
          <cell r="AC1972">
            <v>0</v>
          </cell>
        </row>
        <row r="1973">
          <cell r="AC1973">
            <v>0</v>
          </cell>
        </row>
        <row r="1974">
          <cell r="AC1974">
            <v>0</v>
          </cell>
        </row>
        <row r="1975">
          <cell r="AC1975">
            <v>0</v>
          </cell>
        </row>
        <row r="1976">
          <cell r="AC1976">
            <v>0</v>
          </cell>
        </row>
        <row r="1977">
          <cell r="AC1977">
            <v>0</v>
          </cell>
        </row>
        <row r="1978">
          <cell r="AC1978">
            <v>0</v>
          </cell>
        </row>
        <row r="1979">
          <cell r="AC1979">
            <v>0</v>
          </cell>
        </row>
        <row r="1980">
          <cell r="AC1980">
            <v>0</v>
          </cell>
        </row>
        <row r="1981">
          <cell r="AC1981">
            <v>0</v>
          </cell>
        </row>
        <row r="1982">
          <cell r="AC1982">
            <v>0</v>
          </cell>
        </row>
        <row r="1983">
          <cell r="AC1983">
            <v>0</v>
          </cell>
        </row>
        <row r="1984">
          <cell r="AC1984">
            <v>0</v>
          </cell>
        </row>
        <row r="1985">
          <cell r="AC1985">
            <v>0</v>
          </cell>
        </row>
        <row r="1986">
          <cell r="AC1986">
            <v>0</v>
          </cell>
        </row>
        <row r="1987">
          <cell r="AC1987">
            <v>0</v>
          </cell>
        </row>
        <row r="1988">
          <cell r="AC1988">
            <v>0</v>
          </cell>
        </row>
        <row r="1989">
          <cell r="AC1989">
            <v>0</v>
          </cell>
        </row>
        <row r="1990">
          <cell r="AC1990">
            <v>0</v>
          </cell>
        </row>
        <row r="1991">
          <cell r="AC1991">
            <v>0</v>
          </cell>
        </row>
        <row r="1992">
          <cell r="AC1992">
            <v>0</v>
          </cell>
        </row>
        <row r="1993">
          <cell r="AC1993">
            <v>0</v>
          </cell>
        </row>
        <row r="1994">
          <cell r="AC1994">
            <v>0</v>
          </cell>
        </row>
        <row r="1995">
          <cell r="AC1995">
            <v>0</v>
          </cell>
        </row>
        <row r="1996">
          <cell r="AC1996">
            <v>0</v>
          </cell>
        </row>
        <row r="1997">
          <cell r="AC1997">
            <v>0</v>
          </cell>
        </row>
        <row r="1998">
          <cell r="AC1998">
            <v>0</v>
          </cell>
        </row>
        <row r="1999">
          <cell r="AC1999">
            <v>0</v>
          </cell>
        </row>
        <row r="2000">
          <cell r="AC2000">
            <v>0</v>
          </cell>
        </row>
        <row r="2001">
          <cell r="AC2001">
            <v>0</v>
          </cell>
        </row>
        <row r="2002">
          <cell r="AC2002">
            <v>0</v>
          </cell>
        </row>
        <row r="2003">
          <cell r="AC2003">
            <v>0</v>
          </cell>
        </row>
        <row r="2004">
          <cell r="AC2004">
            <v>0</v>
          </cell>
        </row>
        <row r="2005">
          <cell r="AC2005">
            <v>0</v>
          </cell>
        </row>
        <row r="2006">
          <cell r="AC2006">
            <v>0</v>
          </cell>
        </row>
        <row r="2007">
          <cell r="AC2007">
            <v>0</v>
          </cell>
        </row>
        <row r="2008">
          <cell r="AC2008">
            <v>0</v>
          </cell>
        </row>
        <row r="2009">
          <cell r="AC2009">
            <v>0</v>
          </cell>
        </row>
        <row r="2010">
          <cell r="AC2010">
            <v>0</v>
          </cell>
        </row>
        <row r="2011">
          <cell r="AC2011">
            <v>0</v>
          </cell>
        </row>
        <row r="2012">
          <cell r="AC2012">
            <v>0</v>
          </cell>
        </row>
        <row r="2013">
          <cell r="AC2013">
            <v>0</v>
          </cell>
        </row>
        <row r="2014">
          <cell r="AC2014">
            <v>0</v>
          </cell>
        </row>
        <row r="2015">
          <cell r="AC2015">
            <v>0</v>
          </cell>
        </row>
        <row r="2016">
          <cell r="AC2016">
            <v>0</v>
          </cell>
        </row>
        <row r="2017">
          <cell r="AC2017">
            <v>0</v>
          </cell>
        </row>
        <row r="2018">
          <cell r="AC2018">
            <v>0</v>
          </cell>
        </row>
        <row r="2019">
          <cell r="AC2019">
            <v>0</v>
          </cell>
        </row>
        <row r="2020">
          <cell r="AC2020">
            <v>0</v>
          </cell>
        </row>
        <row r="2021">
          <cell r="AC2021">
            <v>0</v>
          </cell>
        </row>
        <row r="2022">
          <cell r="AC2022">
            <v>0</v>
          </cell>
        </row>
        <row r="2023">
          <cell r="AC2023">
            <v>0</v>
          </cell>
        </row>
        <row r="2024">
          <cell r="AC2024">
            <v>0</v>
          </cell>
        </row>
        <row r="2025">
          <cell r="AC2025">
            <v>0</v>
          </cell>
        </row>
        <row r="2026">
          <cell r="AC2026">
            <v>0</v>
          </cell>
        </row>
        <row r="2027">
          <cell r="AC2027">
            <v>0</v>
          </cell>
        </row>
        <row r="2028">
          <cell r="AC2028">
            <v>0</v>
          </cell>
        </row>
        <row r="2029">
          <cell r="AC2029">
            <v>0</v>
          </cell>
        </row>
        <row r="2030">
          <cell r="AC2030">
            <v>0</v>
          </cell>
        </row>
        <row r="2031">
          <cell r="AC2031">
            <v>0</v>
          </cell>
        </row>
        <row r="2032">
          <cell r="AC2032">
            <v>0</v>
          </cell>
        </row>
        <row r="2033">
          <cell r="AC2033">
            <v>0</v>
          </cell>
        </row>
        <row r="2034">
          <cell r="AC2034">
            <v>0</v>
          </cell>
        </row>
        <row r="2035">
          <cell r="AC2035">
            <v>0</v>
          </cell>
        </row>
        <row r="2036">
          <cell r="AC2036">
            <v>0</v>
          </cell>
        </row>
        <row r="2037">
          <cell r="AC2037">
            <v>0</v>
          </cell>
        </row>
        <row r="2038">
          <cell r="AC2038">
            <v>0</v>
          </cell>
        </row>
        <row r="2039">
          <cell r="AC2039">
            <v>0</v>
          </cell>
        </row>
        <row r="2040">
          <cell r="AC2040">
            <v>0</v>
          </cell>
        </row>
        <row r="2041">
          <cell r="AC2041">
            <v>0</v>
          </cell>
        </row>
        <row r="2042">
          <cell r="AC2042">
            <v>0</v>
          </cell>
        </row>
        <row r="2043">
          <cell r="AC2043">
            <v>0</v>
          </cell>
        </row>
        <row r="2044">
          <cell r="AC2044">
            <v>0</v>
          </cell>
        </row>
        <row r="2045">
          <cell r="AC2045">
            <v>0</v>
          </cell>
        </row>
        <row r="2046">
          <cell r="AC2046">
            <v>0</v>
          </cell>
        </row>
        <row r="2047">
          <cell r="AC2047">
            <v>0</v>
          </cell>
        </row>
        <row r="2048">
          <cell r="AC2048">
            <v>0</v>
          </cell>
        </row>
        <row r="2049">
          <cell r="AC2049">
            <v>0</v>
          </cell>
        </row>
        <row r="2050">
          <cell r="AC2050">
            <v>0</v>
          </cell>
        </row>
        <row r="2051">
          <cell r="AC2051">
            <v>0</v>
          </cell>
        </row>
        <row r="2052">
          <cell r="AC2052">
            <v>0</v>
          </cell>
        </row>
        <row r="2053">
          <cell r="AC2053">
            <v>0</v>
          </cell>
        </row>
        <row r="2054">
          <cell r="AC2054">
            <v>0</v>
          </cell>
        </row>
        <row r="2055">
          <cell r="AC2055">
            <v>0</v>
          </cell>
        </row>
        <row r="2056">
          <cell r="AC2056">
            <v>0</v>
          </cell>
        </row>
        <row r="2057">
          <cell r="AC2057">
            <v>0</v>
          </cell>
        </row>
        <row r="2058">
          <cell r="AC2058">
            <v>0</v>
          </cell>
        </row>
        <row r="2059">
          <cell r="AC2059">
            <v>0</v>
          </cell>
        </row>
        <row r="2060">
          <cell r="AC2060">
            <v>0</v>
          </cell>
        </row>
        <row r="2061">
          <cell r="AC2061">
            <v>0</v>
          </cell>
        </row>
        <row r="2062">
          <cell r="AC2062">
            <v>0</v>
          </cell>
        </row>
        <row r="2063">
          <cell r="AC2063">
            <v>0</v>
          </cell>
        </row>
        <row r="2064">
          <cell r="AC2064">
            <v>0</v>
          </cell>
        </row>
        <row r="2065">
          <cell r="AC2065">
            <v>0</v>
          </cell>
        </row>
        <row r="2066">
          <cell r="AC2066">
            <v>0</v>
          </cell>
        </row>
        <row r="2067">
          <cell r="AC2067">
            <v>0</v>
          </cell>
        </row>
        <row r="2068">
          <cell r="AC2068">
            <v>0</v>
          </cell>
        </row>
        <row r="2069">
          <cell r="AC2069">
            <v>0</v>
          </cell>
        </row>
        <row r="2070">
          <cell r="AC2070">
            <v>0</v>
          </cell>
        </row>
        <row r="2071">
          <cell r="AC2071">
            <v>0</v>
          </cell>
        </row>
        <row r="2072">
          <cell r="AC2072">
            <v>0</v>
          </cell>
        </row>
        <row r="2073">
          <cell r="AC2073">
            <v>0</v>
          </cell>
        </row>
        <row r="2074">
          <cell r="AC2074">
            <v>0</v>
          </cell>
        </row>
        <row r="2075">
          <cell r="AC2075">
            <v>0</v>
          </cell>
        </row>
        <row r="2076">
          <cell r="AC2076">
            <v>0</v>
          </cell>
        </row>
        <row r="2077">
          <cell r="AC2077">
            <v>0</v>
          </cell>
        </row>
        <row r="2078">
          <cell r="AC2078">
            <v>0</v>
          </cell>
        </row>
        <row r="2079">
          <cell r="AC2079">
            <v>0</v>
          </cell>
        </row>
        <row r="2080">
          <cell r="AC2080">
            <v>0</v>
          </cell>
        </row>
        <row r="2081">
          <cell r="AC2081">
            <v>0</v>
          </cell>
        </row>
        <row r="2082">
          <cell r="AC2082">
            <v>0</v>
          </cell>
        </row>
        <row r="2083">
          <cell r="AC2083">
            <v>0</v>
          </cell>
        </row>
        <row r="2084">
          <cell r="AC2084">
            <v>0</v>
          </cell>
        </row>
        <row r="2085">
          <cell r="AC2085">
            <v>0</v>
          </cell>
        </row>
        <row r="2086">
          <cell r="AC2086">
            <v>0</v>
          </cell>
        </row>
        <row r="2087">
          <cell r="AC2087">
            <v>0</v>
          </cell>
        </row>
        <row r="2088">
          <cell r="AC2088">
            <v>0</v>
          </cell>
        </row>
        <row r="2089">
          <cell r="AC2089">
            <v>0</v>
          </cell>
        </row>
        <row r="2090">
          <cell r="AC2090">
            <v>0</v>
          </cell>
        </row>
        <row r="2091">
          <cell r="AC2091">
            <v>0</v>
          </cell>
        </row>
        <row r="2092">
          <cell r="AC2092">
            <v>0</v>
          </cell>
        </row>
        <row r="2093">
          <cell r="AC2093">
            <v>0</v>
          </cell>
        </row>
        <row r="2094">
          <cell r="AC2094">
            <v>0</v>
          </cell>
        </row>
        <row r="2095">
          <cell r="AC2095">
            <v>0</v>
          </cell>
        </row>
        <row r="2096">
          <cell r="AC2096">
            <v>0</v>
          </cell>
        </row>
        <row r="2097">
          <cell r="AC2097">
            <v>0</v>
          </cell>
        </row>
        <row r="2098">
          <cell r="AC2098">
            <v>0</v>
          </cell>
        </row>
        <row r="2099">
          <cell r="AC2099">
            <v>0</v>
          </cell>
        </row>
        <row r="2100">
          <cell r="AC2100">
            <v>0</v>
          </cell>
        </row>
        <row r="2101">
          <cell r="AC2101">
            <v>0</v>
          </cell>
        </row>
        <row r="2102">
          <cell r="AC2102">
            <v>0</v>
          </cell>
        </row>
        <row r="2103">
          <cell r="AC2103">
            <v>0</v>
          </cell>
        </row>
        <row r="2104">
          <cell r="AC2104">
            <v>0</v>
          </cell>
        </row>
        <row r="2105">
          <cell r="AC2105">
            <v>0</v>
          </cell>
        </row>
        <row r="2106">
          <cell r="AC2106">
            <v>0</v>
          </cell>
        </row>
        <row r="2107">
          <cell r="AC2107">
            <v>0</v>
          </cell>
        </row>
        <row r="2108">
          <cell r="AC2108">
            <v>0</v>
          </cell>
        </row>
        <row r="2109">
          <cell r="AC2109">
            <v>0</v>
          </cell>
        </row>
        <row r="2110">
          <cell r="AC2110">
            <v>0</v>
          </cell>
        </row>
        <row r="2111">
          <cell r="AC2111">
            <v>0</v>
          </cell>
        </row>
        <row r="2112">
          <cell r="AC2112">
            <v>0</v>
          </cell>
        </row>
        <row r="2113">
          <cell r="AC2113">
            <v>0</v>
          </cell>
        </row>
        <row r="2114">
          <cell r="AC2114">
            <v>0</v>
          </cell>
        </row>
        <row r="2115">
          <cell r="AC2115">
            <v>0</v>
          </cell>
        </row>
        <row r="2116">
          <cell r="AC2116">
            <v>0</v>
          </cell>
        </row>
        <row r="2117">
          <cell r="AC2117">
            <v>0</v>
          </cell>
        </row>
        <row r="2118">
          <cell r="AC2118">
            <v>0</v>
          </cell>
        </row>
        <row r="2119">
          <cell r="AC2119">
            <v>0</v>
          </cell>
        </row>
        <row r="2120">
          <cell r="AC2120">
            <v>0</v>
          </cell>
        </row>
        <row r="2121">
          <cell r="AC2121">
            <v>0</v>
          </cell>
        </row>
        <row r="2122">
          <cell r="AC2122">
            <v>0</v>
          </cell>
        </row>
        <row r="2123">
          <cell r="AC2123">
            <v>0</v>
          </cell>
        </row>
        <row r="2124">
          <cell r="AC2124">
            <v>0</v>
          </cell>
        </row>
        <row r="2125">
          <cell r="AC2125">
            <v>0</v>
          </cell>
        </row>
        <row r="2126">
          <cell r="AC2126">
            <v>0</v>
          </cell>
        </row>
        <row r="2127">
          <cell r="AC2127">
            <v>0</v>
          </cell>
        </row>
        <row r="2128">
          <cell r="AC2128">
            <v>0</v>
          </cell>
        </row>
        <row r="2129">
          <cell r="AC2129">
            <v>0</v>
          </cell>
        </row>
        <row r="2130">
          <cell r="AC2130">
            <v>0</v>
          </cell>
        </row>
        <row r="2131">
          <cell r="AC2131">
            <v>0</v>
          </cell>
        </row>
        <row r="2132">
          <cell r="AC2132">
            <v>0</v>
          </cell>
        </row>
        <row r="2133">
          <cell r="AC2133">
            <v>0</v>
          </cell>
        </row>
        <row r="2134">
          <cell r="AC2134">
            <v>0</v>
          </cell>
        </row>
        <row r="2135">
          <cell r="AC2135">
            <v>0</v>
          </cell>
        </row>
        <row r="2136">
          <cell r="AC2136">
            <v>0</v>
          </cell>
        </row>
        <row r="2137">
          <cell r="AC2137">
            <v>0</v>
          </cell>
        </row>
        <row r="2138">
          <cell r="AC2138">
            <v>0</v>
          </cell>
        </row>
        <row r="2139">
          <cell r="AC2139">
            <v>0</v>
          </cell>
        </row>
        <row r="2140">
          <cell r="AC2140">
            <v>0</v>
          </cell>
        </row>
        <row r="2141">
          <cell r="AC2141">
            <v>0</v>
          </cell>
        </row>
        <row r="2142">
          <cell r="AC2142">
            <v>0</v>
          </cell>
        </row>
        <row r="2143">
          <cell r="AC2143">
            <v>0</v>
          </cell>
        </row>
        <row r="2144">
          <cell r="AC2144">
            <v>0</v>
          </cell>
        </row>
        <row r="2145">
          <cell r="AC2145">
            <v>0</v>
          </cell>
        </row>
        <row r="2146">
          <cell r="AC2146">
            <v>0</v>
          </cell>
        </row>
        <row r="2147">
          <cell r="AC2147">
            <v>0</v>
          </cell>
        </row>
        <row r="2148">
          <cell r="AC2148">
            <v>0</v>
          </cell>
        </row>
        <row r="2149">
          <cell r="AC2149">
            <v>0</v>
          </cell>
        </row>
        <row r="2150">
          <cell r="AC2150">
            <v>0</v>
          </cell>
        </row>
        <row r="2151">
          <cell r="AC2151">
            <v>0</v>
          </cell>
        </row>
        <row r="2152">
          <cell r="AC2152">
            <v>0</v>
          </cell>
        </row>
        <row r="2153">
          <cell r="AC2153">
            <v>0</v>
          </cell>
        </row>
        <row r="2154">
          <cell r="AC2154">
            <v>0</v>
          </cell>
        </row>
        <row r="2155">
          <cell r="AC2155">
            <v>0</v>
          </cell>
        </row>
        <row r="2156">
          <cell r="AC2156">
            <v>0</v>
          </cell>
        </row>
        <row r="2157">
          <cell r="AC2157">
            <v>0</v>
          </cell>
        </row>
        <row r="2158">
          <cell r="AC2158">
            <v>0</v>
          </cell>
        </row>
        <row r="2159">
          <cell r="AC2159">
            <v>0</v>
          </cell>
        </row>
        <row r="2160">
          <cell r="AC2160">
            <v>0</v>
          </cell>
        </row>
        <row r="2161">
          <cell r="AC2161">
            <v>0</v>
          </cell>
        </row>
        <row r="2162">
          <cell r="AC2162">
            <v>0</v>
          </cell>
        </row>
        <row r="2163">
          <cell r="AC2163">
            <v>0</v>
          </cell>
        </row>
        <row r="2164">
          <cell r="AC2164">
            <v>0</v>
          </cell>
        </row>
        <row r="2165">
          <cell r="AC2165">
            <v>0</v>
          </cell>
        </row>
        <row r="2166">
          <cell r="AC2166">
            <v>0</v>
          </cell>
        </row>
        <row r="2167">
          <cell r="AC2167">
            <v>0</v>
          </cell>
        </row>
        <row r="2168">
          <cell r="AC2168">
            <v>0</v>
          </cell>
        </row>
        <row r="2169">
          <cell r="AC2169">
            <v>0</v>
          </cell>
        </row>
        <row r="2170">
          <cell r="AC2170">
            <v>0</v>
          </cell>
        </row>
        <row r="2171">
          <cell r="AC2171">
            <v>0</v>
          </cell>
        </row>
        <row r="2172">
          <cell r="AC2172">
            <v>0</v>
          </cell>
        </row>
        <row r="2173">
          <cell r="AC2173">
            <v>0</v>
          </cell>
        </row>
        <row r="2174">
          <cell r="AC2174">
            <v>0</v>
          </cell>
        </row>
        <row r="2175">
          <cell r="AC2175">
            <v>0</v>
          </cell>
        </row>
        <row r="2176">
          <cell r="AC2176">
            <v>0</v>
          </cell>
        </row>
        <row r="2177">
          <cell r="AC2177">
            <v>0</v>
          </cell>
        </row>
        <row r="2178">
          <cell r="AC2178">
            <v>0</v>
          </cell>
        </row>
        <row r="2179">
          <cell r="AC2179">
            <v>0</v>
          </cell>
        </row>
        <row r="2180">
          <cell r="AC2180">
            <v>0</v>
          </cell>
        </row>
        <row r="2181">
          <cell r="AC2181">
            <v>0</v>
          </cell>
        </row>
        <row r="2182">
          <cell r="AC2182">
            <v>0</v>
          </cell>
        </row>
        <row r="2183">
          <cell r="AC2183">
            <v>0</v>
          </cell>
        </row>
        <row r="2184">
          <cell r="AC2184">
            <v>0</v>
          </cell>
        </row>
        <row r="2185">
          <cell r="AC2185">
            <v>0</v>
          </cell>
        </row>
        <row r="2186">
          <cell r="AC2186">
            <v>0</v>
          </cell>
        </row>
        <row r="2187">
          <cell r="AC2187">
            <v>0</v>
          </cell>
        </row>
        <row r="2188">
          <cell r="AC2188">
            <v>0</v>
          </cell>
        </row>
        <row r="2189">
          <cell r="AC2189">
            <v>0</v>
          </cell>
        </row>
        <row r="2190">
          <cell r="AC2190">
            <v>0</v>
          </cell>
        </row>
        <row r="2191">
          <cell r="AC2191">
            <v>0</v>
          </cell>
        </row>
        <row r="2192">
          <cell r="AC2192">
            <v>0</v>
          </cell>
        </row>
        <row r="2193">
          <cell r="AC2193">
            <v>0</v>
          </cell>
        </row>
        <row r="2194">
          <cell r="AC2194">
            <v>0</v>
          </cell>
        </row>
        <row r="2195">
          <cell r="AC2195">
            <v>0</v>
          </cell>
        </row>
        <row r="2196">
          <cell r="AC2196">
            <v>0</v>
          </cell>
        </row>
        <row r="2197">
          <cell r="AC2197">
            <v>0</v>
          </cell>
        </row>
        <row r="2198">
          <cell r="AC2198">
            <v>0</v>
          </cell>
        </row>
        <row r="2199">
          <cell r="AC2199">
            <v>0</v>
          </cell>
        </row>
        <row r="2200">
          <cell r="AC2200">
            <v>0</v>
          </cell>
        </row>
        <row r="2201">
          <cell r="AC2201">
            <v>0</v>
          </cell>
        </row>
        <row r="2202">
          <cell r="AC2202">
            <v>0</v>
          </cell>
        </row>
        <row r="2203">
          <cell r="AC2203">
            <v>0</v>
          </cell>
        </row>
        <row r="2204">
          <cell r="AC2204">
            <v>0</v>
          </cell>
        </row>
        <row r="2205">
          <cell r="AC2205">
            <v>0</v>
          </cell>
        </row>
        <row r="2206">
          <cell r="AC2206">
            <v>0</v>
          </cell>
        </row>
        <row r="2207">
          <cell r="AC2207">
            <v>0</v>
          </cell>
        </row>
        <row r="2208">
          <cell r="AC2208">
            <v>0</v>
          </cell>
        </row>
        <row r="2209">
          <cell r="AC2209">
            <v>0</v>
          </cell>
        </row>
        <row r="2210">
          <cell r="AC2210">
            <v>0</v>
          </cell>
        </row>
        <row r="2211">
          <cell r="AC2211">
            <v>0</v>
          </cell>
        </row>
        <row r="2212">
          <cell r="AC2212">
            <v>0</v>
          </cell>
        </row>
        <row r="2213">
          <cell r="AC2213">
            <v>0</v>
          </cell>
        </row>
        <row r="2214">
          <cell r="AC2214">
            <v>0</v>
          </cell>
        </row>
        <row r="2215">
          <cell r="AC2215">
            <v>0</v>
          </cell>
        </row>
        <row r="2216">
          <cell r="AC2216">
            <v>0</v>
          </cell>
        </row>
        <row r="2217">
          <cell r="AC2217">
            <v>0</v>
          </cell>
        </row>
        <row r="2218">
          <cell r="AC2218">
            <v>0</v>
          </cell>
        </row>
        <row r="2219">
          <cell r="AC2219">
            <v>0</v>
          </cell>
        </row>
        <row r="2220">
          <cell r="AC2220">
            <v>0</v>
          </cell>
        </row>
        <row r="2221">
          <cell r="AC2221">
            <v>0</v>
          </cell>
        </row>
        <row r="2222">
          <cell r="AC2222">
            <v>0</v>
          </cell>
        </row>
        <row r="2223">
          <cell r="AC2223">
            <v>0</v>
          </cell>
        </row>
        <row r="2224">
          <cell r="AC2224">
            <v>0</v>
          </cell>
        </row>
        <row r="2225">
          <cell r="AC2225">
            <v>0</v>
          </cell>
        </row>
        <row r="2226">
          <cell r="AC2226">
            <v>0</v>
          </cell>
        </row>
        <row r="2227">
          <cell r="AC2227">
            <v>0</v>
          </cell>
        </row>
        <row r="2228">
          <cell r="AC2228">
            <v>0</v>
          </cell>
        </row>
        <row r="2229">
          <cell r="AC2229">
            <v>0</v>
          </cell>
        </row>
        <row r="2230">
          <cell r="AC2230">
            <v>0</v>
          </cell>
        </row>
        <row r="2231">
          <cell r="AC2231">
            <v>0</v>
          </cell>
        </row>
        <row r="2232">
          <cell r="AC2232">
            <v>0</v>
          </cell>
        </row>
        <row r="2233">
          <cell r="AC2233">
            <v>0</v>
          </cell>
        </row>
        <row r="2234">
          <cell r="AC2234">
            <v>0</v>
          </cell>
        </row>
        <row r="2235">
          <cell r="AC2235">
            <v>0</v>
          </cell>
        </row>
        <row r="2236">
          <cell r="AC2236">
            <v>0</v>
          </cell>
        </row>
        <row r="2237">
          <cell r="AC2237">
            <v>0</v>
          </cell>
        </row>
        <row r="2238">
          <cell r="AC2238">
            <v>0</v>
          </cell>
        </row>
        <row r="2239">
          <cell r="AC2239">
            <v>0</v>
          </cell>
        </row>
        <row r="2240">
          <cell r="AC2240">
            <v>0</v>
          </cell>
        </row>
        <row r="2241">
          <cell r="AC2241">
            <v>0</v>
          </cell>
        </row>
        <row r="2242">
          <cell r="AC2242">
            <v>0</v>
          </cell>
        </row>
        <row r="2243">
          <cell r="AC2243">
            <v>0</v>
          </cell>
        </row>
        <row r="2244">
          <cell r="AC2244">
            <v>0</v>
          </cell>
        </row>
        <row r="2245">
          <cell r="AC2245">
            <v>0</v>
          </cell>
        </row>
        <row r="2246">
          <cell r="AC2246">
            <v>0</v>
          </cell>
        </row>
        <row r="2247">
          <cell r="AC2247">
            <v>0</v>
          </cell>
        </row>
        <row r="2248">
          <cell r="AC2248">
            <v>0</v>
          </cell>
        </row>
        <row r="2249">
          <cell r="AC2249">
            <v>0</v>
          </cell>
        </row>
        <row r="2250">
          <cell r="AC2250">
            <v>0</v>
          </cell>
        </row>
        <row r="2251">
          <cell r="AC2251">
            <v>0</v>
          </cell>
        </row>
        <row r="2252">
          <cell r="AC2252">
            <v>0</v>
          </cell>
        </row>
        <row r="2253">
          <cell r="AC2253">
            <v>0</v>
          </cell>
        </row>
        <row r="2254">
          <cell r="AC2254">
            <v>0</v>
          </cell>
        </row>
        <row r="2255">
          <cell r="AC2255">
            <v>0</v>
          </cell>
        </row>
        <row r="2256">
          <cell r="AC2256">
            <v>0</v>
          </cell>
        </row>
        <row r="2257">
          <cell r="AC2257">
            <v>0</v>
          </cell>
        </row>
        <row r="2258">
          <cell r="AC2258">
            <v>0</v>
          </cell>
        </row>
        <row r="2259">
          <cell r="AC2259">
            <v>0</v>
          </cell>
        </row>
        <row r="2260">
          <cell r="AC2260">
            <v>0</v>
          </cell>
        </row>
        <row r="2261">
          <cell r="AC2261">
            <v>0</v>
          </cell>
        </row>
        <row r="2262">
          <cell r="AC2262">
            <v>0</v>
          </cell>
        </row>
        <row r="2263">
          <cell r="AC2263">
            <v>0</v>
          </cell>
        </row>
        <row r="2264">
          <cell r="AC2264">
            <v>0</v>
          </cell>
        </row>
        <row r="2265">
          <cell r="AC2265">
            <v>0</v>
          </cell>
        </row>
        <row r="2266">
          <cell r="AC2266">
            <v>0</v>
          </cell>
        </row>
        <row r="2267">
          <cell r="AC2267">
            <v>0</v>
          </cell>
        </row>
        <row r="2268">
          <cell r="AC2268">
            <v>0</v>
          </cell>
        </row>
        <row r="2269">
          <cell r="AC2269">
            <v>0</v>
          </cell>
        </row>
        <row r="2270">
          <cell r="AC2270">
            <v>0</v>
          </cell>
        </row>
        <row r="2271">
          <cell r="AC2271">
            <v>0</v>
          </cell>
        </row>
        <row r="2272">
          <cell r="AC2272">
            <v>0</v>
          </cell>
        </row>
        <row r="2273">
          <cell r="AC2273">
            <v>0</v>
          </cell>
        </row>
        <row r="2274">
          <cell r="AC2274">
            <v>0</v>
          </cell>
        </row>
        <row r="2275">
          <cell r="AC2275">
            <v>0</v>
          </cell>
        </row>
        <row r="2276">
          <cell r="AC2276">
            <v>0</v>
          </cell>
        </row>
        <row r="2277">
          <cell r="AC2277">
            <v>0</v>
          </cell>
        </row>
        <row r="2278">
          <cell r="AC2278">
            <v>0</v>
          </cell>
        </row>
        <row r="2279">
          <cell r="AC2279">
            <v>0</v>
          </cell>
        </row>
        <row r="2280">
          <cell r="AC2280">
            <v>0</v>
          </cell>
        </row>
        <row r="2281">
          <cell r="AC2281">
            <v>0</v>
          </cell>
        </row>
        <row r="2282">
          <cell r="AC2282">
            <v>0</v>
          </cell>
        </row>
        <row r="2283">
          <cell r="AC2283">
            <v>0</v>
          </cell>
        </row>
        <row r="2284">
          <cell r="AC2284">
            <v>0</v>
          </cell>
        </row>
        <row r="2285">
          <cell r="AC2285">
            <v>0</v>
          </cell>
        </row>
        <row r="2286">
          <cell r="AC2286">
            <v>0</v>
          </cell>
        </row>
        <row r="2287">
          <cell r="AC2287">
            <v>0</v>
          </cell>
        </row>
        <row r="2288">
          <cell r="AC2288">
            <v>0</v>
          </cell>
        </row>
        <row r="2289">
          <cell r="AC2289">
            <v>0</v>
          </cell>
        </row>
        <row r="2290">
          <cell r="AC2290">
            <v>0</v>
          </cell>
        </row>
        <row r="2291">
          <cell r="AC2291">
            <v>0</v>
          </cell>
        </row>
        <row r="2292">
          <cell r="AC2292">
            <v>0</v>
          </cell>
        </row>
        <row r="2293">
          <cell r="AC2293">
            <v>0</v>
          </cell>
        </row>
        <row r="2294">
          <cell r="AC2294">
            <v>0</v>
          </cell>
        </row>
        <row r="2295">
          <cell r="AC2295">
            <v>0</v>
          </cell>
        </row>
        <row r="2296">
          <cell r="AC2296">
            <v>0</v>
          </cell>
        </row>
        <row r="2297">
          <cell r="AC2297">
            <v>0</v>
          </cell>
        </row>
        <row r="2298">
          <cell r="AC2298">
            <v>0</v>
          </cell>
        </row>
        <row r="2299">
          <cell r="AC2299">
            <v>0</v>
          </cell>
        </row>
        <row r="2300">
          <cell r="AC2300">
            <v>0</v>
          </cell>
        </row>
        <row r="2301">
          <cell r="AC2301">
            <v>0</v>
          </cell>
        </row>
        <row r="2302">
          <cell r="AC2302">
            <v>0</v>
          </cell>
        </row>
        <row r="2303">
          <cell r="AC2303">
            <v>0</v>
          </cell>
        </row>
        <row r="2304">
          <cell r="AC2304">
            <v>0</v>
          </cell>
        </row>
        <row r="2305">
          <cell r="AC2305">
            <v>0</v>
          </cell>
        </row>
        <row r="2306">
          <cell r="AC2306">
            <v>0</v>
          </cell>
        </row>
        <row r="2307">
          <cell r="AC2307">
            <v>0</v>
          </cell>
        </row>
        <row r="2308">
          <cell r="AC2308">
            <v>0</v>
          </cell>
        </row>
        <row r="2309">
          <cell r="AC2309">
            <v>0</v>
          </cell>
        </row>
        <row r="2310">
          <cell r="AC2310">
            <v>0</v>
          </cell>
        </row>
        <row r="2311">
          <cell r="AC2311">
            <v>0</v>
          </cell>
        </row>
        <row r="2312">
          <cell r="AC2312">
            <v>0</v>
          </cell>
        </row>
        <row r="2313">
          <cell r="AC2313">
            <v>0</v>
          </cell>
        </row>
        <row r="2314">
          <cell r="AC2314">
            <v>0</v>
          </cell>
        </row>
        <row r="2315">
          <cell r="AC2315">
            <v>0</v>
          </cell>
        </row>
        <row r="2316">
          <cell r="AC2316">
            <v>0</v>
          </cell>
        </row>
        <row r="2317">
          <cell r="AC2317">
            <v>0</v>
          </cell>
        </row>
        <row r="2318">
          <cell r="AC2318">
            <v>0</v>
          </cell>
        </row>
        <row r="2319">
          <cell r="AC2319">
            <v>0</v>
          </cell>
        </row>
        <row r="2320">
          <cell r="AC2320">
            <v>0</v>
          </cell>
        </row>
        <row r="2321">
          <cell r="AC2321">
            <v>0</v>
          </cell>
        </row>
        <row r="2322">
          <cell r="AC2322">
            <v>0</v>
          </cell>
        </row>
        <row r="2323">
          <cell r="AC2323">
            <v>0</v>
          </cell>
        </row>
        <row r="2324">
          <cell r="AC2324">
            <v>0</v>
          </cell>
        </row>
        <row r="2325">
          <cell r="AC2325">
            <v>0</v>
          </cell>
        </row>
        <row r="2326">
          <cell r="AC2326">
            <v>0</v>
          </cell>
        </row>
        <row r="2327">
          <cell r="AC2327">
            <v>0</v>
          </cell>
        </row>
        <row r="2328">
          <cell r="AC2328">
            <v>0</v>
          </cell>
        </row>
        <row r="2329">
          <cell r="AC2329">
            <v>0</v>
          </cell>
        </row>
        <row r="2330">
          <cell r="AC2330">
            <v>0</v>
          </cell>
        </row>
        <row r="2331">
          <cell r="AC2331">
            <v>0</v>
          </cell>
        </row>
        <row r="2332">
          <cell r="AC2332">
            <v>0</v>
          </cell>
        </row>
        <row r="2333">
          <cell r="AC2333">
            <v>0</v>
          </cell>
        </row>
        <row r="2334">
          <cell r="AC2334">
            <v>0</v>
          </cell>
        </row>
        <row r="2335">
          <cell r="AC2335">
            <v>0</v>
          </cell>
        </row>
        <row r="2336">
          <cell r="AC2336">
            <v>0</v>
          </cell>
        </row>
        <row r="2337">
          <cell r="AC2337">
            <v>0</v>
          </cell>
        </row>
        <row r="2338">
          <cell r="AC2338">
            <v>0</v>
          </cell>
        </row>
        <row r="2339">
          <cell r="AC2339">
            <v>0</v>
          </cell>
        </row>
        <row r="2340">
          <cell r="AC2340">
            <v>0</v>
          </cell>
        </row>
        <row r="2341">
          <cell r="AC2341">
            <v>0</v>
          </cell>
        </row>
        <row r="2342">
          <cell r="AC2342">
            <v>0</v>
          </cell>
        </row>
        <row r="2343">
          <cell r="AC2343">
            <v>0</v>
          </cell>
        </row>
        <row r="2344">
          <cell r="AC2344">
            <v>0</v>
          </cell>
        </row>
        <row r="2345">
          <cell r="AC2345">
            <v>0</v>
          </cell>
        </row>
        <row r="2346">
          <cell r="AC2346">
            <v>0</v>
          </cell>
        </row>
        <row r="2347">
          <cell r="AC2347">
            <v>0</v>
          </cell>
        </row>
        <row r="2348">
          <cell r="AC2348">
            <v>0</v>
          </cell>
        </row>
        <row r="2349">
          <cell r="AC2349">
            <v>0</v>
          </cell>
        </row>
        <row r="2350">
          <cell r="AC2350">
            <v>0</v>
          </cell>
        </row>
        <row r="2351">
          <cell r="AC2351">
            <v>0</v>
          </cell>
        </row>
        <row r="2352">
          <cell r="AC2352">
            <v>0</v>
          </cell>
        </row>
        <row r="2353">
          <cell r="AC2353">
            <v>0</v>
          </cell>
        </row>
        <row r="2354">
          <cell r="AC2354">
            <v>0</v>
          </cell>
        </row>
        <row r="2355">
          <cell r="AC2355">
            <v>0</v>
          </cell>
        </row>
        <row r="2356">
          <cell r="AC2356">
            <v>0</v>
          </cell>
        </row>
        <row r="2357">
          <cell r="AC2357">
            <v>0</v>
          </cell>
        </row>
        <row r="2358">
          <cell r="AC2358">
            <v>0</v>
          </cell>
        </row>
        <row r="2359">
          <cell r="AC2359">
            <v>0</v>
          </cell>
        </row>
        <row r="2360">
          <cell r="AC2360">
            <v>0</v>
          </cell>
        </row>
        <row r="2361">
          <cell r="AC2361">
            <v>0</v>
          </cell>
        </row>
        <row r="2362">
          <cell r="AC2362">
            <v>0</v>
          </cell>
        </row>
        <row r="2363">
          <cell r="AC2363">
            <v>0</v>
          </cell>
        </row>
        <row r="2364">
          <cell r="AC2364">
            <v>0</v>
          </cell>
        </row>
        <row r="2365">
          <cell r="AC2365">
            <v>0</v>
          </cell>
        </row>
        <row r="2366">
          <cell r="AC2366">
            <v>0</v>
          </cell>
        </row>
        <row r="2367">
          <cell r="AC2367">
            <v>0</v>
          </cell>
        </row>
        <row r="2368">
          <cell r="AC2368">
            <v>0</v>
          </cell>
        </row>
        <row r="2369">
          <cell r="AC2369">
            <v>0</v>
          </cell>
        </row>
        <row r="2370">
          <cell r="AC2370">
            <v>0</v>
          </cell>
        </row>
        <row r="2371">
          <cell r="AC2371">
            <v>0</v>
          </cell>
        </row>
        <row r="2372">
          <cell r="AC2372">
            <v>0</v>
          </cell>
        </row>
        <row r="2373">
          <cell r="AC2373">
            <v>0</v>
          </cell>
        </row>
        <row r="2374">
          <cell r="AC2374">
            <v>0</v>
          </cell>
        </row>
        <row r="2375">
          <cell r="AC2375">
            <v>0</v>
          </cell>
        </row>
        <row r="2376">
          <cell r="AC2376">
            <v>0</v>
          </cell>
        </row>
        <row r="2377">
          <cell r="AC2377">
            <v>0</v>
          </cell>
        </row>
        <row r="2378">
          <cell r="AC2378">
            <v>0</v>
          </cell>
        </row>
        <row r="2379">
          <cell r="AC2379">
            <v>0</v>
          </cell>
        </row>
        <row r="2380">
          <cell r="AC2380">
            <v>0</v>
          </cell>
        </row>
        <row r="2381">
          <cell r="AC2381">
            <v>0</v>
          </cell>
        </row>
        <row r="2382">
          <cell r="AC2382">
            <v>0</v>
          </cell>
        </row>
        <row r="2383">
          <cell r="AC2383">
            <v>0</v>
          </cell>
        </row>
        <row r="2384">
          <cell r="AC2384">
            <v>0</v>
          </cell>
        </row>
        <row r="2385">
          <cell r="AC2385">
            <v>0</v>
          </cell>
        </row>
        <row r="2386">
          <cell r="AC2386">
            <v>0</v>
          </cell>
        </row>
        <row r="2387">
          <cell r="AC2387">
            <v>0</v>
          </cell>
        </row>
        <row r="2388">
          <cell r="AC2388">
            <v>0</v>
          </cell>
        </row>
        <row r="2389">
          <cell r="AC2389">
            <v>0</v>
          </cell>
        </row>
        <row r="2390">
          <cell r="AC2390">
            <v>0</v>
          </cell>
        </row>
        <row r="2391">
          <cell r="AC2391">
            <v>0</v>
          </cell>
        </row>
        <row r="2392">
          <cell r="AC2392">
            <v>0</v>
          </cell>
        </row>
        <row r="2393">
          <cell r="AC2393">
            <v>0</v>
          </cell>
        </row>
        <row r="2394">
          <cell r="AC2394">
            <v>0</v>
          </cell>
        </row>
        <row r="2395">
          <cell r="AC2395">
            <v>0</v>
          </cell>
        </row>
        <row r="2396">
          <cell r="AC2396">
            <v>0</v>
          </cell>
        </row>
        <row r="2397">
          <cell r="AC2397">
            <v>0</v>
          </cell>
        </row>
        <row r="2398">
          <cell r="AC2398">
            <v>0</v>
          </cell>
        </row>
        <row r="2399">
          <cell r="AC2399">
            <v>0</v>
          </cell>
        </row>
        <row r="2400">
          <cell r="AC2400">
            <v>0</v>
          </cell>
        </row>
        <row r="2401">
          <cell r="AC2401">
            <v>0</v>
          </cell>
        </row>
        <row r="2402">
          <cell r="AC2402">
            <v>0</v>
          </cell>
        </row>
        <row r="2403">
          <cell r="AC2403">
            <v>0</v>
          </cell>
        </row>
        <row r="2404">
          <cell r="AC2404">
            <v>0</v>
          </cell>
        </row>
        <row r="2405">
          <cell r="AC2405">
            <v>0</v>
          </cell>
        </row>
        <row r="2406">
          <cell r="AC2406">
            <v>0</v>
          </cell>
        </row>
        <row r="2407">
          <cell r="AC2407">
            <v>0</v>
          </cell>
        </row>
        <row r="2408">
          <cell r="AC2408">
            <v>0</v>
          </cell>
        </row>
        <row r="2409">
          <cell r="AC2409">
            <v>0</v>
          </cell>
        </row>
        <row r="2410">
          <cell r="AC2410">
            <v>0</v>
          </cell>
        </row>
        <row r="2411">
          <cell r="AC2411">
            <v>0</v>
          </cell>
        </row>
        <row r="2412">
          <cell r="AC2412">
            <v>0</v>
          </cell>
        </row>
        <row r="2413">
          <cell r="AC2413">
            <v>0</v>
          </cell>
        </row>
        <row r="2414">
          <cell r="AC2414">
            <v>0</v>
          </cell>
        </row>
        <row r="2415">
          <cell r="AC2415">
            <v>0</v>
          </cell>
        </row>
        <row r="2416">
          <cell r="AC2416">
            <v>0</v>
          </cell>
        </row>
        <row r="2417">
          <cell r="AC2417">
            <v>0</v>
          </cell>
        </row>
        <row r="2418">
          <cell r="AC2418">
            <v>0</v>
          </cell>
        </row>
        <row r="2419">
          <cell r="AC2419">
            <v>0</v>
          </cell>
        </row>
        <row r="2420">
          <cell r="AC2420">
            <v>0</v>
          </cell>
        </row>
        <row r="2421">
          <cell r="AC2421">
            <v>0</v>
          </cell>
        </row>
        <row r="2422">
          <cell r="AC2422">
            <v>0</v>
          </cell>
        </row>
        <row r="2423">
          <cell r="AC2423">
            <v>0</v>
          </cell>
        </row>
        <row r="2424">
          <cell r="AC2424">
            <v>0</v>
          </cell>
        </row>
        <row r="2425">
          <cell r="AC2425">
            <v>0</v>
          </cell>
        </row>
        <row r="2426">
          <cell r="AC2426">
            <v>0</v>
          </cell>
        </row>
        <row r="2427">
          <cell r="AC2427">
            <v>0</v>
          </cell>
        </row>
        <row r="2428">
          <cell r="AC2428">
            <v>0</v>
          </cell>
        </row>
        <row r="2429">
          <cell r="AC2429">
            <v>0</v>
          </cell>
        </row>
        <row r="2430">
          <cell r="AC2430">
            <v>0</v>
          </cell>
        </row>
        <row r="2431">
          <cell r="AC2431">
            <v>0</v>
          </cell>
        </row>
        <row r="2432">
          <cell r="AC2432">
            <v>0</v>
          </cell>
        </row>
        <row r="2433">
          <cell r="AC2433">
            <v>0</v>
          </cell>
        </row>
        <row r="2434">
          <cell r="AC2434">
            <v>0</v>
          </cell>
        </row>
        <row r="2435">
          <cell r="AC2435">
            <v>0</v>
          </cell>
        </row>
        <row r="2436">
          <cell r="AC2436">
            <v>0</v>
          </cell>
        </row>
        <row r="2437">
          <cell r="AC2437">
            <v>0</v>
          </cell>
        </row>
        <row r="2438">
          <cell r="AC2438">
            <v>0</v>
          </cell>
        </row>
        <row r="2439">
          <cell r="AC2439">
            <v>0</v>
          </cell>
        </row>
        <row r="2440">
          <cell r="AC2440">
            <v>0</v>
          </cell>
        </row>
        <row r="2441">
          <cell r="AC2441">
            <v>0</v>
          </cell>
        </row>
        <row r="2442">
          <cell r="AC2442">
            <v>0</v>
          </cell>
        </row>
        <row r="2443">
          <cell r="AC2443">
            <v>0</v>
          </cell>
        </row>
        <row r="2444">
          <cell r="AC2444">
            <v>0</v>
          </cell>
        </row>
        <row r="2445">
          <cell r="AC2445">
            <v>0</v>
          </cell>
        </row>
        <row r="2446">
          <cell r="AC2446">
            <v>0</v>
          </cell>
        </row>
        <row r="2447">
          <cell r="AC2447">
            <v>0</v>
          </cell>
        </row>
        <row r="2448">
          <cell r="AC2448">
            <v>0</v>
          </cell>
        </row>
        <row r="2449">
          <cell r="AC2449">
            <v>0</v>
          </cell>
        </row>
        <row r="2450">
          <cell r="AC2450">
            <v>0</v>
          </cell>
        </row>
        <row r="2451">
          <cell r="AC2451">
            <v>0</v>
          </cell>
        </row>
        <row r="2452">
          <cell r="AC2452">
            <v>0</v>
          </cell>
        </row>
        <row r="2453">
          <cell r="AC2453">
            <v>0</v>
          </cell>
        </row>
        <row r="2454">
          <cell r="AC2454">
            <v>0</v>
          </cell>
        </row>
        <row r="2455">
          <cell r="AC2455">
            <v>0</v>
          </cell>
        </row>
        <row r="2456">
          <cell r="AC2456">
            <v>0</v>
          </cell>
        </row>
        <row r="2457">
          <cell r="AC2457">
            <v>0</v>
          </cell>
        </row>
        <row r="2458">
          <cell r="AC2458">
            <v>0</v>
          </cell>
        </row>
        <row r="2459">
          <cell r="AC2459">
            <v>0</v>
          </cell>
        </row>
        <row r="2460">
          <cell r="AC2460">
            <v>0</v>
          </cell>
        </row>
        <row r="2461">
          <cell r="AC2461">
            <v>0</v>
          </cell>
        </row>
        <row r="2462">
          <cell r="AC2462">
            <v>0</v>
          </cell>
        </row>
        <row r="2463">
          <cell r="AC2463">
            <v>0</v>
          </cell>
        </row>
        <row r="2464">
          <cell r="AC2464">
            <v>0</v>
          </cell>
        </row>
        <row r="2465">
          <cell r="AC2465">
            <v>0</v>
          </cell>
        </row>
        <row r="2466">
          <cell r="AC2466">
            <v>0</v>
          </cell>
        </row>
        <row r="2467">
          <cell r="AC2467">
            <v>0</v>
          </cell>
        </row>
        <row r="2468">
          <cell r="AC2468">
            <v>0</v>
          </cell>
        </row>
        <row r="2469">
          <cell r="AC2469">
            <v>0</v>
          </cell>
        </row>
        <row r="2470">
          <cell r="AC2470">
            <v>0</v>
          </cell>
        </row>
        <row r="2471">
          <cell r="AC2471">
            <v>0</v>
          </cell>
        </row>
        <row r="2472">
          <cell r="AC2472">
            <v>0</v>
          </cell>
        </row>
        <row r="2473">
          <cell r="AC2473">
            <v>0</v>
          </cell>
        </row>
        <row r="2474">
          <cell r="AC2474">
            <v>0</v>
          </cell>
        </row>
        <row r="2475">
          <cell r="AC2475">
            <v>0</v>
          </cell>
        </row>
        <row r="2476">
          <cell r="AC2476">
            <v>0</v>
          </cell>
        </row>
        <row r="2477">
          <cell r="AC2477">
            <v>0</v>
          </cell>
        </row>
        <row r="2478">
          <cell r="AC2478">
            <v>0</v>
          </cell>
        </row>
        <row r="2479">
          <cell r="AC2479">
            <v>0</v>
          </cell>
        </row>
        <row r="2480">
          <cell r="AC2480">
            <v>0</v>
          </cell>
        </row>
        <row r="2481">
          <cell r="AC2481">
            <v>0</v>
          </cell>
        </row>
        <row r="2482">
          <cell r="AC2482">
            <v>0</v>
          </cell>
        </row>
        <row r="2483">
          <cell r="AC2483">
            <v>0</v>
          </cell>
        </row>
        <row r="2484">
          <cell r="AC2484">
            <v>0</v>
          </cell>
        </row>
        <row r="2485">
          <cell r="AC2485">
            <v>0</v>
          </cell>
        </row>
        <row r="2486">
          <cell r="AC2486">
            <v>0</v>
          </cell>
        </row>
        <row r="2487">
          <cell r="AC2487">
            <v>0</v>
          </cell>
        </row>
        <row r="2488">
          <cell r="AC2488">
            <v>0</v>
          </cell>
        </row>
        <row r="2489">
          <cell r="AC2489">
            <v>0</v>
          </cell>
        </row>
        <row r="2490">
          <cell r="AC2490">
            <v>0</v>
          </cell>
        </row>
        <row r="2491">
          <cell r="AC2491">
            <v>0</v>
          </cell>
        </row>
        <row r="2492">
          <cell r="AC2492">
            <v>0</v>
          </cell>
        </row>
        <row r="2493">
          <cell r="AC2493">
            <v>0</v>
          </cell>
        </row>
        <row r="2494">
          <cell r="AC2494">
            <v>0</v>
          </cell>
        </row>
        <row r="2495">
          <cell r="AC2495">
            <v>0</v>
          </cell>
        </row>
        <row r="2496">
          <cell r="AC2496">
            <v>0</v>
          </cell>
        </row>
        <row r="2497">
          <cell r="AC2497">
            <v>0</v>
          </cell>
        </row>
        <row r="2498">
          <cell r="AC2498">
            <v>0</v>
          </cell>
        </row>
        <row r="2499">
          <cell r="AC2499">
            <v>0</v>
          </cell>
        </row>
        <row r="2500">
          <cell r="AC2500">
            <v>0</v>
          </cell>
        </row>
        <row r="2501">
          <cell r="AC2501">
            <v>0</v>
          </cell>
        </row>
        <row r="2502">
          <cell r="AC2502">
            <v>0</v>
          </cell>
        </row>
        <row r="2503">
          <cell r="AC2503">
            <v>0</v>
          </cell>
        </row>
        <row r="2504">
          <cell r="AC2504">
            <v>0</v>
          </cell>
        </row>
        <row r="2505">
          <cell r="AC2505">
            <v>0</v>
          </cell>
        </row>
        <row r="2506">
          <cell r="AC2506">
            <v>0</v>
          </cell>
        </row>
        <row r="2507">
          <cell r="AC2507">
            <v>0</v>
          </cell>
        </row>
        <row r="2508">
          <cell r="AC2508">
            <v>0</v>
          </cell>
        </row>
        <row r="2509">
          <cell r="AC2509">
            <v>0</v>
          </cell>
        </row>
        <row r="2510">
          <cell r="AC2510">
            <v>0</v>
          </cell>
        </row>
        <row r="2511">
          <cell r="AC2511">
            <v>0</v>
          </cell>
        </row>
        <row r="2512">
          <cell r="AC2512">
            <v>0</v>
          </cell>
        </row>
        <row r="2513">
          <cell r="AC2513">
            <v>0</v>
          </cell>
        </row>
        <row r="2514">
          <cell r="AC2514">
            <v>0</v>
          </cell>
        </row>
        <row r="2515">
          <cell r="AC2515">
            <v>0</v>
          </cell>
        </row>
        <row r="2516">
          <cell r="AC2516">
            <v>0</v>
          </cell>
        </row>
        <row r="2517">
          <cell r="AC2517">
            <v>0</v>
          </cell>
        </row>
        <row r="2518">
          <cell r="AC2518">
            <v>0</v>
          </cell>
        </row>
        <row r="2519">
          <cell r="AC2519">
            <v>0</v>
          </cell>
        </row>
        <row r="2520">
          <cell r="AC2520">
            <v>0</v>
          </cell>
        </row>
        <row r="2521">
          <cell r="AC2521">
            <v>0</v>
          </cell>
        </row>
        <row r="2522">
          <cell r="AC2522">
            <v>0</v>
          </cell>
        </row>
        <row r="2523">
          <cell r="AC2523">
            <v>0</v>
          </cell>
        </row>
        <row r="2524">
          <cell r="AC2524">
            <v>0</v>
          </cell>
        </row>
        <row r="2525">
          <cell r="AC2525">
            <v>0</v>
          </cell>
        </row>
        <row r="2526">
          <cell r="AC2526">
            <v>0</v>
          </cell>
        </row>
        <row r="2527">
          <cell r="AC2527">
            <v>0</v>
          </cell>
        </row>
        <row r="2528">
          <cell r="AC2528">
            <v>0</v>
          </cell>
        </row>
        <row r="2529">
          <cell r="AC2529">
            <v>0</v>
          </cell>
        </row>
        <row r="2530">
          <cell r="AC2530">
            <v>0</v>
          </cell>
        </row>
        <row r="2531">
          <cell r="AC2531">
            <v>0</v>
          </cell>
        </row>
        <row r="2532">
          <cell r="AC2532">
            <v>0</v>
          </cell>
        </row>
        <row r="2533">
          <cell r="AC2533">
            <v>0</v>
          </cell>
        </row>
        <row r="2534">
          <cell r="AC2534">
            <v>0</v>
          </cell>
        </row>
        <row r="2535">
          <cell r="AC2535">
            <v>0</v>
          </cell>
        </row>
        <row r="2536">
          <cell r="AC2536">
            <v>0</v>
          </cell>
        </row>
        <row r="2537">
          <cell r="AC2537">
            <v>0</v>
          </cell>
        </row>
        <row r="2538">
          <cell r="AC2538">
            <v>0</v>
          </cell>
        </row>
        <row r="2539">
          <cell r="AC2539">
            <v>0</v>
          </cell>
        </row>
        <row r="2540">
          <cell r="AC2540">
            <v>0</v>
          </cell>
        </row>
        <row r="2541">
          <cell r="AC2541">
            <v>0</v>
          </cell>
        </row>
        <row r="2542">
          <cell r="AC2542">
            <v>0</v>
          </cell>
        </row>
        <row r="2543">
          <cell r="AC2543">
            <v>0</v>
          </cell>
        </row>
        <row r="2544">
          <cell r="AC2544">
            <v>0</v>
          </cell>
        </row>
        <row r="2545">
          <cell r="AC2545">
            <v>0</v>
          </cell>
        </row>
        <row r="2546">
          <cell r="AC2546">
            <v>0</v>
          </cell>
        </row>
        <row r="2547">
          <cell r="AC2547">
            <v>0</v>
          </cell>
        </row>
        <row r="2548">
          <cell r="AC2548">
            <v>0</v>
          </cell>
        </row>
        <row r="2549">
          <cell r="AC2549">
            <v>0</v>
          </cell>
        </row>
        <row r="2550">
          <cell r="AC2550">
            <v>0</v>
          </cell>
        </row>
        <row r="2551">
          <cell r="AC2551">
            <v>0</v>
          </cell>
        </row>
        <row r="2552">
          <cell r="AC2552">
            <v>0</v>
          </cell>
        </row>
        <row r="2553">
          <cell r="AC2553">
            <v>0</v>
          </cell>
        </row>
        <row r="2554">
          <cell r="AC2554">
            <v>0</v>
          </cell>
        </row>
        <row r="2555">
          <cell r="AC2555">
            <v>0</v>
          </cell>
        </row>
        <row r="2556">
          <cell r="AC2556">
            <v>0</v>
          </cell>
        </row>
        <row r="2557">
          <cell r="AC2557">
            <v>0</v>
          </cell>
        </row>
        <row r="2558">
          <cell r="AC2558">
            <v>0</v>
          </cell>
        </row>
        <row r="2559">
          <cell r="AC2559">
            <v>0</v>
          </cell>
        </row>
        <row r="2560">
          <cell r="AC2560">
            <v>0</v>
          </cell>
        </row>
        <row r="2561">
          <cell r="AC2561">
            <v>0</v>
          </cell>
        </row>
        <row r="2562">
          <cell r="AC2562">
            <v>0</v>
          </cell>
        </row>
        <row r="2563">
          <cell r="AC2563">
            <v>0</v>
          </cell>
        </row>
        <row r="2564">
          <cell r="AC2564">
            <v>0</v>
          </cell>
        </row>
        <row r="2565">
          <cell r="AC2565">
            <v>0</v>
          </cell>
        </row>
        <row r="2566">
          <cell r="AC2566">
            <v>0</v>
          </cell>
        </row>
        <row r="2567">
          <cell r="AC2567">
            <v>0</v>
          </cell>
        </row>
        <row r="2568">
          <cell r="AC2568">
            <v>0</v>
          </cell>
        </row>
        <row r="2569">
          <cell r="AC2569">
            <v>0</v>
          </cell>
        </row>
        <row r="2570">
          <cell r="AC2570">
            <v>0</v>
          </cell>
        </row>
        <row r="2571">
          <cell r="AC2571">
            <v>0</v>
          </cell>
        </row>
        <row r="2572">
          <cell r="AC2572">
            <v>0</v>
          </cell>
        </row>
        <row r="2573">
          <cell r="AC2573">
            <v>0</v>
          </cell>
        </row>
        <row r="2574">
          <cell r="AC2574">
            <v>0</v>
          </cell>
        </row>
        <row r="2575">
          <cell r="AC2575">
            <v>0</v>
          </cell>
        </row>
        <row r="2576">
          <cell r="AC2576">
            <v>0</v>
          </cell>
        </row>
        <row r="2577">
          <cell r="AC2577">
            <v>0</v>
          </cell>
        </row>
        <row r="2578">
          <cell r="AC2578">
            <v>0</v>
          </cell>
        </row>
        <row r="2579">
          <cell r="AC2579">
            <v>0</v>
          </cell>
        </row>
        <row r="2580">
          <cell r="AC2580">
            <v>0</v>
          </cell>
        </row>
        <row r="2581">
          <cell r="AC2581">
            <v>0</v>
          </cell>
        </row>
        <row r="2582">
          <cell r="AC2582">
            <v>0</v>
          </cell>
        </row>
        <row r="2583">
          <cell r="AC2583">
            <v>0</v>
          </cell>
        </row>
        <row r="2584">
          <cell r="AC2584">
            <v>0</v>
          </cell>
        </row>
        <row r="2585">
          <cell r="AC2585">
            <v>0</v>
          </cell>
        </row>
        <row r="2586">
          <cell r="AC2586">
            <v>0</v>
          </cell>
        </row>
        <row r="2587">
          <cell r="AC2587">
            <v>0</v>
          </cell>
        </row>
        <row r="2588">
          <cell r="AC2588">
            <v>0</v>
          </cell>
        </row>
        <row r="2589">
          <cell r="AC2589">
            <v>0</v>
          </cell>
        </row>
        <row r="2590">
          <cell r="AC2590">
            <v>0</v>
          </cell>
        </row>
        <row r="2591">
          <cell r="AC2591">
            <v>0</v>
          </cell>
        </row>
        <row r="2592">
          <cell r="AC2592">
            <v>0</v>
          </cell>
        </row>
        <row r="2593">
          <cell r="AC2593">
            <v>0</v>
          </cell>
        </row>
        <row r="2594">
          <cell r="AC2594">
            <v>0</v>
          </cell>
        </row>
        <row r="2595">
          <cell r="AC2595">
            <v>0</v>
          </cell>
        </row>
        <row r="2596">
          <cell r="AC2596">
            <v>0</v>
          </cell>
        </row>
        <row r="2597">
          <cell r="AC2597">
            <v>0</v>
          </cell>
        </row>
        <row r="2598">
          <cell r="AC2598">
            <v>0</v>
          </cell>
        </row>
        <row r="2599">
          <cell r="AC2599">
            <v>0</v>
          </cell>
        </row>
        <row r="2600">
          <cell r="AC2600">
            <v>0</v>
          </cell>
        </row>
        <row r="2601">
          <cell r="AC2601">
            <v>0</v>
          </cell>
        </row>
        <row r="2602">
          <cell r="AC2602">
            <v>0</v>
          </cell>
        </row>
        <row r="2603">
          <cell r="AC2603">
            <v>0</v>
          </cell>
        </row>
        <row r="2604">
          <cell r="AC2604">
            <v>0</v>
          </cell>
        </row>
        <row r="2605">
          <cell r="AC2605">
            <v>0</v>
          </cell>
        </row>
        <row r="2606">
          <cell r="AC2606">
            <v>0</v>
          </cell>
        </row>
        <row r="2607">
          <cell r="AC2607">
            <v>0</v>
          </cell>
        </row>
        <row r="2608">
          <cell r="AC2608">
            <v>0</v>
          </cell>
        </row>
        <row r="2609">
          <cell r="AC2609">
            <v>0</v>
          </cell>
        </row>
        <row r="2610">
          <cell r="AC2610">
            <v>0</v>
          </cell>
        </row>
        <row r="2611">
          <cell r="AC2611">
            <v>0</v>
          </cell>
        </row>
        <row r="2612">
          <cell r="AC2612">
            <v>0</v>
          </cell>
        </row>
        <row r="2613">
          <cell r="AC2613">
            <v>0</v>
          </cell>
        </row>
        <row r="2614">
          <cell r="AC2614">
            <v>0</v>
          </cell>
        </row>
        <row r="2615">
          <cell r="AC2615">
            <v>0</v>
          </cell>
        </row>
        <row r="2616">
          <cell r="AC2616">
            <v>0</v>
          </cell>
        </row>
        <row r="2617">
          <cell r="AC2617">
            <v>0</v>
          </cell>
        </row>
        <row r="2618">
          <cell r="AC2618">
            <v>0</v>
          </cell>
        </row>
        <row r="2619">
          <cell r="AC2619">
            <v>0</v>
          </cell>
        </row>
        <row r="2620">
          <cell r="AC2620">
            <v>0</v>
          </cell>
        </row>
        <row r="2621">
          <cell r="AC2621">
            <v>0</v>
          </cell>
        </row>
        <row r="2622">
          <cell r="AC2622">
            <v>0</v>
          </cell>
        </row>
        <row r="2623">
          <cell r="AC2623">
            <v>0</v>
          </cell>
        </row>
        <row r="2624">
          <cell r="AC2624">
            <v>0</v>
          </cell>
        </row>
        <row r="2625">
          <cell r="AC2625">
            <v>0</v>
          </cell>
        </row>
        <row r="2626">
          <cell r="AC2626">
            <v>0</v>
          </cell>
        </row>
        <row r="2627">
          <cell r="AC2627">
            <v>0</v>
          </cell>
        </row>
        <row r="2628">
          <cell r="AC2628">
            <v>0</v>
          </cell>
        </row>
        <row r="2629">
          <cell r="AC2629">
            <v>0</v>
          </cell>
        </row>
        <row r="2630">
          <cell r="AC2630">
            <v>0</v>
          </cell>
        </row>
        <row r="2631">
          <cell r="AC2631">
            <v>0</v>
          </cell>
        </row>
        <row r="2632">
          <cell r="AC2632">
            <v>0</v>
          </cell>
        </row>
        <row r="2633">
          <cell r="AC2633">
            <v>0</v>
          </cell>
        </row>
        <row r="2634">
          <cell r="AC2634">
            <v>0</v>
          </cell>
        </row>
        <row r="2635">
          <cell r="AC2635">
            <v>0</v>
          </cell>
        </row>
        <row r="2636">
          <cell r="AC2636">
            <v>0</v>
          </cell>
        </row>
        <row r="2637">
          <cell r="AC2637">
            <v>0</v>
          </cell>
        </row>
        <row r="2638">
          <cell r="AC2638">
            <v>0</v>
          </cell>
        </row>
        <row r="2639">
          <cell r="AC2639">
            <v>0</v>
          </cell>
        </row>
        <row r="2640">
          <cell r="AC2640">
            <v>0</v>
          </cell>
        </row>
        <row r="2641">
          <cell r="AC2641">
            <v>0</v>
          </cell>
        </row>
        <row r="2642">
          <cell r="AC2642">
            <v>0</v>
          </cell>
        </row>
        <row r="2643">
          <cell r="AC2643">
            <v>0</v>
          </cell>
        </row>
        <row r="2644">
          <cell r="AC2644">
            <v>0</v>
          </cell>
        </row>
        <row r="2645">
          <cell r="AC2645">
            <v>0</v>
          </cell>
        </row>
        <row r="2646">
          <cell r="AC2646">
            <v>0</v>
          </cell>
        </row>
        <row r="2647">
          <cell r="AC2647">
            <v>0</v>
          </cell>
        </row>
        <row r="2648">
          <cell r="AC2648">
            <v>0</v>
          </cell>
        </row>
        <row r="2649">
          <cell r="AC2649">
            <v>0</v>
          </cell>
        </row>
        <row r="2650">
          <cell r="AC2650">
            <v>0</v>
          </cell>
        </row>
        <row r="2651">
          <cell r="AC2651">
            <v>0</v>
          </cell>
        </row>
        <row r="2652">
          <cell r="AC2652">
            <v>0</v>
          </cell>
        </row>
        <row r="2653">
          <cell r="AC2653">
            <v>0</v>
          </cell>
        </row>
        <row r="2654">
          <cell r="AC2654">
            <v>0</v>
          </cell>
        </row>
        <row r="2655">
          <cell r="AC2655">
            <v>0</v>
          </cell>
        </row>
        <row r="2656">
          <cell r="AC2656">
            <v>0</v>
          </cell>
        </row>
        <row r="2657">
          <cell r="AC2657">
            <v>0</v>
          </cell>
        </row>
        <row r="2658">
          <cell r="AC2658">
            <v>0</v>
          </cell>
        </row>
        <row r="2659">
          <cell r="AC2659">
            <v>0</v>
          </cell>
        </row>
        <row r="2660">
          <cell r="AC2660">
            <v>0</v>
          </cell>
        </row>
        <row r="2661">
          <cell r="AC2661">
            <v>0</v>
          </cell>
        </row>
        <row r="2662">
          <cell r="AC2662">
            <v>0</v>
          </cell>
        </row>
        <row r="2663">
          <cell r="AC2663">
            <v>0</v>
          </cell>
        </row>
        <row r="2664">
          <cell r="AC2664">
            <v>0</v>
          </cell>
        </row>
        <row r="2665">
          <cell r="AC2665">
            <v>0</v>
          </cell>
        </row>
        <row r="2666">
          <cell r="AC2666">
            <v>0</v>
          </cell>
        </row>
        <row r="2667">
          <cell r="AC2667">
            <v>0</v>
          </cell>
        </row>
        <row r="2668">
          <cell r="AC2668">
            <v>0</v>
          </cell>
        </row>
        <row r="2669">
          <cell r="AC2669">
            <v>0</v>
          </cell>
        </row>
        <row r="2670">
          <cell r="AC2670">
            <v>0</v>
          </cell>
        </row>
        <row r="2671">
          <cell r="AC2671">
            <v>0</v>
          </cell>
        </row>
        <row r="2672">
          <cell r="AC2672">
            <v>0</v>
          </cell>
        </row>
        <row r="2673">
          <cell r="AC2673">
            <v>0</v>
          </cell>
        </row>
        <row r="2674">
          <cell r="AC2674">
            <v>0</v>
          </cell>
        </row>
        <row r="2675">
          <cell r="AC2675">
            <v>0</v>
          </cell>
        </row>
        <row r="2676">
          <cell r="AC2676">
            <v>0</v>
          </cell>
        </row>
        <row r="2677">
          <cell r="AC2677">
            <v>0</v>
          </cell>
        </row>
        <row r="2678">
          <cell r="AC2678">
            <v>0</v>
          </cell>
        </row>
        <row r="2679">
          <cell r="AC2679">
            <v>0</v>
          </cell>
        </row>
        <row r="2680">
          <cell r="AC2680">
            <v>0</v>
          </cell>
        </row>
        <row r="2681">
          <cell r="AC2681">
            <v>0</v>
          </cell>
        </row>
        <row r="2682">
          <cell r="AC2682">
            <v>0</v>
          </cell>
        </row>
        <row r="2683">
          <cell r="AC2683">
            <v>0</v>
          </cell>
        </row>
        <row r="2684">
          <cell r="AC2684">
            <v>0</v>
          </cell>
        </row>
        <row r="2685">
          <cell r="AC2685">
            <v>0</v>
          </cell>
        </row>
        <row r="2686">
          <cell r="AC2686">
            <v>0</v>
          </cell>
        </row>
        <row r="2687">
          <cell r="AC2687">
            <v>0</v>
          </cell>
        </row>
        <row r="2688">
          <cell r="AC2688">
            <v>0</v>
          </cell>
        </row>
        <row r="2689">
          <cell r="AC2689">
            <v>0</v>
          </cell>
        </row>
        <row r="2690">
          <cell r="AC2690">
            <v>0</v>
          </cell>
        </row>
        <row r="2691">
          <cell r="AC2691">
            <v>0</v>
          </cell>
        </row>
        <row r="2692">
          <cell r="AC2692">
            <v>0</v>
          </cell>
        </row>
        <row r="2693">
          <cell r="AC2693">
            <v>0</v>
          </cell>
        </row>
        <row r="2694">
          <cell r="AC2694">
            <v>0</v>
          </cell>
        </row>
        <row r="2695">
          <cell r="AC2695">
            <v>0</v>
          </cell>
        </row>
        <row r="2696">
          <cell r="AC2696">
            <v>0</v>
          </cell>
        </row>
        <row r="2697">
          <cell r="AC2697">
            <v>0</v>
          </cell>
        </row>
        <row r="2698">
          <cell r="AC2698">
            <v>0</v>
          </cell>
        </row>
        <row r="2699">
          <cell r="AC2699">
            <v>0</v>
          </cell>
        </row>
        <row r="2700">
          <cell r="AC2700">
            <v>0</v>
          </cell>
        </row>
        <row r="2701">
          <cell r="AC2701">
            <v>0</v>
          </cell>
        </row>
        <row r="2702">
          <cell r="AC2702">
            <v>0</v>
          </cell>
        </row>
        <row r="2703">
          <cell r="AC2703">
            <v>0</v>
          </cell>
        </row>
        <row r="2704">
          <cell r="AC2704">
            <v>0</v>
          </cell>
        </row>
        <row r="2705">
          <cell r="AC2705">
            <v>0</v>
          </cell>
        </row>
        <row r="2706">
          <cell r="AC2706">
            <v>0</v>
          </cell>
        </row>
        <row r="2707">
          <cell r="AC2707">
            <v>0</v>
          </cell>
        </row>
        <row r="2708">
          <cell r="AC2708">
            <v>0</v>
          </cell>
        </row>
        <row r="2709">
          <cell r="AC2709">
            <v>0</v>
          </cell>
        </row>
        <row r="2710">
          <cell r="AC2710">
            <v>0</v>
          </cell>
        </row>
        <row r="2711">
          <cell r="AC2711">
            <v>0</v>
          </cell>
        </row>
        <row r="2712">
          <cell r="AC2712">
            <v>0</v>
          </cell>
        </row>
        <row r="2713">
          <cell r="AC2713">
            <v>0</v>
          </cell>
        </row>
        <row r="2714">
          <cell r="AC2714">
            <v>0</v>
          </cell>
        </row>
        <row r="2715">
          <cell r="AC2715">
            <v>0</v>
          </cell>
        </row>
        <row r="2716">
          <cell r="AC2716">
            <v>0</v>
          </cell>
        </row>
        <row r="2717">
          <cell r="AC2717">
            <v>0</v>
          </cell>
        </row>
        <row r="2718">
          <cell r="AC2718">
            <v>0</v>
          </cell>
        </row>
        <row r="2719">
          <cell r="AC2719">
            <v>0</v>
          </cell>
        </row>
        <row r="2720">
          <cell r="AC2720">
            <v>0</v>
          </cell>
        </row>
        <row r="2721">
          <cell r="AC2721">
            <v>0</v>
          </cell>
        </row>
        <row r="2722">
          <cell r="AC2722">
            <v>0</v>
          </cell>
        </row>
        <row r="2723">
          <cell r="AC2723">
            <v>0</v>
          </cell>
        </row>
        <row r="2724">
          <cell r="AC2724">
            <v>0</v>
          </cell>
        </row>
        <row r="2725">
          <cell r="AC2725">
            <v>0</v>
          </cell>
        </row>
        <row r="2726">
          <cell r="AC2726">
            <v>0</v>
          </cell>
        </row>
        <row r="2727">
          <cell r="AC2727">
            <v>0</v>
          </cell>
        </row>
        <row r="2728">
          <cell r="AC2728">
            <v>0</v>
          </cell>
        </row>
        <row r="2729">
          <cell r="AC2729">
            <v>0</v>
          </cell>
        </row>
        <row r="2730">
          <cell r="AC2730">
            <v>0</v>
          </cell>
        </row>
        <row r="2731">
          <cell r="AC2731">
            <v>0</v>
          </cell>
        </row>
        <row r="2732">
          <cell r="AC2732">
            <v>0</v>
          </cell>
        </row>
        <row r="2733">
          <cell r="AC2733">
            <v>0</v>
          </cell>
        </row>
        <row r="2734">
          <cell r="AC2734">
            <v>0</v>
          </cell>
        </row>
        <row r="2735">
          <cell r="AC2735">
            <v>0</v>
          </cell>
        </row>
        <row r="2736">
          <cell r="AC2736">
            <v>0</v>
          </cell>
        </row>
        <row r="2737">
          <cell r="AC2737">
            <v>0</v>
          </cell>
        </row>
        <row r="2738">
          <cell r="AC2738">
            <v>0</v>
          </cell>
        </row>
        <row r="2739">
          <cell r="AC2739">
            <v>0</v>
          </cell>
        </row>
        <row r="2740">
          <cell r="AC2740">
            <v>0</v>
          </cell>
        </row>
        <row r="2741">
          <cell r="AC2741">
            <v>0</v>
          </cell>
        </row>
        <row r="2742">
          <cell r="AC2742">
            <v>0</v>
          </cell>
        </row>
        <row r="2743">
          <cell r="AC2743">
            <v>0</v>
          </cell>
        </row>
        <row r="2744">
          <cell r="AC2744">
            <v>0</v>
          </cell>
        </row>
        <row r="2745">
          <cell r="AC2745">
            <v>0</v>
          </cell>
        </row>
        <row r="2746">
          <cell r="AC2746">
            <v>0</v>
          </cell>
        </row>
        <row r="2747">
          <cell r="AC2747">
            <v>0</v>
          </cell>
        </row>
        <row r="2748">
          <cell r="AC2748">
            <v>0</v>
          </cell>
        </row>
        <row r="2749">
          <cell r="AC2749">
            <v>0</v>
          </cell>
        </row>
        <row r="2750">
          <cell r="AC2750">
            <v>0</v>
          </cell>
        </row>
        <row r="2751">
          <cell r="AC2751">
            <v>0</v>
          </cell>
        </row>
        <row r="2752">
          <cell r="AC2752">
            <v>0</v>
          </cell>
        </row>
        <row r="2753">
          <cell r="AC2753">
            <v>0</v>
          </cell>
        </row>
        <row r="2754">
          <cell r="AC2754">
            <v>0</v>
          </cell>
        </row>
        <row r="2755">
          <cell r="AC2755">
            <v>0</v>
          </cell>
        </row>
        <row r="2756">
          <cell r="AC2756">
            <v>0</v>
          </cell>
        </row>
        <row r="2757">
          <cell r="AC2757">
            <v>0</v>
          </cell>
        </row>
        <row r="2758">
          <cell r="AC2758">
            <v>0</v>
          </cell>
        </row>
        <row r="2759">
          <cell r="AC2759">
            <v>0</v>
          </cell>
        </row>
        <row r="2760">
          <cell r="AC2760">
            <v>0</v>
          </cell>
        </row>
        <row r="2761">
          <cell r="AC2761">
            <v>0</v>
          </cell>
        </row>
        <row r="2762">
          <cell r="AC2762">
            <v>0</v>
          </cell>
        </row>
        <row r="2763">
          <cell r="AC2763">
            <v>0</v>
          </cell>
        </row>
        <row r="2764">
          <cell r="AC2764">
            <v>0</v>
          </cell>
        </row>
        <row r="2765">
          <cell r="AC2765">
            <v>0</v>
          </cell>
        </row>
        <row r="2766">
          <cell r="AC2766">
            <v>0</v>
          </cell>
        </row>
        <row r="2767">
          <cell r="AC2767">
            <v>0</v>
          </cell>
        </row>
        <row r="2768">
          <cell r="AC2768">
            <v>0</v>
          </cell>
        </row>
        <row r="2769">
          <cell r="AC2769">
            <v>0</v>
          </cell>
        </row>
        <row r="2770">
          <cell r="AC2770">
            <v>0</v>
          </cell>
        </row>
        <row r="2771">
          <cell r="AC2771">
            <v>0</v>
          </cell>
        </row>
        <row r="2772">
          <cell r="AC2772">
            <v>0</v>
          </cell>
        </row>
        <row r="2773">
          <cell r="AC2773">
            <v>0</v>
          </cell>
        </row>
        <row r="2774">
          <cell r="AC2774">
            <v>0</v>
          </cell>
        </row>
        <row r="2775">
          <cell r="AC2775">
            <v>0</v>
          </cell>
        </row>
        <row r="2776">
          <cell r="AC2776">
            <v>0</v>
          </cell>
        </row>
        <row r="2777">
          <cell r="AC2777">
            <v>0</v>
          </cell>
        </row>
        <row r="2778">
          <cell r="AC2778">
            <v>0</v>
          </cell>
        </row>
        <row r="2779">
          <cell r="AC2779">
            <v>0</v>
          </cell>
        </row>
        <row r="2780">
          <cell r="AC2780">
            <v>0</v>
          </cell>
        </row>
        <row r="2781">
          <cell r="AC2781">
            <v>0</v>
          </cell>
        </row>
        <row r="2782">
          <cell r="AC2782">
            <v>0</v>
          </cell>
        </row>
        <row r="2783">
          <cell r="AC2783">
            <v>0</v>
          </cell>
        </row>
        <row r="2784">
          <cell r="AC2784">
            <v>0</v>
          </cell>
        </row>
        <row r="2785">
          <cell r="AC2785">
            <v>0</v>
          </cell>
        </row>
        <row r="2786">
          <cell r="AC2786">
            <v>0</v>
          </cell>
        </row>
        <row r="2787">
          <cell r="AC2787">
            <v>0</v>
          </cell>
        </row>
        <row r="2788">
          <cell r="AC2788">
            <v>0</v>
          </cell>
        </row>
        <row r="2789">
          <cell r="AC2789">
            <v>0</v>
          </cell>
        </row>
        <row r="2790">
          <cell r="AC2790">
            <v>0</v>
          </cell>
        </row>
        <row r="2791">
          <cell r="AC2791">
            <v>0</v>
          </cell>
        </row>
        <row r="2792">
          <cell r="AC2792">
            <v>0</v>
          </cell>
        </row>
        <row r="2793">
          <cell r="AC2793">
            <v>0</v>
          </cell>
        </row>
        <row r="2794">
          <cell r="AC2794">
            <v>0</v>
          </cell>
        </row>
        <row r="2795">
          <cell r="AC2795">
            <v>0</v>
          </cell>
        </row>
        <row r="2796">
          <cell r="AC2796">
            <v>0</v>
          </cell>
        </row>
        <row r="2797">
          <cell r="AC2797">
            <v>0</v>
          </cell>
        </row>
        <row r="2798">
          <cell r="AC2798">
            <v>0</v>
          </cell>
        </row>
        <row r="2799">
          <cell r="AC2799">
            <v>0</v>
          </cell>
        </row>
        <row r="2800">
          <cell r="AC2800">
            <v>0</v>
          </cell>
        </row>
        <row r="2801">
          <cell r="AC2801">
            <v>0</v>
          </cell>
        </row>
        <row r="2802">
          <cell r="AC2802">
            <v>0</v>
          </cell>
        </row>
        <row r="2803">
          <cell r="AC2803">
            <v>0</v>
          </cell>
        </row>
        <row r="2804">
          <cell r="AC2804">
            <v>0</v>
          </cell>
        </row>
        <row r="2805">
          <cell r="AC2805">
            <v>0</v>
          </cell>
        </row>
        <row r="2806">
          <cell r="AC2806">
            <v>0</v>
          </cell>
        </row>
        <row r="2807">
          <cell r="AC2807">
            <v>0</v>
          </cell>
        </row>
        <row r="2808">
          <cell r="AC2808">
            <v>0</v>
          </cell>
        </row>
        <row r="2809">
          <cell r="AC2809">
            <v>0</v>
          </cell>
        </row>
        <row r="2810">
          <cell r="AC2810">
            <v>0</v>
          </cell>
        </row>
        <row r="2811">
          <cell r="AC2811">
            <v>0</v>
          </cell>
        </row>
        <row r="2812">
          <cell r="AC2812">
            <v>0</v>
          </cell>
        </row>
        <row r="2813">
          <cell r="AC2813">
            <v>0</v>
          </cell>
        </row>
        <row r="2814">
          <cell r="AC2814">
            <v>0</v>
          </cell>
        </row>
        <row r="2815">
          <cell r="AC2815">
            <v>0</v>
          </cell>
        </row>
        <row r="2816">
          <cell r="AC2816">
            <v>0</v>
          </cell>
        </row>
        <row r="2817">
          <cell r="AC2817">
            <v>0</v>
          </cell>
        </row>
        <row r="2818">
          <cell r="AC2818">
            <v>0</v>
          </cell>
        </row>
        <row r="2819">
          <cell r="AC2819">
            <v>0</v>
          </cell>
        </row>
        <row r="2820">
          <cell r="AC2820">
            <v>0</v>
          </cell>
        </row>
        <row r="2821">
          <cell r="AC2821">
            <v>0</v>
          </cell>
        </row>
        <row r="2822">
          <cell r="AC2822">
            <v>0</v>
          </cell>
        </row>
        <row r="2823">
          <cell r="AC2823">
            <v>0</v>
          </cell>
        </row>
        <row r="2824">
          <cell r="AC2824">
            <v>0</v>
          </cell>
        </row>
        <row r="2825">
          <cell r="AC2825">
            <v>0</v>
          </cell>
        </row>
        <row r="2826">
          <cell r="AC2826">
            <v>0</v>
          </cell>
        </row>
        <row r="2827">
          <cell r="AC2827">
            <v>0</v>
          </cell>
        </row>
        <row r="2828">
          <cell r="AC2828">
            <v>0</v>
          </cell>
        </row>
        <row r="2829">
          <cell r="AC2829">
            <v>0</v>
          </cell>
        </row>
        <row r="2830">
          <cell r="AC2830">
            <v>0</v>
          </cell>
        </row>
        <row r="2831">
          <cell r="AC2831">
            <v>0</v>
          </cell>
        </row>
        <row r="2832">
          <cell r="AC2832">
            <v>0</v>
          </cell>
        </row>
        <row r="2833">
          <cell r="AC2833">
            <v>0</v>
          </cell>
        </row>
        <row r="2834">
          <cell r="AC2834">
            <v>0</v>
          </cell>
        </row>
        <row r="2835">
          <cell r="AC2835">
            <v>0</v>
          </cell>
        </row>
        <row r="2836">
          <cell r="AC2836">
            <v>0</v>
          </cell>
        </row>
        <row r="2837">
          <cell r="AC2837">
            <v>0</v>
          </cell>
        </row>
        <row r="2838">
          <cell r="AC2838">
            <v>0</v>
          </cell>
        </row>
        <row r="2839">
          <cell r="AC2839">
            <v>0</v>
          </cell>
        </row>
        <row r="2840">
          <cell r="AC2840">
            <v>0</v>
          </cell>
        </row>
        <row r="2841">
          <cell r="AC2841">
            <v>0</v>
          </cell>
        </row>
        <row r="2842">
          <cell r="AC2842">
            <v>0</v>
          </cell>
        </row>
        <row r="2843">
          <cell r="AC2843">
            <v>0</v>
          </cell>
        </row>
        <row r="2844">
          <cell r="AC2844">
            <v>0</v>
          </cell>
        </row>
        <row r="2845">
          <cell r="AC2845">
            <v>0</v>
          </cell>
        </row>
        <row r="2846">
          <cell r="AC2846">
            <v>0</v>
          </cell>
        </row>
        <row r="2847">
          <cell r="AC2847">
            <v>0</v>
          </cell>
        </row>
        <row r="2848">
          <cell r="AC2848">
            <v>0</v>
          </cell>
        </row>
        <row r="2849">
          <cell r="AC2849">
            <v>0</v>
          </cell>
        </row>
        <row r="2850">
          <cell r="AC2850">
            <v>0</v>
          </cell>
        </row>
        <row r="2851">
          <cell r="AC2851">
            <v>0</v>
          </cell>
        </row>
        <row r="2852">
          <cell r="AC2852">
            <v>0</v>
          </cell>
        </row>
        <row r="2853">
          <cell r="AC2853">
            <v>0</v>
          </cell>
        </row>
        <row r="2854">
          <cell r="AC2854">
            <v>0</v>
          </cell>
        </row>
        <row r="2855">
          <cell r="AC2855">
            <v>0</v>
          </cell>
        </row>
        <row r="2856">
          <cell r="AC2856">
            <v>0</v>
          </cell>
        </row>
        <row r="2857">
          <cell r="AC2857">
            <v>0</v>
          </cell>
        </row>
        <row r="2858">
          <cell r="AC2858">
            <v>0</v>
          </cell>
        </row>
        <row r="2859">
          <cell r="AC2859">
            <v>0</v>
          </cell>
        </row>
        <row r="2860">
          <cell r="AC2860">
            <v>0</v>
          </cell>
        </row>
        <row r="2861">
          <cell r="AC2861">
            <v>0</v>
          </cell>
        </row>
        <row r="2862">
          <cell r="AC2862">
            <v>0</v>
          </cell>
        </row>
        <row r="2863">
          <cell r="AC2863">
            <v>0</v>
          </cell>
        </row>
        <row r="2864">
          <cell r="AC2864">
            <v>0</v>
          </cell>
        </row>
        <row r="2865">
          <cell r="AC2865">
            <v>0</v>
          </cell>
        </row>
        <row r="2866">
          <cell r="AC2866">
            <v>0</v>
          </cell>
        </row>
        <row r="2867">
          <cell r="AC2867">
            <v>0</v>
          </cell>
        </row>
        <row r="2868">
          <cell r="AC2868">
            <v>0</v>
          </cell>
        </row>
        <row r="2869">
          <cell r="AC2869">
            <v>0</v>
          </cell>
        </row>
        <row r="2870">
          <cell r="AC2870">
            <v>0</v>
          </cell>
        </row>
        <row r="2871">
          <cell r="AC2871">
            <v>0</v>
          </cell>
        </row>
        <row r="2872">
          <cell r="AC2872">
            <v>0</v>
          </cell>
        </row>
        <row r="2873">
          <cell r="AC2873">
            <v>0</v>
          </cell>
        </row>
        <row r="2874">
          <cell r="AC2874">
            <v>0</v>
          </cell>
        </row>
        <row r="2875">
          <cell r="AC2875">
            <v>0</v>
          </cell>
        </row>
        <row r="2876">
          <cell r="AC2876">
            <v>0</v>
          </cell>
        </row>
        <row r="2877">
          <cell r="AC2877">
            <v>0</v>
          </cell>
        </row>
        <row r="2878">
          <cell r="AC2878">
            <v>0</v>
          </cell>
        </row>
        <row r="2879">
          <cell r="AC2879">
            <v>0</v>
          </cell>
        </row>
        <row r="2880">
          <cell r="AC2880">
            <v>0</v>
          </cell>
        </row>
        <row r="2881">
          <cell r="AC2881">
            <v>0</v>
          </cell>
        </row>
        <row r="2882">
          <cell r="AC2882">
            <v>0</v>
          </cell>
        </row>
        <row r="2883">
          <cell r="AC2883">
            <v>0</v>
          </cell>
        </row>
        <row r="2884">
          <cell r="AC2884">
            <v>0</v>
          </cell>
        </row>
        <row r="2885">
          <cell r="AC2885">
            <v>0</v>
          </cell>
        </row>
        <row r="2886">
          <cell r="AC2886">
            <v>0</v>
          </cell>
        </row>
        <row r="2887">
          <cell r="AC2887">
            <v>0</v>
          </cell>
        </row>
        <row r="2888">
          <cell r="AC2888">
            <v>0</v>
          </cell>
        </row>
        <row r="2889">
          <cell r="AC2889">
            <v>0</v>
          </cell>
        </row>
        <row r="2890">
          <cell r="AC2890">
            <v>0</v>
          </cell>
        </row>
        <row r="2891">
          <cell r="AC2891">
            <v>0</v>
          </cell>
        </row>
        <row r="2892">
          <cell r="AC2892">
            <v>0</v>
          </cell>
        </row>
        <row r="2893">
          <cell r="AC2893">
            <v>0</v>
          </cell>
        </row>
        <row r="2894">
          <cell r="AC2894">
            <v>0</v>
          </cell>
        </row>
        <row r="2895">
          <cell r="AC2895">
            <v>0</v>
          </cell>
        </row>
        <row r="2896">
          <cell r="AC2896">
            <v>0</v>
          </cell>
        </row>
        <row r="2897">
          <cell r="AC2897">
            <v>0</v>
          </cell>
        </row>
        <row r="2898">
          <cell r="AC2898">
            <v>0</v>
          </cell>
        </row>
        <row r="2899">
          <cell r="AC2899">
            <v>0</v>
          </cell>
        </row>
        <row r="2900">
          <cell r="AC2900">
            <v>0</v>
          </cell>
        </row>
        <row r="2901">
          <cell r="AC2901">
            <v>0</v>
          </cell>
        </row>
        <row r="2902">
          <cell r="AC2902">
            <v>0</v>
          </cell>
        </row>
        <row r="2903">
          <cell r="AC2903">
            <v>0</v>
          </cell>
        </row>
        <row r="2904">
          <cell r="AC2904">
            <v>0</v>
          </cell>
        </row>
        <row r="2905">
          <cell r="AC2905">
            <v>0</v>
          </cell>
        </row>
        <row r="2906">
          <cell r="AC2906">
            <v>0</v>
          </cell>
        </row>
        <row r="2907">
          <cell r="AC2907">
            <v>0</v>
          </cell>
        </row>
        <row r="2908">
          <cell r="AC2908">
            <v>0</v>
          </cell>
        </row>
        <row r="2909">
          <cell r="AC2909">
            <v>0</v>
          </cell>
        </row>
        <row r="2910">
          <cell r="AC2910">
            <v>0</v>
          </cell>
        </row>
        <row r="2911">
          <cell r="AC2911">
            <v>0</v>
          </cell>
        </row>
        <row r="2912">
          <cell r="AC2912">
            <v>0</v>
          </cell>
        </row>
        <row r="2913">
          <cell r="AC2913">
            <v>0</v>
          </cell>
        </row>
        <row r="2914">
          <cell r="AC2914">
            <v>0</v>
          </cell>
        </row>
        <row r="2915">
          <cell r="AC2915">
            <v>0</v>
          </cell>
        </row>
        <row r="2916">
          <cell r="AC2916">
            <v>0</v>
          </cell>
        </row>
        <row r="2917">
          <cell r="AC2917">
            <v>0</v>
          </cell>
        </row>
        <row r="2918">
          <cell r="AC2918">
            <v>0</v>
          </cell>
        </row>
        <row r="2919">
          <cell r="AC2919">
            <v>0</v>
          </cell>
        </row>
        <row r="2920">
          <cell r="AC2920">
            <v>0</v>
          </cell>
        </row>
        <row r="2921">
          <cell r="AC2921">
            <v>0</v>
          </cell>
        </row>
        <row r="2922">
          <cell r="AC2922">
            <v>0</v>
          </cell>
        </row>
        <row r="2923">
          <cell r="AC2923">
            <v>0</v>
          </cell>
        </row>
        <row r="2924">
          <cell r="AC2924">
            <v>0</v>
          </cell>
        </row>
        <row r="2925">
          <cell r="AC2925">
            <v>0</v>
          </cell>
        </row>
        <row r="2926">
          <cell r="AC2926">
            <v>0</v>
          </cell>
        </row>
        <row r="2927">
          <cell r="AC2927">
            <v>0</v>
          </cell>
        </row>
        <row r="2928">
          <cell r="AC2928">
            <v>0</v>
          </cell>
        </row>
        <row r="2929">
          <cell r="AC2929">
            <v>0</v>
          </cell>
        </row>
        <row r="2930">
          <cell r="AC2930">
            <v>0</v>
          </cell>
        </row>
        <row r="2931">
          <cell r="AC2931">
            <v>0</v>
          </cell>
        </row>
        <row r="2932">
          <cell r="AC2932">
            <v>0</v>
          </cell>
        </row>
        <row r="2933">
          <cell r="AC2933">
            <v>0</v>
          </cell>
        </row>
        <row r="2934">
          <cell r="AC2934">
            <v>0</v>
          </cell>
        </row>
        <row r="2935">
          <cell r="AC2935">
            <v>0</v>
          </cell>
        </row>
        <row r="2936">
          <cell r="AC2936">
            <v>0</v>
          </cell>
        </row>
        <row r="2937">
          <cell r="AC2937">
            <v>0</v>
          </cell>
        </row>
        <row r="2938">
          <cell r="AC2938">
            <v>0</v>
          </cell>
        </row>
        <row r="2939">
          <cell r="AC2939">
            <v>0</v>
          </cell>
        </row>
        <row r="2940">
          <cell r="AC2940">
            <v>0</v>
          </cell>
        </row>
        <row r="2941">
          <cell r="AC2941">
            <v>0</v>
          </cell>
        </row>
        <row r="2942">
          <cell r="AC2942">
            <v>0</v>
          </cell>
        </row>
        <row r="2943">
          <cell r="AC2943">
            <v>0</v>
          </cell>
        </row>
        <row r="2944">
          <cell r="AC2944">
            <v>0</v>
          </cell>
        </row>
        <row r="2945">
          <cell r="AC2945">
            <v>0</v>
          </cell>
        </row>
        <row r="2946">
          <cell r="AC2946">
            <v>0</v>
          </cell>
        </row>
        <row r="2947">
          <cell r="AC2947">
            <v>0</v>
          </cell>
        </row>
        <row r="2948">
          <cell r="AC2948">
            <v>0</v>
          </cell>
        </row>
        <row r="2949">
          <cell r="AC2949">
            <v>0</v>
          </cell>
        </row>
        <row r="2950">
          <cell r="AC2950">
            <v>0</v>
          </cell>
        </row>
        <row r="2951">
          <cell r="AC2951">
            <v>0</v>
          </cell>
        </row>
        <row r="2952">
          <cell r="AC2952">
            <v>0</v>
          </cell>
        </row>
        <row r="2953">
          <cell r="AC2953">
            <v>0</v>
          </cell>
        </row>
        <row r="2954">
          <cell r="AC2954">
            <v>0</v>
          </cell>
        </row>
        <row r="2955">
          <cell r="AC2955">
            <v>0</v>
          </cell>
        </row>
        <row r="2956">
          <cell r="AC2956">
            <v>0</v>
          </cell>
        </row>
        <row r="2957">
          <cell r="AC2957">
            <v>0</v>
          </cell>
        </row>
        <row r="2958">
          <cell r="AC2958">
            <v>0</v>
          </cell>
        </row>
        <row r="2959">
          <cell r="AC2959">
            <v>0</v>
          </cell>
        </row>
        <row r="2960">
          <cell r="AC2960">
            <v>0</v>
          </cell>
        </row>
        <row r="2961">
          <cell r="AC2961">
            <v>0</v>
          </cell>
        </row>
        <row r="2962">
          <cell r="AC2962">
            <v>0</v>
          </cell>
        </row>
        <row r="2963">
          <cell r="AC2963">
            <v>0</v>
          </cell>
        </row>
        <row r="2964">
          <cell r="AC2964">
            <v>0</v>
          </cell>
        </row>
        <row r="2965">
          <cell r="AC2965">
            <v>0</v>
          </cell>
        </row>
        <row r="2966">
          <cell r="AC2966">
            <v>0</v>
          </cell>
        </row>
        <row r="2967">
          <cell r="AC2967">
            <v>0</v>
          </cell>
        </row>
        <row r="2968">
          <cell r="AC2968">
            <v>0</v>
          </cell>
        </row>
        <row r="2969">
          <cell r="AC2969">
            <v>0</v>
          </cell>
        </row>
        <row r="2970">
          <cell r="AC2970">
            <v>0</v>
          </cell>
        </row>
        <row r="2971">
          <cell r="AC2971">
            <v>0</v>
          </cell>
        </row>
        <row r="2972">
          <cell r="AC2972">
            <v>0</v>
          </cell>
        </row>
        <row r="2973">
          <cell r="AC2973">
            <v>0</v>
          </cell>
        </row>
        <row r="2974">
          <cell r="AC2974">
            <v>0</v>
          </cell>
        </row>
        <row r="2975">
          <cell r="AC2975">
            <v>0</v>
          </cell>
        </row>
        <row r="2976">
          <cell r="AC2976">
            <v>0</v>
          </cell>
        </row>
        <row r="2977">
          <cell r="AC2977">
            <v>0</v>
          </cell>
        </row>
        <row r="2978">
          <cell r="AC2978">
            <v>0</v>
          </cell>
        </row>
        <row r="2979">
          <cell r="AC2979">
            <v>0</v>
          </cell>
        </row>
        <row r="2980">
          <cell r="AC2980">
            <v>0</v>
          </cell>
        </row>
        <row r="2981">
          <cell r="AC2981">
            <v>0</v>
          </cell>
        </row>
        <row r="2982">
          <cell r="AC2982">
            <v>0</v>
          </cell>
        </row>
        <row r="2983">
          <cell r="AC2983">
            <v>0</v>
          </cell>
        </row>
        <row r="2984">
          <cell r="AC2984">
            <v>0</v>
          </cell>
        </row>
        <row r="2985">
          <cell r="AC2985">
            <v>0</v>
          </cell>
        </row>
        <row r="2986">
          <cell r="AC2986">
            <v>0</v>
          </cell>
        </row>
        <row r="2987">
          <cell r="AC2987">
            <v>0</v>
          </cell>
        </row>
        <row r="2988">
          <cell r="AC2988">
            <v>0</v>
          </cell>
        </row>
        <row r="2989">
          <cell r="AC2989">
            <v>0</v>
          </cell>
        </row>
        <row r="2990">
          <cell r="AC2990">
            <v>0</v>
          </cell>
        </row>
        <row r="2991">
          <cell r="AC2991">
            <v>0</v>
          </cell>
        </row>
        <row r="2992">
          <cell r="AC2992">
            <v>0</v>
          </cell>
        </row>
        <row r="2993">
          <cell r="AC2993">
            <v>0</v>
          </cell>
        </row>
        <row r="2994">
          <cell r="AC2994">
            <v>0</v>
          </cell>
        </row>
        <row r="2995">
          <cell r="AC2995">
            <v>0</v>
          </cell>
        </row>
        <row r="2996">
          <cell r="AC2996">
            <v>0</v>
          </cell>
        </row>
        <row r="2997">
          <cell r="AC2997">
            <v>0</v>
          </cell>
        </row>
        <row r="2998">
          <cell r="AC2998">
            <v>0</v>
          </cell>
        </row>
        <row r="2999">
          <cell r="AC2999">
            <v>0</v>
          </cell>
        </row>
        <row r="3000">
          <cell r="AC3000">
            <v>0</v>
          </cell>
        </row>
        <row r="3001">
          <cell r="AC3001">
            <v>0</v>
          </cell>
        </row>
        <row r="3002">
          <cell r="AC3002">
            <v>0</v>
          </cell>
        </row>
        <row r="3003">
          <cell r="AC3003">
            <v>0</v>
          </cell>
        </row>
        <row r="3004">
          <cell r="AC3004">
            <v>0</v>
          </cell>
        </row>
        <row r="3005">
          <cell r="AC3005">
            <v>0</v>
          </cell>
        </row>
        <row r="3006">
          <cell r="AC3006">
            <v>0</v>
          </cell>
        </row>
        <row r="3007">
          <cell r="AC3007">
            <v>0</v>
          </cell>
        </row>
        <row r="3008">
          <cell r="AC3008">
            <v>0</v>
          </cell>
        </row>
        <row r="3009">
          <cell r="AC3009">
            <v>0</v>
          </cell>
        </row>
        <row r="3010">
          <cell r="AC3010">
            <v>0</v>
          </cell>
        </row>
        <row r="3011">
          <cell r="AC3011">
            <v>0</v>
          </cell>
        </row>
        <row r="3012">
          <cell r="AC3012">
            <v>0</v>
          </cell>
        </row>
        <row r="3013">
          <cell r="AC3013">
            <v>0</v>
          </cell>
        </row>
        <row r="3014">
          <cell r="AC3014">
            <v>0</v>
          </cell>
        </row>
        <row r="3015">
          <cell r="AC3015">
            <v>0</v>
          </cell>
        </row>
        <row r="3016">
          <cell r="AC3016">
            <v>0</v>
          </cell>
        </row>
        <row r="3017">
          <cell r="AC3017">
            <v>0</v>
          </cell>
        </row>
        <row r="3018">
          <cell r="AC3018">
            <v>0</v>
          </cell>
        </row>
        <row r="3019">
          <cell r="AC3019">
            <v>0</v>
          </cell>
        </row>
        <row r="3020">
          <cell r="AC3020">
            <v>0</v>
          </cell>
        </row>
        <row r="3021">
          <cell r="AC3021">
            <v>0</v>
          </cell>
        </row>
        <row r="3022">
          <cell r="AC3022">
            <v>0</v>
          </cell>
        </row>
        <row r="3023">
          <cell r="AC3023">
            <v>0</v>
          </cell>
        </row>
        <row r="3024">
          <cell r="AC3024">
            <v>0</v>
          </cell>
        </row>
        <row r="3025">
          <cell r="AC3025">
            <v>0</v>
          </cell>
        </row>
        <row r="3026">
          <cell r="AC3026">
            <v>0</v>
          </cell>
        </row>
        <row r="3027">
          <cell r="AC3027">
            <v>0</v>
          </cell>
        </row>
        <row r="3028">
          <cell r="AC3028">
            <v>0</v>
          </cell>
        </row>
        <row r="3029">
          <cell r="AC3029">
            <v>0</v>
          </cell>
        </row>
        <row r="3030">
          <cell r="AC3030">
            <v>0</v>
          </cell>
        </row>
        <row r="3031">
          <cell r="AC3031">
            <v>0</v>
          </cell>
        </row>
        <row r="3032">
          <cell r="AC3032">
            <v>0</v>
          </cell>
        </row>
        <row r="3033">
          <cell r="AC3033">
            <v>0</v>
          </cell>
        </row>
        <row r="3034">
          <cell r="AC3034">
            <v>0</v>
          </cell>
        </row>
        <row r="3035">
          <cell r="AC3035">
            <v>0</v>
          </cell>
        </row>
        <row r="3036">
          <cell r="AC3036">
            <v>0</v>
          </cell>
        </row>
        <row r="3037">
          <cell r="AC3037">
            <v>0</v>
          </cell>
        </row>
        <row r="3038">
          <cell r="AC3038">
            <v>0</v>
          </cell>
        </row>
        <row r="3039">
          <cell r="AC3039">
            <v>0</v>
          </cell>
        </row>
        <row r="3040">
          <cell r="AC3040">
            <v>0</v>
          </cell>
        </row>
        <row r="3041">
          <cell r="AC3041">
            <v>0</v>
          </cell>
        </row>
        <row r="3042">
          <cell r="AC3042">
            <v>0</v>
          </cell>
        </row>
        <row r="3043">
          <cell r="AC3043">
            <v>0</v>
          </cell>
        </row>
        <row r="3044">
          <cell r="AC3044">
            <v>0</v>
          </cell>
        </row>
        <row r="3045">
          <cell r="AC3045">
            <v>0</v>
          </cell>
        </row>
        <row r="3046">
          <cell r="AC3046">
            <v>0</v>
          </cell>
        </row>
        <row r="3047">
          <cell r="AC3047">
            <v>0</v>
          </cell>
        </row>
        <row r="3048">
          <cell r="AC3048">
            <v>0</v>
          </cell>
        </row>
        <row r="3049">
          <cell r="AC3049">
            <v>0</v>
          </cell>
        </row>
        <row r="3050">
          <cell r="AC3050">
            <v>0</v>
          </cell>
        </row>
        <row r="3051">
          <cell r="AC3051">
            <v>0</v>
          </cell>
        </row>
        <row r="3052">
          <cell r="AC3052">
            <v>0</v>
          </cell>
        </row>
        <row r="3053">
          <cell r="AC3053">
            <v>0</v>
          </cell>
        </row>
        <row r="3054">
          <cell r="AC3054">
            <v>0</v>
          </cell>
        </row>
        <row r="3055">
          <cell r="AC3055">
            <v>0</v>
          </cell>
        </row>
        <row r="3056">
          <cell r="AC3056">
            <v>0</v>
          </cell>
        </row>
        <row r="3057">
          <cell r="AC3057">
            <v>0</v>
          </cell>
        </row>
        <row r="3058">
          <cell r="AC3058">
            <v>0</v>
          </cell>
        </row>
        <row r="3059">
          <cell r="AC3059">
            <v>0</v>
          </cell>
        </row>
        <row r="3060">
          <cell r="AC3060">
            <v>0</v>
          </cell>
        </row>
        <row r="3061">
          <cell r="AC3061">
            <v>0</v>
          </cell>
        </row>
        <row r="3062">
          <cell r="AC3062">
            <v>0</v>
          </cell>
        </row>
        <row r="3063">
          <cell r="AC3063">
            <v>0</v>
          </cell>
        </row>
        <row r="3064">
          <cell r="AC3064">
            <v>0</v>
          </cell>
        </row>
        <row r="3065">
          <cell r="AC3065">
            <v>0</v>
          </cell>
        </row>
        <row r="3066">
          <cell r="AC3066">
            <v>0</v>
          </cell>
        </row>
        <row r="3067">
          <cell r="AC3067">
            <v>0</v>
          </cell>
        </row>
        <row r="3068">
          <cell r="AC3068">
            <v>0</v>
          </cell>
        </row>
        <row r="3069">
          <cell r="AC3069">
            <v>0</v>
          </cell>
        </row>
        <row r="3070">
          <cell r="AC3070">
            <v>0</v>
          </cell>
        </row>
        <row r="3071">
          <cell r="AC3071">
            <v>0</v>
          </cell>
        </row>
        <row r="3072">
          <cell r="AC3072">
            <v>0</v>
          </cell>
        </row>
        <row r="3073">
          <cell r="AC3073">
            <v>0</v>
          </cell>
        </row>
        <row r="3074">
          <cell r="AC3074">
            <v>0</v>
          </cell>
        </row>
        <row r="3075">
          <cell r="AC3075">
            <v>0</v>
          </cell>
        </row>
        <row r="3076">
          <cell r="AC3076">
            <v>0</v>
          </cell>
        </row>
        <row r="3077">
          <cell r="AC3077">
            <v>0</v>
          </cell>
        </row>
        <row r="3078">
          <cell r="AC3078">
            <v>0</v>
          </cell>
        </row>
        <row r="3079">
          <cell r="AC3079">
            <v>0</v>
          </cell>
        </row>
        <row r="3080">
          <cell r="AC3080">
            <v>0</v>
          </cell>
        </row>
        <row r="3081">
          <cell r="AC3081">
            <v>0</v>
          </cell>
        </row>
        <row r="3082">
          <cell r="AC3082">
            <v>0</v>
          </cell>
        </row>
        <row r="3083">
          <cell r="AC3083">
            <v>0</v>
          </cell>
        </row>
        <row r="3084">
          <cell r="AC3084">
            <v>0</v>
          </cell>
        </row>
        <row r="3085">
          <cell r="AC3085">
            <v>0</v>
          </cell>
        </row>
        <row r="3086">
          <cell r="AC3086">
            <v>0</v>
          </cell>
        </row>
        <row r="3087">
          <cell r="AC3087">
            <v>0</v>
          </cell>
        </row>
        <row r="3088">
          <cell r="AC3088">
            <v>0</v>
          </cell>
        </row>
        <row r="3089">
          <cell r="AC3089">
            <v>0</v>
          </cell>
        </row>
        <row r="3090">
          <cell r="AC3090">
            <v>0</v>
          </cell>
        </row>
        <row r="3091">
          <cell r="AC3091">
            <v>0</v>
          </cell>
        </row>
        <row r="3092">
          <cell r="AC3092">
            <v>0</v>
          </cell>
        </row>
        <row r="3093">
          <cell r="AC3093">
            <v>0</v>
          </cell>
        </row>
        <row r="3094">
          <cell r="AC3094">
            <v>0</v>
          </cell>
        </row>
        <row r="3095">
          <cell r="AC3095">
            <v>0</v>
          </cell>
        </row>
        <row r="3096">
          <cell r="AC3096">
            <v>0</v>
          </cell>
        </row>
        <row r="3097">
          <cell r="AC3097">
            <v>0</v>
          </cell>
        </row>
        <row r="3098">
          <cell r="AC3098">
            <v>0</v>
          </cell>
        </row>
        <row r="3099">
          <cell r="AC3099">
            <v>0</v>
          </cell>
        </row>
        <row r="3100">
          <cell r="AC3100">
            <v>0</v>
          </cell>
        </row>
        <row r="3101">
          <cell r="AC3101">
            <v>0</v>
          </cell>
        </row>
        <row r="3102">
          <cell r="AC3102">
            <v>0</v>
          </cell>
        </row>
        <row r="3103">
          <cell r="AC3103">
            <v>0</v>
          </cell>
        </row>
        <row r="3104">
          <cell r="AC3104">
            <v>0</v>
          </cell>
        </row>
        <row r="3105">
          <cell r="AC3105">
            <v>0</v>
          </cell>
        </row>
        <row r="3106">
          <cell r="AC3106">
            <v>0</v>
          </cell>
        </row>
        <row r="3107">
          <cell r="AC3107">
            <v>0</v>
          </cell>
        </row>
        <row r="3108">
          <cell r="AC3108">
            <v>0</v>
          </cell>
        </row>
        <row r="3109">
          <cell r="AC3109">
            <v>0</v>
          </cell>
        </row>
        <row r="3110">
          <cell r="AC3110">
            <v>0</v>
          </cell>
        </row>
        <row r="3111">
          <cell r="AC3111">
            <v>0</v>
          </cell>
        </row>
        <row r="3112">
          <cell r="AC3112">
            <v>0</v>
          </cell>
        </row>
        <row r="3113">
          <cell r="AC3113">
            <v>0</v>
          </cell>
        </row>
        <row r="3114">
          <cell r="AC3114">
            <v>0</v>
          </cell>
        </row>
        <row r="3115">
          <cell r="AC3115">
            <v>0</v>
          </cell>
        </row>
        <row r="3116">
          <cell r="AC3116">
            <v>0</v>
          </cell>
        </row>
        <row r="3117">
          <cell r="AC3117">
            <v>0</v>
          </cell>
        </row>
        <row r="3118">
          <cell r="AC3118">
            <v>0</v>
          </cell>
        </row>
        <row r="3119">
          <cell r="AC3119">
            <v>0</v>
          </cell>
        </row>
        <row r="3120">
          <cell r="AC3120">
            <v>0</v>
          </cell>
        </row>
        <row r="3121">
          <cell r="AC3121">
            <v>0</v>
          </cell>
        </row>
        <row r="3122">
          <cell r="AC3122">
            <v>0</v>
          </cell>
        </row>
        <row r="3123">
          <cell r="AC3123">
            <v>0</v>
          </cell>
        </row>
        <row r="3124">
          <cell r="AC3124">
            <v>0</v>
          </cell>
        </row>
        <row r="3125">
          <cell r="AC3125">
            <v>0</v>
          </cell>
        </row>
        <row r="3126">
          <cell r="AC3126">
            <v>0</v>
          </cell>
        </row>
        <row r="3127">
          <cell r="AC3127">
            <v>0</v>
          </cell>
        </row>
        <row r="3128">
          <cell r="AC3128">
            <v>0</v>
          </cell>
        </row>
        <row r="3129">
          <cell r="AC3129">
            <v>0</v>
          </cell>
        </row>
        <row r="3130">
          <cell r="AC3130">
            <v>0</v>
          </cell>
        </row>
        <row r="3131">
          <cell r="AC3131">
            <v>0</v>
          </cell>
        </row>
        <row r="3132">
          <cell r="AC3132">
            <v>0</v>
          </cell>
        </row>
        <row r="3133">
          <cell r="AC3133">
            <v>0</v>
          </cell>
        </row>
        <row r="3134">
          <cell r="AC3134">
            <v>0</v>
          </cell>
        </row>
        <row r="3135">
          <cell r="AC3135">
            <v>0</v>
          </cell>
        </row>
        <row r="3136">
          <cell r="AC3136">
            <v>0</v>
          </cell>
        </row>
        <row r="3137">
          <cell r="AC3137">
            <v>0</v>
          </cell>
        </row>
        <row r="3138">
          <cell r="AC3138">
            <v>0</v>
          </cell>
        </row>
        <row r="3139">
          <cell r="AC3139">
            <v>0</v>
          </cell>
        </row>
        <row r="3140">
          <cell r="AC3140">
            <v>0</v>
          </cell>
        </row>
        <row r="3141">
          <cell r="AC3141">
            <v>0</v>
          </cell>
        </row>
        <row r="3142">
          <cell r="AC3142">
            <v>0</v>
          </cell>
        </row>
        <row r="3143">
          <cell r="AC3143">
            <v>0</v>
          </cell>
        </row>
        <row r="3144">
          <cell r="AC3144">
            <v>0</v>
          </cell>
        </row>
        <row r="3145">
          <cell r="AC3145">
            <v>0</v>
          </cell>
        </row>
        <row r="3146">
          <cell r="AC3146">
            <v>0</v>
          </cell>
        </row>
        <row r="3147">
          <cell r="AC3147">
            <v>0</v>
          </cell>
        </row>
        <row r="3148">
          <cell r="AC3148">
            <v>0</v>
          </cell>
        </row>
        <row r="3149">
          <cell r="AC3149">
            <v>0</v>
          </cell>
        </row>
        <row r="3150">
          <cell r="AC3150">
            <v>0</v>
          </cell>
        </row>
        <row r="3151">
          <cell r="AC3151">
            <v>0</v>
          </cell>
        </row>
        <row r="3152">
          <cell r="AC3152">
            <v>0</v>
          </cell>
        </row>
        <row r="3153">
          <cell r="AC3153">
            <v>0</v>
          </cell>
        </row>
        <row r="3154">
          <cell r="AC3154">
            <v>0</v>
          </cell>
        </row>
        <row r="3155">
          <cell r="AC3155">
            <v>0</v>
          </cell>
        </row>
        <row r="3156">
          <cell r="AC3156">
            <v>0</v>
          </cell>
        </row>
        <row r="3157">
          <cell r="AC3157">
            <v>0</v>
          </cell>
        </row>
        <row r="3158">
          <cell r="AC3158">
            <v>0</v>
          </cell>
        </row>
        <row r="3159">
          <cell r="AC3159">
            <v>0</v>
          </cell>
        </row>
        <row r="3160">
          <cell r="AC3160">
            <v>0</v>
          </cell>
        </row>
        <row r="3161">
          <cell r="AC3161">
            <v>0</v>
          </cell>
        </row>
        <row r="3162">
          <cell r="AC3162">
            <v>0</v>
          </cell>
        </row>
        <row r="3163">
          <cell r="AC3163">
            <v>0</v>
          </cell>
        </row>
        <row r="3164">
          <cell r="AC3164">
            <v>0</v>
          </cell>
        </row>
        <row r="3165">
          <cell r="AC3165">
            <v>0</v>
          </cell>
        </row>
        <row r="3166">
          <cell r="AC3166">
            <v>0</v>
          </cell>
        </row>
        <row r="3167">
          <cell r="AC3167">
            <v>0</v>
          </cell>
        </row>
        <row r="3168">
          <cell r="AC3168">
            <v>0</v>
          </cell>
        </row>
        <row r="3169">
          <cell r="AC3169">
            <v>0</v>
          </cell>
        </row>
        <row r="3170">
          <cell r="AC3170">
            <v>0</v>
          </cell>
        </row>
        <row r="3171">
          <cell r="AC3171">
            <v>0</v>
          </cell>
        </row>
        <row r="3172">
          <cell r="AC3172">
            <v>0</v>
          </cell>
        </row>
        <row r="3173">
          <cell r="AC3173">
            <v>0</v>
          </cell>
        </row>
        <row r="3174">
          <cell r="AC3174">
            <v>0</v>
          </cell>
        </row>
        <row r="3175">
          <cell r="AC3175">
            <v>0</v>
          </cell>
        </row>
        <row r="3176">
          <cell r="AC3176">
            <v>0</v>
          </cell>
        </row>
        <row r="3177">
          <cell r="AC3177">
            <v>0</v>
          </cell>
        </row>
        <row r="3178">
          <cell r="AC3178">
            <v>0</v>
          </cell>
        </row>
        <row r="3179">
          <cell r="AC3179">
            <v>0</v>
          </cell>
        </row>
        <row r="3180">
          <cell r="AC3180">
            <v>0</v>
          </cell>
        </row>
        <row r="3181">
          <cell r="AC3181">
            <v>0</v>
          </cell>
        </row>
        <row r="3182">
          <cell r="AC3182">
            <v>0</v>
          </cell>
        </row>
        <row r="3183">
          <cell r="AC3183">
            <v>0</v>
          </cell>
        </row>
        <row r="3184">
          <cell r="AC3184">
            <v>0</v>
          </cell>
        </row>
        <row r="3185">
          <cell r="AC3185">
            <v>0</v>
          </cell>
        </row>
        <row r="3186">
          <cell r="AC3186">
            <v>0</v>
          </cell>
        </row>
        <row r="3187">
          <cell r="AC3187">
            <v>0</v>
          </cell>
        </row>
        <row r="3188">
          <cell r="AC3188">
            <v>0</v>
          </cell>
        </row>
        <row r="3189">
          <cell r="AC3189">
            <v>0</v>
          </cell>
        </row>
        <row r="3190">
          <cell r="AC3190">
            <v>0</v>
          </cell>
        </row>
        <row r="3191">
          <cell r="AC3191">
            <v>0</v>
          </cell>
        </row>
        <row r="3192">
          <cell r="AC3192">
            <v>0</v>
          </cell>
        </row>
        <row r="3193">
          <cell r="AC3193">
            <v>0</v>
          </cell>
        </row>
        <row r="3194">
          <cell r="AC3194">
            <v>0</v>
          </cell>
        </row>
        <row r="3195">
          <cell r="AC3195">
            <v>0</v>
          </cell>
        </row>
        <row r="3196">
          <cell r="AC3196">
            <v>0</v>
          </cell>
        </row>
        <row r="3197">
          <cell r="AC3197">
            <v>0</v>
          </cell>
        </row>
        <row r="3198">
          <cell r="AC3198">
            <v>0</v>
          </cell>
        </row>
        <row r="3199">
          <cell r="AC3199">
            <v>0</v>
          </cell>
        </row>
        <row r="3200">
          <cell r="AC3200">
            <v>0</v>
          </cell>
        </row>
        <row r="3201">
          <cell r="AC3201">
            <v>0</v>
          </cell>
        </row>
        <row r="3202">
          <cell r="AC3202">
            <v>0</v>
          </cell>
        </row>
        <row r="3203">
          <cell r="AC3203">
            <v>0</v>
          </cell>
        </row>
        <row r="3204">
          <cell r="AC3204">
            <v>0</v>
          </cell>
        </row>
        <row r="3205">
          <cell r="AC3205">
            <v>0</v>
          </cell>
        </row>
        <row r="3206">
          <cell r="AC3206">
            <v>0</v>
          </cell>
        </row>
        <row r="3207">
          <cell r="AC3207">
            <v>0</v>
          </cell>
        </row>
        <row r="3208">
          <cell r="AC3208">
            <v>0</v>
          </cell>
        </row>
        <row r="3209">
          <cell r="AC3209">
            <v>0</v>
          </cell>
        </row>
        <row r="3210">
          <cell r="AC3210">
            <v>0</v>
          </cell>
        </row>
        <row r="3211">
          <cell r="AC3211">
            <v>0</v>
          </cell>
        </row>
        <row r="3212">
          <cell r="AC3212">
            <v>0</v>
          </cell>
        </row>
        <row r="3213">
          <cell r="AC3213">
            <v>0</v>
          </cell>
        </row>
        <row r="3214">
          <cell r="AC3214">
            <v>0</v>
          </cell>
        </row>
        <row r="3215">
          <cell r="AC3215">
            <v>0</v>
          </cell>
        </row>
        <row r="3216">
          <cell r="AC3216">
            <v>0</v>
          </cell>
        </row>
        <row r="3217">
          <cell r="AC3217">
            <v>0</v>
          </cell>
        </row>
        <row r="3218">
          <cell r="AC3218">
            <v>0</v>
          </cell>
        </row>
        <row r="3219">
          <cell r="AC3219">
            <v>0</v>
          </cell>
        </row>
        <row r="3220">
          <cell r="AC3220">
            <v>0</v>
          </cell>
        </row>
        <row r="3221">
          <cell r="AC3221">
            <v>0</v>
          </cell>
        </row>
        <row r="3222">
          <cell r="AC3222">
            <v>0</v>
          </cell>
        </row>
        <row r="3223">
          <cell r="AC3223">
            <v>0</v>
          </cell>
        </row>
        <row r="3224">
          <cell r="AC3224">
            <v>0</v>
          </cell>
        </row>
        <row r="3225">
          <cell r="AC3225">
            <v>0</v>
          </cell>
        </row>
        <row r="3226">
          <cell r="AC3226">
            <v>0</v>
          </cell>
        </row>
        <row r="3227">
          <cell r="AC3227">
            <v>0</v>
          </cell>
        </row>
        <row r="3228">
          <cell r="AC3228">
            <v>0</v>
          </cell>
        </row>
        <row r="3229">
          <cell r="AC3229">
            <v>0</v>
          </cell>
        </row>
        <row r="3230">
          <cell r="AC3230">
            <v>0</v>
          </cell>
        </row>
        <row r="3231">
          <cell r="AC3231">
            <v>0</v>
          </cell>
        </row>
        <row r="3232">
          <cell r="AC3232">
            <v>0</v>
          </cell>
        </row>
        <row r="3233">
          <cell r="AC3233">
            <v>0</v>
          </cell>
        </row>
        <row r="3234">
          <cell r="AC3234">
            <v>0</v>
          </cell>
        </row>
        <row r="3235">
          <cell r="AC3235">
            <v>0</v>
          </cell>
        </row>
        <row r="3236">
          <cell r="AC3236">
            <v>0</v>
          </cell>
        </row>
        <row r="3237">
          <cell r="AC3237">
            <v>0</v>
          </cell>
        </row>
        <row r="3238">
          <cell r="AC3238">
            <v>0</v>
          </cell>
        </row>
        <row r="3239">
          <cell r="AC3239">
            <v>0</v>
          </cell>
        </row>
        <row r="3240">
          <cell r="AC3240">
            <v>0</v>
          </cell>
        </row>
        <row r="3241">
          <cell r="AC3241">
            <v>0</v>
          </cell>
        </row>
        <row r="3242">
          <cell r="AC3242">
            <v>0</v>
          </cell>
        </row>
        <row r="3243">
          <cell r="AC3243">
            <v>0</v>
          </cell>
        </row>
        <row r="3244">
          <cell r="AC3244">
            <v>0</v>
          </cell>
        </row>
        <row r="3245">
          <cell r="AC3245">
            <v>0</v>
          </cell>
        </row>
        <row r="3246">
          <cell r="AC3246">
            <v>0</v>
          </cell>
        </row>
        <row r="3247">
          <cell r="AC3247">
            <v>0</v>
          </cell>
        </row>
        <row r="3248">
          <cell r="AC3248">
            <v>0</v>
          </cell>
        </row>
        <row r="3249">
          <cell r="AC3249">
            <v>0</v>
          </cell>
        </row>
        <row r="3250">
          <cell r="AC3250">
            <v>0</v>
          </cell>
        </row>
        <row r="3251">
          <cell r="AC3251">
            <v>0</v>
          </cell>
        </row>
        <row r="3252">
          <cell r="AC3252">
            <v>0</v>
          </cell>
        </row>
        <row r="3253">
          <cell r="AC3253">
            <v>0</v>
          </cell>
        </row>
        <row r="3254">
          <cell r="AC3254">
            <v>0</v>
          </cell>
        </row>
        <row r="3255">
          <cell r="AC3255">
            <v>0</v>
          </cell>
        </row>
        <row r="3256">
          <cell r="AC3256">
            <v>0</v>
          </cell>
        </row>
        <row r="3257">
          <cell r="AC3257">
            <v>0</v>
          </cell>
        </row>
        <row r="3258">
          <cell r="AC3258">
            <v>0</v>
          </cell>
        </row>
        <row r="3259">
          <cell r="AC3259">
            <v>0</v>
          </cell>
        </row>
        <row r="3260">
          <cell r="AC3260">
            <v>0</v>
          </cell>
        </row>
        <row r="3261">
          <cell r="AC3261">
            <v>0</v>
          </cell>
        </row>
        <row r="3262">
          <cell r="AC3262">
            <v>0</v>
          </cell>
        </row>
        <row r="3263">
          <cell r="AC3263">
            <v>0</v>
          </cell>
        </row>
        <row r="3264">
          <cell r="AC3264">
            <v>0</v>
          </cell>
        </row>
        <row r="3265">
          <cell r="AC3265">
            <v>0</v>
          </cell>
        </row>
        <row r="3266">
          <cell r="AC3266">
            <v>0</v>
          </cell>
        </row>
        <row r="3267">
          <cell r="AC3267">
            <v>0</v>
          </cell>
        </row>
        <row r="3268">
          <cell r="AC3268">
            <v>0</v>
          </cell>
        </row>
        <row r="3269">
          <cell r="AC3269">
            <v>0</v>
          </cell>
        </row>
        <row r="3270">
          <cell r="AC3270">
            <v>0</v>
          </cell>
        </row>
        <row r="3271">
          <cell r="AC3271">
            <v>0</v>
          </cell>
        </row>
        <row r="3272">
          <cell r="AC3272">
            <v>0</v>
          </cell>
        </row>
        <row r="3273">
          <cell r="AC3273">
            <v>0</v>
          </cell>
        </row>
        <row r="3274">
          <cell r="AC3274">
            <v>0</v>
          </cell>
        </row>
        <row r="3275">
          <cell r="AC3275">
            <v>0</v>
          </cell>
        </row>
        <row r="3276">
          <cell r="AC3276">
            <v>0</v>
          </cell>
        </row>
        <row r="3277">
          <cell r="AC3277">
            <v>0</v>
          </cell>
        </row>
        <row r="3278">
          <cell r="AC3278">
            <v>0</v>
          </cell>
        </row>
        <row r="3279">
          <cell r="AC3279">
            <v>0</v>
          </cell>
        </row>
        <row r="3280">
          <cell r="AC3280">
            <v>0</v>
          </cell>
        </row>
        <row r="3281">
          <cell r="AC3281">
            <v>0</v>
          </cell>
        </row>
        <row r="3282">
          <cell r="AC3282">
            <v>0</v>
          </cell>
        </row>
        <row r="3283">
          <cell r="AC3283">
            <v>0</v>
          </cell>
        </row>
        <row r="3284">
          <cell r="AC3284">
            <v>0</v>
          </cell>
        </row>
        <row r="3285">
          <cell r="AC3285">
            <v>0</v>
          </cell>
        </row>
        <row r="3286">
          <cell r="AC3286">
            <v>0</v>
          </cell>
        </row>
        <row r="3287">
          <cell r="AC3287">
            <v>0</v>
          </cell>
        </row>
        <row r="3288">
          <cell r="AC3288">
            <v>0</v>
          </cell>
        </row>
        <row r="3289">
          <cell r="AC3289">
            <v>0</v>
          </cell>
        </row>
        <row r="3290">
          <cell r="AC3290">
            <v>0</v>
          </cell>
        </row>
        <row r="3291">
          <cell r="AC3291">
            <v>0</v>
          </cell>
        </row>
        <row r="3292">
          <cell r="AC3292">
            <v>0</v>
          </cell>
        </row>
        <row r="3293">
          <cell r="AC3293">
            <v>0</v>
          </cell>
        </row>
        <row r="3294">
          <cell r="AC3294">
            <v>0</v>
          </cell>
        </row>
        <row r="3295">
          <cell r="AC3295">
            <v>0</v>
          </cell>
        </row>
        <row r="3296">
          <cell r="AC3296">
            <v>0</v>
          </cell>
        </row>
        <row r="3297">
          <cell r="AC3297">
            <v>0</v>
          </cell>
        </row>
        <row r="3298">
          <cell r="AC3298">
            <v>0</v>
          </cell>
        </row>
        <row r="3299">
          <cell r="AC3299">
            <v>0</v>
          </cell>
        </row>
        <row r="3300">
          <cell r="AC3300">
            <v>0</v>
          </cell>
        </row>
        <row r="3301">
          <cell r="AC3301">
            <v>0</v>
          </cell>
        </row>
        <row r="3302">
          <cell r="AC3302">
            <v>0</v>
          </cell>
        </row>
        <row r="3303">
          <cell r="AC3303">
            <v>0</v>
          </cell>
        </row>
        <row r="3304">
          <cell r="AC3304">
            <v>0</v>
          </cell>
        </row>
        <row r="3305">
          <cell r="AC3305">
            <v>0</v>
          </cell>
        </row>
        <row r="3306">
          <cell r="AC3306">
            <v>0</v>
          </cell>
        </row>
        <row r="3307">
          <cell r="AC3307">
            <v>0</v>
          </cell>
        </row>
        <row r="3308">
          <cell r="AC3308">
            <v>0</v>
          </cell>
        </row>
        <row r="3309">
          <cell r="AC3309">
            <v>0</v>
          </cell>
        </row>
        <row r="3310">
          <cell r="AC3310">
            <v>0</v>
          </cell>
        </row>
        <row r="3311">
          <cell r="AC3311">
            <v>0</v>
          </cell>
        </row>
        <row r="3312">
          <cell r="AC3312">
            <v>0</v>
          </cell>
        </row>
        <row r="3313">
          <cell r="AC3313">
            <v>0</v>
          </cell>
        </row>
        <row r="3314">
          <cell r="AC3314">
            <v>0</v>
          </cell>
        </row>
        <row r="3315">
          <cell r="AC3315">
            <v>0</v>
          </cell>
        </row>
        <row r="3316">
          <cell r="AC3316">
            <v>0</v>
          </cell>
        </row>
        <row r="3317">
          <cell r="AC3317">
            <v>0</v>
          </cell>
        </row>
        <row r="3318">
          <cell r="AC3318">
            <v>0</v>
          </cell>
        </row>
        <row r="3319">
          <cell r="AC3319">
            <v>0</v>
          </cell>
        </row>
        <row r="3320">
          <cell r="AC3320">
            <v>0</v>
          </cell>
        </row>
        <row r="3321">
          <cell r="AC3321">
            <v>0</v>
          </cell>
        </row>
        <row r="3322">
          <cell r="AC3322">
            <v>0</v>
          </cell>
        </row>
        <row r="3323">
          <cell r="AC3323">
            <v>0</v>
          </cell>
        </row>
        <row r="3324">
          <cell r="AC3324">
            <v>0</v>
          </cell>
        </row>
        <row r="3325">
          <cell r="AC3325">
            <v>0</v>
          </cell>
        </row>
        <row r="3326">
          <cell r="AC3326">
            <v>0</v>
          </cell>
        </row>
        <row r="3327">
          <cell r="AC3327">
            <v>0</v>
          </cell>
        </row>
        <row r="3328">
          <cell r="AC3328">
            <v>0</v>
          </cell>
        </row>
        <row r="3329">
          <cell r="AC3329">
            <v>0</v>
          </cell>
        </row>
        <row r="3330">
          <cell r="AC3330">
            <v>0</v>
          </cell>
        </row>
        <row r="3331">
          <cell r="AC3331">
            <v>0</v>
          </cell>
        </row>
        <row r="3332">
          <cell r="AC3332">
            <v>0</v>
          </cell>
        </row>
        <row r="3333">
          <cell r="AC3333">
            <v>0</v>
          </cell>
        </row>
        <row r="3334">
          <cell r="AC3334">
            <v>0</v>
          </cell>
        </row>
        <row r="3335">
          <cell r="AC3335">
            <v>0</v>
          </cell>
        </row>
        <row r="3336">
          <cell r="AC3336">
            <v>0</v>
          </cell>
        </row>
        <row r="3337">
          <cell r="AC3337">
            <v>0</v>
          </cell>
        </row>
        <row r="3338">
          <cell r="AC3338">
            <v>0</v>
          </cell>
        </row>
        <row r="3339">
          <cell r="AC3339">
            <v>0</v>
          </cell>
        </row>
        <row r="3340">
          <cell r="AC3340">
            <v>0</v>
          </cell>
        </row>
        <row r="3341">
          <cell r="AC3341">
            <v>0</v>
          </cell>
        </row>
        <row r="3342">
          <cell r="AC3342">
            <v>0</v>
          </cell>
        </row>
        <row r="3343">
          <cell r="AC3343">
            <v>0</v>
          </cell>
        </row>
        <row r="3344">
          <cell r="AC3344">
            <v>0</v>
          </cell>
        </row>
        <row r="3345">
          <cell r="AC3345">
            <v>0</v>
          </cell>
        </row>
        <row r="3346">
          <cell r="AC3346">
            <v>0</v>
          </cell>
        </row>
        <row r="3347">
          <cell r="AC3347">
            <v>0</v>
          </cell>
        </row>
        <row r="3348">
          <cell r="AC3348">
            <v>0</v>
          </cell>
        </row>
        <row r="3349">
          <cell r="AC3349">
            <v>0</v>
          </cell>
        </row>
        <row r="3350">
          <cell r="AC3350">
            <v>0</v>
          </cell>
        </row>
        <row r="3351">
          <cell r="AC3351">
            <v>0</v>
          </cell>
        </row>
        <row r="3352">
          <cell r="AC3352">
            <v>0</v>
          </cell>
        </row>
        <row r="3353">
          <cell r="AC3353">
            <v>0</v>
          </cell>
        </row>
        <row r="3354">
          <cell r="AC3354">
            <v>0</v>
          </cell>
        </row>
        <row r="3355">
          <cell r="AC3355">
            <v>0</v>
          </cell>
        </row>
        <row r="3356">
          <cell r="AC3356">
            <v>0</v>
          </cell>
        </row>
        <row r="3357">
          <cell r="AC3357">
            <v>0</v>
          </cell>
        </row>
        <row r="3358">
          <cell r="AC3358">
            <v>0</v>
          </cell>
        </row>
        <row r="3359">
          <cell r="AC3359">
            <v>0</v>
          </cell>
        </row>
        <row r="3360">
          <cell r="AC3360">
            <v>0</v>
          </cell>
        </row>
        <row r="3361">
          <cell r="AC3361">
            <v>0</v>
          </cell>
        </row>
        <row r="3362">
          <cell r="AC3362">
            <v>0</v>
          </cell>
        </row>
        <row r="3363">
          <cell r="AC3363">
            <v>0</v>
          </cell>
        </row>
        <row r="3364">
          <cell r="AC3364">
            <v>0</v>
          </cell>
        </row>
        <row r="3365">
          <cell r="AC3365">
            <v>0</v>
          </cell>
        </row>
        <row r="3366">
          <cell r="AC3366">
            <v>0</v>
          </cell>
        </row>
        <row r="3367">
          <cell r="AC3367">
            <v>0</v>
          </cell>
        </row>
        <row r="3368">
          <cell r="AC3368">
            <v>0</v>
          </cell>
        </row>
        <row r="3369">
          <cell r="AC3369">
            <v>0</v>
          </cell>
        </row>
        <row r="3370">
          <cell r="AC3370">
            <v>0</v>
          </cell>
        </row>
        <row r="3371">
          <cell r="AC3371">
            <v>0</v>
          </cell>
        </row>
        <row r="3372">
          <cell r="AC3372">
            <v>0</v>
          </cell>
        </row>
        <row r="3373">
          <cell r="AC3373">
            <v>0</v>
          </cell>
        </row>
        <row r="3374">
          <cell r="AC3374">
            <v>0</v>
          </cell>
        </row>
        <row r="3375">
          <cell r="AC3375">
            <v>0</v>
          </cell>
        </row>
        <row r="3376">
          <cell r="AC3376">
            <v>0</v>
          </cell>
        </row>
        <row r="3377">
          <cell r="AC3377">
            <v>0</v>
          </cell>
        </row>
        <row r="3378">
          <cell r="AC3378">
            <v>0</v>
          </cell>
        </row>
        <row r="3379">
          <cell r="AC3379">
            <v>0</v>
          </cell>
        </row>
        <row r="3380">
          <cell r="AC3380">
            <v>0</v>
          </cell>
        </row>
        <row r="3381">
          <cell r="AC3381">
            <v>0</v>
          </cell>
        </row>
        <row r="3382">
          <cell r="AC3382">
            <v>0</v>
          </cell>
        </row>
        <row r="3383">
          <cell r="AC3383">
            <v>0</v>
          </cell>
        </row>
        <row r="3384">
          <cell r="AC3384">
            <v>0</v>
          </cell>
        </row>
        <row r="3385">
          <cell r="AC3385">
            <v>0</v>
          </cell>
        </row>
        <row r="3386">
          <cell r="AC3386">
            <v>0</v>
          </cell>
        </row>
        <row r="3387">
          <cell r="AC3387">
            <v>0</v>
          </cell>
        </row>
        <row r="3388">
          <cell r="AC3388">
            <v>0</v>
          </cell>
        </row>
        <row r="3389">
          <cell r="AC3389">
            <v>0</v>
          </cell>
        </row>
        <row r="3390">
          <cell r="AC3390">
            <v>0</v>
          </cell>
        </row>
        <row r="3391">
          <cell r="AC3391">
            <v>0</v>
          </cell>
        </row>
        <row r="3392">
          <cell r="AC3392">
            <v>0</v>
          </cell>
        </row>
        <row r="3393">
          <cell r="AC3393">
            <v>0</v>
          </cell>
        </row>
        <row r="3394">
          <cell r="AC3394">
            <v>0</v>
          </cell>
        </row>
        <row r="3395">
          <cell r="AC3395">
            <v>0</v>
          </cell>
        </row>
        <row r="3396">
          <cell r="AC3396">
            <v>0</v>
          </cell>
        </row>
        <row r="3397">
          <cell r="AC3397">
            <v>0</v>
          </cell>
        </row>
        <row r="3398">
          <cell r="AC3398">
            <v>0</v>
          </cell>
        </row>
        <row r="3399">
          <cell r="AC3399">
            <v>0</v>
          </cell>
        </row>
        <row r="3400">
          <cell r="AC3400">
            <v>0</v>
          </cell>
        </row>
        <row r="3401">
          <cell r="AC3401">
            <v>0</v>
          </cell>
        </row>
        <row r="3402">
          <cell r="AC3402">
            <v>0</v>
          </cell>
        </row>
        <row r="3403">
          <cell r="AC3403">
            <v>0</v>
          </cell>
        </row>
        <row r="3404">
          <cell r="AC3404">
            <v>0</v>
          </cell>
        </row>
        <row r="3405">
          <cell r="AC3405">
            <v>0</v>
          </cell>
        </row>
        <row r="3406">
          <cell r="AC3406">
            <v>0</v>
          </cell>
        </row>
        <row r="3407">
          <cell r="AC3407">
            <v>0</v>
          </cell>
        </row>
        <row r="3408">
          <cell r="AC3408">
            <v>0</v>
          </cell>
        </row>
        <row r="3409">
          <cell r="AC3409">
            <v>0</v>
          </cell>
        </row>
        <row r="3410">
          <cell r="AC3410">
            <v>0</v>
          </cell>
        </row>
        <row r="3411">
          <cell r="AC3411">
            <v>0</v>
          </cell>
        </row>
        <row r="3412">
          <cell r="AC3412">
            <v>0</v>
          </cell>
        </row>
        <row r="3413">
          <cell r="AC3413">
            <v>0</v>
          </cell>
        </row>
        <row r="3414">
          <cell r="AC3414">
            <v>0</v>
          </cell>
        </row>
        <row r="3415">
          <cell r="AC3415">
            <v>0</v>
          </cell>
        </row>
        <row r="3416">
          <cell r="AC3416">
            <v>0</v>
          </cell>
        </row>
        <row r="3417">
          <cell r="AC3417">
            <v>0</v>
          </cell>
        </row>
        <row r="3418">
          <cell r="AC3418">
            <v>0</v>
          </cell>
        </row>
        <row r="3419">
          <cell r="AC3419">
            <v>0</v>
          </cell>
        </row>
        <row r="3420">
          <cell r="AC3420">
            <v>0</v>
          </cell>
        </row>
        <row r="3421">
          <cell r="AC3421">
            <v>0</v>
          </cell>
        </row>
        <row r="3422">
          <cell r="AC3422">
            <v>0</v>
          </cell>
        </row>
        <row r="3423">
          <cell r="AC3423">
            <v>0</v>
          </cell>
        </row>
        <row r="3424">
          <cell r="AC3424">
            <v>0</v>
          </cell>
        </row>
        <row r="3425">
          <cell r="AC3425">
            <v>0</v>
          </cell>
        </row>
        <row r="3426">
          <cell r="AC3426">
            <v>0</v>
          </cell>
        </row>
        <row r="3427">
          <cell r="AC3427">
            <v>0</v>
          </cell>
        </row>
        <row r="3428">
          <cell r="AC3428">
            <v>0</v>
          </cell>
        </row>
        <row r="3429">
          <cell r="AC3429">
            <v>0</v>
          </cell>
        </row>
        <row r="3430">
          <cell r="AC3430">
            <v>0</v>
          </cell>
        </row>
        <row r="3431">
          <cell r="AC3431">
            <v>0</v>
          </cell>
        </row>
        <row r="3432">
          <cell r="AC3432">
            <v>0</v>
          </cell>
        </row>
        <row r="3433">
          <cell r="AC3433">
            <v>0</v>
          </cell>
        </row>
        <row r="3434">
          <cell r="AC3434">
            <v>0</v>
          </cell>
        </row>
        <row r="3435">
          <cell r="AC3435">
            <v>0</v>
          </cell>
        </row>
        <row r="3436">
          <cell r="AC3436">
            <v>0</v>
          </cell>
        </row>
        <row r="3437">
          <cell r="AC3437">
            <v>0</v>
          </cell>
        </row>
        <row r="3438">
          <cell r="AC3438">
            <v>0</v>
          </cell>
        </row>
        <row r="3439">
          <cell r="AC3439">
            <v>0</v>
          </cell>
        </row>
        <row r="3440">
          <cell r="AC3440">
            <v>0</v>
          </cell>
        </row>
        <row r="3441">
          <cell r="AC3441">
            <v>0</v>
          </cell>
        </row>
        <row r="3442">
          <cell r="AC3442">
            <v>0</v>
          </cell>
        </row>
        <row r="3443">
          <cell r="AC3443">
            <v>0</v>
          </cell>
        </row>
        <row r="3444">
          <cell r="AC3444">
            <v>0</v>
          </cell>
        </row>
        <row r="3445">
          <cell r="AC3445">
            <v>0</v>
          </cell>
        </row>
        <row r="3446">
          <cell r="AC3446">
            <v>0</v>
          </cell>
        </row>
        <row r="3447">
          <cell r="AC3447">
            <v>0</v>
          </cell>
        </row>
        <row r="3448">
          <cell r="AC3448">
            <v>0</v>
          </cell>
        </row>
        <row r="3449">
          <cell r="AC3449">
            <v>0</v>
          </cell>
        </row>
        <row r="3450">
          <cell r="AC3450">
            <v>0</v>
          </cell>
        </row>
        <row r="3451">
          <cell r="AC3451">
            <v>0</v>
          </cell>
        </row>
        <row r="3452">
          <cell r="AC3452">
            <v>0</v>
          </cell>
        </row>
        <row r="3453">
          <cell r="AC3453">
            <v>0</v>
          </cell>
        </row>
        <row r="3454">
          <cell r="AC3454">
            <v>0</v>
          </cell>
        </row>
        <row r="3455">
          <cell r="AC3455">
            <v>0</v>
          </cell>
        </row>
        <row r="3456">
          <cell r="AC3456">
            <v>0</v>
          </cell>
        </row>
        <row r="3457">
          <cell r="AC3457">
            <v>0</v>
          </cell>
        </row>
        <row r="3458">
          <cell r="AC3458">
            <v>0</v>
          </cell>
        </row>
        <row r="3459">
          <cell r="AC3459">
            <v>0</v>
          </cell>
        </row>
        <row r="3460">
          <cell r="AC3460">
            <v>0</v>
          </cell>
        </row>
        <row r="3461">
          <cell r="AC3461">
            <v>0</v>
          </cell>
        </row>
        <row r="3462">
          <cell r="AC3462">
            <v>0</v>
          </cell>
        </row>
        <row r="3463">
          <cell r="AC3463">
            <v>0</v>
          </cell>
        </row>
        <row r="3464">
          <cell r="AC3464">
            <v>0</v>
          </cell>
        </row>
        <row r="3465">
          <cell r="AC3465">
            <v>0</v>
          </cell>
        </row>
        <row r="3466">
          <cell r="AC3466">
            <v>0</v>
          </cell>
        </row>
        <row r="3467">
          <cell r="AC3467">
            <v>0</v>
          </cell>
        </row>
        <row r="3468">
          <cell r="AC3468">
            <v>0</v>
          </cell>
        </row>
        <row r="3469">
          <cell r="AC3469">
            <v>0</v>
          </cell>
        </row>
        <row r="3470">
          <cell r="AC3470">
            <v>0</v>
          </cell>
        </row>
        <row r="3471">
          <cell r="AC3471">
            <v>0</v>
          </cell>
        </row>
        <row r="3472">
          <cell r="AC3472">
            <v>0</v>
          </cell>
        </row>
        <row r="3473">
          <cell r="AC3473">
            <v>0</v>
          </cell>
        </row>
        <row r="3474">
          <cell r="AC3474">
            <v>0</v>
          </cell>
        </row>
        <row r="3475">
          <cell r="AC3475">
            <v>0</v>
          </cell>
        </row>
        <row r="3476">
          <cell r="AC3476">
            <v>0</v>
          </cell>
        </row>
        <row r="3477">
          <cell r="AC3477">
            <v>0</v>
          </cell>
        </row>
        <row r="3478">
          <cell r="AC3478">
            <v>0</v>
          </cell>
        </row>
        <row r="3479">
          <cell r="AC3479">
            <v>0</v>
          </cell>
        </row>
        <row r="3480">
          <cell r="AC3480">
            <v>0</v>
          </cell>
        </row>
        <row r="3481">
          <cell r="AC3481">
            <v>0</v>
          </cell>
        </row>
        <row r="3482">
          <cell r="AC3482">
            <v>0</v>
          </cell>
        </row>
        <row r="3483">
          <cell r="AC3483">
            <v>0</v>
          </cell>
        </row>
        <row r="3484">
          <cell r="AC3484">
            <v>0</v>
          </cell>
        </row>
        <row r="3485">
          <cell r="AC3485">
            <v>0</v>
          </cell>
        </row>
        <row r="3486">
          <cell r="AC3486">
            <v>0</v>
          </cell>
        </row>
        <row r="3487">
          <cell r="AC3487">
            <v>0</v>
          </cell>
        </row>
        <row r="3488">
          <cell r="AC3488">
            <v>0</v>
          </cell>
        </row>
        <row r="3489">
          <cell r="AC3489">
            <v>0</v>
          </cell>
        </row>
        <row r="3490">
          <cell r="AC3490">
            <v>0</v>
          </cell>
        </row>
        <row r="3491">
          <cell r="AC3491">
            <v>0</v>
          </cell>
        </row>
        <row r="3492">
          <cell r="AC3492">
            <v>0</v>
          </cell>
        </row>
        <row r="3493">
          <cell r="AC3493">
            <v>0</v>
          </cell>
        </row>
        <row r="3494">
          <cell r="AC3494">
            <v>0</v>
          </cell>
        </row>
        <row r="3495">
          <cell r="AC3495">
            <v>0</v>
          </cell>
        </row>
        <row r="3496">
          <cell r="AC3496">
            <v>0</v>
          </cell>
        </row>
        <row r="3497">
          <cell r="AC3497">
            <v>0</v>
          </cell>
        </row>
        <row r="3498">
          <cell r="AC3498">
            <v>0</v>
          </cell>
        </row>
        <row r="3499">
          <cell r="AC3499">
            <v>0</v>
          </cell>
        </row>
        <row r="3500">
          <cell r="AC3500">
            <v>0</v>
          </cell>
        </row>
        <row r="3501">
          <cell r="AC3501">
            <v>0</v>
          </cell>
        </row>
        <row r="3502">
          <cell r="AC3502">
            <v>0</v>
          </cell>
        </row>
        <row r="3503">
          <cell r="AC3503">
            <v>0</v>
          </cell>
        </row>
        <row r="3504">
          <cell r="AC3504">
            <v>0</v>
          </cell>
        </row>
        <row r="3505">
          <cell r="AC3505">
            <v>0</v>
          </cell>
        </row>
        <row r="3506">
          <cell r="AC3506">
            <v>0</v>
          </cell>
        </row>
        <row r="3507">
          <cell r="AC3507">
            <v>0</v>
          </cell>
        </row>
        <row r="3508">
          <cell r="AC3508">
            <v>0</v>
          </cell>
        </row>
        <row r="3509">
          <cell r="AC3509">
            <v>0</v>
          </cell>
        </row>
        <row r="3510">
          <cell r="AC3510">
            <v>0</v>
          </cell>
        </row>
        <row r="3511">
          <cell r="AC3511">
            <v>0</v>
          </cell>
        </row>
        <row r="3512">
          <cell r="AC3512">
            <v>0</v>
          </cell>
        </row>
        <row r="3513">
          <cell r="AC3513">
            <v>0</v>
          </cell>
        </row>
        <row r="3514">
          <cell r="AC3514">
            <v>0</v>
          </cell>
        </row>
        <row r="3515">
          <cell r="AC3515">
            <v>0</v>
          </cell>
        </row>
        <row r="3516">
          <cell r="AC3516">
            <v>0</v>
          </cell>
        </row>
        <row r="3517">
          <cell r="AC3517">
            <v>0</v>
          </cell>
        </row>
        <row r="3518">
          <cell r="AC3518">
            <v>0</v>
          </cell>
        </row>
        <row r="3519">
          <cell r="AC3519">
            <v>0</v>
          </cell>
        </row>
        <row r="3520">
          <cell r="AC3520">
            <v>0</v>
          </cell>
        </row>
        <row r="3521">
          <cell r="AC3521">
            <v>0</v>
          </cell>
        </row>
        <row r="3522">
          <cell r="AC3522">
            <v>0</v>
          </cell>
        </row>
        <row r="3523">
          <cell r="AC3523">
            <v>0</v>
          </cell>
        </row>
        <row r="3524">
          <cell r="AC3524">
            <v>0</v>
          </cell>
        </row>
        <row r="3525">
          <cell r="AC3525">
            <v>0</v>
          </cell>
        </row>
        <row r="3526">
          <cell r="AC3526">
            <v>0</v>
          </cell>
        </row>
        <row r="3527">
          <cell r="AC3527">
            <v>0</v>
          </cell>
        </row>
        <row r="3528">
          <cell r="AC3528">
            <v>0</v>
          </cell>
        </row>
        <row r="3529">
          <cell r="AC3529">
            <v>0</v>
          </cell>
        </row>
        <row r="3530">
          <cell r="AC3530">
            <v>0</v>
          </cell>
        </row>
        <row r="3531">
          <cell r="AC3531">
            <v>0</v>
          </cell>
        </row>
        <row r="3532">
          <cell r="AC3532">
            <v>0</v>
          </cell>
        </row>
        <row r="3533">
          <cell r="AC3533">
            <v>0</v>
          </cell>
        </row>
        <row r="3534">
          <cell r="AC3534">
            <v>0</v>
          </cell>
        </row>
        <row r="3535">
          <cell r="AC3535">
            <v>0</v>
          </cell>
        </row>
        <row r="3536">
          <cell r="AC3536">
            <v>0</v>
          </cell>
        </row>
        <row r="3537">
          <cell r="AC3537">
            <v>0</v>
          </cell>
        </row>
        <row r="3538">
          <cell r="AC3538">
            <v>0</v>
          </cell>
        </row>
        <row r="3539">
          <cell r="AC3539">
            <v>0</v>
          </cell>
        </row>
        <row r="3540">
          <cell r="AC3540">
            <v>0</v>
          </cell>
        </row>
        <row r="3541">
          <cell r="AC3541">
            <v>0</v>
          </cell>
        </row>
        <row r="3542">
          <cell r="AC3542">
            <v>0</v>
          </cell>
        </row>
        <row r="3543">
          <cell r="AC3543">
            <v>0</v>
          </cell>
        </row>
        <row r="3544">
          <cell r="AC3544">
            <v>0</v>
          </cell>
        </row>
        <row r="3545">
          <cell r="AC3545">
            <v>0</v>
          </cell>
        </row>
        <row r="3546">
          <cell r="AC3546">
            <v>0</v>
          </cell>
        </row>
        <row r="3547">
          <cell r="AC3547">
            <v>0</v>
          </cell>
        </row>
        <row r="3548">
          <cell r="AC3548">
            <v>0</v>
          </cell>
        </row>
        <row r="3549">
          <cell r="AC3549">
            <v>0</v>
          </cell>
        </row>
        <row r="3550">
          <cell r="AC3550">
            <v>0</v>
          </cell>
        </row>
        <row r="3551">
          <cell r="AC3551">
            <v>0</v>
          </cell>
        </row>
        <row r="3552">
          <cell r="AC3552">
            <v>0</v>
          </cell>
        </row>
        <row r="3553">
          <cell r="AC3553">
            <v>0</v>
          </cell>
        </row>
        <row r="3554">
          <cell r="AC3554">
            <v>0</v>
          </cell>
        </row>
        <row r="3555">
          <cell r="AC3555">
            <v>0</v>
          </cell>
        </row>
        <row r="3556">
          <cell r="AC3556">
            <v>0</v>
          </cell>
        </row>
        <row r="3557">
          <cell r="AC3557">
            <v>0</v>
          </cell>
        </row>
        <row r="3558">
          <cell r="AC3558">
            <v>0</v>
          </cell>
        </row>
        <row r="3559">
          <cell r="AC3559">
            <v>0</v>
          </cell>
        </row>
        <row r="3560">
          <cell r="AC3560">
            <v>0</v>
          </cell>
        </row>
        <row r="3561">
          <cell r="AC3561">
            <v>0</v>
          </cell>
        </row>
        <row r="3562">
          <cell r="AC3562">
            <v>0</v>
          </cell>
        </row>
        <row r="3563">
          <cell r="AC3563">
            <v>0</v>
          </cell>
        </row>
        <row r="3564">
          <cell r="AC3564">
            <v>0</v>
          </cell>
        </row>
        <row r="3565">
          <cell r="AC3565">
            <v>0</v>
          </cell>
        </row>
        <row r="3566">
          <cell r="AC3566">
            <v>0</v>
          </cell>
        </row>
        <row r="3567">
          <cell r="AC3567">
            <v>0</v>
          </cell>
        </row>
        <row r="3568">
          <cell r="AC3568">
            <v>0</v>
          </cell>
        </row>
        <row r="3569">
          <cell r="AC3569">
            <v>0</v>
          </cell>
        </row>
        <row r="3570">
          <cell r="AC3570">
            <v>0</v>
          </cell>
        </row>
        <row r="3571">
          <cell r="AC3571">
            <v>0</v>
          </cell>
        </row>
        <row r="3572">
          <cell r="AC3572">
            <v>0</v>
          </cell>
        </row>
        <row r="3573">
          <cell r="AC3573">
            <v>0</v>
          </cell>
        </row>
        <row r="3574">
          <cell r="AC3574">
            <v>0</v>
          </cell>
        </row>
        <row r="3575">
          <cell r="AC3575">
            <v>0</v>
          </cell>
        </row>
        <row r="3576">
          <cell r="AC3576">
            <v>0</v>
          </cell>
        </row>
        <row r="3577">
          <cell r="AC3577">
            <v>0</v>
          </cell>
        </row>
        <row r="3578">
          <cell r="AC3578">
            <v>0</v>
          </cell>
        </row>
        <row r="3579">
          <cell r="AC3579">
            <v>0</v>
          </cell>
        </row>
        <row r="3580">
          <cell r="AC3580">
            <v>0</v>
          </cell>
        </row>
        <row r="3581">
          <cell r="AC3581">
            <v>0</v>
          </cell>
        </row>
        <row r="3582">
          <cell r="AC3582">
            <v>0</v>
          </cell>
        </row>
        <row r="3583">
          <cell r="AC3583">
            <v>0</v>
          </cell>
        </row>
        <row r="3584">
          <cell r="AC3584">
            <v>0</v>
          </cell>
        </row>
        <row r="3585">
          <cell r="AC3585">
            <v>0</v>
          </cell>
        </row>
        <row r="3586">
          <cell r="AC3586">
            <v>0</v>
          </cell>
        </row>
        <row r="3587">
          <cell r="AC3587">
            <v>0</v>
          </cell>
        </row>
        <row r="3588">
          <cell r="AC3588">
            <v>0</v>
          </cell>
        </row>
        <row r="3589">
          <cell r="AC3589">
            <v>0</v>
          </cell>
        </row>
        <row r="3590">
          <cell r="AC3590">
            <v>0</v>
          </cell>
        </row>
        <row r="3591">
          <cell r="AC3591">
            <v>0</v>
          </cell>
        </row>
        <row r="3592">
          <cell r="AC3592">
            <v>0</v>
          </cell>
        </row>
        <row r="3593">
          <cell r="AC3593">
            <v>0</v>
          </cell>
        </row>
        <row r="3594">
          <cell r="AC3594">
            <v>0</v>
          </cell>
        </row>
        <row r="3595">
          <cell r="AC3595">
            <v>0</v>
          </cell>
        </row>
        <row r="3596">
          <cell r="AC3596">
            <v>0</v>
          </cell>
        </row>
        <row r="3597">
          <cell r="AC3597">
            <v>0</v>
          </cell>
        </row>
        <row r="3598">
          <cell r="AC3598">
            <v>0</v>
          </cell>
        </row>
        <row r="3599">
          <cell r="AC3599">
            <v>0</v>
          </cell>
        </row>
        <row r="3600">
          <cell r="AC3600">
            <v>0</v>
          </cell>
        </row>
        <row r="3601">
          <cell r="AC3601">
            <v>0</v>
          </cell>
        </row>
        <row r="3602">
          <cell r="AC3602">
            <v>0</v>
          </cell>
        </row>
        <row r="3603">
          <cell r="AC3603">
            <v>0</v>
          </cell>
        </row>
        <row r="3604">
          <cell r="AC3604">
            <v>0</v>
          </cell>
        </row>
        <row r="3605">
          <cell r="AC3605">
            <v>0</v>
          </cell>
        </row>
        <row r="3606">
          <cell r="AC3606">
            <v>0</v>
          </cell>
        </row>
        <row r="3607">
          <cell r="AC3607">
            <v>0</v>
          </cell>
        </row>
        <row r="3608">
          <cell r="AC3608">
            <v>0</v>
          </cell>
        </row>
        <row r="3609">
          <cell r="AC3609">
            <v>0</v>
          </cell>
        </row>
        <row r="3610">
          <cell r="AC3610">
            <v>0</v>
          </cell>
        </row>
        <row r="3611">
          <cell r="AC3611">
            <v>0</v>
          </cell>
        </row>
        <row r="3612">
          <cell r="AC3612">
            <v>0</v>
          </cell>
        </row>
        <row r="3613">
          <cell r="AC3613">
            <v>0</v>
          </cell>
        </row>
        <row r="3614">
          <cell r="AC3614">
            <v>0</v>
          </cell>
        </row>
        <row r="3615">
          <cell r="AC3615">
            <v>0</v>
          </cell>
        </row>
        <row r="3616">
          <cell r="AC3616">
            <v>0</v>
          </cell>
        </row>
        <row r="3617">
          <cell r="AC3617">
            <v>0</v>
          </cell>
        </row>
        <row r="3618">
          <cell r="AC3618">
            <v>0</v>
          </cell>
        </row>
        <row r="3619">
          <cell r="AC3619">
            <v>0</v>
          </cell>
        </row>
        <row r="3620">
          <cell r="AC3620">
            <v>0</v>
          </cell>
        </row>
        <row r="3621">
          <cell r="AC3621">
            <v>0</v>
          </cell>
        </row>
        <row r="3622">
          <cell r="AC3622">
            <v>0</v>
          </cell>
        </row>
        <row r="3623">
          <cell r="AC3623">
            <v>0</v>
          </cell>
        </row>
        <row r="3624">
          <cell r="AC3624">
            <v>0</v>
          </cell>
        </row>
        <row r="3625">
          <cell r="AC3625">
            <v>0</v>
          </cell>
        </row>
        <row r="3626">
          <cell r="AC3626">
            <v>0</v>
          </cell>
        </row>
        <row r="3627">
          <cell r="AC3627">
            <v>0</v>
          </cell>
        </row>
        <row r="3628">
          <cell r="AC3628">
            <v>0</v>
          </cell>
        </row>
        <row r="3629">
          <cell r="AC3629">
            <v>0</v>
          </cell>
        </row>
        <row r="3630">
          <cell r="AC3630">
            <v>0</v>
          </cell>
        </row>
        <row r="3631">
          <cell r="AC3631">
            <v>0</v>
          </cell>
        </row>
        <row r="3632">
          <cell r="AC3632">
            <v>0</v>
          </cell>
        </row>
        <row r="3633">
          <cell r="AC3633">
            <v>0</v>
          </cell>
        </row>
        <row r="3634">
          <cell r="AC3634">
            <v>0</v>
          </cell>
        </row>
        <row r="3635">
          <cell r="AC3635">
            <v>0</v>
          </cell>
        </row>
        <row r="3636">
          <cell r="AC3636">
            <v>0</v>
          </cell>
        </row>
        <row r="3637">
          <cell r="AC3637">
            <v>0</v>
          </cell>
        </row>
        <row r="3638">
          <cell r="AC3638">
            <v>0</v>
          </cell>
        </row>
        <row r="3639">
          <cell r="AC3639">
            <v>0</v>
          </cell>
        </row>
        <row r="3640">
          <cell r="AC3640">
            <v>0</v>
          </cell>
        </row>
        <row r="3641">
          <cell r="AC3641">
            <v>0</v>
          </cell>
        </row>
        <row r="3642">
          <cell r="AC3642">
            <v>0</v>
          </cell>
        </row>
        <row r="3643">
          <cell r="AC3643">
            <v>0</v>
          </cell>
        </row>
        <row r="3644">
          <cell r="AC3644">
            <v>0</v>
          </cell>
        </row>
        <row r="3645">
          <cell r="AC3645">
            <v>0</v>
          </cell>
        </row>
        <row r="3646">
          <cell r="AC3646">
            <v>0</v>
          </cell>
        </row>
        <row r="3647">
          <cell r="AC3647">
            <v>0</v>
          </cell>
        </row>
        <row r="3648">
          <cell r="AC3648">
            <v>0</v>
          </cell>
        </row>
        <row r="3649">
          <cell r="AC3649">
            <v>0</v>
          </cell>
        </row>
        <row r="3650">
          <cell r="AC3650">
            <v>0</v>
          </cell>
        </row>
        <row r="3651">
          <cell r="AC3651">
            <v>0</v>
          </cell>
        </row>
        <row r="3652">
          <cell r="AC3652">
            <v>0</v>
          </cell>
        </row>
        <row r="3653">
          <cell r="AC3653">
            <v>0</v>
          </cell>
        </row>
        <row r="3654">
          <cell r="AC3654">
            <v>0</v>
          </cell>
        </row>
        <row r="3655">
          <cell r="AC3655">
            <v>0</v>
          </cell>
        </row>
        <row r="3656">
          <cell r="AC3656">
            <v>0</v>
          </cell>
        </row>
        <row r="3657">
          <cell r="AC3657">
            <v>0</v>
          </cell>
        </row>
        <row r="3658">
          <cell r="AC3658">
            <v>0</v>
          </cell>
        </row>
        <row r="3659">
          <cell r="AC3659">
            <v>0</v>
          </cell>
        </row>
        <row r="3660">
          <cell r="AC3660">
            <v>0</v>
          </cell>
        </row>
        <row r="3661">
          <cell r="AC3661">
            <v>0</v>
          </cell>
        </row>
        <row r="3662">
          <cell r="AC3662">
            <v>0</v>
          </cell>
        </row>
        <row r="3663">
          <cell r="AC3663">
            <v>0</v>
          </cell>
        </row>
        <row r="3664">
          <cell r="AC3664">
            <v>0</v>
          </cell>
        </row>
        <row r="3665">
          <cell r="AC3665">
            <v>0</v>
          </cell>
        </row>
        <row r="3666">
          <cell r="AC3666">
            <v>0</v>
          </cell>
        </row>
        <row r="3667">
          <cell r="AC3667">
            <v>0</v>
          </cell>
        </row>
        <row r="3668">
          <cell r="AC3668">
            <v>0</v>
          </cell>
        </row>
        <row r="3669">
          <cell r="AC3669">
            <v>0</v>
          </cell>
        </row>
        <row r="3670">
          <cell r="AC3670">
            <v>0</v>
          </cell>
        </row>
        <row r="3671">
          <cell r="AC3671">
            <v>0</v>
          </cell>
        </row>
        <row r="3672">
          <cell r="AC3672">
            <v>0</v>
          </cell>
        </row>
        <row r="3673">
          <cell r="AC3673">
            <v>0</v>
          </cell>
        </row>
        <row r="3674">
          <cell r="AC3674">
            <v>0</v>
          </cell>
        </row>
        <row r="3675">
          <cell r="AC3675">
            <v>0</v>
          </cell>
        </row>
        <row r="3676">
          <cell r="AC3676">
            <v>0</v>
          </cell>
        </row>
        <row r="3677">
          <cell r="AC3677">
            <v>0</v>
          </cell>
        </row>
        <row r="3678">
          <cell r="AC3678">
            <v>0</v>
          </cell>
        </row>
        <row r="3679">
          <cell r="AC3679">
            <v>0</v>
          </cell>
        </row>
        <row r="3680">
          <cell r="AC3680">
            <v>0</v>
          </cell>
        </row>
        <row r="3681">
          <cell r="AC3681">
            <v>0</v>
          </cell>
        </row>
        <row r="3682">
          <cell r="AC3682">
            <v>0</v>
          </cell>
        </row>
        <row r="3683">
          <cell r="AC3683">
            <v>0</v>
          </cell>
        </row>
        <row r="3684">
          <cell r="AC3684">
            <v>0</v>
          </cell>
        </row>
        <row r="3685">
          <cell r="AC3685">
            <v>0</v>
          </cell>
        </row>
        <row r="3686">
          <cell r="AC3686">
            <v>0</v>
          </cell>
        </row>
        <row r="3687">
          <cell r="AC3687">
            <v>0</v>
          </cell>
        </row>
        <row r="3688">
          <cell r="AC3688">
            <v>0</v>
          </cell>
        </row>
        <row r="3689">
          <cell r="AC3689">
            <v>0</v>
          </cell>
        </row>
        <row r="3690">
          <cell r="AC3690">
            <v>0</v>
          </cell>
        </row>
        <row r="3691">
          <cell r="AC3691">
            <v>0</v>
          </cell>
        </row>
        <row r="3692">
          <cell r="AC3692">
            <v>0</v>
          </cell>
        </row>
        <row r="3693">
          <cell r="AC3693">
            <v>0</v>
          </cell>
        </row>
        <row r="3694">
          <cell r="AC3694">
            <v>0</v>
          </cell>
        </row>
        <row r="3695">
          <cell r="AC3695">
            <v>0</v>
          </cell>
        </row>
        <row r="3696">
          <cell r="AC3696">
            <v>0</v>
          </cell>
        </row>
        <row r="3697">
          <cell r="AC3697">
            <v>0</v>
          </cell>
        </row>
        <row r="3698">
          <cell r="AC3698">
            <v>0</v>
          </cell>
        </row>
        <row r="3699">
          <cell r="AC3699">
            <v>0</v>
          </cell>
        </row>
        <row r="3700">
          <cell r="AC3700">
            <v>0</v>
          </cell>
        </row>
        <row r="3701">
          <cell r="AC3701">
            <v>0</v>
          </cell>
        </row>
        <row r="3702">
          <cell r="AC3702">
            <v>0</v>
          </cell>
        </row>
        <row r="3703">
          <cell r="AC3703">
            <v>0</v>
          </cell>
        </row>
        <row r="3704">
          <cell r="AC3704">
            <v>0</v>
          </cell>
        </row>
        <row r="3705">
          <cell r="AC3705">
            <v>0</v>
          </cell>
        </row>
        <row r="3706">
          <cell r="AC3706">
            <v>0</v>
          </cell>
        </row>
        <row r="3707">
          <cell r="AC3707">
            <v>0</v>
          </cell>
        </row>
        <row r="3708">
          <cell r="AC3708">
            <v>0</v>
          </cell>
        </row>
        <row r="3709">
          <cell r="AC3709">
            <v>0</v>
          </cell>
        </row>
        <row r="3710">
          <cell r="AC3710">
            <v>0</v>
          </cell>
        </row>
        <row r="3711">
          <cell r="AC3711">
            <v>0</v>
          </cell>
        </row>
        <row r="3712">
          <cell r="AC3712">
            <v>0</v>
          </cell>
        </row>
        <row r="3713">
          <cell r="AC3713">
            <v>0</v>
          </cell>
        </row>
        <row r="3714">
          <cell r="AC3714">
            <v>0</v>
          </cell>
        </row>
        <row r="3715">
          <cell r="AC3715">
            <v>0</v>
          </cell>
        </row>
        <row r="3716">
          <cell r="AC3716">
            <v>0</v>
          </cell>
        </row>
        <row r="3717">
          <cell r="AC3717">
            <v>0</v>
          </cell>
        </row>
        <row r="3718">
          <cell r="AC3718">
            <v>0</v>
          </cell>
        </row>
        <row r="3719">
          <cell r="AC3719">
            <v>0</v>
          </cell>
        </row>
        <row r="3720">
          <cell r="AC3720">
            <v>0</v>
          </cell>
        </row>
        <row r="3721">
          <cell r="AC3721">
            <v>0</v>
          </cell>
        </row>
        <row r="3722">
          <cell r="AC3722">
            <v>0</v>
          </cell>
        </row>
        <row r="3723">
          <cell r="AC3723">
            <v>0</v>
          </cell>
        </row>
        <row r="3724">
          <cell r="AC3724">
            <v>0</v>
          </cell>
        </row>
        <row r="3725">
          <cell r="AC3725">
            <v>0</v>
          </cell>
        </row>
        <row r="3726">
          <cell r="AC3726">
            <v>0</v>
          </cell>
        </row>
        <row r="3727">
          <cell r="AC3727">
            <v>0</v>
          </cell>
        </row>
        <row r="3728">
          <cell r="AC3728">
            <v>0</v>
          </cell>
        </row>
        <row r="3729">
          <cell r="AC3729">
            <v>0</v>
          </cell>
        </row>
        <row r="3730">
          <cell r="AC3730">
            <v>0</v>
          </cell>
        </row>
        <row r="3731">
          <cell r="AC3731">
            <v>0</v>
          </cell>
        </row>
        <row r="3732">
          <cell r="AC3732">
            <v>0</v>
          </cell>
        </row>
        <row r="3733">
          <cell r="AC3733">
            <v>0</v>
          </cell>
        </row>
        <row r="3734">
          <cell r="AC3734">
            <v>0</v>
          </cell>
        </row>
        <row r="3735">
          <cell r="AC3735">
            <v>0</v>
          </cell>
        </row>
        <row r="3736">
          <cell r="AC3736">
            <v>0</v>
          </cell>
        </row>
        <row r="3737">
          <cell r="AC3737">
            <v>0</v>
          </cell>
        </row>
        <row r="3738">
          <cell r="AC3738">
            <v>0</v>
          </cell>
        </row>
        <row r="3739">
          <cell r="AC3739">
            <v>0</v>
          </cell>
        </row>
        <row r="3740">
          <cell r="AC3740">
            <v>0</v>
          </cell>
        </row>
        <row r="3741">
          <cell r="AC3741">
            <v>0</v>
          </cell>
        </row>
        <row r="3742">
          <cell r="AC3742">
            <v>0</v>
          </cell>
        </row>
        <row r="3743">
          <cell r="AC3743">
            <v>0</v>
          </cell>
        </row>
        <row r="3744">
          <cell r="AC3744">
            <v>0</v>
          </cell>
        </row>
        <row r="3745">
          <cell r="AC3745">
            <v>0</v>
          </cell>
        </row>
        <row r="3746">
          <cell r="AC3746">
            <v>0</v>
          </cell>
        </row>
        <row r="3747">
          <cell r="AC3747">
            <v>0</v>
          </cell>
        </row>
        <row r="3748">
          <cell r="AC3748">
            <v>0</v>
          </cell>
        </row>
        <row r="3749">
          <cell r="AC3749">
            <v>0</v>
          </cell>
        </row>
        <row r="3750">
          <cell r="AC3750">
            <v>0</v>
          </cell>
        </row>
        <row r="3751">
          <cell r="AC3751">
            <v>0</v>
          </cell>
        </row>
        <row r="3752">
          <cell r="AC3752">
            <v>0</v>
          </cell>
        </row>
        <row r="3753">
          <cell r="AC3753">
            <v>0</v>
          </cell>
        </row>
        <row r="3754">
          <cell r="AC3754">
            <v>0</v>
          </cell>
        </row>
        <row r="3755">
          <cell r="AC3755">
            <v>0</v>
          </cell>
        </row>
        <row r="3756">
          <cell r="AC3756">
            <v>0</v>
          </cell>
        </row>
        <row r="3757">
          <cell r="AC3757">
            <v>0</v>
          </cell>
        </row>
        <row r="3758">
          <cell r="AC3758">
            <v>0</v>
          </cell>
        </row>
        <row r="3759">
          <cell r="AC3759">
            <v>0</v>
          </cell>
        </row>
        <row r="3760">
          <cell r="AC3760">
            <v>0</v>
          </cell>
        </row>
        <row r="3761">
          <cell r="AC3761">
            <v>0</v>
          </cell>
        </row>
        <row r="3762">
          <cell r="AC3762">
            <v>0</v>
          </cell>
        </row>
        <row r="3763">
          <cell r="AC3763">
            <v>0</v>
          </cell>
        </row>
        <row r="3764">
          <cell r="AC3764">
            <v>0</v>
          </cell>
        </row>
        <row r="3765">
          <cell r="AC3765">
            <v>0</v>
          </cell>
        </row>
        <row r="3766">
          <cell r="AC3766">
            <v>0</v>
          </cell>
        </row>
        <row r="3767">
          <cell r="AC3767">
            <v>0</v>
          </cell>
        </row>
        <row r="3768">
          <cell r="AC3768">
            <v>0</v>
          </cell>
        </row>
        <row r="3769">
          <cell r="AC3769">
            <v>0</v>
          </cell>
        </row>
        <row r="3770">
          <cell r="AC3770">
            <v>0</v>
          </cell>
        </row>
        <row r="3771">
          <cell r="AC3771">
            <v>0</v>
          </cell>
        </row>
        <row r="3772">
          <cell r="AC3772">
            <v>0</v>
          </cell>
        </row>
        <row r="3773">
          <cell r="AC3773">
            <v>0</v>
          </cell>
        </row>
        <row r="3774">
          <cell r="AC3774">
            <v>0</v>
          </cell>
        </row>
        <row r="3775">
          <cell r="AC3775">
            <v>0</v>
          </cell>
        </row>
        <row r="3776">
          <cell r="AC3776">
            <v>0</v>
          </cell>
        </row>
        <row r="3777">
          <cell r="AC3777">
            <v>0</v>
          </cell>
        </row>
        <row r="3778">
          <cell r="AC3778">
            <v>0</v>
          </cell>
        </row>
        <row r="3779">
          <cell r="AC3779">
            <v>0</v>
          </cell>
        </row>
        <row r="3780">
          <cell r="AC3780">
            <v>0</v>
          </cell>
        </row>
        <row r="3781">
          <cell r="AC3781">
            <v>0</v>
          </cell>
        </row>
        <row r="3782">
          <cell r="AC3782">
            <v>0</v>
          </cell>
        </row>
        <row r="3783">
          <cell r="AC3783">
            <v>0</v>
          </cell>
        </row>
        <row r="3784">
          <cell r="AC3784">
            <v>0</v>
          </cell>
        </row>
        <row r="3785">
          <cell r="AC3785">
            <v>0</v>
          </cell>
        </row>
        <row r="3786">
          <cell r="AC3786">
            <v>0</v>
          </cell>
        </row>
        <row r="3787">
          <cell r="AC3787">
            <v>0</v>
          </cell>
        </row>
        <row r="3788">
          <cell r="AC3788">
            <v>0</v>
          </cell>
        </row>
        <row r="3789">
          <cell r="AC3789">
            <v>0</v>
          </cell>
        </row>
        <row r="3790">
          <cell r="AC3790">
            <v>0</v>
          </cell>
        </row>
        <row r="3791">
          <cell r="AC3791">
            <v>0</v>
          </cell>
        </row>
        <row r="3792">
          <cell r="AC3792">
            <v>0</v>
          </cell>
        </row>
        <row r="3793">
          <cell r="AC3793">
            <v>0</v>
          </cell>
        </row>
        <row r="3794">
          <cell r="AC3794">
            <v>0</v>
          </cell>
        </row>
        <row r="3795">
          <cell r="AC3795">
            <v>0</v>
          </cell>
        </row>
        <row r="3796">
          <cell r="AC3796">
            <v>0</v>
          </cell>
        </row>
        <row r="3797">
          <cell r="AC3797">
            <v>0</v>
          </cell>
        </row>
        <row r="3798">
          <cell r="AC3798">
            <v>0</v>
          </cell>
        </row>
        <row r="3799">
          <cell r="AC3799">
            <v>0</v>
          </cell>
        </row>
        <row r="3800">
          <cell r="AC3800">
            <v>0</v>
          </cell>
        </row>
        <row r="3801">
          <cell r="AC3801">
            <v>0</v>
          </cell>
        </row>
        <row r="3802">
          <cell r="AC3802">
            <v>0</v>
          </cell>
        </row>
        <row r="3803">
          <cell r="AC3803">
            <v>0</v>
          </cell>
        </row>
        <row r="3804">
          <cell r="AC3804">
            <v>0</v>
          </cell>
        </row>
        <row r="3805">
          <cell r="AC3805">
            <v>0</v>
          </cell>
        </row>
        <row r="3806">
          <cell r="AC3806">
            <v>0</v>
          </cell>
        </row>
        <row r="3807">
          <cell r="AC3807">
            <v>0</v>
          </cell>
        </row>
        <row r="3808">
          <cell r="AC3808">
            <v>0</v>
          </cell>
        </row>
        <row r="3809">
          <cell r="AC3809">
            <v>0</v>
          </cell>
        </row>
        <row r="3810">
          <cell r="AC3810">
            <v>0</v>
          </cell>
        </row>
        <row r="3811">
          <cell r="AC3811">
            <v>0</v>
          </cell>
        </row>
        <row r="3812">
          <cell r="AC3812">
            <v>0</v>
          </cell>
        </row>
        <row r="3813">
          <cell r="AC3813">
            <v>0</v>
          </cell>
        </row>
        <row r="3814">
          <cell r="AC3814">
            <v>0</v>
          </cell>
        </row>
        <row r="3815">
          <cell r="AC3815">
            <v>0</v>
          </cell>
        </row>
        <row r="3816">
          <cell r="AC3816">
            <v>0</v>
          </cell>
        </row>
        <row r="3817">
          <cell r="AC3817">
            <v>0</v>
          </cell>
        </row>
        <row r="3818">
          <cell r="AC3818">
            <v>0</v>
          </cell>
        </row>
        <row r="3819">
          <cell r="AC3819">
            <v>0</v>
          </cell>
        </row>
        <row r="3820">
          <cell r="AC3820">
            <v>0</v>
          </cell>
        </row>
        <row r="3821">
          <cell r="AC3821">
            <v>0</v>
          </cell>
        </row>
        <row r="3822">
          <cell r="AC3822">
            <v>0</v>
          </cell>
        </row>
        <row r="3823">
          <cell r="AC3823">
            <v>0</v>
          </cell>
        </row>
        <row r="3824">
          <cell r="AC3824">
            <v>0</v>
          </cell>
        </row>
        <row r="3825">
          <cell r="AC3825">
            <v>0</v>
          </cell>
        </row>
        <row r="3826">
          <cell r="AC3826">
            <v>0</v>
          </cell>
        </row>
        <row r="3827">
          <cell r="AC3827">
            <v>0</v>
          </cell>
        </row>
        <row r="3828">
          <cell r="AC3828">
            <v>0</v>
          </cell>
        </row>
        <row r="3829">
          <cell r="AC3829">
            <v>0</v>
          </cell>
        </row>
        <row r="3830">
          <cell r="AC3830">
            <v>0</v>
          </cell>
        </row>
        <row r="3831">
          <cell r="AC3831">
            <v>0</v>
          </cell>
        </row>
        <row r="3832">
          <cell r="AC3832">
            <v>0</v>
          </cell>
        </row>
        <row r="3833">
          <cell r="AC3833">
            <v>0</v>
          </cell>
        </row>
        <row r="3834">
          <cell r="AC3834">
            <v>0</v>
          </cell>
        </row>
        <row r="3835">
          <cell r="AC3835">
            <v>0</v>
          </cell>
        </row>
        <row r="3836">
          <cell r="AC3836">
            <v>0</v>
          </cell>
        </row>
        <row r="3837">
          <cell r="AC3837">
            <v>0</v>
          </cell>
        </row>
        <row r="3838">
          <cell r="AC3838">
            <v>0</v>
          </cell>
        </row>
        <row r="3839">
          <cell r="AC3839">
            <v>0</v>
          </cell>
        </row>
        <row r="3840">
          <cell r="AC3840">
            <v>0</v>
          </cell>
        </row>
        <row r="3841">
          <cell r="AC3841">
            <v>0</v>
          </cell>
        </row>
        <row r="3842">
          <cell r="AC3842">
            <v>0</v>
          </cell>
        </row>
        <row r="3843">
          <cell r="AC3843">
            <v>0</v>
          </cell>
        </row>
        <row r="3844">
          <cell r="AC3844">
            <v>0</v>
          </cell>
        </row>
        <row r="3845">
          <cell r="AC3845">
            <v>0</v>
          </cell>
        </row>
        <row r="3846">
          <cell r="AC3846">
            <v>0</v>
          </cell>
        </row>
        <row r="3847">
          <cell r="AC3847">
            <v>0</v>
          </cell>
        </row>
        <row r="3848">
          <cell r="AC3848">
            <v>0</v>
          </cell>
        </row>
        <row r="3849">
          <cell r="AC3849">
            <v>0</v>
          </cell>
        </row>
        <row r="3850">
          <cell r="AC3850">
            <v>0</v>
          </cell>
        </row>
        <row r="3851">
          <cell r="AC3851">
            <v>0</v>
          </cell>
        </row>
        <row r="3852">
          <cell r="AC3852">
            <v>0</v>
          </cell>
        </row>
        <row r="3853">
          <cell r="AC3853">
            <v>0</v>
          </cell>
        </row>
        <row r="3854">
          <cell r="AC3854">
            <v>0</v>
          </cell>
        </row>
        <row r="3855">
          <cell r="AC3855">
            <v>0</v>
          </cell>
        </row>
        <row r="3856">
          <cell r="AC3856">
            <v>0</v>
          </cell>
        </row>
        <row r="3857">
          <cell r="AC3857">
            <v>0</v>
          </cell>
        </row>
        <row r="3858">
          <cell r="AC3858">
            <v>0</v>
          </cell>
        </row>
        <row r="3859">
          <cell r="AC3859">
            <v>0</v>
          </cell>
        </row>
        <row r="3860">
          <cell r="AC3860">
            <v>0</v>
          </cell>
        </row>
        <row r="3861">
          <cell r="AC3861">
            <v>0</v>
          </cell>
        </row>
        <row r="3862">
          <cell r="AC3862">
            <v>0</v>
          </cell>
        </row>
        <row r="3863">
          <cell r="AC3863">
            <v>0</v>
          </cell>
        </row>
        <row r="3864">
          <cell r="AC3864">
            <v>0</v>
          </cell>
        </row>
        <row r="3865">
          <cell r="AC3865">
            <v>0</v>
          </cell>
        </row>
        <row r="3866">
          <cell r="AC3866">
            <v>0</v>
          </cell>
        </row>
        <row r="3867">
          <cell r="AC3867">
            <v>0</v>
          </cell>
        </row>
        <row r="3868">
          <cell r="AC3868">
            <v>0</v>
          </cell>
        </row>
        <row r="3869">
          <cell r="AC3869">
            <v>0</v>
          </cell>
        </row>
        <row r="3870">
          <cell r="AC3870">
            <v>0</v>
          </cell>
        </row>
        <row r="3871">
          <cell r="AC3871">
            <v>0</v>
          </cell>
        </row>
        <row r="3872">
          <cell r="AC3872">
            <v>0</v>
          </cell>
        </row>
        <row r="3873">
          <cell r="AC3873">
            <v>0</v>
          </cell>
        </row>
        <row r="3874">
          <cell r="AC3874">
            <v>0</v>
          </cell>
        </row>
        <row r="3875">
          <cell r="AC3875">
            <v>0</v>
          </cell>
        </row>
        <row r="3876">
          <cell r="AC3876">
            <v>0</v>
          </cell>
        </row>
        <row r="3877">
          <cell r="AC3877">
            <v>0</v>
          </cell>
        </row>
        <row r="3878">
          <cell r="AC3878">
            <v>0</v>
          </cell>
        </row>
        <row r="3879">
          <cell r="AC3879">
            <v>0</v>
          </cell>
        </row>
        <row r="3880">
          <cell r="AC3880">
            <v>0</v>
          </cell>
        </row>
        <row r="3881">
          <cell r="AC3881">
            <v>0</v>
          </cell>
        </row>
        <row r="3882">
          <cell r="AC3882">
            <v>0</v>
          </cell>
        </row>
        <row r="3883">
          <cell r="AC3883">
            <v>0</v>
          </cell>
        </row>
        <row r="3884">
          <cell r="AC3884">
            <v>0</v>
          </cell>
        </row>
        <row r="3885">
          <cell r="AC3885">
            <v>0</v>
          </cell>
        </row>
        <row r="3886">
          <cell r="AC3886">
            <v>0</v>
          </cell>
        </row>
        <row r="3887">
          <cell r="AC3887">
            <v>0</v>
          </cell>
        </row>
        <row r="3888">
          <cell r="AC3888">
            <v>0</v>
          </cell>
        </row>
        <row r="3889">
          <cell r="AC3889">
            <v>0</v>
          </cell>
        </row>
        <row r="3890">
          <cell r="AC3890">
            <v>0</v>
          </cell>
        </row>
        <row r="3891">
          <cell r="AC3891">
            <v>0</v>
          </cell>
        </row>
        <row r="3892">
          <cell r="AC3892">
            <v>0</v>
          </cell>
        </row>
        <row r="3893">
          <cell r="AC3893">
            <v>0</v>
          </cell>
        </row>
        <row r="3894">
          <cell r="AC3894">
            <v>0</v>
          </cell>
        </row>
        <row r="3895">
          <cell r="AC3895">
            <v>0</v>
          </cell>
        </row>
        <row r="3896">
          <cell r="AC3896">
            <v>0</v>
          </cell>
        </row>
        <row r="3897">
          <cell r="AC3897">
            <v>0</v>
          </cell>
        </row>
        <row r="3898">
          <cell r="AC3898">
            <v>0</v>
          </cell>
        </row>
        <row r="3899">
          <cell r="AC3899">
            <v>0</v>
          </cell>
        </row>
        <row r="3900">
          <cell r="AC3900">
            <v>0</v>
          </cell>
        </row>
        <row r="3901">
          <cell r="AC3901">
            <v>0</v>
          </cell>
        </row>
        <row r="3902">
          <cell r="AC3902">
            <v>0</v>
          </cell>
        </row>
        <row r="3903">
          <cell r="AC3903">
            <v>0</v>
          </cell>
        </row>
        <row r="3904">
          <cell r="AC3904">
            <v>0</v>
          </cell>
        </row>
        <row r="3905">
          <cell r="AC3905">
            <v>0</v>
          </cell>
        </row>
        <row r="3906">
          <cell r="AC3906">
            <v>0</v>
          </cell>
        </row>
        <row r="3907">
          <cell r="AC3907">
            <v>0</v>
          </cell>
        </row>
        <row r="3908">
          <cell r="AC3908">
            <v>0</v>
          </cell>
        </row>
        <row r="3909">
          <cell r="AC3909">
            <v>0</v>
          </cell>
        </row>
        <row r="3910">
          <cell r="AC3910">
            <v>0</v>
          </cell>
        </row>
        <row r="3911">
          <cell r="AC3911">
            <v>0</v>
          </cell>
        </row>
        <row r="3912">
          <cell r="AC3912">
            <v>0</v>
          </cell>
        </row>
        <row r="3913">
          <cell r="AC3913">
            <v>0</v>
          </cell>
        </row>
        <row r="3914">
          <cell r="AC3914">
            <v>0</v>
          </cell>
        </row>
        <row r="3915">
          <cell r="AC3915">
            <v>0</v>
          </cell>
        </row>
        <row r="3916">
          <cell r="AC3916">
            <v>0</v>
          </cell>
        </row>
        <row r="3917">
          <cell r="AC3917">
            <v>0</v>
          </cell>
        </row>
        <row r="3918">
          <cell r="AC3918">
            <v>0</v>
          </cell>
        </row>
        <row r="3919">
          <cell r="AC3919">
            <v>0</v>
          </cell>
        </row>
        <row r="3920">
          <cell r="AC3920">
            <v>0</v>
          </cell>
        </row>
        <row r="3921">
          <cell r="AC3921">
            <v>0</v>
          </cell>
        </row>
        <row r="3922">
          <cell r="AC3922">
            <v>0</v>
          </cell>
        </row>
        <row r="3923">
          <cell r="AC3923">
            <v>0</v>
          </cell>
        </row>
        <row r="3924">
          <cell r="AC3924">
            <v>0</v>
          </cell>
        </row>
        <row r="3925">
          <cell r="AC3925">
            <v>0</v>
          </cell>
        </row>
        <row r="3926">
          <cell r="AC3926">
            <v>0</v>
          </cell>
        </row>
        <row r="3927">
          <cell r="AC3927">
            <v>0</v>
          </cell>
        </row>
        <row r="3928">
          <cell r="AC3928">
            <v>0</v>
          </cell>
        </row>
        <row r="3929">
          <cell r="AC3929">
            <v>0</v>
          </cell>
        </row>
        <row r="3930">
          <cell r="AC3930">
            <v>0</v>
          </cell>
        </row>
        <row r="3931">
          <cell r="AC3931">
            <v>0</v>
          </cell>
        </row>
        <row r="3932">
          <cell r="AC3932">
            <v>0</v>
          </cell>
        </row>
        <row r="3933">
          <cell r="AC3933">
            <v>0</v>
          </cell>
        </row>
        <row r="3934">
          <cell r="AC3934">
            <v>0</v>
          </cell>
        </row>
        <row r="3935">
          <cell r="AC3935">
            <v>0</v>
          </cell>
        </row>
        <row r="3936">
          <cell r="AC3936">
            <v>0</v>
          </cell>
        </row>
        <row r="3937">
          <cell r="AC3937">
            <v>0</v>
          </cell>
        </row>
        <row r="3938">
          <cell r="AC3938">
            <v>0</v>
          </cell>
        </row>
        <row r="3939">
          <cell r="AC3939">
            <v>0</v>
          </cell>
        </row>
        <row r="3940">
          <cell r="AC3940">
            <v>0</v>
          </cell>
        </row>
        <row r="3941">
          <cell r="AC3941">
            <v>0</v>
          </cell>
        </row>
        <row r="3942">
          <cell r="AC3942">
            <v>0</v>
          </cell>
        </row>
        <row r="3943">
          <cell r="AC3943">
            <v>0</v>
          </cell>
        </row>
        <row r="3944">
          <cell r="AC3944">
            <v>0</v>
          </cell>
        </row>
        <row r="3945">
          <cell r="AC3945">
            <v>0</v>
          </cell>
        </row>
        <row r="3946">
          <cell r="AC3946">
            <v>0</v>
          </cell>
        </row>
        <row r="3947">
          <cell r="AC3947">
            <v>0</v>
          </cell>
        </row>
        <row r="3948">
          <cell r="AC3948">
            <v>0</v>
          </cell>
        </row>
        <row r="3949">
          <cell r="AC3949">
            <v>0</v>
          </cell>
        </row>
        <row r="3950">
          <cell r="AC3950">
            <v>0</v>
          </cell>
        </row>
        <row r="3951">
          <cell r="AC3951">
            <v>0</v>
          </cell>
        </row>
        <row r="3952">
          <cell r="AC3952">
            <v>0</v>
          </cell>
        </row>
        <row r="3953">
          <cell r="AC3953">
            <v>0</v>
          </cell>
        </row>
        <row r="3954">
          <cell r="AC3954">
            <v>0</v>
          </cell>
        </row>
        <row r="3955">
          <cell r="AC3955">
            <v>0</v>
          </cell>
        </row>
        <row r="3956">
          <cell r="AC3956">
            <v>0</v>
          </cell>
        </row>
        <row r="3957">
          <cell r="AC3957">
            <v>0</v>
          </cell>
        </row>
        <row r="3958">
          <cell r="AC3958">
            <v>0</v>
          </cell>
        </row>
        <row r="3959">
          <cell r="AC3959">
            <v>0</v>
          </cell>
        </row>
        <row r="3960">
          <cell r="AC3960">
            <v>0</v>
          </cell>
        </row>
        <row r="3961">
          <cell r="AC3961">
            <v>0</v>
          </cell>
        </row>
        <row r="3962">
          <cell r="AC3962">
            <v>0</v>
          </cell>
        </row>
        <row r="3963">
          <cell r="AC3963">
            <v>0</v>
          </cell>
        </row>
        <row r="3964">
          <cell r="AC3964">
            <v>0</v>
          </cell>
        </row>
        <row r="3965">
          <cell r="AC3965">
            <v>0</v>
          </cell>
        </row>
        <row r="3966">
          <cell r="AC3966">
            <v>0</v>
          </cell>
        </row>
        <row r="3967">
          <cell r="AC3967">
            <v>0</v>
          </cell>
        </row>
        <row r="3968">
          <cell r="AC3968">
            <v>0</v>
          </cell>
        </row>
        <row r="3969">
          <cell r="AC3969">
            <v>0</v>
          </cell>
        </row>
        <row r="3970">
          <cell r="AC3970">
            <v>0</v>
          </cell>
        </row>
        <row r="3971">
          <cell r="AC3971">
            <v>0</v>
          </cell>
        </row>
        <row r="3972">
          <cell r="AC3972">
            <v>0</v>
          </cell>
        </row>
        <row r="3973">
          <cell r="AC3973">
            <v>0</v>
          </cell>
        </row>
        <row r="3974">
          <cell r="AC3974">
            <v>0</v>
          </cell>
        </row>
        <row r="3975">
          <cell r="AC3975">
            <v>0</v>
          </cell>
        </row>
        <row r="3976">
          <cell r="AC3976">
            <v>0</v>
          </cell>
        </row>
        <row r="3977">
          <cell r="AC3977">
            <v>0</v>
          </cell>
        </row>
        <row r="3978">
          <cell r="AC3978">
            <v>0</v>
          </cell>
        </row>
        <row r="3979">
          <cell r="AC3979">
            <v>0</v>
          </cell>
        </row>
        <row r="3980">
          <cell r="AC3980">
            <v>0</v>
          </cell>
        </row>
        <row r="3981">
          <cell r="AC3981">
            <v>0</v>
          </cell>
        </row>
        <row r="3982">
          <cell r="AC3982">
            <v>0</v>
          </cell>
        </row>
        <row r="3983">
          <cell r="AC3983">
            <v>0</v>
          </cell>
        </row>
        <row r="3984">
          <cell r="AC3984">
            <v>0</v>
          </cell>
        </row>
        <row r="3985">
          <cell r="AC3985">
            <v>0</v>
          </cell>
        </row>
        <row r="3986">
          <cell r="AC3986">
            <v>0</v>
          </cell>
        </row>
        <row r="3987">
          <cell r="AC3987">
            <v>0</v>
          </cell>
        </row>
        <row r="3988">
          <cell r="AC3988">
            <v>0</v>
          </cell>
        </row>
        <row r="3989">
          <cell r="AC3989">
            <v>0</v>
          </cell>
        </row>
        <row r="3990">
          <cell r="AC3990">
            <v>0</v>
          </cell>
        </row>
        <row r="3991">
          <cell r="AC3991">
            <v>0</v>
          </cell>
        </row>
        <row r="3992">
          <cell r="AC3992">
            <v>0</v>
          </cell>
        </row>
        <row r="3993">
          <cell r="AC3993">
            <v>0</v>
          </cell>
        </row>
        <row r="3994">
          <cell r="AC3994">
            <v>0</v>
          </cell>
        </row>
        <row r="3995">
          <cell r="AC3995">
            <v>0</v>
          </cell>
        </row>
        <row r="3996">
          <cell r="AC3996">
            <v>0</v>
          </cell>
        </row>
        <row r="3997">
          <cell r="AC3997">
            <v>0</v>
          </cell>
        </row>
        <row r="3998">
          <cell r="AC3998">
            <v>0</v>
          </cell>
        </row>
        <row r="3999">
          <cell r="AC3999">
            <v>0</v>
          </cell>
        </row>
        <row r="4000">
          <cell r="AC4000">
            <v>0</v>
          </cell>
        </row>
        <row r="4001">
          <cell r="AC4001">
            <v>0</v>
          </cell>
        </row>
        <row r="4002">
          <cell r="AC4002">
            <v>0</v>
          </cell>
        </row>
        <row r="4003">
          <cell r="AC4003">
            <v>0</v>
          </cell>
        </row>
        <row r="4004">
          <cell r="AC4004">
            <v>0</v>
          </cell>
        </row>
        <row r="4005">
          <cell r="AC4005">
            <v>0</v>
          </cell>
        </row>
        <row r="4006">
          <cell r="AC4006">
            <v>0</v>
          </cell>
        </row>
        <row r="4007">
          <cell r="AC4007">
            <v>0</v>
          </cell>
        </row>
        <row r="4008">
          <cell r="AC4008">
            <v>0</v>
          </cell>
        </row>
        <row r="4009">
          <cell r="AC4009">
            <v>0</v>
          </cell>
        </row>
        <row r="4010">
          <cell r="AC4010">
            <v>0</v>
          </cell>
        </row>
        <row r="4011">
          <cell r="AC4011">
            <v>0</v>
          </cell>
        </row>
        <row r="4012">
          <cell r="AC4012">
            <v>0</v>
          </cell>
        </row>
        <row r="4013">
          <cell r="AC4013">
            <v>0</v>
          </cell>
        </row>
        <row r="4014">
          <cell r="AC4014">
            <v>0</v>
          </cell>
        </row>
        <row r="4015">
          <cell r="AC4015">
            <v>0</v>
          </cell>
        </row>
        <row r="4016">
          <cell r="AC4016">
            <v>0</v>
          </cell>
        </row>
        <row r="4017">
          <cell r="AC4017">
            <v>0</v>
          </cell>
        </row>
        <row r="4018">
          <cell r="AC4018">
            <v>0</v>
          </cell>
        </row>
        <row r="4019">
          <cell r="AC4019">
            <v>0</v>
          </cell>
        </row>
        <row r="4020">
          <cell r="AC4020">
            <v>0</v>
          </cell>
        </row>
        <row r="4021">
          <cell r="AC4021">
            <v>0</v>
          </cell>
        </row>
        <row r="4022">
          <cell r="AC4022">
            <v>0</v>
          </cell>
        </row>
        <row r="4023">
          <cell r="AC4023">
            <v>0</v>
          </cell>
        </row>
        <row r="4024">
          <cell r="AC4024">
            <v>0</v>
          </cell>
        </row>
        <row r="4025">
          <cell r="AC4025">
            <v>0</v>
          </cell>
        </row>
        <row r="4026">
          <cell r="AC4026">
            <v>0</v>
          </cell>
        </row>
        <row r="4027">
          <cell r="AC4027">
            <v>0</v>
          </cell>
        </row>
        <row r="4028">
          <cell r="AC4028">
            <v>0</v>
          </cell>
        </row>
        <row r="4029">
          <cell r="AC4029">
            <v>0</v>
          </cell>
        </row>
        <row r="4030">
          <cell r="AC4030">
            <v>0</v>
          </cell>
        </row>
        <row r="4031">
          <cell r="AC4031">
            <v>0</v>
          </cell>
        </row>
        <row r="4032">
          <cell r="AC4032">
            <v>0</v>
          </cell>
        </row>
        <row r="4033">
          <cell r="AC4033">
            <v>0</v>
          </cell>
        </row>
        <row r="4034">
          <cell r="AC4034">
            <v>0</v>
          </cell>
        </row>
        <row r="4035">
          <cell r="AC4035">
            <v>0</v>
          </cell>
        </row>
        <row r="4036">
          <cell r="AC4036">
            <v>0</v>
          </cell>
        </row>
        <row r="4037">
          <cell r="AC4037">
            <v>0</v>
          </cell>
        </row>
        <row r="4038">
          <cell r="AC4038">
            <v>0</v>
          </cell>
        </row>
        <row r="4039">
          <cell r="AC4039">
            <v>0</v>
          </cell>
        </row>
        <row r="4040">
          <cell r="AC4040">
            <v>0</v>
          </cell>
        </row>
        <row r="4041">
          <cell r="AC4041">
            <v>0</v>
          </cell>
        </row>
        <row r="4042">
          <cell r="AC4042">
            <v>0</v>
          </cell>
        </row>
        <row r="4043">
          <cell r="AC4043">
            <v>0</v>
          </cell>
        </row>
        <row r="4044">
          <cell r="AC4044">
            <v>0</v>
          </cell>
        </row>
        <row r="4045">
          <cell r="AC4045">
            <v>0</v>
          </cell>
        </row>
        <row r="4046">
          <cell r="AC4046">
            <v>0</v>
          </cell>
        </row>
        <row r="4047">
          <cell r="AC4047">
            <v>0</v>
          </cell>
        </row>
        <row r="4048">
          <cell r="AC4048">
            <v>0</v>
          </cell>
        </row>
        <row r="4049">
          <cell r="AC4049">
            <v>0</v>
          </cell>
        </row>
        <row r="4050">
          <cell r="AC4050">
            <v>0</v>
          </cell>
        </row>
        <row r="4051">
          <cell r="AC4051">
            <v>0</v>
          </cell>
        </row>
        <row r="4052">
          <cell r="AC4052">
            <v>0</v>
          </cell>
        </row>
        <row r="4053">
          <cell r="AC4053">
            <v>0</v>
          </cell>
        </row>
        <row r="4054">
          <cell r="AC4054">
            <v>0</v>
          </cell>
        </row>
        <row r="4055">
          <cell r="AC4055">
            <v>0</v>
          </cell>
        </row>
        <row r="4056">
          <cell r="AC4056">
            <v>0</v>
          </cell>
        </row>
        <row r="4057">
          <cell r="AC4057">
            <v>0</v>
          </cell>
        </row>
        <row r="4058">
          <cell r="AC4058">
            <v>0</v>
          </cell>
        </row>
        <row r="4059">
          <cell r="AC4059">
            <v>0</v>
          </cell>
        </row>
        <row r="4060">
          <cell r="AC4060">
            <v>0</v>
          </cell>
        </row>
        <row r="4061">
          <cell r="AC4061">
            <v>0</v>
          </cell>
        </row>
        <row r="4062">
          <cell r="AC4062">
            <v>0</v>
          </cell>
        </row>
        <row r="4063">
          <cell r="AC4063">
            <v>0</v>
          </cell>
        </row>
        <row r="4064">
          <cell r="AC4064">
            <v>0</v>
          </cell>
        </row>
        <row r="4065">
          <cell r="AC4065">
            <v>0</v>
          </cell>
        </row>
        <row r="4066">
          <cell r="AC4066">
            <v>0</v>
          </cell>
        </row>
        <row r="4067">
          <cell r="AC4067">
            <v>0</v>
          </cell>
        </row>
        <row r="4068">
          <cell r="AC4068">
            <v>0</v>
          </cell>
        </row>
        <row r="4069">
          <cell r="AC4069">
            <v>0</v>
          </cell>
        </row>
        <row r="4070">
          <cell r="AC4070">
            <v>0</v>
          </cell>
        </row>
        <row r="4071">
          <cell r="AC4071">
            <v>0</v>
          </cell>
        </row>
        <row r="4072">
          <cell r="AC4072">
            <v>0</v>
          </cell>
        </row>
        <row r="4073">
          <cell r="AC4073">
            <v>0</v>
          </cell>
        </row>
        <row r="4074">
          <cell r="AC4074">
            <v>0</v>
          </cell>
        </row>
        <row r="4075">
          <cell r="AC4075">
            <v>0</v>
          </cell>
        </row>
        <row r="4076">
          <cell r="AC4076">
            <v>0</v>
          </cell>
        </row>
        <row r="4077">
          <cell r="AC4077">
            <v>0</v>
          </cell>
        </row>
        <row r="4078">
          <cell r="AC4078">
            <v>0</v>
          </cell>
        </row>
        <row r="4079">
          <cell r="AC4079">
            <v>0</v>
          </cell>
        </row>
        <row r="4080">
          <cell r="AC4080">
            <v>0</v>
          </cell>
        </row>
        <row r="4081">
          <cell r="AC4081">
            <v>0</v>
          </cell>
        </row>
        <row r="4082">
          <cell r="AC4082">
            <v>0</v>
          </cell>
        </row>
        <row r="4083">
          <cell r="AC4083">
            <v>0</v>
          </cell>
        </row>
        <row r="4084">
          <cell r="AC4084">
            <v>0</v>
          </cell>
        </row>
        <row r="4085">
          <cell r="AC4085">
            <v>0</v>
          </cell>
        </row>
        <row r="4086">
          <cell r="AC4086">
            <v>0</v>
          </cell>
        </row>
        <row r="4087">
          <cell r="AC4087">
            <v>0</v>
          </cell>
        </row>
        <row r="4088">
          <cell r="AC4088">
            <v>0</v>
          </cell>
        </row>
        <row r="4089">
          <cell r="AC4089">
            <v>0</v>
          </cell>
        </row>
        <row r="4090">
          <cell r="AC4090">
            <v>0</v>
          </cell>
        </row>
        <row r="4091">
          <cell r="AC4091">
            <v>0</v>
          </cell>
        </row>
        <row r="4092">
          <cell r="AC4092">
            <v>0</v>
          </cell>
        </row>
        <row r="4093">
          <cell r="AC4093">
            <v>0</v>
          </cell>
        </row>
        <row r="4094">
          <cell r="AC4094">
            <v>0</v>
          </cell>
        </row>
        <row r="4095">
          <cell r="AC4095">
            <v>0</v>
          </cell>
        </row>
        <row r="4096">
          <cell r="AC4096">
            <v>0</v>
          </cell>
        </row>
        <row r="4097">
          <cell r="AC4097">
            <v>0</v>
          </cell>
        </row>
        <row r="4098">
          <cell r="AC4098">
            <v>0</v>
          </cell>
        </row>
        <row r="4099">
          <cell r="AC4099">
            <v>0</v>
          </cell>
        </row>
        <row r="4100">
          <cell r="AC4100">
            <v>0</v>
          </cell>
        </row>
        <row r="4101">
          <cell r="AC4101">
            <v>0</v>
          </cell>
        </row>
        <row r="4102">
          <cell r="AC4102">
            <v>0</v>
          </cell>
        </row>
        <row r="4103">
          <cell r="AC4103">
            <v>0</v>
          </cell>
        </row>
        <row r="4104">
          <cell r="AC4104">
            <v>0</v>
          </cell>
        </row>
        <row r="4105">
          <cell r="AC4105">
            <v>0</v>
          </cell>
        </row>
        <row r="4106">
          <cell r="AC4106">
            <v>0</v>
          </cell>
        </row>
        <row r="4107">
          <cell r="AC4107">
            <v>0</v>
          </cell>
        </row>
        <row r="4108">
          <cell r="AC4108">
            <v>0</v>
          </cell>
        </row>
        <row r="4109">
          <cell r="AC4109">
            <v>0</v>
          </cell>
        </row>
        <row r="4110">
          <cell r="AC4110">
            <v>0</v>
          </cell>
        </row>
        <row r="4111">
          <cell r="AC4111">
            <v>0</v>
          </cell>
        </row>
        <row r="4112">
          <cell r="AC4112">
            <v>0</v>
          </cell>
        </row>
        <row r="4113">
          <cell r="AC4113">
            <v>0</v>
          </cell>
        </row>
        <row r="4114">
          <cell r="AC4114">
            <v>0</v>
          </cell>
        </row>
        <row r="4115">
          <cell r="AC4115">
            <v>0</v>
          </cell>
        </row>
        <row r="4116">
          <cell r="AC4116">
            <v>0</v>
          </cell>
        </row>
        <row r="4117">
          <cell r="AC4117">
            <v>0</v>
          </cell>
        </row>
        <row r="4118">
          <cell r="AC4118">
            <v>0</v>
          </cell>
        </row>
        <row r="4119">
          <cell r="AC4119">
            <v>0</v>
          </cell>
        </row>
        <row r="4120">
          <cell r="AC4120">
            <v>0</v>
          </cell>
        </row>
        <row r="4121">
          <cell r="AC4121">
            <v>0</v>
          </cell>
        </row>
        <row r="4122">
          <cell r="AC4122">
            <v>0</v>
          </cell>
        </row>
        <row r="4123">
          <cell r="AC4123">
            <v>0</v>
          </cell>
        </row>
        <row r="4124">
          <cell r="AC4124">
            <v>0</v>
          </cell>
        </row>
        <row r="4125">
          <cell r="AC4125">
            <v>0</v>
          </cell>
        </row>
        <row r="4126">
          <cell r="AC4126">
            <v>0</v>
          </cell>
        </row>
        <row r="4127">
          <cell r="AC4127">
            <v>0</v>
          </cell>
        </row>
        <row r="4128">
          <cell r="AC4128">
            <v>0</v>
          </cell>
        </row>
        <row r="4129">
          <cell r="AC4129">
            <v>0</v>
          </cell>
        </row>
        <row r="4130">
          <cell r="AC4130">
            <v>0</v>
          </cell>
        </row>
        <row r="4131">
          <cell r="AC4131">
            <v>0</v>
          </cell>
        </row>
        <row r="4132">
          <cell r="AC4132">
            <v>0</v>
          </cell>
        </row>
        <row r="4133">
          <cell r="AC4133">
            <v>0</v>
          </cell>
        </row>
        <row r="4134">
          <cell r="AC4134">
            <v>0</v>
          </cell>
        </row>
        <row r="4135">
          <cell r="AC4135">
            <v>0</v>
          </cell>
        </row>
        <row r="4136">
          <cell r="AC4136">
            <v>0</v>
          </cell>
        </row>
        <row r="4137">
          <cell r="AC4137">
            <v>0</v>
          </cell>
        </row>
        <row r="4138">
          <cell r="AC4138">
            <v>0</v>
          </cell>
        </row>
        <row r="4139">
          <cell r="AC4139">
            <v>0</v>
          </cell>
        </row>
        <row r="4140">
          <cell r="AC4140">
            <v>0</v>
          </cell>
        </row>
        <row r="4141">
          <cell r="AC4141">
            <v>0</v>
          </cell>
        </row>
        <row r="4142">
          <cell r="AC4142">
            <v>0</v>
          </cell>
        </row>
        <row r="4143">
          <cell r="AC4143">
            <v>0</v>
          </cell>
        </row>
        <row r="4144">
          <cell r="AC4144">
            <v>0</v>
          </cell>
        </row>
        <row r="4145">
          <cell r="AC4145">
            <v>0</v>
          </cell>
        </row>
        <row r="4146">
          <cell r="AC4146">
            <v>0</v>
          </cell>
        </row>
        <row r="4147">
          <cell r="AC4147">
            <v>0</v>
          </cell>
        </row>
        <row r="4148">
          <cell r="AC4148">
            <v>0</v>
          </cell>
        </row>
        <row r="4149">
          <cell r="AC4149">
            <v>0</v>
          </cell>
        </row>
        <row r="4150">
          <cell r="AC4150">
            <v>0</v>
          </cell>
        </row>
        <row r="4151">
          <cell r="AC4151">
            <v>0</v>
          </cell>
        </row>
        <row r="4152">
          <cell r="AC4152">
            <v>0</v>
          </cell>
        </row>
        <row r="4153">
          <cell r="AC4153">
            <v>0</v>
          </cell>
        </row>
        <row r="4154">
          <cell r="AC4154">
            <v>0</v>
          </cell>
        </row>
        <row r="4155">
          <cell r="AC4155">
            <v>0</v>
          </cell>
        </row>
        <row r="4156">
          <cell r="AC4156">
            <v>0</v>
          </cell>
        </row>
        <row r="4157">
          <cell r="AC4157">
            <v>0</v>
          </cell>
        </row>
        <row r="4158">
          <cell r="AC4158">
            <v>0</v>
          </cell>
        </row>
        <row r="4159">
          <cell r="AC4159">
            <v>0</v>
          </cell>
        </row>
        <row r="4160">
          <cell r="AC4160">
            <v>0</v>
          </cell>
        </row>
        <row r="4161">
          <cell r="AC4161">
            <v>0</v>
          </cell>
        </row>
        <row r="4162">
          <cell r="AC4162">
            <v>0</v>
          </cell>
        </row>
        <row r="4163">
          <cell r="AC4163">
            <v>0</v>
          </cell>
        </row>
        <row r="4164">
          <cell r="AC4164">
            <v>0</v>
          </cell>
        </row>
        <row r="4165">
          <cell r="AC4165">
            <v>0</v>
          </cell>
        </row>
        <row r="4166">
          <cell r="AC4166">
            <v>0</v>
          </cell>
        </row>
        <row r="4167">
          <cell r="AC4167">
            <v>0</v>
          </cell>
        </row>
        <row r="4168">
          <cell r="AC4168">
            <v>0</v>
          </cell>
        </row>
        <row r="4169">
          <cell r="AC4169">
            <v>0</v>
          </cell>
        </row>
        <row r="4170">
          <cell r="AC4170">
            <v>0</v>
          </cell>
        </row>
        <row r="4171">
          <cell r="AC4171">
            <v>0</v>
          </cell>
        </row>
        <row r="4172">
          <cell r="AC4172">
            <v>0</v>
          </cell>
        </row>
        <row r="4173">
          <cell r="AC4173">
            <v>0</v>
          </cell>
        </row>
        <row r="4174">
          <cell r="AC4174">
            <v>0</v>
          </cell>
        </row>
        <row r="4175">
          <cell r="AC4175">
            <v>0</v>
          </cell>
        </row>
        <row r="4176">
          <cell r="AC4176">
            <v>0</v>
          </cell>
        </row>
        <row r="4177">
          <cell r="AC4177">
            <v>0</v>
          </cell>
        </row>
        <row r="4178">
          <cell r="AC4178">
            <v>0</v>
          </cell>
        </row>
        <row r="4179">
          <cell r="AC4179">
            <v>0</v>
          </cell>
        </row>
        <row r="4180">
          <cell r="AC4180">
            <v>0</v>
          </cell>
        </row>
        <row r="4181">
          <cell r="AC4181">
            <v>0</v>
          </cell>
        </row>
        <row r="4182">
          <cell r="AC4182">
            <v>0</v>
          </cell>
        </row>
        <row r="4183">
          <cell r="AC4183">
            <v>0</v>
          </cell>
        </row>
        <row r="4184">
          <cell r="AC4184">
            <v>0</v>
          </cell>
        </row>
        <row r="4185">
          <cell r="AC4185">
            <v>0</v>
          </cell>
        </row>
        <row r="4186">
          <cell r="AC4186">
            <v>0</v>
          </cell>
        </row>
        <row r="4187">
          <cell r="AC4187">
            <v>0</v>
          </cell>
        </row>
        <row r="4188">
          <cell r="AC4188">
            <v>0</v>
          </cell>
        </row>
        <row r="4189">
          <cell r="AC4189">
            <v>0</v>
          </cell>
        </row>
        <row r="4190">
          <cell r="AC4190">
            <v>0</v>
          </cell>
        </row>
        <row r="4191">
          <cell r="AC4191">
            <v>0</v>
          </cell>
        </row>
        <row r="4192">
          <cell r="AC4192">
            <v>0</v>
          </cell>
        </row>
        <row r="4193">
          <cell r="AC4193">
            <v>0</v>
          </cell>
        </row>
        <row r="4194">
          <cell r="AC4194">
            <v>0</v>
          </cell>
        </row>
        <row r="4195">
          <cell r="AC4195">
            <v>0</v>
          </cell>
        </row>
        <row r="4196">
          <cell r="AC4196">
            <v>0</v>
          </cell>
        </row>
        <row r="4197">
          <cell r="AC4197">
            <v>0</v>
          </cell>
        </row>
        <row r="4198">
          <cell r="AC4198">
            <v>0</v>
          </cell>
        </row>
        <row r="4199">
          <cell r="AC4199">
            <v>0</v>
          </cell>
        </row>
        <row r="4200">
          <cell r="AC4200">
            <v>0</v>
          </cell>
        </row>
        <row r="4201">
          <cell r="AC4201">
            <v>0</v>
          </cell>
        </row>
        <row r="4202">
          <cell r="AC4202">
            <v>0</v>
          </cell>
        </row>
        <row r="4203">
          <cell r="AC4203">
            <v>0</v>
          </cell>
        </row>
        <row r="4204">
          <cell r="AC4204">
            <v>0</v>
          </cell>
        </row>
        <row r="4205">
          <cell r="AC4205">
            <v>0</v>
          </cell>
        </row>
        <row r="4206">
          <cell r="AC4206">
            <v>0</v>
          </cell>
        </row>
        <row r="4207">
          <cell r="AC4207">
            <v>0</v>
          </cell>
        </row>
        <row r="4208">
          <cell r="AC4208">
            <v>0</v>
          </cell>
        </row>
        <row r="4209">
          <cell r="AC4209">
            <v>0</v>
          </cell>
        </row>
        <row r="4210">
          <cell r="AC4210">
            <v>0</v>
          </cell>
        </row>
        <row r="4211">
          <cell r="AC4211">
            <v>0</v>
          </cell>
        </row>
        <row r="4212">
          <cell r="AC4212">
            <v>0</v>
          </cell>
        </row>
        <row r="4213">
          <cell r="AC4213">
            <v>0</v>
          </cell>
        </row>
        <row r="4214">
          <cell r="AC4214">
            <v>0</v>
          </cell>
        </row>
        <row r="4215">
          <cell r="AC4215">
            <v>0</v>
          </cell>
        </row>
        <row r="4216">
          <cell r="AC4216">
            <v>0</v>
          </cell>
        </row>
        <row r="4217">
          <cell r="AC4217">
            <v>0</v>
          </cell>
        </row>
        <row r="4218">
          <cell r="AC4218">
            <v>0</v>
          </cell>
        </row>
        <row r="4219">
          <cell r="AC4219">
            <v>0</v>
          </cell>
        </row>
        <row r="4220">
          <cell r="AC4220">
            <v>0</v>
          </cell>
        </row>
        <row r="4221">
          <cell r="AC4221">
            <v>0</v>
          </cell>
        </row>
        <row r="4222">
          <cell r="AC4222">
            <v>0</v>
          </cell>
        </row>
        <row r="4223">
          <cell r="AC4223">
            <v>0</v>
          </cell>
        </row>
        <row r="4224">
          <cell r="AC4224">
            <v>0</v>
          </cell>
        </row>
        <row r="4225">
          <cell r="AC4225">
            <v>0</v>
          </cell>
        </row>
        <row r="4226">
          <cell r="AC4226">
            <v>0</v>
          </cell>
        </row>
        <row r="4227">
          <cell r="AC4227">
            <v>0</v>
          </cell>
        </row>
        <row r="4228">
          <cell r="AC4228">
            <v>0</v>
          </cell>
        </row>
        <row r="4229">
          <cell r="AC4229">
            <v>0</v>
          </cell>
        </row>
        <row r="4230">
          <cell r="AC4230">
            <v>0</v>
          </cell>
        </row>
        <row r="4231">
          <cell r="AC4231">
            <v>0</v>
          </cell>
        </row>
        <row r="4232">
          <cell r="AC4232">
            <v>0</v>
          </cell>
        </row>
        <row r="4233">
          <cell r="AC4233">
            <v>0</v>
          </cell>
        </row>
        <row r="4234">
          <cell r="AC4234">
            <v>0</v>
          </cell>
        </row>
        <row r="4235">
          <cell r="AC4235">
            <v>0</v>
          </cell>
        </row>
        <row r="4236">
          <cell r="AC4236">
            <v>0</v>
          </cell>
        </row>
        <row r="4237">
          <cell r="AC4237">
            <v>0</v>
          </cell>
        </row>
        <row r="4238">
          <cell r="AC4238">
            <v>0</v>
          </cell>
        </row>
        <row r="4239">
          <cell r="AC4239">
            <v>0</v>
          </cell>
        </row>
        <row r="4240">
          <cell r="AC4240">
            <v>0</v>
          </cell>
        </row>
        <row r="4241">
          <cell r="AC4241">
            <v>0</v>
          </cell>
        </row>
        <row r="4242">
          <cell r="AC4242">
            <v>0</v>
          </cell>
        </row>
        <row r="4243">
          <cell r="AC4243">
            <v>0</v>
          </cell>
        </row>
        <row r="4244">
          <cell r="AC4244">
            <v>0</v>
          </cell>
        </row>
        <row r="4245">
          <cell r="AC4245">
            <v>0</v>
          </cell>
        </row>
        <row r="4246">
          <cell r="AC4246">
            <v>0</v>
          </cell>
        </row>
        <row r="4247">
          <cell r="AC4247">
            <v>0</v>
          </cell>
        </row>
        <row r="4248">
          <cell r="AC4248">
            <v>0</v>
          </cell>
        </row>
        <row r="4249">
          <cell r="AC4249">
            <v>0</v>
          </cell>
        </row>
        <row r="4250">
          <cell r="AC4250">
            <v>0</v>
          </cell>
        </row>
        <row r="4251">
          <cell r="AC4251">
            <v>0</v>
          </cell>
        </row>
        <row r="4252">
          <cell r="AC4252">
            <v>0</v>
          </cell>
        </row>
        <row r="4253">
          <cell r="AC4253">
            <v>0</v>
          </cell>
        </row>
        <row r="4254">
          <cell r="AC4254">
            <v>0</v>
          </cell>
        </row>
        <row r="4255">
          <cell r="AC4255">
            <v>0</v>
          </cell>
        </row>
        <row r="4256">
          <cell r="AC4256">
            <v>0</v>
          </cell>
        </row>
        <row r="4257">
          <cell r="AC4257">
            <v>0</v>
          </cell>
        </row>
        <row r="4258">
          <cell r="AC4258">
            <v>0</v>
          </cell>
        </row>
        <row r="4259">
          <cell r="AC4259">
            <v>0</v>
          </cell>
        </row>
        <row r="4260">
          <cell r="AC4260">
            <v>0</v>
          </cell>
        </row>
        <row r="4261">
          <cell r="AC4261">
            <v>0</v>
          </cell>
        </row>
        <row r="4262">
          <cell r="AC4262">
            <v>0</v>
          </cell>
        </row>
        <row r="4263">
          <cell r="AC4263">
            <v>0</v>
          </cell>
        </row>
        <row r="4264">
          <cell r="AC4264">
            <v>0</v>
          </cell>
        </row>
        <row r="4265">
          <cell r="AC4265">
            <v>0</v>
          </cell>
        </row>
        <row r="4266">
          <cell r="AC4266">
            <v>0</v>
          </cell>
        </row>
        <row r="4267">
          <cell r="AC4267">
            <v>0</v>
          </cell>
        </row>
        <row r="4268">
          <cell r="AC4268">
            <v>0</v>
          </cell>
        </row>
        <row r="4269">
          <cell r="AC4269">
            <v>0</v>
          </cell>
        </row>
        <row r="4270">
          <cell r="AC4270">
            <v>0</v>
          </cell>
        </row>
        <row r="4271">
          <cell r="AC4271">
            <v>0</v>
          </cell>
        </row>
        <row r="4272">
          <cell r="AC4272">
            <v>0</v>
          </cell>
        </row>
        <row r="4273">
          <cell r="AC4273">
            <v>0</v>
          </cell>
        </row>
        <row r="4274">
          <cell r="AC4274">
            <v>0</v>
          </cell>
        </row>
        <row r="4275">
          <cell r="AC4275">
            <v>0</v>
          </cell>
        </row>
        <row r="4276">
          <cell r="AC4276">
            <v>0</v>
          </cell>
        </row>
        <row r="4277">
          <cell r="AC4277">
            <v>0</v>
          </cell>
        </row>
        <row r="4278">
          <cell r="AC4278">
            <v>0</v>
          </cell>
        </row>
        <row r="4279">
          <cell r="AC4279">
            <v>0</v>
          </cell>
        </row>
        <row r="4280">
          <cell r="AC4280">
            <v>0</v>
          </cell>
        </row>
        <row r="4281">
          <cell r="AC4281">
            <v>0</v>
          </cell>
        </row>
        <row r="4282">
          <cell r="AC4282">
            <v>0</v>
          </cell>
        </row>
        <row r="4283">
          <cell r="AC4283">
            <v>0</v>
          </cell>
        </row>
        <row r="4284">
          <cell r="AC4284">
            <v>0</v>
          </cell>
        </row>
        <row r="4285">
          <cell r="AC4285">
            <v>0</v>
          </cell>
        </row>
        <row r="4286">
          <cell r="AC4286">
            <v>0</v>
          </cell>
        </row>
        <row r="4287">
          <cell r="AC4287">
            <v>0</v>
          </cell>
        </row>
        <row r="4288">
          <cell r="AC4288">
            <v>0</v>
          </cell>
        </row>
        <row r="4289">
          <cell r="AC4289">
            <v>0</v>
          </cell>
        </row>
        <row r="4290">
          <cell r="AC4290">
            <v>0</v>
          </cell>
        </row>
        <row r="4291">
          <cell r="AC4291">
            <v>0</v>
          </cell>
        </row>
        <row r="4292">
          <cell r="AC4292">
            <v>0</v>
          </cell>
        </row>
        <row r="4293">
          <cell r="AC4293">
            <v>0</v>
          </cell>
        </row>
        <row r="4294">
          <cell r="AC4294">
            <v>0</v>
          </cell>
        </row>
        <row r="4295">
          <cell r="AC4295">
            <v>0</v>
          </cell>
        </row>
        <row r="4296">
          <cell r="AC4296">
            <v>0</v>
          </cell>
        </row>
        <row r="4297">
          <cell r="AC4297">
            <v>0</v>
          </cell>
        </row>
        <row r="4298">
          <cell r="AC4298">
            <v>0</v>
          </cell>
        </row>
        <row r="4299">
          <cell r="AC4299">
            <v>0</v>
          </cell>
        </row>
        <row r="4300">
          <cell r="AC4300">
            <v>0</v>
          </cell>
        </row>
        <row r="4301">
          <cell r="AC4301">
            <v>0</v>
          </cell>
        </row>
        <row r="4302">
          <cell r="AC4302">
            <v>0</v>
          </cell>
        </row>
        <row r="4303">
          <cell r="AC4303">
            <v>0</v>
          </cell>
        </row>
        <row r="4304">
          <cell r="AC4304">
            <v>0</v>
          </cell>
        </row>
        <row r="4305">
          <cell r="AC4305">
            <v>0</v>
          </cell>
        </row>
        <row r="4306">
          <cell r="AC4306">
            <v>0</v>
          </cell>
        </row>
        <row r="4307">
          <cell r="AC4307">
            <v>0</v>
          </cell>
        </row>
        <row r="4308">
          <cell r="AC4308">
            <v>0</v>
          </cell>
        </row>
        <row r="4309">
          <cell r="AC4309">
            <v>0</v>
          </cell>
        </row>
        <row r="4310">
          <cell r="AC4310">
            <v>0</v>
          </cell>
        </row>
        <row r="4311">
          <cell r="AC4311">
            <v>0</v>
          </cell>
        </row>
        <row r="4312">
          <cell r="AC4312">
            <v>0</v>
          </cell>
        </row>
        <row r="4313">
          <cell r="AC4313">
            <v>0</v>
          </cell>
        </row>
        <row r="4314">
          <cell r="AC4314">
            <v>0</v>
          </cell>
        </row>
        <row r="4315">
          <cell r="AC4315">
            <v>0</v>
          </cell>
        </row>
        <row r="4316">
          <cell r="AC4316">
            <v>0</v>
          </cell>
        </row>
        <row r="4317">
          <cell r="AC4317">
            <v>0</v>
          </cell>
        </row>
        <row r="4318">
          <cell r="AC4318">
            <v>0</v>
          </cell>
        </row>
        <row r="4319">
          <cell r="AC4319">
            <v>0</v>
          </cell>
        </row>
        <row r="4320">
          <cell r="AC4320">
            <v>0</v>
          </cell>
        </row>
        <row r="4321">
          <cell r="AC4321">
            <v>0</v>
          </cell>
        </row>
        <row r="4322">
          <cell r="AC4322">
            <v>0</v>
          </cell>
        </row>
        <row r="4323">
          <cell r="AC4323">
            <v>0</v>
          </cell>
        </row>
        <row r="4324">
          <cell r="AC4324">
            <v>0</v>
          </cell>
        </row>
        <row r="4325">
          <cell r="AC4325">
            <v>0</v>
          </cell>
        </row>
        <row r="4326">
          <cell r="AC4326">
            <v>0</v>
          </cell>
        </row>
        <row r="4327">
          <cell r="AC4327">
            <v>0</v>
          </cell>
        </row>
        <row r="4328">
          <cell r="AC4328">
            <v>0</v>
          </cell>
        </row>
        <row r="4329">
          <cell r="AC4329">
            <v>0</v>
          </cell>
        </row>
        <row r="4330">
          <cell r="AC4330">
            <v>0</v>
          </cell>
        </row>
        <row r="4331">
          <cell r="AC4331">
            <v>0</v>
          </cell>
        </row>
        <row r="4332">
          <cell r="AC4332">
            <v>0</v>
          </cell>
        </row>
        <row r="4333">
          <cell r="AC4333">
            <v>0</v>
          </cell>
        </row>
        <row r="4334">
          <cell r="AC4334">
            <v>0</v>
          </cell>
        </row>
        <row r="4335">
          <cell r="AC4335">
            <v>0</v>
          </cell>
        </row>
        <row r="4336">
          <cell r="AC4336">
            <v>0</v>
          </cell>
        </row>
        <row r="4337">
          <cell r="AC4337">
            <v>0</v>
          </cell>
        </row>
        <row r="4338">
          <cell r="AC4338">
            <v>0</v>
          </cell>
        </row>
        <row r="4339">
          <cell r="AC4339">
            <v>0</v>
          </cell>
        </row>
        <row r="4340">
          <cell r="AC4340">
            <v>0</v>
          </cell>
        </row>
        <row r="4341">
          <cell r="AC4341">
            <v>0</v>
          </cell>
        </row>
        <row r="4342">
          <cell r="AC4342">
            <v>0</v>
          </cell>
        </row>
        <row r="4343">
          <cell r="AC4343">
            <v>0</v>
          </cell>
        </row>
        <row r="4344">
          <cell r="AC4344">
            <v>0</v>
          </cell>
        </row>
        <row r="4345">
          <cell r="AC4345">
            <v>0</v>
          </cell>
        </row>
        <row r="4346">
          <cell r="AC4346">
            <v>0</v>
          </cell>
        </row>
        <row r="4347">
          <cell r="AC4347">
            <v>0</v>
          </cell>
        </row>
        <row r="4348">
          <cell r="AC4348">
            <v>0</v>
          </cell>
        </row>
        <row r="4349">
          <cell r="AC4349">
            <v>0</v>
          </cell>
        </row>
        <row r="4350">
          <cell r="AC4350">
            <v>0</v>
          </cell>
        </row>
        <row r="4351">
          <cell r="AC4351">
            <v>0</v>
          </cell>
        </row>
        <row r="4352">
          <cell r="AC4352">
            <v>0</v>
          </cell>
        </row>
        <row r="4353">
          <cell r="AC4353">
            <v>0</v>
          </cell>
        </row>
        <row r="4354">
          <cell r="AC4354">
            <v>0</v>
          </cell>
        </row>
        <row r="4355">
          <cell r="AC4355">
            <v>0</v>
          </cell>
        </row>
        <row r="4356">
          <cell r="AC4356">
            <v>0</v>
          </cell>
        </row>
        <row r="4357">
          <cell r="AC4357">
            <v>0</v>
          </cell>
        </row>
        <row r="4358">
          <cell r="AC4358">
            <v>0</v>
          </cell>
        </row>
        <row r="4359">
          <cell r="AC4359">
            <v>0</v>
          </cell>
        </row>
        <row r="4360">
          <cell r="AC4360">
            <v>0</v>
          </cell>
        </row>
        <row r="4361">
          <cell r="AC4361">
            <v>0</v>
          </cell>
        </row>
        <row r="4362">
          <cell r="AC4362">
            <v>0</v>
          </cell>
        </row>
        <row r="4363">
          <cell r="AC4363">
            <v>0</v>
          </cell>
        </row>
        <row r="4364">
          <cell r="AC4364">
            <v>0</v>
          </cell>
        </row>
        <row r="4365">
          <cell r="AC4365">
            <v>0</v>
          </cell>
        </row>
        <row r="4366">
          <cell r="AC4366">
            <v>0</v>
          </cell>
        </row>
        <row r="4367">
          <cell r="AC4367">
            <v>0</v>
          </cell>
        </row>
        <row r="4368">
          <cell r="AC4368">
            <v>0</v>
          </cell>
        </row>
        <row r="4369">
          <cell r="AC4369">
            <v>0</v>
          </cell>
        </row>
        <row r="4370">
          <cell r="AC4370">
            <v>0</v>
          </cell>
        </row>
        <row r="4371">
          <cell r="AC4371">
            <v>0</v>
          </cell>
        </row>
        <row r="4372">
          <cell r="AC4372">
            <v>0</v>
          </cell>
        </row>
        <row r="4373">
          <cell r="AC4373">
            <v>0</v>
          </cell>
        </row>
        <row r="4374">
          <cell r="AC4374">
            <v>0</v>
          </cell>
        </row>
        <row r="4375">
          <cell r="AC4375">
            <v>0</v>
          </cell>
        </row>
        <row r="4376">
          <cell r="AC4376">
            <v>0</v>
          </cell>
        </row>
        <row r="4377">
          <cell r="AC4377">
            <v>0</v>
          </cell>
        </row>
        <row r="4378">
          <cell r="AC4378">
            <v>0</v>
          </cell>
        </row>
        <row r="4379">
          <cell r="AC4379">
            <v>0</v>
          </cell>
        </row>
        <row r="4380">
          <cell r="AC4380">
            <v>0</v>
          </cell>
        </row>
        <row r="4381">
          <cell r="AC4381">
            <v>0</v>
          </cell>
        </row>
        <row r="4382">
          <cell r="AC4382">
            <v>0</v>
          </cell>
        </row>
        <row r="4383">
          <cell r="AC4383">
            <v>0</v>
          </cell>
        </row>
        <row r="4384">
          <cell r="AC4384">
            <v>0</v>
          </cell>
        </row>
        <row r="4385">
          <cell r="AC4385">
            <v>0</v>
          </cell>
        </row>
        <row r="4386">
          <cell r="AC4386">
            <v>0</v>
          </cell>
        </row>
        <row r="4387">
          <cell r="AC4387">
            <v>0</v>
          </cell>
        </row>
        <row r="4388">
          <cell r="AC4388">
            <v>0</v>
          </cell>
        </row>
        <row r="4389">
          <cell r="AC4389">
            <v>0</v>
          </cell>
        </row>
        <row r="4390">
          <cell r="AC4390">
            <v>0</v>
          </cell>
        </row>
        <row r="4391">
          <cell r="AC4391">
            <v>0</v>
          </cell>
        </row>
        <row r="4392">
          <cell r="AC4392">
            <v>0</v>
          </cell>
        </row>
        <row r="4393">
          <cell r="AC4393">
            <v>0</v>
          </cell>
        </row>
        <row r="4394">
          <cell r="AC4394">
            <v>0</v>
          </cell>
        </row>
        <row r="4395">
          <cell r="AC4395">
            <v>0</v>
          </cell>
        </row>
        <row r="4396">
          <cell r="AC4396">
            <v>0</v>
          </cell>
        </row>
        <row r="4397">
          <cell r="AC4397">
            <v>0</v>
          </cell>
        </row>
        <row r="4398">
          <cell r="AC4398">
            <v>0</v>
          </cell>
        </row>
        <row r="4399">
          <cell r="AC4399">
            <v>0</v>
          </cell>
        </row>
        <row r="4400">
          <cell r="AC4400">
            <v>0</v>
          </cell>
        </row>
        <row r="4401">
          <cell r="AC4401">
            <v>0</v>
          </cell>
        </row>
        <row r="4402">
          <cell r="AC4402">
            <v>0</v>
          </cell>
        </row>
        <row r="4403">
          <cell r="AC4403">
            <v>0</v>
          </cell>
        </row>
        <row r="4404">
          <cell r="AC4404">
            <v>0</v>
          </cell>
        </row>
        <row r="4405">
          <cell r="AC4405">
            <v>0</v>
          </cell>
        </row>
        <row r="4406">
          <cell r="AC4406">
            <v>0</v>
          </cell>
        </row>
        <row r="4407">
          <cell r="AC4407">
            <v>0</v>
          </cell>
        </row>
        <row r="4408">
          <cell r="AC4408">
            <v>0</v>
          </cell>
        </row>
        <row r="4409">
          <cell r="AC4409">
            <v>0</v>
          </cell>
        </row>
        <row r="4410">
          <cell r="AC4410">
            <v>0</v>
          </cell>
        </row>
        <row r="4411">
          <cell r="AC4411">
            <v>0</v>
          </cell>
        </row>
        <row r="4412">
          <cell r="AC4412">
            <v>0</v>
          </cell>
        </row>
        <row r="4413">
          <cell r="AC4413">
            <v>0</v>
          </cell>
        </row>
        <row r="4414">
          <cell r="AC4414">
            <v>0</v>
          </cell>
        </row>
        <row r="4415">
          <cell r="AC4415">
            <v>0</v>
          </cell>
        </row>
        <row r="4416">
          <cell r="AC4416">
            <v>0</v>
          </cell>
        </row>
        <row r="4417">
          <cell r="AC4417">
            <v>0</v>
          </cell>
        </row>
        <row r="4418">
          <cell r="AC4418">
            <v>0</v>
          </cell>
        </row>
        <row r="4419">
          <cell r="AC4419">
            <v>0</v>
          </cell>
        </row>
        <row r="4420">
          <cell r="AC4420">
            <v>0</v>
          </cell>
        </row>
        <row r="4421">
          <cell r="AC4421">
            <v>0</v>
          </cell>
        </row>
        <row r="4422">
          <cell r="AC4422">
            <v>0</v>
          </cell>
        </row>
        <row r="4423">
          <cell r="AC4423">
            <v>0</v>
          </cell>
        </row>
        <row r="4424">
          <cell r="AC4424">
            <v>0</v>
          </cell>
        </row>
        <row r="4425">
          <cell r="AC4425">
            <v>0</v>
          </cell>
        </row>
        <row r="4426">
          <cell r="AC4426">
            <v>0</v>
          </cell>
        </row>
        <row r="4427">
          <cell r="AC4427">
            <v>0</v>
          </cell>
        </row>
        <row r="4428">
          <cell r="AC4428">
            <v>0</v>
          </cell>
        </row>
        <row r="4429">
          <cell r="AC4429">
            <v>0</v>
          </cell>
        </row>
        <row r="4430">
          <cell r="AC4430">
            <v>0</v>
          </cell>
        </row>
        <row r="4431">
          <cell r="AC4431">
            <v>0</v>
          </cell>
        </row>
        <row r="4432">
          <cell r="AC4432">
            <v>0</v>
          </cell>
        </row>
        <row r="4433">
          <cell r="AC4433">
            <v>0</v>
          </cell>
        </row>
        <row r="4434">
          <cell r="AC4434">
            <v>0</v>
          </cell>
        </row>
        <row r="4435">
          <cell r="AC4435">
            <v>0</v>
          </cell>
        </row>
        <row r="4436">
          <cell r="AC4436">
            <v>0</v>
          </cell>
        </row>
        <row r="4437">
          <cell r="AC4437">
            <v>0</v>
          </cell>
        </row>
        <row r="4438">
          <cell r="AC4438">
            <v>0</v>
          </cell>
        </row>
        <row r="4439">
          <cell r="AC4439">
            <v>0</v>
          </cell>
        </row>
        <row r="4440">
          <cell r="AC4440">
            <v>0</v>
          </cell>
        </row>
        <row r="4441">
          <cell r="AC4441">
            <v>0</v>
          </cell>
        </row>
        <row r="4442">
          <cell r="AC4442">
            <v>0</v>
          </cell>
        </row>
        <row r="4443">
          <cell r="AC4443">
            <v>0</v>
          </cell>
        </row>
        <row r="4444">
          <cell r="AC4444">
            <v>0</v>
          </cell>
        </row>
        <row r="4445">
          <cell r="AC4445">
            <v>0</v>
          </cell>
        </row>
        <row r="4446">
          <cell r="AC4446">
            <v>0</v>
          </cell>
        </row>
        <row r="4447">
          <cell r="AC4447">
            <v>0</v>
          </cell>
        </row>
        <row r="4448">
          <cell r="AC4448">
            <v>0</v>
          </cell>
        </row>
        <row r="4449">
          <cell r="AC4449">
            <v>0</v>
          </cell>
        </row>
        <row r="4450">
          <cell r="AC4450">
            <v>0</v>
          </cell>
        </row>
        <row r="4451">
          <cell r="AC4451">
            <v>0</v>
          </cell>
        </row>
        <row r="4452">
          <cell r="AC4452">
            <v>0</v>
          </cell>
        </row>
        <row r="4453">
          <cell r="AC4453">
            <v>0</v>
          </cell>
        </row>
        <row r="4454">
          <cell r="AC4454">
            <v>0</v>
          </cell>
        </row>
        <row r="4455">
          <cell r="AC4455">
            <v>0</v>
          </cell>
        </row>
        <row r="4456">
          <cell r="AC4456">
            <v>0</v>
          </cell>
        </row>
        <row r="4457">
          <cell r="AC4457">
            <v>0</v>
          </cell>
        </row>
        <row r="4458">
          <cell r="AC4458">
            <v>0</v>
          </cell>
        </row>
        <row r="4459">
          <cell r="AC4459">
            <v>0</v>
          </cell>
        </row>
        <row r="4460">
          <cell r="AC4460">
            <v>0</v>
          </cell>
        </row>
        <row r="4461">
          <cell r="AC4461">
            <v>0</v>
          </cell>
        </row>
        <row r="4462">
          <cell r="AC4462">
            <v>0</v>
          </cell>
        </row>
        <row r="4463">
          <cell r="AC4463">
            <v>0</v>
          </cell>
        </row>
        <row r="4464">
          <cell r="AC4464">
            <v>0</v>
          </cell>
        </row>
        <row r="4465">
          <cell r="AC4465">
            <v>0</v>
          </cell>
        </row>
        <row r="4466">
          <cell r="AC4466">
            <v>0</v>
          </cell>
        </row>
        <row r="4467">
          <cell r="AC4467">
            <v>0</v>
          </cell>
        </row>
        <row r="4468">
          <cell r="AC4468">
            <v>0</v>
          </cell>
        </row>
        <row r="4469">
          <cell r="AC4469">
            <v>0</v>
          </cell>
        </row>
        <row r="4470">
          <cell r="AC4470">
            <v>0</v>
          </cell>
        </row>
        <row r="4471">
          <cell r="AC4471">
            <v>0</v>
          </cell>
        </row>
        <row r="4472">
          <cell r="AC4472">
            <v>0</v>
          </cell>
        </row>
        <row r="4473">
          <cell r="AC4473">
            <v>0</v>
          </cell>
        </row>
        <row r="4474">
          <cell r="AC4474">
            <v>0</v>
          </cell>
        </row>
        <row r="4475">
          <cell r="AC4475">
            <v>0</v>
          </cell>
        </row>
        <row r="4476">
          <cell r="AC4476">
            <v>0</v>
          </cell>
        </row>
        <row r="4477">
          <cell r="AC4477">
            <v>0</v>
          </cell>
        </row>
        <row r="4478">
          <cell r="AC4478">
            <v>0</v>
          </cell>
        </row>
        <row r="4479">
          <cell r="AC4479">
            <v>0</v>
          </cell>
        </row>
        <row r="4480">
          <cell r="AC4480">
            <v>0</v>
          </cell>
        </row>
        <row r="4481">
          <cell r="AC4481">
            <v>0</v>
          </cell>
        </row>
        <row r="4482">
          <cell r="AC4482">
            <v>0</v>
          </cell>
        </row>
        <row r="4483">
          <cell r="AC4483">
            <v>0</v>
          </cell>
        </row>
        <row r="4484">
          <cell r="AC4484">
            <v>0</v>
          </cell>
        </row>
        <row r="4485">
          <cell r="AC4485">
            <v>0</v>
          </cell>
        </row>
        <row r="4486">
          <cell r="AC4486">
            <v>0</v>
          </cell>
        </row>
        <row r="4487">
          <cell r="AC4487">
            <v>0</v>
          </cell>
        </row>
        <row r="4488">
          <cell r="AC4488">
            <v>0</v>
          </cell>
        </row>
        <row r="4489">
          <cell r="AC4489">
            <v>0</v>
          </cell>
        </row>
        <row r="4490">
          <cell r="AC4490">
            <v>0</v>
          </cell>
        </row>
        <row r="4491">
          <cell r="AC4491">
            <v>0</v>
          </cell>
        </row>
        <row r="4492">
          <cell r="AC4492">
            <v>0</v>
          </cell>
        </row>
        <row r="4493">
          <cell r="AC4493">
            <v>0</v>
          </cell>
        </row>
        <row r="4494">
          <cell r="AC4494">
            <v>0</v>
          </cell>
        </row>
        <row r="4495">
          <cell r="AC4495">
            <v>0</v>
          </cell>
        </row>
        <row r="4496">
          <cell r="AC4496">
            <v>0</v>
          </cell>
        </row>
        <row r="4497">
          <cell r="AC4497">
            <v>0</v>
          </cell>
        </row>
        <row r="4498">
          <cell r="AC4498">
            <v>0</v>
          </cell>
        </row>
        <row r="4499">
          <cell r="AC4499">
            <v>0</v>
          </cell>
        </row>
        <row r="4500">
          <cell r="AC4500">
            <v>0</v>
          </cell>
        </row>
        <row r="4501">
          <cell r="AC4501">
            <v>0</v>
          </cell>
        </row>
        <row r="4502">
          <cell r="AC4502">
            <v>0</v>
          </cell>
        </row>
        <row r="4503">
          <cell r="AC4503">
            <v>0</v>
          </cell>
        </row>
        <row r="4504">
          <cell r="AC4504">
            <v>0</v>
          </cell>
        </row>
        <row r="4505">
          <cell r="AC4505">
            <v>0</v>
          </cell>
        </row>
        <row r="4506">
          <cell r="AC4506">
            <v>0</v>
          </cell>
        </row>
        <row r="4507">
          <cell r="AC4507">
            <v>0</v>
          </cell>
        </row>
        <row r="4508">
          <cell r="AC4508">
            <v>0</v>
          </cell>
        </row>
        <row r="4509">
          <cell r="AC4509">
            <v>0</v>
          </cell>
        </row>
        <row r="4510">
          <cell r="AC4510">
            <v>0</v>
          </cell>
        </row>
        <row r="4511">
          <cell r="AC4511">
            <v>0</v>
          </cell>
        </row>
        <row r="4512">
          <cell r="AC4512">
            <v>0</v>
          </cell>
        </row>
        <row r="4513">
          <cell r="AC4513">
            <v>0</v>
          </cell>
        </row>
        <row r="4514">
          <cell r="AC4514">
            <v>0</v>
          </cell>
        </row>
        <row r="4515">
          <cell r="AC4515">
            <v>0</v>
          </cell>
        </row>
        <row r="4516">
          <cell r="AC4516">
            <v>0</v>
          </cell>
        </row>
        <row r="4517">
          <cell r="AC4517">
            <v>0</v>
          </cell>
        </row>
        <row r="4518">
          <cell r="AC4518">
            <v>0</v>
          </cell>
        </row>
        <row r="4519">
          <cell r="AC4519">
            <v>0</v>
          </cell>
        </row>
        <row r="4520">
          <cell r="AC4520">
            <v>0</v>
          </cell>
        </row>
        <row r="4521">
          <cell r="AC4521">
            <v>0</v>
          </cell>
        </row>
        <row r="4522">
          <cell r="AC4522">
            <v>0</v>
          </cell>
        </row>
        <row r="4523">
          <cell r="AC4523">
            <v>0</v>
          </cell>
        </row>
        <row r="4524">
          <cell r="AC4524">
            <v>0</v>
          </cell>
        </row>
        <row r="4525">
          <cell r="AC4525">
            <v>0</v>
          </cell>
        </row>
        <row r="4526">
          <cell r="AC4526">
            <v>0</v>
          </cell>
        </row>
        <row r="4527">
          <cell r="AC4527">
            <v>0</v>
          </cell>
        </row>
        <row r="4528">
          <cell r="AC4528">
            <v>0</v>
          </cell>
        </row>
        <row r="4529">
          <cell r="AC4529">
            <v>0</v>
          </cell>
        </row>
        <row r="4530">
          <cell r="AC4530">
            <v>0</v>
          </cell>
        </row>
        <row r="4531">
          <cell r="AC4531">
            <v>0</v>
          </cell>
        </row>
        <row r="4532">
          <cell r="AC4532">
            <v>0</v>
          </cell>
        </row>
        <row r="4533">
          <cell r="AC4533">
            <v>0</v>
          </cell>
        </row>
        <row r="4534">
          <cell r="AC4534">
            <v>0</v>
          </cell>
        </row>
        <row r="4535">
          <cell r="AC4535">
            <v>0</v>
          </cell>
        </row>
        <row r="4536">
          <cell r="AC4536">
            <v>0</v>
          </cell>
        </row>
        <row r="4537">
          <cell r="AC4537">
            <v>0</v>
          </cell>
        </row>
        <row r="4538">
          <cell r="AC4538">
            <v>0</v>
          </cell>
        </row>
        <row r="4539">
          <cell r="AC4539">
            <v>0</v>
          </cell>
        </row>
        <row r="4540">
          <cell r="AC4540">
            <v>0</v>
          </cell>
        </row>
        <row r="4541">
          <cell r="AC4541">
            <v>0</v>
          </cell>
        </row>
        <row r="4542">
          <cell r="AC4542">
            <v>0</v>
          </cell>
        </row>
        <row r="4543">
          <cell r="AC4543">
            <v>0</v>
          </cell>
        </row>
        <row r="4544">
          <cell r="AC4544">
            <v>0</v>
          </cell>
        </row>
        <row r="4545">
          <cell r="AC4545">
            <v>0</v>
          </cell>
        </row>
        <row r="4546">
          <cell r="AC4546">
            <v>0</v>
          </cell>
        </row>
        <row r="4547">
          <cell r="AC4547">
            <v>0</v>
          </cell>
        </row>
        <row r="4548">
          <cell r="AC4548">
            <v>0</v>
          </cell>
        </row>
        <row r="4549">
          <cell r="AC4549">
            <v>0</v>
          </cell>
        </row>
        <row r="4550">
          <cell r="AC4550">
            <v>0</v>
          </cell>
        </row>
        <row r="4551">
          <cell r="AC4551">
            <v>0</v>
          </cell>
        </row>
        <row r="4552">
          <cell r="AC4552">
            <v>0</v>
          </cell>
        </row>
        <row r="4553">
          <cell r="AC4553">
            <v>0</v>
          </cell>
        </row>
        <row r="4554">
          <cell r="AC4554">
            <v>0</v>
          </cell>
        </row>
        <row r="4555">
          <cell r="AC4555">
            <v>0</v>
          </cell>
        </row>
        <row r="4556">
          <cell r="AC4556">
            <v>0</v>
          </cell>
        </row>
        <row r="4557">
          <cell r="AC4557">
            <v>0</v>
          </cell>
        </row>
        <row r="4558">
          <cell r="AC4558">
            <v>0</v>
          </cell>
        </row>
        <row r="4559">
          <cell r="AC4559">
            <v>0</v>
          </cell>
        </row>
        <row r="4560">
          <cell r="AC4560">
            <v>0</v>
          </cell>
        </row>
        <row r="4561">
          <cell r="AC4561">
            <v>0</v>
          </cell>
        </row>
        <row r="4562">
          <cell r="AC4562">
            <v>0</v>
          </cell>
        </row>
        <row r="4563">
          <cell r="AC4563">
            <v>0</v>
          </cell>
        </row>
        <row r="4564">
          <cell r="AC4564">
            <v>0</v>
          </cell>
        </row>
        <row r="4565">
          <cell r="AC4565">
            <v>0</v>
          </cell>
        </row>
        <row r="4566">
          <cell r="AC4566">
            <v>0</v>
          </cell>
        </row>
        <row r="4567">
          <cell r="AC4567">
            <v>0</v>
          </cell>
        </row>
        <row r="4568">
          <cell r="AC4568">
            <v>0</v>
          </cell>
        </row>
        <row r="4569">
          <cell r="AC4569">
            <v>0</v>
          </cell>
        </row>
        <row r="4570">
          <cell r="AC4570">
            <v>0</v>
          </cell>
        </row>
        <row r="4571">
          <cell r="AC4571">
            <v>0</v>
          </cell>
        </row>
        <row r="4572">
          <cell r="AC4572">
            <v>0</v>
          </cell>
        </row>
        <row r="4573">
          <cell r="AC4573">
            <v>0</v>
          </cell>
        </row>
        <row r="4574">
          <cell r="AC4574">
            <v>0</v>
          </cell>
        </row>
        <row r="4575">
          <cell r="AC4575">
            <v>0</v>
          </cell>
        </row>
        <row r="4576">
          <cell r="AC4576">
            <v>0</v>
          </cell>
        </row>
        <row r="4577">
          <cell r="AC4577">
            <v>0</v>
          </cell>
        </row>
        <row r="4578">
          <cell r="AC4578">
            <v>0</v>
          </cell>
        </row>
        <row r="4579">
          <cell r="AC4579">
            <v>0</v>
          </cell>
        </row>
        <row r="4580">
          <cell r="AC4580">
            <v>0</v>
          </cell>
        </row>
        <row r="4581">
          <cell r="AC4581">
            <v>0</v>
          </cell>
        </row>
        <row r="4582">
          <cell r="AC4582">
            <v>0</v>
          </cell>
        </row>
        <row r="4583">
          <cell r="AC4583">
            <v>0</v>
          </cell>
        </row>
        <row r="4584">
          <cell r="AC4584">
            <v>0</v>
          </cell>
        </row>
        <row r="4585">
          <cell r="AC4585">
            <v>0</v>
          </cell>
        </row>
        <row r="4586">
          <cell r="AC4586">
            <v>0</v>
          </cell>
        </row>
        <row r="4587">
          <cell r="AC4587">
            <v>0</v>
          </cell>
        </row>
        <row r="4588">
          <cell r="AC4588">
            <v>0</v>
          </cell>
        </row>
        <row r="4589">
          <cell r="AC4589">
            <v>0</v>
          </cell>
        </row>
        <row r="4590">
          <cell r="AC4590">
            <v>0</v>
          </cell>
        </row>
        <row r="4591">
          <cell r="AC4591">
            <v>0</v>
          </cell>
        </row>
        <row r="4592">
          <cell r="AC4592">
            <v>0</v>
          </cell>
        </row>
        <row r="4593">
          <cell r="AC4593">
            <v>0</v>
          </cell>
        </row>
        <row r="4594">
          <cell r="AC4594">
            <v>0</v>
          </cell>
        </row>
        <row r="4595">
          <cell r="AC4595">
            <v>0</v>
          </cell>
        </row>
        <row r="4596">
          <cell r="AC4596">
            <v>0</v>
          </cell>
        </row>
        <row r="4597">
          <cell r="AC4597">
            <v>0</v>
          </cell>
        </row>
        <row r="4598">
          <cell r="AC4598">
            <v>0</v>
          </cell>
        </row>
        <row r="4599">
          <cell r="AC4599">
            <v>0</v>
          </cell>
        </row>
        <row r="4600">
          <cell r="AC4600">
            <v>0</v>
          </cell>
        </row>
        <row r="4601">
          <cell r="AC4601">
            <v>0</v>
          </cell>
        </row>
        <row r="4602">
          <cell r="AC4602">
            <v>0</v>
          </cell>
        </row>
        <row r="4603">
          <cell r="AC4603">
            <v>0</v>
          </cell>
        </row>
        <row r="4604">
          <cell r="AC4604">
            <v>0</v>
          </cell>
        </row>
        <row r="4605">
          <cell r="AC4605">
            <v>0</v>
          </cell>
        </row>
        <row r="4606">
          <cell r="AC4606">
            <v>0</v>
          </cell>
        </row>
        <row r="4607">
          <cell r="AC4607">
            <v>0</v>
          </cell>
        </row>
        <row r="4608">
          <cell r="AC4608">
            <v>0</v>
          </cell>
        </row>
        <row r="4609">
          <cell r="AC4609">
            <v>0</v>
          </cell>
        </row>
        <row r="4610">
          <cell r="AC4610">
            <v>0</v>
          </cell>
        </row>
        <row r="4611">
          <cell r="AC4611">
            <v>0</v>
          </cell>
        </row>
        <row r="4612">
          <cell r="AC4612">
            <v>0</v>
          </cell>
        </row>
        <row r="4613">
          <cell r="AC4613">
            <v>0</v>
          </cell>
        </row>
        <row r="4614">
          <cell r="AC4614">
            <v>0</v>
          </cell>
        </row>
        <row r="4615">
          <cell r="AC4615">
            <v>0</v>
          </cell>
        </row>
        <row r="4616">
          <cell r="AC4616">
            <v>0</v>
          </cell>
        </row>
        <row r="4617">
          <cell r="AC4617">
            <v>0</v>
          </cell>
        </row>
        <row r="4618">
          <cell r="AC4618">
            <v>0</v>
          </cell>
        </row>
        <row r="4619">
          <cell r="AC4619">
            <v>0</v>
          </cell>
        </row>
        <row r="4620">
          <cell r="AC4620">
            <v>0</v>
          </cell>
        </row>
        <row r="4621">
          <cell r="AC4621">
            <v>0</v>
          </cell>
        </row>
        <row r="4622">
          <cell r="AC4622">
            <v>0</v>
          </cell>
        </row>
        <row r="4623">
          <cell r="AC4623">
            <v>0</v>
          </cell>
        </row>
        <row r="4624">
          <cell r="AC4624">
            <v>0</v>
          </cell>
        </row>
        <row r="4625">
          <cell r="AC4625">
            <v>0</v>
          </cell>
        </row>
        <row r="4626">
          <cell r="AC4626">
            <v>0</v>
          </cell>
        </row>
        <row r="4627">
          <cell r="AC4627">
            <v>0</v>
          </cell>
        </row>
        <row r="4628">
          <cell r="AC4628">
            <v>0</v>
          </cell>
        </row>
        <row r="4629">
          <cell r="AC4629">
            <v>0</v>
          </cell>
        </row>
        <row r="4630">
          <cell r="AC4630">
            <v>0</v>
          </cell>
        </row>
        <row r="4631">
          <cell r="AC4631">
            <v>0</v>
          </cell>
        </row>
        <row r="4632">
          <cell r="AC4632">
            <v>0</v>
          </cell>
        </row>
        <row r="4633">
          <cell r="AC4633">
            <v>0</v>
          </cell>
        </row>
        <row r="4634">
          <cell r="AC4634">
            <v>0</v>
          </cell>
        </row>
        <row r="4635">
          <cell r="AC4635">
            <v>0</v>
          </cell>
        </row>
        <row r="4636">
          <cell r="AC4636">
            <v>0</v>
          </cell>
        </row>
        <row r="4637">
          <cell r="AC4637">
            <v>0</v>
          </cell>
        </row>
        <row r="4638">
          <cell r="AC4638">
            <v>0</v>
          </cell>
        </row>
        <row r="4639">
          <cell r="AC4639">
            <v>0</v>
          </cell>
        </row>
        <row r="4640">
          <cell r="AC4640">
            <v>0</v>
          </cell>
        </row>
        <row r="4641">
          <cell r="AC4641">
            <v>0</v>
          </cell>
        </row>
        <row r="4642">
          <cell r="AC4642">
            <v>0</v>
          </cell>
        </row>
        <row r="4643">
          <cell r="AC4643">
            <v>0</v>
          </cell>
        </row>
        <row r="4644">
          <cell r="AC4644">
            <v>0</v>
          </cell>
        </row>
        <row r="4645">
          <cell r="AC4645">
            <v>0</v>
          </cell>
        </row>
        <row r="4646">
          <cell r="AC4646">
            <v>0</v>
          </cell>
        </row>
        <row r="4647">
          <cell r="AC4647">
            <v>0</v>
          </cell>
        </row>
        <row r="4648">
          <cell r="AC4648">
            <v>0</v>
          </cell>
        </row>
        <row r="4649">
          <cell r="AC4649">
            <v>0</v>
          </cell>
        </row>
        <row r="4650">
          <cell r="AC4650">
            <v>0</v>
          </cell>
        </row>
        <row r="4651">
          <cell r="AC4651">
            <v>0</v>
          </cell>
        </row>
        <row r="4652">
          <cell r="AC4652">
            <v>0</v>
          </cell>
        </row>
        <row r="4653">
          <cell r="AC4653">
            <v>0</v>
          </cell>
        </row>
        <row r="4654">
          <cell r="AC4654">
            <v>0</v>
          </cell>
        </row>
        <row r="4655">
          <cell r="AC4655">
            <v>0</v>
          </cell>
        </row>
        <row r="4656">
          <cell r="AC4656">
            <v>0</v>
          </cell>
        </row>
        <row r="4657">
          <cell r="AC4657">
            <v>0</v>
          </cell>
        </row>
        <row r="4658">
          <cell r="AC4658">
            <v>0</v>
          </cell>
        </row>
        <row r="4659">
          <cell r="AC4659">
            <v>0</v>
          </cell>
        </row>
        <row r="4660">
          <cell r="AC4660">
            <v>0</v>
          </cell>
        </row>
        <row r="4661">
          <cell r="AC4661">
            <v>0</v>
          </cell>
        </row>
        <row r="4662">
          <cell r="AC4662">
            <v>0</v>
          </cell>
        </row>
        <row r="4663">
          <cell r="AC4663">
            <v>0</v>
          </cell>
        </row>
        <row r="4664">
          <cell r="AC4664">
            <v>0</v>
          </cell>
        </row>
        <row r="4665">
          <cell r="AC4665">
            <v>0</v>
          </cell>
        </row>
        <row r="4666">
          <cell r="AC4666">
            <v>0</v>
          </cell>
        </row>
        <row r="4667">
          <cell r="AC4667">
            <v>0</v>
          </cell>
        </row>
        <row r="4668">
          <cell r="AC4668">
            <v>0</v>
          </cell>
        </row>
        <row r="4669">
          <cell r="AC4669">
            <v>0</v>
          </cell>
        </row>
        <row r="4670">
          <cell r="AC4670">
            <v>0</v>
          </cell>
        </row>
        <row r="4671">
          <cell r="AC4671">
            <v>0</v>
          </cell>
        </row>
        <row r="4672">
          <cell r="AC4672">
            <v>0</v>
          </cell>
        </row>
        <row r="4673">
          <cell r="AC4673">
            <v>0</v>
          </cell>
        </row>
        <row r="4674">
          <cell r="AC4674">
            <v>0</v>
          </cell>
        </row>
        <row r="4675">
          <cell r="AC4675">
            <v>0</v>
          </cell>
        </row>
        <row r="4676">
          <cell r="AC4676">
            <v>0</v>
          </cell>
        </row>
        <row r="4677">
          <cell r="AC4677">
            <v>0</v>
          </cell>
        </row>
        <row r="4678">
          <cell r="AC4678">
            <v>0</v>
          </cell>
        </row>
        <row r="4679">
          <cell r="AC4679">
            <v>0</v>
          </cell>
        </row>
        <row r="4680">
          <cell r="AC4680">
            <v>0</v>
          </cell>
        </row>
        <row r="4681">
          <cell r="AC4681">
            <v>0</v>
          </cell>
        </row>
        <row r="4682">
          <cell r="AC4682">
            <v>0</v>
          </cell>
        </row>
        <row r="4683">
          <cell r="AC4683">
            <v>0</v>
          </cell>
        </row>
        <row r="4684">
          <cell r="AC4684">
            <v>0</v>
          </cell>
        </row>
        <row r="4685">
          <cell r="AC4685">
            <v>0</v>
          </cell>
        </row>
        <row r="4686">
          <cell r="AC4686">
            <v>0</v>
          </cell>
        </row>
        <row r="4687">
          <cell r="AC4687">
            <v>0</v>
          </cell>
        </row>
        <row r="4688">
          <cell r="AC4688">
            <v>0</v>
          </cell>
        </row>
        <row r="4689">
          <cell r="AC4689">
            <v>0</v>
          </cell>
        </row>
        <row r="4690">
          <cell r="AC4690">
            <v>0</v>
          </cell>
        </row>
        <row r="4691">
          <cell r="AC4691">
            <v>0</v>
          </cell>
        </row>
        <row r="4692">
          <cell r="AC4692">
            <v>0</v>
          </cell>
        </row>
        <row r="4693">
          <cell r="AC4693">
            <v>0</v>
          </cell>
        </row>
        <row r="4694">
          <cell r="AC4694">
            <v>0</v>
          </cell>
        </row>
        <row r="4695">
          <cell r="AC4695">
            <v>0</v>
          </cell>
        </row>
        <row r="4696">
          <cell r="AC4696">
            <v>0</v>
          </cell>
        </row>
        <row r="4697">
          <cell r="AC4697">
            <v>0</v>
          </cell>
        </row>
        <row r="4698">
          <cell r="AC4698">
            <v>0</v>
          </cell>
        </row>
        <row r="4699">
          <cell r="AC4699">
            <v>0</v>
          </cell>
        </row>
        <row r="4700">
          <cell r="AC4700">
            <v>0</v>
          </cell>
        </row>
        <row r="4701">
          <cell r="AC4701">
            <v>0</v>
          </cell>
        </row>
        <row r="4702">
          <cell r="AC4702">
            <v>0</v>
          </cell>
        </row>
        <row r="4703">
          <cell r="AC4703">
            <v>0</v>
          </cell>
        </row>
        <row r="4704">
          <cell r="AC4704">
            <v>0</v>
          </cell>
        </row>
        <row r="4705">
          <cell r="AC4705">
            <v>0</v>
          </cell>
        </row>
        <row r="4706">
          <cell r="AC4706">
            <v>0</v>
          </cell>
        </row>
        <row r="4707">
          <cell r="AC4707">
            <v>0</v>
          </cell>
        </row>
        <row r="4708">
          <cell r="AC4708">
            <v>0</v>
          </cell>
        </row>
        <row r="4709">
          <cell r="AC4709">
            <v>0</v>
          </cell>
        </row>
        <row r="4710">
          <cell r="AC4710">
            <v>0</v>
          </cell>
        </row>
        <row r="4711">
          <cell r="AC4711">
            <v>0</v>
          </cell>
        </row>
        <row r="4712">
          <cell r="AC4712">
            <v>0</v>
          </cell>
        </row>
        <row r="4713">
          <cell r="AC4713">
            <v>0</v>
          </cell>
        </row>
        <row r="4714">
          <cell r="AC4714">
            <v>0</v>
          </cell>
        </row>
        <row r="4715">
          <cell r="AC4715">
            <v>0</v>
          </cell>
        </row>
        <row r="4716">
          <cell r="AC4716">
            <v>0</v>
          </cell>
        </row>
        <row r="4717">
          <cell r="AC4717">
            <v>0</v>
          </cell>
        </row>
        <row r="4718">
          <cell r="AC4718">
            <v>0</v>
          </cell>
        </row>
        <row r="4719">
          <cell r="AC4719">
            <v>0</v>
          </cell>
        </row>
        <row r="4720">
          <cell r="AC4720">
            <v>0</v>
          </cell>
        </row>
        <row r="4721">
          <cell r="AC4721">
            <v>0</v>
          </cell>
        </row>
        <row r="4722">
          <cell r="AC4722">
            <v>0</v>
          </cell>
        </row>
        <row r="4723">
          <cell r="AC4723">
            <v>0</v>
          </cell>
        </row>
        <row r="4724">
          <cell r="AC4724">
            <v>0</v>
          </cell>
        </row>
        <row r="4725">
          <cell r="AC4725">
            <v>0</v>
          </cell>
        </row>
        <row r="4726">
          <cell r="AC4726">
            <v>0</v>
          </cell>
        </row>
        <row r="4727">
          <cell r="AC4727">
            <v>0</v>
          </cell>
        </row>
        <row r="4728">
          <cell r="AC4728">
            <v>0</v>
          </cell>
        </row>
        <row r="4729">
          <cell r="AC4729">
            <v>0</v>
          </cell>
        </row>
        <row r="4730">
          <cell r="AC4730">
            <v>0</v>
          </cell>
        </row>
        <row r="4731">
          <cell r="AC4731">
            <v>0</v>
          </cell>
        </row>
        <row r="4732">
          <cell r="AC4732">
            <v>0</v>
          </cell>
        </row>
        <row r="4733">
          <cell r="AC4733">
            <v>0</v>
          </cell>
        </row>
        <row r="4734">
          <cell r="AC4734">
            <v>0</v>
          </cell>
        </row>
        <row r="4735">
          <cell r="AC4735">
            <v>0</v>
          </cell>
        </row>
        <row r="4736">
          <cell r="AC4736">
            <v>0</v>
          </cell>
        </row>
        <row r="4737">
          <cell r="AC4737">
            <v>0</v>
          </cell>
        </row>
        <row r="4738">
          <cell r="AC4738">
            <v>0</v>
          </cell>
        </row>
        <row r="4739">
          <cell r="AC4739">
            <v>0</v>
          </cell>
        </row>
        <row r="4740">
          <cell r="AC4740">
            <v>0</v>
          </cell>
        </row>
        <row r="4741">
          <cell r="AC4741">
            <v>0</v>
          </cell>
        </row>
        <row r="4742">
          <cell r="AC4742">
            <v>0</v>
          </cell>
        </row>
        <row r="4743">
          <cell r="AC4743">
            <v>0</v>
          </cell>
        </row>
        <row r="4744">
          <cell r="AC4744">
            <v>0</v>
          </cell>
        </row>
        <row r="4745">
          <cell r="AC4745">
            <v>0</v>
          </cell>
        </row>
        <row r="4746">
          <cell r="AC4746">
            <v>0</v>
          </cell>
        </row>
        <row r="4747">
          <cell r="AC4747">
            <v>0</v>
          </cell>
        </row>
        <row r="4748">
          <cell r="AC4748">
            <v>0</v>
          </cell>
        </row>
        <row r="4749">
          <cell r="AC4749">
            <v>0</v>
          </cell>
        </row>
        <row r="4750">
          <cell r="AC4750">
            <v>0</v>
          </cell>
        </row>
        <row r="4751">
          <cell r="AC4751">
            <v>0</v>
          </cell>
        </row>
        <row r="4752">
          <cell r="AC4752">
            <v>0</v>
          </cell>
        </row>
        <row r="4753">
          <cell r="AC4753">
            <v>0</v>
          </cell>
        </row>
        <row r="4754">
          <cell r="AC4754">
            <v>0</v>
          </cell>
        </row>
        <row r="4755">
          <cell r="AC4755">
            <v>0</v>
          </cell>
        </row>
        <row r="4756">
          <cell r="AC4756">
            <v>0</v>
          </cell>
        </row>
        <row r="4757">
          <cell r="AC4757">
            <v>0</v>
          </cell>
        </row>
        <row r="4758">
          <cell r="AC4758">
            <v>0</v>
          </cell>
        </row>
        <row r="4759">
          <cell r="AC4759">
            <v>0</v>
          </cell>
        </row>
        <row r="4760">
          <cell r="AC4760">
            <v>0</v>
          </cell>
        </row>
        <row r="4761">
          <cell r="AC4761">
            <v>0</v>
          </cell>
        </row>
        <row r="4762">
          <cell r="AC4762">
            <v>0</v>
          </cell>
        </row>
        <row r="4763">
          <cell r="AC4763">
            <v>0</v>
          </cell>
        </row>
        <row r="4764">
          <cell r="AC4764">
            <v>0</v>
          </cell>
        </row>
        <row r="4765">
          <cell r="AC4765">
            <v>0</v>
          </cell>
        </row>
        <row r="4766">
          <cell r="AC4766">
            <v>0</v>
          </cell>
        </row>
        <row r="4767">
          <cell r="AC4767">
            <v>0</v>
          </cell>
        </row>
        <row r="4768">
          <cell r="AC4768">
            <v>0</v>
          </cell>
        </row>
        <row r="4769">
          <cell r="AC4769">
            <v>0</v>
          </cell>
        </row>
        <row r="4770">
          <cell r="AC4770">
            <v>0</v>
          </cell>
        </row>
        <row r="4771">
          <cell r="AC4771">
            <v>0</v>
          </cell>
        </row>
        <row r="4772">
          <cell r="AC4772">
            <v>0</v>
          </cell>
        </row>
        <row r="4773">
          <cell r="AC4773">
            <v>0</v>
          </cell>
        </row>
        <row r="4774">
          <cell r="AC4774">
            <v>0</v>
          </cell>
        </row>
        <row r="4775">
          <cell r="AC4775">
            <v>0</v>
          </cell>
        </row>
        <row r="4776">
          <cell r="AC4776">
            <v>0</v>
          </cell>
        </row>
        <row r="4777">
          <cell r="AC4777">
            <v>0</v>
          </cell>
        </row>
        <row r="4778">
          <cell r="AC4778">
            <v>0</v>
          </cell>
        </row>
        <row r="4779">
          <cell r="AC4779">
            <v>0</v>
          </cell>
        </row>
        <row r="4780">
          <cell r="AC4780">
            <v>0</v>
          </cell>
        </row>
        <row r="4781">
          <cell r="AC4781">
            <v>0</v>
          </cell>
        </row>
        <row r="4782">
          <cell r="AC4782">
            <v>0</v>
          </cell>
        </row>
        <row r="4783">
          <cell r="AC4783">
            <v>0</v>
          </cell>
        </row>
        <row r="4784">
          <cell r="AC4784">
            <v>0</v>
          </cell>
        </row>
        <row r="4785">
          <cell r="AC4785">
            <v>0</v>
          </cell>
        </row>
        <row r="4786">
          <cell r="AC4786">
            <v>0</v>
          </cell>
        </row>
        <row r="4787">
          <cell r="AC4787">
            <v>0</v>
          </cell>
        </row>
        <row r="4788">
          <cell r="AC4788">
            <v>0</v>
          </cell>
        </row>
        <row r="4789">
          <cell r="AC4789">
            <v>0</v>
          </cell>
        </row>
        <row r="4790">
          <cell r="AC4790">
            <v>0</v>
          </cell>
        </row>
        <row r="4791">
          <cell r="AC4791">
            <v>0</v>
          </cell>
        </row>
        <row r="4792">
          <cell r="AC4792">
            <v>0</v>
          </cell>
        </row>
        <row r="4793">
          <cell r="AC4793">
            <v>0</v>
          </cell>
        </row>
        <row r="4794">
          <cell r="AC4794">
            <v>0</v>
          </cell>
        </row>
        <row r="4795">
          <cell r="AC4795">
            <v>0</v>
          </cell>
        </row>
        <row r="4796">
          <cell r="AC4796">
            <v>0</v>
          </cell>
        </row>
        <row r="4797">
          <cell r="AC4797">
            <v>0</v>
          </cell>
        </row>
        <row r="4798">
          <cell r="AC4798">
            <v>0</v>
          </cell>
        </row>
        <row r="4799">
          <cell r="AC4799">
            <v>0</v>
          </cell>
        </row>
        <row r="4800">
          <cell r="AC4800">
            <v>0</v>
          </cell>
        </row>
        <row r="4801">
          <cell r="AC4801">
            <v>0</v>
          </cell>
        </row>
        <row r="4802">
          <cell r="AC4802">
            <v>0</v>
          </cell>
        </row>
        <row r="4803">
          <cell r="AC4803">
            <v>0</v>
          </cell>
        </row>
        <row r="4804">
          <cell r="AC4804">
            <v>0</v>
          </cell>
        </row>
        <row r="4805">
          <cell r="AC4805">
            <v>0</v>
          </cell>
        </row>
        <row r="4806">
          <cell r="AC4806">
            <v>0</v>
          </cell>
        </row>
        <row r="4807">
          <cell r="AC4807">
            <v>0</v>
          </cell>
        </row>
        <row r="4808">
          <cell r="AC4808">
            <v>0</v>
          </cell>
        </row>
        <row r="4809">
          <cell r="AC4809">
            <v>0</v>
          </cell>
        </row>
        <row r="4810">
          <cell r="AC4810">
            <v>0</v>
          </cell>
        </row>
        <row r="4811">
          <cell r="AC4811">
            <v>0</v>
          </cell>
        </row>
        <row r="4812">
          <cell r="AC4812">
            <v>0</v>
          </cell>
        </row>
        <row r="4813">
          <cell r="AC4813">
            <v>0</v>
          </cell>
        </row>
        <row r="4814">
          <cell r="AC4814">
            <v>0</v>
          </cell>
        </row>
        <row r="4815">
          <cell r="AC4815">
            <v>0</v>
          </cell>
        </row>
        <row r="4816">
          <cell r="AC4816">
            <v>0</v>
          </cell>
        </row>
        <row r="4817">
          <cell r="AC4817">
            <v>0</v>
          </cell>
        </row>
        <row r="4818">
          <cell r="AC4818">
            <v>0</v>
          </cell>
        </row>
        <row r="4819">
          <cell r="AC4819">
            <v>0</v>
          </cell>
        </row>
        <row r="4820">
          <cell r="AC4820">
            <v>0</v>
          </cell>
        </row>
        <row r="4821">
          <cell r="AC4821">
            <v>0</v>
          </cell>
        </row>
        <row r="4822">
          <cell r="AC4822">
            <v>0</v>
          </cell>
        </row>
        <row r="4823">
          <cell r="AC4823">
            <v>0</v>
          </cell>
        </row>
        <row r="4824">
          <cell r="AC4824">
            <v>0</v>
          </cell>
        </row>
        <row r="4825">
          <cell r="AC4825">
            <v>0</v>
          </cell>
        </row>
        <row r="4826">
          <cell r="AC4826">
            <v>0</v>
          </cell>
        </row>
        <row r="4827">
          <cell r="AC4827">
            <v>0</v>
          </cell>
        </row>
        <row r="4828">
          <cell r="AC4828">
            <v>0</v>
          </cell>
        </row>
        <row r="4829">
          <cell r="AC4829">
            <v>0</v>
          </cell>
        </row>
        <row r="4830">
          <cell r="AC4830">
            <v>0</v>
          </cell>
        </row>
        <row r="4831">
          <cell r="AC4831">
            <v>0</v>
          </cell>
        </row>
        <row r="4832">
          <cell r="AC4832">
            <v>0</v>
          </cell>
        </row>
        <row r="4833">
          <cell r="AC4833">
            <v>0</v>
          </cell>
        </row>
        <row r="4834">
          <cell r="AC4834">
            <v>0</v>
          </cell>
        </row>
        <row r="4835">
          <cell r="AC4835">
            <v>0</v>
          </cell>
        </row>
        <row r="4836">
          <cell r="AC4836">
            <v>0</v>
          </cell>
        </row>
        <row r="4837">
          <cell r="AC4837">
            <v>0</v>
          </cell>
        </row>
        <row r="4838">
          <cell r="AC4838">
            <v>0</v>
          </cell>
        </row>
        <row r="4839">
          <cell r="AC4839">
            <v>0</v>
          </cell>
        </row>
        <row r="4840">
          <cell r="AC4840">
            <v>0</v>
          </cell>
        </row>
        <row r="4841">
          <cell r="AC4841">
            <v>0</v>
          </cell>
        </row>
        <row r="4842">
          <cell r="AC4842">
            <v>0</v>
          </cell>
        </row>
        <row r="4843">
          <cell r="AC4843">
            <v>0</v>
          </cell>
        </row>
        <row r="4844">
          <cell r="AC4844">
            <v>0</v>
          </cell>
        </row>
        <row r="4845">
          <cell r="AC4845">
            <v>0</v>
          </cell>
        </row>
        <row r="4846">
          <cell r="AC4846">
            <v>0</v>
          </cell>
        </row>
        <row r="4847">
          <cell r="AC4847">
            <v>0</v>
          </cell>
        </row>
        <row r="4848">
          <cell r="AC4848">
            <v>0</v>
          </cell>
        </row>
        <row r="4849">
          <cell r="AC4849">
            <v>0</v>
          </cell>
        </row>
        <row r="4850">
          <cell r="AC4850">
            <v>0</v>
          </cell>
        </row>
        <row r="4851">
          <cell r="AC4851">
            <v>0</v>
          </cell>
        </row>
        <row r="4852">
          <cell r="AC4852">
            <v>0</v>
          </cell>
        </row>
        <row r="4853">
          <cell r="AC4853">
            <v>0</v>
          </cell>
        </row>
        <row r="4854">
          <cell r="AC4854">
            <v>0</v>
          </cell>
        </row>
        <row r="4855">
          <cell r="AC4855">
            <v>0</v>
          </cell>
        </row>
        <row r="4856">
          <cell r="AC4856">
            <v>0</v>
          </cell>
        </row>
        <row r="4857">
          <cell r="AC4857">
            <v>0</v>
          </cell>
        </row>
        <row r="4858">
          <cell r="AC4858">
            <v>0</v>
          </cell>
        </row>
        <row r="4859">
          <cell r="AC4859">
            <v>0</v>
          </cell>
        </row>
        <row r="4860">
          <cell r="AC4860">
            <v>0</v>
          </cell>
        </row>
        <row r="4861">
          <cell r="AC4861">
            <v>0</v>
          </cell>
        </row>
        <row r="4862">
          <cell r="AC4862">
            <v>0</v>
          </cell>
        </row>
        <row r="4863">
          <cell r="AC4863">
            <v>0</v>
          </cell>
        </row>
        <row r="4864">
          <cell r="AC4864">
            <v>0</v>
          </cell>
        </row>
        <row r="4865">
          <cell r="AC4865">
            <v>0</v>
          </cell>
        </row>
        <row r="4866">
          <cell r="AC4866">
            <v>0</v>
          </cell>
        </row>
        <row r="4867">
          <cell r="AC4867">
            <v>0</v>
          </cell>
        </row>
        <row r="4868">
          <cell r="AC4868">
            <v>0</v>
          </cell>
        </row>
        <row r="4869">
          <cell r="AC4869">
            <v>0</v>
          </cell>
        </row>
        <row r="4870">
          <cell r="AC4870">
            <v>0</v>
          </cell>
        </row>
        <row r="4871">
          <cell r="AC4871">
            <v>0</v>
          </cell>
        </row>
        <row r="4872">
          <cell r="AC4872">
            <v>0</v>
          </cell>
        </row>
        <row r="4873">
          <cell r="AC4873">
            <v>0</v>
          </cell>
        </row>
        <row r="4874">
          <cell r="AC4874">
            <v>0</v>
          </cell>
        </row>
        <row r="4875">
          <cell r="AC4875">
            <v>0</v>
          </cell>
        </row>
        <row r="4876">
          <cell r="AC4876">
            <v>0</v>
          </cell>
        </row>
        <row r="4877">
          <cell r="AC4877">
            <v>0</v>
          </cell>
        </row>
        <row r="4878">
          <cell r="AC4878">
            <v>0</v>
          </cell>
        </row>
        <row r="4879">
          <cell r="AC4879">
            <v>0</v>
          </cell>
        </row>
        <row r="4880">
          <cell r="AC4880">
            <v>0</v>
          </cell>
        </row>
        <row r="4881">
          <cell r="AC4881">
            <v>0</v>
          </cell>
        </row>
        <row r="4882">
          <cell r="AC4882">
            <v>0</v>
          </cell>
        </row>
        <row r="4883">
          <cell r="AC4883">
            <v>0</v>
          </cell>
        </row>
        <row r="4884">
          <cell r="AC4884">
            <v>0</v>
          </cell>
        </row>
        <row r="4885">
          <cell r="AC4885">
            <v>0</v>
          </cell>
        </row>
        <row r="4886">
          <cell r="AC4886">
            <v>0</v>
          </cell>
        </row>
        <row r="4887">
          <cell r="AC4887">
            <v>0</v>
          </cell>
        </row>
        <row r="4888">
          <cell r="AC4888">
            <v>0</v>
          </cell>
        </row>
        <row r="4889">
          <cell r="AC4889">
            <v>0</v>
          </cell>
        </row>
        <row r="4890">
          <cell r="AC4890">
            <v>0</v>
          </cell>
        </row>
        <row r="4891">
          <cell r="AC4891">
            <v>0</v>
          </cell>
        </row>
        <row r="4892">
          <cell r="AC4892">
            <v>0</v>
          </cell>
        </row>
        <row r="4893">
          <cell r="AC4893">
            <v>0</v>
          </cell>
        </row>
        <row r="4894">
          <cell r="AC4894">
            <v>0</v>
          </cell>
        </row>
        <row r="4895">
          <cell r="AC4895">
            <v>0</v>
          </cell>
        </row>
        <row r="4896">
          <cell r="AC4896">
            <v>0</v>
          </cell>
        </row>
        <row r="4897">
          <cell r="AC4897">
            <v>0</v>
          </cell>
        </row>
        <row r="4898">
          <cell r="AC4898">
            <v>0</v>
          </cell>
        </row>
        <row r="4899">
          <cell r="AC4899">
            <v>0</v>
          </cell>
        </row>
        <row r="4900">
          <cell r="AC4900">
            <v>0</v>
          </cell>
        </row>
        <row r="4901">
          <cell r="AC4901">
            <v>0</v>
          </cell>
        </row>
        <row r="4902">
          <cell r="AC4902">
            <v>0</v>
          </cell>
        </row>
        <row r="4903">
          <cell r="AC4903">
            <v>0</v>
          </cell>
        </row>
        <row r="4904">
          <cell r="AC4904">
            <v>0</v>
          </cell>
        </row>
        <row r="4905">
          <cell r="AC4905">
            <v>0</v>
          </cell>
        </row>
        <row r="4906">
          <cell r="AC4906">
            <v>0</v>
          </cell>
        </row>
        <row r="4907">
          <cell r="AC4907">
            <v>0</v>
          </cell>
        </row>
        <row r="4908">
          <cell r="AC4908">
            <v>0</v>
          </cell>
        </row>
        <row r="4909">
          <cell r="AC4909">
            <v>0</v>
          </cell>
        </row>
        <row r="4910">
          <cell r="AC4910">
            <v>0</v>
          </cell>
        </row>
        <row r="4911">
          <cell r="AC4911">
            <v>0</v>
          </cell>
        </row>
        <row r="4912">
          <cell r="AC4912">
            <v>0</v>
          </cell>
        </row>
        <row r="4913">
          <cell r="AC4913">
            <v>0</v>
          </cell>
        </row>
        <row r="4914">
          <cell r="AC4914">
            <v>0</v>
          </cell>
        </row>
        <row r="4915">
          <cell r="AC4915">
            <v>0</v>
          </cell>
        </row>
        <row r="4916">
          <cell r="AC4916">
            <v>0</v>
          </cell>
        </row>
        <row r="4917">
          <cell r="AC4917">
            <v>0</v>
          </cell>
        </row>
        <row r="4918">
          <cell r="AC4918">
            <v>0</v>
          </cell>
        </row>
        <row r="4919">
          <cell r="AC4919">
            <v>0</v>
          </cell>
        </row>
        <row r="4920">
          <cell r="AC4920">
            <v>0</v>
          </cell>
        </row>
        <row r="4921">
          <cell r="AC4921">
            <v>0</v>
          </cell>
        </row>
        <row r="4922">
          <cell r="AC4922">
            <v>0</v>
          </cell>
        </row>
        <row r="4923">
          <cell r="AC4923">
            <v>0</v>
          </cell>
        </row>
        <row r="4924">
          <cell r="AC4924">
            <v>0</v>
          </cell>
        </row>
        <row r="4925">
          <cell r="AC4925">
            <v>0</v>
          </cell>
        </row>
        <row r="4926">
          <cell r="AC4926">
            <v>0</v>
          </cell>
        </row>
        <row r="4927">
          <cell r="AC4927">
            <v>0</v>
          </cell>
        </row>
        <row r="4928">
          <cell r="AC4928">
            <v>0</v>
          </cell>
        </row>
        <row r="4929">
          <cell r="AC4929">
            <v>0</v>
          </cell>
        </row>
        <row r="4930">
          <cell r="AC4930">
            <v>0</v>
          </cell>
        </row>
        <row r="4931">
          <cell r="AC4931">
            <v>0</v>
          </cell>
        </row>
        <row r="4932">
          <cell r="AC4932">
            <v>0</v>
          </cell>
        </row>
        <row r="4933">
          <cell r="AC4933">
            <v>0</v>
          </cell>
        </row>
        <row r="4934">
          <cell r="AC4934">
            <v>0</v>
          </cell>
        </row>
        <row r="4935">
          <cell r="AC4935">
            <v>0</v>
          </cell>
        </row>
        <row r="4936">
          <cell r="AC4936">
            <v>0</v>
          </cell>
        </row>
        <row r="4937">
          <cell r="AC4937">
            <v>0</v>
          </cell>
        </row>
        <row r="4938">
          <cell r="AC4938">
            <v>0</v>
          </cell>
        </row>
        <row r="4939">
          <cell r="AC4939">
            <v>0</v>
          </cell>
        </row>
        <row r="4940">
          <cell r="AC4940">
            <v>0</v>
          </cell>
        </row>
        <row r="4941">
          <cell r="AC4941">
            <v>0</v>
          </cell>
        </row>
        <row r="4942">
          <cell r="AC4942">
            <v>0</v>
          </cell>
        </row>
        <row r="4943">
          <cell r="AC4943">
            <v>0</v>
          </cell>
        </row>
        <row r="4944">
          <cell r="AC4944">
            <v>0</v>
          </cell>
        </row>
        <row r="4945">
          <cell r="AC4945">
            <v>0</v>
          </cell>
        </row>
        <row r="4946">
          <cell r="AC4946">
            <v>0</v>
          </cell>
        </row>
        <row r="4947">
          <cell r="AC4947">
            <v>0</v>
          </cell>
        </row>
        <row r="4948">
          <cell r="AC4948">
            <v>0</v>
          </cell>
        </row>
        <row r="4949">
          <cell r="AC4949">
            <v>0</v>
          </cell>
        </row>
        <row r="4950">
          <cell r="AC4950">
            <v>0</v>
          </cell>
        </row>
        <row r="4951">
          <cell r="AC4951">
            <v>0</v>
          </cell>
        </row>
        <row r="4952">
          <cell r="AC4952">
            <v>0</v>
          </cell>
        </row>
        <row r="4953">
          <cell r="AC4953">
            <v>0</v>
          </cell>
        </row>
        <row r="4954">
          <cell r="AC4954">
            <v>0</v>
          </cell>
        </row>
        <row r="4955">
          <cell r="AC4955">
            <v>0</v>
          </cell>
        </row>
        <row r="4956">
          <cell r="AC4956">
            <v>0</v>
          </cell>
        </row>
        <row r="4957">
          <cell r="AC4957">
            <v>0</v>
          </cell>
        </row>
        <row r="4958">
          <cell r="AC4958">
            <v>0</v>
          </cell>
        </row>
        <row r="4959">
          <cell r="AC4959">
            <v>0</v>
          </cell>
        </row>
        <row r="4960">
          <cell r="AC4960">
            <v>0</v>
          </cell>
        </row>
        <row r="4961">
          <cell r="AC4961">
            <v>0</v>
          </cell>
        </row>
        <row r="4962">
          <cell r="AC4962">
            <v>0</v>
          </cell>
        </row>
        <row r="4963">
          <cell r="AC4963">
            <v>0</v>
          </cell>
        </row>
        <row r="4964">
          <cell r="AC4964">
            <v>0</v>
          </cell>
        </row>
        <row r="4965">
          <cell r="AC4965">
            <v>0</v>
          </cell>
        </row>
        <row r="4966">
          <cell r="AC4966">
            <v>0</v>
          </cell>
        </row>
        <row r="4967">
          <cell r="AC4967">
            <v>0</v>
          </cell>
        </row>
        <row r="4968">
          <cell r="AC4968">
            <v>0</v>
          </cell>
        </row>
        <row r="4969">
          <cell r="AC4969">
            <v>0</v>
          </cell>
        </row>
        <row r="4970">
          <cell r="AC4970">
            <v>0</v>
          </cell>
        </row>
        <row r="4971">
          <cell r="AC4971">
            <v>0</v>
          </cell>
        </row>
        <row r="4972">
          <cell r="AC4972">
            <v>0</v>
          </cell>
        </row>
        <row r="4973">
          <cell r="AC4973">
            <v>0</v>
          </cell>
        </row>
        <row r="4974">
          <cell r="AC4974">
            <v>0</v>
          </cell>
        </row>
        <row r="4975">
          <cell r="AC4975">
            <v>0</v>
          </cell>
        </row>
        <row r="4976">
          <cell r="AC4976">
            <v>0</v>
          </cell>
        </row>
        <row r="4977">
          <cell r="AC4977">
            <v>0</v>
          </cell>
        </row>
        <row r="4978">
          <cell r="AC4978">
            <v>0</v>
          </cell>
        </row>
        <row r="4979">
          <cell r="AC4979">
            <v>0</v>
          </cell>
        </row>
        <row r="4980">
          <cell r="AC4980">
            <v>0</v>
          </cell>
        </row>
        <row r="4981">
          <cell r="AC4981">
            <v>0</v>
          </cell>
        </row>
        <row r="4982">
          <cell r="AC4982">
            <v>0</v>
          </cell>
        </row>
        <row r="4983">
          <cell r="AC4983">
            <v>0</v>
          </cell>
        </row>
        <row r="4984">
          <cell r="AC4984">
            <v>0</v>
          </cell>
        </row>
        <row r="4985">
          <cell r="AC4985">
            <v>0</v>
          </cell>
        </row>
        <row r="4986">
          <cell r="AC4986">
            <v>0</v>
          </cell>
        </row>
        <row r="4987">
          <cell r="AC4987">
            <v>0</v>
          </cell>
        </row>
        <row r="4988">
          <cell r="AC4988">
            <v>0</v>
          </cell>
        </row>
        <row r="4989">
          <cell r="AC4989">
            <v>0</v>
          </cell>
        </row>
        <row r="4990">
          <cell r="AC4990">
            <v>0</v>
          </cell>
        </row>
        <row r="4991">
          <cell r="AC4991">
            <v>0</v>
          </cell>
        </row>
        <row r="4992">
          <cell r="AC4992">
            <v>0</v>
          </cell>
        </row>
        <row r="4993">
          <cell r="AC4993">
            <v>0</v>
          </cell>
        </row>
        <row r="4994">
          <cell r="AC4994">
            <v>0</v>
          </cell>
        </row>
        <row r="4995">
          <cell r="AC4995">
            <v>0</v>
          </cell>
        </row>
        <row r="4996">
          <cell r="AC4996">
            <v>0</v>
          </cell>
        </row>
        <row r="4997">
          <cell r="AC4997">
            <v>0</v>
          </cell>
        </row>
        <row r="4998">
          <cell r="AC4998">
            <v>0</v>
          </cell>
        </row>
        <row r="4999">
          <cell r="AC4999">
            <v>0</v>
          </cell>
        </row>
        <row r="5000">
          <cell r="AC5000">
            <v>0</v>
          </cell>
        </row>
        <row r="5001">
          <cell r="AC5001">
            <v>0</v>
          </cell>
        </row>
        <row r="5002">
          <cell r="AC5002">
            <v>0</v>
          </cell>
        </row>
        <row r="5003">
          <cell r="AC5003">
            <v>0</v>
          </cell>
        </row>
        <row r="5004">
          <cell r="AC5004">
            <v>0</v>
          </cell>
        </row>
        <row r="5005">
          <cell r="AC5005">
            <v>0</v>
          </cell>
        </row>
        <row r="5006">
          <cell r="AC5006">
            <v>0</v>
          </cell>
        </row>
        <row r="5007">
          <cell r="AC5007">
            <v>0</v>
          </cell>
        </row>
        <row r="5008">
          <cell r="AC5008">
            <v>0</v>
          </cell>
        </row>
        <row r="5009">
          <cell r="AC5009">
            <v>0</v>
          </cell>
        </row>
        <row r="5010">
          <cell r="AC5010">
            <v>0</v>
          </cell>
        </row>
        <row r="5011">
          <cell r="AC5011">
            <v>0</v>
          </cell>
        </row>
        <row r="5012">
          <cell r="AC5012">
            <v>0</v>
          </cell>
        </row>
        <row r="5013">
          <cell r="AC5013">
            <v>0</v>
          </cell>
        </row>
        <row r="5014">
          <cell r="AC5014">
            <v>0</v>
          </cell>
        </row>
        <row r="5015">
          <cell r="AC5015">
            <v>0</v>
          </cell>
        </row>
        <row r="5016">
          <cell r="AC5016">
            <v>0</v>
          </cell>
        </row>
        <row r="5017">
          <cell r="AC5017">
            <v>0</v>
          </cell>
        </row>
        <row r="5018">
          <cell r="AC5018">
            <v>0</v>
          </cell>
        </row>
        <row r="5019">
          <cell r="AC5019">
            <v>0</v>
          </cell>
        </row>
        <row r="5020">
          <cell r="AC5020">
            <v>0</v>
          </cell>
        </row>
        <row r="5021">
          <cell r="AC5021">
            <v>0</v>
          </cell>
        </row>
        <row r="5022">
          <cell r="AC5022">
            <v>0</v>
          </cell>
        </row>
        <row r="5023">
          <cell r="AC5023">
            <v>0</v>
          </cell>
        </row>
        <row r="5024">
          <cell r="AC5024">
            <v>0</v>
          </cell>
        </row>
        <row r="5025">
          <cell r="AC5025">
            <v>0</v>
          </cell>
        </row>
        <row r="5026">
          <cell r="AC5026">
            <v>0</v>
          </cell>
        </row>
        <row r="5027">
          <cell r="AC5027">
            <v>0</v>
          </cell>
        </row>
        <row r="5028">
          <cell r="AC5028">
            <v>0</v>
          </cell>
        </row>
        <row r="5029">
          <cell r="AC5029">
            <v>0</v>
          </cell>
        </row>
        <row r="5030">
          <cell r="AC5030">
            <v>0</v>
          </cell>
        </row>
        <row r="5031">
          <cell r="AC5031">
            <v>0</v>
          </cell>
        </row>
        <row r="5032">
          <cell r="AC5032">
            <v>0</v>
          </cell>
        </row>
        <row r="5033">
          <cell r="AC5033">
            <v>0</v>
          </cell>
        </row>
        <row r="5034">
          <cell r="AC5034">
            <v>0</v>
          </cell>
        </row>
        <row r="5035">
          <cell r="AC5035">
            <v>0</v>
          </cell>
        </row>
        <row r="5036">
          <cell r="AC5036">
            <v>0</v>
          </cell>
        </row>
        <row r="5037">
          <cell r="AC5037">
            <v>0</v>
          </cell>
        </row>
        <row r="5038">
          <cell r="AC5038">
            <v>0</v>
          </cell>
        </row>
        <row r="5039">
          <cell r="AC5039">
            <v>0</v>
          </cell>
        </row>
        <row r="5040">
          <cell r="AC5040">
            <v>0</v>
          </cell>
        </row>
        <row r="5041">
          <cell r="AC5041">
            <v>0</v>
          </cell>
        </row>
        <row r="5042">
          <cell r="AC5042">
            <v>0</v>
          </cell>
        </row>
        <row r="5043">
          <cell r="AC5043">
            <v>0</v>
          </cell>
        </row>
        <row r="5044">
          <cell r="AC5044">
            <v>0</v>
          </cell>
        </row>
        <row r="5045">
          <cell r="AC5045">
            <v>0</v>
          </cell>
        </row>
        <row r="5046">
          <cell r="AC5046">
            <v>0</v>
          </cell>
        </row>
        <row r="5047">
          <cell r="AC5047">
            <v>0</v>
          </cell>
        </row>
        <row r="5048">
          <cell r="AC5048">
            <v>0</v>
          </cell>
        </row>
        <row r="5049">
          <cell r="AC5049">
            <v>0</v>
          </cell>
        </row>
        <row r="5050">
          <cell r="AC5050">
            <v>0</v>
          </cell>
        </row>
        <row r="5051">
          <cell r="AC5051">
            <v>0</v>
          </cell>
        </row>
        <row r="5052">
          <cell r="AC5052">
            <v>0</v>
          </cell>
        </row>
        <row r="5053">
          <cell r="AC5053">
            <v>0</v>
          </cell>
        </row>
        <row r="5054">
          <cell r="AC5054">
            <v>0</v>
          </cell>
        </row>
        <row r="5055">
          <cell r="AC5055">
            <v>0</v>
          </cell>
        </row>
        <row r="5056">
          <cell r="AC5056">
            <v>0</v>
          </cell>
        </row>
        <row r="5057">
          <cell r="AC5057">
            <v>0</v>
          </cell>
        </row>
        <row r="5058">
          <cell r="AC5058">
            <v>0</v>
          </cell>
        </row>
        <row r="5059">
          <cell r="AC5059">
            <v>0</v>
          </cell>
        </row>
        <row r="5060">
          <cell r="AC5060">
            <v>0</v>
          </cell>
        </row>
        <row r="5061">
          <cell r="AC5061">
            <v>0</v>
          </cell>
        </row>
        <row r="5062">
          <cell r="AC5062">
            <v>0</v>
          </cell>
        </row>
        <row r="5063">
          <cell r="AC5063">
            <v>0</v>
          </cell>
        </row>
        <row r="5064">
          <cell r="AC5064">
            <v>0</v>
          </cell>
        </row>
        <row r="5065">
          <cell r="AC5065">
            <v>0</v>
          </cell>
        </row>
        <row r="5066">
          <cell r="AC5066">
            <v>0</v>
          </cell>
        </row>
        <row r="5067">
          <cell r="AC5067">
            <v>0</v>
          </cell>
        </row>
        <row r="5068">
          <cell r="AC5068">
            <v>0</v>
          </cell>
        </row>
        <row r="5069">
          <cell r="AC5069">
            <v>0</v>
          </cell>
        </row>
        <row r="5070">
          <cell r="AC5070">
            <v>0</v>
          </cell>
        </row>
        <row r="5071">
          <cell r="AC5071">
            <v>0</v>
          </cell>
        </row>
        <row r="5072">
          <cell r="AC5072">
            <v>0</v>
          </cell>
        </row>
        <row r="5073">
          <cell r="AC5073">
            <v>0</v>
          </cell>
        </row>
        <row r="5074">
          <cell r="AC5074">
            <v>0</v>
          </cell>
        </row>
        <row r="5075">
          <cell r="AC5075">
            <v>0</v>
          </cell>
        </row>
        <row r="5076">
          <cell r="AC5076">
            <v>0</v>
          </cell>
        </row>
        <row r="5077">
          <cell r="AC5077">
            <v>0</v>
          </cell>
        </row>
        <row r="5078">
          <cell r="AC5078">
            <v>0</v>
          </cell>
        </row>
        <row r="5079">
          <cell r="AC5079">
            <v>0</v>
          </cell>
        </row>
        <row r="5080">
          <cell r="AC5080">
            <v>0</v>
          </cell>
        </row>
        <row r="5081">
          <cell r="AC5081">
            <v>0</v>
          </cell>
        </row>
        <row r="5082">
          <cell r="AC5082">
            <v>0</v>
          </cell>
        </row>
        <row r="5083">
          <cell r="AC5083">
            <v>0</v>
          </cell>
        </row>
        <row r="5084">
          <cell r="AC5084">
            <v>0</v>
          </cell>
        </row>
        <row r="5085">
          <cell r="AC5085">
            <v>0</v>
          </cell>
        </row>
        <row r="5086">
          <cell r="AC5086">
            <v>0</v>
          </cell>
        </row>
        <row r="5087">
          <cell r="AC5087">
            <v>0</v>
          </cell>
        </row>
        <row r="5088">
          <cell r="AC5088">
            <v>0</v>
          </cell>
        </row>
        <row r="5089">
          <cell r="AC5089">
            <v>0</v>
          </cell>
        </row>
        <row r="5090">
          <cell r="AC5090">
            <v>0</v>
          </cell>
        </row>
        <row r="5091">
          <cell r="AC5091">
            <v>0</v>
          </cell>
        </row>
        <row r="5092">
          <cell r="AC5092">
            <v>0</v>
          </cell>
        </row>
        <row r="5093">
          <cell r="AC5093">
            <v>0</v>
          </cell>
        </row>
        <row r="5094">
          <cell r="AC5094">
            <v>0</v>
          </cell>
        </row>
        <row r="5095">
          <cell r="AC5095">
            <v>0</v>
          </cell>
        </row>
        <row r="5096">
          <cell r="AC5096">
            <v>0</v>
          </cell>
        </row>
        <row r="5097">
          <cell r="AC5097">
            <v>0</v>
          </cell>
        </row>
        <row r="5098">
          <cell r="AC5098">
            <v>0</v>
          </cell>
        </row>
        <row r="5099">
          <cell r="AC5099">
            <v>0</v>
          </cell>
        </row>
        <row r="5100">
          <cell r="AC5100">
            <v>0</v>
          </cell>
        </row>
        <row r="5101">
          <cell r="AC5101">
            <v>0</v>
          </cell>
        </row>
        <row r="5102">
          <cell r="AC5102">
            <v>0</v>
          </cell>
        </row>
        <row r="5103">
          <cell r="AC5103">
            <v>0</v>
          </cell>
        </row>
        <row r="5104">
          <cell r="AC5104">
            <v>0</v>
          </cell>
        </row>
        <row r="5105">
          <cell r="AC5105">
            <v>0</v>
          </cell>
        </row>
        <row r="5106">
          <cell r="AC5106">
            <v>0</v>
          </cell>
        </row>
        <row r="5107">
          <cell r="AC5107">
            <v>0</v>
          </cell>
        </row>
        <row r="5108">
          <cell r="AC5108">
            <v>0</v>
          </cell>
        </row>
        <row r="5109">
          <cell r="AC5109">
            <v>0</v>
          </cell>
        </row>
        <row r="5110">
          <cell r="AC5110">
            <v>0</v>
          </cell>
        </row>
        <row r="5111">
          <cell r="AC5111">
            <v>0</v>
          </cell>
        </row>
        <row r="5112">
          <cell r="AC5112">
            <v>0</v>
          </cell>
        </row>
        <row r="5113">
          <cell r="AC5113">
            <v>0</v>
          </cell>
        </row>
        <row r="5114">
          <cell r="AC5114">
            <v>0</v>
          </cell>
        </row>
        <row r="5115">
          <cell r="AC5115">
            <v>0</v>
          </cell>
        </row>
        <row r="5116">
          <cell r="AC5116">
            <v>0</v>
          </cell>
        </row>
        <row r="5117">
          <cell r="AC5117">
            <v>0</v>
          </cell>
        </row>
        <row r="5118">
          <cell r="AC5118">
            <v>0</v>
          </cell>
        </row>
        <row r="5119">
          <cell r="AC5119">
            <v>0</v>
          </cell>
        </row>
        <row r="5120">
          <cell r="AC5120">
            <v>0</v>
          </cell>
        </row>
        <row r="5121">
          <cell r="AC5121">
            <v>0</v>
          </cell>
        </row>
        <row r="5122">
          <cell r="AC5122">
            <v>0</v>
          </cell>
        </row>
        <row r="5123">
          <cell r="AC5123">
            <v>0</v>
          </cell>
        </row>
        <row r="5124">
          <cell r="AC5124">
            <v>0</v>
          </cell>
        </row>
        <row r="5125">
          <cell r="AC5125">
            <v>0</v>
          </cell>
        </row>
        <row r="5126">
          <cell r="AC5126">
            <v>0</v>
          </cell>
        </row>
        <row r="5127">
          <cell r="AC5127">
            <v>0</v>
          </cell>
        </row>
        <row r="5128">
          <cell r="AC5128">
            <v>0</v>
          </cell>
        </row>
        <row r="5129">
          <cell r="AC5129">
            <v>0</v>
          </cell>
        </row>
        <row r="5130">
          <cell r="AC5130">
            <v>0</v>
          </cell>
        </row>
        <row r="5131">
          <cell r="AC5131">
            <v>0</v>
          </cell>
        </row>
        <row r="5132">
          <cell r="AC5132">
            <v>0</v>
          </cell>
        </row>
        <row r="5133">
          <cell r="AC5133">
            <v>0</v>
          </cell>
        </row>
        <row r="5134">
          <cell r="AC5134">
            <v>0</v>
          </cell>
        </row>
        <row r="5135">
          <cell r="AC5135">
            <v>0</v>
          </cell>
        </row>
        <row r="5136">
          <cell r="AC5136">
            <v>0</v>
          </cell>
        </row>
        <row r="5137">
          <cell r="AC5137">
            <v>0</v>
          </cell>
        </row>
        <row r="5138">
          <cell r="AC5138">
            <v>0</v>
          </cell>
        </row>
        <row r="5139">
          <cell r="AC5139">
            <v>0</v>
          </cell>
        </row>
        <row r="5140">
          <cell r="AC5140">
            <v>0</v>
          </cell>
        </row>
        <row r="5141">
          <cell r="AC5141">
            <v>0</v>
          </cell>
        </row>
        <row r="5142">
          <cell r="AC5142">
            <v>0</v>
          </cell>
        </row>
        <row r="5143">
          <cell r="AC5143">
            <v>0</v>
          </cell>
        </row>
        <row r="5144">
          <cell r="AC5144">
            <v>0</v>
          </cell>
        </row>
        <row r="5145">
          <cell r="AC5145">
            <v>0</v>
          </cell>
        </row>
        <row r="5146">
          <cell r="AC5146">
            <v>0</v>
          </cell>
        </row>
        <row r="5147">
          <cell r="AC5147">
            <v>0</v>
          </cell>
        </row>
        <row r="5148">
          <cell r="AC5148">
            <v>0</v>
          </cell>
        </row>
        <row r="5149">
          <cell r="AC5149">
            <v>0</v>
          </cell>
        </row>
        <row r="5150">
          <cell r="AC5150">
            <v>0</v>
          </cell>
        </row>
        <row r="5151">
          <cell r="AC5151">
            <v>0</v>
          </cell>
        </row>
        <row r="5152">
          <cell r="AC5152">
            <v>0</v>
          </cell>
        </row>
        <row r="5153">
          <cell r="AC5153">
            <v>0</v>
          </cell>
        </row>
        <row r="5154">
          <cell r="AC5154">
            <v>0</v>
          </cell>
        </row>
        <row r="5155">
          <cell r="AC5155">
            <v>0</v>
          </cell>
        </row>
        <row r="5156">
          <cell r="AC5156">
            <v>0</v>
          </cell>
        </row>
        <row r="5157">
          <cell r="AC5157">
            <v>0</v>
          </cell>
        </row>
        <row r="5158">
          <cell r="AC5158">
            <v>0</v>
          </cell>
        </row>
        <row r="5159">
          <cell r="AC5159">
            <v>0</v>
          </cell>
        </row>
        <row r="5160">
          <cell r="AC5160">
            <v>0</v>
          </cell>
        </row>
        <row r="5161">
          <cell r="AC5161">
            <v>0</v>
          </cell>
        </row>
        <row r="5162">
          <cell r="AC5162">
            <v>0</v>
          </cell>
        </row>
        <row r="5163">
          <cell r="AC5163">
            <v>0</v>
          </cell>
        </row>
        <row r="5164">
          <cell r="AC5164">
            <v>0</v>
          </cell>
        </row>
        <row r="5165">
          <cell r="AC5165">
            <v>0</v>
          </cell>
        </row>
        <row r="5166">
          <cell r="AC5166">
            <v>0</v>
          </cell>
        </row>
        <row r="5167">
          <cell r="AC5167">
            <v>0</v>
          </cell>
        </row>
        <row r="5168">
          <cell r="AC5168">
            <v>0</v>
          </cell>
        </row>
        <row r="5169">
          <cell r="AC5169">
            <v>0</v>
          </cell>
        </row>
        <row r="5170">
          <cell r="AC5170">
            <v>0</v>
          </cell>
        </row>
        <row r="5171">
          <cell r="AC5171">
            <v>0</v>
          </cell>
        </row>
        <row r="5172">
          <cell r="AC5172">
            <v>0</v>
          </cell>
        </row>
        <row r="5173">
          <cell r="AC5173">
            <v>0</v>
          </cell>
        </row>
        <row r="5174">
          <cell r="AC5174">
            <v>0</v>
          </cell>
        </row>
        <row r="5175">
          <cell r="AC5175">
            <v>0</v>
          </cell>
        </row>
        <row r="5176">
          <cell r="AC5176">
            <v>0</v>
          </cell>
        </row>
        <row r="5177">
          <cell r="AC5177">
            <v>0</v>
          </cell>
        </row>
        <row r="5178">
          <cell r="AC5178">
            <v>0</v>
          </cell>
        </row>
        <row r="5179">
          <cell r="AC5179">
            <v>0</v>
          </cell>
        </row>
        <row r="5180">
          <cell r="AC5180">
            <v>0</v>
          </cell>
        </row>
        <row r="5181">
          <cell r="AC5181">
            <v>0</v>
          </cell>
        </row>
        <row r="5182">
          <cell r="AC5182">
            <v>0</v>
          </cell>
        </row>
        <row r="5183">
          <cell r="AC5183">
            <v>0</v>
          </cell>
        </row>
        <row r="5184">
          <cell r="AC5184">
            <v>0</v>
          </cell>
        </row>
        <row r="5185">
          <cell r="AC5185">
            <v>0</v>
          </cell>
        </row>
        <row r="5186">
          <cell r="AC5186">
            <v>0</v>
          </cell>
        </row>
        <row r="5187">
          <cell r="AC5187">
            <v>0</v>
          </cell>
        </row>
        <row r="5188">
          <cell r="AC5188">
            <v>0</v>
          </cell>
        </row>
        <row r="5189">
          <cell r="AC5189">
            <v>0</v>
          </cell>
        </row>
        <row r="5190">
          <cell r="AC5190">
            <v>0</v>
          </cell>
        </row>
        <row r="5191">
          <cell r="AC5191">
            <v>0</v>
          </cell>
        </row>
        <row r="5192">
          <cell r="AC5192">
            <v>0</v>
          </cell>
        </row>
        <row r="5193">
          <cell r="AC5193">
            <v>0</v>
          </cell>
        </row>
        <row r="5194">
          <cell r="AC5194">
            <v>0</v>
          </cell>
        </row>
        <row r="5195">
          <cell r="AC5195">
            <v>0</v>
          </cell>
        </row>
        <row r="5196">
          <cell r="AC5196">
            <v>0</v>
          </cell>
        </row>
        <row r="5197">
          <cell r="AC5197">
            <v>0</v>
          </cell>
        </row>
        <row r="5198">
          <cell r="AC5198">
            <v>0</v>
          </cell>
        </row>
        <row r="5199">
          <cell r="AC5199">
            <v>0</v>
          </cell>
        </row>
        <row r="5200">
          <cell r="AC5200">
            <v>0</v>
          </cell>
        </row>
        <row r="5201">
          <cell r="AC5201">
            <v>0</v>
          </cell>
        </row>
        <row r="5202">
          <cell r="AC5202">
            <v>0</v>
          </cell>
        </row>
        <row r="5203">
          <cell r="AC5203">
            <v>0</v>
          </cell>
        </row>
        <row r="5204">
          <cell r="AC5204">
            <v>0</v>
          </cell>
        </row>
        <row r="5205">
          <cell r="AC5205">
            <v>0</v>
          </cell>
        </row>
        <row r="5206">
          <cell r="AC5206">
            <v>0</v>
          </cell>
        </row>
        <row r="5207">
          <cell r="AC5207">
            <v>0</v>
          </cell>
        </row>
        <row r="5208">
          <cell r="AC5208">
            <v>0</v>
          </cell>
        </row>
        <row r="5209">
          <cell r="AC5209">
            <v>0</v>
          </cell>
        </row>
        <row r="5210">
          <cell r="AC5210">
            <v>0</v>
          </cell>
        </row>
        <row r="5211">
          <cell r="AC5211">
            <v>0</v>
          </cell>
        </row>
        <row r="5212">
          <cell r="AC5212">
            <v>0</v>
          </cell>
        </row>
        <row r="5213">
          <cell r="AC5213">
            <v>0</v>
          </cell>
        </row>
        <row r="5214">
          <cell r="AC5214">
            <v>0</v>
          </cell>
        </row>
        <row r="5215">
          <cell r="AC5215">
            <v>0</v>
          </cell>
        </row>
        <row r="5216">
          <cell r="AC5216">
            <v>0</v>
          </cell>
        </row>
        <row r="5217">
          <cell r="AC5217">
            <v>0</v>
          </cell>
        </row>
        <row r="5218">
          <cell r="AC5218">
            <v>0</v>
          </cell>
        </row>
        <row r="5219">
          <cell r="AC5219">
            <v>0</v>
          </cell>
        </row>
        <row r="5220">
          <cell r="AC5220">
            <v>0</v>
          </cell>
        </row>
        <row r="5221">
          <cell r="AC5221">
            <v>0</v>
          </cell>
        </row>
        <row r="5222">
          <cell r="AC5222">
            <v>0</v>
          </cell>
        </row>
        <row r="5223">
          <cell r="AC5223">
            <v>0</v>
          </cell>
        </row>
        <row r="5224">
          <cell r="AC5224">
            <v>0</v>
          </cell>
        </row>
        <row r="5225">
          <cell r="AC5225">
            <v>0</v>
          </cell>
        </row>
        <row r="5226">
          <cell r="AC5226">
            <v>0</v>
          </cell>
        </row>
        <row r="5227">
          <cell r="AC5227">
            <v>0</v>
          </cell>
        </row>
        <row r="5228">
          <cell r="AC5228">
            <v>0</v>
          </cell>
        </row>
        <row r="5229">
          <cell r="AC5229">
            <v>0</v>
          </cell>
        </row>
        <row r="5230">
          <cell r="AC5230">
            <v>0</v>
          </cell>
        </row>
        <row r="5231">
          <cell r="AC5231">
            <v>0</v>
          </cell>
        </row>
        <row r="5232">
          <cell r="AC5232">
            <v>0</v>
          </cell>
        </row>
        <row r="5233">
          <cell r="AC5233">
            <v>0</v>
          </cell>
        </row>
        <row r="5234">
          <cell r="AC5234">
            <v>0</v>
          </cell>
        </row>
        <row r="5235">
          <cell r="AC5235">
            <v>0</v>
          </cell>
        </row>
        <row r="5236">
          <cell r="AC5236">
            <v>0</v>
          </cell>
        </row>
        <row r="5237">
          <cell r="AC5237">
            <v>0</v>
          </cell>
        </row>
        <row r="5238">
          <cell r="AC5238">
            <v>0</v>
          </cell>
        </row>
        <row r="5239">
          <cell r="AC5239">
            <v>0</v>
          </cell>
        </row>
        <row r="5240">
          <cell r="AC5240">
            <v>0</v>
          </cell>
        </row>
        <row r="5241">
          <cell r="AC5241">
            <v>0</v>
          </cell>
        </row>
        <row r="5242">
          <cell r="AC5242">
            <v>0</v>
          </cell>
        </row>
        <row r="5243">
          <cell r="AC5243">
            <v>0</v>
          </cell>
        </row>
        <row r="5244">
          <cell r="AC5244">
            <v>0</v>
          </cell>
        </row>
        <row r="5245">
          <cell r="AC5245">
            <v>0</v>
          </cell>
        </row>
        <row r="5246">
          <cell r="AC5246">
            <v>0</v>
          </cell>
        </row>
        <row r="5247">
          <cell r="AC5247">
            <v>0</v>
          </cell>
        </row>
        <row r="5248">
          <cell r="AC5248">
            <v>0</v>
          </cell>
        </row>
        <row r="5249">
          <cell r="AC5249">
            <v>0</v>
          </cell>
        </row>
        <row r="5250">
          <cell r="AC5250">
            <v>0</v>
          </cell>
        </row>
        <row r="5251">
          <cell r="AC5251">
            <v>0</v>
          </cell>
        </row>
        <row r="5252">
          <cell r="AC5252">
            <v>0</v>
          </cell>
        </row>
        <row r="5253">
          <cell r="AC5253">
            <v>0</v>
          </cell>
        </row>
        <row r="5254">
          <cell r="AC5254">
            <v>0</v>
          </cell>
        </row>
        <row r="5255">
          <cell r="AC5255">
            <v>0</v>
          </cell>
        </row>
        <row r="5256">
          <cell r="AC5256">
            <v>0</v>
          </cell>
        </row>
        <row r="5257">
          <cell r="AC5257">
            <v>0</v>
          </cell>
        </row>
        <row r="5258">
          <cell r="AC5258">
            <v>0</v>
          </cell>
        </row>
        <row r="5259">
          <cell r="AC5259">
            <v>0</v>
          </cell>
        </row>
        <row r="5260">
          <cell r="AC5260">
            <v>0</v>
          </cell>
        </row>
        <row r="5261">
          <cell r="AC5261">
            <v>0</v>
          </cell>
        </row>
        <row r="5262">
          <cell r="AC5262">
            <v>0</v>
          </cell>
        </row>
        <row r="5263">
          <cell r="AC5263">
            <v>0</v>
          </cell>
        </row>
        <row r="5264">
          <cell r="AC5264">
            <v>0</v>
          </cell>
        </row>
        <row r="5265">
          <cell r="AC5265">
            <v>0</v>
          </cell>
        </row>
        <row r="5266">
          <cell r="AC5266">
            <v>0</v>
          </cell>
        </row>
        <row r="5267">
          <cell r="AC5267">
            <v>0</v>
          </cell>
        </row>
        <row r="5268">
          <cell r="AC5268">
            <v>0</v>
          </cell>
        </row>
        <row r="5269">
          <cell r="AC5269">
            <v>0</v>
          </cell>
        </row>
        <row r="5270">
          <cell r="AC5270">
            <v>0</v>
          </cell>
        </row>
        <row r="5271">
          <cell r="AC5271">
            <v>0</v>
          </cell>
        </row>
        <row r="5272">
          <cell r="AC5272">
            <v>0</v>
          </cell>
        </row>
        <row r="5273">
          <cell r="AC5273">
            <v>0</v>
          </cell>
        </row>
        <row r="5274">
          <cell r="AC5274">
            <v>0</v>
          </cell>
        </row>
        <row r="5275">
          <cell r="AC5275">
            <v>0</v>
          </cell>
        </row>
        <row r="5276">
          <cell r="AC5276">
            <v>0</v>
          </cell>
        </row>
        <row r="5277">
          <cell r="AC5277">
            <v>0</v>
          </cell>
        </row>
        <row r="5278">
          <cell r="AC5278">
            <v>0</v>
          </cell>
        </row>
        <row r="5279">
          <cell r="AC5279">
            <v>0</v>
          </cell>
        </row>
        <row r="5280">
          <cell r="AC5280">
            <v>0</v>
          </cell>
        </row>
        <row r="5281">
          <cell r="AC5281">
            <v>0</v>
          </cell>
        </row>
        <row r="5282">
          <cell r="AC5282">
            <v>0</v>
          </cell>
        </row>
        <row r="5283">
          <cell r="AC5283">
            <v>0</v>
          </cell>
        </row>
        <row r="5284">
          <cell r="AC5284">
            <v>0</v>
          </cell>
        </row>
        <row r="5285">
          <cell r="AC5285">
            <v>0</v>
          </cell>
        </row>
        <row r="5286">
          <cell r="AC5286">
            <v>0</v>
          </cell>
        </row>
        <row r="5287">
          <cell r="AC5287">
            <v>0</v>
          </cell>
        </row>
        <row r="5288">
          <cell r="AC5288">
            <v>0</v>
          </cell>
        </row>
        <row r="5289">
          <cell r="AC5289">
            <v>0</v>
          </cell>
        </row>
        <row r="5290">
          <cell r="AC5290">
            <v>0</v>
          </cell>
        </row>
        <row r="5291">
          <cell r="AC5291">
            <v>0</v>
          </cell>
        </row>
        <row r="5292">
          <cell r="AC5292">
            <v>0</v>
          </cell>
        </row>
        <row r="5293">
          <cell r="AC5293">
            <v>0</v>
          </cell>
        </row>
        <row r="5294">
          <cell r="AC5294">
            <v>0</v>
          </cell>
        </row>
        <row r="5295">
          <cell r="AC5295">
            <v>0</v>
          </cell>
        </row>
        <row r="5296">
          <cell r="AC5296">
            <v>0</v>
          </cell>
        </row>
        <row r="5297">
          <cell r="AC5297">
            <v>0</v>
          </cell>
        </row>
        <row r="5298">
          <cell r="AC5298">
            <v>0</v>
          </cell>
        </row>
        <row r="5299">
          <cell r="AC5299">
            <v>0</v>
          </cell>
        </row>
        <row r="5300">
          <cell r="AC5300">
            <v>0</v>
          </cell>
        </row>
        <row r="5301">
          <cell r="AC5301">
            <v>0</v>
          </cell>
        </row>
        <row r="5302">
          <cell r="AC5302">
            <v>0</v>
          </cell>
        </row>
        <row r="5303">
          <cell r="AC5303">
            <v>0</v>
          </cell>
        </row>
        <row r="5304">
          <cell r="AC5304">
            <v>0</v>
          </cell>
        </row>
        <row r="5305">
          <cell r="AC5305">
            <v>0</v>
          </cell>
        </row>
        <row r="5306">
          <cell r="AC5306">
            <v>0</v>
          </cell>
        </row>
        <row r="5307">
          <cell r="AC5307">
            <v>0</v>
          </cell>
        </row>
        <row r="5308">
          <cell r="AC5308">
            <v>0</v>
          </cell>
        </row>
        <row r="5309">
          <cell r="AC5309">
            <v>0</v>
          </cell>
        </row>
        <row r="5310">
          <cell r="AC5310">
            <v>0</v>
          </cell>
        </row>
        <row r="5311">
          <cell r="AC5311">
            <v>0</v>
          </cell>
        </row>
        <row r="5312">
          <cell r="AC5312">
            <v>0</v>
          </cell>
        </row>
        <row r="5313">
          <cell r="AC5313">
            <v>0</v>
          </cell>
        </row>
        <row r="5314">
          <cell r="AC5314">
            <v>0</v>
          </cell>
        </row>
        <row r="5315">
          <cell r="AC5315">
            <v>0</v>
          </cell>
        </row>
        <row r="5316">
          <cell r="AC5316">
            <v>0</v>
          </cell>
        </row>
        <row r="5317">
          <cell r="AC5317">
            <v>0</v>
          </cell>
        </row>
        <row r="5318">
          <cell r="AC5318">
            <v>0</v>
          </cell>
        </row>
        <row r="5319">
          <cell r="AC5319">
            <v>0</v>
          </cell>
        </row>
        <row r="5320">
          <cell r="AC5320">
            <v>0</v>
          </cell>
        </row>
        <row r="5321">
          <cell r="AC5321">
            <v>0</v>
          </cell>
        </row>
        <row r="5322">
          <cell r="AC5322">
            <v>0</v>
          </cell>
        </row>
        <row r="5323">
          <cell r="AC5323">
            <v>0</v>
          </cell>
        </row>
        <row r="5324">
          <cell r="AC5324">
            <v>0</v>
          </cell>
        </row>
        <row r="5325">
          <cell r="AC5325">
            <v>0</v>
          </cell>
        </row>
        <row r="5326">
          <cell r="AC5326">
            <v>0</v>
          </cell>
        </row>
        <row r="5327">
          <cell r="AC5327">
            <v>0</v>
          </cell>
        </row>
        <row r="5328">
          <cell r="AC5328">
            <v>0</v>
          </cell>
        </row>
        <row r="5329">
          <cell r="AC5329">
            <v>0</v>
          </cell>
        </row>
        <row r="5330">
          <cell r="AC5330">
            <v>0</v>
          </cell>
        </row>
        <row r="5331">
          <cell r="AC5331">
            <v>0</v>
          </cell>
        </row>
        <row r="5332">
          <cell r="AC5332">
            <v>0</v>
          </cell>
        </row>
        <row r="5333">
          <cell r="AC5333">
            <v>0</v>
          </cell>
        </row>
        <row r="5334">
          <cell r="AC5334">
            <v>0</v>
          </cell>
        </row>
        <row r="5335">
          <cell r="AC5335">
            <v>0</v>
          </cell>
        </row>
        <row r="5336">
          <cell r="AC5336">
            <v>0</v>
          </cell>
        </row>
        <row r="5337">
          <cell r="AC5337">
            <v>0</v>
          </cell>
        </row>
        <row r="5338">
          <cell r="AC5338">
            <v>0</v>
          </cell>
        </row>
        <row r="5339">
          <cell r="AC5339">
            <v>0</v>
          </cell>
        </row>
        <row r="5340">
          <cell r="AC5340">
            <v>0</v>
          </cell>
        </row>
        <row r="5341">
          <cell r="AC5341">
            <v>0</v>
          </cell>
        </row>
        <row r="5342">
          <cell r="AC5342">
            <v>0</v>
          </cell>
        </row>
        <row r="5343">
          <cell r="AC5343">
            <v>0</v>
          </cell>
        </row>
        <row r="5344">
          <cell r="AC5344">
            <v>0</v>
          </cell>
        </row>
        <row r="5345">
          <cell r="AC5345">
            <v>0</v>
          </cell>
        </row>
        <row r="5346">
          <cell r="AC5346">
            <v>0</v>
          </cell>
        </row>
        <row r="5347">
          <cell r="AC5347">
            <v>0</v>
          </cell>
        </row>
        <row r="5348">
          <cell r="AC5348">
            <v>0</v>
          </cell>
        </row>
        <row r="5349">
          <cell r="AC5349">
            <v>0</v>
          </cell>
        </row>
        <row r="5350">
          <cell r="AC5350">
            <v>0</v>
          </cell>
        </row>
        <row r="5351">
          <cell r="AC5351">
            <v>0</v>
          </cell>
        </row>
        <row r="5352">
          <cell r="AC5352">
            <v>0</v>
          </cell>
        </row>
        <row r="5353">
          <cell r="AC5353">
            <v>0</v>
          </cell>
        </row>
        <row r="5354">
          <cell r="AC5354">
            <v>0</v>
          </cell>
        </row>
        <row r="5355">
          <cell r="AC5355">
            <v>0</v>
          </cell>
        </row>
        <row r="5356">
          <cell r="AC5356">
            <v>0</v>
          </cell>
        </row>
        <row r="5357">
          <cell r="AC5357">
            <v>0</v>
          </cell>
        </row>
        <row r="5358">
          <cell r="AC5358">
            <v>0</v>
          </cell>
        </row>
        <row r="5359">
          <cell r="AC5359">
            <v>0</v>
          </cell>
        </row>
        <row r="5360">
          <cell r="AC5360">
            <v>0</v>
          </cell>
        </row>
        <row r="5361">
          <cell r="AC5361">
            <v>0</v>
          </cell>
        </row>
        <row r="5362">
          <cell r="AC5362">
            <v>0</v>
          </cell>
        </row>
        <row r="5363">
          <cell r="AC5363">
            <v>0</v>
          </cell>
        </row>
        <row r="5364">
          <cell r="AC5364">
            <v>0</v>
          </cell>
        </row>
        <row r="5365">
          <cell r="AC5365">
            <v>0</v>
          </cell>
        </row>
        <row r="5366">
          <cell r="AC5366">
            <v>0</v>
          </cell>
        </row>
        <row r="5367">
          <cell r="AC5367">
            <v>0</v>
          </cell>
        </row>
        <row r="5368">
          <cell r="AC5368">
            <v>0</v>
          </cell>
        </row>
        <row r="5369">
          <cell r="AC5369">
            <v>0</v>
          </cell>
        </row>
        <row r="5370">
          <cell r="AC5370">
            <v>0</v>
          </cell>
        </row>
        <row r="5371">
          <cell r="AC5371">
            <v>0</v>
          </cell>
        </row>
        <row r="5372">
          <cell r="AC5372">
            <v>0</v>
          </cell>
        </row>
        <row r="5373">
          <cell r="AC5373">
            <v>0</v>
          </cell>
        </row>
        <row r="5374">
          <cell r="AC5374">
            <v>0</v>
          </cell>
        </row>
        <row r="5375">
          <cell r="AC5375">
            <v>0</v>
          </cell>
        </row>
        <row r="5376">
          <cell r="AC5376">
            <v>0</v>
          </cell>
        </row>
        <row r="5377">
          <cell r="AC5377">
            <v>0</v>
          </cell>
        </row>
        <row r="5378">
          <cell r="AC5378">
            <v>0</v>
          </cell>
        </row>
        <row r="5379">
          <cell r="AC5379">
            <v>0</v>
          </cell>
        </row>
        <row r="5380">
          <cell r="AC5380">
            <v>0</v>
          </cell>
        </row>
        <row r="5381">
          <cell r="AC5381">
            <v>0</v>
          </cell>
        </row>
        <row r="5382">
          <cell r="AC5382">
            <v>0</v>
          </cell>
        </row>
        <row r="5383">
          <cell r="AC5383">
            <v>0</v>
          </cell>
        </row>
        <row r="5384">
          <cell r="AC5384">
            <v>0</v>
          </cell>
        </row>
        <row r="5385">
          <cell r="AC5385">
            <v>0</v>
          </cell>
        </row>
        <row r="5386">
          <cell r="AC5386">
            <v>0</v>
          </cell>
        </row>
        <row r="5387">
          <cell r="AC5387">
            <v>0</v>
          </cell>
        </row>
        <row r="5388">
          <cell r="AC5388">
            <v>0</v>
          </cell>
        </row>
        <row r="5389">
          <cell r="AC5389">
            <v>0</v>
          </cell>
        </row>
        <row r="5390">
          <cell r="AC5390">
            <v>0</v>
          </cell>
        </row>
        <row r="5391">
          <cell r="AC5391">
            <v>0</v>
          </cell>
        </row>
        <row r="5392">
          <cell r="AC5392">
            <v>0</v>
          </cell>
        </row>
        <row r="5393">
          <cell r="AC5393">
            <v>0</v>
          </cell>
        </row>
        <row r="5394">
          <cell r="AC5394">
            <v>0</v>
          </cell>
        </row>
        <row r="5395">
          <cell r="AC5395">
            <v>0</v>
          </cell>
        </row>
        <row r="5396">
          <cell r="AC5396">
            <v>0</v>
          </cell>
        </row>
        <row r="5397">
          <cell r="AC5397">
            <v>0</v>
          </cell>
        </row>
        <row r="5398">
          <cell r="AC5398">
            <v>0</v>
          </cell>
        </row>
        <row r="5399">
          <cell r="AC5399">
            <v>0</v>
          </cell>
        </row>
        <row r="5400">
          <cell r="AC5400">
            <v>0</v>
          </cell>
        </row>
        <row r="5401">
          <cell r="AC5401">
            <v>0</v>
          </cell>
        </row>
        <row r="5402">
          <cell r="AC5402">
            <v>0</v>
          </cell>
        </row>
        <row r="5403">
          <cell r="AC5403">
            <v>0</v>
          </cell>
        </row>
        <row r="5404">
          <cell r="AC5404">
            <v>0</v>
          </cell>
        </row>
        <row r="5405">
          <cell r="AC5405">
            <v>0</v>
          </cell>
        </row>
        <row r="5406">
          <cell r="AC5406">
            <v>0</v>
          </cell>
        </row>
        <row r="5407">
          <cell r="AC5407">
            <v>0</v>
          </cell>
        </row>
        <row r="5408">
          <cell r="AC5408">
            <v>0</v>
          </cell>
        </row>
        <row r="5409">
          <cell r="AC5409">
            <v>0</v>
          </cell>
        </row>
        <row r="5410">
          <cell r="AC5410">
            <v>0</v>
          </cell>
        </row>
        <row r="5411">
          <cell r="AC5411">
            <v>0</v>
          </cell>
        </row>
        <row r="5412">
          <cell r="AC5412">
            <v>0</v>
          </cell>
        </row>
        <row r="5413">
          <cell r="AC5413">
            <v>0</v>
          </cell>
        </row>
        <row r="5414">
          <cell r="AC5414">
            <v>0</v>
          </cell>
        </row>
        <row r="5415">
          <cell r="AC5415">
            <v>0</v>
          </cell>
        </row>
        <row r="5416">
          <cell r="AC5416">
            <v>0</v>
          </cell>
        </row>
        <row r="5417">
          <cell r="AC5417">
            <v>0</v>
          </cell>
        </row>
        <row r="5418">
          <cell r="AC5418">
            <v>0</v>
          </cell>
        </row>
        <row r="5419">
          <cell r="AC5419">
            <v>0</v>
          </cell>
        </row>
        <row r="5420">
          <cell r="AC5420">
            <v>0</v>
          </cell>
        </row>
        <row r="5421">
          <cell r="AC5421">
            <v>0</v>
          </cell>
        </row>
        <row r="5422">
          <cell r="AC5422">
            <v>0</v>
          </cell>
        </row>
        <row r="5423">
          <cell r="AC5423">
            <v>0</v>
          </cell>
        </row>
        <row r="5424">
          <cell r="AC5424">
            <v>0</v>
          </cell>
        </row>
        <row r="5425">
          <cell r="AC5425">
            <v>0</v>
          </cell>
        </row>
        <row r="5426">
          <cell r="AC5426">
            <v>0</v>
          </cell>
        </row>
        <row r="5427">
          <cell r="AC5427">
            <v>0</v>
          </cell>
        </row>
        <row r="5428">
          <cell r="AC5428">
            <v>0</v>
          </cell>
        </row>
        <row r="5429">
          <cell r="AC5429">
            <v>0</v>
          </cell>
        </row>
        <row r="5430">
          <cell r="AC5430">
            <v>0</v>
          </cell>
        </row>
        <row r="5431">
          <cell r="AC5431">
            <v>0</v>
          </cell>
        </row>
        <row r="5432">
          <cell r="AC5432">
            <v>0</v>
          </cell>
        </row>
        <row r="5433">
          <cell r="AC5433">
            <v>0</v>
          </cell>
        </row>
        <row r="5434">
          <cell r="AC5434">
            <v>0</v>
          </cell>
        </row>
        <row r="5435">
          <cell r="AC5435">
            <v>0</v>
          </cell>
        </row>
        <row r="5436">
          <cell r="AC5436">
            <v>0</v>
          </cell>
        </row>
        <row r="5437">
          <cell r="AC5437">
            <v>0</v>
          </cell>
        </row>
        <row r="5438">
          <cell r="AC5438">
            <v>0</v>
          </cell>
        </row>
        <row r="5439">
          <cell r="AC5439">
            <v>0</v>
          </cell>
        </row>
        <row r="5440">
          <cell r="AC5440">
            <v>0</v>
          </cell>
        </row>
        <row r="5441">
          <cell r="AC5441">
            <v>0</v>
          </cell>
        </row>
        <row r="5442">
          <cell r="AC5442">
            <v>0</v>
          </cell>
        </row>
        <row r="5443">
          <cell r="AC5443">
            <v>0</v>
          </cell>
        </row>
        <row r="5444">
          <cell r="AC5444">
            <v>0</v>
          </cell>
        </row>
        <row r="5445">
          <cell r="AC5445">
            <v>0</v>
          </cell>
        </row>
        <row r="5446">
          <cell r="AC5446">
            <v>0</v>
          </cell>
        </row>
        <row r="5447">
          <cell r="AC5447">
            <v>0</v>
          </cell>
        </row>
        <row r="5448">
          <cell r="AC5448">
            <v>0</v>
          </cell>
        </row>
        <row r="5449">
          <cell r="AC5449">
            <v>0</v>
          </cell>
        </row>
        <row r="5450">
          <cell r="AC5450">
            <v>0</v>
          </cell>
        </row>
        <row r="5451">
          <cell r="AC5451">
            <v>0</v>
          </cell>
        </row>
        <row r="5452">
          <cell r="AC5452">
            <v>0</v>
          </cell>
        </row>
        <row r="5453">
          <cell r="AC5453">
            <v>0</v>
          </cell>
        </row>
        <row r="5454">
          <cell r="AC5454">
            <v>0</v>
          </cell>
        </row>
        <row r="5455">
          <cell r="AC5455">
            <v>0</v>
          </cell>
        </row>
        <row r="5456">
          <cell r="AC5456">
            <v>0</v>
          </cell>
        </row>
        <row r="5457">
          <cell r="AC5457">
            <v>0</v>
          </cell>
        </row>
        <row r="5458">
          <cell r="AC5458">
            <v>0</v>
          </cell>
        </row>
        <row r="5459">
          <cell r="AC5459">
            <v>0</v>
          </cell>
        </row>
        <row r="5460">
          <cell r="AC5460">
            <v>0</v>
          </cell>
        </row>
        <row r="5461">
          <cell r="AC5461">
            <v>0</v>
          </cell>
        </row>
        <row r="5462">
          <cell r="AC5462">
            <v>0</v>
          </cell>
        </row>
        <row r="5463">
          <cell r="AC5463">
            <v>0</v>
          </cell>
        </row>
        <row r="5464">
          <cell r="AC5464">
            <v>0</v>
          </cell>
        </row>
        <row r="5465">
          <cell r="AC5465">
            <v>0</v>
          </cell>
        </row>
        <row r="5466">
          <cell r="AC5466">
            <v>0</v>
          </cell>
        </row>
        <row r="5467">
          <cell r="AC5467">
            <v>0</v>
          </cell>
        </row>
        <row r="5468">
          <cell r="AC5468">
            <v>0</v>
          </cell>
        </row>
        <row r="5469">
          <cell r="AC5469">
            <v>0</v>
          </cell>
        </row>
        <row r="5470">
          <cell r="AC5470">
            <v>0</v>
          </cell>
        </row>
        <row r="5471">
          <cell r="AC5471">
            <v>0</v>
          </cell>
        </row>
        <row r="5472">
          <cell r="AC5472">
            <v>0</v>
          </cell>
        </row>
        <row r="5473">
          <cell r="AC5473">
            <v>0</v>
          </cell>
        </row>
        <row r="5474">
          <cell r="AC5474">
            <v>0</v>
          </cell>
        </row>
        <row r="5475">
          <cell r="AC5475">
            <v>0</v>
          </cell>
        </row>
        <row r="5476">
          <cell r="AC5476">
            <v>0</v>
          </cell>
        </row>
        <row r="5477">
          <cell r="AC5477">
            <v>0</v>
          </cell>
        </row>
        <row r="5478">
          <cell r="AC5478">
            <v>0</v>
          </cell>
        </row>
        <row r="5479">
          <cell r="AC5479">
            <v>0</v>
          </cell>
        </row>
        <row r="5480">
          <cell r="AC5480">
            <v>0</v>
          </cell>
        </row>
        <row r="5481">
          <cell r="AC5481">
            <v>0</v>
          </cell>
        </row>
        <row r="5482">
          <cell r="AC5482">
            <v>0</v>
          </cell>
        </row>
        <row r="5483">
          <cell r="AC5483">
            <v>0</v>
          </cell>
        </row>
        <row r="5484">
          <cell r="AC5484">
            <v>0</v>
          </cell>
        </row>
        <row r="5485">
          <cell r="AC5485">
            <v>0</v>
          </cell>
        </row>
        <row r="5486">
          <cell r="AC5486">
            <v>0</v>
          </cell>
        </row>
        <row r="5487">
          <cell r="AC5487">
            <v>0</v>
          </cell>
        </row>
        <row r="5488">
          <cell r="AC5488">
            <v>0</v>
          </cell>
        </row>
        <row r="5489">
          <cell r="AC5489">
            <v>0</v>
          </cell>
        </row>
        <row r="5490">
          <cell r="AC5490">
            <v>0</v>
          </cell>
        </row>
        <row r="5491">
          <cell r="AC5491">
            <v>0</v>
          </cell>
        </row>
        <row r="5492">
          <cell r="AC5492">
            <v>0</v>
          </cell>
        </row>
        <row r="5493">
          <cell r="AC5493">
            <v>0</v>
          </cell>
        </row>
        <row r="5494">
          <cell r="AC5494">
            <v>0</v>
          </cell>
        </row>
        <row r="5495">
          <cell r="AC5495">
            <v>0</v>
          </cell>
        </row>
        <row r="5496">
          <cell r="AC5496">
            <v>0</v>
          </cell>
        </row>
        <row r="5497">
          <cell r="AC5497">
            <v>0</v>
          </cell>
        </row>
        <row r="5498">
          <cell r="AC5498">
            <v>0</v>
          </cell>
        </row>
        <row r="5499">
          <cell r="AC5499">
            <v>0</v>
          </cell>
        </row>
        <row r="5500">
          <cell r="AC5500">
            <v>0</v>
          </cell>
        </row>
        <row r="5501">
          <cell r="AC5501">
            <v>0</v>
          </cell>
        </row>
        <row r="5502">
          <cell r="AC5502">
            <v>0</v>
          </cell>
        </row>
        <row r="5503">
          <cell r="AC5503">
            <v>0</v>
          </cell>
        </row>
        <row r="5504">
          <cell r="AC5504">
            <v>0</v>
          </cell>
        </row>
        <row r="5505">
          <cell r="AC5505">
            <v>0</v>
          </cell>
        </row>
        <row r="5506">
          <cell r="AC5506">
            <v>0</v>
          </cell>
        </row>
        <row r="5507">
          <cell r="AC5507">
            <v>0</v>
          </cell>
        </row>
        <row r="5508">
          <cell r="AC5508">
            <v>0</v>
          </cell>
        </row>
        <row r="5509">
          <cell r="AC5509">
            <v>0</v>
          </cell>
        </row>
        <row r="5510">
          <cell r="AC5510">
            <v>0</v>
          </cell>
        </row>
        <row r="5511">
          <cell r="AC5511">
            <v>0</v>
          </cell>
        </row>
        <row r="5512">
          <cell r="AC5512">
            <v>0</v>
          </cell>
        </row>
        <row r="5513">
          <cell r="AC5513">
            <v>0</v>
          </cell>
        </row>
        <row r="5514">
          <cell r="AC5514">
            <v>0</v>
          </cell>
        </row>
        <row r="5515">
          <cell r="AC5515">
            <v>0</v>
          </cell>
        </row>
        <row r="5516">
          <cell r="AC5516">
            <v>0</v>
          </cell>
        </row>
        <row r="5517">
          <cell r="AC5517">
            <v>0</v>
          </cell>
        </row>
        <row r="5518">
          <cell r="AC5518">
            <v>0</v>
          </cell>
        </row>
        <row r="5519">
          <cell r="AC5519">
            <v>0</v>
          </cell>
        </row>
        <row r="5520">
          <cell r="AC5520">
            <v>0</v>
          </cell>
        </row>
        <row r="5521">
          <cell r="AC5521">
            <v>0</v>
          </cell>
        </row>
        <row r="5522">
          <cell r="AC5522">
            <v>0</v>
          </cell>
        </row>
        <row r="5523">
          <cell r="AC5523">
            <v>0</v>
          </cell>
        </row>
        <row r="5524">
          <cell r="AC5524">
            <v>0</v>
          </cell>
        </row>
        <row r="5525">
          <cell r="AC5525">
            <v>0</v>
          </cell>
        </row>
        <row r="5526">
          <cell r="AC5526">
            <v>0</v>
          </cell>
        </row>
        <row r="5527">
          <cell r="AC5527">
            <v>0</v>
          </cell>
        </row>
        <row r="5528">
          <cell r="AC5528">
            <v>0</v>
          </cell>
        </row>
        <row r="5529">
          <cell r="AC5529">
            <v>0</v>
          </cell>
        </row>
        <row r="5530">
          <cell r="AC5530">
            <v>0</v>
          </cell>
        </row>
        <row r="5531">
          <cell r="AC5531">
            <v>0</v>
          </cell>
        </row>
        <row r="5532">
          <cell r="AC5532">
            <v>0</v>
          </cell>
        </row>
        <row r="5533">
          <cell r="AC5533">
            <v>0</v>
          </cell>
        </row>
        <row r="5534">
          <cell r="AC5534">
            <v>0</v>
          </cell>
        </row>
        <row r="5535">
          <cell r="AC5535">
            <v>0</v>
          </cell>
        </row>
        <row r="5536">
          <cell r="AC5536">
            <v>0</v>
          </cell>
        </row>
        <row r="5537">
          <cell r="AC5537">
            <v>0</v>
          </cell>
        </row>
        <row r="5538">
          <cell r="AC5538">
            <v>0</v>
          </cell>
        </row>
        <row r="5539">
          <cell r="AC5539">
            <v>0</v>
          </cell>
        </row>
        <row r="5540">
          <cell r="AC5540">
            <v>0</v>
          </cell>
        </row>
        <row r="5541">
          <cell r="AC5541">
            <v>0</v>
          </cell>
        </row>
        <row r="5542">
          <cell r="AC5542">
            <v>0</v>
          </cell>
        </row>
        <row r="5543">
          <cell r="AC5543">
            <v>0</v>
          </cell>
        </row>
        <row r="5544">
          <cell r="AC5544">
            <v>0</v>
          </cell>
        </row>
        <row r="5545">
          <cell r="AC5545">
            <v>0</v>
          </cell>
        </row>
        <row r="5546">
          <cell r="AC5546">
            <v>0</v>
          </cell>
        </row>
        <row r="5547">
          <cell r="AC5547">
            <v>0</v>
          </cell>
        </row>
        <row r="5548">
          <cell r="AC5548">
            <v>0</v>
          </cell>
        </row>
        <row r="5549">
          <cell r="AC5549">
            <v>0</v>
          </cell>
        </row>
        <row r="5550">
          <cell r="AC5550">
            <v>0</v>
          </cell>
        </row>
        <row r="5551">
          <cell r="AC5551">
            <v>0</v>
          </cell>
        </row>
        <row r="5552">
          <cell r="AC5552">
            <v>0</v>
          </cell>
        </row>
        <row r="5553">
          <cell r="AC5553">
            <v>0</v>
          </cell>
        </row>
        <row r="5554">
          <cell r="AC5554">
            <v>0</v>
          </cell>
        </row>
        <row r="5555">
          <cell r="AC5555">
            <v>0</v>
          </cell>
        </row>
        <row r="5556">
          <cell r="AC5556">
            <v>0</v>
          </cell>
        </row>
        <row r="5557">
          <cell r="AC5557">
            <v>0</v>
          </cell>
        </row>
        <row r="5558">
          <cell r="AC5558">
            <v>0</v>
          </cell>
        </row>
        <row r="5559">
          <cell r="AC5559">
            <v>0</v>
          </cell>
        </row>
        <row r="5560">
          <cell r="AC5560">
            <v>0</v>
          </cell>
        </row>
        <row r="5561">
          <cell r="AC5561">
            <v>0</v>
          </cell>
        </row>
        <row r="5562">
          <cell r="AC5562">
            <v>0</v>
          </cell>
        </row>
        <row r="5563">
          <cell r="AC5563">
            <v>0</v>
          </cell>
        </row>
        <row r="5564">
          <cell r="AC5564">
            <v>0</v>
          </cell>
        </row>
        <row r="5565">
          <cell r="AC5565">
            <v>0</v>
          </cell>
        </row>
        <row r="5566">
          <cell r="AC5566">
            <v>0</v>
          </cell>
        </row>
        <row r="5567">
          <cell r="AC5567">
            <v>0</v>
          </cell>
        </row>
        <row r="5568">
          <cell r="AC5568">
            <v>0</v>
          </cell>
        </row>
        <row r="5569">
          <cell r="AC5569">
            <v>0</v>
          </cell>
        </row>
        <row r="5570">
          <cell r="AC5570">
            <v>0</v>
          </cell>
        </row>
        <row r="5571">
          <cell r="AC5571">
            <v>0</v>
          </cell>
        </row>
        <row r="5572">
          <cell r="AC5572">
            <v>0</v>
          </cell>
        </row>
        <row r="5573">
          <cell r="AC5573">
            <v>0</v>
          </cell>
        </row>
        <row r="5574">
          <cell r="AC5574">
            <v>0</v>
          </cell>
        </row>
        <row r="5575">
          <cell r="AC5575">
            <v>0</v>
          </cell>
        </row>
        <row r="5576">
          <cell r="AC5576">
            <v>0</v>
          </cell>
        </row>
        <row r="5577">
          <cell r="AC5577">
            <v>0</v>
          </cell>
        </row>
        <row r="5578">
          <cell r="AC5578">
            <v>0</v>
          </cell>
        </row>
        <row r="5579">
          <cell r="AC5579">
            <v>0</v>
          </cell>
        </row>
        <row r="5580">
          <cell r="AC5580">
            <v>0</v>
          </cell>
        </row>
        <row r="5581">
          <cell r="AC5581">
            <v>0</v>
          </cell>
        </row>
        <row r="5582">
          <cell r="AC5582">
            <v>0</v>
          </cell>
        </row>
        <row r="5583">
          <cell r="AC5583">
            <v>0</v>
          </cell>
        </row>
        <row r="5584">
          <cell r="AC5584">
            <v>0</v>
          </cell>
        </row>
        <row r="5585">
          <cell r="AC5585">
            <v>0</v>
          </cell>
        </row>
        <row r="5586">
          <cell r="AC5586">
            <v>0</v>
          </cell>
        </row>
        <row r="5587">
          <cell r="AC5587">
            <v>0</v>
          </cell>
        </row>
        <row r="5588">
          <cell r="AC5588">
            <v>0</v>
          </cell>
        </row>
        <row r="5589">
          <cell r="AC5589">
            <v>0</v>
          </cell>
        </row>
        <row r="5590">
          <cell r="AC5590">
            <v>0</v>
          </cell>
        </row>
        <row r="5591">
          <cell r="AC5591">
            <v>0</v>
          </cell>
        </row>
        <row r="5592">
          <cell r="AC5592">
            <v>0</v>
          </cell>
        </row>
        <row r="5593">
          <cell r="AC5593">
            <v>0</v>
          </cell>
        </row>
        <row r="5594">
          <cell r="AC5594">
            <v>0</v>
          </cell>
        </row>
        <row r="5595">
          <cell r="AC5595">
            <v>0</v>
          </cell>
        </row>
        <row r="5596">
          <cell r="AC5596">
            <v>0</v>
          </cell>
        </row>
        <row r="5597">
          <cell r="AC5597">
            <v>0</v>
          </cell>
        </row>
        <row r="5598">
          <cell r="AC5598">
            <v>0</v>
          </cell>
        </row>
        <row r="5599">
          <cell r="AC5599">
            <v>0</v>
          </cell>
        </row>
        <row r="5600">
          <cell r="AC5600">
            <v>0</v>
          </cell>
        </row>
        <row r="5601">
          <cell r="AC5601">
            <v>0</v>
          </cell>
        </row>
        <row r="5602">
          <cell r="AC5602">
            <v>0</v>
          </cell>
        </row>
        <row r="5603">
          <cell r="AC5603">
            <v>0</v>
          </cell>
        </row>
        <row r="5604">
          <cell r="AC5604">
            <v>0</v>
          </cell>
        </row>
        <row r="5605">
          <cell r="AC5605">
            <v>0</v>
          </cell>
        </row>
        <row r="5606">
          <cell r="AC5606">
            <v>0</v>
          </cell>
        </row>
        <row r="5607">
          <cell r="AC5607">
            <v>0</v>
          </cell>
        </row>
        <row r="5608">
          <cell r="AC5608">
            <v>0</v>
          </cell>
        </row>
        <row r="5609">
          <cell r="AC5609">
            <v>0</v>
          </cell>
        </row>
        <row r="5610">
          <cell r="AC5610">
            <v>0</v>
          </cell>
        </row>
        <row r="5611">
          <cell r="AC5611">
            <v>0</v>
          </cell>
        </row>
        <row r="5612">
          <cell r="AC5612">
            <v>0</v>
          </cell>
        </row>
        <row r="5613">
          <cell r="AC5613">
            <v>0</v>
          </cell>
        </row>
        <row r="5614">
          <cell r="AC5614">
            <v>0</v>
          </cell>
        </row>
        <row r="5615">
          <cell r="AC5615">
            <v>0</v>
          </cell>
        </row>
        <row r="5616">
          <cell r="AC5616">
            <v>0</v>
          </cell>
        </row>
        <row r="5617">
          <cell r="AC5617">
            <v>0</v>
          </cell>
        </row>
        <row r="5618">
          <cell r="AC5618">
            <v>0</v>
          </cell>
        </row>
        <row r="5619">
          <cell r="AC5619">
            <v>0</v>
          </cell>
        </row>
        <row r="5620">
          <cell r="AC5620">
            <v>0</v>
          </cell>
        </row>
        <row r="5621">
          <cell r="AC5621">
            <v>0</v>
          </cell>
        </row>
        <row r="5622">
          <cell r="AC5622">
            <v>0</v>
          </cell>
        </row>
        <row r="5623">
          <cell r="AC5623">
            <v>0</v>
          </cell>
        </row>
        <row r="5624">
          <cell r="AC5624">
            <v>0</v>
          </cell>
        </row>
        <row r="5625">
          <cell r="AC5625">
            <v>0</v>
          </cell>
        </row>
        <row r="5626">
          <cell r="AC5626">
            <v>0</v>
          </cell>
        </row>
        <row r="5627">
          <cell r="AC5627">
            <v>0</v>
          </cell>
        </row>
        <row r="5628">
          <cell r="AC5628">
            <v>0</v>
          </cell>
        </row>
        <row r="5629">
          <cell r="AC5629">
            <v>0</v>
          </cell>
        </row>
        <row r="5630">
          <cell r="AC5630">
            <v>0</v>
          </cell>
        </row>
        <row r="5631">
          <cell r="AC5631">
            <v>0</v>
          </cell>
        </row>
        <row r="5632">
          <cell r="AC5632">
            <v>0</v>
          </cell>
        </row>
        <row r="5633">
          <cell r="AC5633">
            <v>0</v>
          </cell>
        </row>
        <row r="5634">
          <cell r="AC5634">
            <v>0</v>
          </cell>
        </row>
        <row r="5635">
          <cell r="AC5635">
            <v>0</v>
          </cell>
        </row>
        <row r="5636">
          <cell r="AC5636">
            <v>0</v>
          </cell>
        </row>
        <row r="5637">
          <cell r="AC5637">
            <v>0</v>
          </cell>
        </row>
        <row r="5638">
          <cell r="AC5638">
            <v>0</v>
          </cell>
        </row>
        <row r="5639">
          <cell r="AC5639">
            <v>0</v>
          </cell>
        </row>
        <row r="5640">
          <cell r="AC5640">
            <v>0</v>
          </cell>
        </row>
        <row r="5641">
          <cell r="AC5641">
            <v>0</v>
          </cell>
        </row>
        <row r="5642">
          <cell r="AC5642">
            <v>0</v>
          </cell>
        </row>
        <row r="5643">
          <cell r="AC5643">
            <v>0</v>
          </cell>
        </row>
        <row r="5644">
          <cell r="AC5644">
            <v>0</v>
          </cell>
        </row>
        <row r="5645">
          <cell r="AC5645">
            <v>0</v>
          </cell>
        </row>
        <row r="5646">
          <cell r="AC5646">
            <v>0</v>
          </cell>
        </row>
        <row r="5647">
          <cell r="AC5647">
            <v>0</v>
          </cell>
        </row>
        <row r="5648">
          <cell r="AC5648">
            <v>0</v>
          </cell>
        </row>
        <row r="5649">
          <cell r="AC5649">
            <v>0</v>
          </cell>
        </row>
        <row r="5650">
          <cell r="AC5650">
            <v>0</v>
          </cell>
        </row>
        <row r="5651">
          <cell r="AC5651">
            <v>0</v>
          </cell>
        </row>
        <row r="5652">
          <cell r="AC5652">
            <v>0</v>
          </cell>
        </row>
        <row r="5653">
          <cell r="AC5653">
            <v>0</v>
          </cell>
        </row>
        <row r="5654">
          <cell r="AC5654">
            <v>0</v>
          </cell>
        </row>
        <row r="5655">
          <cell r="AC5655">
            <v>0</v>
          </cell>
        </row>
        <row r="5656">
          <cell r="AC5656">
            <v>0</v>
          </cell>
        </row>
        <row r="5657">
          <cell r="AC5657">
            <v>0</v>
          </cell>
        </row>
        <row r="5658">
          <cell r="AC5658">
            <v>0</v>
          </cell>
        </row>
        <row r="5659">
          <cell r="AC5659">
            <v>0</v>
          </cell>
        </row>
        <row r="5660">
          <cell r="AC5660">
            <v>0</v>
          </cell>
        </row>
        <row r="5661">
          <cell r="AC5661">
            <v>0</v>
          </cell>
        </row>
        <row r="5662">
          <cell r="AC5662">
            <v>0</v>
          </cell>
        </row>
        <row r="5663">
          <cell r="AC5663">
            <v>0</v>
          </cell>
        </row>
        <row r="5664">
          <cell r="AC5664">
            <v>0</v>
          </cell>
        </row>
        <row r="5665">
          <cell r="AC5665">
            <v>0</v>
          </cell>
        </row>
        <row r="5666">
          <cell r="AC5666">
            <v>0</v>
          </cell>
        </row>
        <row r="5667">
          <cell r="AC5667">
            <v>0</v>
          </cell>
        </row>
        <row r="5668">
          <cell r="AC5668">
            <v>0</v>
          </cell>
        </row>
        <row r="5669">
          <cell r="AC5669">
            <v>0</v>
          </cell>
        </row>
        <row r="5670">
          <cell r="AC5670">
            <v>0</v>
          </cell>
        </row>
        <row r="5671">
          <cell r="AC5671">
            <v>0</v>
          </cell>
        </row>
        <row r="5672">
          <cell r="AC5672">
            <v>0</v>
          </cell>
        </row>
        <row r="5673">
          <cell r="AC5673">
            <v>0</v>
          </cell>
        </row>
        <row r="5674">
          <cell r="AC5674">
            <v>0</v>
          </cell>
        </row>
        <row r="5675">
          <cell r="AC5675">
            <v>0</v>
          </cell>
        </row>
        <row r="5676">
          <cell r="AC5676">
            <v>0</v>
          </cell>
        </row>
        <row r="5677">
          <cell r="AC5677">
            <v>0</v>
          </cell>
        </row>
        <row r="5678">
          <cell r="AC5678">
            <v>0</v>
          </cell>
        </row>
        <row r="5679">
          <cell r="AC5679">
            <v>0</v>
          </cell>
        </row>
        <row r="5680">
          <cell r="AC5680">
            <v>0</v>
          </cell>
        </row>
        <row r="5681">
          <cell r="AC5681">
            <v>0</v>
          </cell>
        </row>
        <row r="5682">
          <cell r="AC5682">
            <v>0</v>
          </cell>
        </row>
        <row r="5683">
          <cell r="AC5683">
            <v>0</v>
          </cell>
        </row>
        <row r="5684">
          <cell r="AC5684">
            <v>0</v>
          </cell>
        </row>
        <row r="5685">
          <cell r="AC5685">
            <v>0</v>
          </cell>
        </row>
        <row r="5686">
          <cell r="AC5686">
            <v>0</v>
          </cell>
        </row>
        <row r="5687">
          <cell r="AC5687">
            <v>0</v>
          </cell>
        </row>
        <row r="5688">
          <cell r="AC5688">
            <v>0</v>
          </cell>
        </row>
        <row r="5689">
          <cell r="AC5689">
            <v>0</v>
          </cell>
        </row>
        <row r="5690">
          <cell r="AC5690">
            <v>0</v>
          </cell>
        </row>
        <row r="5691">
          <cell r="AC5691">
            <v>0</v>
          </cell>
        </row>
        <row r="5692">
          <cell r="AC5692">
            <v>0</v>
          </cell>
        </row>
        <row r="5693">
          <cell r="AC5693">
            <v>0</v>
          </cell>
        </row>
        <row r="5694">
          <cell r="AC5694">
            <v>0</v>
          </cell>
        </row>
        <row r="5695">
          <cell r="AC5695">
            <v>0</v>
          </cell>
        </row>
        <row r="5696">
          <cell r="AC5696">
            <v>0</v>
          </cell>
        </row>
        <row r="5697">
          <cell r="AC5697">
            <v>0</v>
          </cell>
        </row>
        <row r="5698">
          <cell r="AC5698">
            <v>0</v>
          </cell>
        </row>
        <row r="5699">
          <cell r="AC5699">
            <v>0</v>
          </cell>
        </row>
        <row r="5700">
          <cell r="AC5700">
            <v>0</v>
          </cell>
        </row>
        <row r="5701">
          <cell r="AC5701">
            <v>0</v>
          </cell>
        </row>
        <row r="5702">
          <cell r="AC5702">
            <v>0</v>
          </cell>
        </row>
        <row r="5703">
          <cell r="AC5703">
            <v>0</v>
          </cell>
        </row>
        <row r="5704">
          <cell r="AC5704">
            <v>0</v>
          </cell>
        </row>
        <row r="5705">
          <cell r="AC5705">
            <v>0</v>
          </cell>
        </row>
        <row r="5706">
          <cell r="AC5706">
            <v>0</v>
          </cell>
        </row>
        <row r="5707">
          <cell r="AC5707">
            <v>0</v>
          </cell>
        </row>
        <row r="5708">
          <cell r="AC5708">
            <v>0</v>
          </cell>
        </row>
        <row r="5709">
          <cell r="AC5709">
            <v>0</v>
          </cell>
        </row>
        <row r="5710">
          <cell r="AC5710">
            <v>0</v>
          </cell>
        </row>
        <row r="5711">
          <cell r="AC5711">
            <v>0</v>
          </cell>
        </row>
        <row r="5712">
          <cell r="AC5712">
            <v>0</v>
          </cell>
        </row>
        <row r="5713">
          <cell r="AC5713">
            <v>0</v>
          </cell>
        </row>
        <row r="5714">
          <cell r="AC5714">
            <v>0</v>
          </cell>
        </row>
        <row r="5715">
          <cell r="AC5715">
            <v>0</v>
          </cell>
        </row>
        <row r="5716">
          <cell r="AC5716">
            <v>0</v>
          </cell>
        </row>
        <row r="5717">
          <cell r="AC5717">
            <v>0</v>
          </cell>
        </row>
        <row r="5718">
          <cell r="AC5718">
            <v>0</v>
          </cell>
        </row>
        <row r="5719">
          <cell r="AC5719">
            <v>0</v>
          </cell>
        </row>
        <row r="5720">
          <cell r="AC5720">
            <v>0</v>
          </cell>
        </row>
        <row r="5721">
          <cell r="AC5721">
            <v>0</v>
          </cell>
        </row>
        <row r="5722">
          <cell r="AC5722">
            <v>0</v>
          </cell>
        </row>
        <row r="5723">
          <cell r="AC5723">
            <v>0</v>
          </cell>
        </row>
        <row r="5724">
          <cell r="AC5724">
            <v>0</v>
          </cell>
        </row>
        <row r="5725">
          <cell r="AC5725">
            <v>0</v>
          </cell>
        </row>
        <row r="5726">
          <cell r="AC5726">
            <v>0</v>
          </cell>
        </row>
        <row r="5727">
          <cell r="AC5727">
            <v>0</v>
          </cell>
        </row>
        <row r="5728">
          <cell r="AC5728">
            <v>0</v>
          </cell>
        </row>
        <row r="5729">
          <cell r="AC5729">
            <v>0</v>
          </cell>
        </row>
        <row r="5730">
          <cell r="AC5730">
            <v>0</v>
          </cell>
        </row>
        <row r="5731">
          <cell r="AC5731">
            <v>0</v>
          </cell>
        </row>
        <row r="5732">
          <cell r="AC5732">
            <v>0</v>
          </cell>
        </row>
        <row r="5733">
          <cell r="AC5733">
            <v>0</v>
          </cell>
        </row>
        <row r="5734">
          <cell r="AC5734">
            <v>0</v>
          </cell>
        </row>
        <row r="5735">
          <cell r="AC5735">
            <v>0</v>
          </cell>
        </row>
        <row r="5736">
          <cell r="AC5736">
            <v>0</v>
          </cell>
        </row>
        <row r="5737">
          <cell r="AC5737">
            <v>0</v>
          </cell>
        </row>
        <row r="5738">
          <cell r="AC5738">
            <v>0</v>
          </cell>
        </row>
        <row r="5739">
          <cell r="AC5739">
            <v>0</v>
          </cell>
        </row>
        <row r="5740">
          <cell r="AC5740">
            <v>0</v>
          </cell>
        </row>
        <row r="5741">
          <cell r="AC5741">
            <v>0</v>
          </cell>
        </row>
        <row r="5742">
          <cell r="AC5742">
            <v>0</v>
          </cell>
        </row>
        <row r="5743">
          <cell r="AC5743">
            <v>0</v>
          </cell>
        </row>
        <row r="5744">
          <cell r="AC5744">
            <v>0</v>
          </cell>
        </row>
        <row r="5745">
          <cell r="AC5745">
            <v>0</v>
          </cell>
        </row>
        <row r="5746">
          <cell r="AC5746">
            <v>0</v>
          </cell>
        </row>
        <row r="5747">
          <cell r="AC5747">
            <v>0</v>
          </cell>
        </row>
        <row r="5748">
          <cell r="AC5748">
            <v>0</v>
          </cell>
        </row>
        <row r="5749">
          <cell r="AC5749">
            <v>0</v>
          </cell>
        </row>
        <row r="5750">
          <cell r="AC5750">
            <v>0</v>
          </cell>
        </row>
        <row r="5751">
          <cell r="AC5751">
            <v>0</v>
          </cell>
        </row>
        <row r="5752">
          <cell r="AC5752">
            <v>0</v>
          </cell>
        </row>
        <row r="5753">
          <cell r="AC5753">
            <v>0</v>
          </cell>
        </row>
        <row r="5754">
          <cell r="AC5754">
            <v>0</v>
          </cell>
        </row>
        <row r="5755">
          <cell r="AC5755">
            <v>0</v>
          </cell>
        </row>
        <row r="5756">
          <cell r="AC5756">
            <v>0</v>
          </cell>
        </row>
        <row r="5757">
          <cell r="AC5757">
            <v>0</v>
          </cell>
        </row>
        <row r="5758">
          <cell r="AC5758">
            <v>0</v>
          </cell>
        </row>
        <row r="5759">
          <cell r="AC5759">
            <v>0</v>
          </cell>
        </row>
        <row r="5760">
          <cell r="AC5760">
            <v>0</v>
          </cell>
        </row>
        <row r="5761">
          <cell r="AC5761">
            <v>0</v>
          </cell>
        </row>
        <row r="5762">
          <cell r="AC5762">
            <v>0</v>
          </cell>
        </row>
        <row r="5763">
          <cell r="AC5763">
            <v>0</v>
          </cell>
        </row>
        <row r="5764">
          <cell r="AC5764">
            <v>0</v>
          </cell>
        </row>
        <row r="5765">
          <cell r="AC5765">
            <v>0</v>
          </cell>
        </row>
        <row r="5766">
          <cell r="AC5766">
            <v>0</v>
          </cell>
        </row>
        <row r="5767">
          <cell r="AC5767">
            <v>0</v>
          </cell>
        </row>
        <row r="5768">
          <cell r="AC5768">
            <v>0</v>
          </cell>
        </row>
        <row r="5769">
          <cell r="AC5769">
            <v>0</v>
          </cell>
        </row>
        <row r="5770">
          <cell r="AC5770">
            <v>0</v>
          </cell>
        </row>
        <row r="5771">
          <cell r="AC5771">
            <v>0</v>
          </cell>
        </row>
        <row r="5772">
          <cell r="AC5772">
            <v>0</v>
          </cell>
        </row>
        <row r="5773">
          <cell r="AC5773">
            <v>0</v>
          </cell>
        </row>
        <row r="5774">
          <cell r="AC5774">
            <v>0</v>
          </cell>
        </row>
        <row r="5775">
          <cell r="AC5775">
            <v>0</v>
          </cell>
        </row>
        <row r="5776">
          <cell r="AC5776">
            <v>0</v>
          </cell>
        </row>
        <row r="5777">
          <cell r="AC5777">
            <v>0</v>
          </cell>
        </row>
        <row r="5778">
          <cell r="AC5778">
            <v>0</v>
          </cell>
        </row>
        <row r="5779">
          <cell r="AC5779">
            <v>0</v>
          </cell>
        </row>
        <row r="5780">
          <cell r="AC5780">
            <v>0</v>
          </cell>
        </row>
        <row r="5781">
          <cell r="AC5781">
            <v>0</v>
          </cell>
        </row>
        <row r="5782">
          <cell r="AC5782">
            <v>0</v>
          </cell>
        </row>
        <row r="5783">
          <cell r="AC5783">
            <v>0</v>
          </cell>
        </row>
        <row r="5784">
          <cell r="AC5784">
            <v>0</v>
          </cell>
        </row>
        <row r="5785">
          <cell r="AC5785">
            <v>0</v>
          </cell>
        </row>
        <row r="5786">
          <cell r="AC5786">
            <v>0</v>
          </cell>
        </row>
        <row r="5787">
          <cell r="AC5787">
            <v>0</v>
          </cell>
        </row>
        <row r="5788">
          <cell r="AC5788">
            <v>0</v>
          </cell>
        </row>
        <row r="5789">
          <cell r="AC5789">
            <v>0</v>
          </cell>
        </row>
        <row r="5790">
          <cell r="AC5790">
            <v>0</v>
          </cell>
        </row>
        <row r="5791">
          <cell r="AC5791">
            <v>0</v>
          </cell>
        </row>
        <row r="5792">
          <cell r="AC5792">
            <v>0</v>
          </cell>
        </row>
        <row r="5793">
          <cell r="AC5793">
            <v>0</v>
          </cell>
        </row>
        <row r="5794">
          <cell r="AC5794">
            <v>0</v>
          </cell>
        </row>
        <row r="5795">
          <cell r="AC5795">
            <v>0</v>
          </cell>
        </row>
        <row r="5796">
          <cell r="AC5796">
            <v>0</v>
          </cell>
        </row>
        <row r="5797">
          <cell r="AC5797">
            <v>0</v>
          </cell>
        </row>
        <row r="5798">
          <cell r="AC5798">
            <v>0</v>
          </cell>
        </row>
        <row r="5799">
          <cell r="AC5799">
            <v>0</v>
          </cell>
        </row>
        <row r="5800">
          <cell r="AC5800">
            <v>0</v>
          </cell>
        </row>
        <row r="5801">
          <cell r="AC5801">
            <v>0</v>
          </cell>
        </row>
        <row r="5802">
          <cell r="AC5802">
            <v>0</v>
          </cell>
        </row>
        <row r="5803">
          <cell r="AC5803">
            <v>0</v>
          </cell>
        </row>
        <row r="5804">
          <cell r="AC5804">
            <v>0</v>
          </cell>
        </row>
        <row r="5805">
          <cell r="AC5805">
            <v>0</v>
          </cell>
        </row>
        <row r="5806">
          <cell r="AC5806">
            <v>0</v>
          </cell>
        </row>
        <row r="5807">
          <cell r="AC5807">
            <v>0</v>
          </cell>
        </row>
        <row r="5808">
          <cell r="AC5808">
            <v>0</v>
          </cell>
        </row>
        <row r="5809">
          <cell r="AC5809">
            <v>0</v>
          </cell>
        </row>
        <row r="5810">
          <cell r="AC5810">
            <v>0</v>
          </cell>
        </row>
        <row r="5811">
          <cell r="AC5811">
            <v>0</v>
          </cell>
        </row>
        <row r="5812">
          <cell r="AC5812">
            <v>0</v>
          </cell>
        </row>
        <row r="5813">
          <cell r="AC5813">
            <v>0</v>
          </cell>
        </row>
        <row r="5814">
          <cell r="AC5814">
            <v>0</v>
          </cell>
        </row>
        <row r="5815">
          <cell r="AC5815">
            <v>0</v>
          </cell>
        </row>
        <row r="5816">
          <cell r="AC5816">
            <v>0</v>
          </cell>
        </row>
        <row r="5817">
          <cell r="AC5817">
            <v>0</v>
          </cell>
        </row>
        <row r="5818">
          <cell r="AC5818">
            <v>0</v>
          </cell>
        </row>
        <row r="5819">
          <cell r="AC5819">
            <v>0</v>
          </cell>
        </row>
        <row r="5820">
          <cell r="AC5820">
            <v>0</v>
          </cell>
        </row>
        <row r="5821">
          <cell r="AC5821">
            <v>0</v>
          </cell>
        </row>
        <row r="5822">
          <cell r="AC5822">
            <v>0</v>
          </cell>
        </row>
        <row r="5823">
          <cell r="AC5823">
            <v>0</v>
          </cell>
        </row>
        <row r="5824">
          <cell r="AC5824">
            <v>0</v>
          </cell>
        </row>
        <row r="5825">
          <cell r="AC5825">
            <v>0</v>
          </cell>
        </row>
        <row r="5826">
          <cell r="AC5826">
            <v>0</v>
          </cell>
        </row>
        <row r="5827">
          <cell r="AC5827">
            <v>0</v>
          </cell>
        </row>
        <row r="5828">
          <cell r="AC5828">
            <v>0</v>
          </cell>
        </row>
        <row r="5829">
          <cell r="AC5829">
            <v>0</v>
          </cell>
        </row>
        <row r="5830">
          <cell r="AC5830">
            <v>0</v>
          </cell>
        </row>
        <row r="5831">
          <cell r="AC5831">
            <v>0</v>
          </cell>
        </row>
        <row r="5832">
          <cell r="AC5832">
            <v>0</v>
          </cell>
        </row>
        <row r="5833">
          <cell r="AC5833">
            <v>0</v>
          </cell>
        </row>
        <row r="5834">
          <cell r="AC5834">
            <v>0</v>
          </cell>
        </row>
        <row r="5835">
          <cell r="AC5835">
            <v>0</v>
          </cell>
        </row>
        <row r="5836">
          <cell r="AC5836">
            <v>0</v>
          </cell>
        </row>
        <row r="5837">
          <cell r="AC5837">
            <v>0</v>
          </cell>
        </row>
        <row r="5838">
          <cell r="AC5838">
            <v>0</v>
          </cell>
        </row>
        <row r="5839">
          <cell r="AC5839">
            <v>0</v>
          </cell>
        </row>
        <row r="5840">
          <cell r="AC5840">
            <v>0</v>
          </cell>
        </row>
        <row r="5841">
          <cell r="AC5841">
            <v>0</v>
          </cell>
        </row>
        <row r="5842">
          <cell r="AC5842">
            <v>0</v>
          </cell>
        </row>
        <row r="5843">
          <cell r="AC5843">
            <v>0</v>
          </cell>
        </row>
        <row r="5844">
          <cell r="AC5844">
            <v>0</v>
          </cell>
        </row>
        <row r="5845">
          <cell r="AC5845">
            <v>0</v>
          </cell>
        </row>
        <row r="5846">
          <cell r="AC5846">
            <v>0</v>
          </cell>
        </row>
        <row r="5847">
          <cell r="AC5847">
            <v>0</v>
          </cell>
        </row>
        <row r="5848">
          <cell r="AC5848">
            <v>0</v>
          </cell>
        </row>
        <row r="5849">
          <cell r="AC5849">
            <v>0</v>
          </cell>
        </row>
        <row r="5850">
          <cell r="AC5850">
            <v>0</v>
          </cell>
        </row>
        <row r="5851">
          <cell r="AC5851">
            <v>0</v>
          </cell>
        </row>
        <row r="5852">
          <cell r="AC5852">
            <v>0</v>
          </cell>
        </row>
        <row r="5853">
          <cell r="AC5853">
            <v>0</v>
          </cell>
        </row>
        <row r="5854">
          <cell r="AC5854">
            <v>0</v>
          </cell>
        </row>
        <row r="5855">
          <cell r="AC5855">
            <v>0</v>
          </cell>
        </row>
        <row r="5856">
          <cell r="AC5856">
            <v>0</v>
          </cell>
        </row>
        <row r="5857">
          <cell r="AC5857">
            <v>0</v>
          </cell>
        </row>
        <row r="5858">
          <cell r="AC5858">
            <v>0</v>
          </cell>
        </row>
        <row r="5859">
          <cell r="AC5859">
            <v>0</v>
          </cell>
        </row>
        <row r="5860">
          <cell r="AC5860">
            <v>0</v>
          </cell>
        </row>
        <row r="5861">
          <cell r="AC5861">
            <v>0</v>
          </cell>
        </row>
        <row r="5862">
          <cell r="AC5862">
            <v>0</v>
          </cell>
        </row>
        <row r="5863">
          <cell r="AC5863">
            <v>0</v>
          </cell>
        </row>
        <row r="5864">
          <cell r="AC5864">
            <v>0</v>
          </cell>
        </row>
        <row r="5865">
          <cell r="AC5865">
            <v>0</v>
          </cell>
        </row>
        <row r="5866">
          <cell r="AC5866">
            <v>0</v>
          </cell>
        </row>
        <row r="5867">
          <cell r="AC5867">
            <v>0</v>
          </cell>
        </row>
        <row r="5868">
          <cell r="AC5868">
            <v>0</v>
          </cell>
        </row>
        <row r="5869">
          <cell r="AC5869">
            <v>0</v>
          </cell>
        </row>
        <row r="5870">
          <cell r="AC5870">
            <v>0</v>
          </cell>
        </row>
        <row r="5871">
          <cell r="AC5871">
            <v>0</v>
          </cell>
        </row>
        <row r="5872">
          <cell r="AC5872">
            <v>0</v>
          </cell>
        </row>
        <row r="5873">
          <cell r="AC5873">
            <v>0</v>
          </cell>
        </row>
        <row r="5874">
          <cell r="AC5874">
            <v>0</v>
          </cell>
        </row>
        <row r="5875">
          <cell r="AC5875">
            <v>0</v>
          </cell>
        </row>
        <row r="5876">
          <cell r="AC5876">
            <v>0</v>
          </cell>
        </row>
        <row r="5877">
          <cell r="AC5877">
            <v>0</v>
          </cell>
        </row>
        <row r="5878">
          <cell r="AC5878">
            <v>0</v>
          </cell>
        </row>
        <row r="5879">
          <cell r="AC5879">
            <v>0</v>
          </cell>
        </row>
        <row r="5880">
          <cell r="AC5880">
            <v>0</v>
          </cell>
        </row>
        <row r="5881">
          <cell r="AC5881">
            <v>0</v>
          </cell>
        </row>
        <row r="5882">
          <cell r="AC5882">
            <v>0</v>
          </cell>
        </row>
        <row r="5883">
          <cell r="AC5883">
            <v>0</v>
          </cell>
        </row>
        <row r="5884">
          <cell r="AC5884">
            <v>0</v>
          </cell>
        </row>
        <row r="5885">
          <cell r="AC5885">
            <v>0</v>
          </cell>
        </row>
        <row r="5886">
          <cell r="AC5886">
            <v>0</v>
          </cell>
        </row>
        <row r="5887">
          <cell r="AC5887">
            <v>0</v>
          </cell>
        </row>
        <row r="5888">
          <cell r="AC5888">
            <v>0</v>
          </cell>
        </row>
        <row r="5889">
          <cell r="AC5889">
            <v>0</v>
          </cell>
        </row>
        <row r="5890">
          <cell r="AC5890">
            <v>0</v>
          </cell>
        </row>
        <row r="5891">
          <cell r="AC5891">
            <v>0</v>
          </cell>
        </row>
        <row r="5892">
          <cell r="AC5892">
            <v>0</v>
          </cell>
        </row>
        <row r="5893">
          <cell r="AC5893">
            <v>0</v>
          </cell>
        </row>
        <row r="5894">
          <cell r="AC5894">
            <v>0</v>
          </cell>
        </row>
        <row r="5895">
          <cell r="AC5895">
            <v>0</v>
          </cell>
        </row>
        <row r="5896">
          <cell r="AC5896">
            <v>0</v>
          </cell>
        </row>
        <row r="5897">
          <cell r="AC5897">
            <v>0</v>
          </cell>
        </row>
        <row r="5898">
          <cell r="AC5898">
            <v>0</v>
          </cell>
        </row>
        <row r="5899">
          <cell r="AC5899">
            <v>0</v>
          </cell>
        </row>
        <row r="5900">
          <cell r="AC5900">
            <v>0</v>
          </cell>
        </row>
        <row r="5901">
          <cell r="AC5901">
            <v>0</v>
          </cell>
        </row>
        <row r="5902">
          <cell r="AC5902">
            <v>0</v>
          </cell>
        </row>
        <row r="5903">
          <cell r="AC5903">
            <v>0</v>
          </cell>
        </row>
        <row r="5904">
          <cell r="AC5904">
            <v>0</v>
          </cell>
        </row>
        <row r="5905">
          <cell r="AC5905">
            <v>0</v>
          </cell>
        </row>
        <row r="5906">
          <cell r="AC5906">
            <v>0</v>
          </cell>
        </row>
        <row r="5907">
          <cell r="AC5907">
            <v>0</v>
          </cell>
        </row>
        <row r="5908">
          <cell r="AC5908">
            <v>0</v>
          </cell>
        </row>
        <row r="5909">
          <cell r="AC5909">
            <v>0</v>
          </cell>
        </row>
        <row r="5910">
          <cell r="AC5910">
            <v>0</v>
          </cell>
        </row>
        <row r="5911">
          <cell r="AC5911">
            <v>0</v>
          </cell>
        </row>
        <row r="5912">
          <cell r="AC5912">
            <v>0</v>
          </cell>
        </row>
        <row r="5913">
          <cell r="AC5913">
            <v>0</v>
          </cell>
        </row>
        <row r="5914">
          <cell r="AC5914">
            <v>0</v>
          </cell>
        </row>
        <row r="5915">
          <cell r="AC5915">
            <v>0</v>
          </cell>
        </row>
        <row r="5916">
          <cell r="AC5916">
            <v>0</v>
          </cell>
        </row>
        <row r="5917">
          <cell r="AC5917">
            <v>0</v>
          </cell>
        </row>
        <row r="5918">
          <cell r="AC5918">
            <v>0</v>
          </cell>
        </row>
        <row r="5919">
          <cell r="AC5919">
            <v>0</v>
          </cell>
        </row>
        <row r="5920">
          <cell r="AC5920">
            <v>0</v>
          </cell>
        </row>
        <row r="5921">
          <cell r="AC5921">
            <v>0</v>
          </cell>
        </row>
        <row r="5922">
          <cell r="AC5922">
            <v>0</v>
          </cell>
        </row>
        <row r="5923">
          <cell r="AC5923">
            <v>0</v>
          </cell>
        </row>
        <row r="5924">
          <cell r="AC5924">
            <v>0</v>
          </cell>
        </row>
        <row r="5925">
          <cell r="AC5925">
            <v>0</v>
          </cell>
        </row>
        <row r="5926">
          <cell r="AC5926">
            <v>0</v>
          </cell>
        </row>
        <row r="5927">
          <cell r="AC5927">
            <v>0</v>
          </cell>
        </row>
        <row r="5928">
          <cell r="AC5928">
            <v>0</v>
          </cell>
        </row>
        <row r="5929">
          <cell r="AC5929">
            <v>0</v>
          </cell>
        </row>
        <row r="5930">
          <cell r="AC5930">
            <v>0</v>
          </cell>
        </row>
        <row r="5931">
          <cell r="AC5931">
            <v>0</v>
          </cell>
        </row>
        <row r="5932">
          <cell r="AC5932">
            <v>0</v>
          </cell>
        </row>
        <row r="5933">
          <cell r="AC5933">
            <v>0</v>
          </cell>
        </row>
        <row r="5934">
          <cell r="AC5934">
            <v>0</v>
          </cell>
        </row>
        <row r="5935">
          <cell r="AC5935">
            <v>0</v>
          </cell>
        </row>
        <row r="5936">
          <cell r="AC5936">
            <v>0</v>
          </cell>
        </row>
        <row r="5937">
          <cell r="AC5937">
            <v>0</v>
          </cell>
        </row>
        <row r="5938">
          <cell r="AC5938">
            <v>0</v>
          </cell>
        </row>
        <row r="5939">
          <cell r="AC5939">
            <v>0</v>
          </cell>
        </row>
        <row r="5940">
          <cell r="AC5940">
            <v>0</v>
          </cell>
        </row>
        <row r="5941">
          <cell r="AC5941">
            <v>0</v>
          </cell>
        </row>
        <row r="5942">
          <cell r="AC5942">
            <v>0</v>
          </cell>
        </row>
        <row r="5943">
          <cell r="AC5943">
            <v>0</v>
          </cell>
        </row>
        <row r="5944">
          <cell r="AC5944">
            <v>0</v>
          </cell>
        </row>
        <row r="5945">
          <cell r="AC5945">
            <v>0</v>
          </cell>
        </row>
        <row r="5946">
          <cell r="AC5946">
            <v>0</v>
          </cell>
        </row>
        <row r="5947">
          <cell r="AC5947">
            <v>0</v>
          </cell>
        </row>
        <row r="5948">
          <cell r="AC5948">
            <v>0</v>
          </cell>
        </row>
        <row r="5949">
          <cell r="AC5949">
            <v>0</v>
          </cell>
        </row>
        <row r="5950">
          <cell r="AC5950">
            <v>0</v>
          </cell>
        </row>
        <row r="5951">
          <cell r="AC5951">
            <v>0</v>
          </cell>
        </row>
        <row r="5952">
          <cell r="AC5952">
            <v>0</v>
          </cell>
        </row>
        <row r="5953">
          <cell r="AC5953">
            <v>0</v>
          </cell>
        </row>
        <row r="5954">
          <cell r="AC5954">
            <v>0</v>
          </cell>
        </row>
        <row r="5955">
          <cell r="AC5955">
            <v>0</v>
          </cell>
        </row>
        <row r="5956">
          <cell r="AC5956">
            <v>0</v>
          </cell>
        </row>
        <row r="5957">
          <cell r="AC5957">
            <v>0</v>
          </cell>
        </row>
        <row r="5958">
          <cell r="AC5958">
            <v>0</v>
          </cell>
        </row>
        <row r="5959">
          <cell r="AC5959">
            <v>0</v>
          </cell>
        </row>
        <row r="5960">
          <cell r="AC5960">
            <v>0</v>
          </cell>
        </row>
        <row r="5961">
          <cell r="AC5961">
            <v>0</v>
          </cell>
        </row>
        <row r="5962">
          <cell r="AC5962">
            <v>0</v>
          </cell>
        </row>
        <row r="5963">
          <cell r="AC5963">
            <v>0</v>
          </cell>
        </row>
        <row r="5964">
          <cell r="AC5964">
            <v>0</v>
          </cell>
        </row>
        <row r="5965">
          <cell r="AC5965">
            <v>0</v>
          </cell>
        </row>
        <row r="5966">
          <cell r="AC5966">
            <v>0</v>
          </cell>
        </row>
        <row r="5967">
          <cell r="AC5967">
            <v>0</v>
          </cell>
        </row>
        <row r="5968">
          <cell r="AC5968">
            <v>0</v>
          </cell>
        </row>
        <row r="5969">
          <cell r="AC5969">
            <v>0</v>
          </cell>
        </row>
        <row r="5970">
          <cell r="AC5970">
            <v>0</v>
          </cell>
        </row>
        <row r="5971">
          <cell r="AC5971">
            <v>0</v>
          </cell>
        </row>
        <row r="5972">
          <cell r="AC5972">
            <v>0</v>
          </cell>
        </row>
        <row r="5973">
          <cell r="AC5973">
            <v>0</v>
          </cell>
        </row>
        <row r="5974">
          <cell r="AC5974">
            <v>0</v>
          </cell>
        </row>
        <row r="5975">
          <cell r="AC5975">
            <v>0</v>
          </cell>
        </row>
        <row r="5976">
          <cell r="AC5976">
            <v>0</v>
          </cell>
        </row>
        <row r="5977">
          <cell r="AC5977">
            <v>0</v>
          </cell>
        </row>
        <row r="5978">
          <cell r="AC5978">
            <v>0</v>
          </cell>
        </row>
        <row r="5979">
          <cell r="AC5979">
            <v>0</v>
          </cell>
        </row>
        <row r="5980">
          <cell r="AC5980">
            <v>0</v>
          </cell>
        </row>
        <row r="5981">
          <cell r="AC5981">
            <v>0</v>
          </cell>
        </row>
        <row r="5982">
          <cell r="AC5982">
            <v>0</v>
          </cell>
        </row>
        <row r="5983">
          <cell r="AC5983">
            <v>0</v>
          </cell>
        </row>
        <row r="5984">
          <cell r="AC5984">
            <v>0</v>
          </cell>
        </row>
        <row r="5985">
          <cell r="AC5985">
            <v>0</v>
          </cell>
        </row>
        <row r="5986">
          <cell r="AC5986">
            <v>0</v>
          </cell>
        </row>
        <row r="5987">
          <cell r="AC5987">
            <v>0</v>
          </cell>
        </row>
        <row r="5988">
          <cell r="AC5988">
            <v>0</v>
          </cell>
        </row>
        <row r="5989">
          <cell r="AC5989">
            <v>0</v>
          </cell>
        </row>
        <row r="5990">
          <cell r="AC5990">
            <v>0</v>
          </cell>
        </row>
        <row r="5991">
          <cell r="AC5991">
            <v>0</v>
          </cell>
        </row>
        <row r="5992">
          <cell r="AC5992">
            <v>0</v>
          </cell>
        </row>
        <row r="5993">
          <cell r="AC5993">
            <v>0</v>
          </cell>
        </row>
        <row r="5994">
          <cell r="AC5994">
            <v>0</v>
          </cell>
        </row>
        <row r="5995">
          <cell r="AC5995">
            <v>0</v>
          </cell>
        </row>
        <row r="5996">
          <cell r="AC5996">
            <v>0</v>
          </cell>
        </row>
        <row r="5997">
          <cell r="AC5997">
            <v>0</v>
          </cell>
        </row>
        <row r="5998">
          <cell r="AC5998">
            <v>0</v>
          </cell>
        </row>
        <row r="5999">
          <cell r="AC5999">
            <v>0</v>
          </cell>
        </row>
        <row r="6000">
          <cell r="AC6000">
            <v>0</v>
          </cell>
        </row>
        <row r="6001">
          <cell r="AC6001">
            <v>0</v>
          </cell>
        </row>
        <row r="6002">
          <cell r="AC6002">
            <v>0</v>
          </cell>
        </row>
        <row r="6003">
          <cell r="AC6003">
            <v>0</v>
          </cell>
        </row>
        <row r="6004">
          <cell r="AC6004">
            <v>0</v>
          </cell>
        </row>
        <row r="6005">
          <cell r="AC6005">
            <v>0</v>
          </cell>
        </row>
        <row r="6006">
          <cell r="AC6006">
            <v>0</v>
          </cell>
        </row>
        <row r="6007">
          <cell r="AC6007">
            <v>0</v>
          </cell>
        </row>
        <row r="6008">
          <cell r="AC6008">
            <v>0</v>
          </cell>
        </row>
        <row r="6009">
          <cell r="AC6009">
            <v>0</v>
          </cell>
        </row>
        <row r="6010">
          <cell r="AC6010">
            <v>0</v>
          </cell>
        </row>
        <row r="6011">
          <cell r="AC6011">
            <v>0</v>
          </cell>
        </row>
        <row r="6012">
          <cell r="AC6012">
            <v>0</v>
          </cell>
        </row>
        <row r="6013">
          <cell r="AC6013">
            <v>0</v>
          </cell>
        </row>
        <row r="6014">
          <cell r="AC6014">
            <v>0</v>
          </cell>
        </row>
        <row r="6015">
          <cell r="AC6015">
            <v>0</v>
          </cell>
        </row>
        <row r="6016">
          <cell r="AC6016">
            <v>0</v>
          </cell>
        </row>
        <row r="6017">
          <cell r="AC6017">
            <v>0</v>
          </cell>
        </row>
        <row r="6018">
          <cell r="AC6018">
            <v>0</v>
          </cell>
        </row>
        <row r="6019">
          <cell r="AC6019">
            <v>0</v>
          </cell>
        </row>
        <row r="6020">
          <cell r="AC6020">
            <v>0</v>
          </cell>
        </row>
        <row r="6021">
          <cell r="AC6021">
            <v>0</v>
          </cell>
        </row>
        <row r="6022">
          <cell r="AC6022">
            <v>0</v>
          </cell>
        </row>
        <row r="6023">
          <cell r="AC6023">
            <v>0</v>
          </cell>
        </row>
        <row r="6024">
          <cell r="AC6024">
            <v>0</v>
          </cell>
        </row>
        <row r="6025">
          <cell r="AC6025">
            <v>0</v>
          </cell>
        </row>
        <row r="6026">
          <cell r="AC6026">
            <v>0</v>
          </cell>
        </row>
        <row r="6027">
          <cell r="AC6027">
            <v>0</v>
          </cell>
        </row>
        <row r="6028">
          <cell r="AC6028">
            <v>0</v>
          </cell>
        </row>
        <row r="6029">
          <cell r="AC6029">
            <v>0</v>
          </cell>
        </row>
        <row r="6030">
          <cell r="AC6030">
            <v>0</v>
          </cell>
        </row>
        <row r="6031">
          <cell r="AC6031">
            <v>0</v>
          </cell>
        </row>
        <row r="6032">
          <cell r="AC6032">
            <v>0</v>
          </cell>
        </row>
        <row r="6033">
          <cell r="AC6033">
            <v>0</v>
          </cell>
        </row>
        <row r="6034">
          <cell r="AC6034">
            <v>0</v>
          </cell>
        </row>
        <row r="6035">
          <cell r="AC6035">
            <v>0</v>
          </cell>
        </row>
        <row r="6036">
          <cell r="AC6036">
            <v>0</v>
          </cell>
        </row>
        <row r="6037">
          <cell r="AC6037">
            <v>0</v>
          </cell>
        </row>
        <row r="6038">
          <cell r="AC6038">
            <v>0</v>
          </cell>
        </row>
        <row r="6039">
          <cell r="AC6039">
            <v>0</v>
          </cell>
        </row>
        <row r="6040">
          <cell r="AC6040">
            <v>0</v>
          </cell>
        </row>
        <row r="6041">
          <cell r="AC6041">
            <v>0</v>
          </cell>
        </row>
        <row r="6042">
          <cell r="AC6042">
            <v>0</v>
          </cell>
        </row>
        <row r="6043">
          <cell r="AC6043">
            <v>0</v>
          </cell>
        </row>
        <row r="6044">
          <cell r="AC6044">
            <v>0</v>
          </cell>
        </row>
        <row r="6045">
          <cell r="AC6045">
            <v>0</v>
          </cell>
        </row>
        <row r="6046">
          <cell r="AC6046">
            <v>0</v>
          </cell>
        </row>
        <row r="6047">
          <cell r="AC6047">
            <v>0</v>
          </cell>
        </row>
        <row r="6048">
          <cell r="AC6048">
            <v>0</v>
          </cell>
        </row>
        <row r="6049">
          <cell r="AC6049">
            <v>0</v>
          </cell>
        </row>
        <row r="6050">
          <cell r="AC6050">
            <v>0</v>
          </cell>
        </row>
        <row r="6051">
          <cell r="AC6051">
            <v>0</v>
          </cell>
        </row>
        <row r="6052">
          <cell r="AC6052">
            <v>0</v>
          </cell>
        </row>
        <row r="6053">
          <cell r="AC6053">
            <v>0</v>
          </cell>
        </row>
        <row r="6054">
          <cell r="AC6054">
            <v>0</v>
          </cell>
        </row>
        <row r="6055">
          <cell r="AC6055">
            <v>0</v>
          </cell>
        </row>
        <row r="6056">
          <cell r="AC6056">
            <v>0</v>
          </cell>
        </row>
        <row r="6057">
          <cell r="AC6057">
            <v>0</v>
          </cell>
        </row>
        <row r="6058">
          <cell r="AC6058">
            <v>0</v>
          </cell>
        </row>
        <row r="6059">
          <cell r="AC6059">
            <v>0</v>
          </cell>
        </row>
        <row r="6060">
          <cell r="AC6060">
            <v>0</v>
          </cell>
        </row>
        <row r="6061">
          <cell r="AC6061">
            <v>0</v>
          </cell>
        </row>
        <row r="6062">
          <cell r="AC6062">
            <v>0</v>
          </cell>
        </row>
        <row r="6063">
          <cell r="AC6063">
            <v>0</v>
          </cell>
        </row>
        <row r="6064">
          <cell r="AC6064">
            <v>0</v>
          </cell>
        </row>
        <row r="6065">
          <cell r="AC6065">
            <v>0</v>
          </cell>
        </row>
        <row r="6066">
          <cell r="AC6066">
            <v>0</v>
          </cell>
        </row>
        <row r="6067">
          <cell r="AC6067">
            <v>0</v>
          </cell>
        </row>
        <row r="6068">
          <cell r="AC6068">
            <v>0</v>
          </cell>
        </row>
        <row r="6069">
          <cell r="AC6069">
            <v>0</v>
          </cell>
        </row>
        <row r="6070">
          <cell r="AC6070">
            <v>0</v>
          </cell>
        </row>
        <row r="6071">
          <cell r="AC6071">
            <v>0</v>
          </cell>
        </row>
        <row r="6072">
          <cell r="AC6072">
            <v>0</v>
          </cell>
        </row>
        <row r="6073">
          <cell r="AC6073">
            <v>0</v>
          </cell>
        </row>
        <row r="6074">
          <cell r="AC6074">
            <v>0</v>
          </cell>
        </row>
        <row r="6075">
          <cell r="AC6075">
            <v>0</v>
          </cell>
        </row>
        <row r="6076">
          <cell r="AC6076">
            <v>0</v>
          </cell>
        </row>
        <row r="6077">
          <cell r="AC6077">
            <v>0</v>
          </cell>
        </row>
        <row r="6078">
          <cell r="AC6078">
            <v>0</v>
          </cell>
        </row>
        <row r="6079">
          <cell r="AC6079">
            <v>0</v>
          </cell>
        </row>
        <row r="6080">
          <cell r="AC6080">
            <v>0</v>
          </cell>
        </row>
        <row r="6081">
          <cell r="AC6081">
            <v>0</v>
          </cell>
        </row>
        <row r="6082">
          <cell r="AC6082">
            <v>0</v>
          </cell>
        </row>
        <row r="6083">
          <cell r="AC6083">
            <v>0</v>
          </cell>
        </row>
        <row r="6084">
          <cell r="AC6084">
            <v>0</v>
          </cell>
        </row>
        <row r="6085">
          <cell r="AC6085">
            <v>0</v>
          </cell>
        </row>
        <row r="6086">
          <cell r="AC6086">
            <v>0</v>
          </cell>
        </row>
        <row r="6087">
          <cell r="AC6087">
            <v>0</v>
          </cell>
        </row>
        <row r="6088">
          <cell r="AC6088">
            <v>0</v>
          </cell>
        </row>
        <row r="6089">
          <cell r="AC6089">
            <v>0</v>
          </cell>
        </row>
        <row r="6090">
          <cell r="AC6090">
            <v>0</v>
          </cell>
        </row>
        <row r="6091">
          <cell r="AC6091">
            <v>0</v>
          </cell>
        </row>
        <row r="6092">
          <cell r="AC6092">
            <v>0</v>
          </cell>
        </row>
        <row r="6093">
          <cell r="AC6093">
            <v>0</v>
          </cell>
        </row>
        <row r="6094">
          <cell r="AC6094">
            <v>0</v>
          </cell>
        </row>
        <row r="6095">
          <cell r="AC6095">
            <v>0</v>
          </cell>
        </row>
        <row r="6096">
          <cell r="AC6096">
            <v>0</v>
          </cell>
        </row>
        <row r="6097">
          <cell r="AC6097">
            <v>0</v>
          </cell>
        </row>
        <row r="6098">
          <cell r="AC6098">
            <v>0</v>
          </cell>
        </row>
        <row r="6099">
          <cell r="AC6099">
            <v>0</v>
          </cell>
        </row>
        <row r="6100">
          <cell r="AC6100">
            <v>0</v>
          </cell>
        </row>
        <row r="6101">
          <cell r="AC6101">
            <v>0</v>
          </cell>
        </row>
        <row r="6102">
          <cell r="AC6102">
            <v>0</v>
          </cell>
        </row>
        <row r="6103">
          <cell r="AC6103">
            <v>0</v>
          </cell>
        </row>
        <row r="6104">
          <cell r="AC6104">
            <v>0</v>
          </cell>
        </row>
        <row r="6105">
          <cell r="AC6105">
            <v>0</v>
          </cell>
        </row>
        <row r="6106">
          <cell r="AC6106">
            <v>0</v>
          </cell>
        </row>
        <row r="6107">
          <cell r="AC6107">
            <v>0</v>
          </cell>
        </row>
        <row r="6108">
          <cell r="AC6108">
            <v>0</v>
          </cell>
        </row>
        <row r="6109">
          <cell r="AC6109">
            <v>0</v>
          </cell>
        </row>
        <row r="6110">
          <cell r="AC6110">
            <v>0</v>
          </cell>
        </row>
        <row r="6111">
          <cell r="AC6111">
            <v>0</v>
          </cell>
        </row>
        <row r="6112">
          <cell r="AC6112">
            <v>0</v>
          </cell>
        </row>
        <row r="6113">
          <cell r="AC6113">
            <v>0</v>
          </cell>
        </row>
        <row r="6114">
          <cell r="AC6114">
            <v>0</v>
          </cell>
        </row>
        <row r="6115">
          <cell r="AC6115">
            <v>0</v>
          </cell>
        </row>
        <row r="6116">
          <cell r="AC6116">
            <v>0</v>
          </cell>
        </row>
        <row r="6117">
          <cell r="AC6117">
            <v>0</v>
          </cell>
        </row>
        <row r="6118">
          <cell r="AC6118">
            <v>0</v>
          </cell>
        </row>
        <row r="6119">
          <cell r="AC6119">
            <v>0</v>
          </cell>
        </row>
        <row r="6120">
          <cell r="AC6120">
            <v>0</v>
          </cell>
        </row>
        <row r="6121">
          <cell r="AC6121">
            <v>0</v>
          </cell>
        </row>
        <row r="6122">
          <cell r="AC6122">
            <v>0</v>
          </cell>
        </row>
        <row r="6123">
          <cell r="AC6123">
            <v>0</v>
          </cell>
        </row>
        <row r="6124">
          <cell r="AC6124">
            <v>0</v>
          </cell>
        </row>
        <row r="6125">
          <cell r="AC6125">
            <v>0</v>
          </cell>
        </row>
        <row r="6126">
          <cell r="AC6126">
            <v>0</v>
          </cell>
        </row>
        <row r="6127">
          <cell r="AC6127">
            <v>0</v>
          </cell>
        </row>
        <row r="6128">
          <cell r="AC6128">
            <v>0</v>
          </cell>
        </row>
        <row r="6129">
          <cell r="AC6129">
            <v>0</v>
          </cell>
        </row>
        <row r="6130">
          <cell r="AC6130">
            <v>0</v>
          </cell>
        </row>
        <row r="6131">
          <cell r="AC6131">
            <v>0</v>
          </cell>
        </row>
        <row r="6132">
          <cell r="AC6132">
            <v>0</v>
          </cell>
        </row>
        <row r="6133">
          <cell r="AC6133">
            <v>0</v>
          </cell>
        </row>
        <row r="6134">
          <cell r="AC6134">
            <v>0</v>
          </cell>
        </row>
        <row r="6135">
          <cell r="AC6135">
            <v>0</v>
          </cell>
        </row>
        <row r="6136">
          <cell r="AC6136">
            <v>0</v>
          </cell>
        </row>
        <row r="6137">
          <cell r="AC6137">
            <v>0</v>
          </cell>
        </row>
        <row r="6138">
          <cell r="AC6138">
            <v>0</v>
          </cell>
        </row>
        <row r="6139">
          <cell r="AC6139">
            <v>0</v>
          </cell>
        </row>
        <row r="6140">
          <cell r="AC6140">
            <v>0</v>
          </cell>
        </row>
        <row r="6141">
          <cell r="AC6141">
            <v>0</v>
          </cell>
        </row>
        <row r="6142">
          <cell r="AC6142">
            <v>0</v>
          </cell>
        </row>
        <row r="6143">
          <cell r="AC6143">
            <v>0</v>
          </cell>
        </row>
        <row r="6144">
          <cell r="AC6144">
            <v>0</v>
          </cell>
        </row>
        <row r="6145">
          <cell r="AC6145">
            <v>0</v>
          </cell>
        </row>
        <row r="6146">
          <cell r="AC6146">
            <v>0</v>
          </cell>
        </row>
        <row r="6147">
          <cell r="AC6147">
            <v>0</v>
          </cell>
        </row>
        <row r="6148">
          <cell r="AC6148">
            <v>0</v>
          </cell>
        </row>
        <row r="6149">
          <cell r="AC6149">
            <v>0</v>
          </cell>
        </row>
        <row r="6150">
          <cell r="AC6150">
            <v>0</v>
          </cell>
        </row>
        <row r="6151">
          <cell r="AC6151">
            <v>0</v>
          </cell>
        </row>
        <row r="6152">
          <cell r="AC6152">
            <v>0</v>
          </cell>
        </row>
        <row r="6153">
          <cell r="AC6153">
            <v>0</v>
          </cell>
        </row>
        <row r="6154">
          <cell r="AC6154">
            <v>0</v>
          </cell>
        </row>
        <row r="6155">
          <cell r="AC6155">
            <v>0</v>
          </cell>
        </row>
        <row r="6156">
          <cell r="AC6156">
            <v>0</v>
          </cell>
        </row>
        <row r="6157">
          <cell r="AC6157">
            <v>0</v>
          </cell>
        </row>
        <row r="6158">
          <cell r="AC6158">
            <v>0</v>
          </cell>
        </row>
        <row r="6159">
          <cell r="AC6159">
            <v>0</v>
          </cell>
        </row>
        <row r="6160">
          <cell r="AC6160">
            <v>0</v>
          </cell>
        </row>
        <row r="6161">
          <cell r="AC6161">
            <v>0</v>
          </cell>
        </row>
        <row r="6162">
          <cell r="AC6162">
            <v>0</v>
          </cell>
        </row>
        <row r="6163">
          <cell r="AC6163">
            <v>0</v>
          </cell>
        </row>
        <row r="6164">
          <cell r="AC6164">
            <v>0</v>
          </cell>
        </row>
        <row r="6165">
          <cell r="AC6165">
            <v>0</v>
          </cell>
        </row>
        <row r="6166">
          <cell r="AC6166">
            <v>0</v>
          </cell>
        </row>
        <row r="6167">
          <cell r="AC6167">
            <v>0</v>
          </cell>
        </row>
        <row r="6168">
          <cell r="AC6168">
            <v>0</v>
          </cell>
        </row>
        <row r="6169">
          <cell r="AC6169">
            <v>0</v>
          </cell>
        </row>
        <row r="6170">
          <cell r="AC6170">
            <v>0</v>
          </cell>
        </row>
        <row r="6171">
          <cell r="AC6171">
            <v>0</v>
          </cell>
        </row>
        <row r="6172">
          <cell r="AC6172">
            <v>0</v>
          </cell>
        </row>
        <row r="6173">
          <cell r="AC6173">
            <v>0</v>
          </cell>
        </row>
        <row r="6174">
          <cell r="AC6174">
            <v>0</v>
          </cell>
        </row>
        <row r="6175">
          <cell r="AC6175">
            <v>0</v>
          </cell>
        </row>
        <row r="6176">
          <cell r="AC6176">
            <v>0</v>
          </cell>
        </row>
        <row r="6177">
          <cell r="AC6177">
            <v>0</v>
          </cell>
        </row>
        <row r="6178">
          <cell r="AC6178">
            <v>0</v>
          </cell>
        </row>
        <row r="6179">
          <cell r="AC6179">
            <v>0</v>
          </cell>
        </row>
        <row r="6180">
          <cell r="AC6180">
            <v>0</v>
          </cell>
        </row>
        <row r="6181">
          <cell r="AC6181">
            <v>0</v>
          </cell>
        </row>
        <row r="6182">
          <cell r="AC6182">
            <v>0</v>
          </cell>
        </row>
        <row r="6183">
          <cell r="AC6183">
            <v>0</v>
          </cell>
        </row>
        <row r="6184">
          <cell r="AC6184">
            <v>0</v>
          </cell>
        </row>
        <row r="6185">
          <cell r="AC6185">
            <v>0</v>
          </cell>
        </row>
        <row r="6186">
          <cell r="AC6186">
            <v>0</v>
          </cell>
        </row>
        <row r="6187">
          <cell r="AC6187">
            <v>0</v>
          </cell>
        </row>
        <row r="6188">
          <cell r="AC6188">
            <v>0</v>
          </cell>
        </row>
        <row r="6189">
          <cell r="AC6189">
            <v>0</v>
          </cell>
        </row>
        <row r="6190">
          <cell r="AC6190">
            <v>0</v>
          </cell>
        </row>
        <row r="6191">
          <cell r="AC6191">
            <v>0</v>
          </cell>
        </row>
        <row r="6192">
          <cell r="AC6192">
            <v>0</v>
          </cell>
        </row>
        <row r="6193">
          <cell r="AC6193">
            <v>0</v>
          </cell>
        </row>
        <row r="6194">
          <cell r="AC6194">
            <v>0</v>
          </cell>
        </row>
        <row r="6195">
          <cell r="AC6195">
            <v>0</v>
          </cell>
        </row>
        <row r="6196">
          <cell r="AC6196">
            <v>0</v>
          </cell>
        </row>
        <row r="6197">
          <cell r="AC6197">
            <v>0</v>
          </cell>
        </row>
        <row r="6198">
          <cell r="AC6198">
            <v>0</v>
          </cell>
        </row>
        <row r="6199">
          <cell r="AC6199">
            <v>0</v>
          </cell>
        </row>
        <row r="6200">
          <cell r="AC6200">
            <v>0</v>
          </cell>
        </row>
        <row r="6201">
          <cell r="AC6201">
            <v>0</v>
          </cell>
        </row>
        <row r="6202">
          <cell r="AC6202">
            <v>0</v>
          </cell>
        </row>
        <row r="6203">
          <cell r="AC6203">
            <v>0</v>
          </cell>
        </row>
        <row r="6204">
          <cell r="AC6204">
            <v>0</v>
          </cell>
        </row>
        <row r="6205">
          <cell r="AC6205">
            <v>0</v>
          </cell>
        </row>
        <row r="6206">
          <cell r="AC6206">
            <v>0</v>
          </cell>
        </row>
        <row r="6207">
          <cell r="AC6207">
            <v>0</v>
          </cell>
        </row>
        <row r="6208">
          <cell r="AC6208">
            <v>0</v>
          </cell>
        </row>
        <row r="6209">
          <cell r="AC6209">
            <v>0</v>
          </cell>
        </row>
        <row r="6210">
          <cell r="AC6210">
            <v>0</v>
          </cell>
        </row>
        <row r="6211">
          <cell r="AC6211">
            <v>0</v>
          </cell>
        </row>
        <row r="6212">
          <cell r="AC6212">
            <v>0</v>
          </cell>
        </row>
        <row r="6213">
          <cell r="AC6213">
            <v>0</v>
          </cell>
        </row>
        <row r="6214">
          <cell r="AC6214">
            <v>0</v>
          </cell>
        </row>
        <row r="6215">
          <cell r="AC6215">
            <v>0</v>
          </cell>
        </row>
        <row r="6216">
          <cell r="AC6216">
            <v>0</v>
          </cell>
        </row>
        <row r="6217">
          <cell r="AC6217">
            <v>0</v>
          </cell>
        </row>
        <row r="6218">
          <cell r="AC6218">
            <v>0</v>
          </cell>
        </row>
        <row r="6219">
          <cell r="AC6219">
            <v>0</v>
          </cell>
        </row>
        <row r="6220">
          <cell r="AC6220">
            <v>0</v>
          </cell>
        </row>
        <row r="6221">
          <cell r="AC6221">
            <v>0</v>
          </cell>
        </row>
        <row r="6222">
          <cell r="AC6222">
            <v>0</v>
          </cell>
        </row>
        <row r="6223">
          <cell r="AC6223">
            <v>0</v>
          </cell>
        </row>
        <row r="6224">
          <cell r="AC6224">
            <v>0</v>
          </cell>
        </row>
        <row r="6225">
          <cell r="AC6225">
            <v>0</v>
          </cell>
        </row>
        <row r="6226">
          <cell r="AC6226">
            <v>0</v>
          </cell>
        </row>
        <row r="6227">
          <cell r="AC6227">
            <v>0</v>
          </cell>
        </row>
        <row r="6228">
          <cell r="AC6228">
            <v>0</v>
          </cell>
        </row>
        <row r="6229">
          <cell r="AC6229">
            <v>0</v>
          </cell>
        </row>
        <row r="6230">
          <cell r="AC6230">
            <v>0</v>
          </cell>
        </row>
        <row r="6231">
          <cell r="AC6231">
            <v>0</v>
          </cell>
        </row>
        <row r="6232">
          <cell r="AC6232">
            <v>0</v>
          </cell>
        </row>
        <row r="6233">
          <cell r="AC6233">
            <v>0</v>
          </cell>
        </row>
        <row r="6234">
          <cell r="AC6234">
            <v>0</v>
          </cell>
        </row>
        <row r="6235">
          <cell r="AC6235">
            <v>0</v>
          </cell>
        </row>
        <row r="6236">
          <cell r="AC6236">
            <v>0</v>
          </cell>
        </row>
        <row r="6237">
          <cell r="AC6237">
            <v>0</v>
          </cell>
        </row>
        <row r="6238">
          <cell r="AC6238">
            <v>0</v>
          </cell>
        </row>
        <row r="6239">
          <cell r="AC6239">
            <v>0</v>
          </cell>
        </row>
        <row r="6240">
          <cell r="AC6240">
            <v>0</v>
          </cell>
        </row>
        <row r="6241">
          <cell r="AC6241">
            <v>0</v>
          </cell>
        </row>
        <row r="6242">
          <cell r="AC6242">
            <v>0</v>
          </cell>
        </row>
        <row r="6243">
          <cell r="AC6243">
            <v>0</v>
          </cell>
        </row>
        <row r="6244">
          <cell r="AC6244">
            <v>0</v>
          </cell>
        </row>
        <row r="6245">
          <cell r="AC6245">
            <v>0</v>
          </cell>
        </row>
        <row r="6246">
          <cell r="AC6246">
            <v>0</v>
          </cell>
        </row>
        <row r="6247">
          <cell r="AC6247">
            <v>0</v>
          </cell>
        </row>
        <row r="6248">
          <cell r="AC6248">
            <v>0</v>
          </cell>
        </row>
        <row r="6249">
          <cell r="AC6249">
            <v>0</v>
          </cell>
        </row>
        <row r="6250">
          <cell r="AC6250">
            <v>0</v>
          </cell>
        </row>
        <row r="6251">
          <cell r="AC6251">
            <v>0</v>
          </cell>
        </row>
        <row r="6252">
          <cell r="AC6252">
            <v>0</v>
          </cell>
        </row>
        <row r="6253">
          <cell r="AC6253">
            <v>0</v>
          </cell>
        </row>
        <row r="6254">
          <cell r="AC6254">
            <v>0</v>
          </cell>
        </row>
        <row r="6255">
          <cell r="AC6255">
            <v>0</v>
          </cell>
        </row>
        <row r="6256">
          <cell r="AC6256">
            <v>0</v>
          </cell>
        </row>
        <row r="6257">
          <cell r="AC6257">
            <v>0</v>
          </cell>
        </row>
        <row r="6258">
          <cell r="AC6258">
            <v>0</v>
          </cell>
        </row>
        <row r="6259">
          <cell r="AC6259">
            <v>0</v>
          </cell>
        </row>
        <row r="6260">
          <cell r="AC6260">
            <v>0</v>
          </cell>
        </row>
        <row r="6261">
          <cell r="AC6261">
            <v>0</v>
          </cell>
        </row>
        <row r="6262">
          <cell r="AC6262">
            <v>0</v>
          </cell>
        </row>
        <row r="6263">
          <cell r="AC6263">
            <v>0</v>
          </cell>
        </row>
        <row r="6264">
          <cell r="AC6264">
            <v>0</v>
          </cell>
        </row>
        <row r="6265">
          <cell r="AC6265">
            <v>0</v>
          </cell>
        </row>
        <row r="6266">
          <cell r="AC6266">
            <v>0</v>
          </cell>
        </row>
        <row r="6267">
          <cell r="AC6267">
            <v>0</v>
          </cell>
        </row>
        <row r="6268">
          <cell r="AC6268">
            <v>0</v>
          </cell>
        </row>
        <row r="6269">
          <cell r="AC6269">
            <v>0</v>
          </cell>
        </row>
        <row r="6270">
          <cell r="AC6270">
            <v>0</v>
          </cell>
        </row>
        <row r="6271">
          <cell r="AC6271">
            <v>0</v>
          </cell>
        </row>
        <row r="6272">
          <cell r="AC6272">
            <v>0</v>
          </cell>
        </row>
        <row r="6273">
          <cell r="AC6273">
            <v>0</v>
          </cell>
        </row>
        <row r="6274">
          <cell r="AC6274">
            <v>0</v>
          </cell>
        </row>
        <row r="6275">
          <cell r="AC6275">
            <v>0</v>
          </cell>
        </row>
        <row r="6276">
          <cell r="AC6276">
            <v>0</v>
          </cell>
        </row>
        <row r="6277">
          <cell r="AC6277">
            <v>0</v>
          </cell>
        </row>
        <row r="6278">
          <cell r="AC6278">
            <v>0</v>
          </cell>
        </row>
        <row r="6279">
          <cell r="AC6279">
            <v>0</v>
          </cell>
        </row>
        <row r="6280">
          <cell r="AC6280">
            <v>0</v>
          </cell>
        </row>
        <row r="6281">
          <cell r="AC6281">
            <v>0</v>
          </cell>
        </row>
        <row r="6282">
          <cell r="AC6282">
            <v>0</v>
          </cell>
        </row>
        <row r="6283">
          <cell r="AC6283">
            <v>0</v>
          </cell>
        </row>
        <row r="6284">
          <cell r="AC6284">
            <v>0</v>
          </cell>
        </row>
        <row r="6285">
          <cell r="AC6285">
            <v>0</v>
          </cell>
        </row>
        <row r="6286">
          <cell r="AC6286">
            <v>0</v>
          </cell>
        </row>
        <row r="6287">
          <cell r="AC6287">
            <v>0</v>
          </cell>
        </row>
        <row r="6288">
          <cell r="AC6288">
            <v>0</v>
          </cell>
        </row>
        <row r="6289">
          <cell r="AC6289">
            <v>0</v>
          </cell>
        </row>
        <row r="6290">
          <cell r="AC6290">
            <v>0</v>
          </cell>
        </row>
        <row r="6291">
          <cell r="AC6291">
            <v>0</v>
          </cell>
        </row>
        <row r="6292">
          <cell r="AC6292">
            <v>0</v>
          </cell>
        </row>
        <row r="6293">
          <cell r="AC6293">
            <v>0</v>
          </cell>
        </row>
        <row r="6294">
          <cell r="AC6294">
            <v>0</v>
          </cell>
        </row>
        <row r="6295">
          <cell r="AC6295">
            <v>0</v>
          </cell>
        </row>
        <row r="6296">
          <cell r="AC6296">
            <v>0</v>
          </cell>
        </row>
        <row r="6297">
          <cell r="AC6297">
            <v>0</v>
          </cell>
        </row>
        <row r="6298">
          <cell r="AC6298">
            <v>0</v>
          </cell>
        </row>
        <row r="6299">
          <cell r="AC6299">
            <v>0</v>
          </cell>
        </row>
        <row r="6300">
          <cell r="AC6300">
            <v>0</v>
          </cell>
        </row>
        <row r="6301">
          <cell r="AC6301">
            <v>0</v>
          </cell>
        </row>
        <row r="6302">
          <cell r="AC6302">
            <v>0</v>
          </cell>
        </row>
        <row r="6303">
          <cell r="AC6303">
            <v>0</v>
          </cell>
        </row>
        <row r="6304">
          <cell r="AC6304">
            <v>0</v>
          </cell>
        </row>
        <row r="6305">
          <cell r="AC6305">
            <v>0</v>
          </cell>
        </row>
        <row r="6306">
          <cell r="AC6306">
            <v>0</v>
          </cell>
        </row>
        <row r="6307">
          <cell r="AC6307">
            <v>0</v>
          </cell>
        </row>
        <row r="6308">
          <cell r="AC6308">
            <v>0</v>
          </cell>
        </row>
        <row r="6309">
          <cell r="AC6309">
            <v>0</v>
          </cell>
        </row>
        <row r="6310">
          <cell r="AC6310">
            <v>0</v>
          </cell>
        </row>
        <row r="6311">
          <cell r="AC6311">
            <v>0</v>
          </cell>
        </row>
        <row r="6312">
          <cell r="AC6312">
            <v>0</v>
          </cell>
        </row>
        <row r="6313">
          <cell r="AC6313">
            <v>0</v>
          </cell>
        </row>
        <row r="6314">
          <cell r="AC6314">
            <v>0</v>
          </cell>
        </row>
        <row r="6315">
          <cell r="AC6315">
            <v>0</v>
          </cell>
        </row>
        <row r="6316">
          <cell r="AC6316">
            <v>0</v>
          </cell>
        </row>
        <row r="6317">
          <cell r="AC6317">
            <v>0</v>
          </cell>
        </row>
        <row r="6318">
          <cell r="AC6318">
            <v>0</v>
          </cell>
        </row>
        <row r="6319">
          <cell r="AC6319">
            <v>0</v>
          </cell>
        </row>
        <row r="6320">
          <cell r="AC6320">
            <v>0</v>
          </cell>
        </row>
        <row r="6321">
          <cell r="AC6321">
            <v>0</v>
          </cell>
        </row>
        <row r="6322">
          <cell r="AC6322">
            <v>0</v>
          </cell>
        </row>
        <row r="6323">
          <cell r="AC6323">
            <v>0</v>
          </cell>
        </row>
        <row r="6324">
          <cell r="AC6324">
            <v>0</v>
          </cell>
        </row>
        <row r="6325">
          <cell r="AC6325">
            <v>0</v>
          </cell>
        </row>
        <row r="6326">
          <cell r="AC6326">
            <v>0</v>
          </cell>
        </row>
        <row r="6327">
          <cell r="AC6327">
            <v>0</v>
          </cell>
        </row>
        <row r="6328">
          <cell r="AC6328">
            <v>0</v>
          </cell>
        </row>
        <row r="6329">
          <cell r="AC6329">
            <v>0</v>
          </cell>
        </row>
        <row r="6330">
          <cell r="AC6330">
            <v>0</v>
          </cell>
        </row>
        <row r="6331">
          <cell r="AC6331">
            <v>0</v>
          </cell>
        </row>
        <row r="6332">
          <cell r="AC6332">
            <v>0</v>
          </cell>
        </row>
        <row r="6333">
          <cell r="AC6333">
            <v>0</v>
          </cell>
        </row>
        <row r="6334">
          <cell r="AC6334">
            <v>0</v>
          </cell>
        </row>
        <row r="6335">
          <cell r="AC6335">
            <v>0</v>
          </cell>
        </row>
        <row r="6336">
          <cell r="AC6336">
            <v>0</v>
          </cell>
        </row>
        <row r="6337">
          <cell r="AC6337">
            <v>0</v>
          </cell>
        </row>
        <row r="6338">
          <cell r="AC6338">
            <v>0</v>
          </cell>
        </row>
        <row r="6339">
          <cell r="AC6339">
            <v>0</v>
          </cell>
        </row>
        <row r="6340">
          <cell r="AC6340">
            <v>0</v>
          </cell>
        </row>
        <row r="6341">
          <cell r="AC6341">
            <v>0</v>
          </cell>
        </row>
        <row r="6342">
          <cell r="AC6342">
            <v>0</v>
          </cell>
        </row>
        <row r="6343">
          <cell r="AC6343">
            <v>0</v>
          </cell>
        </row>
        <row r="6344">
          <cell r="AC6344">
            <v>0</v>
          </cell>
        </row>
        <row r="6345">
          <cell r="AC6345">
            <v>0</v>
          </cell>
        </row>
        <row r="6346">
          <cell r="AC6346">
            <v>0</v>
          </cell>
        </row>
        <row r="6347">
          <cell r="AC6347">
            <v>0</v>
          </cell>
        </row>
        <row r="6348">
          <cell r="AC6348">
            <v>0</v>
          </cell>
        </row>
        <row r="6349">
          <cell r="AC6349">
            <v>0</v>
          </cell>
        </row>
        <row r="6350">
          <cell r="AC6350">
            <v>0</v>
          </cell>
        </row>
        <row r="6351">
          <cell r="AC6351">
            <v>0</v>
          </cell>
        </row>
        <row r="6352">
          <cell r="AC6352">
            <v>0</v>
          </cell>
        </row>
        <row r="6353">
          <cell r="AC6353">
            <v>0</v>
          </cell>
        </row>
        <row r="6354">
          <cell r="AC6354">
            <v>0</v>
          </cell>
        </row>
        <row r="6355">
          <cell r="AC6355">
            <v>0</v>
          </cell>
        </row>
        <row r="6356">
          <cell r="AC6356">
            <v>0</v>
          </cell>
        </row>
        <row r="6357">
          <cell r="AC6357">
            <v>0</v>
          </cell>
        </row>
        <row r="6358">
          <cell r="AC6358">
            <v>0</v>
          </cell>
        </row>
        <row r="6359">
          <cell r="AC6359">
            <v>0</v>
          </cell>
        </row>
        <row r="6360">
          <cell r="AC6360">
            <v>0</v>
          </cell>
        </row>
        <row r="6361">
          <cell r="AC6361">
            <v>0</v>
          </cell>
        </row>
        <row r="6362">
          <cell r="AC6362">
            <v>0</v>
          </cell>
        </row>
        <row r="6363">
          <cell r="AC6363">
            <v>0</v>
          </cell>
        </row>
        <row r="6364">
          <cell r="AC6364">
            <v>0</v>
          </cell>
        </row>
        <row r="6365">
          <cell r="AC6365">
            <v>0</v>
          </cell>
        </row>
        <row r="6366">
          <cell r="AC6366">
            <v>0</v>
          </cell>
        </row>
        <row r="6367">
          <cell r="AC6367">
            <v>0</v>
          </cell>
        </row>
        <row r="6368">
          <cell r="AC6368">
            <v>0</v>
          </cell>
        </row>
        <row r="6369">
          <cell r="AC6369">
            <v>0</v>
          </cell>
        </row>
        <row r="6370">
          <cell r="AC6370">
            <v>0</v>
          </cell>
        </row>
        <row r="6371">
          <cell r="AC6371">
            <v>0</v>
          </cell>
        </row>
        <row r="6372">
          <cell r="AC6372">
            <v>0</v>
          </cell>
        </row>
        <row r="6373">
          <cell r="AC6373">
            <v>0</v>
          </cell>
        </row>
        <row r="6374">
          <cell r="AC6374">
            <v>0</v>
          </cell>
        </row>
        <row r="6375">
          <cell r="AC6375">
            <v>0</v>
          </cell>
        </row>
        <row r="6376">
          <cell r="AC6376">
            <v>0</v>
          </cell>
        </row>
        <row r="6377">
          <cell r="AC6377">
            <v>0</v>
          </cell>
        </row>
        <row r="6378">
          <cell r="AC6378">
            <v>0</v>
          </cell>
        </row>
        <row r="6379">
          <cell r="AC6379">
            <v>0</v>
          </cell>
        </row>
        <row r="6380">
          <cell r="AC6380">
            <v>0</v>
          </cell>
        </row>
        <row r="6381">
          <cell r="AC6381">
            <v>0</v>
          </cell>
        </row>
        <row r="6382">
          <cell r="AC6382">
            <v>0</v>
          </cell>
        </row>
        <row r="6383">
          <cell r="AC6383">
            <v>0</v>
          </cell>
        </row>
        <row r="6384">
          <cell r="AC6384">
            <v>0</v>
          </cell>
        </row>
        <row r="6385">
          <cell r="AC6385">
            <v>0</v>
          </cell>
        </row>
        <row r="6386">
          <cell r="AC6386">
            <v>0</v>
          </cell>
        </row>
        <row r="6387">
          <cell r="AC6387">
            <v>0</v>
          </cell>
        </row>
        <row r="6388">
          <cell r="AC6388">
            <v>0</v>
          </cell>
        </row>
        <row r="6389">
          <cell r="AC6389">
            <v>0</v>
          </cell>
        </row>
        <row r="6390">
          <cell r="AC6390">
            <v>0</v>
          </cell>
        </row>
        <row r="6391">
          <cell r="AC6391">
            <v>0</v>
          </cell>
        </row>
        <row r="6392">
          <cell r="AC6392">
            <v>0</v>
          </cell>
        </row>
        <row r="6393">
          <cell r="AC6393">
            <v>0</v>
          </cell>
        </row>
        <row r="6394">
          <cell r="AC6394">
            <v>0</v>
          </cell>
        </row>
        <row r="6395">
          <cell r="AC6395">
            <v>0</v>
          </cell>
        </row>
        <row r="6396">
          <cell r="AC6396">
            <v>0</v>
          </cell>
        </row>
        <row r="6397">
          <cell r="AC6397">
            <v>0</v>
          </cell>
        </row>
        <row r="6398">
          <cell r="AC6398">
            <v>0</v>
          </cell>
        </row>
        <row r="6399">
          <cell r="AC6399">
            <v>0</v>
          </cell>
        </row>
        <row r="6400">
          <cell r="AC6400">
            <v>0</v>
          </cell>
        </row>
        <row r="6401">
          <cell r="AC6401">
            <v>0</v>
          </cell>
        </row>
        <row r="6402">
          <cell r="AC6402">
            <v>0</v>
          </cell>
        </row>
        <row r="6403">
          <cell r="AC6403">
            <v>0</v>
          </cell>
        </row>
        <row r="6404">
          <cell r="AC6404">
            <v>0</v>
          </cell>
        </row>
        <row r="6405">
          <cell r="AC6405">
            <v>0</v>
          </cell>
        </row>
        <row r="6406">
          <cell r="AC6406">
            <v>0</v>
          </cell>
        </row>
        <row r="6407">
          <cell r="AC6407">
            <v>0</v>
          </cell>
        </row>
        <row r="6408">
          <cell r="AC6408">
            <v>0</v>
          </cell>
        </row>
        <row r="6409">
          <cell r="AC6409">
            <v>0</v>
          </cell>
        </row>
        <row r="6410">
          <cell r="AC6410">
            <v>0</v>
          </cell>
        </row>
        <row r="6411">
          <cell r="AC6411">
            <v>0</v>
          </cell>
        </row>
        <row r="6412">
          <cell r="AC6412">
            <v>0</v>
          </cell>
        </row>
        <row r="6413">
          <cell r="AC6413">
            <v>0</v>
          </cell>
        </row>
        <row r="6414">
          <cell r="AC6414">
            <v>0</v>
          </cell>
        </row>
        <row r="6415">
          <cell r="AC6415">
            <v>0</v>
          </cell>
        </row>
        <row r="6416">
          <cell r="AC6416">
            <v>0</v>
          </cell>
        </row>
        <row r="6417">
          <cell r="AC6417">
            <v>0</v>
          </cell>
        </row>
        <row r="6418">
          <cell r="AC6418">
            <v>0</v>
          </cell>
        </row>
        <row r="6419">
          <cell r="AC6419">
            <v>0</v>
          </cell>
        </row>
        <row r="6420">
          <cell r="AC6420">
            <v>0</v>
          </cell>
        </row>
        <row r="6421">
          <cell r="AC6421">
            <v>0</v>
          </cell>
        </row>
        <row r="6422">
          <cell r="AC6422">
            <v>0</v>
          </cell>
        </row>
        <row r="6423">
          <cell r="AC6423">
            <v>0</v>
          </cell>
        </row>
        <row r="6424">
          <cell r="AC6424">
            <v>0</v>
          </cell>
        </row>
        <row r="6425">
          <cell r="AC6425">
            <v>0</v>
          </cell>
        </row>
        <row r="6426">
          <cell r="AC6426">
            <v>0</v>
          </cell>
        </row>
        <row r="6427">
          <cell r="AC6427">
            <v>0</v>
          </cell>
        </row>
        <row r="6428">
          <cell r="AC6428">
            <v>0</v>
          </cell>
        </row>
        <row r="6429">
          <cell r="AC6429">
            <v>0</v>
          </cell>
        </row>
        <row r="6430">
          <cell r="AC6430">
            <v>0</v>
          </cell>
        </row>
        <row r="6431">
          <cell r="AC6431">
            <v>0</v>
          </cell>
        </row>
        <row r="6432">
          <cell r="AC6432">
            <v>0</v>
          </cell>
        </row>
        <row r="6433">
          <cell r="AC6433">
            <v>0</v>
          </cell>
        </row>
        <row r="6434">
          <cell r="AC6434">
            <v>0</v>
          </cell>
        </row>
        <row r="6435">
          <cell r="AC6435">
            <v>0</v>
          </cell>
        </row>
        <row r="6436">
          <cell r="AC6436">
            <v>0</v>
          </cell>
        </row>
        <row r="6437">
          <cell r="AC6437">
            <v>0</v>
          </cell>
        </row>
        <row r="6438">
          <cell r="AC6438">
            <v>0</v>
          </cell>
        </row>
        <row r="6439">
          <cell r="AC6439">
            <v>0</v>
          </cell>
        </row>
        <row r="6440">
          <cell r="AC6440">
            <v>0</v>
          </cell>
        </row>
        <row r="6441">
          <cell r="AC6441">
            <v>0</v>
          </cell>
        </row>
        <row r="6442">
          <cell r="AC6442">
            <v>0</v>
          </cell>
        </row>
        <row r="6443">
          <cell r="AC6443">
            <v>0</v>
          </cell>
        </row>
        <row r="6444">
          <cell r="AC6444">
            <v>0</v>
          </cell>
        </row>
        <row r="6445">
          <cell r="AC6445">
            <v>0</v>
          </cell>
        </row>
        <row r="6446">
          <cell r="AC6446">
            <v>0</v>
          </cell>
        </row>
        <row r="6447">
          <cell r="AC6447">
            <v>0</v>
          </cell>
        </row>
        <row r="6448">
          <cell r="AC6448">
            <v>0</v>
          </cell>
        </row>
        <row r="6449">
          <cell r="AC6449">
            <v>0</v>
          </cell>
        </row>
        <row r="6450">
          <cell r="AC6450">
            <v>0</v>
          </cell>
        </row>
        <row r="6451">
          <cell r="AC6451">
            <v>0</v>
          </cell>
        </row>
        <row r="6452">
          <cell r="AC6452">
            <v>0</v>
          </cell>
        </row>
        <row r="6453">
          <cell r="AC6453">
            <v>0</v>
          </cell>
        </row>
        <row r="6454">
          <cell r="AC6454">
            <v>0</v>
          </cell>
        </row>
        <row r="6455">
          <cell r="AC6455">
            <v>0</v>
          </cell>
        </row>
        <row r="6456">
          <cell r="AC6456">
            <v>0</v>
          </cell>
        </row>
        <row r="6457">
          <cell r="AC6457">
            <v>0</v>
          </cell>
        </row>
        <row r="6458">
          <cell r="AC6458">
            <v>0</v>
          </cell>
        </row>
        <row r="6459">
          <cell r="AC6459">
            <v>0</v>
          </cell>
        </row>
        <row r="6460">
          <cell r="AC6460">
            <v>0</v>
          </cell>
        </row>
        <row r="6461">
          <cell r="AC6461">
            <v>0</v>
          </cell>
        </row>
        <row r="6462">
          <cell r="AC6462">
            <v>0</v>
          </cell>
        </row>
        <row r="6463">
          <cell r="AC6463">
            <v>0</v>
          </cell>
        </row>
        <row r="6464">
          <cell r="AC6464">
            <v>0</v>
          </cell>
        </row>
        <row r="6465">
          <cell r="AC6465">
            <v>0</v>
          </cell>
        </row>
        <row r="6466">
          <cell r="AC6466">
            <v>0</v>
          </cell>
        </row>
        <row r="6467">
          <cell r="AC6467">
            <v>0</v>
          </cell>
        </row>
        <row r="6468">
          <cell r="AC6468">
            <v>0</v>
          </cell>
        </row>
        <row r="6469">
          <cell r="AC6469">
            <v>0</v>
          </cell>
        </row>
        <row r="6470">
          <cell r="AC6470">
            <v>0</v>
          </cell>
        </row>
        <row r="6471">
          <cell r="AC6471">
            <v>0</v>
          </cell>
        </row>
        <row r="6472">
          <cell r="AC6472">
            <v>0</v>
          </cell>
        </row>
        <row r="6473">
          <cell r="AC6473">
            <v>0</v>
          </cell>
        </row>
        <row r="6474">
          <cell r="AC6474">
            <v>0</v>
          </cell>
        </row>
        <row r="6475">
          <cell r="AC6475">
            <v>0</v>
          </cell>
        </row>
        <row r="6476">
          <cell r="AC6476">
            <v>0</v>
          </cell>
        </row>
        <row r="6477">
          <cell r="AC6477">
            <v>0</v>
          </cell>
        </row>
        <row r="6478">
          <cell r="AC6478">
            <v>0</v>
          </cell>
        </row>
        <row r="6479">
          <cell r="AC6479">
            <v>0</v>
          </cell>
        </row>
        <row r="6480">
          <cell r="AC6480">
            <v>0</v>
          </cell>
        </row>
        <row r="6481">
          <cell r="AC6481">
            <v>0</v>
          </cell>
        </row>
        <row r="6482">
          <cell r="AC6482">
            <v>0</v>
          </cell>
        </row>
        <row r="6483">
          <cell r="AC6483">
            <v>0</v>
          </cell>
        </row>
        <row r="6484">
          <cell r="AC6484">
            <v>0</v>
          </cell>
        </row>
        <row r="6485">
          <cell r="AC6485">
            <v>0</v>
          </cell>
        </row>
        <row r="6486">
          <cell r="AC6486">
            <v>0</v>
          </cell>
        </row>
        <row r="6487">
          <cell r="AC6487">
            <v>0</v>
          </cell>
        </row>
        <row r="6488">
          <cell r="AC6488">
            <v>0</v>
          </cell>
        </row>
        <row r="6489">
          <cell r="AC6489">
            <v>0</v>
          </cell>
        </row>
        <row r="6490">
          <cell r="AC6490">
            <v>0</v>
          </cell>
        </row>
        <row r="6491">
          <cell r="AC6491">
            <v>0</v>
          </cell>
        </row>
        <row r="6492">
          <cell r="AC6492">
            <v>0</v>
          </cell>
        </row>
        <row r="6493">
          <cell r="AC6493">
            <v>0</v>
          </cell>
        </row>
        <row r="6494">
          <cell r="AC6494">
            <v>0</v>
          </cell>
        </row>
        <row r="6495">
          <cell r="AC6495">
            <v>0</v>
          </cell>
        </row>
        <row r="6496">
          <cell r="AC6496">
            <v>0</v>
          </cell>
        </row>
        <row r="6497">
          <cell r="AC6497">
            <v>0</v>
          </cell>
        </row>
        <row r="6498">
          <cell r="AC6498">
            <v>0</v>
          </cell>
        </row>
        <row r="6499">
          <cell r="AC6499">
            <v>0</v>
          </cell>
        </row>
        <row r="6500">
          <cell r="AC6500">
            <v>0</v>
          </cell>
        </row>
        <row r="6501">
          <cell r="AC6501">
            <v>0</v>
          </cell>
        </row>
        <row r="6502">
          <cell r="AC6502">
            <v>0</v>
          </cell>
        </row>
        <row r="6503">
          <cell r="AC6503">
            <v>0</v>
          </cell>
        </row>
        <row r="6504">
          <cell r="AC6504">
            <v>0</v>
          </cell>
        </row>
        <row r="6505">
          <cell r="AC6505">
            <v>0</v>
          </cell>
        </row>
        <row r="6506">
          <cell r="AC6506">
            <v>0</v>
          </cell>
        </row>
        <row r="6507">
          <cell r="AC6507">
            <v>0</v>
          </cell>
        </row>
        <row r="6508">
          <cell r="AC6508">
            <v>0</v>
          </cell>
        </row>
        <row r="6509">
          <cell r="AC6509">
            <v>0</v>
          </cell>
        </row>
        <row r="6510">
          <cell r="AC6510">
            <v>0</v>
          </cell>
        </row>
        <row r="6511">
          <cell r="AC6511">
            <v>0</v>
          </cell>
        </row>
        <row r="6512">
          <cell r="AC6512">
            <v>0</v>
          </cell>
        </row>
        <row r="6513">
          <cell r="AC6513">
            <v>0</v>
          </cell>
        </row>
        <row r="6514">
          <cell r="AC6514">
            <v>0</v>
          </cell>
        </row>
        <row r="6515">
          <cell r="AC6515">
            <v>0</v>
          </cell>
        </row>
        <row r="6516">
          <cell r="AC6516">
            <v>0</v>
          </cell>
        </row>
        <row r="6517">
          <cell r="AC6517">
            <v>0</v>
          </cell>
        </row>
        <row r="6518">
          <cell r="AC6518">
            <v>0</v>
          </cell>
        </row>
        <row r="6519">
          <cell r="AC6519">
            <v>0</v>
          </cell>
        </row>
        <row r="6520">
          <cell r="AC6520">
            <v>0</v>
          </cell>
        </row>
        <row r="6521">
          <cell r="AC6521">
            <v>0</v>
          </cell>
        </row>
        <row r="6522">
          <cell r="AC6522">
            <v>0</v>
          </cell>
        </row>
        <row r="6523">
          <cell r="AC6523">
            <v>0</v>
          </cell>
        </row>
        <row r="6524">
          <cell r="AC6524">
            <v>0</v>
          </cell>
        </row>
        <row r="6525">
          <cell r="AC6525">
            <v>0</v>
          </cell>
        </row>
        <row r="6526">
          <cell r="AC6526">
            <v>0</v>
          </cell>
        </row>
        <row r="6527">
          <cell r="AC6527">
            <v>0</v>
          </cell>
        </row>
        <row r="6528">
          <cell r="AC6528">
            <v>0</v>
          </cell>
        </row>
        <row r="6529">
          <cell r="AC6529">
            <v>0</v>
          </cell>
        </row>
        <row r="6530">
          <cell r="AC6530">
            <v>0</v>
          </cell>
        </row>
        <row r="6531">
          <cell r="AC6531">
            <v>0</v>
          </cell>
        </row>
        <row r="6532">
          <cell r="AC6532">
            <v>0</v>
          </cell>
        </row>
        <row r="6533">
          <cell r="AC6533">
            <v>0</v>
          </cell>
        </row>
        <row r="6534">
          <cell r="AC6534">
            <v>0</v>
          </cell>
        </row>
        <row r="6535">
          <cell r="AC6535">
            <v>0</v>
          </cell>
        </row>
        <row r="6536">
          <cell r="AC6536">
            <v>0</v>
          </cell>
        </row>
        <row r="6537">
          <cell r="AC6537">
            <v>0</v>
          </cell>
        </row>
        <row r="6538">
          <cell r="AC6538">
            <v>0</v>
          </cell>
        </row>
        <row r="6539">
          <cell r="AC6539">
            <v>0</v>
          </cell>
        </row>
        <row r="6540">
          <cell r="AC6540">
            <v>0</v>
          </cell>
        </row>
        <row r="6541">
          <cell r="AC6541">
            <v>0</v>
          </cell>
        </row>
        <row r="6542">
          <cell r="AC6542">
            <v>0</v>
          </cell>
        </row>
        <row r="6543">
          <cell r="AC6543">
            <v>0</v>
          </cell>
        </row>
        <row r="6544">
          <cell r="AC6544">
            <v>0</v>
          </cell>
        </row>
        <row r="6545">
          <cell r="AC6545">
            <v>0</v>
          </cell>
        </row>
        <row r="6546">
          <cell r="AC6546">
            <v>0</v>
          </cell>
        </row>
        <row r="6547">
          <cell r="AC6547">
            <v>0</v>
          </cell>
        </row>
        <row r="6548">
          <cell r="AC6548">
            <v>0</v>
          </cell>
        </row>
        <row r="6549">
          <cell r="AC6549">
            <v>0</v>
          </cell>
        </row>
        <row r="6550">
          <cell r="AC6550">
            <v>0</v>
          </cell>
        </row>
        <row r="6551">
          <cell r="AC6551">
            <v>0</v>
          </cell>
        </row>
        <row r="6552">
          <cell r="AC6552">
            <v>0</v>
          </cell>
        </row>
        <row r="6553">
          <cell r="AC6553">
            <v>0</v>
          </cell>
        </row>
        <row r="6554">
          <cell r="AC6554">
            <v>0</v>
          </cell>
        </row>
        <row r="6555">
          <cell r="AC6555">
            <v>0</v>
          </cell>
        </row>
        <row r="6556">
          <cell r="AC6556">
            <v>0</v>
          </cell>
        </row>
        <row r="6557">
          <cell r="AC6557">
            <v>0</v>
          </cell>
        </row>
        <row r="6558">
          <cell r="AC6558">
            <v>0</v>
          </cell>
        </row>
        <row r="6559">
          <cell r="AC6559">
            <v>0</v>
          </cell>
        </row>
        <row r="6560">
          <cell r="AC6560">
            <v>0</v>
          </cell>
        </row>
        <row r="6561">
          <cell r="AC6561">
            <v>0</v>
          </cell>
        </row>
        <row r="6562">
          <cell r="AC6562">
            <v>0</v>
          </cell>
        </row>
        <row r="6563">
          <cell r="AC6563">
            <v>0</v>
          </cell>
        </row>
        <row r="6564">
          <cell r="AC6564">
            <v>0</v>
          </cell>
        </row>
        <row r="6565">
          <cell r="AC6565">
            <v>0</v>
          </cell>
        </row>
        <row r="6566">
          <cell r="AC6566">
            <v>0</v>
          </cell>
        </row>
        <row r="6567">
          <cell r="AC6567">
            <v>0</v>
          </cell>
        </row>
        <row r="6568">
          <cell r="AC6568">
            <v>0</v>
          </cell>
        </row>
        <row r="6569">
          <cell r="AC6569">
            <v>0</v>
          </cell>
        </row>
        <row r="6570">
          <cell r="AC6570">
            <v>0</v>
          </cell>
        </row>
        <row r="6571">
          <cell r="AC6571">
            <v>0</v>
          </cell>
        </row>
        <row r="6572">
          <cell r="AC6572">
            <v>0</v>
          </cell>
        </row>
        <row r="6573">
          <cell r="AC6573">
            <v>0</v>
          </cell>
        </row>
        <row r="6574">
          <cell r="AC6574">
            <v>0</v>
          </cell>
        </row>
        <row r="6575">
          <cell r="AC6575">
            <v>0</v>
          </cell>
        </row>
        <row r="6576">
          <cell r="AC6576">
            <v>0</v>
          </cell>
        </row>
        <row r="6577">
          <cell r="AC6577">
            <v>0</v>
          </cell>
        </row>
        <row r="6578">
          <cell r="AC6578">
            <v>0</v>
          </cell>
        </row>
        <row r="6579">
          <cell r="AC6579">
            <v>0</v>
          </cell>
        </row>
        <row r="6580">
          <cell r="AC6580">
            <v>0</v>
          </cell>
        </row>
        <row r="6581">
          <cell r="AC6581">
            <v>0</v>
          </cell>
        </row>
        <row r="6582">
          <cell r="AC6582">
            <v>0</v>
          </cell>
        </row>
        <row r="6583">
          <cell r="AC6583">
            <v>0</v>
          </cell>
        </row>
        <row r="6584">
          <cell r="AC6584">
            <v>0</v>
          </cell>
        </row>
        <row r="6585">
          <cell r="AC6585">
            <v>0</v>
          </cell>
        </row>
        <row r="6586">
          <cell r="AC6586">
            <v>0</v>
          </cell>
        </row>
        <row r="6587">
          <cell r="AC6587">
            <v>0</v>
          </cell>
        </row>
        <row r="6588">
          <cell r="AC6588">
            <v>0</v>
          </cell>
        </row>
        <row r="6589">
          <cell r="AC6589">
            <v>0</v>
          </cell>
        </row>
        <row r="6590">
          <cell r="AC6590">
            <v>0</v>
          </cell>
        </row>
        <row r="6591">
          <cell r="AC6591">
            <v>0</v>
          </cell>
        </row>
        <row r="6592">
          <cell r="AC6592">
            <v>0</v>
          </cell>
        </row>
        <row r="6593">
          <cell r="AC6593">
            <v>0</v>
          </cell>
        </row>
        <row r="6594">
          <cell r="AC6594">
            <v>0</v>
          </cell>
        </row>
        <row r="6595">
          <cell r="AC6595">
            <v>0</v>
          </cell>
        </row>
        <row r="6596">
          <cell r="AC6596">
            <v>0</v>
          </cell>
        </row>
        <row r="6597">
          <cell r="AC6597">
            <v>0</v>
          </cell>
        </row>
        <row r="6598">
          <cell r="AC6598">
            <v>0</v>
          </cell>
        </row>
        <row r="6599">
          <cell r="AC6599">
            <v>0</v>
          </cell>
        </row>
        <row r="6600">
          <cell r="AC6600">
            <v>0</v>
          </cell>
        </row>
        <row r="6601">
          <cell r="AC6601">
            <v>0</v>
          </cell>
        </row>
        <row r="6602">
          <cell r="AC6602">
            <v>0</v>
          </cell>
        </row>
        <row r="6603">
          <cell r="AC6603">
            <v>0</v>
          </cell>
        </row>
        <row r="6604">
          <cell r="AC6604">
            <v>0</v>
          </cell>
        </row>
        <row r="6605">
          <cell r="AC6605">
            <v>0</v>
          </cell>
        </row>
        <row r="6606">
          <cell r="AC6606">
            <v>0</v>
          </cell>
        </row>
        <row r="6607">
          <cell r="AC6607">
            <v>0</v>
          </cell>
        </row>
        <row r="6608">
          <cell r="AC6608">
            <v>0</v>
          </cell>
        </row>
        <row r="6609">
          <cell r="AC6609">
            <v>0</v>
          </cell>
        </row>
        <row r="6610">
          <cell r="AC6610">
            <v>0</v>
          </cell>
        </row>
        <row r="6611">
          <cell r="AC6611">
            <v>0</v>
          </cell>
        </row>
        <row r="6612">
          <cell r="AC6612">
            <v>0</v>
          </cell>
        </row>
        <row r="6613">
          <cell r="AC6613">
            <v>0</v>
          </cell>
        </row>
        <row r="6614">
          <cell r="AC6614">
            <v>0</v>
          </cell>
        </row>
        <row r="6615">
          <cell r="AC6615">
            <v>0</v>
          </cell>
        </row>
        <row r="6616">
          <cell r="AC6616">
            <v>0</v>
          </cell>
        </row>
        <row r="6617">
          <cell r="AC6617">
            <v>0</v>
          </cell>
        </row>
        <row r="6618">
          <cell r="AC6618">
            <v>0</v>
          </cell>
        </row>
        <row r="6619">
          <cell r="AC6619">
            <v>0</v>
          </cell>
        </row>
        <row r="6620">
          <cell r="AC6620">
            <v>0</v>
          </cell>
        </row>
        <row r="6621">
          <cell r="AC6621">
            <v>0</v>
          </cell>
        </row>
        <row r="6622">
          <cell r="AC6622">
            <v>0</v>
          </cell>
        </row>
        <row r="6623">
          <cell r="AC6623">
            <v>0</v>
          </cell>
        </row>
        <row r="6624">
          <cell r="AC6624">
            <v>0</v>
          </cell>
        </row>
        <row r="6625">
          <cell r="AC6625">
            <v>0</v>
          </cell>
        </row>
        <row r="6626">
          <cell r="AC6626">
            <v>0</v>
          </cell>
        </row>
        <row r="6627">
          <cell r="AC6627">
            <v>0</v>
          </cell>
        </row>
        <row r="6628">
          <cell r="AC6628">
            <v>0</v>
          </cell>
        </row>
        <row r="6629">
          <cell r="AC6629">
            <v>0</v>
          </cell>
        </row>
        <row r="6630">
          <cell r="AC6630">
            <v>0</v>
          </cell>
        </row>
        <row r="6631">
          <cell r="AC6631">
            <v>0</v>
          </cell>
        </row>
        <row r="6632">
          <cell r="AC6632">
            <v>0</v>
          </cell>
        </row>
        <row r="6633">
          <cell r="AC6633">
            <v>0</v>
          </cell>
        </row>
        <row r="6634">
          <cell r="AC6634">
            <v>0</v>
          </cell>
        </row>
        <row r="6635">
          <cell r="AC6635">
            <v>0</v>
          </cell>
        </row>
        <row r="6636">
          <cell r="AC6636">
            <v>0</v>
          </cell>
        </row>
        <row r="6637">
          <cell r="AC6637">
            <v>0</v>
          </cell>
        </row>
        <row r="6638">
          <cell r="AC6638">
            <v>0</v>
          </cell>
        </row>
        <row r="6639">
          <cell r="AC6639">
            <v>0</v>
          </cell>
        </row>
        <row r="6640">
          <cell r="AC6640">
            <v>0</v>
          </cell>
        </row>
        <row r="6641">
          <cell r="AC6641">
            <v>0</v>
          </cell>
        </row>
        <row r="6642">
          <cell r="AC6642">
            <v>0</v>
          </cell>
        </row>
        <row r="6643">
          <cell r="AC6643">
            <v>0</v>
          </cell>
        </row>
        <row r="6644">
          <cell r="AC6644">
            <v>0</v>
          </cell>
        </row>
        <row r="6645">
          <cell r="AC6645">
            <v>0</v>
          </cell>
        </row>
        <row r="6646">
          <cell r="AC6646">
            <v>0</v>
          </cell>
        </row>
        <row r="6647">
          <cell r="AC6647">
            <v>0</v>
          </cell>
        </row>
        <row r="6648">
          <cell r="AC6648">
            <v>0</v>
          </cell>
        </row>
        <row r="6649">
          <cell r="AC6649">
            <v>0</v>
          </cell>
        </row>
        <row r="6650">
          <cell r="AC6650">
            <v>0</v>
          </cell>
        </row>
        <row r="6651">
          <cell r="AC6651">
            <v>0</v>
          </cell>
        </row>
        <row r="6652">
          <cell r="AC6652">
            <v>0</v>
          </cell>
        </row>
        <row r="6653">
          <cell r="AC6653">
            <v>0</v>
          </cell>
        </row>
        <row r="6654">
          <cell r="AC6654">
            <v>0</v>
          </cell>
        </row>
        <row r="6655">
          <cell r="AC6655">
            <v>0</v>
          </cell>
        </row>
        <row r="6656">
          <cell r="AC6656">
            <v>0</v>
          </cell>
        </row>
        <row r="6657">
          <cell r="AC6657">
            <v>0</v>
          </cell>
        </row>
        <row r="6658">
          <cell r="AC6658">
            <v>0</v>
          </cell>
        </row>
        <row r="6659">
          <cell r="AC6659">
            <v>0</v>
          </cell>
        </row>
        <row r="6660">
          <cell r="AC6660">
            <v>0</v>
          </cell>
        </row>
        <row r="6661">
          <cell r="AC6661">
            <v>0</v>
          </cell>
        </row>
        <row r="6662">
          <cell r="AC6662">
            <v>0</v>
          </cell>
        </row>
        <row r="6663">
          <cell r="AC6663">
            <v>0</v>
          </cell>
        </row>
        <row r="6664">
          <cell r="AC6664">
            <v>0</v>
          </cell>
        </row>
        <row r="6665">
          <cell r="AC6665">
            <v>0</v>
          </cell>
        </row>
        <row r="6666">
          <cell r="AC6666">
            <v>0</v>
          </cell>
        </row>
        <row r="6667">
          <cell r="AC6667">
            <v>0</v>
          </cell>
        </row>
        <row r="6668">
          <cell r="AC6668">
            <v>0</v>
          </cell>
        </row>
        <row r="6669">
          <cell r="AC6669">
            <v>0</v>
          </cell>
        </row>
        <row r="6670">
          <cell r="AC6670">
            <v>0</v>
          </cell>
        </row>
        <row r="6671">
          <cell r="AC6671">
            <v>0</v>
          </cell>
        </row>
        <row r="6672">
          <cell r="AC6672">
            <v>0</v>
          </cell>
        </row>
        <row r="6673">
          <cell r="AC6673">
            <v>0</v>
          </cell>
        </row>
        <row r="6674">
          <cell r="AC6674">
            <v>0</v>
          </cell>
        </row>
        <row r="6675">
          <cell r="AC6675">
            <v>0</v>
          </cell>
        </row>
        <row r="6676">
          <cell r="AC6676">
            <v>0</v>
          </cell>
        </row>
        <row r="6677">
          <cell r="AC6677">
            <v>0</v>
          </cell>
        </row>
        <row r="6678">
          <cell r="AC6678">
            <v>0</v>
          </cell>
        </row>
        <row r="6679">
          <cell r="AC6679">
            <v>0</v>
          </cell>
        </row>
        <row r="6680">
          <cell r="AC6680">
            <v>0</v>
          </cell>
        </row>
        <row r="6681">
          <cell r="AC6681">
            <v>0</v>
          </cell>
        </row>
        <row r="6682">
          <cell r="AC6682">
            <v>0</v>
          </cell>
        </row>
        <row r="6683">
          <cell r="AC6683">
            <v>0</v>
          </cell>
        </row>
        <row r="6684">
          <cell r="AC6684">
            <v>0</v>
          </cell>
        </row>
        <row r="6685">
          <cell r="AC6685">
            <v>0</v>
          </cell>
        </row>
        <row r="6686">
          <cell r="AC6686">
            <v>0</v>
          </cell>
        </row>
        <row r="6687">
          <cell r="AC6687">
            <v>0</v>
          </cell>
        </row>
        <row r="6688">
          <cell r="AC6688">
            <v>0</v>
          </cell>
        </row>
        <row r="6689">
          <cell r="AC6689">
            <v>0</v>
          </cell>
        </row>
        <row r="6690">
          <cell r="AC6690">
            <v>0</v>
          </cell>
        </row>
        <row r="6691">
          <cell r="AC6691">
            <v>0</v>
          </cell>
        </row>
        <row r="6692">
          <cell r="AC6692">
            <v>0</v>
          </cell>
        </row>
        <row r="6693">
          <cell r="AC6693">
            <v>0</v>
          </cell>
        </row>
        <row r="6694">
          <cell r="AC6694">
            <v>0</v>
          </cell>
        </row>
        <row r="6695">
          <cell r="AC6695">
            <v>0</v>
          </cell>
        </row>
        <row r="6696">
          <cell r="AC6696">
            <v>0</v>
          </cell>
        </row>
        <row r="6697">
          <cell r="AC6697">
            <v>0</v>
          </cell>
        </row>
        <row r="6698">
          <cell r="AC6698">
            <v>0</v>
          </cell>
        </row>
        <row r="6699">
          <cell r="AC6699">
            <v>0</v>
          </cell>
        </row>
        <row r="6700">
          <cell r="AC6700">
            <v>0</v>
          </cell>
        </row>
        <row r="6701">
          <cell r="AC6701">
            <v>0</v>
          </cell>
        </row>
        <row r="6702">
          <cell r="AC6702">
            <v>0</v>
          </cell>
        </row>
        <row r="6703">
          <cell r="AC6703">
            <v>0</v>
          </cell>
        </row>
        <row r="6704">
          <cell r="AC6704">
            <v>0</v>
          </cell>
        </row>
        <row r="6705">
          <cell r="AC6705">
            <v>0</v>
          </cell>
        </row>
        <row r="6706">
          <cell r="AC6706">
            <v>0</v>
          </cell>
        </row>
        <row r="6707">
          <cell r="AC6707">
            <v>0</v>
          </cell>
        </row>
        <row r="6708">
          <cell r="AC6708">
            <v>0</v>
          </cell>
        </row>
        <row r="6709">
          <cell r="AC6709">
            <v>0</v>
          </cell>
        </row>
        <row r="6710">
          <cell r="AC6710">
            <v>0</v>
          </cell>
        </row>
        <row r="6711">
          <cell r="AC6711">
            <v>0</v>
          </cell>
        </row>
        <row r="6712">
          <cell r="AC6712">
            <v>0</v>
          </cell>
        </row>
        <row r="6713">
          <cell r="AC6713">
            <v>0</v>
          </cell>
        </row>
        <row r="6714">
          <cell r="AC6714">
            <v>0</v>
          </cell>
        </row>
        <row r="6715">
          <cell r="AC6715">
            <v>0</v>
          </cell>
        </row>
        <row r="6716">
          <cell r="AC6716">
            <v>0</v>
          </cell>
        </row>
        <row r="6717">
          <cell r="AC6717">
            <v>0</v>
          </cell>
        </row>
        <row r="6718">
          <cell r="AC6718">
            <v>0</v>
          </cell>
        </row>
        <row r="6719">
          <cell r="AC6719">
            <v>0</v>
          </cell>
        </row>
        <row r="6720">
          <cell r="AC6720">
            <v>0</v>
          </cell>
        </row>
        <row r="6721">
          <cell r="AC6721">
            <v>0</v>
          </cell>
        </row>
        <row r="6722">
          <cell r="AC6722">
            <v>0</v>
          </cell>
        </row>
        <row r="6723">
          <cell r="AC6723">
            <v>0</v>
          </cell>
        </row>
        <row r="6724">
          <cell r="AC6724">
            <v>0</v>
          </cell>
        </row>
        <row r="6725">
          <cell r="AC6725">
            <v>0</v>
          </cell>
        </row>
        <row r="6726">
          <cell r="AC6726">
            <v>0</v>
          </cell>
        </row>
        <row r="6727">
          <cell r="AC6727">
            <v>0</v>
          </cell>
        </row>
        <row r="6728">
          <cell r="AC6728">
            <v>0</v>
          </cell>
        </row>
        <row r="6729">
          <cell r="AC6729">
            <v>0</v>
          </cell>
        </row>
        <row r="6730">
          <cell r="AC6730">
            <v>0</v>
          </cell>
        </row>
        <row r="6731">
          <cell r="AC6731">
            <v>0</v>
          </cell>
        </row>
        <row r="6732">
          <cell r="AC6732">
            <v>0</v>
          </cell>
        </row>
        <row r="6733">
          <cell r="AC6733">
            <v>0</v>
          </cell>
        </row>
        <row r="6734">
          <cell r="AC6734">
            <v>0</v>
          </cell>
        </row>
        <row r="6735">
          <cell r="AC6735">
            <v>0</v>
          </cell>
        </row>
        <row r="6736">
          <cell r="AC6736">
            <v>0</v>
          </cell>
        </row>
        <row r="6737">
          <cell r="AC6737">
            <v>0</v>
          </cell>
        </row>
        <row r="6738">
          <cell r="AC6738">
            <v>0</v>
          </cell>
        </row>
        <row r="6739">
          <cell r="AC6739">
            <v>0</v>
          </cell>
        </row>
        <row r="6740">
          <cell r="AC6740">
            <v>0</v>
          </cell>
        </row>
        <row r="6741">
          <cell r="AC6741">
            <v>0</v>
          </cell>
        </row>
        <row r="6742">
          <cell r="AC6742">
            <v>0</v>
          </cell>
        </row>
        <row r="6743">
          <cell r="AC6743">
            <v>0</v>
          </cell>
        </row>
        <row r="6744">
          <cell r="AC6744">
            <v>0</v>
          </cell>
        </row>
        <row r="6745">
          <cell r="AC6745">
            <v>0</v>
          </cell>
        </row>
        <row r="6746">
          <cell r="AC6746">
            <v>0</v>
          </cell>
        </row>
        <row r="6747">
          <cell r="AC6747">
            <v>0</v>
          </cell>
        </row>
        <row r="6748">
          <cell r="AC6748">
            <v>0</v>
          </cell>
        </row>
        <row r="6749">
          <cell r="AC6749">
            <v>0</v>
          </cell>
        </row>
        <row r="6750">
          <cell r="AC6750">
            <v>0</v>
          </cell>
        </row>
        <row r="6751">
          <cell r="AC6751">
            <v>0</v>
          </cell>
        </row>
        <row r="6752">
          <cell r="AC6752">
            <v>0</v>
          </cell>
        </row>
        <row r="6753">
          <cell r="AC6753">
            <v>0</v>
          </cell>
        </row>
        <row r="6754">
          <cell r="AC6754">
            <v>0</v>
          </cell>
        </row>
        <row r="6755">
          <cell r="AC6755">
            <v>0</v>
          </cell>
        </row>
        <row r="6756">
          <cell r="AC6756">
            <v>0</v>
          </cell>
        </row>
        <row r="6757">
          <cell r="AC6757">
            <v>0</v>
          </cell>
        </row>
        <row r="6758">
          <cell r="AC6758">
            <v>0</v>
          </cell>
        </row>
        <row r="6759">
          <cell r="AC6759">
            <v>0</v>
          </cell>
        </row>
        <row r="6760">
          <cell r="AC6760">
            <v>0</v>
          </cell>
        </row>
        <row r="6761">
          <cell r="AC6761">
            <v>0</v>
          </cell>
        </row>
        <row r="6762">
          <cell r="AC6762">
            <v>0</v>
          </cell>
        </row>
        <row r="6763">
          <cell r="AC6763">
            <v>0</v>
          </cell>
        </row>
        <row r="6764">
          <cell r="AC6764">
            <v>0</v>
          </cell>
        </row>
        <row r="6765">
          <cell r="AC6765">
            <v>0</v>
          </cell>
        </row>
        <row r="6766">
          <cell r="AC6766">
            <v>0</v>
          </cell>
        </row>
        <row r="6767">
          <cell r="AC6767">
            <v>0</v>
          </cell>
        </row>
        <row r="6768">
          <cell r="AC6768">
            <v>0</v>
          </cell>
        </row>
        <row r="6769">
          <cell r="AC6769">
            <v>0</v>
          </cell>
        </row>
        <row r="6770">
          <cell r="AC6770">
            <v>0</v>
          </cell>
        </row>
        <row r="6771">
          <cell r="AC6771">
            <v>0</v>
          </cell>
        </row>
        <row r="6772">
          <cell r="AC6772">
            <v>0</v>
          </cell>
        </row>
        <row r="6773">
          <cell r="AC6773">
            <v>0</v>
          </cell>
        </row>
        <row r="6774">
          <cell r="AC6774">
            <v>0</v>
          </cell>
        </row>
        <row r="6775">
          <cell r="AC6775">
            <v>0</v>
          </cell>
        </row>
        <row r="6776">
          <cell r="AC6776">
            <v>0</v>
          </cell>
        </row>
        <row r="6777">
          <cell r="AC6777">
            <v>0</v>
          </cell>
        </row>
        <row r="6778">
          <cell r="AC6778">
            <v>0</v>
          </cell>
        </row>
        <row r="6779">
          <cell r="AC6779">
            <v>0</v>
          </cell>
        </row>
        <row r="6780">
          <cell r="AC6780">
            <v>0</v>
          </cell>
        </row>
        <row r="6781">
          <cell r="AC6781">
            <v>0</v>
          </cell>
        </row>
        <row r="6782">
          <cell r="AC6782">
            <v>0</v>
          </cell>
        </row>
        <row r="6783">
          <cell r="AC6783">
            <v>0</v>
          </cell>
        </row>
        <row r="6784">
          <cell r="AC6784">
            <v>0</v>
          </cell>
        </row>
        <row r="6785">
          <cell r="AC6785">
            <v>0</v>
          </cell>
        </row>
        <row r="6786">
          <cell r="AC6786">
            <v>0</v>
          </cell>
        </row>
        <row r="6787">
          <cell r="AC6787">
            <v>0</v>
          </cell>
        </row>
        <row r="6788">
          <cell r="AC6788">
            <v>0</v>
          </cell>
        </row>
        <row r="6789">
          <cell r="AC6789">
            <v>0</v>
          </cell>
        </row>
        <row r="6790">
          <cell r="AC6790">
            <v>0</v>
          </cell>
        </row>
        <row r="6791">
          <cell r="AC6791">
            <v>0</v>
          </cell>
        </row>
        <row r="6792">
          <cell r="AC6792">
            <v>0</v>
          </cell>
        </row>
        <row r="6793">
          <cell r="AC6793">
            <v>0</v>
          </cell>
        </row>
        <row r="6794">
          <cell r="AC6794">
            <v>0</v>
          </cell>
        </row>
        <row r="6795">
          <cell r="AC6795">
            <v>0</v>
          </cell>
        </row>
        <row r="6796">
          <cell r="AC6796">
            <v>0</v>
          </cell>
        </row>
        <row r="6797">
          <cell r="AC6797">
            <v>0</v>
          </cell>
        </row>
        <row r="6798">
          <cell r="AC6798">
            <v>0</v>
          </cell>
        </row>
        <row r="6799">
          <cell r="AC6799">
            <v>0</v>
          </cell>
        </row>
        <row r="6800">
          <cell r="AC6800">
            <v>0</v>
          </cell>
        </row>
        <row r="6801">
          <cell r="AC6801">
            <v>0</v>
          </cell>
        </row>
        <row r="6802">
          <cell r="AC6802">
            <v>0</v>
          </cell>
        </row>
        <row r="6803">
          <cell r="AC6803">
            <v>0</v>
          </cell>
        </row>
        <row r="6804">
          <cell r="AC6804">
            <v>0</v>
          </cell>
        </row>
        <row r="6805">
          <cell r="AC6805">
            <v>0</v>
          </cell>
        </row>
        <row r="6806">
          <cell r="AC6806">
            <v>0</v>
          </cell>
        </row>
        <row r="6807">
          <cell r="AC6807">
            <v>0</v>
          </cell>
        </row>
        <row r="6808">
          <cell r="AC6808">
            <v>0</v>
          </cell>
        </row>
        <row r="6809">
          <cell r="AC6809">
            <v>0</v>
          </cell>
        </row>
        <row r="6810">
          <cell r="AC6810">
            <v>0</v>
          </cell>
        </row>
        <row r="6811">
          <cell r="AC6811">
            <v>0</v>
          </cell>
        </row>
        <row r="6812">
          <cell r="AC6812">
            <v>0</v>
          </cell>
        </row>
        <row r="6813">
          <cell r="AC6813">
            <v>0</v>
          </cell>
        </row>
        <row r="6814">
          <cell r="AC6814">
            <v>0</v>
          </cell>
        </row>
        <row r="6815">
          <cell r="AC6815">
            <v>0</v>
          </cell>
        </row>
        <row r="6816">
          <cell r="AC6816">
            <v>0</v>
          </cell>
        </row>
        <row r="6817">
          <cell r="AC6817">
            <v>0</v>
          </cell>
        </row>
        <row r="6818">
          <cell r="AC6818">
            <v>0</v>
          </cell>
        </row>
        <row r="6819">
          <cell r="AC6819">
            <v>0</v>
          </cell>
        </row>
        <row r="6820">
          <cell r="AC6820">
            <v>0</v>
          </cell>
        </row>
        <row r="6821">
          <cell r="AC6821">
            <v>0</v>
          </cell>
        </row>
        <row r="6822">
          <cell r="AC6822">
            <v>0</v>
          </cell>
        </row>
        <row r="6823">
          <cell r="AC6823">
            <v>0</v>
          </cell>
        </row>
        <row r="6824">
          <cell r="AC6824">
            <v>0</v>
          </cell>
        </row>
        <row r="6825">
          <cell r="AC6825">
            <v>0</v>
          </cell>
        </row>
        <row r="6826">
          <cell r="AC6826">
            <v>0</v>
          </cell>
        </row>
        <row r="6827">
          <cell r="AC6827">
            <v>0</v>
          </cell>
        </row>
        <row r="6828">
          <cell r="AC6828">
            <v>0</v>
          </cell>
        </row>
        <row r="6829">
          <cell r="AC6829">
            <v>0</v>
          </cell>
        </row>
        <row r="6830">
          <cell r="AC6830">
            <v>0</v>
          </cell>
        </row>
        <row r="6831">
          <cell r="AC6831">
            <v>0</v>
          </cell>
        </row>
        <row r="6832">
          <cell r="AC6832">
            <v>0</v>
          </cell>
        </row>
        <row r="6833">
          <cell r="AC6833">
            <v>0</v>
          </cell>
        </row>
        <row r="6834">
          <cell r="AC6834">
            <v>0</v>
          </cell>
        </row>
        <row r="6835">
          <cell r="AC6835">
            <v>0</v>
          </cell>
        </row>
        <row r="6836">
          <cell r="AC6836">
            <v>0</v>
          </cell>
        </row>
        <row r="6837">
          <cell r="AC6837">
            <v>0</v>
          </cell>
        </row>
        <row r="6838">
          <cell r="AC6838">
            <v>0</v>
          </cell>
        </row>
        <row r="6839">
          <cell r="AC6839">
            <v>0</v>
          </cell>
        </row>
        <row r="6840">
          <cell r="AC6840">
            <v>0</v>
          </cell>
        </row>
        <row r="6841">
          <cell r="AC6841">
            <v>0</v>
          </cell>
        </row>
        <row r="6842">
          <cell r="AC6842">
            <v>0</v>
          </cell>
        </row>
        <row r="6843">
          <cell r="AC6843">
            <v>0</v>
          </cell>
        </row>
        <row r="6844">
          <cell r="AC6844">
            <v>0</v>
          </cell>
        </row>
        <row r="6845">
          <cell r="AC6845">
            <v>0</v>
          </cell>
        </row>
        <row r="6846">
          <cell r="AC6846">
            <v>0</v>
          </cell>
        </row>
        <row r="6847">
          <cell r="AC6847">
            <v>0</v>
          </cell>
        </row>
        <row r="6848">
          <cell r="AC6848">
            <v>0</v>
          </cell>
        </row>
        <row r="6849">
          <cell r="AC6849">
            <v>0</v>
          </cell>
        </row>
        <row r="6850">
          <cell r="AC6850">
            <v>0</v>
          </cell>
        </row>
        <row r="6851">
          <cell r="AC6851">
            <v>0</v>
          </cell>
        </row>
        <row r="6852">
          <cell r="AC6852">
            <v>0</v>
          </cell>
        </row>
        <row r="6853">
          <cell r="AC6853">
            <v>0</v>
          </cell>
        </row>
        <row r="6854">
          <cell r="AC6854">
            <v>0</v>
          </cell>
        </row>
        <row r="6855">
          <cell r="AC6855">
            <v>0</v>
          </cell>
        </row>
        <row r="6856">
          <cell r="AC6856">
            <v>0</v>
          </cell>
        </row>
        <row r="6857">
          <cell r="AC6857">
            <v>0</v>
          </cell>
        </row>
        <row r="6858">
          <cell r="AC6858">
            <v>0</v>
          </cell>
        </row>
        <row r="6859">
          <cell r="AC6859">
            <v>0</v>
          </cell>
        </row>
        <row r="6860">
          <cell r="AC6860">
            <v>0</v>
          </cell>
        </row>
        <row r="6861">
          <cell r="AC6861">
            <v>0</v>
          </cell>
        </row>
        <row r="6862">
          <cell r="AC6862">
            <v>0</v>
          </cell>
        </row>
        <row r="6863">
          <cell r="AC6863">
            <v>0</v>
          </cell>
        </row>
        <row r="6864">
          <cell r="AC6864">
            <v>0</v>
          </cell>
        </row>
        <row r="6865">
          <cell r="AC6865">
            <v>0</v>
          </cell>
        </row>
        <row r="6866">
          <cell r="AC6866">
            <v>0</v>
          </cell>
        </row>
        <row r="6867">
          <cell r="AC6867">
            <v>0</v>
          </cell>
        </row>
        <row r="6868">
          <cell r="AC6868">
            <v>0</v>
          </cell>
        </row>
        <row r="6869">
          <cell r="AC6869">
            <v>0</v>
          </cell>
        </row>
        <row r="6870">
          <cell r="AC6870">
            <v>0</v>
          </cell>
        </row>
        <row r="6871">
          <cell r="AC6871">
            <v>0</v>
          </cell>
        </row>
        <row r="6872">
          <cell r="AC6872">
            <v>0</v>
          </cell>
        </row>
        <row r="6873">
          <cell r="AC6873">
            <v>0</v>
          </cell>
        </row>
        <row r="6874">
          <cell r="AC6874">
            <v>0</v>
          </cell>
        </row>
        <row r="6875">
          <cell r="AC6875">
            <v>0</v>
          </cell>
        </row>
        <row r="6876">
          <cell r="AC6876">
            <v>0</v>
          </cell>
        </row>
        <row r="6877">
          <cell r="AC6877">
            <v>0</v>
          </cell>
        </row>
        <row r="6878">
          <cell r="AC6878">
            <v>0</v>
          </cell>
        </row>
        <row r="6879">
          <cell r="AC6879">
            <v>0</v>
          </cell>
        </row>
        <row r="6880">
          <cell r="AC6880">
            <v>0</v>
          </cell>
        </row>
        <row r="6881">
          <cell r="AC6881">
            <v>0</v>
          </cell>
        </row>
        <row r="6882">
          <cell r="AC6882">
            <v>0</v>
          </cell>
        </row>
        <row r="6883">
          <cell r="AC6883">
            <v>0</v>
          </cell>
        </row>
        <row r="6884">
          <cell r="AC6884">
            <v>0</v>
          </cell>
        </row>
        <row r="6885">
          <cell r="AC6885">
            <v>0</v>
          </cell>
        </row>
        <row r="6886">
          <cell r="AC6886">
            <v>0</v>
          </cell>
        </row>
        <row r="6887">
          <cell r="AC6887">
            <v>0</v>
          </cell>
        </row>
        <row r="6888">
          <cell r="AC6888">
            <v>0</v>
          </cell>
        </row>
        <row r="6889">
          <cell r="AC6889">
            <v>0</v>
          </cell>
        </row>
        <row r="6890">
          <cell r="AC6890">
            <v>0</v>
          </cell>
        </row>
        <row r="6891">
          <cell r="AC6891">
            <v>0</v>
          </cell>
        </row>
        <row r="6892">
          <cell r="AC6892">
            <v>0</v>
          </cell>
        </row>
        <row r="6893">
          <cell r="AC6893">
            <v>0</v>
          </cell>
        </row>
        <row r="6894">
          <cell r="AC6894">
            <v>0</v>
          </cell>
        </row>
        <row r="6895">
          <cell r="AC6895">
            <v>0</v>
          </cell>
        </row>
        <row r="6896">
          <cell r="AC6896">
            <v>0</v>
          </cell>
        </row>
        <row r="6897">
          <cell r="AC6897">
            <v>0</v>
          </cell>
        </row>
        <row r="6898">
          <cell r="AC6898">
            <v>0</v>
          </cell>
        </row>
        <row r="6899">
          <cell r="AC6899">
            <v>0</v>
          </cell>
        </row>
        <row r="6900">
          <cell r="AC6900">
            <v>0</v>
          </cell>
        </row>
        <row r="6901">
          <cell r="AC6901">
            <v>0</v>
          </cell>
        </row>
        <row r="6902">
          <cell r="AC6902">
            <v>0</v>
          </cell>
        </row>
        <row r="6903">
          <cell r="AC6903">
            <v>0</v>
          </cell>
        </row>
        <row r="6904">
          <cell r="AC6904">
            <v>0</v>
          </cell>
        </row>
        <row r="6905">
          <cell r="AC6905">
            <v>0</v>
          </cell>
        </row>
        <row r="6906">
          <cell r="AC6906">
            <v>0</v>
          </cell>
        </row>
        <row r="6907">
          <cell r="AC6907">
            <v>0</v>
          </cell>
        </row>
        <row r="6908">
          <cell r="AC6908">
            <v>0</v>
          </cell>
        </row>
        <row r="6909">
          <cell r="AC6909">
            <v>0</v>
          </cell>
        </row>
        <row r="6910">
          <cell r="AC6910">
            <v>0</v>
          </cell>
        </row>
        <row r="6911">
          <cell r="AC6911">
            <v>0</v>
          </cell>
        </row>
        <row r="6912">
          <cell r="AC6912">
            <v>0</v>
          </cell>
        </row>
        <row r="6913">
          <cell r="AC6913">
            <v>0</v>
          </cell>
        </row>
        <row r="6914">
          <cell r="AC6914">
            <v>0</v>
          </cell>
        </row>
        <row r="6915">
          <cell r="AC6915">
            <v>0</v>
          </cell>
        </row>
        <row r="6916">
          <cell r="AC6916">
            <v>0</v>
          </cell>
        </row>
        <row r="6917">
          <cell r="AC6917">
            <v>0</v>
          </cell>
        </row>
        <row r="6918">
          <cell r="AC6918">
            <v>0</v>
          </cell>
        </row>
        <row r="6919">
          <cell r="AC6919">
            <v>0</v>
          </cell>
        </row>
        <row r="6920">
          <cell r="AC6920">
            <v>0</v>
          </cell>
        </row>
        <row r="6921">
          <cell r="AC6921">
            <v>0</v>
          </cell>
        </row>
        <row r="6922">
          <cell r="AC6922">
            <v>0</v>
          </cell>
        </row>
        <row r="6923">
          <cell r="AC6923">
            <v>0</v>
          </cell>
        </row>
        <row r="6924">
          <cell r="AC6924">
            <v>0</v>
          </cell>
        </row>
        <row r="6925">
          <cell r="AC6925">
            <v>0</v>
          </cell>
        </row>
        <row r="6926">
          <cell r="AC6926">
            <v>0</v>
          </cell>
        </row>
        <row r="6927">
          <cell r="AC6927">
            <v>0</v>
          </cell>
        </row>
        <row r="6928">
          <cell r="AC6928">
            <v>0</v>
          </cell>
        </row>
        <row r="6929">
          <cell r="AC6929">
            <v>0</v>
          </cell>
        </row>
        <row r="6930">
          <cell r="AC6930">
            <v>0</v>
          </cell>
        </row>
        <row r="6931">
          <cell r="AC6931">
            <v>0</v>
          </cell>
        </row>
        <row r="6932">
          <cell r="AC6932">
            <v>0</v>
          </cell>
        </row>
        <row r="6933">
          <cell r="AC6933">
            <v>0</v>
          </cell>
        </row>
        <row r="6934">
          <cell r="AC6934">
            <v>0</v>
          </cell>
        </row>
        <row r="6935">
          <cell r="AC6935">
            <v>0</v>
          </cell>
        </row>
        <row r="6936">
          <cell r="AC6936">
            <v>0</v>
          </cell>
        </row>
        <row r="6937">
          <cell r="AC6937">
            <v>0</v>
          </cell>
        </row>
        <row r="6938">
          <cell r="AC6938">
            <v>0</v>
          </cell>
        </row>
        <row r="6939">
          <cell r="AC6939">
            <v>0</v>
          </cell>
        </row>
        <row r="6940">
          <cell r="AC6940">
            <v>0</v>
          </cell>
        </row>
        <row r="6941">
          <cell r="AC6941">
            <v>0</v>
          </cell>
        </row>
        <row r="6942">
          <cell r="AC6942">
            <v>0</v>
          </cell>
        </row>
        <row r="6943">
          <cell r="AC6943">
            <v>0</v>
          </cell>
        </row>
        <row r="6944">
          <cell r="AC6944">
            <v>0</v>
          </cell>
        </row>
        <row r="6945">
          <cell r="AC6945">
            <v>0</v>
          </cell>
        </row>
        <row r="6946">
          <cell r="AC6946">
            <v>0</v>
          </cell>
        </row>
        <row r="6947">
          <cell r="AC6947">
            <v>0</v>
          </cell>
        </row>
        <row r="6948">
          <cell r="AC6948">
            <v>0</v>
          </cell>
        </row>
        <row r="6949">
          <cell r="AC6949">
            <v>0</v>
          </cell>
        </row>
        <row r="6950">
          <cell r="AC6950">
            <v>0</v>
          </cell>
        </row>
        <row r="6951">
          <cell r="AC6951">
            <v>0</v>
          </cell>
        </row>
        <row r="6952">
          <cell r="AC6952">
            <v>0</v>
          </cell>
        </row>
        <row r="6953">
          <cell r="AC6953">
            <v>0</v>
          </cell>
        </row>
        <row r="6954">
          <cell r="AC6954">
            <v>0</v>
          </cell>
        </row>
        <row r="6955">
          <cell r="AC6955">
            <v>0</v>
          </cell>
        </row>
        <row r="6956">
          <cell r="AC6956">
            <v>0</v>
          </cell>
        </row>
        <row r="6957">
          <cell r="AC6957">
            <v>0</v>
          </cell>
        </row>
        <row r="6958">
          <cell r="AC6958">
            <v>0</v>
          </cell>
        </row>
        <row r="6959">
          <cell r="AC6959">
            <v>0</v>
          </cell>
        </row>
        <row r="6960">
          <cell r="AC6960">
            <v>0</v>
          </cell>
        </row>
        <row r="6961">
          <cell r="AC6961">
            <v>0</v>
          </cell>
        </row>
        <row r="6962">
          <cell r="AC6962">
            <v>0</v>
          </cell>
        </row>
        <row r="6963">
          <cell r="AC6963">
            <v>0</v>
          </cell>
        </row>
        <row r="6964">
          <cell r="AC6964">
            <v>0</v>
          </cell>
        </row>
        <row r="6965">
          <cell r="AC6965">
            <v>0</v>
          </cell>
        </row>
        <row r="6966">
          <cell r="AC6966">
            <v>0</v>
          </cell>
        </row>
        <row r="6967">
          <cell r="AC6967">
            <v>0</v>
          </cell>
        </row>
        <row r="6968">
          <cell r="AC6968">
            <v>0</v>
          </cell>
        </row>
        <row r="6969">
          <cell r="AC6969">
            <v>0</v>
          </cell>
        </row>
        <row r="6970">
          <cell r="AC6970">
            <v>0</v>
          </cell>
        </row>
        <row r="6971">
          <cell r="AC6971">
            <v>0</v>
          </cell>
        </row>
        <row r="6972">
          <cell r="AC6972">
            <v>0</v>
          </cell>
        </row>
        <row r="6973">
          <cell r="AC6973">
            <v>0</v>
          </cell>
        </row>
        <row r="6974">
          <cell r="AC6974">
            <v>0</v>
          </cell>
        </row>
        <row r="6975">
          <cell r="AC6975">
            <v>0</v>
          </cell>
        </row>
        <row r="6976">
          <cell r="AC6976">
            <v>0</v>
          </cell>
        </row>
        <row r="6977">
          <cell r="AC6977">
            <v>0</v>
          </cell>
        </row>
        <row r="6978">
          <cell r="AC6978">
            <v>0</v>
          </cell>
        </row>
        <row r="6979">
          <cell r="AC6979">
            <v>0</v>
          </cell>
        </row>
        <row r="6980">
          <cell r="AC6980">
            <v>0</v>
          </cell>
        </row>
        <row r="6981">
          <cell r="AC6981">
            <v>0</v>
          </cell>
        </row>
        <row r="6982">
          <cell r="AC6982">
            <v>0</v>
          </cell>
        </row>
        <row r="6983">
          <cell r="AC6983">
            <v>0</v>
          </cell>
        </row>
        <row r="6984">
          <cell r="AC6984">
            <v>0</v>
          </cell>
        </row>
        <row r="6985">
          <cell r="AC6985">
            <v>0</v>
          </cell>
        </row>
        <row r="6986">
          <cell r="AC6986">
            <v>0</v>
          </cell>
        </row>
        <row r="6987">
          <cell r="AC6987">
            <v>0</v>
          </cell>
        </row>
        <row r="6988">
          <cell r="AC6988">
            <v>0</v>
          </cell>
        </row>
        <row r="6989">
          <cell r="AC6989">
            <v>0</v>
          </cell>
        </row>
        <row r="6990">
          <cell r="AC6990">
            <v>0</v>
          </cell>
        </row>
        <row r="6991">
          <cell r="AC6991">
            <v>0</v>
          </cell>
        </row>
        <row r="6992">
          <cell r="AC6992">
            <v>0</v>
          </cell>
        </row>
        <row r="6993">
          <cell r="AC6993">
            <v>0</v>
          </cell>
        </row>
        <row r="6994">
          <cell r="AC6994">
            <v>0</v>
          </cell>
        </row>
        <row r="6995">
          <cell r="AC6995">
            <v>0</v>
          </cell>
        </row>
        <row r="6996">
          <cell r="AC6996">
            <v>0</v>
          </cell>
        </row>
        <row r="6997">
          <cell r="AC6997">
            <v>0</v>
          </cell>
        </row>
        <row r="6998">
          <cell r="AC6998">
            <v>0</v>
          </cell>
        </row>
        <row r="6999">
          <cell r="AC6999">
            <v>0</v>
          </cell>
        </row>
        <row r="7000">
          <cell r="AC7000">
            <v>0</v>
          </cell>
        </row>
        <row r="7001">
          <cell r="AC7001">
            <v>0</v>
          </cell>
        </row>
        <row r="7002">
          <cell r="AC7002">
            <v>0</v>
          </cell>
        </row>
        <row r="7003">
          <cell r="AC7003">
            <v>0</v>
          </cell>
        </row>
        <row r="7004">
          <cell r="AC7004">
            <v>0</v>
          </cell>
        </row>
        <row r="7005">
          <cell r="AC7005">
            <v>0</v>
          </cell>
        </row>
        <row r="7006">
          <cell r="AC7006">
            <v>0</v>
          </cell>
        </row>
        <row r="7007">
          <cell r="AC7007">
            <v>0</v>
          </cell>
        </row>
        <row r="7008">
          <cell r="AC7008">
            <v>0</v>
          </cell>
        </row>
        <row r="7009">
          <cell r="AC7009">
            <v>0</v>
          </cell>
        </row>
        <row r="7010">
          <cell r="AC7010">
            <v>0</v>
          </cell>
        </row>
        <row r="7011">
          <cell r="AC7011">
            <v>0</v>
          </cell>
        </row>
        <row r="7012">
          <cell r="AC7012">
            <v>0</v>
          </cell>
        </row>
        <row r="7013">
          <cell r="AC7013">
            <v>0</v>
          </cell>
        </row>
        <row r="7014">
          <cell r="AC7014">
            <v>0</v>
          </cell>
        </row>
        <row r="7015">
          <cell r="AC7015">
            <v>0</v>
          </cell>
        </row>
        <row r="7016">
          <cell r="AC7016">
            <v>0</v>
          </cell>
        </row>
        <row r="7017">
          <cell r="AC7017">
            <v>0</v>
          </cell>
        </row>
        <row r="7018">
          <cell r="AC7018">
            <v>0</v>
          </cell>
        </row>
        <row r="7019">
          <cell r="AC7019">
            <v>0</v>
          </cell>
        </row>
        <row r="7020">
          <cell r="AC7020">
            <v>0</v>
          </cell>
        </row>
        <row r="7021">
          <cell r="AC7021">
            <v>0</v>
          </cell>
        </row>
        <row r="7022">
          <cell r="AC7022">
            <v>0</v>
          </cell>
        </row>
        <row r="7023">
          <cell r="AC7023">
            <v>0</v>
          </cell>
        </row>
        <row r="7024">
          <cell r="AC7024">
            <v>0</v>
          </cell>
        </row>
        <row r="7025">
          <cell r="AC7025">
            <v>0</v>
          </cell>
        </row>
        <row r="7026">
          <cell r="AC7026">
            <v>0</v>
          </cell>
        </row>
        <row r="7027">
          <cell r="AC7027">
            <v>0</v>
          </cell>
        </row>
        <row r="7028">
          <cell r="AC7028">
            <v>0</v>
          </cell>
        </row>
        <row r="7029">
          <cell r="AC7029">
            <v>0</v>
          </cell>
        </row>
        <row r="7030">
          <cell r="AC7030">
            <v>0</v>
          </cell>
        </row>
        <row r="7031">
          <cell r="AC7031">
            <v>0</v>
          </cell>
        </row>
        <row r="7032">
          <cell r="AC7032">
            <v>0</v>
          </cell>
        </row>
        <row r="7033">
          <cell r="AC7033">
            <v>0</v>
          </cell>
        </row>
        <row r="7034">
          <cell r="AC7034">
            <v>0</v>
          </cell>
        </row>
        <row r="7035">
          <cell r="AC7035">
            <v>0</v>
          </cell>
        </row>
        <row r="7036">
          <cell r="AC7036">
            <v>0</v>
          </cell>
        </row>
        <row r="7037">
          <cell r="AC7037">
            <v>0</v>
          </cell>
        </row>
        <row r="7038">
          <cell r="AC7038">
            <v>0</v>
          </cell>
        </row>
        <row r="7039">
          <cell r="AC7039">
            <v>0</v>
          </cell>
        </row>
        <row r="7040">
          <cell r="AC7040">
            <v>0</v>
          </cell>
        </row>
        <row r="7041">
          <cell r="AC7041">
            <v>0</v>
          </cell>
        </row>
        <row r="7042">
          <cell r="AC7042">
            <v>0</v>
          </cell>
        </row>
        <row r="7043">
          <cell r="AC7043">
            <v>0</v>
          </cell>
        </row>
        <row r="7044">
          <cell r="AC7044">
            <v>0</v>
          </cell>
        </row>
        <row r="7045">
          <cell r="AC7045">
            <v>0</v>
          </cell>
        </row>
        <row r="7046">
          <cell r="AC7046">
            <v>0</v>
          </cell>
        </row>
        <row r="7047">
          <cell r="AC7047">
            <v>0</v>
          </cell>
        </row>
        <row r="7048">
          <cell r="AC7048">
            <v>0</v>
          </cell>
        </row>
        <row r="7049">
          <cell r="AC7049">
            <v>0</v>
          </cell>
        </row>
        <row r="7050">
          <cell r="AC7050">
            <v>0</v>
          </cell>
        </row>
        <row r="7051">
          <cell r="AC7051">
            <v>0</v>
          </cell>
        </row>
        <row r="7052">
          <cell r="AC7052">
            <v>0</v>
          </cell>
        </row>
        <row r="7053">
          <cell r="AC7053">
            <v>0</v>
          </cell>
        </row>
        <row r="7054">
          <cell r="AC7054">
            <v>0</v>
          </cell>
        </row>
        <row r="7055">
          <cell r="AC7055">
            <v>0</v>
          </cell>
        </row>
        <row r="7056">
          <cell r="AC7056">
            <v>0</v>
          </cell>
        </row>
        <row r="7057">
          <cell r="AC7057">
            <v>0</v>
          </cell>
        </row>
        <row r="7058">
          <cell r="AC7058">
            <v>0</v>
          </cell>
        </row>
        <row r="7059">
          <cell r="AC7059">
            <v>0</v>
          </cell>
        </row>
        <row r="7060">
          <cell r="AC7060">
            <v>0</v>
          </cell>
        </row>
        <row r="7061">
          <cell r="AC7061">
            <v>0</v>
          </cell>
        </row>
        <row r="7062">
          <cell r="AC7062">
            <v>0</v>
          </cell>
        </row>
        <row r="7063">
          <cell r="AC7063">
            <v>0</v>
          </cell>
        </row>
        <row r="7064">
          <cell r="AC7064">
            <v>0</v>
          </cell>
        </row>
        <row r="7065">
          <cell r="AC7065">
            <v>0</v>
          </cell>
        </row>
        <row r="7066">
          <cell r="AC7066">
            <v>0</v>
          </cell>
        </row>
        <row r="7067">
          <cell r="AC7067">
            <v>0</v>
          </cell>
        </row>
        <row r="7068">
          <cell r="AC7068">
            <v>0</v>
          </cell>
        </row>
        <row r="7069">
          <cell r="AC7069">
            <v>0</v>
          </cell>
        </row>
        <row r="7070">
          <cell r="AC7070">
            <v>0</v>
          </cell>
        </row>
        <row r="7071">
          <cell r="AC7071">
            <v>0</v>
          </cell>
        </row>
        <row r="7072">
          <cell r="AC7072">
            <v>0</v>
          </cell>
        </row>
        <row r="7073">
          <cell r="AC7073">
            <v>0</v>
          </cell>
        </row>
        <row r="7074">
          <cell r="AC7074">
            <v>0</v>
          </cell>
        </row>
        <row r="7075">
          <cell r="AC7075">
            <v>0</v>
          </cell>
        </row>
        <row r="7076">
          <cell r="AC7076">
            <v>0</v>
          </cell>
        </row>
        <row r="7077">
          <cell r="AC7077">
            <v>0</v>
          </cell>
        </row>
        <row r="7078">
          <cell r="AC7078">
            <v>0</v>
          </cell>
        </row>
        <row r="7079">
          <cell r="AC7079">
            <v>0</v>
          </cell>
        </row>
        <row r="7080">
          <cell r="AC7080">
            <v>0</v>
          </cell>
        </row>
        <row r="7081">
          <cell r="AC7081">
            <v>0</v>
          </cell>
        </row>
        <row r="7082">
          <cell r="AC7082">
            <v>0</v>
          </cell>
        </row>
        <row r="7083">
          <cell r="AC7083">
            <v>0</v>
          </cell>
        </row>
        <row r="7084">
          <cell r="AC7084">
            <v>0</v>
          </cell>
        </row>
        <row r="7085">
          <cell r="AC7085">
            <v>0</v>
          </cell>
        </row>
        <row r="7086">
          <cell r="AC7086">
            <v>0</v>
          </cell>
        </row>
        <row r="7087">
          <cell r="AC7087">
            <v>0</v>
          </cell>
        </row>
        <row r="7088">
          <cell r="AC7088">
            <v>0</v>
          </cell>
        </row>
        <row r="7089">
          <cell r="AC7089">
            <v>0</v>
          </cell>
        </row>
        <row r="7090">
          <cell r="AC7090">
            <v>0</v>
          </cell>
        </row>
        <row r="7091">
          <cell r="AC7091">
            <v>0</v>
          </cell>
        </row>
        <row r="7092">
          <cell r="AC7092">
            <v>0</v>
          </cell>
        </row>
        <row r="7093">
          <cell r="AC7093">
            <v>0</v>
          </cell>
        </row>
        <row r="7094">
          <cell r="AC7094">
            <v>0</v>
          </cell>
        </row>
        <row r="7095">
          <cell r="AC7095">
            <v>0</v>
          </cell>
        </row>
        <row r="7096">
          <cell r="AC7096">
            <v>0</v>
          </cell>
        </row>
        <row r="7097">
          <cell r="AC7097">
            <v>0</v>
          </cell>
        </row>
        <row r="7098">
          <cell r="AC7098">
            <v>0</v>
          </cell>
        </row>
        <row r="7099">
          <cell r="AC7099">
            <v>0</v>
          </cell>
        </row>
        <row r="7100">
          <cell r="AC7100">
            <v>0</v>
          </cell>
        </row>
        <row r="7101">
          <cell r="AC7101">
            <v>0</v>
          </cell>
        </row>
        <row r="7102">
          <cell r="AC7102">
            <v>0</v>
          </cell>
        </row>
        <row r="7103">
          <cell r="AC7103">
            <v>0</v>
          </cell>
        </row>
        <row r="7104">
          <cell r="AC7104">
            <v>0</v>
          </cell>
        </row>
        <row r="7105">
          <cell r="AC7105">
            <v>0</v>
          </cell>
        </row>
        <row r="7106">
          <cell r="AC7106">
            <v>0</v>
          </cell>
        </row>
        <row r="7107">
          <cell r="AC7107">
            <v>0</v>
          </cell>
        </row>
        <row r="7108">
          <cell r="AC7108">
            <v>0</v>
          </cell>
        </row>
        <row r="7109">
          <cell r="AC7109">
            <v>0</v>
          </cell>
        </row>
        <row r="7110">
          <cell r="AC7110">
            <v>0</v>
          </cell>
        </row>
        <row r="7111">
          <cell r="AC7111">
            <v>0</v>
          </cell>
        </row>
        <row r="7112">
          <cell r="AC7112">
            <v>0</v>
          </cell>
        </row>
        <row r="7113">
          <cell r="AC7113">
            <v>0</v>
          </cell>
        </row>
        <row r="7114">
          <cell r="AC7114">
            <v>0</v>
          </cell>
        </row>
        <row r="7115">
          <cell r="AC7115">
            <v>0</v>
          </cell>
        </row>
        <row r="7116">
          <cell r="AC7116">
            <v>0</v>
          </cell>
        </row>
        <row r="7117">
          <cell r="AC7117">
            <v>0</v>
          </cell>
        </row>
        <row r="7118">
          <cell r="AC7118">
            <v>0</v>
          </cell>
        </row>
        <row r="7119">
          <cell r="AC7119">
            <v>0</v>
          </cell>
        </row>
        <row r="7120">
          <cell r="AC7120">
            <v>0</v>
          </cell>
        </row>
        <row r="7121">
          <cell r="AC7121">
            <v>0</v>
          </cell>
        </row>
        <row r="7122">
          <cell r="AC7122">
            <v>0</v>
          </cell>
        </row>
        <row r="7123">
          <cell r="AC7123">
            <v>0</v>
          </cell>
        </row>
        <row r="7124">
          <cell r="AC7124">
            <v>0</v>
          </cell>
        </row>
        <row r="7125">
          <cell r="AC7125">
            <v>0</v>
          </cell>
        </row>
        <row r="7126">
          <cell r="AC7126">
            <v>0</v>
          </cell>
        </row>
        <row r="7127">
          <cell r="AC7127">
            <v>0</v>
          </cell>
        </row>
        <row r="7128">
          <cell r="AC7128">
            <v>0</v>
          </cell>
        </row>
        <row r="7129">
          <cell r="AC7129">
            <v>0</v>
          </cell>
        </row>
        <row r="7130">
          <cell r="AC7130">
            <v>0</v>
          </cell>
        </row>
        <row r="7131">
          <cell r="AC7131">
            <v>0</v>
          </cell>
        </row>
        <row r="7132">
          <cell r="AC7132">
            <v>0</v>
          </cell>
        </row>
        <row r="7133">
          <cell r="AC7133">
            <v>0</v>
          </cell>
        </row>
        <row r="7134">
          <cell r="AC7134">
            <v>0</v>
          </cell>
        </row>
        <row r="7135">
          <cell r="AC7135">
            <v>0</v>
          </cell>
        </row>
        <row r="7136">
          <cell r="AC7136">
            <v>0</v>
          </cell>
        </row>
        <row r="7137">
          <cell r="AC7137">
            <v>0</v>
          </cell>
        </row>
        <row r="7138">
          <cell r="AC7138">
            <v>0</v>
          </cell>
        </row>
        <row r="7139">
          <cell r="AC7139">
            <v>0</v>
          </cell>
        </row>
        <row r="7140">
          <cell r="AC7140">
            <v>0</v>
          </cell>
        </row>
        <row r="7141">
          <cell r="AC7141">
            <v>0</v>
          </cell>
        </row>
        <row r="7142">
          <cell r="AC7142">
            <v>0</v>
          </cell>
        </row>
        <row r="7143">
          <cell r="AC7143">
            <v>0</v>
          </cell>
        </row>
        <row r="7144">
          <cell r="AC7144">
            <v>0</v>
          </cell>
        </row>
        <row r="7145">
          <cell r="AC7145">
            <v>0</v>
          </cell>
        </row>
        <row r="7146">
          <cell r="AC7146">
            <v>0</v>
          </cell>
        </row>
        <row r="7147">
          <cell r="AC7147">
            <v>0</v>
          </cell>
        </row>
        <row r="7148">
          <cell r="AC7148">
            <v>0</v>
          </cell>
        </row>
        <row r="7149">
          <cell r="AC7149">
            <v>0</v>
          </cell>
        </row>
        <row r="7150">
          <cell r="AC7150">
            <v>0</v>
          </cell>
        </row>
        <row r="7151">
          <cell r="AC7151">
            <v>0</v>
          </cell>
        </row>
        <row r="7152">
          <cell r="AC7152">
            <v>0</v>
          </cell>
        </row>
        <row r="7153">
          <cell r="AC7153">
            <v>0</v>
          </cell>
        </row>
        <row r="7154">
          <cell r="AC7154">
            <v>0</v>
          </cell>
        </row>
        <row r="7155">
          <cell r="AC7155">
            <v>0</v>
          </cell>
        </row>
        <row r="7156">
          <cell r="AC7156">
            <v>0</v>
          </cell>
        </row>
        <row r="7157">
          <cell r="AC7157">
            <v>0</v>
          </cell>
        </row>
        <row r="7158">
          <cell r="AC7158">
            <v>0</v>
          </cell>
        </row>
        <row r="7159">
          <cell r="AC7159">
            <v>0</v>
          </cell>
        </row>
        <row r="7160">
          <cell r="AC7160">
            <v>0</v>
          </cell>
        </row>
        <row r="7161">
          <cell r="AC7161">
            <v>0</v>
          </cell>
        </row>
        <row r="7162">
          <cell r="AC7162">
            <v>0</v>
          </cell>
        </row>
        <row r="7163">
          <cell r="AC7163">
            <v>0</v>
          </cell>
        </row>
        <row r="7164">
          <cell r="AC7164">
            <v>0</v>
          </cell>
        </row>
        <row r="7165">
          <cell r="AC7165">
            <v>0</v>
          </cell>
        </row>
        <row r="7166">
          <cell r="AC7166">
            <v>0</v>
          </cell>
        </row>
        <row r="7167">
          <cell r="AC7167">
            <v>0</v>
          </cell>
        </row>
        <row r="7168">
          <cell r="AC7168">
            <v>0</v>
          </cell>
        </row>
        <row r="7169">
          <cell r="AC7169">
            <v>0</v>
          </cell>
        </row>
        <row r="7170">
          <cell r="AC7170">
            <v>0</v>
          </cell>
        </row>
        <row r="7171">
          <cell r="AC7171">
            <v>0</v>
          </cell>
        </row>
        <row r="7172">
          <cell r="AC7172">
            <v>0</v>
          </cell>
        </row>
        <row r="7173">
          <cell r="AC7173">
            <v>0</v>
          </cell>
        </row>
        <row r="7174">
          <cell r="AC7174">
            <v>0</v>
          </cell>
        </row>
        <row r="7175">
          <cell r="AC7175">
            <v>0</v>
          </cell>
        </row>
        <row r="7176">
          <cell r="AC7176">
            <v>0</v>
          </cell>
        </row>
        <row r="7177">
          <cell r="AC7177">
            <v>0</v>
          </cell>
        </row>
        <row r="7178">
          <cell r="AC7178">
            <v>0</v>
          </cell>
        </row>
        <row r="7179">
          <cell r="AC7179">
            <v>0</v>
          </cell>
        </row>
        <row r="7180">
          <cell r="AC7180">
            <v>0</v>
          </cell>
        </row>
        <row r="7181">
          <cell r="AC7181">
            <v>0</v>
          </cell>
        </row>
        <row r="7182">
          <cell r="AC7182">
            <v>0</v>
          </cell>
        </row>
        <row r="7183">
          <cell r="AC7183">
            <v>0</v>
          </cell>
        </row>
        <row r="7184">
          <cell r="AC7184">
            <v>0</v>
          </cell>
        </row>
        <row r="7185">
          <cell r="AC7185">
            <v>0</v>
          </cell>
        </row>
        <row r="7186">
          <cell r="AC7186">
            <v>0</v>
          </cell>
        </row>
        <row r="7187">
          <cell r="AC7187">
            <v>0</v>
          </cell>
        </row>
        <row r="7188">
          <cell r="AC7188">
            <v>0</v>
          </cell>
        </row>
        <row r="7189">
          <cell r="AC7189">
            <v>0</v>
          </cell>
        </row>
        <row r="7190">
          <cell r="AC7190">
            <v>0</v>
          </cell>
        </row>
        <row r="7191">
          <cell r="AC7191">
            <v>0</v>
          </cell>
        </row>
        <row r="7192">
          <cell r="AC7192">
            <v>0</v>
          </cell>
        </row>
        <row r="7193">
          <cell r="AC7193">
            <v>0</v>
          </cell>
        </row>
        <row r="7194">
          <cell r="AC7194">
            <v>0</v>
          </cell>
        </row>
        <row r="7195">
          <cell r="AC7195">
            <v>0</v>
          </cell>
        </row>
        <row r="7196">
          <cell r="AC7196">
            <v>0</v>
          </cell>
        </row>
        <row r="7197">
          <cell r="AC7197">
            <v>0</v>
          </cell>
        </row>
        <row r="7198">
          <cell r="AC7198">
            <v>0</v>
          </cell>
        </row>
        <row r="7199">
          <cell r="AC7199">
            <v>0</v>
          </cell>
        </row>
        <row r="7200">
          <cell r="AC7200">
            <v>0</v>
          </cell>
        </row>
        <row r="7201">
          <cell r="AC7201">
            <v>0</v>
          </cell>
        </row>
        <row r="7202">
          <cell r="AC7202">
            <v>0</v>
          </cell>
        </row>
        <row r="7203">
          <cell r="AC7203">
            <v>0</v>
          </cell>
        </row>
        <row r="7204">
          <cell r="AC7204">
            <v>0</v>
          </cell>
        </row>
        <row r="7205">
          <cell r="AC7205">
            <v>0</v>
          </cell>
        </row>
        <row r="7206">
          <cell r="AC7206">
            <v>0</v>
          </cell>
        </row>
        <row r="7207">
          <cell r="AC7207">
            <v>0</v>
          </cell>
        </row>
        <row r="7208">
          <cell r="AC7208">
            <v>0</v>
          </cell>
        </row>
        <row r="7209">
          <cell r="AC7209">
            <v>0</v>
          </cell>
        </row>
        <row r="7210">
          <cell r="AC7210">
            <v>0</v>
          </cell>
        </row>
        <row r="7211">
          <cell r="AC7211">
            <v>0</v>
          </cell>
        </row>
        <row r="7212">
          <cell r="AC7212">
            <v>0</v>
          </cell>
        </row>
        <row r="7213">
          <cell r="AC7213">
            <v>0</v>
          </cell>
        </row>
        <row r="7214">
          <cell r="AC7214">
            <v>0</v>
          </cell>
        </row>
        <row r="7215">
          <cell r="AC7215">
            <v>0</v>
          </cell>
        </row>
        <row r="7216">
          <cell r="AC7216">
            <v>0</v>
          </cell>
        </row>
        <row r="7217">
          <cell r="AC7217">
            <v>0</v>
          </cell>
        </row>
        <row r="7218">
          <cell r="AC7218">
            <v>0</v>
          </cell>
        </row>
        <row r="7219">
          <cell r="AC7219">
            <v>0</v>
          </cell>
        </row>
        <row r="7220">
          <cell r="AC7220">
            <v>0</v>
          </cell>
        </row>
        <row r="7221">
          <cell r="AC7221">
            <v>0</v>
          </cell>
        </row>
        <row r="7222">
          <cell r="AC7222">
            <v>0</v>
          </cell>
        </row>
        <row r="7223">
          <cell r="AC7223">
            <v>0</v>
          </cell>
        </row>
        <row r="7224">
          <cell r="AC7224">
            <v>0</v>
          </cell>
        </row>
        <row r="7225">
          <cell r="AC7225">
            <v>0</v>
          </cell>
        </row>
        <row r="7226">
          <cell r="AC7226">
            <v>0</v>
          </cell>
        </row>
        <row r="7227">
          <cell r="AC7227">
            <v>0</v>
          </cell>
        </row>
        <row r="7228">
          <cell r="AC7228">
            <v>0</v>
          </cell>
        </row>
        <row r="7229">
          <cell r="AC7229">
            <v>0</v>
          </cell>
        </row>
        <row r="7230">
          <cell r="AC7230">
            <v>0</v>
          </cell>
        </row>
        <row r="7231">
          <cell r="AC7231">
            <v>0</v>
          </cell>
        </row>
        <row r="7232">
          <cell r="AC7232">
            <v>0</v>
          </cell>
        </row>
        <row r="7233">
          <cell r="AC7233">
            <v>0</v>
          </cell>
        </row>
        <row r="7234">
          <cell r="AC7234">
            <v>0</v>
          </cell>
        </row>
        <row r="7235">
          <cell r="AC7235">
            <v>0</v>
          </cell>
        </row>
        <row r="7236">
          <cell r="AC7236">
            <v>0</v>
          </cell>
        </row>
        <row r="7237">
          <cell r="AC7237">
            <v>0</v>
          </cell>
        </row>
        <row r="7238">
          <cell r="AC7238">
            <v>0</v>
          </cell>
        </row>
        <row r="7239">
          <cell r="AC7239">
            <v>0</v>
          </cell>
        </row>
        <row r="7240">
          <cell r="AC7240">
            <v>0</v>
          </cell>
        </row>
        <row r="7241">
          <cell r="AC7241">
            <v>0</v>
          </cell>
        </row>
        <row r="7242">
          <cell r="AC7242">
            <v>0</v>
          </cell>
        </row>
        <row r="7243">
          <cell r="AC7243">
            <v>0</v>
          </cell>
        </row>
        <row r="7244">
          <cell r="AC7244">
            <v>0</v>
          </cell>
        </row>
        <row r="7245">
          <cell r="AC7245">
            <v>0</v>
          </cell>
        </row>
        <row r="7246">
          <cell r="AC7246">
            <v>0</v>
          </cell>
        </row>
        <row r="7247">
          <cell r="AC7247">
            <v>0</v>
          </cell>
        </row>
        <row r="7248">
          <cell r="AC7248">
            <v>0</v>
          </cell>
        </row>
        <row r="7249">
          <cell r="AC7249">
            <v>0</v>
          </cell>
        </row>
        <row r="7250">
          <cell r="AC7250">
            <v>0</v>
          </cell>
        </row>
        <row r="7251">
          <cell r="AC7251">
            <v>0</v>
          </cell>
        </row>
        <row r="7252">
          <cell r="AC7252">
            <v>0</v>
          </cell>
        </row>
        <row r="7253">
          <cell r="AC7253">
            <v>0</v>
          </cell>
        </row>
        <row r="7254">
          <cell r="AC7254">
            <v>0</v>
          </cell>
        </row>
        <row r="7255">
          <cell r="AC7255">
            <v>0</v>
          </cell>
        </row>
        <row r="7256">
          <cell r="AC7256">
            <v>0</v>
          </cell>
        </row>
        <row r="7257">
          <cell r="AC7257">
            <v>0</v>
          </cell>
        </row>
        <row r="7258">
          <cell r="AC7258">
            <v>0</v>
          </cell>
        </row>
        <row r="7259">
          <cell r="AC7259">
            <v>0</v>
          </cell>
        </row>
        <row r="7260">
          <cell r="AC7260">
            <v>0</v>
          </cell>
        </row>
        <row r="7261">
          <cell r="AC7261">
            <v>0</v>
          </cell>
        </row>
        <row r="7262">
          <cell r="AC7262">
            <v>0</v>
          </cell>
        </row>
        <row r="7263">
          <cell r="AC7263">
            <v>0</v>
          </cell>
        </row>
        <row r="7264">
          <cell r="AC7264">
            <v>0</v>
          </cell>
        </row>
        <row r="7265">
          <cell r="AC7265">
            <v>0</v>
          </cell>
        </row>
        <row r="7266">
          <cell r="AC7266">
            <v>0</v>
          </cell>
        </row>
        <row r="7267">
          <cell r="AC7267">
            <v>0</v>
          </cell>
        </row>
        <row r="7268">
          <cell r="AC7268">
            <v>0</v>
          </cell>
        </row>
        <row r="7269">
          <cell r="AC7269">
            <v>0</v>
          </cell>
        </row>
        <row r="7270">
          <cell r="AC7270">
            <v>0</v>
          </cell>
        </row>
        <row r="7271">
          <cell r="AC7271">
            <v>0</v>
          </cell>
        </row>
        <row r="7272">
          <cell r="AC7272">
            <v>0</v>
          </cell>
        </row>
        <row r="7273">
          <cell r="AC7273">
            <v>0</v>
          </cell>
        </row>
        <row r="7274">
          <cell r="AC7274">
            <v>0</v>
          </cell>
        </row>
        <row r="7275">
          <cell r="AC7275">
            <v>0</v>
          </cell>
        </row>
        <row r="7276">
          <cell r="AC7276">
            <v>0</v>
          </cell>
        </row>
        <row r="7277">
          <cell r="AC7277">
            <v>0</v>
          </cell>
        </row>
        <row r="7278">
          <cell r="AC7278">
            <v>0</v>
          </cell>
        </row>
        <row r="7279">
          <cell r="AC7279">
            <v>0</v>
          </cell>
        </row>
        <row r="7280">
          <cell r="AC7280">
            <v>0</v>
          </cell>
        </row>
        <row r="7281">
          <cell r="AC7281">
            <v>0</v>
          </cell>
        </row>
        <row r="7282">
          <cell r="AC7282">
            <v>0</v>
          </cell>
        </row>
        <row r="7283">
          <cell r="AC7283">
            <v>0</v>
          </cell>
        </row>
        <row r="7284">
          <cell r="AC7284">
            <v>0</v>
          </cell>
        </row>
        <row r="7285">
          <cell r="AC7285">
            <v>0</v>
          </cell>
        </row>
        <row r="7286">
          <cell r="AC7286">
            <v>0</v>
          </cell>
        </row>
        <row r="7287">
          <cell r="AC7287">
            <v>0</v>
          </cell>
        </row>
        <row r="7288">
          <cell r="AC7288">
            <v>0</v>
          </cell>
        </row>
        <row r="7289">
          <cell r="AC7289">
            <v>0</v>
          </cell>
        </row>
        <row r="7290">
          <cell r="AC7290">
            <v>0</v>
          </cell>
        </row>
        <row r="7291">
          <cell r="AC7291">
            <v>0</v>
          </cell>
        </row>
        <row r="7292">
          <cell r="AC7292">
            <v>0</v>
          </cell>
        </row>
        <row r="7293">
          <cell r="AC7293">
            <v>0</v>
          </cell>
        </row>
        <row r="7294">
          <cell r="AC7294">
            <v>0</v>
          </cell>
        </row>
        <row r="7295">
          <cell r="AC7295">
            <v>0</v>
          </cell>
        </row>
        <row r="7296">
          <cell r="AC7296">
            <v>0</v>
          </cell>
        </row>
        <row r="7297">
          <cell r="AC7297">
            <v>0</v>
          </cell>
        </row>
        <row r="7298">
          <cell r="AC7298">
            <v>0</v>
          </cell>
        </row>
        <row r="7299">
          <cell r="AC7299">
            <v>0</v>
          </cell>
        </row>
        <row r="7300">
          <cell r="AC7300">
            <v>0</v>
          </cell>
        </row>
        <row r="7301">
          <cell r="AC7301">
            <v>0</v>
          </cell>
        </row>
        <row r="7302">
          <cell r="AC7302">
            <v>0</v>
          </cell>
        </row>
        <row r="7303">
          <cell r="AC7303">
            <v>0</v>
          </cell>
        </row>
        <row r="7304">
          <cell r="AC7304">
            <v>0</v>
          </cell>
        </row>
        <row r="7305">
          <cell r="AC7305">
            <v>0</v>
          </cell>
        </row>
        <row r="7306">
          <cell r="AC7306">
            <v>0</v>
          </cell>
        </row>
        <row r="7307">
          <cell r="AC7307">
            <v>0</v>
          </cell>
        </row>
        <row r="7308">
          <cell r="AC7308">
            <v>0</v>
          </cell>
        </row>
        <row r="7309">
          <cell r="AC7309">
            <v>0</v>
          </cell>
        </row>
        <row r="7310">
          <cell r="AC7310">
            <v>0</v>
          </cell>
        </row>
        <row r="7311">
          <cell r="AC7311">
            <v>0</v>
          </cell>
        </row>
        <row r="7312">
          <cell r="AC7312">
            <v>0</v>
          </cell>
        </row>
        <row r="7313">
          <cell r="AC7313">
            <v>0</v>
          </cell>
        </row>
        <row r="7314">
          <cell r="AC7314">
            <v>0</v>
          </cell>
        </row>
        <row r="7315">
          <cell r="AC7315">
            <v>0</v>
          </cell>
        </row>
        <row r="7316">
          <cell r="AC7316">
            <v>0</v>
          </cell>
        </row>
        <row r="7317">
          <cell r="AC7317">
            <v>0</v>
          </cell>
        </row>
        <row r="7318">
          <cell r="AC7318">
            <v>0</v>
          </cell>
        </row>
        <row r="7319">
          <cell r="AC7319">
            <v>0</v>
          </cell>
        </row>
        <row r="7320">
          <cell r="AC7320">
            <v>0</v>
          </cell>
        </row>
        <row r="7321">
          <cell r="AC7321">
            <v>0</v>
          </cell>
        </row>
        <row r="7322">
          <cell r="AC7322">
            <v>0</v>
          </cell>
        </row>
        <row r="7323">
          <cell r="AC7323">
            <v>0</v>
          </cell>
        </row>
        <row r="7324">
          <cell r="AC7324">
            <v>0</v>
          </cell>
        </row>
        <row r="7325">
          <cell r="AC7325">
            <v>0</v>
          </cell>
        </row>
        <row r="7326">
          <cell r="AC7326">
            <v>0</v>
          </cell>
        </row>
        <row r="7327">
          <cell r="AC7327">
            <v>0</v>
          </cell>
        </row>
        <row r="7328">
          <cell r="AC7328">
            <v>0</v>
          </cell>
        </row>
        <row r="7329">
          <cell r="AC7329">
            <v>0</v>
          </cell>
        </row>
        <row r="7330">
          <cell r="AC7330">
            <v>0</v>
          </cell>
        </row>
        <row r="7331">
          <cell r="AC7331">
            <v>0</v>
          </cell>
        </row>
        <row r="7332">
          <cell r="AC7332">
            <v>0</v>
          </cell>
        </row>
        <row r="7333">
          <cell r="AC7333">
            <v>0</v>
          </cell>
        </row>
        <row r="7334">
          <cell r="AC7334">
            <v>0</v>
          </cell>
        </row>
        <row r="7335">
          <cell r="AC7335">
            <v>0</v>
          </cell>
        </row>
        <row r="7336">
          <cell r="AC7336">
            <v>0</v>
          </cell>
        </row>
        <row r="7337">
          <cell r="AC7337">
            <v>0</v>
          </cell>
        </row>
        <row r="7338">
          <cell r="AC7338">
            <v>0</v>
          </cell>
        </row>
        <row r="7339">
          <cell r="AC7339">
            <v>0</v>
          </cell>
        </row>
        <row r="7340">
          <cell r="AC7340">
            <v>0</v>
          </cell>
        </row>
        <row r="7341">
          <cell r="AC7341">
            <v>0</v>
          </cell>
        </row>
        <row r="7342">
          <cell r="AC7342">
            <v>0</v>
          </cell>
        </row>
        <row r="7343">
          <cell r="AC7343">
            <v>0</v>
          </cell>
        </row>
        <row r="7344">
          <cell r="AC7344">
            <v>0</v>
          </cell>
        </row>
        <row r="7345">
          <cell r="AC7345">
            <v>0</v>
          </cell>
        </row>
        <row r="7346">
          <cell r="AC7346">
            <v>0</v>
          </cell>
        </row>
        <row r="7347">
          <cell r="AC7347">
            <v>0</v>
          </cell>
        </row>
        <row r="7348">
          <cell r="AC7348">
            <v>0</v>
          </cell>
        </row>
        <row r="7349">
          <cell r="AC7349">
            <v>0</v>
          </cell>
        </row>
        <row r="7350">
          <cell r="AC7350">
            <v>0</v>
          </cell>
        </row>
        <row r="7351">
          <cell r="AC7351">
            <v>0</v>
          </cell>
        </row>
        <row r="7352">
          <cell r="AC7352">
            <v>0</v>
          </cell>
        </row>
        <row r="7353">
          <cell r="AC7353">
            <v>0</v>
          </cell>
        </row>
        <row r="7354">
          <cell r="AC7354">
            <v>0</v>
          </cell>
        </row>
        <row r="7355">
          <cell r="AC7355">
            <v>0</v>
          </cell>
        </row>
        <row r="7356">
          <cell r="AC7356">
            <v>0</v>
          </cell>
        </row>
        <row r="7357">
          <cell r="AC7357">
            <v>0</v>
          </cell>
        </row>
        <row r="7358">
          <cell r="AC7358">
            <v>0</v>
          </cell>
        </row>
        <row r="7359">
          <cell r="AC7359">
            <v>0</v>
          </cell>
        </row>
        <row r="7360">
          <cell r="AC7360">
            <v>0</v>
          </cell>
        </row>
        <row r="7361">
          <cell r="AC7361">
            <v>0</v>
          </cell>
        </row>
        <row r="7362">
          <cell r="AC7362">
            <v>0</v>
          </cell>
        </row>
        <row r="7363">
          <cell r="AC7363">
            <v>0</v>
          </cell>
        </row>
        <row r="7364">
          <cell r="AC7364">
            <v>0</v>
          </cell>
        </row>
        <row r="7365">
          <cell r="AC7365">
            <v>0</v>
          </cell>
        </row>
        <row r="7366">
          <cell r="AC7366">
            <v>0</v>
          </cell>
        </row>
        <row r="7367">
          <cell r="AC7367">
            <v>0</v>
          </cell>
        </row>
        <row r="7368">
          <cell r="AC7368">
            <v>0</v>
          </cell>
        </row>
        <row r="7369">
          <cell r="AC7369">
            <v>0</v>
          </cell>
        </row>
        <row r="7370">
          <cell r="AC7370">
            <v>0</v>
          </cell>
        </row>
        <row r="7371">
          <cell r="AC7371">
            <v>0</v>
          </cell>
        </row>
        <row r="7372">
          <cell r="AC7372">
            <v>0</v>
          </cell>
        </row>
        <row r="7373">
          <cell r="AC7373">
            <v>0</v>
          </cell>
        </row>
        <row r="7374">
          <cell r="AC7374">
            <v>0</v>
          </cell>
        </row>
        <row r="7375">
          <cell r="AC7375">
            <v>0</v>
          </cell>
        </row>
        <row r="7376">
          <cell r="AC7376">
            <v>0</v>
          </cell>
        </row>
        <row r="7377">
          <cell r="AC7377">
            <v>0</v>
          </cell>
        </row>
        <row r="7378">
          <cell r="AC7378">
            <v>0</v>
          </cell>
        </row>
        <row r="7379">
          <cell r="AC7379">
            <v>0</v>
          </cell>
        </row>
        <row r="7380">
          <cell r="AC7380">
            <v>0</v>
          </cell>
        </row>
        <row r="7381">
          <cell r="AC7381">
            <v>0</v>
          </cell>
        </row>
        <row r="7382">
          <cell r="AC7382">
            <v>0</v>
          </cell>
        </row>
        <row r="7383">
          <cell r="AC7383">
            <v>0</v>
          </cell>
        </row>
        <row r="7384">
          <cell r="AC7384">
            <v>0</v>
          </cell>
        </row>
        <row r="7385">
          <cell r="AC7385">
            <v>0</v>
          </cell>
        </row>
        <row r="7386">
          <cell r="AC7386">
            <v>0</v>
          </cell>
        </row>
        <row r="7387">
          <cell r="AC7387">
            <v>0</v>
          </cell>
        </row>
        <row r="7388">
          <cell r="AC7388">
            <v>0</v>
          </cell>
        </row>
        <row r="7389">
          <cell r="AC7389">
            <v>0</v>
          </cell>
        </row>
        <row r="7390">
          <cell r="AC7390">
            <v>0</v>
          </cell>
        </row>
        <row r="7391">
          <cell r="AC7391">
            <v>0</v>
          </cell>
        </row>
        <row r="7392">
          <cell r="AC7392">
            <v>0</v>
          </cell>
        </row>
        <row r="7393">
          <cell r="AC7393">
            <v>0</v>
          </cell>
        </row>
        <row r="7394">
          <cell r="AC7394">
            <v>0</v>
          </cell>
        </row>
        <row r="7395">
          <cell r="AC7395">
            <v>0</v>
          </cell>
        </row>
        <row r="7396">
          <cell r="AC7396">
            <v>0</v>
          </cell>
        </row>
        <row r="7397">
          <cell r="AC7397">
            <v>0</v>
          </cell>
        </row>
        <row r="7398">
          <cell r="AC7398">
            <v>0</v>
          </cell>
        </row>
        <row r="7399">
          <cell r="AC7399">
            <v>0</v>
          </cell>
        </row>
        <row r="7400">
          <cell r="AC7400">
            <v>0</v>
          </cell>
        </row>
        <row r="7401">
          <cell r="AC7401">
            <v>0</v>
          </cell>
        </row>
        <row r="7402">
          <cell r="AC7402">
            <v>0</v>
          </cell>
        </row>
        <row r="7403">
          <cell r="AC7403">
            <v>0</v>
          </cell>
        </row>
        <row r="7404">
          <cell r="AC7404">
            <v>0</v>
          </cell>
        </row>
        <row r="7405">
          <cell r="AC7405">
            <v>0</v>
          </cell>
        </row>
        <row r="7406">
          <cell r="AC7406">
            <v>0</v>
          </cell>
        </row>
        <row r="7407">
          <cell r="AC7407">
            <v>0</v>
          </cell>
        </row>
        <row r="7408">
          <cell r="AC7408">
            <v>0</v>
          </cell>
        </row>
        <row r="7409">
          <cell r="AC7409">
            <v>0</v>
          </cell>
        </row>
        <row r="7410">
          <cell r="AC7410">
            <v>0</v>
          </cell>
        </row>
        <row r="7411">
          <cell r="AC7411">
            <v>0</v>
          </cell>
        </row>
        <row r="7412">
          <cell r="AC7412">
            <v>0</v>
          </cell>
        </row>
        <row r="7413">
          <cell r="AC7413">
            <v>0</v>
          </cell>
        </row>
        <row r="7414">
          <cell r="AC7414">
            <v>0</v>
          </cell>
        </row>
        <row r="7415">
          <cell r="AC7415">
            <v>0</v>
          </cell>
        </row>
        <row r="7416">
          <cell r="AC7416">
            <v>0</v>
          </cell>
        </row>
        <row r="7417">
          <cell r="AC7417">
            <v>0</v>
          </cell>
        </row>
        <row r="7418">
          <cell r="AC7418">
            <v>0</v>
          </cell>
        </row>
        <row r="7419">
          <cell r="AC7419">
            <v>0</v>
          </cell>
        </row>
        <row r="7420">
          <cell r="AC7420">
            <v>0</v>
          </cell>
        </row>
        <row r="7421">
          <cell r="AC7421">
            <v>0</v>
          </cell>
        </row>
        <row r="7422">
          <cell r="AC7422">
            <v>0</v>
          </cell>
        </row>
        <row r="7423">
          <cell r="AC7423">
            <v>0</v>
          </cell>
        </row>
        <row r="7424">
          <cell r="AC7424">
            <v>0</v>
          </cell>
        </row>
        <row r="7425">
          <cell r="AC7425">
            <v>0</v>
          </cell>
        </row>
        <row r="7426">
          <cell r="AC7426">
            <v>0</v>
          </cell>
        </row>
        <row r="7427">
          <cell r="AC7427">
            <v>0</v>
          </cell>
        </row>
        <row r="7428">
          <cell r="AC7428">
            <v>0</v>
          </cell>
        </row>
        <row r="7429">
          <cell r="AC7429">
            <v>0</v>
          </cell>
        </row>
        <row r="7430">
          <cell r="AC7430">
            <v>0</v>
          </cell>
        </row>
        <row r="7431">
          <cell r="AC7431">
            <v>0</v>
          </cell>
        </row>
        <row r="7432">
          <cell r="AC7432">
            <v>0</v>
          </cell>
        </row>
        <row r="7433">
          <cell r="AC7433">
            <v>0</v>
          </cell>
        </row>
        <row r="7434">
          <cell r="AC7434">
            <v>0</v>
          </cell>
        </row>
        <row r="7435">
          <cell r="AC7435">
            <v>0</v>
          </cell>
        </row>
        <row r="7436">
          <cell r="AC7436">
            <v>0</v>
          </cell>
        </row>
        <row r="7437">
          <cell r="AC7437">
            <v>0</v>
          </cell>
        </row>
        <row r="7438">
          <cell r="AC7438">
            <v>0</v>
          </cell>
        </row>
        <row r="7439">
          <cell r="AC7439">
            <v>0</v>
          </cell>
        </row>
        <row r="7440">
          <cell r="AC7440">
            <v>0</v>
          </cell>
        </row>
        <row r="7441">
          <cell r="AC7441">
            <v>0</v>
          </cell>
        </row>
        <row r="7442">
          <cell r="AC7442">
            <v>0</v>
          </cell>
        </row>
        <row r="7443">
          <cell r="AC7443">
            <v>0</v>
          </cell>
        </row>
        <row r="7444">
          <cell r="AC7444">
            <v>0</v>
          </cell>
        </row>
        <row r="7445">
          <cell r="AC7445">
            <v>0</v>
          </cell>
        </row>
        <row r="7446">
          <cell r="AC7446">
            <v>0</v>
          </cell>
        </row>
        <row r="7447">
          <cell r="AC7447">
            <v>0</v>
          </cell>
        </row>
        <row r="7448">
          <cell r="AC7448">
            <v>0</v>
          </cell>
        </row>
        <row r="7449">
          <cell r="AC7449">
            <v>0</v>
          </cell>
        </row>
        <row r="7450">
          <cell r="AC7450">
            <v>0</v>
          </cell>
        </row>
        <row r="7451">
          <cell r="AC7451">
            <v>0</v>
          </cell>
        </row>
        <row r="7452">
          <cell r="AC7452">
            <v>0</v>
          </cell>
        </row>
        <row r="7453">
          <cell r="AC7453">
            <v>0</v>
          </cell>
        </row>
        <row r="7454">
          <cell r="AC7454">
            <v>0</v>
          </cell>
        </row>
      </sheetData>
      <sheetData sheetId="1">
        <row r="1">
          <cell r="A1" t="str">
            <v>REKAP GANGGUAN PMT 20 KV</v>
          </cell>
        </row>
      </sheetData>
      <sheetData sheetId="2">
        <row r="1">
          <cell r="A1" t="str">
            <v>REKAP GANGGUAN PMT 20 KV</v>
          </cell>
        </row>
      </sheetData>
      <sheetData sheetId="3">
        <row r="1">
          <cell r="A1" t="str">
            <v>REKAP GANGGUAN PMT 20 KV</v>
          </cell>
        </row>
      </sheetData>
      <sheetData sheetId="4">
        <row r="1">
          <cell r="A1" t="str">
            <v>REKAP GANGGUAN PMT 20 KV</v>
          </cell>
        </row>
      </sheetData>
      <sheetData sheetId="5">
        <row r="1">
          <cell r="A1" t="str">
            <v>REKAP GANGGUAN PMT 20 KV</v>
          </cell>
        </row>
      </sheetData>
      <sheetData sheetId="6">
        <row r="1">
          <cell r="A1" t="str">
            <v>REKAP GANGGUAN PMT 20 KV</v>
          </cell>
        </row>
      </sheetData>
      <sheetData sheetId="7">
        <row r="1">
          <cell r="A1" t="str">
            <v>REKAP GANGGUAN PMT 20 KV</v>
          </cell>
          <cell r="B1" t="str">
            <v>BUKU BESAR</v>
          </cell>
        </row>
        <row r="2">
          <cell r="A2" t="str">
            <v>BULAN :   DESEMBER 2008</v>
          </cell>
          <cell r="B2" t="str">
            <v>CV LITA</v>
          </cell>
          <cell r="D2">
            <v>39186</v>
          </cell>
        </row>
        <row r="3">
          <cell r="C3" t="str">
            <v>KODE</v>
          </cell>
        </row>
        <row r="4">
          <cell r="A4" t="str">
            <v>FEEDER</v>
          </cell>
          <cell r="C4">
            <v>1000</v>
          </cell>
          <cell r="E4" t="str">
            <v>LAMA(Mnt)</v>
          </cell>
          <cell r="G4" t="str">
            <v>KWH HILANG</v>
          </cell>
          <cell r="H4" t="str">
            <v>OCR</v>
          </cell>
          <cell r="I4" t="str">
            <v>GFR</v>
          </cell>
          <cell r="J4" t="str">
            <v>UFR</v>
          </cell>
        </row>
        <row r="5">
          <cell r="A5" t="str">
            <v>NO</v>
          </cell>
          <cell r="B5" t="str">
            <v>KODE</v>
          </cell>
          <cell r="D5" t="str">
            <v>NAMA BARANG / MATERIAL  2007</v>
          </cell>
          <cell r="E5" t="str">
            <v>satuan</v>
          </cell>
          <cell r="F5" t="str">
            <v>Netto</v>
          </cell>
          <cell r="K5" t="str">
            <v>jual  20 %</v>
          </cell>
          <cell r="L5" t="str">
            <v>jual  30 %</v>
          </cell>
          <cell r="M5" t="str">
            <v>Jual 10 %</v>
          </cell>
          <cell r="N5" t="str">
            <v>Jual 5 %</v>
          </cell>
          <cell r="O5" t="str">
            <v>PLN 2006</v>
          </cell>
        </row>
        <row r="6">
          <cell r="A6" t="str">
            <v>SYG.6</v>
          </cell>
          <cell r="B6">
            <v>1000</v>
          </cell>
          <cell r="C6" t="str">
            <v>Nama Barang</v>
          </cell>
          <cell r="D6" t="str">
            <v>Satuan</v>
          </cell>
          <cell r="E6" t="str">
            <v>dipakai</v>
          </cell>
          <cell r="F6" t="str">
            <v>tiga saudara</v>
          </cell>
          <cell r="G6" t="str">
            <v>dua putra</v>
          </cell>
          <cell r="H6" t="str">
            <v>ket dan tgl</v>
          </cell>
          <cell r="I6" t="str">
            <v>pak win</v>
          </cell>
          <cell r="J6" t="str">
            <v>Harga jual</v>
          </cell>
          <cell r="K6" t="str">
            <v>Jual</v>
          </cell>
          <cell r="L6" t="str">
            <v>juAL 30 %</v>
          </cell>
          <cell r="O6" t="str">
            <v>PLN 2006</v>
          </cell>
        </row>
        <row r="7">
          <cell r="A7">
            <v>1</v>
          </cell>
          <cell r="B7" t="str">
            <v>mj6t</v>
          </cell>
          <cell r="D7" t="str">
            <v xml:space="preserve"> Insulating Tape  (MJ6 - T)</v>
          </cell>
          <cell r="E7" t="str">
            <v>Buah</v>
          </cell>
          <cell r="F7">
            <v>12000</v>
          </cell>
          <cell r="G7">
            <v>5070.2568000000001</v>
          </cell>
          <cell r="H7" t="str">
            <v>juni</v>
          </cell>
          <cell r="I7">
            <v>9</v>
          </cell>
          <cell r="K7">
            <v>14400</v>
          </cell>
          <cell r="L7">
            <v>15600</v>
          </cell>
          <cell r="M7">
            <v>13200.000000000002</v>
          </cell>
          <cell r="N7">
            <v>12600</v>
          </cell>
          <cell r="Q7" t="str">
            <v>h</v>
          </cell>
          <cell r="R7" t="str">
            <v>trans</v>
          </cell>
          <cell r="S7" t="str">
            <v>plus</v>
          </cell>
          <cell r="T7" t="str">
            <v>pjk</v>
          </cell>
          <cell r="U7" t="str">
            <v>plus</v>
          </cell>
          <cell r="AC7">
            <v>8400</v>
          </cell>
        </row>
        <row r="8">
          <cell r="A8" t="str">
            <v>A3C7</v>
          </cell>
          <cell r="B8">
            <v>1001</v>
          </cell>
          <cell r="C8" t="str">
            <v>AAAC 70 mm</v>
          </cell>
          <cell r="D8" t="str">
            <v>Meter</v>
          </cell>
          <cell r="E8" t="str">
            <v>Meter</v>
          </cell>
          <cell r="F8">
            <v>23950</v>
          </cell>
          <cell r="G8">
            <v>1568.9971499999999</v>
          </cell>
          <cell r="H8">
            <v>39105</v>
          </cell>
          <cell r="I8">
            <v>9</v>
          </cell>
          <cell r="J8">
            <v>0</v>
          </cell>
          <cell r="K8">
            <v>28740</v>
          </cell>
          <cell r="L8">
            <v>31135</v>
          </cell>
          <cell r="M8">
            <v>26345.000000000004</v>
          </cell>
          <cell r="N8">
            <v>25147.5</v>
          </cell>
          <cell r="O8">
            <v>21300</v>
          </cell>
          <cell r="Q8">
            <v>21700</v>
          </cell>
          <cell r="R8">
            <v>400</v>
          </cell>
          <cell r="S8">
            <v>22100</v>
          </cell>
          <cell r="T8">
            <v>2210</v>
          </cell>
          <cell r="U8">
            <v>24310</v>
          </cell>
          <cell r="AC8">
            <v>16765</v>
          </cell>
        </row>
        <row r="9">
          <cell r="A9" t="str">
            <v>A3C24</v>
          </cell>
          <cell r="B9">
            <v>1002</v>
          </cell>
          <cell r="C9" t="str">
            <v>AAAC 240 mm</v>
          </cell>
          <cell r="D9" t="str">
            <v>Meter</v>
          </cell>
          <cell r="E9" t="str">
            <v>Meter</v>
          </cell>
          <cell r="F9">
            <v>16680</v>
          </cell>
          <cell r="G9">
            <v>1428.3284399999998</v>
          </cell>
          <cell r="H9">
            <v>38828</v>
          </cell>
          <cell r="I9">
            <v>9</v>
          </cell>
          <cell r="J9">
            <v>0</v>
          </cell>
          <cell r="K9">
            <v>20016</v>
          </cell>
          <cell r="L9">
            <v>21684</v>
          </cell>
          <cell r="M9">
            <v>18348</v>
          </cell>
          <cell r="N9">
            <v>17514</v>
          </cell>
          <cell r="O9">
            <v>16400</v>
          </cell>
          <cell r="Q9">
            <v>13100</v>
          </cell>
          <cell r="R9">
            <v>400</v>
          </cell>
          <cell r="S9">
            <v>13500</v>
          </cell>
          <cell r="T9">
            <v>1350</v>
          </cell>
          <cell r="U9">
            <v>14850</v>
          </cell>
          <cell r="AC9">
            <v>11676</v>
          </cell>
        </row>
        <row r="10">
          <cell r="A10" t="str">
            <v>A3C35</v>
          </cell>
          <cell r="B10">
            <v>1003</v>
          </cell>
          <cell r="C10" t="str">
            <v>AAAC 35 mm</v>
          </cell>
          <cell r="D10" t="str">
            <v>Meter</v>
          </cell>
          <cell r="E10" t="str">
            <v>Meter</v>
          </cell>
          <cell r="F10">
            <v>3835</v>
          </cell>
          <cell r="G10">
            <v>450.86124999999998</v>
          </cell>
          <cell r="H10">
            <v>4</v>
          </cell>
          <cell r="I10">
            <v>9</v>
          </cell>
          <cell r="J10">
            <v>0</v>
          </cell>
          <cell r="K10">
            <v>4602</v>
          </cell>
          <cell r="L10">
            <v>4985.5</v>
          </cell>
          <cell r="M10">
            <v>4218.5</v>
          </cell>
          <cell r="N10">
            <v>4026.75</v>
          </cell>
          <cell r="O10">
            <v>3550</v>
          </cell>
          <cell r="Q10">
            <v>4000</v>
          </cell>
          <cell r="R10">
            <v>400</v>
          </cell>
          <cell r="S10">
            <v>4400</v>
          </cell>
          <cell r="T10">
            <v>440</v>
          </cell>
          <cell r="U10">
            <v>4840</v>
          </cell>
          <cell r="AC10">
            <v>2684.5</v>
          </cell>
        </row>
        <row r="11">
          <cell r="A11" t="str">
            <v>KOAB24</v>
          </cell>
          <cell r="B11">
            <v>1004</v>
          </cell>
          <cell r="C11" t="str">
            <v>Alcoa bimetal 240</v>
          </cell>
          <cell r="D11" t="str">
            <v>Buah</v>
          </cell>
          <cell r="E11">
            <v>5250</v>
          </cell>
          <cell r="F11">
            <v>5250</v>
          </cell>
          <cell r="G11">
            <v>2879.8440300000002</v>
          </cell>
          <cell r="H11">
            <v>39105</v>
          </cell>
          <cell r="I11">
            <v>9</v>
          </cell>
          <cell r="J11">
            <v>6300</v>
          </cell>
          <cell r="K11">
            <v>9204</v>
          </cell>
          <cell r="L11">
            <v>9971</v>
          </cell>
          <cell r="M11">
            <v>8437</v>
          </cell>
          <cell r="N11">
            <v>8053.5</v>
          </cell>
          <cell r="O11">
            <v>7850</v>
          </cell>
          <cell r="Q11">
            <v>6400</v>
          </cell>
          <cell r="R11">
            <v>400</v>
          </cell>
          <cell r="S11">
            <v>6800</v>
          </cell>
          <cell r="T11">
            <v>680</v>
          </cell>
          <cell r="U11">
            <v>7480</v>
          </cell>
          <cell r="AC11">
            <v>5369</v>
          </cell>
        </row>
        <row r="12">
          <cell r="A12" t="str">
            <v>KOAB70</v>
          </cell>
          <cell r="B12">
            <v>1005</v>
          </cell>
          <cell r="C12" t="str">
            <v>Alcoa bimetal 70</v>
          </cell>
          <cell r="D12" t="str">
            <v>Buah</v>
          </cell>
          <cell r="E12">
            <v>3500</v>
          </cell>
          <cell r="F12">
            <v>3500</v>
          </cell>
          <cell r="G12">
            <v>5201.1353799999988</v>
          </cell>
          <cell r="H12">
            <v>2</v>
          </cell>
          <cell r="I12">
            <v>9</v>
          </cell>
          <cell r="J12">
            <v>4200</v>
          </cell>
          <cell r="K12">
            <v>11400</v>
          </cell>
          <cell r="L12">
            <v>12350</v>
          </cell>
          <cell r="M12">
            <v>10450</v>
          </cell>
          <cell r="N12">
            <v>9975</v>
          </cell>
          <cell r="Q12">
            <v>4000</v>
          </cell>
          <cell r="R12">
            <v>400</v>
          </cell>
          <cell r="S12">
            <v>4400</v>
          </cell>
          <cell r="T12">
            <v>440</v>
          </cell>
          <cell r="U12">
            <v>4840</v>
          </cell>
          <cell r="AC12">
            <v>6650</v>
          </cell>
        </row>
        <row r="13">
          <cell r="A13" t="str">
            <v>ABK</v>
          </cell>
          <cell r="B13">
            <v>1006</v>
          </cell>
          <cell r="C13" t="str">
            <v>Alkoa banled 10-25</v>
          </cell>
          <cell r="D13" t="str">
            <v>Buah</v>
          </cell>
          <cell r="E13" t="str">
            <v>Buah</v>
          </cell>
          <cell r="F13">
            <v>6000</v>
          </cell>
          <cell r="G13">
            <v>1337.6409199999998</v>
          </cell>
          <cell r="H13">
            <v>39168</v>
          </cell>
          <cell r="I13">
            <v>9</v>
          </cell>
          <cell r="J13">
            <v>0</v>
          </cell>
          <cell r="K13">
            <v>7200</v>
          </cell>
          <cell r="L13">
            <v>7800</v>
          </cell>
          <cell r="M13">
            <v>6600.0000000000009</v>
          </cell>
          <cell r="N13">
            <v>6300</v>
          </cell>
          <cell r="O13">
            <v>20000</v>
          </cell>
          <cell r="Q13">
            <v>4000</v>
          </cell>
          <cell r="R13">
            <v>400</v>
          </cell>
          <cell r="S13">
            <v>4400</v>
          </cell>
          <cell r="T13">
            <v>440</v>
          </cell>
          <cell r="U13">
            <v>4840</v>
          </cell>
          <cell r="AC13">
            <v>4200</v>
          </cell>
        </row>
        <row r="14">
          <cell r="A14" t="str">
            <v>ABB</v>
          </cell>
          <cell r="B14">
            <v>1007</v>
          </cell>
          <cell r="C14" t="str">
            <v>Alkoa Banled 10-70</v>
          </cell>
          <cell r="D14" t="str">
            <v>Buah</v>
          </cell>
          <cell r="E14" t="str">
            <v>Buah</v>
          </cell>
          <cell r="G14">
            <v>0</v>
          </cell>
          <cell r="H14">
            <v>4</v>
          </cell>
          <cell r="I14">
            <v>9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AC14">
            <v>0</v>
          </cell>
        </row>
        <row r="15">
          <cell r="A15" t="str">
            <v>AMP2,5</v>
          </cell>
          <cell r="B15">
            <v>1008</v>
          </cell>
          <cell r="C15" t="str">
            <v>Amplas 2,5 cm</v>
          </cell>
          <cell r="D15" t="str">
            <v>Meter</v>
          </cell>
          <cell r="E15" t="str">
            <v>Buah</v>
          </cell>
          <cell r="F15">
            <v>3500</v>
          </cell>
          <cell r="G15">
            <v>482.29271999999992</v>
          </cell>
          <cell r="H15">
            <v>2</v>
          </cell>
          <cell r="I15">
            <v>9</v>
          </cell>
          <cell r="J15">
            <v>0</v>
          </cell>
          <cell r="K15">
            <v>4200</v>
          </cell>
          <cell r="L15">
            <v>4550</v>
          </cell>
          <cell r="M15">
            <v>3850.0000000000005</v>
          </cell>
          <cell r="N15">
            <v>3675</v>
          </cell>
          <cell r="AC15">
            <v>2450</v>
          </cell>
        </row>
        <row r="16">
          <cell r="A16" t="str">
            <v>ARR</v>
          </cell>
          <cell r="B16">
            <v>1009</v>
          </cell>
          <cell r="C16" t="str">
            <v>Lightning Arrester 20 KV , 5 KA</v>
          </cell>
          <cell r="D16" t="str">
            <v>Buah</v>
          </cell>
          <cell r="E16">
            <v>400000</v>
          </cell>
          <cell r="F16">
            <v>400000</v>
          </cell>
          <cell r="G16">
            <v>350000</v>
          </cell>
          <cell r="H16">
            <v>2</v>
          </cell>
          <cell r="I16">
            <v>9</v>
          </cell>
          <cell r="J16">
            <v>480000</v>
          </cell>
          <cell r="K16">
            <v>9600</v>
          </cell>
          <cell r="L16">
            <v>10400</v>
          </cell>
          <cell r="M16">
            <v>8800</v>
          </cell>
          <cell r="N16">
            <v>8400</v>
          </cell>
          <cell r="AC16">
            <v>5600</v>
          </cell>
        </row>
        <row r="17">
          <cell r="A17" t="str">
            <v>ARD7</v>
          </cell>
          <cell r="B17">
            <v>1010</v>
          </cell>
          <cell r="C17" t="str">
            <v>Armour Rod for AAAC 70 mm2</v>
          </cell>
          <cell r="D17" t="str">
            <v>Buah</v>
          </cell>
          <cell r="E17" t="str">
            <v>Set</v>
          </cell>
          <cell r="F17">
            <v>20000</v>
          </cell>
          <cell r="G17">
            <v>1468.5194999999999</v>
          </cell>
          <cell r="H17">
            <v>7</v>
          </cell>
          <cell r="J17">
            <v>0</v>
          </cell>
          <cell r="K17">
            <v>24000</v>
          </cell>
          <cell r="L17">
            <v>26000</v>
          </cell>
          <cell r="M17">
            <v>22000</v>
          </cell>
          <cell r="N17">
            <v>21000</v>
          </cell>
          <cell r="AC17">
            <v>14000</v>
          </cell>
        </row>
        <row r="18">
          <cell r="A18" t="str">
            <v>ARD24</v>
          </cell>
          <cell r="B18">
            <v>1011</v>
          </cell>
          <cell r="C18" t="str">
            <v>Arrmour Rod #  for AAAC 240 mm2</v>
          </cell>
          <cell r="D18" t="str">
            <v>Buah</v>
          </cell>
          <cell r="E18" t="str">
            <v>Buah</v>
          </cell>
          <cell r="F18">
            <v>31000</v>
          </cell>
          <cell r="G18">
            <v>6450.6651299999985</v>
          </cell>
          <cell r="H18">
            <v>5</v>
          </cell>
          <cell r="I18">
            <v>9</v>
          </cell>
          <cell r="J18">
            <v>0</v>
          </cell>
          <cell r="K18">
            <v>37200</v>
          </cell>
          <cell r="L18">
            <v>40300</v>
          </cell>
          <cell r="M18">
            <v>34100</v>
          </cell>
          <cell r="N18">
            <v>32550</v>
          </cell>
          <cell r="AC18">
            <v>21700</v>
          </cell>
        </row>
        <row r="19">
          <cell r="A19" t="str">
            <v>ART14</v>
          </cell>
          <cell r="B19">
            <v>1012</v>
          </cell>
          <cell r="C19" t="str">
            <v>Arrmour Tipe 1/4 " wide</v>
          </cell>
          <cell r="D19" t="str">
            <v>Buah</v>
          </cell>
          <cell r="E19" t="str">
            <v>Buah</v>
          </cell>
          <cell r="F19">
            <v>25000</v>
          </cell>
          <cell r="G19">
            <v>1066.6088999999997</v>
          </cell>
          <cell r="H19">
            <v>7</v>
          </cell>
          <cell r="J19">
            <v>0</v>
          </cell>
          <cell r="K19">
            <v>30000</v>
          </cell>
          <cell r="L19">
            <v>32500</v>
          </cell>
          <cell r="M19">
            <v>27500.000000000004</v>
          </cell>
          <cell r="N19">
            <v>26250</v>
          </cell>
          <cell r="AC19">
            <v>17500</v>
          </cell>
        </row>
        <row r="20">
          <cell r="A20" t="str">
            <v>Bs</v>
          </cell>
          <cell r="B20">
            <v>1013</v>
          </cell>
          <cell r="C20" t="str">
            <v>Baut steinlist</v>
          </cell>
          <cell r="D20" t="str">
            <v>Buah</v>
          </cell>
          <cell r="E20">
            <v>3500</v>
          </cell>
          <cell r="F20">
            <v>16850</v>
          </cell>
          <cell r="G20">
            <v>3721.2799399999999</v>
          </cell>
          <cell r="H20">
            <v>2</v>
          </cell>
          <cell r="I20">
            <v>9</v>
          </cell>
          <cell r="J20">
            <v>4200</v>
          </cell>
          <cell r="K20">
            <v>20220</v>
          </cell>
          <cell r="L20">
            <v>21905</v>
          </cell>
          <cell r="M20">
            <v>18535</v>
          </cell>
          <cell r="N20">
            <v>17692.5</v>
          </cell>
          <cell r="AC20">
            <v>11795</v>
          </cell>
        </row>
        <row r="21">
          <cell r="A21" t="str">
            <v>BL</v>
          </cell>
          <cell r="B21">
            <v>1014</v>
          </cell>
          <cell r="C21" t="str">
            <v>Baut longseng</v>
          </cell>
          <cell r="D21" t="str">
            <v>Buah</v>
          </cell>
          <cell r="E21" t="str">
            <v>Buah</v>
          </cell>
          <cell r="F21">
            <v>16850</v>
          </cell>
          <cell r="G21">
            <v>20.610800000000001</v>
          </cell>
          <cell r="H21">
            <v>2</v>
          </cell>
          <cell r="I21">
            <v>9</v>
          </cell>
          <cell r="J21">
            <v>0</v>
          </cell>
          <cell r="K21">
            <v>20220</v>
          </cell>
          <cell r="L21">
            <v>21905</v>
          </cell>
          <cell r="M21">
            <v>18535</v>
          </cell>
          <cell r="N21">
            <v>17692.5</v>
          </cell>
          <cell r="AC21">
            <v>11795</v>
          </cell>
        </row>
        <row r="22">
          <cell r="A22" t="str">
            <v>BT</v>
          </cell>
          <cell r="B22">
            <v>1015</v>
          </cell>
          <cell r="C22" t="str">
            <v>Baut Trafo</v>
          </cell>
          <cell r="D22" t="str">
            <v>Buah</v>
          </cell>
          <cell r="E22">
            <v>4500</v>
          </cell>
          <cell r="F22">
            <v>4500</v>
          </cell>
          <cell r="G22">
            <v>1165.5407399999999</v>
          </cell>
          <cell r="H22">
            <v>7</v>
          </cell>
          <cell r="I22">
            <v>9</v>
          </cell>
          <cell r="J22">
            <v>5400</v>
          </cell>
          <cell r="K22">
            <v>2400</v>
          </cell>
          <cell r="L22">
            <v>2600</v>
          </cell>
          <cell r="M22">
            <v>2200</v>
          </cell>
          <cell r="N22">
            <v>2100</v>
          </cell>
          <cell r="AC22">
            <v>1400</v>
          </cell>
        </row>
        <row r="23">
          <cell r="A23" t="str">
            <v>BC10</v>
          </cell>
          <cell r="B23">
            <v>1016</v>
          </cell>
          <cell r="C23" t="str">
            <v>BC 10 mm</v>
          </cell>
          <cell r="D23" t="str">
            <v>Meter</v>
          </cell>
          <cell r="E23" t="str">
            <v>Buah</v>
          </cell>
          <cell r="G23">
            <v>0</v>
          </cell>
          <cell r="H23">
            <v>7</v>
          </cell>
          <cell r="I23">
            <v>9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AC23">
            <v>0</v>
          </cell>
        </row>
        <row r="24">
          <cell r="A24" t="str">
            <v>BC16</v>
          </cell>
          <cell r="B24">
            <v>1017</v>
          </cell>
          <cell r="C24" t="str">
            <v>BC 16 mm</v>
          </cell>
          <cell r="D24" t="str">
            <v>Meter</v>
          </cell>
          <cell r="E24">
            <v>4450</v>
          </cell>
          <cell r="F24">
            <v>4450</v>
          </cell>
          <cell r="G24">
            <v>8419.5118000000002</v>
          </cell>
          <cell r="H24">
            <v>8</v>
          </cell>
          <cell r="I24">
            <v>9</v>
          </cell>
          <cell r="J24">
            <v>5340</v>
          </cell>
          <cell r="K24">
            <v>6000</v>
          </cell>
          <cell r="L24">
            <v>6500</v>
          </cell>
          <cell r="M24">
            <v>5500</v>
          </cell>
          <cell r="N24">
            <v>5250</v>
          </cell>
          <cell r="AC24">
            <v>3500</v>
          </cell>
        </row>
        <row r="25">
          <cell r="A25" t="str">
            <v>BC25</v>
          </cell>
          <cell r="B25">
            <v>1018</v>
          </cell>
          <cell r="C25" t="str">
            <v>BC 25 mm</v>
          </cell>
          <cell r="D25" t="str">
            <v>Meter</v>
          </cell>
          <cell r="E25" t="str">
            <v>Buah</v>
          </cell>
          <cell r="F25">
            <v>3300</v>
          </cell>
          <cell r="G25">
            <v>4503.4597999999996</v>
          </cell>
          <cell r="H25">
            <v>7</v>
          </cell>
          <cell r="J25">
            <v>0</v>
          </cell>
          <cell r="K25">
            <v>3960</v>
          </cell>
          <cell r="L25">
            <v>4290</v>
          </cell>
          <cell r="M25">
            <v>3630.0000000000005</v>
          </cell>
          <cell r="N25">
            <v>3465</v>
          </cell>
          <cell r="AC25">
            <v>2310</v>
          </cell>
        </row>
        <row r="26">
          <cell r="A26" t="str">
            <v>BC35</v>
          </cell>
          <cell r="B26">
            <v>1019</v>
          </cell>
          <cell r="C26" t="str">
            <v>BC 35 mm</v>
          </cell>
          <cell r="D26" t="str">
            <v>Meter</v>
          </cell>
          <cell r="E26" t="str">
            <v>Meter</v>
          </cell>
          <cell r="F26">
            <v>7308</v>
          </cell>
          <cell r="G26">
            <v>2555.7392</v>
          </cell>
          <cell r="H26">
            <v>3</v>
          </cell>
          <cell r="J26">
            <v>0</v>
          </cell>
          <cell r="K26">
            <v>8769.6</v>
          </cell>
          <cell r="L26">
            <v>9500.4</v>
          </cell>
          <cell r="M26">
            <v>8038.8000000000011</v>
          </cell>
          <cell r="N26">
            <v>7673.4000000000005</v>
          </cell>
          <cell r="AC26">
            <v>5115.5999999999995</v>
          </cell>
        </row>
        <row r="27">
          <cell r="A27" t="str">
            <v>BC50</v>
          </cell>
          <cell r="B27">
            <v>1020</v>
          </cell>
          <cell r="C27" t="str">
            <v>BC 50  mm</v>
          </cell>
          <cell r="D27" t="str">
            <v>Meter</v>
          </cell>
          <cell r="E27" t="str">
            <v>Meter</v>
          </cell>
          <cell r="F27">
            <v>12400</v>
          </cell>
          <cell r="G27">
            <v>11969.722100000001</v>
          </cell>
          <cell r="H27">
            <v>4</v>
          </cell>
          <cell r="I27">
            <v>9</v>
          </cell>
          <cell r="J27">
            <v>0</v>
          </cell>
          <cell r="K27">
            <v>14880</v>
          </cell>
          <cell r="L27">
            <v>16120</v>
          </cell>
          <cell r="M27">
            <v>13640.000000000002</v>
          </cell>
          <cell r="N27">
            <v>13020</v>
          </cell>
          <cell r="AC27">
            <v>8680</v>
          </cell>
        </row>
        <row r="28">
          <cell r="A28" t="str">
            <v>BC6</v>
          </cell>
          <cell r="B28">
            <v>1021</v>
          </cell>
          <cell r="C28" t="str">
            <v>BC 6 mm</v>
          </cell>
          <cell r="D28" t="str">
            <v>Meter</v>
          </cell>
          <cell r="E28" t="str">
            <v>Meter</v>
          </cell>
          <cell r="G28">
            <v>7020.0384800000002</v>
          </cell>
          <cell r="H28">
            <v>4</v>
          </cell>
          <cell r="I28">
            <v>9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AC28">
            <v>0</v>
          </cell>
        </row>
        <row r="29">
          <cell r="A29" t="str">
            <v>BGL</v>
          </cell>
          <cell r="B29">
            <v>1022</v>
          </cell>
          <cell r="C29" t="str">
            <v>Begel Petir</v>
          </cell>
          <cell r="D29" t="str">
            <v>Buah</v>
          </cell>
          <cell r="E29" t="str">
            <v>Meter</v>
          </cell>
          <cell r="G29">
            <v>1014.0513599999999</v>
          </cell>
          <cell r="H29">
            <v>3</v>
          </cell>
          <cell r="I29">
            <v>9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AC29">
            <v>0</v>
          </cell>
        </row>
        <row r="30">
          <cell r="A30" t="str">
            <v>BGLU</v>
          </cell>
          <cell r="B30">
            <v>1023</v>
          </cell>
          <cell r="C30" t="str">
            <v>Beugel U</v>
          </cell>
          <cell r="D30" t="str">
            <v>Buah</v>
          </cell>
          <cell r="E30" t="str">
            <v>Meter</v>
          </cell>
          <cell r="F30">
            <v>40000</v>
          </cell>
          <cell r="G30">
            <v>4527.67749</v>
          </cell>
          <cell r="H30">
            <v>8</v>
          </cell>
          <cell r="I30">
            <v>9</v>
          </cell>
          <cell r="J30">
            <v>0</v>
          </cell>
          <cell r="K30">
            <v>48000</v>
          </cell>
          <cell r="L30">
            <v>52000</v>
          </cell>
          <cell r="M30">
            <v>44000</v>
          </cell>
          <cell r="N30">
            <v>42000</v>
          </cell>
          <cell r="AC30">
            <v>28000</v>
          </cell>
        </row>
        <row r="31">
          <cell r="A31" t="str">
            <v>BDA16</v>
          </cell>
          <cell r="B31">
            <v>1024</v>
          </cell>
          <cell r="C31" t="str">
            <v>Bolt Double Arming 5/8" x (16" s/d 24")</v>
          </cell>
          <cell r="D31" t="str">
            <v>Buah</v>
          </cell>
          <cell r="E31" t="str">
            <v>Meter</v>
          </cell>
          <cell r="F31">
            <v>3500</v>
          </cell>
          <cell r="G31">
            <v>3641.928359999999</v>
          </cell>
          <cell r="H31">
            <v>8</v>
          </cell>
          <cell r="I31">
            <v>9</v>
          </cell>
          <cell r="J31">
            <v>0</v>
          </cell>
          <cell r="K31">
            <v>4200</v>
          </cell>
          <cell r="L31">
            <v>4550</v>
          </cell>
          <cell r="M31">
            <v>3850.0000000000005</v>
          </cell>
          <cell r="N31">
            <v>3675</v>
          </cell>
          <cell r="AC31">
            <v>2450</v>
          </cell>
        </row>
        <row r="32">
          <cell r="A32" t="str">
            <v>BDA12</v>
          </cell>
          <cell r="B32">
            <v>1025</v>
          </cell>
          <cell r="C32" t="str">
            <v>Bolt Double Arming 5/8" x 12"</v>
          </cell>
          <cell r="D32" t="str">
            <v>Buah</v>
          </cell>
          <cell r="E32" t="str">
            <v>Buah</v>
          </cell>
          <cell r="G32">
            <v>2640.2434800000001</v>
          </cell>
          <cell r="H32">
            <v>2</v>
          </cell>
          <cell r="I32">
            <v>9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AC32">
            <v>0</v>
          </cell>
        </row>
        <row r="33">
          <cell r="A33" t="str">
            <v>BDA14</v>
          </cell>
          <cell r="B33">
            <v>1026</v>
          </cell>
          <cell r="C33" t="str">
            <v>Bolt Double Arming 5/8" x 14"</v>
          </cell>
          <cell r="D33" t="str">
            <v>Buah</v>
          </cell>
          <cell r="E33" t="str">
            <v>Buah</v>
          </cell>
          <cell r="G33">
            <v>3538.8743599999998</v>
          </cell>
          <cell r="H33">
            <v>2</v>
          </cell>
          <cell r="I33">
            <v>9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AC33">
            <v>0</v>
          </cell>
        </row>
        <row r="34">
          <cell r="A34" t="str">
            <v>BDU10</v>
          </cell>
          <cell r="B34">
            <v>1027</v>
          </cell>
          <cell r="C34" t="str">
            <v>Bolt Double Up Set 5/8" x 10 "</v>
          </cell>
          <cell r="D34" t="str">
            <v>Buah</v>
          </cell>
          <cell r="E34">
            <v>8000</v>
          </cell>
          <cell r="F34">
            <v>8000</v>
          </cell>
          <cell r="G34">
            <v>793.51580000000001</v>
          </cell>
          <cell r="H34" t="str">
            <v>Sigit 1/12/06</v>
          </cell>
          <cell r="I34">
            <v>9</v>
          </cell>
          <cell r="J34">
            <v>9600</v>
          </cell>
          <cell r="K34">
            <v>16800</v>
          </cell>
          <cell r="L34">
            <v>18200</v>
          </cell>
          <cell r="M34">
            <v>15400.000000000002</v>
          </cell>
          <cell r="N34">
            <v>14700</v>
          </cell>
          <cell r="AC34">
            <v>9800</v>
          </cell>
        </row>
        <row r="35">
          <cell r="A35" t="str">
            <v>BM58</v>
          </cell>
          <cell r="B35">
            <v>1028</v>
          </cell>
          <cell r="C35" t="str">
            <v>Bolt Machin 5/8 Req'd Length</v>
          </cell>
          <cell r="D35" t="str">
            <v>Buah</v>
          </cell>
          <cell r="E35" t="str">
            <v>Buah</v>
          </cell>
          <cell r="F35">
            <v>11000</v>
          </cell>
          <cell r="G35">
            <v>3018.96693</v>
          </cell>
          <cell r="H35">
            <v>2</v>
          </cell>
          <cell r="I35">
            <v>9</v>
          </cell>
          <cell r="J35">
            <v>0</v>
          </cell>
          <cell r="K35">
            <v>13200</v>
          </cell>
          <cell r="L35">
            <v>14300</v>
          </cell>
          <cell r="M35">
            <v>12100.000000000002</v>
          </cell>
          <cell r="N35">
            <v>11550</v>
          </cell>
          <cell r="AC35">
            <v>7699.9999999999991</v>
          </cell>
        </row>
        <row r="36">
          <cell r="A36" t="str">
            <v>BC</v>
          </cell>
          <cell r="B36">
            <v>1029</v>
          </cell>
          <cell r="C36" t="str">
            <v>Bolt Machine / Bolt cariage1/2" x 3/4"</v>
          </cell>
          <cell r="D36" t="str">
            <v>Buah</v>
          </cell>
          <cell r="E36" t="str">
            <v>Buah</v>
          </cell>
          <cell r="F36">
            <v>12500</v>
          </cell>
          <cell r="G36">
            <v>1607.6424</v>
          </cell>
          <cell r="H36">
            <v>39168</v>
          </cell>
          <cell r="I36">
            <v>9</v>
          </cell>
          <cell r="J36">
            <v>0</v>
          </cell>
          <cell r="K36">
            <v>15000</v>
          </cell>
          <cell r="L36">
            <v>16250</v>
          </cell>
          <cell r="M36">
            <v>13750.000000000002</v>
          </cell>
          <cell r="N36">
            <v>13125</v>
          </cell>
          <cell r="AC36">
            <v>8750</v>
          </cell>
        </row>
        <row r="37">
          <cell r="A37" t="str">
            <v>BM10</v>
          </cell>
          <cell r="B37">
            <v>1030</v>
          </cell>
          <cell r="C37" t="str">
            <v>Bolt Machine 5/8" x 10"</v>
          </cell>
          <cell r="D37" t="str">
            <v>Buah</v>
          </cell>
          <cell r="E37">
            <v>6000</v>
          </cell>
          <cell r="F37">
            <v>4000</v>
          </cell>
          <cell r="G37">
            <v>7000</v>
          </cell>
          <cell r="H37">
            <v>6000</v>
          </cell>
          <cell r="I37">
            <v>9</v>
          </cell>
          <cell r="J37">
            <v>7200</v>
          </cell>
          <cell r="K37">
            <v>15600</v>
          </cell>
          <cell r="L37">
            <v>16900</v>
          </cell>
          <cell r="M37">
            <v>14300.000000000002</v>
          </cell>
          <cell r="N37">
            <v>13650</v>
          </cell>
          <cell r="AC37">
            <v>9100</v>
          </cell>
        </row>
        <row r="38">
          <cell r="A38" t="str">
            <v>BM8</v>
          </cell>
          <cell r="B38">
            <v>1031</v>
          </cell>
          <cell r="C38" t="str">
            <v>Bolt Machine 5/8" x 8"</v>
          </cell>
          <cell r="D38" t="str">
            <v>Buah</v>
          </cell>
          <cell r="E38" t="str">
            <v>Buah</v>
          </cell>
          <cell r="F38">
            <v>12500</v>
          </cell>
          <cell r="G38">
            <v>5137.757169999999</v>
          </cell>
          <cell r="H38">
            <v>3</v>
          </cell>
          <cell r="I38">
            <v>12000</v>
          </cell>
          <cell r="J38">
            <v>0</v>
          </cell>
          <cell r="K38">
            <v>15000</v>
          </cell>
          <cell r="L38">
            <v>16250</v>
          </cell>
          <cell r="M38">
            <v>13750.000000000002</v>
          </cell>
          <cell r="N38">
            <v>13125</v>
          </cell>
          <cell r="AC38">
            <v>8750</v>
          </cell>
        </row>
        <row r="39">
          <cell r="A39" t="str">
            <v>BSU10</v>
          </cell>
          <cell r="B39">
            <v>1032</v>
          </cell>
          <cell r="C39" t="str">
            <v>Bolt Single Up Set 5/8" x 10"</v>
          </cell>
          <cell r="D39" t="str">
            <v>Buah</v>
          </cell>
          <cell r="E39">
            <v>7500</v>
          </cell>
          <cell r="F39">
            <v>7500</v>
          </cell>
          <cell r="G39">
            <v>1102.6778000000002</v>
          </cell>
          <cell r="H39">
            <v>3</v>
          </cell>
          <cell r="I39">
            <v>12000</v>
          </cell>
          <cell r="J39">
            <v>9000</v>
          </cell>
          <cell r="K39">
            <v>15300</v>
          </cell>
          <cell r="L39">
            <v>16575</v>
          </cell>
          <cell r="M39">
            <v>14025.000000000002</v>
          </cell>
          <cell r="N39">
            <v>13387.5</v>
          </cell>
          <cell r="AC39">
            <v>8925</v>
          </cell>
        </row>
        <row r="40">
          <cell r="A40" t="str">
            <v>BSU8</v>
          </cell>
          <cell r="B40">
            <v>1033</v>
          </cell>
          <cell r="C40" t="str">
            <v>Bolt Single Up Set 5/8" x 8"</v>
          </cell>
          <cell r="D40" t="str">
            <v>Buah</v>
          </cell>
          <cell r="E40" t="str">
            <v>Buah</v>
          </cell>
          <cell r="F40">
            <v>11000</v>
          </cell>
          <cell r="G40">
            <v>2703.1064200000001</v>
          </cell>
          <cell r="H40">
            <v>8</v>
          </cell>
          <cell r="I40">
            <v>12000</v>
          </cell>
          <cell r="J40">
            <v>0</v>
          </cell>
          <cell r="K40">
            <v>13200</v>
          </cell>
          <cell r="L40">
            <v>14300</v>
          </cell>
          <cell r="M40">
            <v>12100.000000000002</v>
          </cell>
          <cell r="N40">
            <v>11550</v>
          </cell>
          <cell r="AC40">
            <v>7699.9999999999991</v>
          </cell>
        </row>
        <row r="41">
          <cell r="A41" t="str">
            <v>B1063T</v>
          </cell>
          <cell r="B41">
            <v>1034</v>
          </cell>
          <cell r="C41" t="str">
            <v>Box 100 x 60 x 30 cm/Topi</v>
          </cell>
          <cell r="D41" t="str">
            <v>Buah</v>
          </cell>
          <cell r="E41">
            <v>750000</v>
          </cell>
          <cell r="F41">
            <v>750000</v>
          </cell>
          <cell r="G41">
            <v>2659.8237400000003</v>
          </cell>
          <cell r="H41">
            <v>2</v>
          </cell>
          <cell r="I41">
            <v>12000</v>
          </cell>
          <cell r="J41">
            <v>900000</v>
          </cell>
          <cell r="K41">
            <v>12000</v>
          </cell>
          <cell r="L41">
            <v>13000</v>
          </cell>
          <cell r="M41">
            <v>11000</v>
          </cell>
          <cell r="N41">
            <v>10500</v>
          </cell>
          <cell r="AC41">
            <v>7000</v>
          </cell>
        </row>
        <row r="42">
          <cell r="A42" t="str">
            <v>B1075T</v>
          </cell>
          <cell r="B42">
            <v>1035</v>
          </cell>
          <cell r="C42" t="str">
            <v>Box 100x 70 x 50 cm/Topi</v>
          </cell>
          <cell r="D42" t="str">
            <v>Buah</v>
          </cell>
          <cell r="E42" t="str">
            <v>Buah</v>
          </cell>
          <cell r="G42">
            <v>844.01225999999997</v>
          </cell>
          <cell r="H42">
            <v>1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AC42">
            <v>0</v>
          </cell>
        </row>
        <row r="43">
          <cell r="A43" t="str">
            <v>B123105</v>
          </cell>
          <cell r="B43">
            <v>1036</v>
          </cell>
          <cell r="C43" t="str">
            <v>Box 120x30x105</v>
          </cell>
          <cell r="D43" t="str">
            <v>Buah</v>
          </cell>
          <cell r="E43" t="str">
            <v>Buah</v>
          </cell>
          <cell r="F43">
            <v>3000</v>
          </cell>
          <cell r="G43">
            <v>1057.33404</v>
          </cell>
          <cell r="H43">
            <v>2</v>
          </cell>
          <cell r="I43">
            <v>9</v>
          </cell>
          <cell r="J43">
            <v>0</v>
          </cell>
          <cell r="K43">
            <v>3600</v>
          </cell>
          <cell r="L43">
            <v>3900</v>
          </cell>
          <cell r="M43">
            <v>3300.0000000000005</v>
          </cell>
          <cell r="N43">
            <v>3150</v>
          </cell>
          <cell r="AC43">
            <v>2100</v>
          </cell>
        </row>
        <row r="44">
          <cell r="A44" t="str">
            <v>B4252</v>
          </cell>
          <cell r="B44">
            <v>1037</v>
          </cell>
          <cell r="C44" t="str">
            <v xml:space="preserve">Box 40 x 25 x 20  cm </v>
          </cell>
          <cell r="D44" t="str">
            <v>Buah</v>
          </cell>
          <cell r="E44" t="str">
            <v>Buah</v>
          </cell>
          <cell r="F44">
            <v>6500</v>
          </cell>
          <cell r="G44">
            <v>2034.8012299999998</v>
          </cell>
          <cell r="H44">
            <v>8</v>
          </cell>
          <cell r="J44">
            <v>0</v>
          </cell>
          <cell r="K44">
            <v>7800</v>
          </cell>
          <cell r="L44">
            <v>8450</v>
          </cell>
          <cell r="M44">
            <v>7150.0000000000009</v>
          </cell>
          <cell r="N44">
            <v>6825</v>
          </cell>
          <cell r="AC44">
            <v>4550</v>
          </cell>
        </row>
        <row r="45">
          <cell r="A45" t="str">
            <v>B4325</v>
          </cell>
          <cell r="B45">
            <v>1038</v>
          </cell>
          <cell r="C45" t="str">
            <v>Box 40 x 30 x 25   cm</v>
          </cell>
          <cell r="D45" t="str">
            <v>Buah</v>
          </cell>
          <cell r="E45" t="str">
            <v>Buah</v>
          </cell>
          <cell r="F45">
            <v>7500</v>
          </cell>
          <cell r="G45">
            <v>10183.79628</v>
          </cell>
          <cell r="H45" t="str">
            <v>Sigit 1/12/06</v>
          </cell>
          <cell r="I45">
            <v>9</v>
          </cell>
          <cell r="J45">
            <v>0</v>
          </cell>
          <cell r="K45">
            <v>9000</v>
          </cell>
          <cell r="L45">
            <v>9750</v>
          </cell>
          <cell r="M45">
            <v>8250</v>
          </cell>
          <cell r="N45">
            <v>7875</v>
          </cell>
          <cell r="O45">
            <v>10500</v>
          </cell>
          <cell r="AC45">
            <v>5250</v>
          </cell>
        </row>
        <row r="46">
          <cell r="A46" t="str">
            <v>B5425</v>
          </cell>
          <cell r="B46">
            <v>1039</v>
          </cell>
          <cell r="C46" t="str">
            <v>Box 50 x 40 x 25   cm/Topi</v>
          </cell>
          <cell r="D46" t="str">
            <v>Buah</v>
          </cell>
          <cell r="E46" t="str">
            <v>Buah</v>
          </cell>
          <cell r="F46">
            <v>4000</v>
          </cell>
          <cell r="G46">
            <v>2411.4635999999996</v>
          </cell>
          <cell r="H46">
            <v>2</v>
          </cell>
          <cell r="I46">
            <v>9</v>
          </cell>
          <cell r="J46">
            <v>0</v>
          </cell>
          <cell r="K46">
            <v>4800</v>
          </cell>
          <cell r="L46">
            <v>5200</v>
          </cell>
          <cell r="M46">
            <v>4400</v>
          </cell>
          <cell r="N46">
            <v>4200</v>
          </cell>
          <cell r="AC46">
            <v>2800</v>
          </cell>
        </row>
        <row r="47">
          <cell r="A47" t="str">
            <v>B642</v>
          </cell>
          <cell r="B47">
            <v>1040</v>
          </cell>
          <cell r="C47" t="str">
            <v>Box 60 x 40 x 20   cm</v>
          </cell>
          <cell r="D47" t="str">
            <v>Buah</v>
          </cell>
          <cell r="E47" t="str">
            <v>Buah</v>
          </cell>
          <cell r="F47">
            <v>4500</v>
          </cell>
          <cell r="G47">
            <v>7217.9021599999996</v>
          </cell>
          <cell r="H47">
            <v>8</v>
          </cell>
          <cell r="I47">
            <v>9</v>
          </cell>
          <cell r="J47">
            <v>0</v>
          </cell>
          <cell r="K47">
            <v>5400</v>
          </cell>
          <cell r="L47">
            <v>5850</v>
          </cell>
          <cell r="M47">
            <v>4950</v>
          </cell>
          <cell r="N47">
            <v>4725</v>
          </cell>
          <cell r="AC47">
            <v>3150</v>
          </cell>
        </row>
        <row r="48">
          <cell r="A48" t="str">
            <v>B752T</v>
          </cell>
          <cell r="B48">
            <v>1041</v>
          </cell>
          <cell r="C48" t="str">
            <v>Box 70 x 50 x 20   cm/Topi</v>
          </cell>
          <cell r="D48" t="str">
            <v>Buah</v>
          </cell>
          <cell r="E48" t="str">
            <v>Buah</v>
          </cell>
          <cell r="F48">
            <v>12750</v>
          </cell>
          <cell r="G48">
            <v>11995.485600000002</v>
          </cell>
          <cell r="H48">
            <v>8</v>
          </cell>
          <cell r="I48">
            <v>12500</v>
          </cell>
          <cell r="J48">
            <v>0</v>
          </cell>
          <cell r="K48">
            <v>15300</v>
          </cell>
          <cell r="L48">
            <v>16575</v>
          </cell>
          <cell r="M48">
            <v>14025.000000000002</v>
          </cell>
          <cell r="N48">
            <v>13387.5</v>
          </cell>
          <cell r="AC48">
            <v>8925</v>
          </cell>
        </row>
        <row r="49">
          <cell r="A49" t="str">
            <v>B752</v>
          </cell>
          <cell r="B49">
            <v>1042</v>
          </cell>
          <cell r="C49" t="str">
            <v>Box 70 x 50 x 20   cmi</v>
          </cell>
          <cell r="D49" t="str">
            <v>Buah</v>
          </cell>
          <cell r="E49" t="str">
            <v>Buah</v>
          </cell>
          <cell r="F49">
            <v>12000</v>
          </cell>
          <cell r="G49">
            <v>2040.4691999999998</v>
          </cell>
          <cell r="H49">
            <v>2</v>
          </cell>
          <cell r="I49">
            <v>12500</v>
          </cell>
          <cell r="J49">
            <v>0</v>
          </cell>
          <cell r="K49">
            <v>14400</v>
          </cell>
          <cell r="L49">
            <v>15600</v>
          </cell>
          <cell r="M49">
            <v>13200.000000000002</v>
          </cell>
          <cell r="N49">
            <v>12600</v>
          </cell>
          <cell r="AC49">
            <v>8400</v>
          </cell>
        </row>
        <row r="50">
          <cell r="A50" t="str">
            <v>B7525</v>
          </cell>
          <cell r="B50">
            <v>1043</v>
          </cell>
          <cell r="C50" t="str">
            <v>Box 70 x 50 x 25   cm</v>
          </cell>
          <cell r="D50" t="str">
            <v>Buah</v>
          </cell>
          <cell r="E50" t="str">
            <v>Buah</v>
          </cell>
          <cell r="F50">
            <v>11000</v>
          </cell>
          <cell r="G50">
            <v>1493.2524599999999</v>
          </cell>
          <cell r="H50">
            <v>2</v>
          </cell>
          <cell r="I50">
            <v>12500</v>
          </cell>
          <cell r="J50">
            <v>0</v>
          </cell>
          <cell r="K50">
            <v>13200</v>
          </cell>
          <cell r="L50">
            <v>14300</v>
          </cell>
          <cell r="M50">
            <v>12100.000000000002</v>
          </cell>
          <cell r="N50">
            <v>11550</v>
          </cell>
          <cell r="AC50">
            <v>7699.9999999999991</v>
          </cell>
        </row>
        <row r="51">
          <cell r="A51" t="str">
            <v>B753T</v>
          </cell>
          <cell r="B51">
            <v>1044</v>
          </cell>
          <cell r="C51" t="str">
            <v>Box 70 x 50 x 30   cm/Topi</v>
          </cell>
          <cell r="D51" t="str">
            <v>Buah</v>
          </cell>
          <cell r="E51">
            <v>400000</v>
          </cell>
          <cell r="F51">
            <v>400000</v>
          </cell>
          <cell r="G51">
            <v>4458.1160399999999</v>
          </cell>
          <cell r="H51">
            <v>4</v>
          </cell>
          <cell r="I51">
            <v>9</v>
          </cell>
          <cell r="J51">
            <v>480000</v>
          </cell>
          <cell r="K51">
            <v>12000</v>
          </cell>
          <cell r="L51">
            <v>13000</v>
          </cell>
          <cell r="M51">
            <v>11000</v>
          </cell>
          <cell r="N51">
            <v>10500</v>
          </cell>
          <cell r="AC51">
            <v>7000</v>
          </cell>
        </row>
        <row r="52">
          <cell r="A52" t="str">
            <v>B754</v>
          </cell>
          <cell r="B52">
            <v>1045</v>
          </cell>
          <cell r="C52" t="str">
            <v>Box 70 x 50 x 40   cm</v>
          </cell>
          <cell r="D52" t="str">
            <v>Buah</v>
          </cell>
          <cell r="E52" t="str">
            <v>Buah</v>
          </cell>
          <cell r="F52">
            <v>850000</v>
          </cell>
          <cell r="G52">
            <v>700000</v>
          </cell>
          <cell r="H52" t="str">
            <v>lumintu 12/3/06</v>
          </cell>
          <cell r="I52">
            <v>9</v>
          </cell>
          <cell r="J52">
            <v>0</v>
          </cell>
          <cell r="K52">
            <v>1020000</v>
          </cell>
          <cell r="L52">
            <v>1105000</v>
          </cell>
          <cell r="M52">
            <v>935000.00000000012</v>
          </cell>
          <cell r="N52">
            <v>892500</v>
          </cell>
          <cell r="AC52">
            <v>595000</v>
          </cell>
        </row>
        <row r="53">
          <cell r="A53" t="str">
            <v>B862</v>
          </cell>
          <cell r="B53">
            <v>1046</v>
          </cell>
          <cell r="C53" t="str">
            <v>Box 80 x 60 x 20   cm</v>
          </cell>
          <cell r="D53" t="str">
            <v>Buah</v>
          </cell>
          <cell r="E53" t="str">
            <v>Buah</v>
          </cell>
          <cell r="F53">
            <v>1019000</v>
          </cell>
          <cell r="G53">
            <v>1255.1977199999999</v>
          </cell>
          <cell r="H53">
            <v>8</v>
          </cell>
          <cell r="I53">
            <v>9</v>
          </cell>
          <cell r="J53">
            <v>0</v>
          </cell>
          <cell r="K53">
            <v>1222800</v>
          </cell>
          <cell r="L53">
            <v>1324700</v>
          </cell>
          <cell r="M53">
            <v>1120900</v>
          </cell>
          <cell r="N53">
            <v>1069950</v>
          </cell>
          <cell r="AC53">
            <v>713300</v>
          </cell>
        </row>
        <row r="54">
          <cell r="A54" t="str">
            <v>B873</v>
          </cell>
          <cell r="B54">
            <v>1047</v>
          </cell>
          <cell r="C54" t="str">
            <v>Box 80 x 70 x 30   cm</v>
          </cell>
          <cell r="D54" t="str">
            <v>Buah</v>
          </cell>
          <cell r="E54" t="str">
            <v>Buah</v>
          </cell>
          <cell r="F54">
            <v>1350000</v>
          </cell>
          <cell r="G54">
            <v>4307.6572000000006</v>
          </cell>
          <cell r="H54">
            <v>4</v>
          </cell>
          <cell r="I54">
            <v>9</v>
          </cell>
          <cell r="J54">
            <v>0</v>
          </cell>
          <cell r="K54">
            <v>1620000</v>
          </cell>
          <cell r="L54">
            <v>1755000</v>
          </cell>
          <cell r="M54">
            <v>1485000.0000000002</v>
          </cell>
          <cell r="N54">
            <v>1417500</v>
          </cell>
          <cell r="AC54">
            <v>944999.99999999988</v>
          </cell>
        </row>
        <row r="55">
          <cell r="A55" t="str">
            <v>BRIS55</v>
          </cell>
          <cell r="B55">
            <v>1048</v>
          </cell>
          <cell r="C55" t="str">
            <v>Brace Steel   550   mm2</v>
          </cell>
          <cell r="D55" t="str">
            <v>Buah</v>
          </cell>
          <cell r="E55">
            <v>9000</v>
          </cell>
          <cell r="F55">
            <v>9000</v>
          </cell>
          <cell r="G55">
            <v>1830.2390399999999</v>
          </cell>
          <cell r="H55">
            <v>7</v>
          </cell>
          <cell r="I55">
            <v>9</v>
          </cell>
          <cell r="J55">
            <v>10800</v>
          </cell>
          <cell r="K55">
            <v>600000</v>
          </cell>
          <cell r="L55">
            <v>650000</v>
          </cell>
          <cell r="M55">
            <v>550000</v>
          </cell>
          <cell r="N55">
            <v>525000</v>
          </cell>
          <cell r="AC55">
            <v>350000</v>
          </cell>
        </row>
        <row r="56">
          <cell r="A56" t="str">
            <v>BRIS77</v>
          </cell>
          <cell r="B56">
            <v>1049</v>
          </cell>
          <cell r="C56" t="str">
            <v>Brace Steel   770   mm2</v>
          </cell>
          <cell r="D56" t="str">
            <v>Buah</v>
          </cell>
          <cell r="E56">
            <v>14500</v>
          </cell>
          <cell r="F56">
            <v>900000</v>
          </cell>
          <cell r="G56">
            <v>4540.0439700000006</v>
          </cell>
          <cell r="H56">
            <v>14500</v>
          </cell>
          <cell r="I56">
            <v>9</v>
          </cell>
          <cell r="J56">
            <v>17400</v>
          </cell>
          <cell r="K56">
            <v>1080000</v>
          </cell>
          <cell r="L56">
            <v>1170000</v>
          </cell>
          <cell r="M56">
            <v>990000.00000000012</v>
          </cell>
          <cell r="N56">
            <v>945000</v>
          </cell>
          <cell r="AC56">
            <v>630000</v>
          </cell>
        </row>
        <row r="57">
          <cell r="A57" t="str">
            <v>BHDG</v>
          </cell>
          <cell r="B57">
            <v>1050</v>
          </cell>
          <cell r="C57" t="str">
            <v>Bracket ( Hot Div Galvanized )</v>
          </cell>
          <cell r="D57" t="str">
            <v>Buah</v>
          </cell>
          <cell r="E57" t="str">
            <v>Buah</v>
          </cell>
          <cell r="G57">
            <v>937.27612999999997</v>
          </cell>
          <cell r="H57">
            <v>4</v>
          </cell>
          <cell r="I57">
            <v>9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AC57">
            <v>0</v>
          </cell>
        </row>
        <row r="58">
          <cell r="A58" t="str">
            <v>BEX</v>
          </cell>
          <cell r="B58">
            <v>1051</v>
          </cell>
          <cell r="C58" t="str">
            <v>Bracket Extension for cut out</v>
          </cell>
          <cell r="D58" t="str">
            <v>Buah</v>
          </cell>
          <cell r="E58" t="str">
            <v>Buah</v>
          </cell>
          <cell r="F58">
            <v>1500000</v>
          </cell>
          <cell r="G58">
            <v>1500000</v>
          </cell>
          <cell r="H58" t="str">
            <v>lumintu 12/3/06</v>
          </cell>
          <cell r="I58">
            <v>9</v>
          </cell>
          <cell r="J58">
            <v>0</v>
          </cell>
          <cell r="K58">
            <v>1800000</v>
          </cell>
          <cell r="L58">
            <v>1950000</v>
          </cell>
          <cell r="M58">
            <v>1650000.0000000002</v>
          </cell>
          <cell r="N58">
            <v>1575000</v>
          </cell>
          <cell r="AC58">
            <v>1050000</v>
          </cell>
        </row>
        <row r="59">
          <cell r="A59" t="str">
            <v>BJ10</v>
          </cell>
          <cell r="B59">
            <v>1052</v>
          </cell>
          <cell r="C59" t="str">
            <v>Braket J2</v>
          </cell>
          <cell r="D59" t="str">
            <v>Buah</v>
          </cell>
          <cell r="E59" t="str">
            <v>Buah</v>
          </cell>
          <cell r="F59">
            <v>1980000</v>
          </cell>
          <cell r="G59">
            <v>526.60594000000003</v>
          </cell>
          <cell r="H59">
            <v>5</v>
          </cell>
          <cell r="J59">
            <v>0</v>
          </cell>
          <cell r="K59">
            <v>2376000</v>
          </cell>
          <cell r="L59">
            <v>2574000</v>
          </cell>
          <cell r="M59">
            <v>2178000</v>
          </cell>
          <cell r="N59">
            <v>2079000</v>
          </cell>
          <cell r="AC59">
            <v>1386000</v>
          </cell>
        </row>
        <row r="60">
          <cell r="A60" t="str">
            <v>BJ2</v>
          </cell>
          <cell r="B60">
            <v>1053</v>
          </cell>
          <cell r="C60" t="str">
            <v>Braket Secunder Insulated /J10</v>
          </cell>
          <cell r="D60" t="str">
            <v>Buah</v>
          </cell>
          <cell r="E60">
            <v>6000</v>
          </cell>
          <cell r="F60">
            <v>6000</v>
          </cell>
          <cell r="G60">
            <v>10457.404649999999</v>
          </cell>
          <cell r="H60">
            <v>8</v>
          </cell>
          <cell r="I60">
            <v>9</v>
          </cell>
          <cell r="J60">
            <v>7200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AC60">
            <v>0</v>
          </cell>
        </row>
        <row r="61">
          <cell r="A61" t="str">
            <v>SDB</v>
          </cell>
          <cell r="B61">
            <v>1054</v>
          </cell>
          <cell r="C61" t="str">
            <v>Side Bracket</v>
          </cell>
          <cell r="D61" t="str">
            <v>Buah</v>
          </cell>
          <cell r="E61" t="str">
            <v>Buah</v>
          </cell>
          <cell r="F61">
            <v>120000</v>
          </cell>
          <cell r="G61">
            <v>4542.62032</v>
          </cell>
          <cell r="H61">
            <v>5</v>
          </cell>
          <cell r="I61">
            <v>9</v>
          </cell>
          <cell r="J61">
            <v>0</v>
          </cell>
          <cell r="K61">
            <v>144000</v>
          </cell>
          <cell r="L61">
            <v>156000</v>
          </cell>
          <cell r="M61">
            <v>132000</v>
          </cell>
          <cell r="N61">
            <v>126000</v>
          </cell>
          <cell r="AC61">
            <v>84000</v>
          </cell>
        </row>
        <row r="62">
          <cell r="A62" t="str">
            <v>BrT</v>
          </cell>
          <cell r="B62">
            <v>1055</v>
          </cell>
          <cell r="C62" t="str">
            <v>Set Braket trafo</v>
          </cell>
          <cell r="D62" t="str">
            <v>Buah</v>
          </cell>
          <cell r="E62">
            <v>126000</v>
          </cell>
          <cell r="F62">
            <v>126000</v>
          </cell>
          <cell r="G62">
            <v>135000</v>
          </cell>
          <cell r="H62">
            <v>145000</v>
          </cell>
          <cell r="I62">
            <v>115000</v>
          </cell>
          <cell r="J62">
            <v>151200</v>
          </cell>
          <cell r="K62">
            <v>240000</v>
          </cell>
          <cell r="L62">
            <v>260000</v>
          </cell>
          <cell r="M62">
            <v>220000.00000000003</v>
          </cell>
          <cell r="N62">
            <v>210000</v>
          </cell>
          <cell r="AC62">
            <v>140000</v>
          </cell>
        </row>
        <row r="63">
          <cell r="A63" t="str">
            <v>BROM1</v>
          </cell>
          <cell r="B63">
            <v>1056</v>
          </cell>
          <cell r="C63" t="str">
            <v>Brom Impala 1 GALON</v>
          </cell>
          <cell r="D63" t="str">
            <v>Kaleng</v>
          </cell>
          <cell r="E63" t="str">
            <v>Buah</v>
          </cell>
          <cell r="F63">
            <v>200000</v>
          </cell>
          <cell r="G63">
            <v>200000</v>
          </cell>
          <cell r="H63" t="str">
            <v>lumintu 17/1/06</v>
          </cell>
          <cell r="I63">
            <v>9</v>
          </cell>
          <cell r="J63">
            <v>0</v>
          </cell>
          <cell r="K63">
            <v>240000</v>
          </cell>
          <cell r="L63">
            <v>260000</v>
          </cell>
          <cell r="M63">
            <v>220000.00000000003</v>
          </cell>
          <cell r="N63">
            <v>210000</v>
          </cell>
          <cell r="AC63">
            <v>140000</v>
          </cell>
        </row>
        <row r="64">
          <cell r="A64" t="str">
            <v>CC1524</v>
          </cell>
          <cell r="B64">
            <v>1057</v>
          </cell>
          <cell r="C64" t="str">
            <v>CCO 150/240</v>
          </cell>
          <cell r="D64" t="str">
            <v>Buah</v>
          </cell>
          <cell r="E64" t="str">
            <v>Buah</v>
          </cell>
          <cell r="F64">
            <v>200000</v>
          </cell>
          <cell r="G64">
            <v>3107.0780999999997</v>
          </cell>
          <cell r="H64">
            <v>8</v>
          </cell>
          <cell r="I64">
            <v>9</v>
          </cell>
          <cell r="J64">
            <v>0</v>
          </cell>
          <cell r="K64">
            <v>240000</v>
          </cell>
          <cell r="L64">
            <v>260000</v>
          </cell>
          <cell r="M64">
            <v>220000.00000000003</v>
          </cell>
          <cell r="N64">
            <v>210000</v>
          </cell>
          <cell r="AC64">
            <v>140000</v>
          </cell>
        </row>
        <row r="65">
          <cell r="A65" t="str">
            <v>CC1616</v>
          </cell>
          <cell r="B65">
            <v>1058</v>
          </cell>
          <cell r="C65" t="str">
            <v>CCO 16 - 16 mm</v>
          </cell>
          <cell r="D65" t="str">
            <v>Buah</v>
          </cell>
          <cell r="E65">
            <v>4000</v>
          </cell>
          <cell r="F65">
            <v>1450</v>
          </cell>
          <cell r="G65">
            <v>4000</v>
          </cell>
          <cell r="H65">
            <v>2</v>
          </cell>
          <cell r="I65">
            <v>9</v>
          </cell>
          <cell r="J65">
            <v>4800</v>
          </cell>
          <cell r="K65">
            <v>240000</v>
          </cell>
          <cell r="L65">
            <v>260000</v>
          </cell>
          <cell r="M65">
            <v>220000.00000000003</v>
          </cell>
          <cell r="N65">
            <v>210000</v>
          </cell>
          <cell r="AC65">
            <v>140000</v>
          </cell>
        </row>
        <row r="66">
          <cell r="A66" t="str">
            <v>CC167</v>
          </cell>
          <cell r="B66">
            <v>1059</v>
          </cell>
          <cell r="C66" t="str">
            <v>CCO 16 - 70 mm</v>
          </cell>
          <cell r="D66" t="str">
            <v>Buah</v>
          </cell>
          <cell r="E66">
            <v>5000</v>
          </cell>
          <cell r="F66">
            <v>5000</v>
          </cell>
          <cell r="G66">
            <v>5000</v>
          </cell>
          <cell r="H66">
            <v>8</v>
          </cell>
          <cell r="J66">
            <v>6000</v>
          </cell>
          <cell r="K66">
            <v>378000</v>
          </cell>
          <cell r="L66">
            <v>409500</v>
          </cell>
          <cell r="M66">
            <v>346500</v>
          </cell>
          <cell r="N66">
            <v>330750</v>
          </cell>
          <cell r="AC66">
            <v>220500</v>
          </cell>
        </row>
        <row r="67">
          <cell r="A67" t="str">
            <v>CC1635</v>
          </cell>
          <cell r="B67">
            <v>1060</v>
          </cell>
          <cell r="C67" t="str">
            <v>CCO 16/35</v>
          </cell>
          <cell r="D67" t="str">
            <v>Buah</v>
          </cell>
          <cell r="E67" t="str">
            <v>Buah</v>
          </cell>
          <cell r="F67">
            <v>350000</v>
          </cell>
          <cell r="G67">
            <v>750.74839000000009</v>
          </cell>
          <cell r="H67">
            <v>3</v>
          </cell>
          <cell r="I67">
            <v>9</v>
          </cell>
          <cell r="J67">
            <v>0</v>
          </cell>
          <cell r="K67">
            <v>420000</v>
          </cell>
          <cell r="L67">
            <v>455000</v>
          </cell>
          <cell r="M67">
            <v>385000.00000000006</v>
          </cell>
          <cell r="N67">
            <v>367500</v>
          </cell>
          <cell r="AC67">
            <v>244999.99999999997</v>
          </cell>
        </row>
        <row r="68">
          <cell r="A68" t="str">
            <v>CC2424</v>
          </cell>
          <cell r="B68">
            <v>1061</v>
          </cell>
          <cell r="C68" t="str">
            <v>CCO 240 - 240 mm/HEC</v>
          </cell>
          <cell r="D68" t="str">
            <v>Buah</v>
          </cell>
          <cell r="E68" t="str">
            <v>Buah</v>
          </cell>
          <cell r="F68">
            <v>374000</v>
          </cell>
          <cell r="G68">
            <v>1471.61112</v>
          </cell>
          <cell r="H68">
            <v>8</v>
          </cell>
          <cell r="I68">
            <v>9</v>
          </cell>
          <cell r="J68">
            <v>0</v>
          </cell>
          <cell r="K68">
            <v>448800</v>
          </cell>
          <cell r="L68">
            <v>486200</v>
          </cell>
          <cell r="M68">
            <v>411400.00000000006</v>
          </cell>
          <cell r="N68">
            <v>392700</v>
          </cell>
          <cell r="AC68">
            <v>261799.99999999997</v>
          </cell>
        </row>
        <row r="69">
          <cell r="A69" t="str">
            <v>CC3535</v>
          </cell>
          <cell r="B69">
            <v>1062</v>
          </cell>
          <cell r="C69" t="str">
            <v>CCO 35 - 35 mm/HEC</v>
          </cell>
          <cell r="D69" t="str">
            <v>Buah</v>
          </cell>
          <cell r="E69">
            <v>4800</v>
          </cell>
          <cell r="F69">
            <v>4800</v>
          </cell>
          <cell r="G69">
            <v>2897.8784799999994</v>
          </cell>
          <cell r="H69">
            <v>5</v>
          </cell>
          <cell r="I69">
            <v>9</v>
          </cell>
          <cell r="J69">
            <v>5760</v>
          </cell>
          <cell r="K69">
            <v>420000</v>
          </cell>
          <cell r="L69">
            <v>455000</v>
          </cell>
          <cell r="M69">
            <v>385000.00000000006</v>
          </cell>
          <cell r="N69">
            <v>367500</v>
          </cell>
          <cell r="AC69">
            <v>244999.99999999997</v>
          </cell>
        </row>
        <row r="70">
          <cell r="A70" t="str">
            <v>CC3570</v>
          </cell>
          <cell r="B70">
            <v>1063</v>
          </cell>
          <cell r="C70" t="str">
            <v>CCO 35 - 70 mm/HEC</v>
          </cell>
          <cell r="D70" t="str">
            <v>Buah</v>
          </cell>
          <cell r="E70" t="str">
            <v>Buah</v>
          </cell>
          <cell r="F70">
            <v>425000</v>
          </cell>
          <cell r="G70">
            <v>400000</v>
          </cell>
          <cell r="H70" t="str">
            <v>lumintu 12/3/06</v>
          </cell>
          <cell r="I70">
            <v>9</v>
          </cell>
          <cell r="J70">
            <v>0</v>
          </cell>
          <cell r="K70">
            <v>510000</v>
          </cell>
          <cell r="L70">
            <v>552500</v>
          </cell>
          <cell r="M70">
            <v>467500.00000000006</v>
          </cell>
          <cell r="N70">
            <v>446250</v>
          </cell>
          <cell r="AC70">
            <v>297500</v>
          </cell>
        </row>
        <row r="71">
          <cell r="A71" t="str">
            <v>CC7015</v>
          </cell>
          <cell r="B71">
            <v>1064</v>
          </cell>
          <cell r="C71" t="str">
            <v>CCO 70 - 150 mm/HEC</v>
          </cell>
          <cell r="D71" t="str">
            <v>Buah</v>
          </cell>
          <cell r="E71">
            <v>8000</v>
          </cell>
          <cell r="F71">
            <v>8000</v>
          </cell>
          <cell r="G71">
            <v>4577.1434099999997</v>
          </cell>
          <cell r="H71">
            <v>7</v>
          </cell>
          <cell r="I71">
            <v>9</v>
          </cell>
          <cell r="J71">
            <v>9600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AC71">
            <v>0</v>
          </cell>
        </row>
        <row r="72">
          <cell r="A72" t="str">
            <v>CC7024</v>
          </cell>
          <cell r="B72">
            <v>1065</v>
          </cell>
          <cell r="C72" t="str">
            <v>CCO 70 - 240 mm/HEC</v>
          </cell>
          <cell r="D72" t="str">
            <v>Buah</v>
          </cell>
          <cell r="E72" t="str">
            <v>Buah</v>
          </cell>
          <cell r="F72">
            <v>480000</v>
          </cell>
          <cell r="G72">
            <v>2195.0501999999997</v>
          </cell>
          <cell r="H72">
            <v>8</v>
          </cell>
          <cell r="J72">
            <v>0</v>
          </cell>
          <cell r="K72">
            <v>576000</v>
          </cell>
          <cell r="L72">
            <v>624000</v>
          </cell>
          <cell r="M72">
            <v>528000</v>
          </cell>
          <cell r="N72">
            <v>504000</v>
          </cell>
          <cell r="AC72">
            <v>336000</v>
          </cell>
        </row>
        <row r="73">
          <cell r="A73" t="str">
            <v>CC77</v>
          </cell>
          <cell r="B73">
            <v>1066</v>
          </cell>
          <cell r="C73" t="str">
            <v>CCO 70 - 70 mm</v>
          </cell>
          <cell r="D73" t="str">
            <v>Buah</v>
          </cell>
          <cell r="E73">
            <v>6200</v>
          </cell>
          <cell r="F73">
            <v>6200</v>
          </cell>
          <cell r="G73">
            <v>6000</v>
          </cell>
          <cell r="H73">
            <v>4</v>
          </cell>
          <cell r="I73">
            <v>9</v>
          </cell>
          <cell r="J73">
            <v>7440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AC73">
            <v>0</v>
          </cell>
        </row>
        <row r="74">
          <cell r="A74" t="str">
            <v>KR1616</v>
          </cell>
          <cell r="B74">
            <v>1067</v>
          </cell>
          <cell r="C74" t="str">
            <v>Cco H  Type (Krimpit) 16/16</v>
          </cell>
          <cell r="D74" t="str">
            <v>Buah</v>
          </cell>
          <cell r="E74" t="str">
            <v>Buah</v>
          </cell>
          <cell r="F74">
            <v>16000</v>
          </cell>
          <cell r="G74">
            <v>4740.4840000000004</v>
          </cell>
          <cell r="H74">
            <v>3</v>
          </cell>
          <cell r="I74">
            <v>9</v>
          </cell>
          <cell r="J74">
            <v>0</v>
          </cell>
          <cell r="K74">
            <v>19200</v>
          </cell>
          <cell r="L74">
            <v>20800</v>
          </cell>
          <cell r="M74">
            <v>17600</v>
          </cell>
          <cell r="N74">
            <v>16800</v>
          </cell>
          <cell r="AC74">
            <v>11200</v>
          </cell>
        </row>
        <row r="75">
          <cell r="A75" t="str">
            <v>KR357</v>
          </cell>
          <cell r="B75">
            <v>1068</v>
          </cell>
          <cell r="C75" t="str">
            <v>Cco H Type (Krimpit) 35/70</v>
          </cell>
          <cell r="D75" t="str">
            <v>Buah</v>
          </cell>
          <cell r="E75">
            <v>8000</v>
          </cell>
          <cell r="F75">
            <v>8000</v>
          </cell>
          <cell r="G75">
            <v>6500</v>
          </cell>
          <cell r="H75">
            <v>8</v>
          </cell>
          <cell r="I75">
            <v>9</v>
          </cell>
          <cell r="J75">
            <v>9600</v>
          </cell>
          <cell r="K75">
            <v>24600</v>
          </cell>
          <cell r="L75">
            <v>26650</v>
          </cell>
          <cell r="M75">
            <v>22550.000000000004</v>
          </cell>
          <cell r="N75">
            <v>21525</v>
          </cell>
          <cell r="AC75">
            <v>14349.999999999998</v>
          </cell>
        </row>
        <row r="76">
          <cell r="A76" t="str">
            <v>CB</v>
          </cell>
          <cell r="B76">
            <v>1069</v>
          </cell>
          <cell r="C76" t="str">
            <v>Center Bracket    12,5 KN</v>
          </cell>
          <cell r="D76" t="str">
            <v>Buah</v>
          </cell>
          <cell r="E76">
            <v>21000</v>
          </cell>
          <cell r="F76">
            <v>21000</v>
          </cell>
          <cell r="G76">
            <v>16500</v>
          </cell>
          <cell r="H76">
            <v>4</v>
          </cell>
          <cell r="I76">
            <v>9</v>
          </cell>
          <cell r="J76">
            <v>25200</v>
          </cell>
          <cell r="K76">
            <v>29400</v>
          </cell>
          <cell r="L76">
            <v>31850</v>
          </cell>
          <cell r="M76">
            <v>26950.000000000004</v>
          </cell>
          <cell r="N76">
            <v>25725</v>
          </cell>
          <cell r="AC76">
            <v>17150</v>
          </cell>
        </row>
        <row r="77">
          <cell r="A77" t="str">
            <v>CGR</v>
          </cell>
          <cell r="B77">
            <v>1070</v>
          </cell>
          <cell r="C77" t="str">
            <v>Cincin Grond rod</v>
          </cell>
          <cell r="D77" t="str">
            <v>Buah</v>
          </cell>
          <cell r="E77">
            <v>4500</v>
          </cell>
          <cell r="F77">
            <v>4500</v>
          </cell>
          <cell r="G77">
            <v>1279.9306799999999</v>
          </cell>
          <cell r="H77">
            <v>6</v>
          </cell>
          <cell r="I77">
            <v>9</v>
          </cell>
          <cell r="J77">
            <v>5400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AC77">
            <v>0</v>
          </cell>
        </row>
        <row r="78">
          <cell r="A78" t="str">
            <v>CGR 5/8</v>
          </cell>
          <cell r="B78">
            <v>1071</v>
          </cell>
          <cell r="C78" t="str">
            <v>Clamp Ground Rod  5/8"</v>
          </cell>
          <cell r="D78" t="str">
            <v>Buah</v>
          </cell>
          <cell r="E78" t="str">
            <v>Buah</v>
          </cell>
          <cell r="G78">
            <v>3982.0065599999998</v>
          </cell>
          <cell r="H78">
            <v>7</v>
          </cell>
          <cell r="I78">
            <v>9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AC78">
            <v>0</v>
          </cell>
        </row>
        <row r="79">
          <cell r="A79" t="str">
            <v>SHCL</v>
          </cell>
          <cell r="B79">
            <v>1072</v>
          </cell>
          <cell r="C79" t="str">
            <v>Sacle hang + co level com</v>
          </cell>
          <cell r="D79" t="str">
            <v>Buah</v>
          </cell>
          <cell r="E79">
            <v>16500</v>
          </cell>
          <cell r="F79">
            <v>16500</v>
          </cell>
          <cell r="G79">
            <v>15000</v>
          </cell>
          <cell r="H79">
            <v>8</v>
          </cell>
          <cell r="J79">
            <v>19800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AC79">
            <v>0</v>
          </cell>
        </row>
        <row r="80">
          <cell r="A80" t="str">
            <v>CLV</v>
          </cell>
          <cell r="B80">
            <v>1073</v>
          </cell>
          <cell r="C80" t="str">
            <v>Clevis Swinging Secondary</v>
          </cell>
          <cell r="D80" t="str">
            <v>Buah</v>
          </cell>
          <cell r="E80">
            <v>6500</v>
          </cell>
          <cell r="F80">
            <v>6500</v>
          </cell>
          <cell r="G80">
            <v>3495.0764099999992</v>
          </cell>
          <cell r="H80">
            <v>7500</v>
          </cell>
          <cell r="I80">
            <v>9</v>
          </cell>
          <cell r="J80">
            <v>7800</v>
          </cell>
          <cell r="K80">
            <v>17400</v>
          </cell>
          <cell r="L80">
            <v>18850</v>
          </cell>
          <cell r="M80">
            <v>15950.000000000002</v>
          </cell>
          <cell r="N80">
            <v>15225</v>
          </cell>
          <cell r="AC80">
            <v>10150</v>
          </cell>
        </row>
        <row r="81">
          <cell r="A81" t="str">
            <v>CT35</v>
          </cell>
          <cell r="B81">
            <v>1074</v>
          </cell>
          <cell r="C81" t="str">
            <v>Compresion Terminal Lug 35 mm2</v>
          </cell>
          <cell r="D81" t="str">
            <v>Buah</v>
          </cell>
          <cell r="E81">
            <v>6000</v>
          </cell>
          <cell r="F81">
            <v>6000</v>
          </cell>
          <cell r="G81">
            <v>120000</v>
          </cell>
          <cell r="H81" t="str">
            <v>win 21/02/06</v>
          </cell>
          <cell r="I81">
            <v>9</v>
          </cell>
          <cell r="J81">
            <v>7200</v>
          </cell>
          <cell r="K81">
            <v>144000</v>
          </cell>
          <cell r="L81">
            <v>156000</v>
          </cell>
          <cell r="M81">
            <v>132000</v>
          </cell>
          <cell r="N81">
            <v>126000</v>
          </cell>
          <cell r="O81">
            <v>195000</v>
          </cell>
          <cell r="AC81">
            <v>84000</v>
          </cell>
        </row>
        <row r="82">
          <cell r="A82" t="str">
            <v>CTL</v>
          </cell>
          <cell r="B82">
            <v>1075</v>
          </cell>
          <cell r="C82" t="str">
            <v>Compression Terminal lug</v>
          </cell>
          <cell r="D82" t="str">
            <v>Buah</v>
          </cell>
          <cell r="E82" t="str">
            <v>Buah</v>
          </cell>
          <cell r="F82">
            <v>82500</v>
          </cell>
          <cell r="G82">
            <v>98000</v>
          </cell>
          <cell r="H82" t="str">
            <v>ha 7/3/06</v>
          </cell>
          <cell r="I82">
            <v>9</v>
          </cell>
          <cell r="J82">
            <v>0</v>
          </cell>
          <cell r="K82">
            <v>99000</v>
          </cell>
          <cell r="L82">
            <v>107250</v>
          </cell>
          <cell r="M82">
            <v>90750.000000000015</v>
          </cell>
          <cell r="N82">
            <v>86625</v>
          </cell>
          <cell r="AC82">
            <v>57749.999999999993</v>
          </cell>
        </row>
        <row r="83">
          <cell r="A83" t="str">
            <v>ARM15</v>
          </cell>
          <cell r="B83">
            <v>1076</v>
          </cell>
          <cell r="C83" t="str">
            <v>Cross Arm Steel 1.500  mm (UNP 10) galvanis</v>
          </cell>
          <cell r="D83" t="str">
            <v>Buah</v>
          </cell>
          <cell r="E83">
            <v>100000</v>
          </cell>
          <cell r="F83">
            <v>97500</v>
          </cell>
          <cell r="G83">
            <v>95000</v>
          </cell>
          <cell r="H83">
            <v>2</v>
          </cell>
          <cell r="I83">
            <v>9</v>
          </cell>
          <cell r="J83">
            <v>120000</v>
          </cell>
          <cell r="K83">
            <v>120000</v>
          </cell>
          <cell r="L83">
            <v>130000</v>
          </cell>
          <cell r="M83">
            <v>110000.00000000001</v>
          </cell>
          <cell r="N83">
            <v>105000</v>
          </cell>
          <cell r="AC83">
            <v>70000</v>
          </cell>
        </row>
        <row r="84">
          <cell r="A84" t="str">
            <v>ARM2</v>
          </cell>
          <cell r="B84">
            <v>1077</v>
          </cell>
          <cell r="C84" t="str">
            <v>Cross Arm Steel 2.000  mm (UNP 10) galvanis</v>
          </cell>
          <cell r="D84" t="str">
            <v>Buah</v>
          </cell>
          <cell r="E84">
            <v>128000</v>
          </cell>
          <cell r="F84">
            <v>122500</v>
          </cell>
          <cell r="G84">
            <v>13500</v>
          </cell>
          <cell r="H84">
            <v>8</v>
          </cell>
          <cell r="I84">
            <v>9</v>
          </cell>
          <cell r="J84">
            <v>153600</v>
          </cell>
          <cell r="K84">
            <v>14400</v>
          </cell>
          <cell r="L84">
            <v>15600</v>
          </cell>
          <cell r="M84">
            <v>13200.000000000002</v>
          </cell>
          <cell r="N84">
            <v>12600</v>
          </cell>
          <cell r="O84">
            <v>26000</v>
          </cell>
          <cell r="AC84">
            <v>8400</v>
          </cell>
        </row>
        <row r="85">
          <cell r="A85" t="str">
            <v>ARM3</v>
          </cell>
          <cell r="B85">
            <v>1078</v>
          </cell>
          <cell r="C85" t="str">
            <v>Cross Arm Steel 3.000  mm ( UNP 10 ) galvanis</v>
          </cell>
          <cell r="D85" t="str">
            <v>Buah</v>
          </cell>
          <cell r="E85" t="str">
            <v>Buah</v>
          </cell>
          <cell r="F85">
            <v>4000</v>
          </cell>
          <cell r="G85">
            <v>528.66701999999987</v>
          </cell>
          <cell r="H85">
            <v>3</v>
          </cell>
          <cell r="I85">
            <v>9</v>
          </cell>
          <cell r="J85">
            <v>0</v>
          </cell>
          <cell r="K85">
            <v>4800</v>
          </cell>
          <cell r="L85">
            <v>5200</v>
          </cell>
          <cell r="M85">
            <v>4400</v>
          </cell>
          <cell r="N85">
            <v>4200</v>
          </cell>
          <cell r="AC85">
            <v>2800</v>
          </cell>
        </row>
        <row r="86">
          <cell r="A86" t="str">
            <v>J6T</v>
          </cell>
          <cell r="B86">
            <v>1079</v>
          </cell>
          <cell r="C86" t="str">
            <v>Dead End Assembly       (CJ6 - T)</v>
          </cell>
          <cell r="D86" t="str">
            <v>Buah</v>
          </cell>
          <cell r="E86" t="str">
            <v>Buah</v>
          </cell>
          <cell r="F86">
            <v>5050</v>
          </cell>
          <cell r="G86">
            <v>1650</v>
          </cell>
          <cell r="H86">
            <v>7</v>
          </cell>
          <cell r="J86">
            <v>0</v>
          </cell>
          <cell r="K86">
            <v>6060</v>
          </cell>
          <cell r="L86">
            <v>6565</v>
          </cell>
          <cell r="M86">
            <v>5555</v>
          </cell>
          <cell r="N86">
            <v>5302.5</v>
          </cell>
          <cell r="AC86">
            <v>3535</v>
          </cell>
        </row>
        <row r="87">
          <cell r="A87" t="str">
            <v>DA</v>
          </cell>
          <cell r="B87">
            <v>1080</v>
          </cell>
          <cell r="C87" t="str">
            <v>Doble arming</v>
          </cell>
          <cell r="D87" t="str">
            <v>Buah</v>
          </cell>
          <cell r="E87">
            <v>12000</v>
          </cell>
          <cell r="F87">
            <v>12000</v>
          </cell>
          <cell r="G87">
            <v>9700</v>
          </cell>
          <cell r="H87">
            <v>39094</v>
          </cell>
          <cell r="I87">
            <v>9</v>
          </cell>
          <cell r="J87">
            <v>14400</v>
          </cell>
          <cell r="K87">
            <v>6000</v>
          </cell>
          <cell r="L87">
            <v>6500</v>
          </cell>
          <cell r="M87">
            <v>5500</v>
          </cell>
          <cell r="N87">
            <v>5250</v>
          </cell>
          <cell r="AC87">
            <v>3500</v>
          </cell>
        </row>
        <row r="88">
          <cell r="A88" t="str">
            <v>EW1</v>
          </cell>
          <cell r="B88">
            <v>1081</v>
          </cell>
          <cell r="C88" t="str">
            <v>Eser werk 1 tiang</v>
          </cell>
          <cell r="D88" t="str">
            <v>Buah</v>
          </cell>
          <cell r="E88">
            <v>1200000</v>
          </cell>
          <cell r="F88">
            <v>4000</v>
          </cell>
          <cell r="G88">
            <v>32.462009999999992</v>
          </cell>
          <cell r="H88">
            <v>4</v>
          </cell>
          <cell r="I88">
            <v>9</v>
          </cell>
          <cell r="J88">
            <v>1440000</v>
          </cell>
          <cell r="K88">
            <v>4800</v>
          </cell>
          <cell r="L88">
            <v>5200</v>
          </cell>
          <cell r="M88">
            <v>4400</v>
          </cell>
          <cell r="N88">
            <v>4200</v>
          </cell>
          <cell r="AC88">
            <v>2800</v>
          </cell>
        </row>
        <row r="89">
          <cell r="A89" t="str">
            <v>EW2</v>
          </cell>
          <cell r="B89">
            <v>1082</v>
          </cell>
          <cell r="C89" t="str">
            <v>Eser werk 2 tiang</v>
          </cell>
          <cell r="D89" t="str">
            <v>Buah</v>
          </cell>
          <cell r="E89" t="str">
            <v>Buah</v>
          </cell>
          <cell r="F89">
            <v>25000</v>
          </cell>
          <cell r="G89">
            <v>15800</v>
          </cell>
          <cell r="H89">
            <v>3</v>
          </cell>
          <cell r="I89">
            <v>9</v>
          </cell>
          <cell r="J89">
            <v>0</v>
          </cell>
          <cell r="K89">
            <v>30000</v>
          </cell>
          <cell r="L89">
            <v>32500</v>
          </cell>
          <cell r="M89">
            <v>27500.000000000004</v>
          </cell>
          <cell r="N89">
            <v>26250</v>
          </cell>
          <cell r="O89">
            <v>28000</v>
          </cell>
          <cell r="AC89">
            <v>17500</v>
          </cell>
        </row>
        <row r="90">
          <cell r="A90" t="str">
            <v>EA8</v>
          </cell>
          <cell r="B90">
            <v>1083</v>
          </cell>
          <cell r="C90" t="str">
            <v xml:space="preserve">Expanding Anchor   8.000  lbs </v>
          </cell>
          <cell r="D90" t="str">
            <v>Buah</v>
          </cell>
          <cell r="E90">
            <v>30000</v>
          </cell>
          <cell r="F90">
            <v>30000</v>
          </cell>
          <cell r="G90">
            <v>2646.4267199999999</v>
          </cell>
          <cell r="H90">
            <v>30000</v>
          </cell>
          <cell r="I90">
            <v>9</v>
          </cell>
          <cell r="J90">
            <v>36000</v>
          </cell>
          <cell r="K90">
            <v>6624</v>
          </cell>
          <cell r="L90">
            <v>7176</v>
          </cell>
          <cell r="M90">
            <v>6072.0000000000009</v>
          </cell>
          <cell r="N90">
            <v>5796</v>
          </cell>
          <cell r="AC90">
            <v>3863.9999999999995</v>
          </cell>
        </row>
        <row r="91">
          <cell r="A91" t="str">
            <v>EA10</v>
          </cell>
          <cell r="B91">
            <v>1084</v>
          </cell>
          <cell r="C91" t="str">
            <v xml:space="preserve">Expanding Anchor 10.000  lbs </v>
          </cell>
          <cell r="D91" t="str">
            <v>Buah</v>
          </cell>
          <cell r="E91" t="str">
            <v>Buah</v>
          </cell>
          <cell r="F91">
            <v>8050</v>
          </cell>
          <cell r="G91">
            <v>5500</v>
          </cell>
          <cell r="H91">
            <v>2</v>
          </cell>
          <cell r="I91">
            <v>9</v>
          </cell>
          <cell r="J91">
            <v>0</v>
          </cell>
          <cell r="K91">
            <v>9660</v>
          </cell>
          <cell r="L91">
            <v>10465</v>
          </cell>
          <cell r="M91">
            <v>8855</v>
          </cell>
          <cell r="N91">
            <v>8452.5</v>
          </cell>
          <cell r="AC91">
            <v>5635</v>
          </cell>
        </row>
        <row r="92">
          <cell r="A92" t="str">
            <v>Eb1</v>
          </cell>
          <cell r="B92">
            <v>1085</v>
          </cell>
          <cell r="C92" t="str">
            <v>Extra bolt 10 cm</v>
          </cell>
          <cell r="D92" t="str">
            <v>Buah</v>
          </cell>
          <cell r="E92">
            <v>2500</v>
          </cell>
          <cell r="F92">
            <v>2500</v>
          </cell>
          <cell r="G92">
            <v>2009.5529999999997</v>
          </cell>
          <cell r="H92">
            <v>8</v>
          </cell>
          <cell r="I92">
            <v>9</v>
          </cell>
          <cell r="J92">
            <v>3000</v>
          </cell>
          <cell r="K92">
            <v>12600</v>
          </cell>
          <cell r="L92">
            <v>13650</v>
          </cell>
          <cell r="M92">
            <v>11550.000000000002</v>
          </cell>
          <cell r="N92">
            <v>11025</v>
          </cell>
          <cell r="O92">
            <v>24000</v>
          </cell>
          <cell r="AC92">
            <v>7349.9999999999991</v>
          </cell>
        </row>
        <row r="93">
          <cell r="A93" t="str">
            <v>Eb5</v>
          </cell>
          <cell r="B93">
            <v>1086</v>
          </cell>
          <cell r="C93" t="str">
            <v>Extrabol 5 cm</v>
          </cell>
          <cell r="D93" t="str">
            <v>Buah</v>
          </cell>
          <cell r="E93">
            <v>1750</v>
          </cell>
          <cell r="F93">
            <v>1750</v>
          </cell>
          <cell r="G93">
            <v>2411.4636</v>
          </cell>
          <cell r="H93">
            <v>2</v>
          </cell>
          <cell r="I93">
            <v>9</v>
          </cell>
          <cell r="J93">
            <v>2100</v>
          </cell>
          <cell r="K93">
            <v>12000</v>
          </cell>
          <cell r="L93">
            <v>13000</v>
          </cell>
          <cell r="M93">
            <v>11000</v>
          </cell>
          <cell r="N93">
            <v>10500</v>
          </cell>
          <cell r="AC93">
            <v>7000</v>
          </cell>
        </row>
        <row r="94">
          <cell r="A94" t="str">
            <v>EN</v>
          </cell>
          <cell r="B94">
            <v>1087</v>
          </cell>
          <cell r="C94" t="str">
            <v>Eye Nut</v>
          </cell>
          <cell r="D94" t="str">
            <v>Buah</v>
          </cell>
          <cell r="E94">
            <v>5000</v>
          </cell>
          <cell r="F94">
            <v>5000</v>
          </cell>
          <cell r="G94">
            <v>5000</v>
          </cell>
          <cell r="H94">
            <v>6500</v>
          </cell>
          <cell r="I94">
            <v>9</v>
          </cell>
          <cell r="J94">
            <v>6000</v>
          </cell>
          <cell r="K94">
            <v>9000</v>
          </cell>
          <cell r="L94">
            <v>9750</v>
          </cell>
          <cell r="M94">
            <v>8250</v>
          </cell>
          <cell r="N94">
            <v>7875</v>
          </cell>
          <cell r="O94">
            <v>18500</v>
          </cell>
          <cell r="AC94">
            <v>5250</v>
          </cell>
        </row>
        <row r="95">
          <cell r="A95" t="str">
            <v>FCO</v>
          </cell>
          <cell r="B95">
            <v>1088</v>
          </cell>
          <cell r="C95" t="str">
            <v>FCO</v>
          </cell>
          <cell r="D95" t="str">
            <v>Buah</v>
          </cell>
          <cell r="E95">
            <v>450000</v>
          </cell>
          <cell r="F95">
            <v>450000</v>
          </cell>
          <cell r="G95">
            <v>3849.0668999999998</v>
          </cell>
          <cell r="H95">
            <v>4</v>
          </cell>
          <cell r="I95">
            <v>9</v>
          </cell>
          <cell r="J95">
            <v>540000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AC95">
            <v>0</v>
          </cell>
        </row>
        <row r="96">
          <cell r="A96" t="str">
            <v>FL1</v>
          </cell>
          <cell r="B96">
            <v>1089</v>
          </cell>
          <cell r="C96" t="str">
            <v>Fuse Link 10 A</v>
          </cell>
          <cell r="D96" t="str">
            <v>Buah</v>
          </cell>
          <cell r="E96">
            <v>15000</v>
          </cell>
          <cell r="F96">
            <v>9200</v>
          </cell>
          <cell r="G96">
            <v>5874.0779999999986</v>
          </cell>
          <cell r="H96">
            <v>4</v>
          </cell>
          <cell r="I96">
            <v>9</v>
          </cell>
          <cell r="J96">
            <v>18000</v>
          </cell>
          <cell r="K96">
            <v>11040</v>
          </cell>
          <cell r="L96">
            <v>11960</v>
          </cell>
          <cell r="M96">
            <v>10120</v>
          </cell>
          <cell r="N96">
            <v>9660</v>
          </cell>
          <cell r="AC96">
            <v>6440</v>
          </cell>
        </row>
        <row r="97">
          <cell r="A97" t="str">
            <v>FL15</v>
          </cell>
          <cell r="B97">
            <v>1090</v>
          </cell>
          <cell r="C97" t="str">
            <v>Fuse Link 15 A</v>
          </cell>
          <cell r="D97" t="str">
            <v>Buah</v>
          </cell>
          <cell r="E97">
            <v>15000</v>
          </cell>
          <cell r="F97">
            <v>22500</v>
          </cell>
          <cell r="G97">
            <v>522.48378000000002</v>
          </cell>
          <cell r="H97">
            <v>2</v>
          </cell>
          <cell r="I97">
            <v>9</v>
          </cell>
          <cell r="J97">
            <v>18000</v>
          </cell>
          <cell r="K97">
            <v>27000</v>
          </cell>
          <cell r="L97">
            <v>29250</v>
          </cell>
          <cell r="M97">
            <v>24750.000000000004</v>
          </cell>
          <cell r="N97">
            <v>23625</v>
          </cell>
          <cell r="O97">
            <v>42500</v>
          </cell>
          <cell r="AC97">
            <v>15749.999999999998</v>
          </cell>
        </row>
        <row r="98">
          <cell r="A98" t="str">
            <v>FL20</v>
          </cell>
          <cell r="B98">
            <v>1091</v>
          </cell>
          <cell r="C98" t="str">
            <v>Fuse Link 20 A</v>
          </cell>
          <cell r="D98" t="str">
            <v>Buah</v>
          </cell>
          <cell r="E98">
            <v>15000</v>
          </cell>
          <cell r="F98">
            <v>4500</v>
          </cell>
          <cell r="G98">
            <v>1017.14298</v>
          </cell>
          <cell r="H98">
            <v>39139</v>
          </cell>
          <cell r="I98">
            <v>9</v>
          </cell>
          <cell r="J98">
            <v>18000</v>
          </cell>
          <cell r="K98">
            <v>5400</v>
          </cell>
          <cell r="L98">
            <v>5850</v>
          </cell>
          <cell r="M98">
            <v>4950</v>
          </cell>
          <cell r="N98">
            <v>4725</v>
          </cell>
          <cell r="AC98">
            <v>3150</v>
          </cell>
        </row>
        <row r="99">
          <cell r="A99" t="str">
            <v>FL25</v>
          </cell>
          <cell r="B99">
            <v>1092</v>
          </cell>
          <cell r="C99" t="str">
            <v>Fuse Link 25 A</v>
          </cell>
          <cell r="D99" t="str">
            <v>Buah</v>
          </cell>
          <cell r="E99" t="str">
            <v>Buah</v>
          </cell>
          <cell r="G99">
            <v>394.18154999999996</v>
          </cell>
          <cell r="H99">
            <v>2</v>
          </cell>
          <cell r="I99">
            <v>9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AC99">
            <v>0</v>
          </cell>
        </row>
        <row r="100">
          <cell r="A100" t="str">
            <v>FL40</v>
          </cell>
          <cell r="B100">
            <v>1093</v>
          </cell>
          <cell r="C100" t="str">
            <v>Fuse Link 40 A</v>
          </cell>
          <cell r="D100" t="str">
            <v>Buah</v>
          </cell>
          <cell r="E100" t="str">
            <v>Buah</v>
          </cell>
          <cell r="F100">
            <v>8000</v>
          </cell>
          <cell r="G100">
            <v>6500</v>
          </cell>
          <cell r="H100">
            <v>39139</v>
          </cell>
          <cell r="I100">
            <v>9</v>
          </cell>
          <cell r="J100">
            <v>0</v>
          </cell>
          <cell r="K100">
            <v>9600</v>
          </cell>
          <cell r="L100">
            <v>10400</v>
          </cell>
          <cell r="M100">
            <v>8800</v>
          </cell>
          <cell r="N100">
            <v>8400</v>
          </cell>
          <cell r="O100">
            <v>8230</v>
          </cell>
          <cell r="AC100">
            <v>5600</v>
          </cell>
        </row>
        <row r="101">
          <cell r="A101" t="str">
            <v>FL 100</v>
          </cell>
          <cell r="B101">
            <v>1094</v>
          </cell>
          <cell r="C101" t="str">
            <v>Fuse Link 100A</v>
          </cell>
          <cell r="D101" t="str">
            <v>Buah</v>
          </cell>
          <cell r="E101" t="str">
            <v>Buah</v>
          </cell>
          <cell r="F101">
            <v>6900</v>
          </cell>
          <cell r="G101">
            <v>3760.4404599999998</v>
          </cell>
          <cell r="H101">
            <v>3</v>
          </cell>
          <cell r="I101">
            <v>9</v>
          </cell>
          <cell r="J101">
            <v>0</v>
          </cell>
          <cell r="K101">
            <v>8280</v>
          </cell>
          <cell r="L101">
            <v>8970</v>
          </cell>
          <cell r="M101">
            <v>7590.0000000000009</v>
          </cell>
          <cell r="N101">
            <v>7245</v>
          </cell>
          <cell r="AC101">
            <v>4830</v>
          </cell>
        </row>
        <row r="102">
          <cell r="A102" t="str">
            <v>FL</v>
          </cell>
          <cell r="B102">
            <v>1095</v>
          </cell>
          <cell r="C102" t="str">
            <v xml:space="preserve">Fuse Link </v>
          </cell>
          <cell r="D102" t="str">
            <v>Buah</v>
          </cell>
          <cell r="E102" t="str">
            <v>Buah</v>
          </cell>
          <cell r="F102">
            <v>131250</v>
          </cell>
          <cell r="G102">
            <v>2040.4691999999998</v>
          </cell>
          <cell r="H102">
            <v>2</v>
          </cell>
          <cell r="I102">
            <v>125000</v>
          </cell>
          <cell r="J102">
            <v>0</v>
          </cell>
          <cell r="K102">
            <v>157500</v>
          </cell>
          <cell r="L102">
            <v>170625</v>
          </cell>
          <cell r="M102">
            <v>144375</v>
          </cell>
          <cell r="N102">
            <v>137812.5</v>
          </cell>
          <cell r="AC102">
            <v>91875</v>
          </cell>
        </row>
        <row r="103">
          <cell r="A103" t="str">
            <v>FL50</v>
          </cell>
          <cell r="B103">
            <v>1096</v>
          </cell>
          <cell r="C103" t="str">
            <v>Fuse Link 50 A</v>
          </cell>
          <cell r="D103" t="str">
            <v>Buah</v>
          </cell>
          <cell r="E103" t="str">
            <v>Buah</v>
          </cell>
          <cell r="F103">
            <v>179550</v>
          </cell>
          <cell r="G103">
            <v>123.66479999999999</v>
          </cell>
          <cell r="H103">
            <v>5</v>
          </cell>
          <cell r="J103">
            <v>0</v>
          </cell>
          <cell r="K103">
            <v>215460</v>
          </cell>
          <cell r="L103">
            <v>233415</v>
          </cell>
          <cell r="M103">
            <v>197505.00000000003</v>
          </cell>
          <cell r="N103">
            <v>188527.5</v>
          </cell>
          <cell r="AC103">
            <v>125684.99999999999</v>
          </cell>
        </row>
        <row r="104">
          <cell r="A104" t="str">
            <v>FL6</v>
          </cell>
          <cell r="B104">
            <v>1097</v>
          </cell>
          <cell r="C104" t="str">
            <v>Fuse link 6 A</v>
          </cell>
          <cell r="D104" t="str">
            <v>Buah</v>
          </cell>
          <cell r="E104" t="str">
            <v>Buah</v>
          </cell>
          <cell r="F104">
            <v>252000</v>
          </cell>
          <cell r="G104">
            <v>1961.1176199999998</v>
          </cell>
          <cell r="H104">
            <v>8</v>
          </cell>
          <cell r="J104">
            <v>0</v>
          </cell>
          <cell r="K104">
            <v>302400</v>
          </cell>
          <cell r="L104">
            <v>327600</v>
          </cell>
          <cell r="M104">
            <v>277200</v>
          </cell>
          <cell r="N104">
            <v>264600</v>
          </cell>
          <cell r="AC104">
            <v>176400</v>
          </cell>
        </row>
        <row r="105">
          <cell r="A105" t="str">
            <v>GR14</v>
          </cell>
          <cell r="B105">
            <v>1098</v>
          </cell>
          <cell r="C105" t="str">
            <v>Ground rod 140 cm</v>
          </cell>
          <cell r="D105" t="str">
            <v>Batang</v>
          </cell>
          <cell r="E105">
            <v>6</v>
          </cell>
          <cell r="F105">
            <v>136500</v>
          </cell>
          <cell r="G105">
            <v>766.7217599999999</v>
          </cell>
          <cell r="H105">
            <v>5</v>
          </cell>
          <cell r="I105">
            <v>9</v>
          </cell>
          <cell r="J105">
            <v>0</v>
          </cell>
          <cell r="K105">
            <v>163800</v>
          </cell>
          <cell r="L105">
            <v>177450</v>
          </cell>
          <cell r="M105">
            <v>150150</v>
          </cell>
          <cell r="N105">
            <v>143325</v>
          </cell>
          <cell r="AC105">
            <v>95550</v>
          </cell>
        </row>
        <row r="106">
          <cell r="A106" t="str">
            <v>GR24</v>
          </cell>
          <cell r="B106">
            <v>1099</v>
          </cell>
          <cell r="C106" t="str">
            <v>Ground rod 240 cm</v>
          </cell>
          <cell r="D106" t="str">
            <v>Batang</v>
          </cell>
          <cell r="E106">
            <v>28000</v>
          </cell>
          <cell r="F106">
            <v>28000</v>
          </cell>
          <cell r="G106">
            <v>6206.4271500000004</v>
          </cell>
          <cell r="H106">
            <v>4</v>
          </cell>
          <cell r="I106">
            <v>9</v>
          </cell>
          <cell r="J106">
            <v>33600</v>
          </cell>
          <cell r="K106">
            <v>1735067.9279999998</v>
          </cell>
          <cell r="L106">
            <v>1879656.922</v>
          </cell>
          <cell r="M106">
            <v>1590478.9340000001</v>
          </cell>
          <cell r="N106">
            <v>1518184.4369999999</v>
          </cell>
          <cell r="AC106">
            <v>1012122.9579999999</v>
          </cell>
        </row>
        <row r="107">
          <cell r="A107" t="str">
            <v>GL</v>
          </cell>
          <cell r="B107">
            <v>1100</v>
          </cell>
          <cell r="C107" t="str">
            <v xml:space="preserve">Ground Lug </v>
          </cell>
          <cell r="D107" t="str">
            <v>Buah</v>
          </cell>
          <cell r="E107">
            <v>2500</v>
          </cell>
          <cell r="F107">
            <v>2500</v>
          </cell>
          <cell r="G107">
            <v>2312.5317599999998</v>
          </cell>
          <cell r="H107">
            <v>3</v>
          </cell>
          <cell r="I107">
            <v>9</v>
          </cell>
          <cell r="J107">
            <v>3000</v>
          </cell>
          <cell r="K107">
            <v>1647789</v>
          </cell>
          <cell r="L107">
            <v>1785104.75</v>
          </cell>
          <cell r="M107">
            <v>1510473.2500000002</v>
          </cell>
          <cell r="N107">
            <v>1441815.375</v>
          </cell>
          <cell r="AC107">
            <v>961210.24999999988</v>
          </cell>
        </row>
        <row r="108">
          <cell r="A108" t="str">
            <v>GR8</v>
          </cell>
          <cell r="B108">
            <v>1101</v>
          </cell>
          <cell r="C108" t="str">
            <v>Ground Rod 5/8" x 8' Copper Weld</v>
          </cell>
          <cell r="D108" t="str">
            <v>Buah</v>
          </cell>
          <cell r="E108" t="str">
            <v>Buah</v>
          </cell>
          <cell r="F108">
            <v>38750</v>
          </cell>
          <cell r="G108">
            <v>30000</v>
          </cell>
          <cell r="H108" t="str">
            <v>win 27/1/06</v>
          </cell>
          <cell r="I108">
            <v>9</v>
          </cell>
          <cell r="J108">
            <v>0</v>
          </cell>
          <cell r="K108">
            <v>46500</v>
          </cell>
          <cell r="L108">
            <v>50375</v>
          </cell>
          <cell r="M108">
            <v>42625</v>
          </cell>
          <cell r="N108">
            <v>40687.5</v>
          </cell>
          <cell r="AC108">
            <v>27125</v>
          </cell>
        </row>
        <row r="109">
          <cell r="A109" t="str">
            <v>KESET</v>
          </cell>
          <cell r="B109">
            <v>1102</v>
          </cell>
          <cell r="C109" t="str">
            <v>Grounding Iron Plate Form Plat/Earth safety mats</v>
          </cell>
          <cell r="D109" t="str">
            <v>Buah</v>
          </cell>
          <cell r="E109">
            <v>200000</v>
          </cell>
          <cell r="F109">
            <v>200000</v>
          </cell>
          <cell r="G109">
            <v>1962.14816</v>
          </cell>
          <cell r="H109">
            <v>2</v>
          </cell>
          <cell r="I109">
            <v>9</v>
          </cell>
          <cell r="J109">
            <v>240000</v>
          </cell>
          <cell r="K109">
            <v>111000</v>
          </cell>
          <cell r="L109">
            <v>120250</v>
          </cell>
          <cell r="M109">
            <v>101750.00000000001</v>
          </cell>
          <cell r="N109">
            <v>97125</v>
          </cell>
          <cell r="AC109">
            <v>64749.999999999993</v>
          </cell>
        </row>
        <row r="110">
          <cell r="A110" t="str">
            <v>GHK</v>
          </cell>
          <cell r="B110">
            <v>1103</v>
          </cell>
          <cell r="C110" t="str">
            <v>Guy Attachment / Guy hok</v>
          </cell>
          <cell r="D110" t="str">
            <v>Buah</v>
          </cell>
          <cell r="E110">
            <v>3000</v>
          </cell>
          <cell r="F110">
            <v>4500</v>
          </cell>
          <cell r="G110">
            <v>1502.5273199999997</v>
          </cell>
          <cell r="H110">
            <v>4</v>
          </cell>
          <cell r="I110">
            <v>4500</v>
          </cell>
          <cell r="J110">
            <v>3600</v>
          </cell>
          <cell r="K110">
            <v>5400</v>
          </cell>
          <cell r="L110">
            <v>5850</v>
          </cell>
          <cell r="M110">
            <v>4950</v>
          </cell>
          <cell r="N110">
            <v>4725</v>
          </cell>
          <cell r="AC110">
            <v>3150</v>
          </cell>
        </row>
        <row r="111">
          <cell r="A111" t="str">
            <v>GW22</v>
          </cell>
          <cell r="B111">
            <v>1104</v>
          </cell>
          <cell r="C111" t="str">
            <v>Guy Wire     22  mm2</v>
          </cell>
          <cell r="D111" t="str">
            <v>Meter</v>
          </cell>
          <cell r="E111" t="str">
            <v>Buah</v>
          </cell>
          <cell r="F111">
            <v>2500</v>
          </cell>
          <cell r="G111">
            <v>3161.6967199999999</v>
          </cell>
          <cell r="H111">
            <v>8</v>
          </cell>
          <cell r="J111">
            <v>0</v>
          </cell>
          <cell r="K111">
            <v>3000</v>
          </cell>
          <cell r="L111">
            <v>3250</v>
          </cell>
          <cell r="M111">
            <v>2750</v>
          </cell>
          <cell r="N111">
            <v>2625</v>
          </cell>
          <cell r="AC111">
            <v>1750</v>
          </cell>
        </row>
        <row r="112">
          <cell r="A112" t="str">
            <v>GW35</v>
          </cell>
          <cell r="B112">
            <v>1105</v>
          </cell>
          <cell r="C112" t="str">
            <v>Guy Wire     35  mm2</v>
          </cell>
          <cell r="D112" t="str">
            <v>Meter</v>
          </cell>
          <cell r="E112">
            <v>3900</v>
          </cell>
          <cell r="F112">
            <v>8000</v>
          </cell>
          <cell r="G112">
            <v>4147.9234999999999</v>
          </cell>
          <cell r="H112" t="str">
            <v>Sigit 1/3/07</v>
          </cell>
          <cell r="J112">
            <v>4680</v>
          </cell>
          <cell r="K112">
            <v>9600</v>
          </cell>
          <cell r="L112">
            <v>10400</v>
          </cell>
          <cell r="M112">
            <v>8800</v>
          </cell>
          <cell r="N112">
            <v>8400</v>
          </cell>
          <cell r="O112">
            <v>8000</v>
          </cell>
          <cell r="AC112">
            <v>5600</v>
          </cell>
        </row>
        <row r="113">
          <cell r="A113" t="str">
            <v>GW70</v>
          </cell>
          <cell r="B113">
            <v>1106</v>
          </cell>
          <cell r="C113" t="str">
            <v>Guy Wire     70  mm2</v>
          </cell>
          <cell r="D113" t="str">
            <v>Meter</v>
          </cell>
          <cell r="E113" t="str">
            <v>Buah</v>
          </cell>
          <cell r="F113">
            <v>495000</v>
          </cell>
          <cell r="G113">
            <v>430.76571999999987</v>
          </cell>
          <cell r="H113">
            <v>3</v>
          </cell>
          <cell r="I113">
            <v>475000</v>
          </cell>
          <cell r="J113">
            <v>0</v>
          </cell>
          <cell r="K113">
            <v>594000</v>
          </cell>
          <cell r="L113">
            <v>643500</v>
          </cell>
          <cell r="M113">
            <v>544500</v>
          </cell>
          <cell r="N113">
            <v>519750</v>
          </cell>
          <cell r="AC113">
            <v>346500</v>
          </cell>
        </row>
        <row r="114">
          <cell r="A114" t="str">
            <v>HLB</v>
          </cell>
          <cell r="B114">
            <v>1107</v>
          </cell>
          <cell r="C114" t="str">
            <v xml:space="preserve">Hot Line Clamp Biasa </v>
          </cell>
          <cell r="D114" t="str">
            <v>Buah</v>
          </cell>
          <cell r="E114">
            <v>30000</v>
          </cell>
          <cell r="F114">
            <v>30000</v>
          </cell>
          <cell r="G114">
            <v>10500</v>
          </cell>
          <cell r="J114">
            <v>36000</v>
          </cell>
          <cell r="K114">
            <v>12000</v>
          </cell>
          <cell r="L114">
            <v>13000</v>
          </cell>
          <cell r="M114">
            <v>11000</v>
          </cell>
          <cell r="N114">
            <v>10500</v>
          </cell>
          <cell r="AC114">
            <v>7000</v>
          </cell>
        </row>
        <row r="115">
          <cell r="A115" t="str">
            <v>LLCJP</v>
          </cell>
          <cell r="B115">
            <v>1108</v>
          </cell>
          <cell r="C115" t="str">
            <v>Hot Line Clamp LLC 70-240 Merk JP</v>
          </cell>
          <cell r="D115" t="str">
            <v>Buah</v>
          </cell>
          <cell r="E115">
            <v>65000</v>
          </cell>
          <cell r="F115">
            <v>10000</v>
          </cell>
          <cell r="G115">
            <v>17500</v>
          </cell>
          <cell r="J115">
            <v>78000</v>
          </cell>
          <cell r="K115">
            <v>12000</v>
          </cell>
          <cell r="L115">
            <v>13000</v>
          </cell>
          <cell r="M115">
            <v>11000</v>
          </cell>
          <cell r="N115">
            <v>10500</v>
          </cell>
          <cell r="AC115">
            <v>7000</v>
          </cell>
        </row>
        <row r="116">
          <cell r="A116" t="str">
            <v>TMJ6T</v>
          </cell>
          <cell r="B116">
            <v>1109</v>
          </cell>
          <cell r="C116" t="str">
            <v>Insulating Tape  (MJ6 - T)</v>
          </cell>
          <cell r="D116" t="str">
            <v>Buah</v>
          </cell>
          <cell r="E116" t="str">
            <v>Buah</v>
          </cell>
          <cell r="F116">
            <v>10000</v>
          </cell>
          <cell r="G116">
            <v>0</v>
          </cell>
          <cell r="J116">
            <v>0</v>
          </cell>
          <cell r="K116">
            <v>12000</v>
          </cell>
          <cell r="L116">
            <v>13000</v>
          </cell>
          <cell r="M116">
            <v>11000</v>
          </cell>
          <cell r="N116">
            <v>10500</v>
          </cell>
          <cell r="AC116">
            <v>7000</v>
          </cell>
        </row>
        <row r="117">
          <cell r="A117" t="str">
            <v>SUS</v>
          </cell>
          <cell r="B117">
            <v>1110</v>
          </cell>
          <cell r="C117" t="str">
            <v>Isolator Tarik ( Suspension ) 20 KV</v>
          </cell>
          <cell r="D117" t="str">
            <v>Buah</v>
          </cell>
          <cell r="E117">
            <v>103000</v>
          </cell>
          <cell r="F117">
            <v>103000</v>
          </cell>
          <cell r="G117">
            <v>15000</v>
          </cell>
          <cell r="H117" t="str">
            <v>Sigit 1/12/06</v>
          </cell>
          <cell r="J117">
            <v>123600</v>
          </cell>
          <cell r="K117">
            <v>18000</v>
          </cell>
          <cell r="L117">
            <v>19500</v>
          </cell>
          <cell r="M117">
            <v>16500</v>
          </cell>
          <cell r="N117">
            <v>15750</v>
          </cell>
          <cell r="AC117">
            <v>10500</v>
          </cell>
        </row>
        <row r="118">
          <cell r="A118" t="str">
            <v>LS</v>
          </cell>
          <cell r="B118">
            <v>1111</v>
          </cell>
          <cell r="C118" t="str">
            <v>Isolator Tumpu ( Long Shank ) 20 KV</v>
          </cell>
          <cell r="D118" t="str">
            <v>Buah</v>
          </cell>
          <cell r="E118">
            <v>93000</v>
          </cell>
          <cell r="F118">
            <v>93000</v>
          </cell>
          <cell r="G118">
            <v>15000</v>
          </cell>
          <cell r="H118" t="str">
            <v>Sigit 1/12/06</v>
          </cell>
          <cell r="J118">
            <v>111600</v>
          </cell>
          <cell r="K118">
            <v>18000</v>
          </cell>
          <cell r="L118">
            <v>19500</v>
          </cell>
          <cell r="M118">
            <v>16500</v>
          </cell>
          <cell r="N118">
            <v>15750</v>
          </cell>
          <cell r="AC118">
            <v>10500</v>
          </cell>
        </row>
        <row r="119">
          <cell r="A119" t="str">
            <v>SS</v>
          </cell>
          <cell r="B119">
            <v>1112</v>
          </cell>
          <cell r="C119" t="str">
            <v>Isolator Tumpu ( Short Shank ) 20 KV</v>
          </cell>
          <cell r="D119" t="str">
            <v>Buah</v>
          </cell>
          <cell r="E119" t="str">
            <v>Buah</v>
          </cell>
          <cell r="F119">
            <v>16000</v>
          </cell>
          <cell r="G119">
            <v>0</v>
          </cell>
          <cell r="J119">
            <v>0</v>
          </cell>
          <cell r="K119">
            <v>19200</v>
          </cell>
          <cell r="L119">
            <v>20800</v>
          </cell>
          <cell r="M119">
            <v>17600</v>
          </cell>
          <cell r="N119">
            <v>16800</v>
          </cell>
          <cell r="AC119">
            <v>11200</v>
          </cell>
        </row>
        <row r="120">
          <cell r="A120" t="str">
            <v>J5T</v>
          </cell>
          <cell r="B120">
            <v>1113</v>
          </cell>
          <cell r="C120" t="str">
            <v>J5 - T ( CJ2 )</v>
          </cell>
          <cell r="D120" t="str">
            <v>Buah</v>
          </cell>
          <cell r="E120">
            <v>11500</v>
          </cell>
          <cell r="F120">
            <v>11500</v>
          </cell>
          <cell r="G120">
            <v>11500</v>
          </cell>
          <cell r="J120">
            <v>13800</v>
          </cell>
          <cell r="K120">
            <v>15600</v>
          </cell>
          <cell r="L120">
            <v>16900</v>
          </cell>
          <cell r="M120">
            <v>14300.000000000002</v>
          </cell>
          <cell r="N120">
            <v>13650</v>
          </cell>
          <cell r="AC120">
            <v>9100</v>
          </cell>
        </row>
        <row r="121">
          <cell r="A121" t="str">
            <v>J6T</v>
          </cell>
          <cell r="B121">
            <v>1114</v>
          </cell>
          <cell r="C121" t="str">
            <v>J6 - T ( CJ4 )</v>
          </cell>
          <cell r="D121" t="str">
            <v>Buah</v>
          </cell>
          <cell r="E121">
            <v>13500</v>
          </cell>
          <cell r="F121">
            <v>13500</v>
          </cell>
          <cell r="G121">
            <v>0</v>
          </cell>
          <cell r="J121">
            <v>16200</v>
          </cell>
          <cell r="K121">
            <v>15600</v>
          </cell>
          <cell r="L121">
            <v>16900</v>
          </cell>
          <cell r="M121">
            <v>14300.000000000002</v>
          </cell>
          <cell r="N121">
            <v>13650</v>
          </cell>
          <cell r="AC121">
            <v>9100</v>
          </cell>
        </row>
        <row r="122">
          <cell r="A122" t="str">
            <v>J7T</v>
          </cell>
          <cell r="B122">
            <v>1115</v>
          </cell>
          <cell r="C122" t="str">
            <v>J7 - T ( CJ3 )</v>
          </cell>
          <cell r="D122" t="str">
            <v>Buah</v>
          </cell>
          <cell r="E122" t="str">
            <v>Buah</v>
          </cell>
          <cell r="F122">
            <v>20000</v>
          </cell>
          <cell r="G122">
            <v>0</v>
          </cell>
          <cell r="J122">
            <v>0</v>
          </cell>
          <cell r="K122">
            <v>24000</v>
          </cell>
          <cell r="L122">
            <v>26000</v>
          </cell>
          <cell r="M122">
            <v>22000</v>
          </cell>
          <cell r="N122">
            <v>21000</v>
          </cell>
          <cell r="AC122">
            <v>14000</v>
          </cell>
        </row>
        <row r="123">
          <cell r="A123" t="str">
            <v>JS16</v>
          </cell>
          <cell r="B123">
            <v>1116</v>
          </cell>
          <cell r="C123" t="str">
            <v>joint sleave 16 mm</v>
          </cell>
          <cell r="D123" t="str">
            <v>Buah</v>
          </cell>
          <cell r="E123" t="str">
            <v>Buah</v>
          </cell>
          <cell r="F123">
            <v>20000</v>
          </cell>
          <cell r="G123">
            <v>0</v>
          </cell>
          <cell r="J123">
            <v>0</v>
          </cell>
          <cell r="K123">
            <v>24000</v>
          </cell>
          <cell r="L123">
            <v>26000</v>
          </cell>
          <cell r="M123">
            <v>22000</v>
          </cell>
          <cell r="N123">
            <v>21000</v>
          </cell>
          <cell r="AC123">
            <v>14000</v>
          </cell>
        </row>
        <row r="124">
          <cell r="A124" t="str">
            <v>JS25</v>
          </cell>
          <cell r="B124">
            <v>1117</v>
          </cell>
          <cell r="C124" t="str">
            <v>joint sleave 25 mm</v>
          </cell>
          <cell r="D124" t="str">
            <v>Buah</v>
          </cell>
          <cell r="E124" t="str">
            <v>Buah</v>
          </cell>
          <cell r="F124">
            <v>20000</v>
          </cell>
          <cell r="G124">
            <v>0</v>
          </cell>
          <cell r="J124">
            <v>0</v>
          </cell>
          <cell r="K124">
            <v>24000</v>
          </cell>
          <cell r="L124">
            <v>26000</v>
          </cell>
          <cell r="M124">
            <v>22000</v>
          </cell>
          <cell r="N124">
            <v>21000</v>
          </cell>
          <cell r="AC124">
            <v>14000</v>
          </cell>
        </row>
        <row r="125">
          <cell r="A125" t="str">
            <v>JS35</v>
          </cell>
          <cell r="B125">
            <v>1118</v>
          </cell>
          <cell r="C125" t="str">
            <v>joint sleave 35 mm</v>
          </cell>
          <cell r="D125" t="str">
            <v>Buah</v>
          </cell>
          <cell r="E125">
            <v>10000</v>
          </cell>
          <cell r="F125">
            <v>14500</v>
          </cell>
          <cell r="G125">
            <v>10000</v>
          </cell>
          <cell r="J125">
            <v>12000</v>
          </cell>
          <cell r="K125">
            <v>17400</v>
          </cell>
          <cell r="L125">
            <v>18850</v>
          </cell>
          <cell r="M125">
            <v>15950.000000000002</v>
          </cell>
          <cell r="N125">
            <v>15225</v>
          </cell>
          <cell r="AC125">
            <v>10150</v>
          </cell>
        </row>
        <row r="126">
          <cell r="A126" t="str">
            <v>JS70</v>
          </cell>
          <cell r="B126">
            <v>1119</v>
          </cell>
          <cell r="C126" t="str">
            <v>joint sleave 70 mm</v>
          </cell>
          <cell r="D126" t="str">
            <v>Buah</v>
          </cell>
          <cell r="E126">
            <v>25000</v>
          </cell>
          <cell r="F126">
            <v>25000</v>
          </cell>
          <cell r="G126">
            <v>12500</v>
          </cell>
          <cell r="J126">
            <v>30000</v>
          </cell>
          <cell r="K126">
            <v>17400</v>
          </cell>
          <cell r="L126">
            <v>18850</v>
          </cell>
          <cell r="M126">
            <v>15950.000000000002</v>
          </cell>
          <cell r="N126">
            <v>15225</v>
          </cell>
          <cell r="AC126">
            <v>10150</v>
          </cell>
        </row>
        <row r="127">
          <cell r="A127" t="str">
            <v>JS15</v>
          </cell>
          <cell r="B127">
            <v>1120</v>
          </cell>
          <cell r="C127" t="str">
            <v>Joint sleave 150 mm</v>
          </cell>
          <cell r="D127" t="str">
            <v>Buah</v>
          </cell>
          <cell r="E127" t="str">
            <v>Buah</v>
          </cell>
          <cell r="F127">
            <v>14500</v>
          </cell>
          <cell r="G127">
            <v>19500</v>
          </cell>
          <cell r="J127">
            <v>0</v>
          </cell>
          <cell r="K127">
            <v>17400</v>
          </cell>
          <cell r="L127">
            <v>18850</v>
          </cell>
          <cell r="M127">
            <v>15950.000000000002</v>
          </cell>
          <cell r="N127">
            <v>15225</v>
          </cell>
          <cell r="AC127">
            <v>10150</v>
          </cell>
        </row>
        <row r="128">
          <cell r="A128" t="str">
            <v>JS24</v>
          </cell>
          <cell r="B128">
            <v>1121</v>
          </cell>
          <cell r="C128" t="str">
            <v>joint sleave 240 mm</v>
          </cell>
          <cell r="D128" t="str">
            <v>Buah</v>
          </cell>
          <cell r="E128">
            <v>22500</v>
          </cell>
          <cell r="F128">
            <v>22500</v>
          </cell>
          <cell r="G128">
            <v>27500</v>
          </cell>
          <cell r="J128">
            <v>27000</v>
          </cell>
          <cell r="K128">
            <v>17400</v>
          </cell>
          <cell r="L128">
            <v>18850</v>
          </cell>
          <cell r="M128">
            <v>15950.000000000002</v>
          </cell>
          <cell r="N128">
            <v>15225</v>
          </cell>
          <cell r="AC128">
            <v>10150</v>
          </cell>
        </row>
        <row r="129">
          <cell r="A129" t="str">
            <v>KAOS</v>
          </cell>
          <cell r="B129">
            <v>1122</v>
          </cell>
          <cell r="C129" t="str">
            <v>Kain Kaos</v>
          </cell>
          <cell r="D129" t="str">
            <v>G</v>
          </cell>
          <cell r="E129" t="str">
            <v>Buah</v>
          </cell>
          <cell r="F129">
            <v>14500</v>
          </cell>
          <cell r="G129">
            <v>0</v>
          </cell>
          <cell r="J129">
            <v>0</v>
          </cell>
          <cell r="K129">
            <v>17400</v>
          </cell>
          <cell r="L129">
            <v>18850</v>
          </cell>
          <cell r="M129">
            <v>15950.000000000002</v>
          </cell>
          <cell r="N129">
            <v>15225</v>
          </cell>
          <cell r="AC129">
            <v>10150</v>
          </cell>
        </row>
        <row r="130">
          <cell r="A130" t="str">
            <v>KNTN1</v>
          </cell>
          <cell r="B130">
            <v>1123</v>
          </cell>
          <cell r="C130" t="str">
            <v>Kaki NT NH 1</v>
          </cell>
          <cell r="D130" t="str">
            <v>Buah</v>
          </cell>
          <cell r="E130" t="str">
            <v>Buah</v>
          </cell>
          <cell r="F130">
            <v>14500</v>
          </cell>
          <cell r="G130">
            <v>0</v>
          </cell>
          <cell r="J130">
            <v>0</v>
          </cell>
          <cell r="K130">
            <v>17400</v>
          </cell>
          <cell r="L130">
            <v>18850</v>
          </cell>
          <cell r="M130">
            <v>15950.000000000002</v>
          </cell>
          <cell r="N130">
            <v>15225</v>
          </cell>
          <cell r="AC130">
            <v>10150</v>
          </cell>
        </row>
        <row r="131">
          <cell r="A131" t="str">
            <v>KNTN2</v>
          </cell>
          <cell r="B131">
            <v>1124</v>
          </cell>
          <cell r="C131" t="str">
            <v>Kaki NT NH 2</v>
          </cell>
          <cell r="D131" t="str">
            <v>Buah</v>
          </cell>
          <cell r="E131" t="str">
            <v>Buah</v>
          </cell>
          <cell r="F131">
            <v>14500</v>
          </cell>
          <cell r="G131">
            <v>0</v>
          </cell>
          <cell r="J131">
            <v>0</v>
          </cell>
          <cell r="K131">
            <v>17400</v>
          </cell>
          <cell r="L131">
            <v>18850</v>
          </cell>
          <cell r="M131">
            <v>15950.000000000002</v>
          </cell>
          <cell r="N131">
            <v>15225</v>
          </cell>
          <cell r="AC131">
            <v>10150</v>
          </cell>
        </row>
        <row r="132">
          <cell r="A132" t="str">
            <v>KNTN0</v>
          </cell>
          <cell r="B132">
            <v>1125</v>
          </cell>
          <cell r="C132" t="str">
            <v>Kaki NT NH 0</v>
          </cell>
          <cell r="D132" t="str">
            <v>Buah</v>
          </cell>
          <cell r="E132" t="str">
            <v>Buah</v>
          </cell>
          <cell r="F132">
            <v>24000</v>
          </cell>
          <cell r="G132">
            <v>0</v>
          </cell>
          <cell r="J132">
            <v>0</v>
          </cell>
          <cell r="K132">
            <v>28800</v>
          </cell>
          <cell r="L132">
            <v>31200</v>
          </cell>
          <cell r="M132">
            <v>26400.000000000004</v>
          </cell>
          <cell r="N132">
            <v>25200</v>
          </cell>
          <cell r="AC132">
            <v>16800</v>
          </cell>
        </row>
        <row r="133">
          <cell r="A133" t="str">
            <v>KNTN00</v>
          </cell>
          <cell r="B133">
            <v>1126</v>
          </cell>
          <cell r="C133" t="str">
            <v>Kaki NT NH 00</v>
          </cell>
          <cell r="D133" t="str">
            <v>Buah</v>
          </cell>
          <cell r="E133" t="str">
            <v>Buah</v>
          </cell>
          <cell r="F133">
            <v>24000</v>
          </cell>
          <cell r="G133">
            <v>0</v>
          </cell>
          <cell r="J133">
            <v>0</v>
          </cell>
          <cell r="K133">
            <v>28800</v>
          </cell>
          <cell r="L133">
            <v>31200</v>
          </cell>
          <cell r="M133">
            <v>26400.000000000004</v>
          </cell>
          <cell r="N133">
            <v>25200</v>
          </cell>
          <cell r="AC133">
            <v>16800</v>
          </cell>
        </row>
        <row r="134">
          <cell r="A134" t="str">
            <v>KNEE3</v>
          </cell>
          <cell r="B134">
            <v>1127</v>
          </cell>
          <cell r="C134" t="str">
            <v>Knee 3"</v>
          </cell>
          <cell r="D134" t="str">
            <v>Buah</v>
          </cell>
          <cell r="E134" t="str">
            <v>Buah</v>
          </cell>
          <cell r="F134">
            <v>24000</v>
          </cell>
          <cell r="G134">
            <v>0</v>
          </cell>
          <cell r="J134">
            <v>0</v>
          </cell>
          <cell r="K134">
            <v>28800</v>
          </cell>
          <cell r="L134">
            <v>31200</v>
          </cell>
          <cell r="M134">
            <v>26400.000000000004</v>
          </cell>
          <cell r="N134">
            <v>25200</v>
          </cell>
          <cell r="AC134">
            <v>16800</v>
          </cell>
        </row>
        <row r="135">
          <cell r="A135" t="str">
            <v>LC71</v>
          </cell>
          <cell r="B135">
            <v>1128</v>
          </cell>
          <cell r="C135" t="str">
            <v>LC 71</v>
          </cell>
          <cell r="D135" t="str">
            <v>Buah</v>
          </cell>
          <cell r="E135">
            <v>5000</v>
          </cell>
          <cell r="F135">
            <v>3600</v>
          </cell>
          <cell r="G135">
            <v>3500</v>
          </cell>
          <cell r="H135">
            <v>5000</v>
          </cell>
          <cell r="I135">
            <v>4500</v>
          </cell>
          <cell r="J135">
            <v>6000</v>
          </cell>
          <cell r="K135">
            <v>39600</v>
          </cell>
          <cell r="L135">
            <v>42900</v>
          </cell>
          <cell r="M135">
            <v>36300</v>
          </cell>
          <cell r="N135">
            <v>34650</v>
          </cell>
          <cell r="AC135">
            <v>23100</v>
          </cell>
        </row>
        <row r="136">
          <cell r="A136" t="str">
            <v>LC74</v>
          </cell>
          <cell r="B136">
            <v>1129</v>
          </cell>
          <cell r="C136" t="str">
            <v>LC 74</v>
          </cell>
          <cell r="D136" t="str">
            <v>Buah</v>
          </cell>
          <cell r="E136">
            <v>6000</v>
          </cell>
          <cell r="F136">
            <v>33000</v>
          </cell>
          <cell r="G136">
            <v>6000</v>
          </cell>
          <cell r="H136">
            <v>7500</v>
          </cell>
          <cell r="J136">
            <v>7200</v>
          </cell>
          <cell r="K136">
            <v>39600</v>
          </cell>
          <cell r="L136">
            <v>42900</v>
          </cell>
          <cell r="M136">
            <v>36300</v>
          </cell>
          <cell r="N136">
            <v>34650</v>
          </cell>
          <cell r="AC136">
            <v>23100</v>
          </cell>
        </row>
        <row r="137">
          <cell r="A137" t="str">
            <v>LBS</v>
          </cell>
          <cell r="B137">
            <v>1130</v>
          </cell>
          <cell r="C137" t="str">
            <v>Load Break Switches 20 KV ,630 A</v>
          </cell>
          <cell r="D137" t="str">
            <v>Buah</v>
          </cell>
          <cell r="E137" t="str">
            <v>Buah</v>
          </cell>
          <cell r="F137">
            <v>33000</v>
          </cell>
          <cell r="G137">
            <v>0</v>
          </cell>
          <cell r="J137">
            <v>0</v>
          </cell>
          <cell r="K137">
            <v>39600</v>
          </cell>
          <cell r="L137">
            <v>42900</v>
          </cell>
          <cell r="M137">
            <v>36300</v>
          </cell>
          <cell r="N137">
            <v>34650</v>
          </cell>
          <cell r="AC137">
            <v>23100</v>
          </cell>
        </row>
        <row r="138">
          <cell r="A138" t="str">
            <v>LN58</v>
          </cell>
          <cell r="B138">
            <v>1131</v>
          </cell>
          <cell r="C138" t="str">
            <v>Lock nut 5/8"</v>
          </cell>
          <cell r="D138" t="str">
            <v>Buah</v>
          </cell>
          <cell r="E138" t="str">
            <v>Buah</v>
          </cell>
          <cell r="F138">
            <v>33000</v>
          </cell>
          <cell r="G138">
            <v>0</v>
          </cell>
          <cell r="J138">
            <v>0</v>
          </cell>
          <cell r="K138">
            <v>39600</v>
          </cell>
          <cell r="L138">
            <v>42900</v>
          </cell>
          <cell r="M138">
            <v>36300</v>
          </cell>
          <cell r="N138">
            <v>34650</v>
          </cell>
          <cell r="AC138">
            <v>23100</v>
          </cell>
        </row>
        <row r="139">
          <cell r="A139" t="str">
            <v>L17</v>
          </cell>
          <cell r="B139">
            <v>1132</v>
          </cell>
          <cell r="C139" t="str">
            <v>LVTC 1 x 70 mm</v>
          </cell>
          <cell r="D139" t="str">
            <v>Meter</v>
          </cell>
          <cell r="E139">
            <v>6000</v>
          </cell>
          <cell r="F139">
            <v>33000</v>
          </cell>
          <cell r="G139">
            <v>0</v>
          </cell>
          <cell r="J139">
            <v>7200</v>
          </cell>
          <cell r="K139">
            <v>39600</v>
          </cell>
          <cell r="L139">
            <v>42900</v>
          </cell>
          <cell r="M139">
            <v>36300</v>
          </cell>
          <cell r="N139">
            <v>34650</v>
          </cell>
          <cell r="AC139">
            <v>23100</v>
          </cell>
        </row>
        <row r="140">
          <cell r="A140" t="str">
            <v>L15</v>
          </cell>
          <cell r="B140">
            <v>1133</v>
          </cell>
          <cell r="C140" t="str">
            <v>LVTC 1X50</v>
          </cell>
          <cell r="D140" t="str">
            <v>Meter</v>
          </cell>
          <cell r="E140">
            <v>6813.333333333333</v>
          </cell>
          <cell r="F140">
            <v>5000</v>
          </cell>
          <cell r="G140">
            <v>4500</v>
          </cell>
          <cell r="J140">
            <v>8176</v>
          </cell>
          <cell r="K140">
            <v>6000</v>
          </cell>
          <cell r="L140">
            <v>6500</v>
          </cell>
          <cell r="M140">
            <v>5500</v>
          </cell>
          <cell r="N140">
            <v>5250</v>
          </cell>
          <cell r="AC140">
            <v>3500</v>
          </cell>
        </row>
        <row r="141">
          <cell r="A141" t="str">
            <v>L21</v>
          </cell>
          <cell r="B141">
            <v>1134</v>
          </cell>
          <cell r="C141" t="str">
            <v>LVTC 2 x 10 mm</v>
          </cell>
          <cell r="D141" t="str">
            <v>Meter</v>
          </cell>
          <cell r="E141" t="str">
            <v>Batang</v>
          </cell>
          <cell r="F141">
            <v>12600</v>
          </cell>
          <cell r="G141">
            <v>0</v>
          </cell>
          <cell r="J141">
            <v>0</v>
          </cell>
          <cell r="K141">
            <v>15120</v>
          </cell>
          <cell r="L141">
            <v>16380</v>
          </cell>
          <cell r="M141">
            <v>13860.000000000002</v>
          </cell>
          <cell r="N141">
            <v>13230</v>
          </cell>
          <cell r="AC141">
            <v>8820</v>
          </cell>
        </row>
        <row r="142">
          <cell r="A142" t="str">
            <v>L216</v>
          </cell>
          <cell r="B142">
            <v>1135</v>
          </cell>
          <cell r="C142" t="str">
            <v>LVTC 2 x 16 mm</v>
          </cell>
          <cell r="D142" t="str">
            <v>Meter</v>
          </cell>
          <cell r="E142" t="str">
            <v>Batang</v>
          </cell>
          <cell r="F142">
            <v>16600</v>
          </cell>
          <cell r="G142">
            <v>0</v>
          </cell>
          <cell r="J142">
            <v>0</v>
          </cell>
          <cell r="K142">
            <v>19920</v>
          </cell>
          <cell r="L142">
            <v>21580</v>
          </cell>
          <cell r="M142">
            <v>18260</v>
          </cell>
          <cell r="N142">
            <v>17430</v>
          </cell>
          <cell r="AC142">
            <v>11620</v>
          </cell>
        </row>
        <row r="143">
          <cell r="A143" t="str">
            <v>L235</v>
          </cell>
          <cell r="B143">
            <v>1136</v>
          </cell>
          <cell r="C143" t="str">
            <v>LVTC 2 x 35 mm</v>
          </cell>
          <cell r="D143" t="str">
            <v>Meter</v>
          </cell>
          <cell r="E143" t="str">
            <v>Batang</v>
          </cell>
          <cell r="F143">
            <v>36500</v>
          </cell>
          <cell r="G143">
            <v>0</v>
          </cell>
          <cell r="J143">
            <v>0</v>
          </cell>
          <cell r="K143">
            <v>43800</v>
          </cell>
          <cell r="L143">
            <v>47450</v>
          </cell>
          <cell r="M143">
            <v>40150</v>
          </cell>
          <cell r="N143">
            <v>38325</v>
          </cell>
          <cell r="AC143">
            <v>25550</v>
          </cell>
        </row>
        <row r="144">
          <cell r="A144" t="str">
            <v>L2355</v>
          </cell>
          <cell r="B144">
            <v>1137</v>
          </cell>
          <cell r="C144" t="str">
            <v>LVTC 2 x 35 + N 50 mm</v>
          </cell>
          <cell r="D144" t="str">
            <v>Meter</v>
          </cell>
          <cell r="E144">
            <v>14770</v>
          </cell>
          <cell r="F144">
            <v>14770</v>
          </cell>
          <cell r="G144">
            <v>0</v>
          </cell>
          <cell r="J144">
            <v>17724</v>
          </cell>
          <cell r="K144">
            <v>49200</v>
          </cell>
          <cell r="L144">
            <v>53300</v>
          </cell>
          <cell r="M144">
            <v>45100.000000000007</v>
          </cell>
          <cell r="N144">
            <v>43050</v>
          </cell>
          <cell r="AC144">
            <v>28699.999999999996</v>
          </cell>
        </row>
        <row r="145">
          <cell r="A145" t="str">
            <v>L2357</v>
          </cell>
          <cell r="B145">
            <v>1138</v>
          </cell>
          <cell r="C145" t="str">
            <v>LVTC 2 x 35 + N 70 mm</v>
          </cell>
          <cell r="D145" t="str">
            <v>Meter</v>
          </cell>
          <cell r="E145" t="str">
            <v>Buah</v>
          </cell>
          <cell r="F145">
            <v>36500</v>
          </cell>
          <cell r="G145">
            <v>0</v>
          </cell>
          <cell r="J145">
            <v>0</v>
          </cell>
          <cell r="K145">
            <v>43800</v>
          </cell>
          <cell r="L145">
            <v>47450</v>
          </cell>
          <cell r="M145">
            <v>40150</v>
          </cell>
          <cell r="N145">
            <v>38325</v>
          </cell>
          <cell r="AC145">
            <v>25550</v>
          </cell>
        </row>
        <row r="146">
          <cell r="A146" t="str">
            <v>L257</v>
          </cell>
          <cell r="B146">
            <v>1139</v>
          </cell>
          <cell r="C146" t="str">
            <v>LVTC 2 x 50 + N 70 mm</v>
          </cell>
          <cell r="D146" t="str">
            <v>Meter</v>
          </cell>
          <cell r="E146" t="str">
            <v>Buah</v>
          </cell>
          <cell r="F146">
            <v>230000</v>
          </cell>
          <cell r="G146">
            <v>0</v>
          </cell>
          <cell r="J146">
            <v>0</v>
          </cell>
          <cell r="K146">
            <v>276000</v>
          </cell>
          <cell r="L146">
            <v>299000</v>
          </cell>
          <cell r="M146">
            <v>253000.00000000003</v>
          </cell>
          <cell r="N146">
            <v>241500</v>
          </cell>
          <cell r="AC146">
            <v>161000</v>
          </cell>
        </row>
        <row r="147">
          <cell r="A147" t="str">
            <v>L275</v>
          </cell>
          <cell r="B147">
            <v>1140</v>
          </cell>
          <cell r="C147" t="str">
            <v>LVTC 2 x 70 + N 50 mm</v>
          </cell>
          <cell r="D147" t="str">
            <v>Meter</v>
          </cell>
          <cell r="E147">
            <v>20440</v>
          </cell>
          <cell r="F147">
            <v>6000</v>
          </cell>
          <cell r="G147">
            <v>18500</v>
          </cell>
          <cell r="H147">
            <v>18500</v>
          </cell>
          <cell r="J147">
            <v>24528</v>
          </cell>
          <cell r="K147">
            <v>7200</v>
          </cell>
          <cell r="L147">
            <v>7800</v>
          </cell>
          <cell r="M147">
            <v>6600.0000000000009</v>
          </cell>
          <cell r="N147">
            <v>6300</v>
          </cell>
          <cell r="AC147">
            <v>4200</v>
          </cell>
        </row>
        <row r="148">
          <cell r="A148" t="str">
            <v>L32525</v>
          </cell>
          <cell r="B148">
            <v>1141</v>
          </cell>
          <cell r="C148" t="str">
            <v>LVTC 3 x 25 + N 25 mm</v>
          </cell>
          <cell r="D148" t="str">
            <v>Meter</v>
          </cell>
          <cell r="E148" t="str">
            <v>Meter</v>
          </cell>
          <cell r="F148">
            <v>3500</v>
          </cell>
          <cell r="G148">
            <v>0</v>
          </cell>
          <cell r="J148">
            <v>0</v>
          </cell>
          <cell r="K148">
            <v>4200</v>
          </cell>
          <cell r="L148">
            <v>4550</v>
          </cell>
          <cell r="M148">
            <v>3850.0000000000005</v>
          </cell>
          <cell r="N148">
            <v>3675</v>
          </cell>
          <cell r="AC148">
            <v>2450</v>
          </cell>
        </row>
        <row r="149">
          <cell r="A149" t="str">
            <v>L33525</v>
          </cell>
          <cell r="B149">
            <v>1142</v>
          </cell>
          <cell r="C149" t="str">
            <v>LVTC 3 x 35 + N 25 mm</v>
          </cell>
          <cell r="D149" t="str">
            <v>Meter</v>
          </cell>
          <cell r="E149" t="str">
            <v>Meter</v>
          </cell>
          <cell r="F149">
            <v>4550</v>
          </cell>
          <cell r="G149">
            <v>4000</v>
          </cell>
          <cell r="H149" t="str">
            <v>dp27/4/06</v>
          </cell>
          <cell r="J149">
            <v>0</v>
          </cell>
          <cell r="K149">
            <v>5460</v>
          </cell>
          <cell r="L149">
            <v>5915</v>
          </cell>
          <cell r="M149">
            <v>5005</v>
          </cell>
          <cell r="N149">
            <v>4777.5</v>
          </cell>
          <cell r="AC149">
            <v>3185</v>
          </cell>
        </row>
        <row r="150">
          <cell r="A150" t="str">
            <v>L3355</v>
          </cell>
          <cell r="B150">
            <v>1143</v>
          </cell>
          <cell r="C150" t="str">
            <v>LVTC 3 x 35 + N 50 mm</v>
          </cell>
          <cell r="D150" t="str">
            <v>Meter</v>
          </cell>
          <cell r="E150" t="str">
            <v>Meter</v>
          </cell>
          <cell r="F150">
            <v>5750</v>
          </cell>
          <cell r="G150">
            <v>0</v>
          </cell>
          <cell r="J150">
            <v>0</v>
          </cell>
          <cell r="K150">
            <v>6900</v>
          </cell>
          <cell r="L150">
            <v>7475</v>
          </cell>
          <cell r="M150">
            <v>6325.0000000000009</v>
          </cell>
          <cell r="N150">
            <v>6037.5</v>
          </cell>
          <cell r="AC150">
            <v>4024.9999999999995</v>
          </cell>
        </row>
        <row r="151">
          <cell r="A151" t="str">
            <v>L357</v>
          </cell>
          <cell r="B151">
            <v>1144</v>
          </cell>
          <cell r="C151" t="str">
            <v>LVTC 3 x 50 + N 70 mm</v>
          </cell>
          <cell r="D151" t="str">
            <v>Meter</v>
          </cell>
          <cell r="E151" t="str">
            <v>Meter</v>
          </cell>
          <cell r="F151">
            <v>8000</v>
          </cell>
          <cell r="G151">
            <v>0</v>
          </cell>
          <cell r="J151">
            <v>0</v>
          </cell>
          <cell r="K151">
            <v>9600</v>
          </cell>
          <cell r="L151">
            <v>10400</v>
          </cell>
          <cell r="M151">
            <v>8800</v>
          </cell>
          <cell r="N151">
            <v>8400</v>
          </cell>
          <cell r="AC151">
            <v>5600</v>
          </cell>
        </row>
        <row r="152">
          <cell r="A152" t="str">
            <v>L375</v>
          </cell>
          <cell r="B152">
            <v>1145</v>
          </cell>
          <cell r="C152" t="str">
            <v>LVTC 3 x 70 + N 50 mm</v>
          </cell>
          <cell r="D152" t="str">
            <v>Meter</v>
          </cell>
          <cell r="E152">
            <v>29300</v>
          </cell>
          <cell r="F152">
            <v>29300</v>
          </cell>
          <cell r="G152">
            <v>18500</v>
          </cell>
          <cell r="J152">
            <v>35160</v>
          </cell>
          <cell r="K152">
            <v>30000</v>
          </cell>
          <cell r="L152">
            <v>32500</v>
          </cell>
          <cell r="M152">
            <v>27500.000000000004</v>
          </cell>
          <cell r="N152">
            <v>26250</v>
          </cell>
          <cell r="O152">
            <v>30000</v>
          </cell>
          <cell r="AC152">
            <v>17500</v>
          </cell>
        </row>
        <row r="153">
          <cell r="A153" t="str">
            <v>L425</v>
          </cell>
          <cell r="B153">
            <v>1146</v>
          </cell>
          <cell r="C153" t="str">
            <v>LVTC 4 x 25 mm</v>
          </cell>
          <cell r="D153" t="str">
            <v>Meter</v>
          </cell>
          <cell r="E153" t="str">
            <v>Buah</v>
          </cell>
          <cell r="F153">
            <v>100000</v>
          </cell>
          <cell r="G153">
            <v>0</v>
          </cell>
          <cell r="J153">
            <v>0</v>
          </cell>
          <cell r="K153">
            <v>120000</v>
          </cell>
          <cell r="L153">
            <v>130000</v>
          </cell>
          <cell r="M153">
            <v>110000.00000000001</v>
          </cell>
          <cell r="N153">
            <v>105000</v>
          </cell>
          <cell r="O153">
            <v>40000</v>
          </cell>
          <cell r="AC153">
            <v>70000</v>
          </cell>
        </row>
        <row r="154">
          <cell r="A154" t="str">
            <v>MNJG1</v>
          </cell>
          <cell r="B154">
            <v>1147</v>
          </cell>
          <cell r="C154" t="str">
            <v>Meni cap jago 1 KG</v>
          </cell>
          <cell r="D154" t="str">
            <v>Kaleng</v>
          </cell>
          <cell r="E154" t="str">
            <v>Buah</v>
          </cell>
          <cell r="F154">
            <v>74750</v>
          </cell>
          <cell r="G154">
            <v>0</v>
          </cell>
          <cell r="J154">
            <v>0</v>
          </cell>
          <cell r="K154">
            <v>89700</v>
          </cell>
          <cell r="L154">
            <v>97175</v>
          </cell>
          <cell r="M154">
            <v>82225</v>
          </cell>
          <cell r="N154">
            <v>78487.5</v>
          </cell>
          <cell r="O154">
            <v>114000</v>
          </cell>
          <cell r="AC154">
            <v>52325</v>
          </cell>
        </row>
        <row r="155">
          <cell r="A155" t="str">
            <v>NTF11</v>
          </cell>
          <cell r="B155">
            <v>1148</v>
          </cell>
          <cell r="C155" t="str">
            <v>NT Fius 100 A</v>
          </cell>
          <cell r="D155" t="str">
            <v>Buah</v>
          </cell>
          <cell r="E155" t="str">
            <v>Buah</v>
          </cell>
          <cell r="G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AC155">
            <v>0</v>
          </cell>
        </row>
        <row r="156">
          <cell r="A156" t="str">
            <v>NTF1125</v>
          </cell>
          <cell r="B156">
            <v>1149</v>
          </cell>
          <cell r="C156" t="str">
            <v>NT Fius 125 A</v>
          </cell>
          <cell r="D156" t="str">
            <v>Buah</v>
          </cell>
          <cell r="E156" t="str">
            <v>Buah</v>
          </cell>
          <cell r="F156">
            <v>125000</v>
          </cell>
          <cell r="G156">
            <v>0</v>
          </cell>
          <cell r="J156">
            <v>0</v>
          </cell>
          <cell r="K156">
            <v>150000</v>
          </cell>
          <cell r="L156">
            <v>162500</v>
          </cell>
          <cell r="M156">
            <v>137500</v>
          </cell>
          <cell r="N156">
            <v>131250</v>
          </cell>
          <cell r="O156">
            <v>185000</v>
          </cell>
          <cell r="P156">
            <v>256750</v>
          </cell>
          <cell r="AC156">
            <v>87500</v>
          </cell>
        </row>
        <row r="157">
          <cell r="A157" t="str">
            <v>NTF116</v>
          </cell>
          <cell r="B157">
            <v>1150</v>
          </cell>
          <cell r="C157" t="str">
            <v>NT Fius 160 A</v>
          </cell>
          <cell r="D157" t="str">
            <v>Buah</v>
          </cell>
          <cell r="E157" t="str">
            <v>Buah</v>
          </cell>
          <cell r="F157">
            <v>115000</v>
          </cell>
          <cell r="G157">
            <v>0</v>
          </cell>
          <cell r="J157">
            <v>0</v>
          </cell>
          <cell r="K157">
            <v>138000</v>
          </cell>
          <cell r="L157">
            <v>149500</v>
          </cell>
          <cell r="M157">
            <v>126500.00000000001</v>
          </cell>
          <cell r="N157">
            <v>120750</v>
          </cell>
          <cell r="O157">
            <v>165000</v>
          </cell>
          <cell r="AC157">
            <v>80500</v>
          </cell>
        </row>
        <row r="158">
          <cell r="A158" t="str">
            <v>NTF120</v>
          </cell>
          <cell r="B158">
            <v>1151</v>
          </cell>
          <cell r="C158" t="str">
            <v>NT Fius 200 A</v>
          </cell>
          <cell r="D158" t="str">
            <v>Buah</v>
          </cell>
          <cell r="E158" t="str">
            <v>Buah</v>
          </cell>
          <cell r="F158">
            <v>105000</v>
          </cell>
          <cell r="G158">
            <v>0</v>
          </cell>
          <cell r="J158">
            <v>0</v>
          </cell>
          <cell r="K158">
            <v>126000</v>
          </cell>
          <cell r="L158">
            <v>136500</v>
          </cell>
          <cell r="M158">
            <v>115500.00000000001</v>
          </cell>
          <cell r="N158">
            <v>110250</v>
          </cell>
          <cell r="AC158">
            <v>73500</v>
          </cell>
        </row>
        <row r="159">
          <cell r="A159" t="str">
            <v>NTF125</v>
          </cell>
          <cell r="B159">
            <v>1152</v>
          </cell>
          <cell r="C159" t="str">
            <v>NT Fius 250 A</v>
          </cell>
          <cell r="D159" t="str">
            <v>Buah</v>
          </cell>
          <cell r="E159" t="str">
            <v>Buah</v>
          </cell>
          <cell r="F159">
            <v>120000</v>
          </cell>
          <cell r="G159">
            <v>0</v>
          </cell>
          <cell r="J159">
            <v>0</v>
          </cell>
          <cell r="K159">
            <v>144000</v>
          </cell>
          <cell r="L159">
            <v>156000</v>
          </cell>
          <cell r="M159">
            <v>132000</v>
          </cell>
          <cell r="N159">
            <v>126000</v>
          </cell>
          <cell r="O159">
            <v>155000</v>
          </cell>
          <cell r="AC159">
            <v>84000</v>
          </cell>
        </row>
        <row r="160">
          <cell r="A160" t="str">
            <v>NTF130</v>
          </cell>
          <cell r="B160">
            <v>1153</v>
          </cell>
          <cell r="C160" t="str">
            <v>NT Fius 300 A</v>
          </cell>
          <cell r="D160" t="str">
            <v>Buah</v>
          </cell>
          <cell r="E160" t="str">
            <v>Buah</v>
          </cell>
          <cell r="F160">
            <v>14500</v>
          </cell>
          <cell r="G160">
            <v>0</v>
          </cell>
          <cell r="J160">
            <v>0</v>
          </cell>
          <cell r="K160">
            <v>17400</v>
          </cell>
          <cell r="L160">
            <v>18850</v>
          </cell>
          <cell r="M160">
            <v>15950.000000000002</v>
          </cell>
          <cell r="N160">
            <v>15225</v>
          </cell>
          <cell r="O160">
            <v>24727</v>
          </cell>
          <cell r="AC160">
            <v>10150</v>
          </cell>
        </row>
        <row r="161">
          <cell r="A161" t="str">
            <v>NTF163</v>
          </cell>
          <cell r="B161">
            <v>1154</v>
          </cell>
          <cell r="C161" t="str">
            <v>NT Fius 63 A</v>
          </cell>
          <cell r="D161" t="str">
            <v>Buah</v>
          </cell>
          <cell r="E161" t="str">
            <v>Buah</v>
          </cell>
          <cell r="F161">
            <v>19500</v>
          </cell>
          <cell r="G161">
            <v>0</v>
          </cell>
          <cell r="J161">
            <v>0</v>
          </cell>
          <cell r="K161">
            <v>23400</v>
          </cell>
          <cell r="L161">
            <v>25350</v>
          </cell>
          <cell r="M161">
            <v>21450</v>
          </cell>
          <cell r="N161">
            <v>20475</v>
          </cell>
          <cell r="O161">
            <v>35000</v>
          </cell>
          <cell r="AC161">
            <v>13650</v>
          </cell>
        </row>
        <row r="162">
          <cell r="A162" t="str">
            <v>NTF18</v>
          </cell>
          <cell r="B162">
            <v>1155</v>
          </cell>
          <cell r="C162" t="str">
            <v>NT Fius 80 A</v>
          </cell>
          <cell r="D162" t="str">
            <v>Buah</v>
          </cell>
          <cell r="E162" t="str">
            <v>Buah</v>
          </cell>
          <cell r="F162">
            <v>45000</v>
          </cell>
          <cell r="G162">
            <v>27000</v>
          </cell>
          <cell r="H162" t="str">
            <v>ha 7/3/06</v>
          </cell>
          <cell r="J162">
            <v>0</v>
          </cell>
          <cell r="K162">
            <v>54000</v>
          </cell>
          <cell r="L162">
            <v>58500</v>
          </cell>
          <cell r="M162">
            <v>49500.000000000007</v>
          </cell>
          <cell r="N162">
            <v>47250</v>
          </cell>
          <cell r="O162">
            <v>45064</v>
          </cell>
          <cell r="AC162">
            <v>31499.999999999996</v>
          </cell>
        </row>
        <row r="163">
          <cell r="A163" t="str">
            <v>NTF140</v>
          </cell>
          <cell r="B163">
            <v>1156</v>
          </cell>
          <cell r="C163" t="str">
            <v>Nt Fuse 400 A</v>
          </cell>
          <cell r="D163" t="str">
            <v>Buah</v>
          </cell>
          <cell r="E163" t="str">
            <v>Buah</v>
          </cell>
          <cell r="F163">
            <v>32500</v>
          </cell>
          <cell r="G163">
            <v>0</v>
          </cell>
          <cell r="H163">
            <v>39139</v>
          </cell>
          <cell r="J163">
            <v>0</v>
          </cell>
          <cell r="K163">
            <v>39000</v>
          </cell>
          <cell r="L163">
            <v>42250</v>
          </cell>
          <cell r="M163">
            <v>35750</v>
          </cell>
          <cell r="N163">
            <v>34125</v>
          </cell>
          <cell r="AC163">
            <v>22750</v>
          </cell>
        </row>
        <row r="164">
          <cell r="A164" t="str">
            <v>NTE58</v>
          </cell>
          <cell r="B164">
            <v>1157</v>
          </cell>
          <cell r="C164" t="str">
            <v>Nut Thimble Eye  5/8"</v>
          </cell>
          <cell r="D164" t="str">
            <v>Buah</v>
          </cell>
          <cell r="E164" t="str">
            <v>Buah</v>
          </cell>
          <cell r="F164">
            <v>4500</v>
          </cell>
          <cell r="G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Q164" t="str">
            <v>h</v>
          </cell>
          <cell r="R164" t="str">
            <v>trans</v>
          </cell>
          <cell r="S164" t="str">
            <v>plus</v>
          </cell>
          <cell r="T164" t="str">
            <v>pjk</v>
          </cell>
          <cell r="U164" t="str">
            <v>plus</v>
          </cell>
          <cell r="AC164">
            <v>0</v>
          </cell>
        </row>
        <row r="165">
          <cell r="A165" t="str">
            <v>NYF4X7</v>
          </cell>
          <cell r="B165">
            <v>1158</v>
          </cell>
          <cell r="C165" t="str">
            <v>NYF GBY 4 x 70 mm</v>
          </cell>
          <cell r="D165" t="str">
            <v>Meter</v>
          </cell>
          <cell r="E165" t="str">
            <v>Buah</v>
          </cell>
          <cell r="F165">
            <v>37500</v>
          </cell>
          <cell r="G165">
            <v>0</v>
          </cell>
          <cell r="H165">
            <v>39139</v>
          </cell>
          <cell r="J165">
            <v>0</v>
          </cell>
          <cell r="K165">
            <v>45000</v>
          </cell>
          <cell r="L165">
            <v>48750</v>
          </cell>
          <cell r="M165">
            <v>41250</v>
          </cell>
          <cell r="N165">
            <v>39375</v>
          </cell>
          <cell r="Q165">
            <v>4000</v>
          </cell>
          <cell r="R165">
            <v>400</v>
          </cell>
          <cell r="S165">
            <v>4400</v>
          </cell>
          <cell r="T165">
            <v>440</v>
          </cell>
          <cell r="U165">
            <v>4840</v>
          </cell>
          <cell r="AC165">
            <v>26250</v>
          </cell>
        </row>
        <row r="166">
          <cell r="A166" t="str">
            <v>NYF415</v>
          </cell>
          <cell r="B166">
            <v>1159</v>
          </cell>
          <cell r="C166" t="str">
            <v>NYY GBY 4 x 120 mm</v>
          </cell>
          <cell r="D166" t="str">
            <v>Meter</v>
          </cell>
          <cell r="E166">
            <v>300000</v>
          </cell>
          <cell r="F166">
            <v>300000</v>
          </cell>
          <cell r="G166">
            <v>0</v>
          </cell>
          <cell r="J166">
            <v>360000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AC166">
            <v>0</v>
          </cell>
        </row>
        <row r="167">
          <cell r="A167" t="str">
            <v>OEB</v>
          </cell>
          <cell r="B167">
            <v>1160</v>
          </cell>
          <cell r="C167" t="str">
            <v>Oval Eye Bolt 5/8" X 8"</v>
          </cell>
          <cell r="D167" t="str">
            <v>Buah</v>
          </cell>
          <cell r="E167">
            <v>7000</v>
          </cell>
          <cell r="F167">
            <v>7000</v>
          </cell>
          <cell r="G167">
            <v>0</v>
          </cell>
          <cell r="J167">
            <v>8400</v>
          </cell>
          <cell r="K167">
            <v>6360</v>
          </cell>
          <cell r="L167">
            <v>6890</v>
          </cell>
          <cell r="M167">
            <v>5830.0000000000009</v>
          </cell>
          <cell r="N167">
            <v>5565</v>
          </cell>
          <cell r="AC167">
            <v>3709.9999999999995</v>
          </cell>
        </row>
        <row r="168">
          <cell r="A168" t="str">
            <v>OEN58</v>
          </cell>
          <cell r="B168">
            <v>1161</v>
          </cell>
          <cell r="C168" t="str">
            <v>Oval Eye Nut  5/8 "</v>
          </cell>
          <cell r="D168" t="str">
            <v>Buah</v>
          </cell>
          <cell r="E168" t="str">
            <v>Buah</v>
          </cell>
          <cell r="F168">
            <v>7000</v>
          </cell>
          <cell r="G168">
            <v>0</v>
          </cell>
          <cell r="J168">
            <v>0</v>
          </cell>
          <cell r="K168">
            <v>8400</v>
          </cell>
          <cell r="L168">
            <v>9100</v>
          </cell>
          <cell r="M168">
            <v>7700.0000000000009</v>
          </cell>
          <cell r="N168">
            <v>7350</v>
          </cell>
          <cell r="AC168">
            <v>4900</v>
          </cell>
        </row>
        <row r="169">
          <cell r="A169" t="str">
            <v>PP12</v>
          </cell>
          <cell r="B169">
            <v>1162</v>
          </cell>
          <cell r="C169" t="str">
            <v>Pipa Pralon 1/2"</v>
          </cell>
          <cell r="D169" t="str">
            <v>Batang</v>
          </cell>
          <cell r="E169" t="str">
            <v>Buah</v>
          </cell>
          <cell r="F169">
            <v>17000</v>
          </cell>
          <cell r="G169">
            <v>0</v>
          </cell>
          <cell r="J169">
            <v>0</v>
          </cell>
          <cell r="K169">
            <v>20400</v>
          </cell>
          <cell r="L169">
            <v>22100</v>
          </cell>
          <cell r="M169">
            <v>18700</v>
          </cell>
          <cell r="N169">
            <v>17850</v>
          </cell>
          <cell r="AC169">
            <v>11900</v>
          </cell>
        </row>
        <row r="170">
          <cell r="A170" t="str">
            <v>KTH</v>
          </cell>
          <cell r="B170">
            <v>1163</v>
          </cell>
          <cell r="C170" t="str">
            <v>Plastic Strap For Clamping / Kabel This</v>
          </cell>
          <cell r="D170" t="str">
            <v>Buah</v>
          </cell>
          <cell r="E170" t="str">
            <v>KG</v>
          </cell>
          <cell r="F170">
            <v>20000</v>
          </cell>
          <cell r="G170">
            <v>0</v>
          </cell>
          <cell r="J170">
            <v>0</v>
          </cell>
          <cell r="K170">
            <v>24000</v>
          </cell>
          <cell r="L170">
            <v>26000</v>
          </cell>
          <cell r="M170">
            <v>22000</v>
          </cell>
          <cell r="N170">
            <v>21000</v>
          </cell>
          <cell r="AC170">
            <v>14000</v>
          </cell>
        </row>
        <row r="171">
          <cell r="A171" t="str">
            <v>PTT</v>
          </cell>
          <cell r="B171">
            <v>1164</v>
          </cell>
          <cell r="C171" t="str">
            <v>Plat trafo</v>
          </cell>
          <cell r="D171" t="str">
            <v>Buah</v>
          </cell>
          <cell r="E171">
            <v>10000</v>
          </cell>
          <cell r="F171">
            <v>10000</v>
          </cell>
          <cell r="G171">
            <v>0</v>
          </cell>
          <cell r="J171">
            <v>12000</v>
          </cell>
          <cell r="K171">
            <v>900</v>
          </cell>
          <cell r="L171">
            <v>975</v>
          </cell>
          <cell r="M171">
            <v>825.00000000000011</v>
          </cell>
          <cell r="N171">
            <v>787.5</v>
          </cell>
          <cell r="AC171">
            <v>525</v>
          </cell>
        </row>
        <row r="172">
          <cell r="A172" t="str">
            <v>PL</v>
          </cell>
          <cell r="B172">
            <v>1165</v>
          </cell>
          <cell r="C172" t="str">
            <v>Pliser</v>
          </cell>
          <cell r="D172" t="str">
            <v>Buah</v>
          </cell>
          <cell r="E172" t="str">
            <v>Buah</v>
          </cell>
          <cell r="F172">
            <v>31500</v>
          </cell>
          <cell r="G172">
            <v>0</v>
          </cell>
          <cell r="J172">
            <v>0</v>
          </cell>
          <cell r="K172">
            <v>37800</v>
          </cell>
          <cell r="L172">
            <v>40950</v>
          </cell>
          <cell r="M172">
            <v>34650</v>
          </cell>
          <cell r="N172">
            <v>33075</v>
          </cell>
          <cell r="AC172">
            <v>22050</v>
          </cell>
        </row>
        <row r="173">
          <cell r="A173" t="str">
            <v>PC1120</v>
          </cell>
          <cell r="B173">
            <v>1166</v>
          </cell>
          <cell r="C173" t="str">
            <v>Pol C11 - 200</v>
          </cell>
          <cell r="D173" t="str">
            <v>Batang</v>
          </cell>
          <cell r="E173" t="str">
            <v>Buah</v>
          </cell>
          <cell r="F173">
            <v>28750</v>
          </cell>
          <cell r="G173">
            <v>0</v>
          </cell>
          <cell r="J173">
            <v>0</v>
          </cell>
          <cell r="K173">
            <v>34500</v>
          </cell>
          <cell r="L173">
            <v>37375</v>
          </cell>
          <cell r="M173">
            <v>31625.000000000004</v>
          </cell>
          <cell r="N173">
            <v>30187.5</v>
          </cell>
          <cell r="AC173">
            <v>20125</v>
          </cell>
        </row>
        <row r="174">
          <cell r="A174" t="str">
            <v>PC1135</v>
          </cell>
          <cell r="B174">
            <v>1167</v>
          </cell>
          <cell r="C174" t="str">
            <v>Pol C11 - 350</v>
          </cell>
          <cell r="D174" t="str">
            <v>Batang</v>
          </cell>
          <cell r="E174" t="str">
            <v>Buah</v>
          </cell>
          <cell r="F174" t="str">
            <v/>
          </cell>
          <cell r="G174">
            <v>0</v>
          </cell>
          <cell r="J174">
            <v>0</v>
          </cell>
          <cell r="K174">
            <v>24000</v>
          </cell>
          <cell r="L174">
            <v>26000</v>
          </cell>
          <cell r="M174">
            <v>22000</v>
          </cell>
          <cell r="N174">
            <v>21000</v>
          </cell>
          <cell r="AC174">
            <v>14000</v>
          </cell>
        </row>
        <row r="175">
          <cell r="A175" t="str">
            <v>PC1235</v>
          </cell>
          <cell r="B175">
            <v>1168</v>
          </cell>
          <cell r="C175" t="str">
            <v>Pol C12 - 350</v>
          </cell>
          <cell r="D175" t="str">
            <v>Batang</v>
          </cell>
          <cell r="E175" t="str">
            <v>Buah</v>
          </cell>
          <cell r="F175">
            <v>45000</v>
          </cell>
          <cell r="G175">
            <v>0</v>
          </cell>
          <cell r="J175">
            <v>0</v>
          </cell>
          <cell r="K175">
            <v>54000</v>
          </cell>
          <cell r="L175">
            <v>58500</v>
          </cell>
          <cell r="M175">
            <v>49500.000000000007</v>
          </cell>
          <cell r="N175">
            <v>47250</v>
          </cell>
          <cell r="AC175">
            <v>31499.999999999996</v>
          </cell>
        </row>
        <row r="176">
          <cell r="A176" t="str">
            <v>PC910</v>
          </cell>
          <cell r="B176">
            <v>1169</v>
          </cell>
          <cell r="C176" t="str">
            <v>Pol C9 - 100</v>
          </cell>
          <cell r="D176" t="str">
            <v>Batang</v>
          </cell>
          <cell r="E176">
            <v>599900</v>
          </cell>
          <cell r="F176">
            <v>599900</v>
          </cell>
          <cell r="G176">
            <v>0</v>
          </cell>
          <cell r="J176">
            <v>719880</v>
          </cell>
          <cell r="K176">
            <v>72000</v>
          </cell>
          <cell r="L176">
            <v>78000</v>
          </cell>
          <cell r="M176">
            <v>66000</v>
          </cell>
          <cell r="N176">
            <v>63000</v>
          </cell>
          <cell r="AC176">
            <v>42000</v>
          </cell>
        </row>
        <row r="177">
          <cell r="A177" t="str">
            <v>PC920</v>
          </cell>
          <cell r="B177">
            <v>1170</v>
          </cell>
          <cell r="C177" t="str">
            <v>Pol C9 - 200</v>
          </cell>
          <cell r="D177" t="str">
            <v>Batang</v>
          </cell>
          <cell r="E177">
            <v>668400</v>
          </cell>
          <cell r="F177">
            <v>668400</v>
          </cell>
          <cell r="G177">
            <v>0</v>
          </cell>
          <cell r="J177">
            <v>802080</v>
          </cell>
          <cell r="K177">
            <v>162000</v>
          </cell>
          <cell r="L177">
            <v>175500</v>
          </cell>
          <cell r="M177">
            <v>148500</v>
          </cell>
          <cell r="N177">
            <v>141750</v>
          </cell>
          <cell r="AC177">
            <v>94500</v>
          </cell>
        </row>
        <row r="178">
          <cell r="A178" t="str">
            <v>PBDR35</v>
          </cell>
          <cell r="B178">
            <v>1171</v>
          </cell>
          <cell r="C178" t="str">
            <v>Pole Band Doble Rack 3,5"</v>
          </cell>
          <cell r="D178" t="str">
            <v>Buah</v>
          </cell>
          <cell r="E178" t="str">
            <v>Buah</v>
          </cell>
          <cell r="G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AC178">
            <v>0</v>
          </cell>
        </row>
        <row r="179">
          <cell r="A179" t="str">
            <v>PBDR45</v>
          </cell>
          <cell r="B179">
            <v>1172</v>
          </cell>
          <cell r="C179" t="str">
            <v>Pole Band Doble Rack 4,5"</v>
          </cell>
          <cell r="D179" t="str">
            <v>Buah</v>
          </cell>
          <cell r="E179">
            <v>14000</v>
          </cell>
          <cell r="F179">
            <v>14000</v>
          </cell>
          <cell r="G179">
            <v>13500</v>
          </cell>
          <cell r="H179">
            <v>39139</v>
          </cell>
          <cell r="J179">
            <v>16800</v>
          </cell>
          <cell r="K179">
            <v>8400</v>
          </cell>
          <cell r="L179">
            <v>9100</v>
          </cell>
          <cell r="M179">
            <v>7700.0000000000009</v>
          </cell>
          <cell r="N179">
            <v>7350</v>
          </cell>
          <cell r="O179">
            <v>14552</v>
          </cell>
          <cell r="AC179">
            <v>4900</v>
          </cell>
        </row>
        <row r="180">
          <cell r="A180" t="str">
            <v>PBDR55</v>
          </cell>
          <cell r="B180">
            <v>1173</v>
          </cell>
          <cell r="C180" t="str">
            <v>Pole Band Doble Rack 5,5".</v>
          </cell>
          <cell r="D180" t="str">
            <v>Buah</v>
          </cell>
          <cell r="E180" t="str">
            <v>Buah</v>
          </cell>
          <cell r="F180">
            <v>9000</v>
          </cell>
          <cell r="G180">
            <v>0</v>
          </cell>
          <cell r="H180">
            <v>39139</v>
          </cell>
          <cell r="J180">
            <v>0</v>
          </cell>
          <cell r="K180">
            <v>10800</v>
          </cell>
          <cell r="L180">
            <v>11700</v>
          </cell>
          <cell r="M180">
            <v>9900</v>
          </cell>
          <cell r="N180">
            <v>9450</v>
          </cell>
          <cell r="AC180">
            <v>6300</v>
          </cell>
        </row>
        <row r="181">
          <cell r="A181" t="str">
            <v>PBDR65</v>
          </cell>
          <cell r="B181">
            <v>1174</v>
          </cell>
          <cell r="C181" t="str">
            <v>Pole Band Doble Rack 6,5"</v>
          </cell>
          <cell r="D181" t="str">
            <v>Buah</v>
          </cell>
          <cell r="E181">
            <v>15000</v>
          </cell>
          <cell r="F181">
            <v>16000</v>
          </cell>
          <cell r="G181">
            <v>0</v>
          </cell>
          <cell r="J181">
            <v>18000</v>
          </cell>
          <cell r="K181">
            <v>552000</v>
          </cell>
          <cell r="L181">
            <v>598000</v>
          </cell>
          <cell r="M181">
            <v>506000.00000000006</v>
          </cell>
          <cell r="N181">
            <v>483000</v>
          </cell>
          <cell r="O181">
            <v>537500</v>
          </cell>
          <cell r="AC181">
            <v>322000</v>
          </cell>
        </row>
        <row r="182">
          <cell r="A182" t="str">
            <v>PBDR75</v>
          </cell>
          <cell r="B182">
            <v>1175</v>
          </cell>
          <cell r="C182" t="str">
            <v>Pole Band Doble Rack 7,5"</v>
          </cell>
          <cell r="D182" t="str">
            <v>Buah</v>
          </cell>
          <cell r="E182">
            <v>17000</v>
          </cell>
          <cell r="F182">
            <v>17500</v>
          </cell>
          <cell r="G182">
            <v>14500</v>
          </cell>
          <cell r="J182">
            <v>20400</v>
          </cell>
          <cell r="K182">
            <v>16200</v>
          </cell>
          <cell r="L182">
            <v>17550</v>
          </cell>
          <cell r="M182">
            <v>14850.000000000002</v>
          </cell>
          <cell r="N182">
            <v>14175</v>
          </cell>
          <cell r="AC182">
            <v>9450</v>
          </cell>
        </row>
        <row r="183">
          <cell r="A183" t="str">
            <v>PBDR85</v>
          </cell>
          <cell r="B183">
            <v>1176</v>
          </cell>
          <cell r="C183" t="str">
            <v>Pole Band Doble Rack 8,5"</v>
          </cell>
          <cell r="D183" t="str">
            <v>Buah</v>
          </cell>
          <cell r="E183">
            <v>18000</v>
          </cell>
          <cell r="F183">
            <v>18000</v>
          </cell>
          <cell r="G183">
            <v>16500</v>
          </cell>
          <cell r="H183">
            <v>17500</v>
          </cell>
          <cell r="J183">
            <v>21600</v>
          </cell>
          <cell r="K183">
            <v>552000</v>
          </cell>
          <cell r="L183">
            <v>598000</v>
          </cell>
          <cell r="M183">
            <v>506000.00000000006</v>
          </cell>
          <cell r="N183">
            <v>483000</v>
          </cell>
          <cell r="O183">
            <v>613010</v>
          </cell>
          <cell r="AC183">
            <v>322000</v>
          </cell>
        </row>
        <row r="184">
          <cell r="A184" t="str">
            <v>PBDR105</v>
          </cell>
          <cell r="B184">
            <v>1177</v>
          </cell>
          <cell r="C184" t="str">
            <v>Pole Band Doble Rack 10,5"</v>
          </cell>
          <cell r="D184" t="str">
            <v>Buah</v>
          </cell>
          <cell r="E184">
            <v>20000</v>
          </cell>
          <cell r="F184">
            <v>20000</v>
          </cell>
          <cell r="G184">
            <v>0</v>
          </cell>
          <cell r="J184">
            <v>24000</v>
          </cell>
          <cell r="K184">
            <v>1530000</v>
          </cell>
          <cell r="L184">
            <v>1657500</v>
          </cell>
          <cell r="M184">
            <v>1402500</v>
          </cell>
          <cell r="N184">
            <v>1338750</v>
          </cell>
          <cell r="Q184" t="str">
            <v>h</v>
          </cell>
          <cell r="R184" t="str">
            <v>trans</v>
          </cell>
          <cell r="S184" t="str">
            <v>plus</v>
          </cell>
          <cell r="T184" t="str">
            <v>pjk</v>
          </cell>
          <cell r="U184" t="str">
            <v>plus</v>
          </cell>
          <cell r="AC184">
            <v>892500</v>
          </cell>
        </row>
        <row r="185">
          <cell r="A185" t="str">
            <v>PBDU45</v>
          </cell>
          <cell r="B185">
            <v>1178</v>
          </cell>
          <cell r="C185" t="str">
            <v>Pole Band Doble Up Set 4,5"</v>
          </cell>
          <cell r="D185" t="str">
            <v>Buah</v>
          </cell>
          <cell r="E185" t="str">
            <v>Buah</v>
          </cell>
          <cell r="F185">
            <v>1000</v>
          </cell>
          <cell r="G185">
            <v>0</v>
          </cell>
          <cell r="J185">
            <v>0</v>
          </cell>
          <cell r="K185">
            <v>1200</v>
          </cell>
          <cell r="L185">
            <v>1300</v>
          </cell>
          <cell r="M185">
            <v>1100</v>
          </cell>
          <cell r="N185">
            <v>1050</v>
          </cell>
          <cell r="Q185">
            <v>6350</v>
          </cell>
          <cell r="R185">
            <v>133.33333333333334</v>
          </cell>
          <cell r="S185">
            <v>6483.333333333333</v>
          </cell>
          <cell r="T185">
            <v>648.33333333333337</v>
          </cell>
          <cell r="U185">
            <v>7131.6666666666661</v>
          </cell>
          <cell r="AC185">
            <v>700</v>
          </cell>
        </row>
        <row r="186">
          <cell r="A186" t="str">
            <v>PBDU75</v>
          </cell>
          <cell r="B186">
            <v>1179</v>
          </cell>
          <cell r="C186" t="str">
            <v>Pole Band Doble Up Set 7,5"</v>
          </cell>
          <cell r="D186" t="str">
            <v>Buah</v>
          </cell>
          <cell r="E186">
            <v>18000</v>
          </cell>
          <cell r="F186">
            <v>18000</v>
          </cell>
          <cell r="G186">
            <v>15500</v>
          </cell>
          <cell r="J186">
            <v>21600</v>
          </cell>
          <cell r="K186">
            <v>5382</v>
          </cell>
          <cell r="L186">
            <v>5830.5</v>
          </cell>
          <cell r="M186">
            <v>4933.5</v>
          </cell>
          <cell r="N186">
            <v>4709.25</v>
          </cell>
          <cell r="AC186">
            <v>3139.5</v>
          </cell>
        </row>
        <row r="187">
          <cell r="A187" t="str">
            <v>PBDF</v>
          </cell>
          <cell r="B187">
            <v>1180</v>
          </cell>
          <cell r="C187" t="str">
            <v>Pole Band Fleksibel</v>
          </cell>
          <cell r="D187" t="str">
            <v>Buah</v>
          </cell>
          <cell r="E187" t="str">
            <v>Meter</v>
          </cell>
          <cell r="F187">
            <v>6900</v>
          </cell>
          <cell r="G187">
            <v>0</v>
          </cell>
          <cell r="J187">
            <v>0</v>
          </cell>
          <cell r="K187">
            <v>8280</v>
          </cell>
          <cell r="L187">
            <v>8970</v>
          </cell>
          <cell r="M187">
            <v>7590.0000000000009</v>
          </cell>
          <cell r="N187">
            <v>7245</v>
          </cell>
          <cell r="AC187">
            <v>4830</v>
          </cell>
        </row>
        <row r="188">
          <cell r="A188" t="str">
            <v>PBSR75</v>
          </cell>
          <cell r="B188">
            <v>1181</v>
          </cell>
          <cell r="C188" t="str">
            <v>Pole Band Single Rack 7 ,5"</v>
          </cell>
          <cell r="D188" t="str">
            <v>Buah</v>
          </cell>
          <cell r="E188" t="str">
            <v>Meter</v>
          </cell>
          <cell r="F188">
            <v>5900</v>
          </cell>
          <cell r="G188">
            <v>0</v>
          </cell>
          <cell r="J188">
            <v>0</v>
          </cell>
          <cell r="K188">
            <v>7080</v>
          </cell>
          <cell r="L188">
            <v>7670</v>
          </cell>
          <cell r="M188">
            <v>6490.0000000000009</v>
          </cell>
          <cell r="N188">
            <v>6195</v>
          </cell>
          <cell r="AC188">
            <v>4130</v>
          </cell>
        </row>
        <row r="189">
          <cell r="A189" t="str">
            <v>PBSR85</v>
          </cell>
          <cell r="B189">
            <v>1182</v>
          </cell>
          <cell r="C189" t="str">
            <v xml:space="preserve">Pole Band Single Rack 8 ,5"                    </v>
          </cell>
          <cell r="D189" t="str">
            <v>Buah</v>
          </cell>
          <cell r="E189" t="str">
            <v>Meter</v>
          </cell>
          <cell r="F189">
            <v>3490</v>
          </cell>
          <cell r="G189">
            <v>0</v>
          </cell>
          <cell r="J189">
            <v>0</v>
          </cell>
          <cell r="K189">
            <v>4188</v>
          </cell>
          <cell r="L189">
            <v>4537</v>
          </cell>
          <cell r="M189">
            <v>3839.0000000000005</v>
          </cell>
          <cell r="N189">
            <v>3664.5</v>
          </cell>
          <cell r="Q189">
            <v>2750</v>
          </cell>
          <cell r="R189">
            <v>66.666666666666671</v>
          </cell>
          <cell r="S189">
            <v>2816.6666666666665</v>
          </cell>
          <cell r="T189">
            <v>281.66666666666669</v>
          </cell>
          <cell r="U189">
            <v>3098.333333333333</v>
          </cell>
          <cell r="AC189">
            <v>2443</v>
          </cell>
        </row>
        <row r="190">
          <cell r="A190" t="str">
            <v>PBSU45</v>
          </cell>
          <cell r="B190">
            <v>1183</v>
          </cell>
          <cell r="C190" t="str">
            <v>Pole Band Single Up Set  4,5"</v>
          </cell>
          <cell r="D190" t="str">
            <v>Buah</v>
          </cell>
          <cell r="E190" t="str">
            <v>Meter</v>
          </cell>
          <cell r="F190">
            <v>4840</v>
          </cell>
          <cell r="G190">
            <v>0</v>
          </cell>
          <cell r="J190">
            <v>0</v>
          </cell>
          <cell r="K190">
            <v>5808</v>
          </cell>
          <cell r="L190">
            <v>6292</v>
          </cell>
          <cell r="M190">
            <v>5324</v>
          </cell>
          <cell r="N190">
            <v>5082</v>
          </cell>
          <cell r="Q190">
            <v>4000</v>
          </cell>
          <cell r="R190">
            <v>400</v>
          </cell>
          <cell r="S190">
            <v>4400</v>
          </cell>
          <cell r="T190">
            <v>440</v>
          </cell>
          <cell r="U190">
            <v>4840</v>
          </cell>
          <cell r="AC190">
            <v>3388</v>
          </cell>
        </row>
        <row r="191">
          <cell r="A191" t="str">
            <v>PBSU75</v>
          </cell>
          <cell r="B191">
            <v>1184</v>
          </cell>
          <cell r="C191" t="str">
            <v>Pole Band Single Up Set  7,5"</v>
          </cell>
          <cell r="D191" t="str">
            <v>Buah</v>
          </cell>
          <cell r="E191">
            <v>18000</v>
          </cell>
          <cell r="F191">
            <v>18000</v>
          </cell>
          <cell r="G191">
            <v>0</v>
          </cell>
          <cell r="J191">
            <v>21600</v>
          </cell>
          <cell r="K191">
            <v>16200</v>
          </cell>
          <cell r="L191">
            <v>17550</v>
          </cell>
          <cell r="M191">
            <v>14850.000000000002</v>
          </cell>
          <cell r="N191">
            <v>14175</v>
          </cell>
          <cell r="AC191">
            <v>9450</v>
          </cell>
        </row>
        <row r="192">
          <cell r="A192" t="str">
            <v>PBSU85</v>
          </cell>
          <cell r="B192">
            <v>1185</v>
          </cell>
          <cell r="C192" t="str">
            <v>Pole Band Single Up Set  8,5"</v>
          </cell>
          <cell r="D192" t="str">
            <v>Buah</v>
          </cell>
          <cell r="E192" t="str">
            <v>Meter</v>
          </cell>
          <cell r="F192">
            <v>14165</v>
          </cell>
          <cell r="G192">
            <v>0</v>
          </cell>
          <cell r="J192">
            <v>0</v>
          </cell>
          <cell r="K192">
            <v>16998</v>
          </cell>
          <cell r="L192">
            <v>18414.5</v>
          </cell>
          <cell r="M192">
            <v>15581.500000000002</v>
          </cell>
          <cell r="N192">
            <v>14873.25</v>
          </cell>
          <cell r="AC192">
            <v>9915.5</v>
          </cell>
        </row>
        <row r="193">
          <cell r="A193" t="str">
            <v>PRL3</v>
          </cell>
          <cell r="B193">
            <v>1186</v>
          </cell>
          <cell r="C193" t="str">
            <v>Pralon 3"</v>
          </cell>
          <cell r="D193" t="str">
            <v>Buah</v>
          </cell>
          <cell r="E193" t="str">
            <v>Meter</v>
          </cell>
          <cell r="F193">
            <v>15920</v>
          </cell>
          <cell r="G193">
            <v>0</v>
          </cell>
          <cell r="H193" t="str">
            <v>citra 12/3/06</v>
          </cell>
          <cell r="J193">
            <v>0</v>
          </cell>
          <cell r="K193">
            <v>19104</v>
          </cell>
          <cell r="L193">
            <v>20696</v>
          </cell>
          <cell r="M193">
            <v>17512</v>
          </cell>
          <cell r="N193">
            <v>16716</v>
          </cell>
          <cell r="Q193">
            <v>13950</v>
          </cell>
          <cell r="R193">
            <v>400</v>
          </cell>
          <cell r="S193">
            <v>14350</v>
          </cell>
          <cell r="T193">
            <v>1435</v>
          </cell>
          <cell r="U193">
            <v>15785</v>
          </cell>
          <cell r="AC193">
            <v>11144</v>
          </cell>
        </row>
        <row r="194">
          <cell r="A194" t="str">
            <v>RA587</v>
          </cell>
          <cell r="B194">
            <v>1187</v>
          </cell>
          <cell r="C194" t="str">
            <v>Rod Anchor 5/8" x 7</v>
          </cell>
          <cell r="D194" t="str">
            <v>Buah</v>
          </cell>
          <cell r="E194" t="str">
            <v>Meter</v>
          </cell>
          <cell r="G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AC194">
            <v>0</v>
          </cell>
        </row>
        <row r="195">
          <cell r="A195" t="str">
            <v>RA588</v>
          </cell>
          <cell r="B195">
            <v>1188</v>
          </cell>
          <cell r="C195" t="str">
            <v>Rod Anchor 5/8" x 8</v>
          </cell>
          <cell r="D195" t="str">
            <v>Buah</v>
          </cell>
          <cell r="E195">
            <v>30000</v>
          </cell>
          <cell r="F195">
            <v>30000</v>
          </cell>
          <cell r="G195">
            <v>0</v>
          </cell>
          <cell r="H195">
            <v>30000</v>
          </cell>
          <cell r="J195">
            <v>36000</v>
          </cell>
          <cell r="K195">
            <v>10764</v>
          </cell>
          <cell r="L195">
            <v>11661</v>
          </cell>
          <cell r="M195">
            <v>9867</v>
          </cell>
          <cell r="N195">
            <v>9418.5</v>
          </cell>
          <cell r="AC195">
            <v>6279</v>
          </cell>
        </row>
        <row r="196">
          <cell r="A196" t="str">
            <v>SA58</v>
          </cell>
          <cell r="B196">
            <v>1189</v>
          </cell>
          <cell r="C196" t="str">
            <v>Schackle Anchor 5/8"</v>
          </cell>
          <cell r="D196" t="str">
            <v>Buah</v>
          </cell>
          <cell r="E196" t="str">
            <v>Meter</v>
          </cell>
          <cell r="G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AC196">
            <v>0</v>
          </cell>
        </row>
        <row r="197">
          <cell r="A197" t="str">
            <v>SCB24</v>
          </cell>
          <cell r="B197">
            <v>1190</v>
          </cell>
          <cell r="C197" t="str">
            <v>Scoen Besi 240</v>
          </cell>
          <cell r="D197" t="str">
            <v>Buah</v>
          </cell>
          <cell r="E197" t="str">
            <v>Meter</v>
          </cell>
          <cell r="F197">
            <v>24720</v>
          </cell>
          <cell r="G197">
            <v>0</v>
          </cell>
          <cell r="J197">
            <v>0</v>
          </cell>
          <cell r="K197">
            <v>29664</v>
          </cell>
          <cell r="L197">
            <v>32136</v>
          </cell>
          <cell r="M197">
            <v>27192.000000000004</v>
          </cell>
          <cell r="N197">
            <v>25956</v>
          </cell>
          <cell r="Q197">
            <v>21600</v>
          </cell>
          <cell r="R197">
            <v>400</v>
          </cell>
          <cell r="S197">
            <v>22000</v>
          </cell>
          <cell r="T197">
            <v>2200</v>
          </cell>
          <cell r="U197">
            <v>24200</v>
          </cell>
          <cell r="AC197">
            <v>17304</v>
          </cell>
        </row>
        <row r="198">
          <cell r="A198" t="str">
            <v>Sb</v>
          </cell>
          <cell r="B198">
            <v>1191</v>
          </cell>
          <cell r="C198" t="str">
            <v>Segment Band</v>
          </cell>
          <cell r="D198" t="str">
            <v>Buah</v>
          </cell>
          <cell r="E198" t="str">
            <v>Meter</v>
          </cell>
          <cell r="F198">
            <v>14135</v>
          </cell>
          <cell r="G198">
            <v>0</v>
          </cell>
          <cell r="J198">
            <v>0</v>
          </cell>
          <cell r="K198">
            <v>16962</v>
          </cell>
          <cell r="L198">
            <v>18375.5</v>
          </cell>
          <cell r="M198">
            <v>15548.500000000002</v>
          </cell>
          <cell r="N198">
            <v>14841.75</v>
          </cell>
          <cell r="Q198">
            <v>12450</v>
          </cell>
          <cell r="R198">
            <v>400</v>
          </cell>
          <cell r="S198">
            <v>12850</v>
          </cell>
          <cell r="T198">
            <v>1285</v>
          </cell>
          <cell r="U198">
            <v>14135</v>
          </cell>
          <cell r="AC198">
            <v>9894.5</v>
          </cell>
        </row>
        <row r="199">
          <cell r="A199" t="str">
            <v>SCAC24</v>
          </cell>
          <cell r="B199">
            <v>1192</v>
          </cell>
          <cell r="C199" t="str">
            <v>Sepatu Kabel AL/CU 240 mm , dua lubang</v>
          </cell>
          <cell r="D199" t="str">
            <v>Buah</v>
          </cell>
          <cell r="E199" t="str">
            <v>Meter</v>
          </cell>
          <cell r="F199">
            <v>19305</v>
          </cell>
          <cell r="G199">
            <v>0</v>
          </cell>
          <cell r="J199">
            <v>0</v>
          </cell>
          <cell r="K199">
            <v>23166</v>
          </cell>
          <cell r="L199">
            <v>25096.5</v>
          </cell>
          <cell r="M199">
            <v>21235.5</v>
          </cell>
          <cell r="N199">
            <v>20270.25</v>
          </cell>
          <cell r="Q199">
            <v>15800</v>
          </cell>
          <cell r="R199">
            <v>400</v>
          </cell>
          <cell r="S199">
            <v>16200</v>
          </cell>
          <cell r="T199">
            <v>1620</v>
          </cell>
          <cell r="U199">
            <v>17820</v>
          </cell>
          <cell r="AC199">
            <v>13513.5</v>
          </cell>
        </row>
        <row r="200">
          <cell r="A200" t="str">
            <v>SCAC7</v>
          </cell>
          <cell r="B200">
            <v>1193</v>
          </cell>
          <cell r="C200" t="str">
            <v>Sepatu Kabel AL/CU 70 mm</v>
          </cell>
          <cell r="D200" t="str">
            <v>Buah</v>
          </cell>
          <cell r="E200">
            <v>15500</v>
          </cell>
          <cell r="F200">
            <v>15500</v>
          </cell>
          <cell r="G200">
            <v>16000</v>
          </cell>
          <cell r="J200">
            <v>18600</v>
          </cell>
          <cell r="K200">
            <v>29928</v>
          </cell>
          <cell r="L200">
            <v>32422</v>
          </cell>
          <cell r="M200">
            <v>27434.000000000004</v>
          </cell>
          <cell r="N200">
            <v>26187</v>
          </cell>
          <cell r="AC200">
            <v>17458</v>
          </cell>
        </row>
        <row r="201">
          <cell r="A201" t="str">
            <v>SDB</v>
          </cell>
          <cell r="B201">
            <v>1194</v>
          </cell>
          <cell r="C201" t="str">
            <v>Side Bracket</v>
          </cell>
          <cell r="D201" t="str">
            <v>Buah</v>
          </cell>
          <cell r="E201">
            <v>27000</v>
          </cell>
          <cell r="F201">
            <v>27000</v>
          </cell>
          <cell r="G201">
            <v>0</v>
          </cell>
          <cell r="J201">
            <v>32400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AC201">
            <v>0</v>
          </cell>
        </row>
        <row r="202">
          <cell r="A202" t="str">
            <v>SC12</v>
          </cell>
          <cell r="B202">
            <v>1195</v>
          </cell>
          <cell r="C202" t="str">
            <v>Skun 120 mm</v>
          </cell>
          <cell r="D202" t="str">
            <v>Buah</v>
          </cell>
          <cell r="E202">
            <v>5400</v>
          </cell>
          <cell r="F202">
            <v>5400</v>
          </cell>
          <cell r="G202">
            <v>0</v>
          </cell>
          <cell r="J202">
            <v>6480</v>
          </cell>
          <cell r="K202">
            <v>39168</v>
          </cell>
          <cell r="L202">
            <v>42432</v>
          </cell>
          <cell r="M202">
            <v>35904</v>
          </cell>
          <cell r="N202">
            <v>34272</v>
          </cell>
          <cell r="Q202">
            <v>29400</v>
          </cell>
          <cell r="R202">
            <v>400</v>
          </cell>
          <cell r="S202">
            <v>29800</v>
          </cell>
          <cell r="T202">
            <v>2980</v>
          </cell>
          <cell r="U202">
            <v>32780</v>
          </cell>
          <cell r="AC202">
            <v>22848</v>
          </cell>
        </row>
        <row r="203">
          <cell r="A203" t="str">
            <v>SC15</v>
          </cell>
          <cell r="B203">
            <v>1196</v>
          </cell>
          <cell r="C203" t="str">
            <v>Skun 150 mm</v>
          </cell>
          <cell r="D203" t="str">
            <v>Buah</v>
          </cell>
          <cell r="E203">
            <v>0</v>
          </cell>
          <cell r="F203">
            <v>25300</v>
          </cell>
          <cell r="G203">
            <v>0</v>
          </cell>
          <cell r="J203">
            <v>0</v>
          </cell>
          <cell r="K203">
            <v>30360</v>
          </cell>
          <cell r="L203">
            <v>32890</v>
          </cell>
          <cell r="M203">
            <v>27830.000000000004</v>
          </cell>
          <cell r="N203">
            <v>26565</v>
          </cell>
          <cell r="AC203">
            <v>17710</v>
          </cell>
        </row>
        <row r="204">
          <cell r="A204" t="str">
            <v>SC16</v>
          </cell>
          <cell r="B204">
            <v>1197</v>
          </cell>
          <cell r="C204" t="str">
            <v>Skun 16 mm</v>
          </cell>
          <cell r="D204" t="str">
            <v>Buah</v>
          </cell>
          <cell r="E204">
            <v>750</v>
          </cell>
          <cell r="F204">
            <v>29000</v>
          </cell>
          <cell r="G204">
            <v>0</v>
          </cell>
          <cell r="J204">
            <v>900</v>
          </cell>
          <cell r="K204">
            <v>34800</v>
          </cell>
          <cell r="L204">
            <v>37700</v>
          </cell>
          <cell r="M204">
            <v>31900.000000000004</v>
          </cell>
          <cell r="N204">
            <v>30450</v>
          </cell>
          <cell r="AC204">
            <v>20300</v>
          </cell>
        </row>
        <row r="205">
          <cell r="A205" t="str">
            <v>SC25</v>
          </cell>
          <cell r="B205">
            <v>1198</v>
          </cell>
          <cell r="C205" t="str">
            <v>Skun 25 mm</v>
          </cell>
          <cell r="D205" t="str">
            <v>Buah</v>
          </cell>
          <cell r="E205" t="str">
            <v>Kaleng</v>
          </cell>
          <cell r="F205">
            <v>60000</v>
          </cell>
          <cell r="G205">
            <v>0</v>
          </cell>
          <cell r="J205">
            <v>0</v>
          </cell>
          <cell r="K205">
            <v>72000</v>
          </cell>
          <cell r="L205">
            <v>78000</v>
          </cell>
          <cell r="M205">
            <v>66000</v>
          </cell>
          <cell r="N205">
            <v>63000</v>
          </cell>
          <cell r="AC205">
            <v>42000</v>
          </cell>
        </row>
        <row r="206">
          <cell r="A206" t="str">
            <v>SC30</v>
          </cell>
          <cell r="B206">
            <v>1199</v>
          </cell>
          <cell r="C206" t="str">
            <v>Skun 300 mm</v>
          </cell>
          <cell r="D206" t="str">
            <v>Buah</v>
          </cell>
          <cell r="E206" t="str">
            <v>Kaleng</v>
          </cell>
          <cell r="F206">
            <v>12000</v>
          </cell>
          <cell r="G206">
            <v>0</v>
          </cell>
          <cell r="J206">
            <v>0</v>
          </cell>
          <cell r="K206">
            <v>14400</v>
          </cell>
          <cell r="L206">
            <v>15600</v>
          </cell>
          <cell r="M206">
            <v>13200.000000000002</v>
          </cell>
          <cell r="N206">
            <v>12600</v>
          </cell>
          <cell r="AC206">
            <v>8400</v>
          </cell>
        </row>
        <row r="207">
          <cell r="A207" t="str">
            <v>SC35</v>
          </cell>
          <cell r="B207">
            <v>1200</v>
          </cell>
          <cell r="C207" t="str">
            <v>Skun 35 mm</v>
          </cell>
          <cell r="D207" t="str">
            <v>Buah</v>
          </cell>
          <cell r="E207">
            <v>1500</v>
          </cell>
          <cell r="F207">
            <v>35000</v>
          </cell>
          <cell r="G207">
            <v>0</v>
          </cell>
          <cell r="J207">
            <v>1800</v>
          </cell>
          <cell r="K207">
            <v>42000</v>
          </cell>
          <cell r="L207">
            <v>45500</v>
          </cell>
          <cell r="M207">
            <v>38500</v>
          </cell>
          <cell r="N207">
            <v>36750</v>
          </cell>
          <cell r="Q207" t="str">
            <v>2x35</v>
          </cell>
          <cell r="R207">
            <v>13500</v>
          </cell>
          <cell r="AC207">
            <v>24500</v>
          </cell>
        </row>
        <row r="208">
          <cell r="A208" t="str">
            <v>SC50</v>
          </cell>
          <cell r="B208">
            <v>1201</v>
          </cell>
          <cell r="C208" t="str">
            <v>Skun 50 mm</v>
          </cell>
          <cell r="D208" t="str">
            <v>Buah</v>
          </cell>
          <cell r="E208">
            <v>1900</v>
          </cell>
          <cell r="F208">
            <v>35000</v>
          </cell>
          <cell r="G208">
            <v>0</v>
          </cell>
          <cell r="J208">
            <v>2280</v>
          </cell>
          <cell r="K208">
            <v>42000</v>
          </cell>
          <cell r="L208">
            <v>45500</v>
          </cell>
          <cell r="M208">
            <v>38500</v>
          </cell>
          <cell r="N208">
            <v>36750</v>
          </cell>
          <cell r="AC208">
            <v>24500</v>
          </cell>
        </row>
        <row r="209">
          <cell r="A209" t="str">
            <v>SCT7</v>
          </cell>
          <cell r="B209">
            <v>1202</v>
          </cell>
          <cell r="C209" t="str">
            <v>Skun 70 mm/Tembaga</v>
          </cell>
          <cell r="D209" t="str">
            <v>Buah</v>
          </cell>
          <cell r="E209" t="str">
            <v>Buah</v>
          </cell>
          <cell r="F209">
            <v>35000</v>
          </cell>
          <cell r="G209">
            <v>0</v>
          </cell>
          <cell r="J209">
            <v>0</v>
          </cell>
          <cell r="K209">
            <v>42000</v>
          </cell>
          <cell r="L209">
            <v>45500</v>
          </cell>
          <cell r="M209">
            <v>38500</v>
          </cell>
          <cell r="N209">
            <v>36750</v>
          </cell>
          <cell r="AC209">
            <v>24500</v>
          </cell>
        </row>
        <row r="210">
          <cell r="A210" t="str">
            <v>TK</v>
          </cell>
          <cell r="B210">
            <v>1203</v>
          </cell>
          <cell r="C210" t="str">
            <v>Split Plastic Sleve ( Tutup Kabel )</v>
          </cell>
          <cell r="D210" t="str">
            <v>Buah</v>
          </cell>
          <cell r="E210" t="str">
            <v>Buah</v>
          </cell>
          <cell r="F210">
            <v>35000</v>
          </cell>
          <cell r="G210">
            <v>0</v>
          </cell>
          <cell r="J210">
            <v>0</v>
          </cell>
          <cell r="K210">
            <v>42000</v>
          </cell>
          <cell r="L210">
            <v>45500</v>
          </cell>
          <cell r="M210">
            <v>38500</v>
          </cell>
          <cell r="N210">
            <v>36750</v>
          </cell>
          <cell r="AC210">
            <v>24500</v>
          </cell>
        </row>
        <row r="211">
          <cell r="A211" t="str">
            <v>ANSISR</v>
          </cell>
          <cell r="B211">
            <v>1204</v>
          </cell>
          <cell r="C211" t="str">
            <v>Spoll SR</v>
          </cell>
          <cell r="D211" t="str">
            <v>Buah</v>
          </cell>
          <cell r="E211" t="str">
            <v>Buah</v>
          </cell>
          <cell r="F211">
            <v>40000</v>
          </cell>
          <cell r="G211">
            <v>0</v>
          </cell>
          <cell r="J211">
            <v>0</v>
          </cell>
          <cell r="K211">
            <v>48000</v>
          </cell>
          <cell r="L211">
            <v>52000</v>
          </cell>
          <cell r="M211">
            <v>44000</v>
          </cell>
          <cell r="N211">
            <v>42000</v>
          </cell>
          <cell r="AC211">
            <v>28000</v>
          </cell>
        </row>
        <row r="212">
          <cell r="A212" t="str">
            <v>ANSI532</v>
          </cell>
          <cell r="B212">
            <v>1205</v>
          </cell>
          <cell r="C212" t="str">
            <v>Spool Insulator Ansi 53 - 2</v>
          </cell>
          <cell r="D212" t="str">
            <v>Buah</v>
          </cell>
          <cell r="E212">
            <v>6500</v>
          </cell>
          <cell r="F212">
            <v>6500</v>
          </cell>
          <cell r="G212">
            <v>0</v>
          </cell>
          <cell r="H212">
            <v>7000</v>
          </cell>
          <cell r="J212">
            <v>7800</v>
          </cell>
          <cell r="K212">
            <v>54000</v>
          </cell>
          <cell r="L212">
            <v>58500</v>
          </cell>
          <cell r="M212">
            <v>49500.000000000007</v>
          </cell>
          <cell r="N212">
            <v>47250</v>
          </cell>
          <cell r="AC212">
            <v>31499.999999999996</v>
          </cell>
        </row>
        <row r="213">
          <cell r="A213" t="str">
            <v>ANSI534</v>
          </cell>
          <cell r="B213">
            <v>1206</v>
          </cell>
          <cell r="C213" t="str">
            <v>Spool Insulator Ansi 53 - 4</v>
          </cell>
          <cell r="D213" t="str">
            <v>Buah</v>
          </cell>
          <cell r="E213">
            <v>10000</v>
          </cell>
          <cell r="F213">
            <v>35000</v>
          </cell>
          <cell r="G213">
            <v>0</v>
          </cell>
          <cell r="H213">
            <v>9000</v>
          </cell>
          <cell r="J213">
            <v>12000</v>
          </cell>
          <cell r="K213">
            <v>42000</v>
          </cell>
          <cell r="L213">
            <v>45500</v>
          </cell>
          <cell r="M213">
            <v>38500</v>
          </cell>
          <cell r="N213">
            <v>36750</v>
          </cell>
          <cell r="AC213">
            <v>24500</v>
          </cell>
        </row>
        <row r="214">
          <cell r="A214" t="str">
            <v>SC1524</v>
          </cell>
          <cell r="B214">
            <v>1207</v>
          </cell>
          <cell r="C214" t="str">
            <v>String Clamp 150 s/d 240 mm2</v>
          </cell>
          <cell r="D214" t="str">
            <v>Buah</v>
          </cell>
          <cell r="E214" t="str">
            <v>Buah</v>
          </cell>
          <cell r="F214">
            <v>35000</v>
          </cell>
          <cell r="G214">
            <v>0</v>
          </cell>
          <cell r="H214">
            <v>22500</v>
          </cell>
          <cell r="J214">
            <v>0</v>
          </cell>
          <cell r="K214">
            <v>42000</v>
          </cell>
          <cell r="L214">
            <v>45500</v>
          </cell>
          <cell r="M214">
            <v>38500</v>
          </cell>
          <cell r="N214">
            <v>36750</v>
          </cell>
          <cell r="AC214">
            <v>24500</v>
          </cell>
        </row>
        <row r="215">
          <cell r="A215" t="str">
            <v>SC257</v>
          </cell>
          <cell r="B215">
            <v>1208</v>
          </cell>
          <cell r="C215" t="str">
            <v>String Clamp 25 -70</v>
          </cell>
          <cell r="D215" t="str">
            <v>Buah</v>
          </cell>
          <cell r="E215">
            <v>15000</v>
          </cell>
          <cell r="F215">
            <v>15000</v>
          </cell>
          <cell r="G215">
            <v>0</v>
          </cell>
          <cell r="J215">
            <v>18000</v>
          </cell>
          <cell r="K215">
            <v>54000</v>
          </cell>
          <cell r="L215">
            <v>58500</v>
          </cell>
          <cell r="M215">
            <v>49500.000000000007</v>
          </cell>
          <cell r="N215">
            <v>47250</v>
          </cell>
          <cell r="AC215">
            <v>31499.999999999996</v>
          </cell>
        </row>
        <row r="216">
          <cell r="A216" t="str">
            <v>YK</v>
          </cell>
          <cell r="B216">
            <v>1209</v>
          </cell>
          <cell r="C216" t="str">
            <v>Stoping bekel/Yokes</v>
          </cell>
          <cell r="D216" t="str">
            <v>Buah</v>
          </cell>
          <cell r="E216" t="str">
            <v xml:space="preserve">BUAH </v>
          </cell>
          <cell r="F216">
            <v>18000</v>
          </cell>
          <cell r="G216">
            <v>0</v>
          </cell>
          <cell r="J216">
            <v>0</v>
          </cell>
          <cell r="K216">
            <v>21600</v>
          </cell>
          <cell r="L216">
            <v>23400</v>
          </cell>
          <cell r="M216">
            <v>19800</v>
          </cell>
          <cell r="N216">
            <v>18900</v>
          </cell>
          <cell r="AC216">
            <v>12600</v>
          </cell>
        </row>
        <row r="217">
          <cell r="A217" t="str">
            <v>TPL</v>
          </cell>
          <cell r="B217">
            <v>1210</v>
          </cell>
          <cell r="C217" t="str">
            <v>Tambang Plastik</v>
          </cell>
          <cell r="D217" t="str">
            <v>Meter</v>
          </cell>
          <cell r="E217" t="str">
            <v>BUAH</v>
          </cell>
          <cell r="F217">
            <v>28750</v>
          </cell>
          <cell r="G217">
            <v>0</v>
          </cell>
          <cell r="J217">
            <v>0</v>
          </cell>
          <cell r="K217">
            <v>34500</v>
          </cell>
          <cell r="L217">
            <v>37375</v>
          </cell>
          <cell r="M217">
            <v>31625.000000000004</v>
          </cell>
          <cell r="N217">
            <v>30187.5</v>
          </cell>
          <cell r="AC217">
            <v>20125</v>
          </cell>
        </row>
        <row r="218">
          <cell r="A218" t="str">
            <v>TER</v>
          </cell>
          <cell r="B218">
            <v>1211</v>
          </cell>
          <cell r="C218" t="str">
            <v>Ter</v>
          </cell>
          <cell r="D218" t="str">
            <v>Kaleng</v>
          </cell>
          <cell r="E218" t="str">
            <v>Buah</v>
          </cell>
          <cell r="G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AC218">
            <v>0</v>
          </cell>
        </row>
        <row r="219">
          <cell r="A219" t="str">
            <v>TRP</v>
          </cell>
          <cell r="B219">
            <v>1212</v>
          </cell>
          <cell r="C219" t="str">
            <v>Terpentin</v>
          </cell>
          <cell r="D219" t="str">
            <v>Kaleng</v>
          </cell>
          <cell r="E219" t="str">
            <v>Meter</v>
          </cell>
          <cell r="G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AC219">
            <v>0</v>
          </cell>
        </row>
        <row r="220">
          <cell r="A220" t="str">
            <v>TBC</v>
          </cell>
          <cell r="B220">
            <v>1213</v>
          </cell>
          <cell r="C220" t="str">
            <v>Three Bolt Clamp ( Guy Grip )</v>
          </cell>
          <cell r="D220" t="str">
            <v>Buah</v>
          </cell>
          <cell r="E220">
            <v>12500</v>
          </cell>
          <cell r="F220">
            <v>345000</v>
          </cell>
          <cell r="G220">
            <v>11000</v>
          </cell>
          <cell r="H220">
            <v>12500</v>
          </cell>
          <cell r="J220">
            <v>15000</v>
          </cell>
          <cell r="K220">
            <v>414000</v>
          </cell>
          <cell r="L220">
            <v>448500</v>
          </cell>
          <cell r="M220">
            <v>379500.00000000006</v>
          </cell>
          <cell r="N220">
            <v>362250</v>
          </cell>
          <cell r="AC220">
            <v>241499.99999999997</v>
          </cell>
        </row>
        <row r="221">
          <cell r="A221" t="str">
            <v>TW4</v>
          </cell>
          <cell r="B221">
            <v>1214</v>
          </cell>
          <cell r="C221" t="str">
            <v>Tie Wire # 4</v>
          </cell>
          <cell r="D221" t="str">
            <v>Meter</v>
          </cell>
          <cell r="E221" t="str">
            <v>Buah</v>
          </cell>
          <cell r="F221">
            <v>10500</v>
          </cell>
          <cell r="G221">
            <v>0</v>
          </cell>
          <cell r="I221">
            <v>8500</v>
          </cell>
          <cell r="J221">
            <v>0</v>
          </cell>
          <cell r="K221">
            <v>12600</v>
          </cell>
          <cell r="L221">
            <v>13650</v>
          </cell>
          <cell r="M221">
            <v>11550.000000000002</v>
          </cell>
          <cell r="N221">
            <v>11025</v>
          </cell>
          <cell r="AC221">
            <v>7349.9999999999991</v>
          </cell>
        </row>
        <row r="222">
          <cell r="A222" t="str">
            <v>TW2</v>
          </cell>
          <cell r="B222">
            <v>1215</v>
          </cell>
          <cell r="C222" t="str">
            <v xml:space="preserve">Tie Wire # 4 / Allmunium bonding Wire # 20 </v>
          </cell>
          <cell r="D222" t="str">
            <v>Meter</v>
          </cell>
          <cell r="E222" t="str">
            <v>Buah</v>
          </cell>
          <cell r="F222">
            <v>11500</v>
          </cell>
          <cell r="G222">
            <v>0</v>
          </cell>
          <cell r="I222">
            <v>8500</v>
          </cell>
          <cell r="J222">
            <v>0</v>
          </cell>
          <cell r="K222">
            <v>13800</v>
          </cell>
          <cell r="L222">
            <v>14950</v>
          </cell>
          <cell r="M222">
            <v>12650.000000000002</v>
          </cell>
          <cell r="N222">
            <v>12075</v>
          </cell>
          <cell r="AC222">
            <v>8049.9999999999991</v>
          </cell>
        </row>
        <row r="223">
          <cell r="A223" t="str">
            <v>TR125</v>
          </cell>
          <cell r="B223">
            <v>1216</v>
          </cell>
          <cell r="C223" t="str">
            <v>Trafo 1Phasa csp 25 KVA</v>
          </cell>
          <cell r="D223" t="str">
            <v>Buah</v>
          </cell>
          <cell r="E223" t="str">
            <v>Buah</v>
          </cell>
          <cell r="F223">
            <v>8000</v>
          </cell>
          <cell r="G223">
            <v>0</v>
          </cell>
          <cell r="J223">
            <v>0</v>
          </cell>
          <cell r="K223">
            <v>9600</v>
          </cell>
          <cell r="L223">
            <v>10400</v>
          </cell>
          <cell r="M223">
            <v>8800</v>
          </cell>
          <cell r="N223">
            <v>8400</v>
          </cell>
          <cell r="AC223">
            <v>5600</v>
          </cell>
        </row>
        <row r="224">
          <cell r="A224" t="str">
            <v>TR150</v>
          </cell>
          <cell r="B224">
            <v>1217</v>
          </cell>
          <cell r="C224" t="str">
            <v>Trafo 1Phasa csp 50 KVA</v>
          </cell>
          <cell r="D224" t="str">
            <v>Buah</v>
          </cell>
          <cell r="E224" t="str">
            <v>kg</v>
          </cell>
          <cell r="F224">
            <v>75000</v>
          </cell>
          <cell r="G224">
            <v>75000</v>
          </cell>
          <cell r="H224" t="str">
            <v>mj 24/3/06</v>
          </cell>
          <cell r="J224">
            <v>0</v>
          </cell>
          <cell r="K224">
            <v>90000</v>
          </cell>
          <cell r="L224">
            <v>97500</v>
          </cell>
          <cell r="M224">
            <v>82500</v>
          </cell>
          <cell r="N224">
            <v>78750</v>
          </cell>
          <cell r="AC224">
            <v>52500</v>
          </cell>
        </row>
        <row r="225">
          <cell r="A225" t="str">
            <v>TR310</v>
          </cell>
          <cell r="B225">
            <v>1218</v>
          </cell>
          <cell r="C225" t="str">
            <v>Trafo 3 Ph 20 kV/B2 100 kVA</v>
          </cell>
          <cell r="D225" t="str">
            <v>Buah</v>
          </cell>
          <cell r="E225" t="str">
            <v>Batang</v>
          </cell>
          <cell r="F225">
            <v>8000</v>
          </cell>
          <cell r="G225">
            <v>0</v>
          </cell>
          <cell r="J225">
            <v>0</v>
          </cell>
          <cell r="K225">
            <v>9600</v>
          </cell>
          <cell r="L225">
            <v>10400</v>
          </cell>
          <cell r="M225">
            <v>8800</v>
          </cell>
          <cell r="N225">
            <v>8400</v>
          </cell>
          <cell r="AC225">
            <v>5600</v>
          </cell>
        </row>
        <row r="226">
          <cell r="A226" t="str">
            <v>TR316</v>
          </cell>
          <cell r="B226">
            <v>1219</v>
          </cell>
          <cell r="C226" t="str">
            <v>Trafo 3 Ph 20 kV/B2 160 kVA</v>
          </cell>
          <cell r="D226" t="str">
            <v>Buah</v>
          </cell>
          <cell r="E226" t="str">
            <v>Buah</v>
          </cell>
          <cell r="G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AC226">
            <v>0</v>
          </cell>
        </row>
        <row r="227">
          <cell r="A227" t="str">
            <v>TR312</v>
          </cell>
          <cell r="B227">
            <v>1220</v>
          </cell>
          <cell r="C227" t="str">
            <v>Trafo 3 Ph 20 kV/B2 200 kVA</v>
          </cell>
          <cell r="D227" t="str">
            <v>Buah</v>
          </cell>
          <cell r="E227" t="str">
            <v>Buah</v>
          </cell>
          <cell r="F227">
            <v>11500</v>
          </cell>
          <cell r="G227">
            <v>0</v>
          </cell>
          <cell r="J227">
            <v>0</v>
          </cell>
          <cell r="K227">
            <v>13800</v>
          </cell>
          <cell r="L227">
            <v>14950</v>
          </cell>
          <cell r="M227">
            <v>12650.000000000002</v>
          </cell>
          <cell r="N227">
            <v>12075</v>
          </cell>
          <cell r="AC227">
            <v>8049.9999999999991</v>
          </cell>
        </row>
        <row r="228">
          <cell r="A228" t="str">
            <v>TR35</v>
          </cell>
          <cell r="B228">
            <v>1221</v>
          </cell>
          <cell r="C228" t="str">
            <v>Trafo 3 Ph 20 kV/B2 50 kVA</v>
          </cell>
          <cell r="D228" t="str">
            <v>Buah</v>
          </cell>
          <cell r="E228" t="str">
            <v>Buah</v>
          </cell>
          <cell r="G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AC228">
            <v>0</v>
          </cell>
        </row>
        <row r="229">
          <cell r="A229" t="str">
            <v>T340</v>
          </cell>
          <cell r="B229">
            <v>1222</v>
          </cell>
          <cell r="C229" t="str">
            <v>Trafo 3 Ps 400 Kva</v>
          </cell>
          <cell r="D229" t="str">
            <v>Buah</v>
          </cell>
          <cell r="E229" t="str">
            <v>Batang</v>
          </cell>
          <cell r="F229">
            <v>1285350</v>
          </cell>
          <cell r="G229">
            <v>0</v>
          </cell>
          <cell r="H229">
            <v>39139</v>
          </cell>
          <cell r="J229">
            <v>0</v>
          </cell>
          <cell r="K229">
            <v>1542420</v>
          </cell>
          <cell r="L229">
            <v>1670955</v>
          </cell>
          <cell r="M229">
            <v>1413885</v>
          </cell>
          <cell r="N229">
            <v>1349617.5</v>
          </cell>
          <cell r="O229">
            <v>1642960</v>
          </cell>
          <cell r="AC229">
            <v>899745</v>
          </cell>
        </row>
        <row r="230">
          <cell r="A230" t="str">
            <v>TRKH</v>
          </cell>
          <cell r="B230">
            <v>1223</v>
          </cell>
          <cell r="C230" t="str">
            <v>Trokolit hitam</v>
          </cell>
          <cell r="D230" t="str">
            <v>Buah</v>
          </cell>
          <cell r="E230" t="str">
            <v>Batang</v>
          </cell>
          <cell r="F230">
            <v>1525700</v>
          </cell>
          <cell r="G230">
            <v>0</v>
          </cell>
          <cell r="H230">
            <v>39139</v>
          </cell>
          <cell r="J230">
            <v>0</v>
          </cell>
          <cell r="K230">
            <v>1830840</v>
          </cell>
          <cell r="L230">
            <v>1983410</v>
          </cell>
          <cell r="M230">
            <v>1678270.0000000002</v>
          </cell>
          <cell r="N230">
            <v>1601985</v>
          </cell>
          <cell r="O230">
            <v>1919180</v>
          </cell>
          <cell r="AC230">
            <v>1067990</v>
          </cell>
        </row>
        <row r="231">
          <cell r="A231" t="str">
            <v>WSR</v>
          </cell>
          <cell r="B231">
            <v>1224</v>
          </cell>
          <cell r="C231" t="str">
            <v>Washer Round  3/8"</v>
          </cell>
          <cell r="D231" t="str">
            <v>Buah</v>
          </cell>
          <cell r="E231" t="str">
            <v>Batang</v>
          </cell>
          <cell r="F231">
            <v>1687675</v>
          </cell>
          <cell r="G231">
            <v>0</v>
          </cell>
          <cell r="J231">
            <v>0</v>
          </cell>
          <cell r="K231">
            <v>2025210</v>
          </cell>
          <cell r="L231">
            <v>2193977.5</v>
          </cell>
          <cell r="M231">
            <v>1856442.5000000002</v>
          </cell>
          <cell r="N231">
            <v>1772058.75</v>
          </cell>
          <cell r="AC231">
            <v>1181372.5</v>
          </cell>
        </row>
        <row r="232">
          <cell r="A232" t="str">
            <v>WSS</v>
          </cell>
          <cell r="B232">
            <v>1225</v>
          </cell>
          <cell r="C232" t="str">
            <v>Washer Square 2 1/4"</v>
          </cell>
          <cell r="D232" t="str">
            <v>Buah</v>
          </cell>
          <cell r="E232">
            <v>600</v>
          </cell>
          <cell r="F232">
            <v>600</v>
          </cell>
          <cell r="G232">
            <v>0</v>
          </cell>
          <cell r="J232">
            <v>720</v>
          </cell>
          <cell r="K232">
            <v>1720488</v>
          </cell>
          <cell r="L232">
            <v>1863862</v>
          </cell>
          <cell r="M232">
            <v>1577114.0000000002</v>
          </cell>
          <cell r="N232">
            <v>1505427</v>
          </cell>
          <cell r="AC232">
            <v>1003617.9999999999</v>
          </cell>
        </row>
        <row r="233">
          <cell r="A233" t="str">
            <v>WGJT</v>
          </cell>
          <cell r="B233">
            <v>1226</v>
          </cell>
          <cell r="C233" t="str">
            <v>Wigje type</v>
          </cell>
          <cell r="D233" t="str">
            <v>Buah</v>
          </cell>
          <cell r="E233">
            <v>1500</v>
          </cell>
          <cell r="F233">
            <v>1500</v>
          </cell>
          <cell r="G233">
            <v>0</v>
          </cell>
          <cell r="J233">
            <v>1800</v>
          </cell>
          <cell r="K233">
            <v>739860</v>
          </cell>
          <cell r="L233">
            <v>801515</v>
          </cell>
          <cell r="M233">
            <v>678205</v>
          </cell>
          <cell r="N233">
            <v>647377.5</v>
          </cell>
          <cell r="AC233">
            <v>431585</v>
          </cell>
        </row>
        <row r="234">
          <cell r="A234" t="str">
            <v>pbsr45</v>
          </cell>
          <cell r="B234" t="str">
            <v>PC720</v>
          </cell>
          <cell r="C234" t="str">
            <v>Pole Band Single Rack 4,5</v>
          </cell>
          <cell r="D234" t="str">
            <v>Buah</v>
          </cell>
          <cell r="E234" t="str">
            <v>Batang</v>
          </cell>
          <cell r="F234">
            <v>552805</v>
          </cell>
          <cell r="G234">
            <v>0</v>
          </cell>
          <cell r="J234">
            <v>0</v>
          </cell>
          <cell r="K234">
            <v>663366</v>
          </cell>
          <cell r="L234">
            <v>718646.5</v>
          </cell>
          <cell r="M234">
            <v>608085.5</v>
          </cell>
          <cell r="N234">
            <v>580445.25</v>
          </cell>
          <cell r="AC234">
            <v>386963.5</v>
          </cell>
        </row>
        <row r="235">
          <cell r="A235" t="str">
            <v>sc90</v>
          </cell>
          <cell r="B235" t="str">
            <v>PC910</v>
          </cell>
          <cell r="C235" t="str">
            <v>Scoen 90</v>
          </cell>
          <cell r="D235" t="str">
            <v>BUah</v>
          </cell>
          <cell r="E235">
            <v>4400</v>
          </cell>
          <cell r="F235">
            <v>819280</v>
          </cell>
          <cell r="G235">
            <v>0</v>
          </cell>
          <cell r="H235">
            <v>39139</v>
          </cell>
          <cell r="J235">
            <v>5280</v>
          </cell>
          <cell r="K235">
            <v>983136</v>
          </cell>
          <cell r="L235">
            <v>1065064</v>
          </cell>
          <cell r="M235">
            <v>901208.00000000012</v>
          </cell>
          <cell r="N235">
            <v>860244</v>
          </cell>
          <cell r="O235">
            <v>1049840</v>
          </cell>
          <cell r="AC235">
            <v>573496</v>
          </cell>
        </row>
        <row r="236">
          <cell r="A236" t="str">
            <v>L37</v>
          </cell>
          <cell r="B236" t="str">
            <v>PC920</v>
          </cell>
          <cell r="C236" t="str">
            <v>LVTC 3 x 70 mm</v>
          </cell>
          <cell r="D236" t="str">
            <v>Pol C9 - 200 dan N+E</v>
          </cell>
          <cell r="E236">
            <v>22000</v>
          </cell>
          <cell r="F236">
            <v>914375</v>
          </cell>
          <cell r="G236">
            <v>0</v>
          </cell>
          <cell r="H236">
            <v>39139</v>
          </cell>
          <cell r="J236">
            <v>26400</v>
          </cell>
          <cell r="K236">
            <v>1097250</v>
          </cell>
          <cell r="L236">
            <v>1188687.5</v>
          </cell>
          <cell r="M236">
            <v>1005812.5000000001</v>
          </cell>
          <cell r="N236">
            <v>960093.75</v>
          </cell>
          <cell r="O236">
            <v>1175790</v>
          </cell>
          <cell r="AC236">
            <v>640062.5</v>
          </cell>
        </row>
        <row r="237">
          <cell r="A237" t="str">
            <v>l135</v>
          </cell>
          <cell r="C237" t="str">
            <v>LVTC 1 x 35 mm</v>
          </cell>
          <cell r="D237" t="str">
            <v>Meter</v>
          </cell>
          <cell r="E237">
            <v>3900</v>
          </cell>
          <cell r="F237">
            <v>1929510</v>
          </cell>
          <cell r="G237">
            <v>0</v>
          </cell>
          <cell r="J237">
            <v>4680</v>
          </cell>
          <cell r="K237">
            <v>2315412</v>
          </cell>
          <cell r="L237">
            <v>2508363</v>
          </cell>
          <cell r="M237">
            <v>2122461</v>
          </cell>
          <cell r="N237">
            <v>2025985.5</v>
          </cell>
          <cell r="AC237">
            <v>1350657</v>
          </cell>
        </row>
        <row r="238">
          <cell r="A238" t="str">
            <v>stl</v>
          </cell>
          <cell r="C238" t="str">
            <v>Stainlist</v>
          </cell>
          <cell r="D238" t="str">
            <v>Meter</v>
          </cell>
          <cell r="E238">
            <v>3000</v>
          </cell>
          <cell r="F238">
            <v>2099405</v>
          </cell>
          <cell r="G238">
            <v>0</v>
          </cell>
          <cell r="J238">
            <v>3600</v>
          </cell>
          <cell r="K238">
            <v>2519286</v>
          </cell>
          <cell r="L238">
            <v>2729226.5</v>
          </cell>
          <cell r="M238">
            <v>2309345.5</v>
          </cell>
          <cell r="N238">
            <v>2204375.25</v>
          </cell>
          <cell r="AC238">
            <v>1469583.5</v>
          </cell>
        </row>
        <row r="239">
          <cell r="A239" t="str">
            <v>tis</v>
          </cell>
          <cell r="C239" t="str">
            <v>Tis Kabel</v>
          </cell>
          <cell r="D239" t="str">
            <v>buah</v>
          </cell>
          <cell r="E239">
            <v>1000</v>
          </cell>
          <cell r="F239">
            <v>2242570</v>
          </cell>
          <cell r="G239">
            <v>0</v>
          </cell>
          <cell r="J239">
            <v>1200</v>
          </cell>
          <cell r="K239">
            <v>2691084</v>
          </cell>
          <cell r="L239">
            <v>2915341</v>
          </cell>
          <cell r="M239">
            <v>2466827</v>
          </cell>
          <cell r="N239">
            <v>2354698.5</v>
          </cell>
          <cell r="AC239">
            <v>1569799</v>
          </cell>
        </row>
        <row r="240">
          <cell r="A240">
            <v>233</v>
          </cell>
          <cell r="D240" t="str">
            <v>Pol C14 - 350 dan N+E</v>
          </cell>
          <cell r="E240" t="str">
            <v>Batang</v>
          </cell>
          <cell r="F240">
            <v>2352295</v>
          </cell>
          <cell r="G240">
            <v>0</v>
          </cell>
          <cell r="J240">
            <v>0</v>
          </cell>
          <cell r="K240">
            <v>2822754</v>
          </cell>
          <cell r="L240">
            <v>3057983.5</v>
          </cell>
          <cell r="M240">
            <v>2587524.5</v>
          </cell>
          <cell r="N240">
            <v>2469909.75</v>
          </cell>
          <cell r="AC240">
            <v>1646606.5</v>
          </cell>
        </row>
        <row r="241">
          <cell r="A241">
            <v>234</v>
          </cell>
          <cell r="D241" t="str">
            <v>Pol C14 - 500 dan N+E</v>
          </cell>
          <cell r="E241" t="str">
            <v>Batang</v>
          </cell>
          <cell r="F241">
            <v>2650120</v>
          </cell>
          <cell r="G241">
            <v>0</v>
          </cell>
          <cell r="J241">
            <v>0</v>
          </cell>
          <cell r="K241">
            <v>3180144</v>
          </cell>
          <cell r="L241">
            <v>3445156</v>
          </cell>
          <cell r="M241">
            <v>2915132.0000000005</v>
          </cell>
          <cell r="N241">
            <v>2782626</v>
          </cell>
          <cell r="AC241">
            <v>1855083.9999999998</v>
          </cell>
        </row>
        <row r="242">
          <cell r="A242">
            <v>235</v>
          </cell>
          <cell r="B242" t="str">
            <v>PBDR105</v>
          </cell>
          <cell r="C242">
            <v>1177</v>
          </cell>
          <cell r="D242" t="str">
            <v>Pole Band Doble Rack 10,5"</v>
          </cell>
          <cell r="E242" t="str">
            <v>Buah</v>
          </cell>
          <cell r="F242">
            <v>27500</v>
          </cell>
          <cell r="G242">
            <v>0</v>
          </cell>
          <cell r="J242">
            <v>0</v>
          </cell>
          <cell r="K242">
            <v>33000</v>
          </cell>
          <cell r="L242">
            <v>35750</v>
          </cell>
          <cell r="M242">
            <v>30250.000000000004</v>
          </cell>
          <cell r="N242">
            <v>28875</v>
          </cell>
          <cell r="AC242">
            <v>19250</v>
          </cell>
        </row>
        <row r="243">
          <cell r="A243">
            <v>236</v>
          </cell>
          <cell r="B243" t="str">
            <v>PBDR95</v>
          </cell>
          <cell r="C243">
            <v>1171</v>
          </cell>
          <cell r="D243" t="str">
            <v>Pole Band Doble Rack 9, 5 "</v>
          </cell>
          <cell r="E243" t="str">
            <v>Buah</v>
          </cell>
          <cell r="F243">
            <v>25500</v>
          </cell>
          <cell r="G243">
            <v>0</v>
          </cell>
          <cell r="J243">
            <v>0</v>
          </cell>
          <cell r="K243">
            <v>30600</v>
          </cell>
          <cell r="L243">
            <v>33150</v>
          </cell>
          <cell r="M243">
            <v>28050.000000000004</v>
          </cell>
          <cell r="N243">
            <v>26775</v>
          </cell>
          <cell r="AC243">
            <v>17850</v>
          </cell>
        </row>
        <row r="244">
          <cell r="A244">
            <v>237</v>
          </cell>
          <cell r="B244" t="str">
            <v>PBDR25</v>
          </cell>
          <cell r="C244">
            <v>1171</v>
          </cell>
          <cell r="D244" t="str">
            <v>Pole Band Doble Rack 2,5"</v>
          </cell>
          <cell r="E244" t="str">
            <v>Buah</v>
          </cell>
          <cell r="F244">
            <v>18000</v>
          </cell>
          <cell r="G244">
            <v>14000</v>
          </cell>
          <cell r="H244" t="str">
            <v>win 21/2/06</v>
          </cell>
          <cell r="J244">
            <v>0</v>
          </cell>
          <cell r="K244">
            <v>21600</v>
          </cell>
          <cell r="L244">
            <v>23400</v>
          </cell>
          <cell r="M244">
            <v>19800</v>
          </cell>
          <cell r="N244">
            <v>18900</v>
          </cell>
          <cell r="AC244">
            <v>12600</v>
          </cell>
        </row>
        <row r="245">
          <cell r="A245">
            <v>238</v>
          </cell>
          <cell r="B245" t="str">
            <v>PBDR35</v>
          </cell>
          <cell r="C245">
            <v>1171</v>
          </cell>
          <cell r="D245" t="str">
            <v>Pole Band Doble Rack 3,5"</v>
          </cell>
          <cell r="E245" t="str">
            <v>Buah</v>
          </cell>
          <cell r="F245">
            <v>17500</v>
          </cell>
          <cell r="G245">
            <v>14000</v>
          </cell>
          <cell r="H245" t="str">
            <v>win 21/2/06</v>
          </cell>
          <cell r="J245">
            <v>0</v>
          </cell>
          <cell r="K245">
            <v>21000</v>
          </cell>
          <cell r="L245">
            <v>22750</v>
          </cell>
          <cell r="M245">
            <v>19250</v>
          </cell>
          <cell r="N245">
            <v>18375</v>
          </cell>
          <cell r="AC245">
            <v>12250</v>
          </cell>
        </row>
        <row r="246">
          <cell r="A246">
            <v>239</v>
          </cell>
          <cell r="B246" t="str">
            <v>PBDR45</v>
          </cell>
          <cell r="C246">
            <v>1172</v>
          </cell>
          <cell r="D246" t="str">
            <v>Pole Band Doble Rack 4,5"</v>
          </cell>
          <cell r="E246" t="str">
            <v>Buah</v>
          </cell>
          <cell r="F246">
            <v>19500</v>
          </cell>
          <cell r="G246">
            <v>15000</v>
          </cell>
          <cell r="H246">
            <v>39168</v>
          </cell>
          <cell r="J246">
            <v>0</v>
          </cell>
          <cell r="K246">
            <v>23400</v>
          </cell>
          <cell r="L246">
            <v>25350</v>
          </cell>
          <cell r="M246">
            <v>21450</v>
          </cell>
          <cell r="N246">
            <v>20475</v>
          </cell>
          <cell r="AC246">
            <v>13650</v>
          </cell>
        </row>
        <row r="247">
          <cell r="A247">
            <v>240</v>
          </cell>
          <cell r="B247" t="str">
            <v>PBDR55</v>
          </cell>
          <cell r="C247">
            <v>1173</v>
          </cell>
          <cell r="D247" t="str">
            <v>Pole Band Doble Rack 5,5".</v>
          </cell>
          <cell r="E247" t="str">
            <v>Buah</v>
          </cell>
          <cell r="F247">
            <v>20000</v>
          </cell>
          <cell r="G247">
            <v>0</v>
          </cell>
          <cell r="J247">
            <v>0</v>
          </cell>
          <cell r="K247">
            <v>24000</v>
          </cell>
          <cell r="L247">
            <v>26000</v>
          </cell>
          <cell r="M247">
            <v>22000</v>
          </cell>
          <cell r="N247">
            <v>21000</v>
          </cell>
          <cell r="AC247">
            <v>14000</v>
          </cell>
        </row>
        <row r="248">
          <cell r="A248">
            <v>241</v>
          </cell>
          <cell r="B248" t="str">
            <v>PBDR65</v>
          </cell>
          <cell r="C248">
            <v>1174</v>
          </cell>
          <cell r="D248" t="str">
            <v>Pole Band Doble Rack 6,5"</v>
          </cell>
          <cell r="E248" t="str">
            <v>Buah</v>
          </cell>
          <cell r="F248">
            <v>22500</v>
          </cell>
          <cell r="G248">
            <v>0</v>
          </cell>
          <cell r="H248" t="str">
            <v>HA 1/5/06</v>
          </cell>
          <cell r="J248">
            <v>0</v>
          </cell>
          <cell r="K248">
            <v>27000</v>
          </cell>
          <cell r="L248">
            <v>29250</v>
          </cell>
          <cell r="M248">
            <v>24750.000000000004</v>
          </cell>
          <cell r="N248">
            <v>23625</v>
          </cell>
          <cell r="AC248">
            <v>15749.999999999998</v>
          </cell>
        </row>
        <row r="249">
          <cell r="A249">
            <v>242</v>
          </cell>
          <cell r="B249" t="str">
            <v>PBDR75</v>
          </cell>
          <cell r="C249">
            <v>1175</v>
          </cell>
          <cell r="D249" t="str">
            <v>Pole Band Doble Rack 7,5"</v>
          </cell>
          <cell r="E249" t="str">
            <v>Buah</v>
          </cell>
          <cell r="F249">
            <v>23000</v>
          </cell>
          <cell r="G249">
            <v>0</v>
          </cell>
          <cell r="J249">
            <v>0</v>
          </cell>
          <cell r="K249">
            <v>27600</v>
          </cell>
          <cell r="L249">
            <v>29900</v>
          </cell>
          <cell r="M249">
            <v>25300.000000000004</v>
          </cell>
          <cell r="N249">
            <v>24150</v>
          </cell>
          <cell r="AC249">
            <v>16099.999999999998</v>
          </cell>
        </row>
        <row r="250">
          <cell r="A250">
            <v>243</v>
          </cell>
          <cell r="B250" t="str">
            <v>PBDR85</v>
          </cell>
          <cell r="C250">
            <v>1176</v>
          </cell>
          <cell r="D250" t="str">
            <v>Pole Band Doble Rack 8,5"</v>
          </cell>
          <cell r="E250" t="str">
            <v>Buah</v>
          </cell>
          <cell r="F250">
            <v>24000</v>
          </cell>
          <cell r="G250">
            <v>0</v>
          </cell>
          <cell r="I250">
            <v>22000</v>
          </cell>
          <cell r="J250">
            <v>0</v>
          </cell>
          <cell r="K250">
            <v>28800</v>
          </cell>
          <cell r="L250">
            <v>31200</v>
          </cell>
          <cell r="M250">
            <v>26400.000000000004</v>
          </cell>
          <cell r="N250">
            <v>25200</v>
          </cell>
          <cell r="AC250">
            <v>16800</v>
          </cell>
        </row>
        <row r="251">
          <cell r="A251">
            <v>244</v>
          </cell>
          <cell r="B251" t="str">
            <v>PBDU35</v>
          </cell>
          <cell r="C251">
            <v>1178</v>
          </cell>
          <cell r="D251" t="str">
            <v>Pole Band Doble Up Set 3,5"</v>
          </cell>
          <cell r="E251" t="str">
            <v>Buah</v>
          </cell>
          <cell r="F251">
            <v>19500</v>
          </cell>
          <cell r="G251">
            <v>0</v>
          </cell>
          <cell r="J251">
            <v>0</v>
          </cell>
          <cell r="K251">
            <v>23400</v>
          </cell>
          <cell r="L251">
            <v>25350</v>
          </cell>
          <cell r="M251">
            <v>21450</v>
          </cell>
          <cell r="N251">
            <v>20475</v>
          </cell>
          <cell r="AC251">
            <v>13650</v>
          </cell>
        </row>
        <row r="252">
          <cell r="A252">
            <v>245</v>
          </cell>
          <cell r="B252" t="str">
            <v>PBDU45</v>
          </cell>
          <cell r="C252">
            <v>1178</v>
          </cell>
          <cell r="D252" t="str">
            <v>Pole Band Doble Up Set 4,5"</v>
          </cell>
          <cell r="E252" t="str">
            <v>Buah</v>
          </cell>
          <cell r="F252">
            <v>20000</v>
          </cell>
          <cell r="G252">
            <v>0</v>
          </cell>
          <cell r="J252">
            <v>0</v>
          </cell>
          <cell r="K252">
            <v>24000</v>
          </cell>
          <cell r="L252">
            <v>26000</v>
          </cell>
          <cell r="M252">
            <v>22000</v>
          </cell>
          <cell r="N252">
            <v>21000</v>
          </cell>
          <cell r="AC252">
            <v>14000</v>
          </cell>
        </row>
        <row r="253">
          <cell r="A253">
            <v>246</v>
          </cell>
          <cell r="B253" t="str">
            <v>PBDU55</v>
          </cell>
          <cell r="C253">
            <v>1178</v>
          </cell>
          <cell r="D253" t="str">
            <v>Pole Band Doble Up Set 5,5"</v>
          </cell>
          <cell r="E253" t="str">
            <v>Buah</v>
          </cell>
          <cell r="F253">
            <v>21000</v>
          </cell>
          <cell r="G253">
            <v>0</v>
          </cell>
          <cell r="J253">
            <v>0</v>
          </cell>
          <cell r="K253">
            <v>25200</v>
          </cell>
          <cell r="L253">
            <v>27300</v>
          </cell>
          <cell r="M253">
            <v>23100.000000000004</v>
          </cell>
          <cell r="N253">
            <v>22050</v>
          </cell>
          <cell r="AC253">
            <v>14699.999999999998</v>
          </cell>
        </row>
        <row r="254">
          <cell r="A254">
            <v>247</v>
          </cell>
          <cell r="B254" t="str">
            <v>PBDU65</v>
          </cell>
          <cell r="C254">
            <v>1179</v>
          </cell>
          <cell r="D254" t="str">
            <v>Pole Band Doble Up Set 6,5"</v>
          </cell>
          <cell r="E254" t="str">
            <v>Buah</v>
          </cell>
          <cell r="F254">
            <v>22000</v>
          </cell>
          <cell r="G254">
            <v>0</v>
          </cell>
          <cell r="J254">
            <v>0</v>
          </cell>
          <cell r="K254">
            <v>26400</v>
          </cell>
          <cell r="L254">
            <v>28600</v>
          </cell>
          <cell r="M254">
            <v>24200.000000000004</v>
          </cell>
          <cell r="N254">
            <v>23100</v>
          </cell>
          <cell r="AC254">
            <v>15399.999999999998</v>
          </cell>
        </row>
        <row r="255">
          <cell r="A255">
            <v>248</v>
          </cell>
          <cell r="B255" t="str">
            <v>PBDU75</v>
          </cell>
          <cell r="C255">
            <v>1179</v>
          </cell>
          <cell r="D255" t="str">
            <v>Pole Band Doble Up Set 7,5"</v>
          </cell>
          <cell r="E255" t="str">
            <v>Buah</v>
          </cell>
          <cell r="F255">
            <v>23000</v>
          </cell>
          <cell r="J255">
            <v>0</v>
          </cell>
          <cell r="K255">
            <v>27600</v>
          </cell>
          <cell r="L255">
            <v>29900</v>
          </cell>
          <cell r="M255">
            <v>25300.000000000004</v>
          </cell>
          <cell r="N255">
            <v>24150</v>
          </cell>
          <cell r="AC255">
            <v>16099.999999999998</v>
          </cell>
        </row>
        <row r="256">
          <cell r="A256">
            <v>249</v>
          </cell>
          <cell r="B256" t="str">
            <v>PBDU85</v>
          </cell>
          <cell r="C256">
            <v>1179</v>
          </cell>
          <cell r="D256" t="str">
            <v>Pole Band Doble Up Set 8,5"</v>
          </cell>
          <cell r="E256" t="str">
            <v>Buah</v>
          </cell>
          <cell r="F256">
            <v>24000</v>
          </cell>
          <cell r="J256">
            <v>0</v>
          </cell>
          <cell r="K256">
            <v>28800</v>
          </cell>
          <cell r="L256">
            <v>31200</v>
          </cell>
          <cell r="M256">
            <v>26400.000000000004</v>
          </cell>
          <cell r="N256">
            <v>25200</v>
          </cell>
          <cell r="AC256">
            <v>16800</v>
          </cell>
        </row>
        <row r="257">
          <cell r="A257">
            <v>250</v>
          </cell>
          <cell r="B257" t="str">
            <v>PBDU95</v>
          </cell>
          <cell r="C257">
            <v>1179</v>
          </cell>
          <cell r="D257" t="str">
            <v>Pole Band Doble Up Set 9,5"</v>
          </cell>
          <cell r="E257" t="str">
            <v>Buah</v>
          </cell>
          <cell r="F257">
            <v>25000</v>
          </cell>
          <cell r="J257">
            <v>0</v>
          </cell>
          <cell r="K257">
            <v>30000</v>
          </cell>
          <cell r="L257">
            <v>32500</v>
          </cell>
          <cell r="M257">
            <v>27500.000000000004</v>
          </cell>
          <cell r="N257">
            <v>26250</v>
          </cell>
          <cell r="AC257">
            <v>17500</v>
          </cell>
        </row>
        <row r="258">
          <cell r="A258">
            <v>251</v>
          </cell>
          <cell r="B258" t="str">
            <v>PBDF</v>
          </cell>
          <cell r="C258">
            <v>1180</v>
          </cell>
          <cell r="D258" t="str">
            <v>Pole Band Fleksibel</v>
          </cell>
          <cell r="E258" t="str">
            <v>Buah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AC258">
            <v>0</v>
          </cell>
        </row>
        <row r="259">
          <cell r="A259">
            <v>252</v>
          </cell>
          <cell r="B259" t="str">
            <v>pbsr35</v>
          </cell>
          <cell r="D259" t="str">
            <v>Pole Band Single Rack 3,5</v>
          </cell>
          <cell r="E259" t="str">
            <v>Buah</v>
          </cell>
          <cell r="F259">
            <v>17000</v>
          </cell>
          <cell r="J259">
            <v>0</v>
          </cell>
          <cell r="K259">
            <v>20400</v>
          </cell>
          <cell r="L259">
            <v>22100</v>
          </cell>
          <cell r="M259">
            <v>18700</v>
          </cell>
          <cell r="N259">
            <v>17850</v>
          </cell>
          <cell r="AC259">
            <v>11900</v>
          </cell>
        </row>
        <row r="260">
          <cell r="A260">
            <v>253</v>
          </cell>
          <cell r="B260" t="str">
            <v>pbsr45</v>
          </cell>
          <cell r="D260" t="str">
            <v>Pole Band Single Rack 4,5</v>
          </cell>
          <cell r="E260" t="str">
            <v>Buah</v>
          </cell>
          <cell r="F260">
            <v>18000</v>
          </cell>
          <cell r="J260">
            <v>0</v>
          </cell>
          <cell r="K260">
            <v>21600</v>
          </cell>
          <cell r="L260">
            <v>23400</v>
          </cell>
          <cell r="M260">
            <v>19800</v>
          </cell>
          <cell r="N260">
            <v>18900</v>
          </cell>
          <cell r="AC260">
            <v>12600</v>
          </cell>
        </row>
        <row r="261">
          <cell r="A261">
            <v>254</v>
          </cell>
          <cell r="B261" t="str">
            <v>pbsr55</v>
          </cell>
          <cell r="D261" t="str">
            <v>Pole Band Single Rack 5,5</v>
          </cell>
          <cell r="E261" t="str">
            <v>Buah</v>
          </cell>
          <cell r="F261">
            <v>19000</v>
          </cell>
          <cell r="J261">
            <v>0</v>
          </cell>
          <cell r="K261">
            <v>22800</v>
          </cell>
          <cell r="L261">
            <v>24700</v>
          </cell>
          <cell r="M261">
            <v>20900</v>
          </cell>
          <cell r="N261">
            <v>19950</v>
          </cell>
          <cell r="AC261">
            <v>13300</v>
          </cell>
        </row>
        <row r="262">
          <cell r="A262">
            <v>255</v>
          </cell>
          <cell r="B262" t="str">
            <v>pbsr65</v>
          </cell>
          <cell r="D262" t="str">
            <v>Pole Band Single Rack 6,5</v>
          </cell>
          <cell r="E262" t="str">
            <v>Buah</v>
          </cell>
          <cell r="F262">
            <v>20000</v>
          </cell>
          <cell r="J262">
            <v>0</v>
          </cell>
          <cell r="K262">
            <v>24000</v>
          </cell>
          <cell r="L262">
            <v>26000</v>
          </cell>
          <cell r="M262">
            <v>22000</v>
          </cell>
          <cell r="N262">
            <v>21000</v>
          </cell>
          <cell r="AC262">
            <v>14000</v>
          </cell>
        </row>
        <row r="263">
          <cell r="A263">
            <v>256</v>
          </cell>
          <cell r="B263" t="str">
            <v>PBSR75</v>
          </cell>
          <cell r="C263">
            <v>1181</v>
          </cell>
          <cell r="D263" t="str">
            <v>Pole Band Single Rack 7 ,5"</v>
          </cell>
          <cell r="E263" t="str">
            <v>Buah</v>
          </cell>
          <cell r="F263">
            <v>20500</v>
          </cell>
          <cell r="J263">
            <v>0</v>
          </cell>
          <cell r="K263">
            <v>24600</v>
          </cell>
          <cell r="L263">
            <v>26650</v>
          </cell>
          <cell r="M263">
            <v>22550.000000000004</v>
          </cell>
          <cell r="N263">
            <v>21525</v>
          </cell>
          <cell r="AC263">
            <v>14349.999999999998</v>
          </cell>
        </row>
        <row r="264">
          <cell r="A264">
            <v>257</v>
          </cell>
          <cell r="B264" t="str">
            <v>PBSR85</v>
          </cell>
          <cell r="C264">
            <v>1182</v>
          </cell>
          <cell r="D264" t="str">
            <v xml:space="preserve">Pole Band Single Rack 8 ,5"                    </v>
          </cell>
          <cell r="E264" t="str">
            <v>Buah</v>
          </cell>
          <cell r="F264">
            <v>22000</v>
          </cell>
          <cell r="J264">
            <v>0</v>
          </cell>
          <cell r="K264">
            <v>26400</v>
          </cell>
          <cell r="L264">
            <v>28600</v>
          </cell>
          <cell r="M264">
            <v>24200.000000000004</v>
          </cell>
          <cell r="N264">
            <v>23100</v>
          </cell>
          <cell r="AC264">
            <v>15399.999999999998</v>
          </cell>
        </row>
        <row r="265">
          <cell r="A265">
            <v>258</v>
          </cell>
          <cell r="B265" t="str">
            <v>PBSR95</v>
          </cell>
          <cell r="C265">
            <v>1182</v>
          </cell>
          <cell r="D265" t="str">
            <v xml:space="preserve">Pole Band Single Rack 9 ,5"                    </v>
          </cell>
          <cell r="E265" t="str">
            <v>Buah</v>
          </cell>
          <cell r="F265">
            <v>23000</v>
          </cell>
          <cell r="J265">
            <v>0</v>
          </cell>
          <cell r="K265">
            <v>27600</v>
          </cell>
          <cell r="L265">
            <v>29900</v>
          </cell>
          <cell r="M265">
            <v>25300.000000000004</v>
          </cell>
          <cell r="N265">
            <v>24150</v>
          </cell>
          <cell r="AC265">
            <v>16099.999999999998</v>
          </cell>
        </row>
        <row r="266">
          <cell r="A266">
            <v>259</v>
          </cell>
          <cell r="B266" t="str">
            <v>PBSU45</v>
          </cell>
          <cell r="C266">
            <v>1183</v>
          </cell>
          <cell r="D266" t="str">
            <v>Pole Band Single Up Set  4,5"</v>
          </cell>
          <cell r="E266" t="str">
            <v>Buah</v>
          </cell>
          <cell r="F266">
            <v>18000</v>
          </cell>
          <cell r="J266">
            <v>0</v>
          </cell>
          <cell r="K266">
            <v>21600</v>
          </cell>
          <cell r="L266">
            <v>23400</v>
          </cell>
          <cell r="M266">
            <v>19800</v>
          </cell>
          <cell r="N266">
            <v>18900</v>
          </cell>
          <cell r="AC266">
            <v>12600</v>
          </cell>
        </row>
        <row r="267">
          <cell r="A267">
            <v>260</v>
          </cell>
          <cell r="B267" t="str">
            <v>PBSU55</v>
          </cell>
          <cell r="C267">
            <v>1183</v>
          </cell>
          <cell r="D267" t="str">
            <v>Pole Band Single Up Set  5,5"</v>
          </cell>
          <cell r="E267" t="str">
            <v>Buah</v>
          </cell>
          <cell r="F267">
            <v>19000</v>
          </cell>
          <cell r="J267">
            <v>0</v>
          </cell>
          <cell r="K267">
            <v>22800</v>
          </cell>
          <cell r="L267">
            <v>24700</v>
          </cell>
          <cell r="M267">
            <v>20900</v>
          </cell>
          <cell r="N267">
            <v>19950</v>
          </cell>
          <cell r="AC267">
            <v>13300</v>
          </cell>
        </row>
        <row r="268">
          <cell r="A268">
            <v>261</v>
          </cell>
          <cell r="B268" t="str">
            <v>PBSU65</v>
          </cell>
          <cell r="C268">
            <v>1183</v>
          </cell>
          <cell r="D268" t="str">
            <v>Pole Band Single Up Set  6,5"</v>
          </cell>
          <cell r="E268" t="str">
            <v>Buah</v>
          </cell>
          <cell r="F268">
            <v>20000</v>
          </cell>
          <cell r="J268">
            <v>0</v>
          </cell>
          <cell r="K268">
            <v>24000</v>
          </cell>
          <cell r="L268">
            <v>26000</v>
          </cell>
          <cell r="M268">
            <v>22000</v>
          </cell>
          <cell r="N268">
            <v>21000</v>
          </cell>
          <cell r="AC268">
            <v>14000</v>
          </cell>
        </row>
        <row r="269">
          <cell r="A269">
            <v>262</v>
          </cell>
          <cell r="B269" t="str">
            <v>PBSU75</v>
          </cell>
          <cell r="C269">
            <v>1184</v>
          </cell>
          <cell r="D269" t="str">
            <v>Pole Band Single Up Set  7,5"</v>
          </cell>
          <cell r="E269" t="str">
            <v>Buah</v>
          </cell>
          <cell r="F269">
            <v>21000</v>
          </cell>
          <cell r="J269">
            <v>0</v>
          </cell>
          <cell r="K269">
            <v>25200</v>
          </cell>
          <cell r="L269">
            <v>27300</v>
          </cell>
          <cell r="M269">
            <v>23100.000000000004</v>
          </cell>
          <cell r="N269">
            <v>22050</v>
          </cell>
          <cell r="AC269">
            <v>14699.999999999998</v>
          </cell>
        </row>
        <row r="270">
          <cell r="A270">
            <v>263</v>
          </cell>
          <cell r="B270" t="str">
            <v>PBSU85</v>
          </cell>
          <cell r="C270">
            <v>1185</v>
          </cell>
          <cell r="D270" t="str">
            <v>Pole Band Single Up Set  8,5"</v>
          </cell>
          <cell r="E270" t="str">
            <v>Buah</v>
          </cell>
          <cell r="F270">
            <v>22000</v>
          </cell>
          <cell r="J270">
            <v>0</v>
          </cell>
          <cell r="K270">
            <v>26400</v>
          </cell>
          <cell r="L270">
            <v>28600</v>
          </cell>
          <cell r="M270">
            <v>24200.000000000004</v>
          </cell>
          <cell r="N270">
            <v>23100</v>
          </cell>
          <cell r="AC270">
            <v>15399.999999999998</v>
          </cell>
        </row>
        <row r="271">
          <cell r="A271">
            <v>264</v>
          </cell>
          <cell r="B271" t="str">
            <v>PBSU95</v>
          </cell>
          <cell r="C271">
            <v>1185</v>
          </cell>
          <cell r="D271" t="str">
            <v>Pole Band Single Up Set  9,5"</v>
          </cell>
          <cell r="E271" t="str">
            <v>Buah</v>
          </cell>
          <cell r="F271">
            <v>23000</v>
          </cell>
          <cell r="J271">
            <v>0</v>
          </cell>
          <cell r="K271">
            <v>27600</v>
          </cell>
          <cell r="L271">
            <v>29900</v>
          </cell>
          <cell r="M271">
            <v>25300.000000000004</v>
          </cell>
          <cell r="N271">
            <v>24150</v>
          </cell>
          <cell r="AC271">
            <v>16099.999999999998</v>
          </cell>
        </row>
        <row r="272">
          <cell r="A272">
            <v>265</v>
          </cell>
          <cell r="B272" t="str">
            <v>PRL3</v>
          </cell>
          <cell r="C272">
            <v>1186</v>
          </cell>
          <cell r="D272" t="str">
            <v>Pralon 3"</v>
          </cell>
          <cell r="E272" t="str">
            <v>Buah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AC272">
            <v>0</v>
          </cell>
        </row>
        <row r="273">
          <cell r="A273">
            <v>266</v>
          </cell>
          <cell r="B273" t="str">
            <v>RA587</v>
          </cell>
          <cell r="C273">
            <v>1187</v>
          </cell>
          <cell r="D273" t="str">
            <v>Rod Anchor 5/8" x 7"</v>
          </cell>
          <cell r="E273" t="str">
            <v>Buah</v>
          </cell>
          <cell r="F273">
            <v>38750</v>
          </cell>
          <cell r="J273">
            <v>0</v>
          </cell>
          <cell r="K273">
            <v>46500</v>
          </cell>
          <cell r="L273">
            <v>50375</v>
          </cell>
          <cell r="M273">
            <v>42625</v>
          </cell>
          <cell r="N273">
            <v>40687.5</v>
          </cell>
          <cell r="AC273">
            <v>27125</v>
          </cell>
        </row>
        <row r="274">
          <cell r="A274">
            <v>267</v>
          </cell>
          <cell r="D274" t="str">
            <v xml:space="preserve">Rod Anchor 5/8" x 7" + Expanding </v>
          </cell>
          <cell r="E274" t="str">
            <v>Buah</v>
          </cell>
          <cell r="F274">
            <v>77500</v>
          </cell>
          <cell r="J274">
            <v>0</v>
          </cell>
          <cell r="K274">
            <v>93000</v>
          </cell>
          <cell r="L274">
            <v>100750</v>
          </cell>
          <cell r="M274">
            <v>85250</v>
          </cell>
          <cell r="N274">
            <v>81375</v>
          </cell>
          <cell r="AC274">
            <v>54250</v>
          </cell>
        </row>
        <row r="275">
          <cell r="A275">
            <v>268</v>
          </cell>
          <cell r="B275" t="str">
            <v>RA588</v>
          </cell>
          <cell r="C275">
            <v>1188</v>
          </cell>
          <cell r="D275" t="str">
            <v>Rod Anchor 5/8" x 8"</v>
          </cell>
          <cell r="E275" t="str">
            <v>Buah</v>
          </cell>
          <cell r="F275">
            <v>45000</v>
          </cell>
          <cell r="G275">
            <v>30000</v>
          </cell>
          <cell r="H275" t="str">
            <v>win 27/1/06</v>
          </cell>
          <cell r="J275">
            <v>0</v>
          </cell>
          <cell r="K275">
            <v>54000</v>
          </cell>
          <cell r="L275">
            <v>58500</v>
          </cell>
          <cell r="M275">
            <v>49500.000000000007</v>
          </cell>
          <cell r="N275">
            <v>47250</v>
          </cell>
          <cell r="AC275">
            <v>31499.999999999996</v>
          </cell>
        </row>
        <row r="276">
          <cell r="A276">
            <v>269</v>
          </cell>
          <cell r="B276" t="str">
            <v>SHCL</v>
          </cell>
          <cell r="C276">
            <v>1072</v>
          </cell>
          <cell r="D276" t="str">
            <v>Sacle hang + co level com</v>
          </cell>
          <cell r="E276" t="str">
            <v>Buah</v>
          </cell>
          <cell r="F276">
            <v>25000</v>
          </cell>
          <cell r="G276">
            <v>20000</v>
          </cell>
          <cell r="H276" t="str">
            <v>dp 10/4/07</v>
          </cell>
          <cell r="I276">
            <v>24000</v>
          </cell>
          <cell r="J276">
            <v>0</v>
          </cell>
          <cell r="K276">
            <v>30000</v>
          </cell>
          <cell r="L276">
            <v>32500</v>
          </cell>
          <cell r="M276">
            <v>27500.000000000004</v>
          </cell>
          <cell r="N276">
            <v>26250</v>
          </cell>
          <cell r="AC276">
            <v>17500</v>
          </cell>
        </row>
        <row r="277">
          <cell r="A277">
            <v>270</v>
          </cell>
          <cell r="B277" t="str">
            <v>SA58</v>
          </cell>
          <cell r="C277">
            <v>1189</v>
          </cell>
          <cell r="D277" t="str">
            <v>Schackle Anchor 5/8"</v>
          </cell>
          <cell r="E277" t="str">
            <v>Buah</v>
          </cell>
          <cell r="F277">
            <v>8000</v>
          </cell>
          <cell r="J277">
            <v>0</v>
          </cell>
          <cell r="K277">
            <v>9600</v>
          </cell>
          <cell r="L277">
            <v>10400</v>
          </cell>
          <cell r="M277">
            <v>8800</v>
          </cell>
          <cell r="N277">
            <v>8400</v>
          </cell>
          <cell r="AC277">
            <v>5600</v>
          </cell>
        </row>
        <row r="278">
          <cell r="A278">
            <v>271</v>
          </cell>
          <cell r="B278" t="str">
            <v>sc90</v>
          </cell>
          <cell r="D278" t="str">
            <v>Scoen 90</v>
          </cell>
          <cell r="E278" t="str">
            <v>BUah</v>
          </cell>
          <cell r="F278">
            <v>5060</v>
          </cell>
          <cell r="J278">
            <v>0</v>
          </cell>
          <cell r="K278">
            <v>6072</v>
          </cell>
          <cell r="L278">
            <v>6578</v>
          </cell>
          <cell r="M278">
            <v>5566</v>
          </cell>
          <cell r="N278">
            <v>5313</v>
          </cell>
          <cell r="AC278">
            <v>3542</v>
          </cell>
        </row>
        <row r="279">
          <cell r="A279">
            <v>272</v>
          </cell>
          <cell r="B279" t="str">
            <v>SCB24</v>
          </cell>
          <cell r="C279">
            <v>1190</v>
          </cell>
          <cell r="D279" t="str">
            <v>Scoen Besi 240</v>
          </cell>
          <cell r="E279" t="str">
            <v>Buah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AC279">
            <v>0</v>
          </cell>
        </row>
        <row r="280">
          <cell r="A280">
            <v>273</v>
          </cell>
          <cell r="B280" t="str">
            <v>Sb</v>
          </cell>
          <cell r="C280">
            <v>1191</v>
          </cell>
          <cell r="D280" t="str">
            <v>Segment Band</v>
          </cell>
          <cell r="E280" t="str">
            <v>Buah</v>
          </cell>
          <cell r="F280">
            <v>12100</v>
          </cell>
          <cell r="J280">
            <v>0</v>
          </cell>
          <cell r="K280">
            <v>14520</v>
          </cell>
          <cell r="L280">
            <v>15730</v>
          </cell>
          <cell r="M280">
            <v>13310.000000000002</v>
          </cell>
          <cell r="N280">
            <v>12705</v>
          </cell>
          <cell r="AC280">
            <v>8470</v>
          </cell>
        </row>
        <row r="281">
          <cell r="A281">
            <v>274</v>
          </cell>
          <cell r="B281" t="str">
            <v>SCAC24</v>
          </cell>
          <cell r="C281">
            <v>1192</v>
          </cell>
          <cell r="D281" t="str">
            <v>Sepatu Kabel AL/CU 240 mm , dua lubang</v>
          </cell>
          <cell r="E281" t="str">
            <v>Buah</v>
          </cell>
          <cell r="F281">
            <v>76500</v>
          </cell>
          <cell r="J281">
            <v>0</v>
          </cell>
          <cell r="K281">
            <v>91800</v>
          </cell>
          <cell r="L281">
            <v>99450</v>
          </cell>
          <cell r="M281">
            <v>84150</v>
          </cell>
          <cell r="N281">
            <v>80325</v>
          </cell>
          <cell r="AC281">
            <v>53550</v>
          </cell>
        </row>
        <row r="282">
          <cell r="A282">
            <v>275</v>
          </cell>
          <cell r="B282" t="str">
            <v>SCAC7</v>
          </cell>
          <cell r="C282">
            <v>1193</v>
          </cell>
          <cell r="D282" t="str">
            <v>Sepatu Kabel AL/CU 70 mm</v>
          </cell>
          <cell r="E282" t="str">
            <v>Buah</v>
          </cell>
          <cell r="F282">
            <v>22000</v>
          </cell>
          <cell r="G282">
            <v>20000</v>
          </cell>
          <cell r="H282" t="str">
            <v>win10/4/07</v>
          </cell>
          <cell r="J282">
            <v>0</v>
          </cell>
          <cell r="K282">
            <v>26400</v>
          </cell>
          <cell r="L282">
            <v>28600</v>
          </cell>
          <cell r="M282">
            <v>24200.000000000004</v>
          </cell>
          <cell r="N282">
            <v>23100</v>
          </cell>
          <cell r="O282">
            <v>46090</v>
          </cell>
          <cell r="AC282">
            <v>15399.999999999998</v>
          </cell>
        </row>
        <row r="283">
          <cell r="A283">
            <v>276</v>
          </cell>
          <cell r="B283" t="str">
            <v>swj616</v>
          </cell>
          <cell r="C283">
            <v>1195</v>
          </cell>
          <cell r="D283" t="str">
            <v>Service Wedge Clamp 616</v>
          </cell>
          <cell r="E283" t="str">
            <v>Buah</v>
          </cell>
          <cell r="F283">
            <v>4000</v>
          </cell>
          <cell r="J283">
            <v>0</v>
          </cell>
          <cell r="K283">
            <v>4800</v>
          </cell>
          <cell r="L283">
            <v>5200</v>
          </cell>
          <cell r="M283">
            <v>4400</v>
          </cell>
          <cell r="N283">
            <v>4200</v>
          </cell>
          <cell r="AC283">
            <v>2800</v>
          </cell>
        </row>
        <row r="284">
          <cell r="A284">
            <v>277</v>
          </cell>
          <cell r="B284" t="str">
            <v>swj625</v>
          </cell>
          <cell r="C284">
            <v>1196</v>
          </cell>
          <cell r="D284" t="str">
            <v>Service Wedge Clamp 625</v>
          </cell>
          <cell r="E284" t="str">
            <v>Buah</v>
          </cell>
          <cell r="F284">
            <v>4000</v>
          </cell>
          <cell r="J284">
            <v>0</v>
          </cell>
          <cell r="K284">
            <v>4800</v>
          </cell>
          <cell r="L284">
            <v>5200</v>
          </cell>
          <cell r="M284">
            <v>4400</v>
          </cell>
          <cell r="N284">
            <v>4200</v>
          </cell>
          <cell r="AC284">
            <v>2800</v>
          </cell>
        </row>
        <row r="285">
          <cell r="A285">
            <v>278</v>
          </cell>
          <cell r="B285" t="str">
            <v>SDB</v>
          </cell>
          <cell r="C285">
            <v>1194</v>
          </cell>
          <cell r="D285" t="str">
            <v>Side Bracket</v>
          </cell>
          <cell r="E285" t="str">
            <v>Buah</v>
          </cell>
          <cell r="F285">
            <v>42500</v>
          </cell>
          <cell r="J285">
            <v>0</v>
          </cell>
          <cell r="K285">
            <v>51000</v>
          </cell>
          <cell r="L285">
            <v>55250</v>
          </cell>
          <cell r="M285">
            <v>46750.000000000007</v>
          </cell>
          <cell r="N285">
            <v>44625</v>
          </cell>
          <cell r="AC285">
            <v>29749.999999999996</v>
          </cell>
        </row>
        <row r="286">
          <cell r="A286">
            <v>279</v>
          </cell>
          <cell r="B286" t="str">
            <v>SC12</v>
          </cell>
          <cell r="C286">
            <v>1195</v>
          </cell>
          <cell r="D286" t="str">
            <v>Skun 120 mm</v>
          </cell>
          <cell r="E286" t="str">
            <v>Buah</v>
          </cell>
          <cell r="F286">
            <v>6210</v>
          </cell>
          <cell r="J286">
            <v>0</v>
          </cell>
          <cell r="K286">
            <v>7452</v>
          </cell>
          <cell r="L286">
            <v>8073</v>
          </cell>
          <cell r="M286">
            <v>6831.0000000000009</v>
          </cell>
          <cell r="N286">
            <v>6520.5</v>
          </cell>
          <cell r="AC286">
            <v>4347</v>
          </cell>
        </row>
        <row r="287">
          <cell r="A287">
            <v>280</v>
          </cell>
          <cell r="B287" t="str">
            <v>SC15</v>
          </cell>
          <cell r="C287">
            <v>1196</v>
          </cell>
          <cell r="D287" t="str">
            <v>Skun 150 mm</v>
          </cell>
          <cell r="E287" t="str">
            <v>Buah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AC287">
            <v>0</v>
          </cell>
        </row>
        <row r="288">
          <cell r="A288">
            <v>281</v>
          </cell>
          <cell r="B288" t="str">
            <v>SC16</v>
          </cell>
          <cell r="C288">
            <v>1197</v>
          </cell>
          <cell r="D288" t="str">
            <v>Skun 16 mm</v>
          </cell>
          <cell r="E288" t="str">
            <v>Buah</v>
          </cell>
          <cell r="F288">
            <v>1000</v>
          </cell>
          <cell r="J288">
            <v>0</v>
          </cell>
          <cell r="K288">
            <v>1200</v>
          </cell>
          <cell r="L288">
            <v>1300</v>
          </cell>
          <cell r="M288">
            <v>1100</v>
          </cell>
          <cell r="N288">
            <v>1050</v>
          </cell>
          <cell r="AC288">
            <v>700</v>
          </cell>
        </row>
        <row r="289">
          <cell r="A289">
            <v>282</v>
          </cell>
          <cell r="B289" t="str">
            <v>SC25</v>
          </cell>
          <cell r="C289">
            <v>1198</v>
          </cell>
          <cell r="D289" t="str">
            <v>Skun 25 mm</v>
          </cell>
          <cell r="E289" t="str">
            <v>Buah</v>
          </cell>
          <cell r="F289">
            <v>1500</v>
          </cell>
          <cell r="J289">
            <v>0</v>
          </cell>
          <cell r="K289">
            <v>1800</v>
          </cell>
          <cell r="L289">
            <v>1950</v>
          </cell>
          <cell r="M289">
            <v>1650.0000000000002</v>
          </cell>
          <cell r="N289">
            <v>1575</v>
          </cell>
          <cell r="AC289">
            <v>1050</v>
          </cell>
        </row>
        <row r="290">
          <cell r="A290">
            <v>283</v>
          </cell>
          <cell r="B290" t="str">
            <v>SC30</v>
          </cell>
          <cell r="C290">
            <v>1199</v>
          </cell>
          <cell r="D290" t="str">
            <v>Skun 300 mm</v>
          </cell>
          <cell r="E290" t="str">
            <v>Buah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AC290">
            <v>0</v>
          </cell>
        </row>
        <row r="291">
          <cell r="A291">
            <v>284</v>
          </cell>
          <cell r="B291" t="str">
            <v>SC35</v>
          </cell>
          <cell r="C291">
            <v>1200</v>
          </cell>
          <cell r="D291" t="str">
            <v>Skun 35 mm</v>
          </cell>
          <cell r="E291" t="str">
            <v>Buah</v>
          </cell>
          <cell r="F291">
            <v>2000</v>
          </cell>
          <cell r="J291">
            <v>0</v>
          </cell>
          <cell r="K291">
            <v>2400</v>
          </cell>
          <cell r="L291">
            <v>2600</v>
          </cell>
          <cell r="M291">
            <v>2200</v>
          </cell>
          <cell r="N291">
            <v>2100</v>
          </cell>
          <cell r="AC291">
            <v>1400</v>
          </cell>
        </row>
        <row r="292">
          <cell r="A292">
            <v>285</v>
          </cell>
          <cell r="B292" t="str">
            <v>SC50</v>
          </cell>
          <cell r="C292">
            <v>1201</v>
          </cell>
          <cell r="D292" t="str">
            <v>Skun 50 mm</v>
          </cell>
          <cell r="E292" t="str">
            <v>Buah</v>
          </cell>
          <cell r="F292">
            <v>3000</v>
          </cell>
          <cell r="J292">
            <v>0</v>
          </cell>
          <cell r="K292">
            <v>3600</v>
          </cell>
          <cell r="L292">
            <v>3900</v>
          </cell>
          <cell r="M292">
            <v>3300.0000000000005</v>
          </cell>
          <cell r="N292">
            <v>3150</v>
          </cell>
          <cell r="AC292">
            <v>2100</v>
          </cell>
        </row>
        <row r="293">
          <cell r="A293">
            <v>286</v>
          </cell>
          <cell r="B293" t="str">
            <v>SC70</v>
          </cell>
          <cell r="D293" t="str">
            <v>Skun 70 mm</v>
          </cell>
          <cell r="E293" t="str">
            <v>Buah</v>
          </cell>
          <cell r="F293">
            <v>4200</v>
          </cell>
          <cell r="J293">
            <v>0</v>
          </cell>
          <cell r="K293">
            <v>5040</v>
          </cell>
          <cell r="L293">
            <v>5460</v>
          </cell>
          <cell r="M293">
            <v>4620</v>
          </cell>
          <cell r="N293">
            <v>4410</v>
          </cell>
          <cell r="AC293">
            <v>2940</v>
          </cell>
        </row>
        <row r="294">
          <cell r="A294">
            <v>287</v>
          </cell>
          <cell r="B294" t="str">
            <v>SCT7</v>
          </cell>
          <cell r="C294">
            <v>1202</v>
          </cell>
          <cell r="D294" t="str">
            <v>Skun 70 mm/Tembaga</v>
          </cell>
          <cell r="E294" t="str">
            <v>Buah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AC294">
            <v>0</v>
          </cell>
        </row>
        <row r="295">
          <cell r="A295">
            <v>288</v>
          </cell>
          <cell r="B295" t="str">
            <v>TK</v>
          </cell>
          <cell r="C295">
            <v>1203</v>
          </cell>
          <cell r="D295" t="str">
            <v>Split Plastic Sleve ( Tutup Kabel )</v>
          </cell>
          <cell r="E295" t="str">
            <v>Buah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AC295">
            <v>0</v>
          </cell>
        </row>
        <row r="296">
          <cell r="A296">
            <v>289</v>
          </cell>
          <cell r="B296" t="str">
            <v>ANSISR</v>
          </cell>
          <cell r="C296">
            <v>1204</v>
          </cell>
          <cell r="D296" t="str">
            <v>Spoll SR</v>
          </cell>
          <cell r="E296" t="str">
            <v>Buah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AC296">
            <v>0</v>
          </cell>
        </row>
        <row r="297">
          <cell r="A297">
            <v>290</v>
          </cell>
          <cell r="B297" t="str">
            <v>ANSI532</v>
          </cell>
          <cell r="C297">
            <v>1205</v>
          </cell>
          <cell r="D297" t="str">
            <v>Spool Insulator Ansi 53 - 2</v>
          </cell>
          <cell r="E297" t="str">
            <v>Buah</v>
          </cell>
          <cell r="F297">
            <v>11000</v>
          </cell>
          <cell r="G297">
            <v>9500</v>
          </cell>
          <cell r="H297" t="str">
            <v>Sigit 1/12/06</v>
          </cell>
          <cell r="I297">
            <v>10000</v>
          </cell>
          <cell r="J297">
            <v>0</v>
          </cell>
          <cell r="K297">
            <v>13200</v>
          </cell>
          <cell r="L297">
            <v>14300</v>
          </cell>
          <cell r="M297">
            <v>12100.000000000002</v>
          </cell>
          <cell r="N297">
            <v>11550</v>
          </cell>
          <cell r="AC297">
            <v>7699.9999999999991</v>
          </cell>
        </row>
        <row r="298">
          <cell r="A298">
            <v>291</v>
          </cell>
          <cell r="B298" t="str">
            <v>ANSI534</v>
          </cell>
          <cell r="C298">
            <v>1206</v>
          </cell>
          <cell r="D298" t="str">
            <v>Spool Insulator Ansi 53 - 4</v>
          </cell>
          <cell r="E298" t="str">
            <v>Buah</v>
          </cell>
          <cell r="F298">
            <v>14000</v>
          </cell>
          <cell r="G298">
            <v>10000</v>
          </cell>
          <cell r="H298" t="str">
            <v>ha win 6/3/06</v>
          </cell>
          <cell r="J298">
            <v>0</v>
          </cell>
          <cell r="K298">
            <v>16800</v>
          </cell>
          <cell r="L298">
            <v>18200</v>
          </cell>
          <cell r="M298">
            <v>15400.000000000002</v>
          </cell>
          <cell r="N298">
            <v>14700</v>
          </cell>
          <cell r="AC298">
            <v>9800</v>
          </cell>
        </row>
        <row r="299">
          <cell r="A299">
            <v>292</v>
          </cell>
          <cell r="B299" t="str">
            <v>stl</v>
          </cell>
          <cell r="D299" t="str">
            <v>Stainlist</v>
          </cell>
          <cell r="E299" t="str">
            <v>Meter</v>
          </cell>
          <cell r="F299">
            <v>5400</v>
          </cell>
          <cell r="G299">
            <v>4400</v>
          </cell>
          <cell r="H299" t="str">
            <v>dp 27/4/06</v>
          </cell>
          <cell r="I299">
            <v>4500</v>
          </cell>
          <cell r="J299">
            <v>0</v>
          </cell>
          <cell r="K299">
            <v>6480</v>
          </cell>
          <cell r="L299">
            <v>7020</v>
          </cell>
          <cell r="M299">
            <v>5940.0000000000009</v>
          </cell>
          <cell r="N299">
            <v>5670</v>
          </cell>
          <cell r="AC299">
            <v>3779.9999999999995</v>
          </cell>
        </row>
        <row r="300">
          <cell r="A300">
            <v>293</v>
          </cell>
          <cell r="B300" t="str">
            <v>YK</v>
          </cell>
          <cell r="C300">
            <v>1209</v>
          </cell>
          <cell r="D300" t="str">
            <v>Stoping bekel/Yokes</v>
          </cell>
          <cell r="E300" t="str">
            <v>Buah</v>
          </cell>
          <cell r="F300">
            <v>2000</v>
          </cell>
          <cell r="G300">
            <v>500</v>
          </cell>
          <cell r="H300" t="str">
            <v>win 27/1/06</v>
          </cell>
          <cell r="J300">
            <v>0</v>
          </cell>
          <cell r="K300">
            <v>2400</v>
          </cell>
          <cell r="L300">
            <v>2600</v>
          </cell>
          <cell r="M300">
            <v>2200</v>
          </cell>
          <cell r="N300">
            <v>2100</v>
          </cell>
          <cell r="AC300">
            <v>1400</v>
          </cell>
        </row>
        <row r="301">
          <cell r="A301">
            <v>294</v>
          </cell>
          <cell r="B301" t="str">
            <v>SC1524</v>
          </cell>
          <cell r="C301">
            <v>1207</v>
          </cell>
          <cell r="D301" t="str">
            <v>String Clamp 150 s/d 240 mm2</v>
          </cell>
          <cell r="E301" t="str">
            <v>Buah</v>
          </cell>
          <cell r="F301">
            <v>37500</v>
          </cell>
          <cell r="J301">
            <v>0</v>
          </cell>
          <cell r="K301">
            <v>45000</v>
          </cell>
          <cell r="L301">
            <v>48750</v>
          </cell>
          <cell r="M301">
            <v>41250</v>
          </cell>
          <cell r="N301">
            <v>39375</v>
          </cell>
          <cell r="AC301">
            <v>26250</v>
          </cell>
        </row>
        <row r="302">
          <cell r="A302">
            <v>295</v>
          </cell>
          <cell r="B302" t="str">
            <v>SC257</v>
          </cell>
          <cell r="C302">
            <v>1208</v>
          </cell>
          <cell r="D302" t="str">
            <v>String Clamp 25 -70</v>
          </cell>
          <cell r="E302" t="str">
            <v>Buah</v>
          </cell>
          <cell r="F302">
            <v>25000</v>
          </cell>
          <cell r="G302">
            <v>18000</v>
          </cell>
          <cell r="H302" t="str">
            <v>ha 15/3/06</v>
          </cell>
          <cell r="I302">
            <v>20000</v>
          </cell>
          <cell r="J302">
            <v>0</v>
          </cell>
          <cell r="K302">
            <v>30000</v>
          </cell>
          <cell r="L302">
            <v>32500</v>
          </cell>
          <cell r="M302">
            <v>27500.000000000004</v>
          </cell>
          <cell r="N302">
            <v>26250</v>
          </cell>
          <cell r="AC302">
            <v>17500</v>
          </cell>
        </row>
        <row r="303">
          <cell r="A303">
            <v>296</v>
          </cell>
          <cell r="B303" t="str">
            <v>TPL</v>
          </cell>
          <cell r="C303">
            <v>1210</v>
          </cell>
          <cell r="D303" t="str">
            <v>Tambang Plastik</v>
          </cell>
          <cell r="E303" t="str">
            <v>Meter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AC303">
            <v>0</v>
          </cell>
        </row>
        <row r="304">
          <cell r="A304">
            <v>297</v>
          </cell>
          <cell r="B304" t="str">
            <v>tc</v>
          </cell>
          <cell r="C304">
            <v>1210</v>
          </cell>
          <cell r="D304" t="str">
            <v>Tap conector (35 s/d 70)</v>
          </cell>
          <cell r="E304" t="str">
            <v>Meter</v>
          </cell>
          <cell r="F304">
            <v>5000</v>
          </cell>
          <cell r="J304">
            <v>0</v>
          </cell>
          <cell r="K304">
            <v>6000</v>
          </cell>
          <cell r="L304">
            <v>6500</v>
          </cell>
          <cell r="M304">
            <v>5500</v>
          </cell>
          <cell r="N304">
            <v>5250</v>
          </cell>
          <cell r="AC304">
            <v>3500</v>
          </cell>
        </row>
        <row r="305">
          <cell r="A305">
            <v>298</v>
          </cell>
          <cell r="B305" t="str">
            <v>TER</v>
          </cell>
          <cell r="C305">
            <v>1211</v>
          </cell>
          <cell r="D305" t="str">
            <v>Ter</v>
          </cell>
          <cell r="E305" t="str">
            <v>Kaleng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AC305">
            <v>0</v>
          </cell>
        </row>
        <row r="306">
          <cell r="A306">
            <v>299</v>
          </cell>
          <cell r="B306" t="str">
            <v>TK324ID</v>
          </cell>
          <cell r="C306">
            <v>1211</v>
          </cell>
          <cell r="D306" t="str">
            <v>Terminating Kabel 3 x 240 mm2 ID</v>
          </cell>
          <cell r="E306" t="str">
            <v>Bh</v>
          </cell>
          <cell r="F306">
            <v>1450000</v>
          </cell>
          <cell r="J306">
            <v>0</v>
          </cell>
          <cell r="K306">
            <v>1740000</v>
          </cell>
          <cell r="L306">
            <v>1885000</v>
          </cell>
          <cell r="M306">
            <v>1595000.0000000002</v>
          </cell>
          <cell r="N306">
            <v>1522500</v>
          </cell>
          <cell r="AC306">
            <v>1014999.9999999999</v>
          </cell>
        </row>
        <row r="307">
          <cell r="A307">
            <v>300</v>
          </cell>
          <cell r="B307" t="str">
            <v>TK124ID</v>
          </cell>
          <cell r="C307">
            <v>1211</v>
          </cell>
          <cell r="D307" t="str">
            <v>Terminating Kabel 1 x 240 mm2 ID</v>
          </cell>
          <cell r="E307" t="str">
            <v>Bh</v>
          </cell>
          <cell r="F307">
            <v>1200000</v>
          </cell>
          <cell r="J307">
            <v>0</v>
          </cell>
          <cell r="K307">
            <v>1440000</v>
          </cell>
          <cell r="L307">
            <v>1560000</v>
          </cell>
          <cell r="M307">
            <v>1320000</v>
          </cell>
          <cell r="N307">
            <v>1260000</v>
          </cell>
          <cell r="AC307">
            <v>840000</v>
          </cell>
        </row>
        <row r="308">
          <cell r="A308">
            <v>301</v>
          </cell>
          <cell r="B308" t="str">
            <v>TK324od</v>
          </cell>
          <cell r="C308">
            <v>1211</v>
          </cell>
          <cell r="D308" t="str">
            <v>Terminating Kabel 3 x 240 mm2 OD</v>
          </cell>
          <cell r="E308" t="str">
            <v>Bh</v>
          </cell>
          <cell r="F308">
            <v>1550000</v>
          </cell>
          <cell r="J308">
            <v>0</v>
          </cell>
          <cell r="K308">
            <v>1860000</v>
          </cell>
          <cell r="L308">
            <v>2015000</v>
          </cell>
          <cell r="M308">
            <v>1705000.0000000002</v>
          </cell>
          <cell r="N308">
            <v>1627500</v>
          </cell>
          <cell r="AC308">
            <v>1085000</v>
          </cell>
        </row>
        <row r="309">
          <cell r="A309">
            <v>302</v>
          </cell>
          <cell r="B309" t="str">
            <v>TK124od</v>
          </cell>
          <cell r="C309">
            <v>1211</v>
          </cell>
          <cell r="D309" t="str">
            <v>Terminating Kabel 1 x 240 mm2 OD</v>
          </cell>
          <cell r="E309" t="str">
            <v>Bh</v>
          </cell>
          <cell r="F309">
            <v>1450000</v>
          </cell>
          <cell r="J309">
            <v>0</v>
          </cell>
          <cell r="K309">
            <v>1740000</v>
          </cell>
          <cell r="L309">
            <v>1885000</v>
          </cell>
          <cell r="M309">
            <v>1595000.0000000002</v>
          </cell>
          <cell r="N309">
            <v>1522500</v>
          </cell>
          <cell r="AC309">
            <v>1014999.9999999999</v>
          </cell>
        </row>
        <row r="310">
          <cell r="A310">
            <v>303</v>
          </cell>
          <cell r="B310" t="str">
            <v>TK395ID</v>
          </cell>
          <cell r="C310">
            <v>1211</v>
          </cell>
          <cell r="D310" t="str">
            <v>Terminating Kabel 3 x 95 mm2 ID</v>
          </cell>
          <cell r="E310" t="str">
            <v>Bh</v>
          </cell>
          <cell r="F310">
            <v>1200000</v>
          </cell>
          <cell r="J310">
            <v>0</v>
          </cell>
          <cell r="K310">
            <v>1440000</v>
          </cell>
          <cell r="L310">
            <v>1560000</v>
          </cell>
          <cell r="M310">
            <v>1320000</v>
          </cell>
          <cell r="N310">
            <v>1260000</v>
          </cell>
          <cell r="AC310">
            <v>840000</v>
          </cell>
        </row>
        <row r="311">
          <cell r="A311">
            <v>304</v>
          </cell>
          <cell r="B311" t="str">
            <v>TK195ID</v>
          </cell>
          <cell r="C311">
            <v>1211</v>
          </cell>
          <cell r="D311" t="str">
            <v>Terminating Kabel 1 x 95 mm2 ID</v>
          </cell>
          <cell r="E311" t="str">
            <v>Bh</v>
          </cell>
          <cell r="F311">
            <v>1050000</v>
          </cell>
          <cell r="J311">
            <v>0</v>
          </cell>
          <cell r="K311">
            <v>1260000</v>
          </cell>
          <cell r="L311">
            <v>1365000</v>
          </cell>
          <cell r="M311">
            <v>1155000</v>
          </cell>
          <cell r="N311">
            <v>1102500</v>
          </cell>
          <cell r="AC311">
            <v>735000</v>
          </cell>
        </row>
        <row r="312">
          <cell r="A312">
            <v>305</v>
          </cell>
          <cell r="B312" t="str">
            <v>TK395od</v>
          </cell>
          <cell r="C312">
            <v>1211</v>
          </cell>
          <cell r="D312" t="str">
            <v>Terminating Kabel 3 x 95 mm2 OD</v>
          </cell>
          <cell r="E312" t="str">
            <v>Bh</v>
          </cell>
          <cell r="F312">
            <v>1200000</v>
          </cell>
          <cell r="J312">
            <v>0</v>
          </cell>
          <cell r="K312">
            <v>1440000</v>
          </cell>
          <cell r="L312">
            <v>1560000</v>
          </cell>
          <cell r="M312">
            <v>1320000</v>
          </cell>
          <cell r="N312">
            <v>1260000</v>
          </cell>
          <cell r="AC312">
            <v>840000</v>
          </cell>
        </row>
        <row r="313">
          <cell r="A313">
            <v>306</v>
          </cell>
          <cell r="B313" t="str">
            <v>TK195od</v>
          </cell>
          <cell r="C313">
            <v>1211</v>
          </cell>
          <cell r="D313" t="str">
            <v>Terminating Kabel 1 x 95 mm2 OD</v>
          </cell>
          <cell r="E313" t="str">
            <v>Bh</v>
          </cell>
          <cell r="F313">
            <v>1050000</v>
          </cell>
          <cell r="J313">
            <v>0</v>
          </cell>
          <cell r="K313">
            <v>1260000</v>
          </cell>
          <cell r="L313">
            <v>1365000</v>
          </cell>
          <cell r="M313">
            <v>1155000</v>
          </cell>
          <cell r="N313">
            <v>1102500</v>
          </cell>
          <cell r="AC313">
            <v>735000</v>
          </cell>
        </row>
        <row r="314">
          <cell r="A314">
            <v>307</v>
          </cell>
          <cell r="B314" t="str">
            <v>TRP</v>
          </cell>
          <cell r="C314">
            <v>1212</v>
          </cell>
          <cell r="D314" t="str">
            <v>Terpentin</v>
          </cell>
          <cell r="E314" t="str">
            <v>Kaleng</v>
          </cell>
          <cell r="F314">
            <v>13000</v>
          </cell>
          <cell r="J314">
            <v>0</v>
          </cell>
          <cell r="K314">
            <v>15600</v>
          </cell>
          <cell r="L314">
            <v>16900</v>
          </cell>
          <cell r="M314">
            <v>14300.000000000002</v>
          </cell>
          <cell r="N314">
            <v>13650</v>
          </cell>
          <cell r="AC314">
            <v>9100</v>
          </cell>
        </row>
        <row r="315">
          <cell r="A315">
            <v>308</v>
          </cell>
          <cell r="B315" t="str">
            <v>TBC</v>
          </cell>
          <cell r="C315">
            <v>1213</v>
          </cell>
          <cell r="D315" t="str">
            <v>Three Bolt Clamp ( Guy Grip )</v>
          </cell>
          <cell r="E315" t="str">
            <v>Buah</v>
          </cell>
          <cell r="F315">
            <v>18500</v>
          </cell>
          <cell r="G315">
            <v>39168</v>
          </cell>
          <cell r="J315">
            <v>0</v>
          </cell>
          <cell r="K315">
            <v>22200</v>
          </cell>
          <cell r="L315">
            <v>24050</v>
          </cell>
          <cell r="M315">
            <v>20350</v>
          </cell>
          <cell r="N315">
            <v>19425</v>
          </cell>
          <cell r="O315">
            <v>17500</v>
          </cell>
          <cell r="AC315">
            <v>12950</v>
          </cell>
        </row>
        <row r="316">
          <cell r="A316">
            <v>309</v>
          </cell>
          <cell r="B316" t="str">
            <v>TW4</v>
          </cell>
          <cell r="C316">
            <v>1214</v>
          </cell>
          <cell r="D316" t="str">
            <v>Tie Wire # 4</v>
          </cell>
          <cell r="E316" t="str">
            <v>Meter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AC316">
            <v>0</v>
          </cell>
        </row>
        <row r="317">
          <cell r="A317">
            <v>310</v>
          </cell>
          <cell r="B317" t="str">
            <v>TW2</v>
          </cell>
          <cell r="C317">
            <v>1215</v>
          </cell>
          <cell r="D317" t="str">
            <v xml:space="preserve">Tie Wire # 4 / Allmunium bonding Wire # 20 </v>
          </cell>
          <cell r="E317" t="str">
            <v>Meter</v>
          </cell>
          <cell r="F317">
            <v>2000</v>
          </cell>
          <cell r="J317">
            <v>0</v>
          </cell>
          <cell r="K317">
            <v>2400</v>
          </cell>
          <cell r="L317">
            <v>2600</v>
          </cell>
          <cell r="M317">
            <v>2200</v>
          </cell>
          <cell r="N317">
            <v>2100</v>
          </cell>
          <cell r="AC317">
            <v>1400</v>
          </cell>
        </row>
        <row r="318">
          <cell r="A318">
            <v>311</v>
          </cell>
          <cell r="B318" t="str">
            <v>tis</v>
          </cell>
          <cell r="D318" t="str">
            <v>Tis Kabel</v>
          </cell>
          <cell r="E318" t="str">
            <v>buah</v>
          </cell>
          <cell r="F318">
            <v>1150</v>
          </cell>
          <cell r="J318">
            <v>0</v>
          </cell>
          <cell r="K318">
            <v>1380</v>
          </cell>
          <cell r="L318">
            <v>1495</v>
          </cell>
          <cell r="M318">
            <v>1265</v>
          </cell>
          <cell r="N318">
            <v>1207.5</v>
          </cell>
          <cell r="AC318">
            <v>805</v>
          </cell>
        </row>
        <row r="319">
          <cell r="A319">
            <v>312</v>
          </cell>
          <cell r="B319" t="str">
            <v>tis</v>
          </cell>
          <cell r="D319" t="str">
            <v>Toti Press</v>
          </cell>
          <cell r="E319" t="str">
            <v>buah</v>
          </cell>
          <cell r="F319">
            <v>9250</v>
          </cell>
          <cell r="J319">
            <v>0</v>
          </cell>
          <cell r="K319">
            <v>11100</v>
          </cell>
          <cell r="L319">
            <v>12025</v>
          </cell>
          <cell r="M319">
            <v>10175</v>
          </cell>
          <cell r="N319">
            <v>9712.5</v>
          </cell>
          <cell r="AC319">
            <v>6475</v>
          </cell>
        </row>
        <row r="320">
          <cell r="A320">
            <v>313</v>
          </cell>
          <cell r="B320" t="str">
            <v>TR125</v>
          </cell>
          <cell r="C320">
            <v>1216</v>
          </cell>
          <cell r="D320" t="str">
            <v>Trafo 1Phasa csp 25 KVA</v>
          </cell>
          <cell r="E320" t="str">
            <v>Buah</v>
          </cell>
          <cell r="F320">
            <v>15812499.999999998</v>
          </cell>
          <cell r="J320">
            <v>0</v>
          </cell>
          <cell r="K320">
            <v>18975000</v>
          </cell>
          <cell r="L320">
            <v>20556250</v>
          </cell>
          <cell r="M320">
            <v>17393750</v>
          </cell>
          <cell r="N320">
            <v>16603124.999999998</v>
          </cell>
          <cell r="AC320">
            <v>11068749.999999998</v>
          </cell>
        </row>
        <row r="321">
          <cell r="A321">
            <v>314</v>
          </cell>
          <cell r="B321" t="str">
            <v>TR150</v>
          </cell>
          <cell r="C321">
            <v>1217</v>
          </cell>
          <cell r="D321" t="str">
            <v>Trafo 1Phasa csp 50 KVA</v>
          </cell>
          <cell r="E321" t="str">
            <v>Buah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AC321">
            <v>0</v>
          </cell>
        </row>
        <row r="322">
          <cell r="A322">
            <v>315</v>
          </cell>
          <cell r="B322" t="str">
            <v>TR310</v>
          </cell>
          <cell r="C322">
            <v>1218</v>
          </cell>
          <cell r="D322" t="str">
            <v>Trafo 3 Ph 20 kV/B2 100 kVA trafindo</v>
          </cell>
          <cell r="E322" t="str">
            <v>Buah</v>
          </cell>
          <cell r="F322">
            <v>29770000</v>
          </cell>
          <cell r="J322">
            <v>0</v>
          </cell>
          <cell r="K322">
            <v>35724000</v>
          </cell>
          <cell r="L322">
            <v>38701000</v>
          </cell>
          <cell r="M322">
            <v>32747000.000000004</v>
          </cell>
          <cell r="N322">
            <v>31258500</v>
          </cell>
          <cell r="AC322">
            <v>20839000</v>
          </cell>
        </row>
        <row r="323">
          <cell r="A323">
            <v>316</v>
          </cell>
          <cell r="B323" t="str">
            <v>TR316</v>
          </cell>
          <cell r="C323">
            <v>1219</v>
          </cell>
          <cell r="D323" t="str">
            <v>Trafo 3 Ph 20 kV/B2 160 kVA</v>
          </cell>
          <cell r="E323" t="str">
            <v>Buah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AC323">
            <v>0</v>
          </cell>
        </row>
        <row r="324">
          <cell r="A324">
            <v>317</v>
          </cell>
          <cell r="B324" t="str">
            <v>TR312</v>
          </cell>
          <cell r="C324">
            <v>1220</v>
          </cell>
          <cell r="D324" t="str">
            <v>Trafo 3 Ph 20 kV/B2 200 kVA</v>
          </cell>
          <cell r="E324" t="str">
            <v>Buah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AC324">
            <v>0</v>
          </cell>
        </row>
        <row r="325">
          <cell r="A325">
            <v>318</v>
          </cell>
          <cell r="B325" t="str">
            <v>TR35</v>
          </cell>
          <cell r="C325">
            <v>1221</v>
          </cell>
          <cell r="D325" t="str">
            <v>Trafo 3 Ph 20 kV/B2 50 kVA</v>
          </cell>
          <cell r="E325" t="str">
            <v>Buah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AC325">
            <v>0</v>
          </cell>
        </row>
        <row r="326">
          <cell r="A326">
            <v>319</v>
          </cell>
          <cell r="B326" t="str">
            <v>T340</v>
          </cell>
          <cell r="C326">
            <v>1222</v>
          </cell>
          <cell r="D326" t="str">
            <v>Trafo 3 Ps 400 Kva UNindO</v>
          </cell>
          <cell r="E326" t="str">
            <v>Buah</v>
          </cell>
          <cell r="F326">
            <v>8222.5</v>
          </cell>
          <cell r="J326">
            <v>0</v>
          </cell>
          <cell r="K326">
            <v>9867</v>
          </cell>
          <cell r="L326">
            <v>10689.25</v>
          </cell>
          <cell r="M326">
            <v>9044.75</v>
          </cell>
          <cell r="N326">
            <v>8633.625</v>
          </cell>
          <cell r="AC326">
            <v>5755.75</v>
          </cell>
        </row>
        <row r="327">
          <cell r="A327">
            <v>320</v>
          </cell>
          <cell r="B327" t="str">
            <v>TRKH</v>
          </cell>
          <cell r="C327">
            <v>1223</v>
          </cell>
          <cell r="D327" t="str">
            <v>Trokolit hitam</v>
          </cell>
          <cell r="E327" t="str">
            <v>Buah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AC327">
            <v>0</v>
          </cell>
        </row>
        <row r="328">
          <cell r="A328">
            <v>321</v>
          </cell>
          <cell r="B328" t="str">
            <v>unp8</v>
          </cell>
          <cell r="D328" t="str">
            <v>Kanal UNP 8</v>
          </cell>
          <cell r="E328" t="str">
            <v>btng</v>
          </cell>
          <cell r="F328">
            <v>190000</v>
          </cell>
          <cell r="G328">
            <v>175000</v>
          </cell>
          <cell r="H328" t="str">
            <v>semarang 8/3/6</v>
          </cell>
          <cell r="J328">
            <v>0</v>
          </cell>
          <cell r="K328">
            <v>228000</v>
          </cell>
          <cell r="L328">
            <v>247000</v>
          </cell>
          <cell r="M328">
            <v>209000.00000000003</v>
          </cell>
          <cell r="N328">
            <v>199500</v>
          </cell>
        </row>
        <row r="329">
          <cell r="A329">
            <v>322</v>
          </cell>
          <cell r="B329" t="str">
            <v>unp10</v>
          </cell>
          <cell r="D329" t="str">
            <v>Kanal UNP 10</v>
          </cell>
          <cell r="E329" t="str">
            <v>btng</v>
          </cell>
          <cell r="F329">
            <v>235000</v>
          </cell>
          <cell r="G329">
            <v>225000</v>
          </cell>
          <cell r="H329" t="str">
            <v>semarang 8/3/6</v>
          </cell>
          <cell r="J329">
            <v>0</v>
          </cell>
          <cell r="K329">
            <v>282000</v>
          </cell>
          <cell r="L329">
            <v>305500</v>
          </cell>
          <cell r="M329">
            <v>258500.00000000003</v>
          </cell>
          <cell r="N329">
            <v>246750</v>
          </cell>
        </row>
        <row r="330">
          <cell r="A330">
            <v>323</v>
          </cell>
          <cell r="B330" t="str">
            <v>unp5</v>
          </cell>
          <cell r="D330" t="str">
            <v>Kanal UNP 5</v>
          </cell>
          <cell r="E330" t="str">
            <v>btng</v>
          </cell>
          <cell r="F330">
            <v>125000</v>
          </cell>
          <cell r="J330">
            <v>0</v>
          </cell>
          <cell r="K330">
            <v>150000</v>
          </cell>
          <cell r="L330">
            <v>162500</v>
          </cell>
          <cell r="M330">
            <v>137500</v>
          </cell>
          <cell r="N330">
            <v>131250</v>
          </cell>
        </row>
        <row r="331">
          <cell r="A331">
            <v>324</v>
          </cell>
          <cell r="B331" t="str">
            <v>sk666</v>
          </cell>
          <cell r="D331" t="str">
            <v>Siku 60 x 60 x 6</v>
          </cell>
          <cell r="E331" t="str">
            <v>btng</v>
          </cell>
          <cell r="F331">
            <v>121000</v>
          </cell>
          <cell r="G331">
            <v>110000</v>
          </cell>
          <cell r="H331" t="str">
            <v>semarang 8/3/6</v>
          </cell>
          <cell r="J331">
            <v>0</v>
          </cell>
          <cell r="K331">
            <v>145200</v>
          </cell>
          <cell r="L331">
            <v>157300</v>
          </cell>
          <cell r="M331">
            <v>133100</v>
          </cell>
          <cell r="N331">
            <v>127050</v>
          </cell>
        </row>
        <row r="332">
          <cell r="A332">
            <v>325</v>
          </cell>
          <cell r="B332" t="str">
            <v>sk777</v>
          </cell>
          <cell r="D332" t="str">
            <v>Siku 70 x 70 x 7</v>
          </cell>
          <cell r="F332">
            <v>220000</v>
          </cell>
          <cell r="G332">
            <v>210000</v>
          </cell>
          <cell r="H332" t="str">
            <v>semarang 8/3/6</v>
          </cell>
          <cell r="J332">
            <v>0</v>
          </cell>
          <cell r="K332">
            <v>264000</v>
          </cell>
          <cell r="L332">
            <v>286000</v>
          </cell>
          <cell r="M332">
            <v>242000.00000000003</v>
          </cell>
          <cell r="N332">
            <v>231000</v>
          </cell>
        </row>
        <row r="333">
          <cell r="A333">
            <v>326</v>
          </cell>
          <cell r="B333" t="str">
            <v>sk776</v>
          </cell>
          <cell r="D333" t="str">
            <v>Siku 70 x 70 x 6</v>
          </cell>
          <cell r="F333">
            <v>185000</v>
          </cell>
          <cell r="G333">
            <v>160000</v>
          </cell>
          <cell r="H333" t="str">
            <v>semarang 8/3/6</v>
          </cell>
          <cell r="I333" t="str">
            <v>Jogja 29/3/06</v>
          </cell>
          <cell r="J333">
            <v>0</v>
          </cell>
          <cell r="K333">
            <v>222000</v>
          </cell>
          <cell r="L333">
            <v>240500</v>
          </cell>
          <cell r="M333">
            <v>203500.00000000003</v>
          </cell>
          <cell r="N333">
            <v>194250</v>
          </cell>
        </row>
        <row r="334">
          <cell r="A334">
            <v>327</v>
          </cell>
          <cell r="B334" t="str">
            <v>sk332</v>
          </cell>
          <cell r="D334" t="str">
            <v>Siku 30 x 30 x 2</v>
          </cell>
          <cell r="F334">
            <v>155000</v>
          </cell>
          <cell r="G334">
            <v>145000</v>
          </cell>
          <cell r="H334" t="str">
            <v>semarang 8/3/6</v>
          </cell>
          <cell r="I334" t="str">
            <v>Jogja 29/3/06</v>
          </cell>
          <cell r="J334">
            <v>0</v>
          </cell>
          <cell r="K334">
            <v>186000</v>
          </cell>
          <cell r="L334">
            <v>201500</v>
          </cell>
          <cell r="M334">
            <v>170500</v>
          </cell>
          <cell r="N334">
            <v>162750</v>
          </cell>
        </row>
        <row r="335">
          <cell r="A335">
            <v>328</v>
          </cell>
          <cell r="B335" t="str">
            <v>wmjin</v>
          </cell>
          <cell r="D335" t="str">
            <v>Wall Mount Jack</v>
          </cell>
          <cell r="E335" t="str">
            <v>Buah</v>
          </cell>
          <cell r="F335">
            <v>43125</v>
          </cell>
          <cell r="G335">
            <v>145000</v>
          </cell>
          <cell r="H335" t="str">
            <v>semarang 8/3/6</v>
          </cell>
          <cell r="J335">
            <v>0</v>
          </cell>
          <cell r="K335">
            <v>51750</v>
          </cell>
          <cell r="L335">
            <v>56062.5</v>
          </cell>
          <cell r="M335">
            <v>47437.500000000007</v>
          </cell>
          <cell r="N335">
            <v>45281.25</v>
          </cell>
          <cell r="AC335">
            <v>30187.499999999996</v>
          </cell>
        </row>
        <row r="336">
          <cell r="A336">
            <v>329</v>
          </cell>
          <cell r="B336" t="str">
            <v>wmjout</v>
          </cell>
          <cell r="D336" t="str">
            <v>Wall Mount Jack</v>
          </cell>
          <cell r="E336" t="str">
            <v>Buah</v>
          </cell>
          <cell r="F336">
            <v>48300</v>
          </cell>
          <cell r="J336">
            <v>0</v>
          </cell>
          <cell r="K336">
            <v>57960</v>
          </cell>
          <cell r="L336">
            <v>62790</v>
          </cell>
          <cell r="M336">
            <v>53130.000000000007</v>
          </cell>
          <cell r="N336">
            <v>50715</v>
          </cell>
          <cell r="AC336">
            <v>33810</v>
          </cell>
        </row>
        <row r="337">
          <cell r="A337">
            <v>330</v>
          </cell>
          <cell r="B337" t="str">
            <v>WSR</v>
          </cell>
          <cell r="C337">
            <v>1224</v>
          </cell>
          <cell r="D337" t="str">
            <v>Washer Round  3/8"</v>
          </cell>
          <cell r="E337" t="str">
            <v>Buah</v>
          </cell>
          <cell r="F337">
            <v>48300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AC337">
            <v>0</v>
          </cell>
        </row>
        <row r="338">
          <cell r="A338">
            <v>331</v>
          </cell>
          <cell r="B338" t="str">
            <v>WSS</v>
          </cell>
          <cell r="C338">
            <v>1225</v>
          </cell>
          <cell r="D338" t="str">
            <v>Washer Square 2 1/4"</v>
          </cell>
          <cell r="E338" t="str">
            <v>Buah</v>
          </cell>
          <cell r="F338">
            <v>2200</v>
          </cell>
          <cell r="J338">
            <v>0</v>
          </cell>
          <cell r="K338">
            <v>2640</v>
          </cell>
          <cell r="L338">
            <v>2860</v>
          </cell>
          <cell r="M338">
            <v>2420</v>
          </cell>
          <cell r="N338">
            <v>2310</v>
          </cell>
          <cell r="AC338">
            <v>1540</v>
          </cell>
        </row>
        <row r="339">
          <cell r="A339">
            <v>332</v>
          </cell>
          <cell r="B339" t="str">
            <v>WGJT</v>
          </cell>
          <cell r="C339">
            <v>1226</v>
          </cell>
          <cell r="D339" t="str">
            <v>Wigje type</v>
          </cell>
          <cell r="E339" t="str">
            <v>Buah</v>
          </cell>
          <cell r="F339">
            <v>1725</v>
          </cell>
          <cell r="J339">
            <v>0</v>
          </cell>
          <cell r="K339">
            <v>2070</v>
          </cell>
          <cell r="L339">
            <v>2242.5</v>
          </cell>
          <cell r="M339">
            <v>1897.5000000000002</v>
          </cell>
          <cell r="N339">
            <v>1811.25</v>
          </cell>
          <cell r="AC339">
            <v>1207.5</v>
          </cell>
        </row>
        <row r="340">
          <cell r="A340">
            <v>333</v>
          </cell>
          <cell r="B340" t="str">
            <v>prt</v>
          </cell>
          <cell r="C340">
            <v>1226</v>
          </cell>
          <cell r="D340" t="str">
            <v>Protective</v>
          </cell>
          <cell r="E340" t="str">
            <v>Buah</v>
          </cell>
          <cell r="F340">
            <v>1600</v>
          </cell>
          <cell r="J340">
            <v>0</v>
          </cell>
          <cell r="K340">
            <v>1920</v>
          </cell>
          <cell r="L340">
            <v>2080</v>
          </cell>
          <cell r="M340">
            <v>1760.0000000000002</v>
          </cell>
          <cell r="N340">
            <v>1680</v>
          </cell>
          <cell r="AC340">
            <v>1120</v>
          </cell>
        </row>
        <row r="341">
          <cell r="A341">
            <v>334</v>
          </cell>
          <cell r="B341" t="str">
            <v>sth</v>
          </cell>
          <cell r="D341" t="str">
            <v>Strain Hook</v>
          </cell>
          <cell r="F341">
            <v>2500</v>
          </cell>
          <cell r="J341">
            <v>0</v>
          </cell>
          <cell r="K341">
            <v>3000</v>
          </cell>
          <cell r="L341">
            <v>3250</v>
          </cell>
          <cell r="M341">
            <v>2750</v>
          </cell>
          <cell r="N341">
            <v>2625</v>
          </cell>
          <cell r="AC341">
            <v>1750</v>
          </cell>
        </row>
        <row r="342">
          <cell r="A342">
            <v>335</v>
          </cell>
          <cell r="B342" t="str">
            <v>ppm3/4</v>
          </cell>
          <cell r="D342" t="str">
            <v>Pipa Medium  diameter 3/4</v>
          </cell>
          <cell r="E342" t="str">
            <v>Batang</v>
          </cell>
          <cell r="F342">
            <v>92000</v>
          </cell>
          <cell r="J342">
            <v>0</v>
          </cell>
          <cell r="K342">
            <v>110400</v>
          </cell>
          <cell r="L342">
            <v>119600</v>
          </cell>
          <cell r="M342">
            <v>101200.00000000001</v>
          </cell>
          <cell r="N342">
            <v>96600</v>
          </cell>
          <cell r="AC342">
            <v>64399.999999999993</v>
          </cell>
        </row>
        <row r="343">
          <cell r="A343">
            <v>336</v>
          </cell>
          <cell r="B343" t="str">
            <v>ppmb</v>
          </cell>
          <cell r="D343" t="str">
            <v>Pipa MB 1/2</v>
          </cell>
          <cell r="E343" t="str">
            <v>Batang</v>
          </cell>
          <cell r="F343">
            <v>56000</v>
          </cell>
          <cell r="J343">
            <v>0</v>
          </cell>
          <cell r="K343">
            <v>67200</v>
          </cell>
          <cell r="L343">
            <v>72800</v>
          </cell>
          <cell r="M343">
            <v>61600.000000000007</v>
          </cell>
          <cell r="N343">
            <v>58800</v>
          </cell>
          <cell r="AC343">
            <v>39200</v>
          </cell>
        </row>
        <row r="344">
          <cell r="A344">
            <v>337</v>
          </cell>
          <cell r="B344" t="str">
            <v>tms</v>
          </cell>
          <cell r="D344" t="str">
            <v>Timah segel</v>
          </cell>
          <cell r="E344" t="str">
            <v>kg</v>
          </cell>
          <cell r="F344">
            <v>18000</v>
          </cell>
          <cell r="J344">
            <v>0</v>
          </cell>
          <cell r="K344">
            <v>21600</v>
          </cell>
          <cell r="L344">
            <v>23400</v>
          </cell>
          <cell r="M344">
            <v>19800</v>
          </cell>
          <cell r="N344">
            <v>18900</v>
          </cell>
          <cell r="AC344">
            <v>12600</v>
          </cell>
        </row>
        <row r="345">
          <cell r="A345">
            <v>338</v>
          </cell>
          <cell r="B345" t="str">
            <v>tc11350</v>
          </cell>
          <cell r="D345" t="str">
            <v>Tiang C 11 350</v>
          </cell>
          <cell r="E345" t="str">
            <v>Batang</v>
          </cell>
          <cell r="F345">
            <v>1692245</v>
          </cell>
          <cell r="J345">
            <v>0</v>
          </cell>
          <cell r="K345">
            <v>2030694</v>
          </cell>
          <cell r="L345">
            <v>2199918.5</v>
          </cell>
          <cell r="M345">
            <v>1861469.5000000002</v>
          </cell>
          <cell r="N345">
            <v>1776857.25</v>
          </cell>
          <cell r="AC345">
            <v>1184571.5</v>
          </cell>
        </row>
        <row r="346">
          <cell r="A346">
            <v>339</v>
          </cell>
          <cell r="B346" t="str">
            <v>emco</v>
          </cell>
          <cell r="D346" t="str">
            <v>Cat Emco</v>
          </cell>
          <cell r="E346" t="str">
            <v>Kaleng</v>
          </cell>
          <cell r="F346">
            <v>30000</v>
          </cell>
          <cell r="J346">
            <v>0</v>
          </cell>
          <cell r="K346">
            <v>36000</v>
          </cell>
          <cell r="L346">
            <v>39000</v>
          </cell>
          <cell r="M346">
            <v>33000</v>
          </cell>
          <cell r="N346">
            <v>31500</v>
          </cell>
          <cell r="AC346">
            <v>21000</v>
          </cell>
        </row>
        <row r="347">
          <cell r="A347">
            <v>340</v>
          </cell>
          <cell r="B347" t="str">
            <v>zinc</v>
          </cell>
          <cell r="D347" t="str">
            <v>Cat Zinchromet</v>
          </cell>
          <cell r="E347" t="str">
            <v>Kaleng</v>
          </cell>
          <cell r="F347">
            <v>22500</v>
          </cell>
          <cell r="J347">
            <v>0</v>
          </cell>
          <cell r="K347">
            <v>27000</v>
          </cell>
          <cell r="L347">
            <v>29250</v>
          </cell>
          <cell r="M347">
            <v>24750.000000000004</v>
          </cell>
          <cell r="N347">
            <v>23625</v>
          </cell>
          <cell r="AC347">
            <v>15749.999999999998</v>
          </cell>
        </row>
        <row r="348">
          <cell r="A348">
            <v>341</v>
          </cell>
          <cell r="B348" t="str">
            <v>kuas4</v>
          </cell>
          <cell r="D348" t="str">
            <v>Kuas 4 "</v>
          </cell>
          <cell r="E348" t="str">
            <v>Buah</v>
          </cell>
          <cell r="F348">
            <v>9000</v>
          </cell>
          <cell r="J348">
            <v>0</v>
          </cell>
          <cell r="K348">
            <v>10800</v>
          </cell>
          <cell r="L348">
            <v>11700</v>
          </cell>
          <cell r="M348">
            <v>9900</v>
          </cell>
          <cell r="N348">
            <v>9450</v>
          </cell>
          <cell r="AC348">
            <v>6300</v>
          </cell>
        </row>
        <row r="349">
          <cell r="A349">
            <v>342</v>
          </cell>
          <cell r="B349" t="str">
            <v>plx</v>
          </cell>
          <cell r="D349" t="str">
            <v>pilox</v>
          </cell>
          <cell r="E349" t="str">
            <v>Kaleng</v>
          </cell>
          <cell r="F349">
            <v>17500</v>
          </cell>
          <cell r="J349">
            <v>0</v>
          </cell>
          <cell r="K349">
            <v>21000</v>
          </cell>
          <cell r="L349">
            <v>22750</v>
          </cell>
          <cell r="M349">
            <v>19250</v>
          </cell>
          <cell r="N349">
            <v>18375</v>
          </cell>
          <cell r="AC349">
            <v>12250</v>
          </cell>
        </row>
        <row r="350">
          <cell r="A350">
            <v>343</v>
          </cell>
          <cell r="B350" t="str">
            <v>Osl</v>
          </cell>
          <cell r="D350" t="str">
            <v>Oli Solar</v>
          </cell>
          <cell r="E350" t="str">
            <v>Liter</v>
          </cell>
          <cell r="F350">
            <v>10100</v>
          </cell>
          <cell r="J350">
            <v>0</v>
          </cell>
          <cell r="K350">
            <v>12120</v>
          </cell>
          <cell r="L350">
            <v>13130</v>
          </cell>
          <cell r="M350">
            <v>11110</v>
          </cell>
          <cell r="N350">
            <v>10605</v>
          </cell>
          <cell r="AC350">
            <v>7070</v>
          </cell>
        </row>
        <row r="351">
          <cell r="A351">
            <v>344</v>
          </cell>
          <cell r="B351" t="str">
            <v>Obs</v>
          </cell>
          <cell r="D351" t="str">
            <v xml:space="preserve">Oli Bensin </v>
          </cell>
          <cell r="E351" t="str">
            <v>Liter</v>
          </cell>
          <cell r="F351">
            <v>14800</v>
          </cell>
          <cell r="J351">
            <v>0</v>
          </cell>
          <cell r="K351">
            <v>17760</v>
          </cell>
          <cell r="L351">
            <v>19240</v>
          </cell>
          <cell r="M351">
            <v>16280.000000000002</v>
          </cell>
          <cell r="N351">
            <v>15540</v>
          </cell>
          <cell r="AC351">
            <v>10360</v>
          </cell>
        </row>
        <row r="352">
          <cell r="A352">
            <v>345</v>
          </cell>
          <cell r="B352" t="str">
            <v>kwl</v>
          </cell>
          <cell r="D352" t="str">
            <v>Kawat las</v>
          </cell>
          <cell r="E352" t="str">
            <v>Dos</v>
          </cell>
          <cell r="F352">
            <v>60000</v>
          </cell>
          <cell r="J352">
            <v>0</v>
          </cell>
          <cell r="K352">
            <v>72000</v>
          </cell>
          <cell r="L352">
            <v>78000</v>
          </cell>
          <cell r="M352">
            <v>66000</v>
          </cell>
          <cell r="N352">
            <v>63000</v>
          </cell>
          <cell r="AC352">
            <v>42000</v>
          </cell>
        </row>
        <row r="353">
          <cell r="A353">
            <v>346</v>
          </cell>
          <cell r="B353" t="str">
            <v>mtgr</v>
          </cell>
          <cell r="D353" t="str">
            <v>Matagraji Sanflek</v>
          </cell>
          <cell r="E353" t="str">
            <v>Buah</v>
          </cell>
          <cell r="F353">
            <v>9000</v>
          </cell>
          <cell r="J353">
            <v>0</v>
          </cell>
          <cell r="K353">
            <v>10800</v>
          </cell>
          <cell r="L353">
            <v>11700</v>
          </cell>
          <cell r="M353">
            <v>9900</v>
          </cell>
          <cell r="N353">
            <v>9450</v>
          </cell>
          <cell r="AC353">
            <v>6300</v>
          </cell>
        </row>
        <row r="354">
          <cell r="A354">
            <v>347</v>
          </cell>
          <cell r="B354" t="str">
            <v>ki</v>
          </cell>
          <cell r="D354" t="str">
            <v>Kunci Inggriss</v>
          </cell>
          <cell r="E354" t="str">
            <v>Buah</v>
          </cell>
          <cell r="F354">
            <v>55000</v>
          </cell>
          <cell r="J354">
            <v>0</v>
          </cell>
          <cell r="K354">
            <v>66000</v>
          </cell>
          <cell r="L354">
            <v>71500</v>
          </cell>
          <cell r="M354">
            <v>60500.000000000007</v>
          </cell>
          <cell r="N354">
            <v>57750</v>
          </cell>
          <cell r="AC354">
            <v>38500</v>
          </cell>
        </row>
        <row r="355">
          <cell r="A355">
            <v>348</v>
          </cell>
          <cell r="B355" t="str">
            <v>ki</v>
          </cell>
          <cell r="D355" t="str">
            <v>Kunci Inggriss</v>
          </cell>
          <cell r="E355" t="str">
            <v>Buah</v>
          </cell>
          <cell r="F355">
            <v>55000</v>
          </cell>
          <cell r="J355">
            <v>0</v>
          </cell>
          <cell r="K355">
            <v>66000</v>
          </cell>
          <cell r="L355">
            <v>71500</v>
          </cell>
          <cell r="M355">
            <v>60500.000000000007</v>
          </cell>
          <cell r="N355">
            <v>57750</v>
          </cell>
          <cell r="AC355">
            <v>0</v>
          </cell>
        </row>
        <row r="356">
          <cell r="A356">
            <v>349</v>
          </cell>
          <cell r="D356" t="str">
            <v>Baut M 16 x 100</v>
          </cell>
          <cell r="E356" t="str">
            <v>Buah</v>
          </cell>
          <cell r="F356">
            <v>2750</v>
          </cell>
          <cell r="J356">
            <v>0</v>
          </cell>
          <cell r="K356">
            <v>3300</v>
          </cell>
          <cell r="L356">
            <v>3575</v>
          </cell>
          <cell r="M356">
            <v>3025.0000000000005</v>
          </cell>
          <cell r="N356">
            <v>2887.5</v>
          </cell>
          <cell r="AC356">
            <v>0</v>
          </cell>
        </row>
        <row r="357">
          <cell r="A357">
            <v>350</v>
          </cell>
          <cell r="D357" t="str">
            <v>Cross Arm Pak Win 1500mm</v>
          </cell>
          <cell r="F357">
            <v>115000</v>
          </cell>
          <cell r="J357">
            <v>0</v>
          </cell>
          <cell r="K357">
            <v>138000</v>
          </cell>
          <cell r="L357">
            <v>149500</v>
          </cell>
          <cell r="M357">
            <v>126500.00000000001</v>
          </cell>
          <cell r="N357">
            <v>120750</v>
          </cell>
          <cell r="AC357">
            <v>0</v>
          </cell>
        </row>
        <row r="358">
          <cell r="A358">
            <v>351</v>
          </cell>
          <cell r="D358" t="str">
            <v>Cross Arm Pak Win 2000 mm</v>
          </cell>
          <cell r="F358">
            <v>150000</v>
          </cell>
          <cell r="J358">
            <v>0</v>
          </cell>
          <cell r="K358">
            <v>180000</v>
          </cell>
          <cell r="L358">
            <v>195000</v>
          </cell>
          <cell r="M358">
            <v>165000</v>
          </cell>
          <cell r="N358">
            <v>157500</v>
          </cell>
          <cell r="AC358">
            <v>0</v>
          </cell>
        </row>
        <row r="359">
          <cell r="A359">
            <v>352</v>
          </cell>
          <cell r="J359">
            <v>0</v>
          </cell>
          <cell r="AC359">
            <v>0</v>
          </cell>
        </row>
        <row r="360">
          <cell r="A360">
            <v>353</v>
          </cell>
          <cell r="J360">
            <v>0</v>
          </cell>
          <cell r="AC360">
            <v>0</v>
          </cell>
        </row>
        <row r="361">
          <cell r="A361">
            <v>354</v>
          </cell>
          <cell r="J361">
            <v>0</v>
          </cell>
          <cell r="AC361">
            <v>0</v>
          </cell>
        </row>
        <row r="362">
          <cell r="A362">
            <v>354</v>
          </cell>
          <cell r="J362">
            <v>0</v>
          </cell>
          <cell r="AC362">
            <v>0</v>
          </cell>
        </row>
        <row r="363">
          <cell r="J363">
            <v>0</v>
          </cell>
          <cell r="AC363">
            <v>0</v>
          </cell>
        </row>
        <row r="364">
          <cell r="J364">
            <v>0</v>
          </cell>
          <cell r="AC364">
            <v>0</v>
          </cell>
        </row>
        <row r="365">
          <cell r="J365">
            <v>0</v>
          </cell>
          <cell r="AC365">
            <v>0</v>
          </cell>
        </row>
        <row r="366">
          <cell r="J366">
            <v>0</v>
          </cell>
          <cell r="AC366">
            <v>0</v>
          </cell>
        </row>
        <row r="367">
          <cell r="J367">
            <v>0</v>
          </cell>
          <cell r="AC367">
            <v>0</v>
          </cell>
        </row>
        <row r="368">
          <cell r="J368">
            <v>0</v>
          </cell>
          <cell r="AC368">
            <v>0</v>
          </cell>
        </row>
        <row r="369">
          <cell r="J369">
            <v>0</v>
          </cell>
          <cell r="AC369">
            <v>0</v>
          </cell>
        </row>
        <row r="370">
          <cell r="J370">
            <v>0</v>
          </cell>
          <cell r="AC370">
            <v>0</v>
          </cell>
        </row>
        <row r="371">
          <cell r="J371">
            <v>0</v>
          </cell>
          <cell r="AC371">
            <v>0</v>
          </cell>
        </row>
        <row r="372">
          <cell r="J372">
            <v>0</v>
          </cell>
          <cell r="AC372">
            <v>0</v>
          </cell>
        </row>
        <row r="373">
          <cell r="J373">
            <v>0</v>
          </cell>
          <cell r="AC373">
            <v>0</v>
          </cell>
        </row>
        <row r="374">
          <cell r="J374">
            <v>0</v>
          </cell>
          <cell r="AC374">
            <v>0</v>
          </cell>
        </row>
        <row r="375">
          <cell r="J375">
            <v>0</v>
          </cell>
          <cell r="AC375">
            <v>0</v>
          </cell>
        </row>
        <row r="376">
          <cell r="J376">
            <v>0</v>
          </cell>
          <cell r="AC376">
            <v>0</v>
          </cell>
        </row>
        <row r="377">
          <cell r="J377">
            <v>0</v>
          </cell>
          <cell r="AC377">
            <v>0</v>
          </cell>
        </row>
        <row r="378">
          <cell r="J378">
            <v>0</v>
          </cell>
          <cell r="AC378">
            <v>0</v>
          </cell>
        </row>
        <row r="379">
          <cell r="J379">
            <v>0</v>
          </cell>
          <cell r="AC379">
            <v>0</v>
          </cell>
        </row>
        <row r="380">
          <cell r="J380">
            <v>0</v>
          </cell>
          <cell r="AC380">
            <v>0</v>
          </cell>
        </row>
        <row r="381">
          <cell r="J381">
            <v>0</v>
          </cell>
          <cell r="AC381">
            <v>0</v>
          </cell>
        </row>
        <row r="382">
          <cell r="J382">
            <v>0</v>
          </cell>
          <cell r="AC382">
            <v>0</v>
          </cell>
        </row>
        <row r="383">
          <cell r="J383">
            <v>0</v>
          </cell>
          <cell r="AC383">
            <v>0</v>
          </cell>
        </row>
        <row r="384">
          <cell r="J384">
            <v>0</v>
          </cell>
          <cell r="AC384">
            <v>0</v>
          </cell>
        </row>
        <row r="385">
          <cell r="J385">
            <v>0</v>
          </cell>
          <cell r="AC385">
            <v>0</v>
          </cell>
        </row>
        <row r="386">
          <cell r="J386">
            <v>0</v>
          </cell>
          <cell r="AC386">
            <v>0</v>
          </cell>
        </row>
        <row r="387">
          <cell r="J387">
            <v>0</v>
          </cell>
          <cell r="AC387">
            <v>0</v>
          </cell>
        </row>
        <row r="388">
          <cell r="J388">
            <v>0</v>
          </cell>
          <cell r="AC388">
            <v>0</v>
          </cell>
        </row>
        <row r="389">
          <cell r="J389">
            <v>0</v>
          </cell>
          <cell r="AC389">
            <v>0</v>
          </cell>
        </row>
        <row r="390">
          <cell r="J390">
            <v>0</v>
          </cell>
          <cell r="AC390">
            <v>0</v>
          </cell>
        </row>
        <row r="391">
          <cell r="J391">
            <v>0</v>
          </cell>
          <cell r="AC391">
            <v>0</v>
          </cell>
        </row>
        <row r="392">
          <cell r="J392">
            <v>0</v>
          </cell>
          <cell r="AC392">
            <v>0</v>
          </cell>
        </row>
        <row r="393">
          <cell r="J393">
            <v>0</v>
          </cell>
          <cell r="AC393">
            <v>0</v>
          </cell>
        </row>
        <row r="394">
          <cell r="J394">
            <v>0</v>
          </cell>
          <cell r="AC394">
            <v>0</v>
          </cell>
        </row>
        <row r="395">
          <cell r="J395">
            <v>0</v>
          </cell>
          <cell r="AC395">
            <v>0</v>
          </cell>
        </row>
        <row r="396">
          <cell r="J396">
            <v>0</v>
          </cell>
          <cell r="AC396">
            <v>0</v>
          </cell>
        </row>
        <row r="397">
          <cell r="J397">
            <v>0</v>
          </cell>
          <cell r="AC397">
            <v>0</v>
          </cell>
        </row>
        <row r="398">
          <cell r="J398">
            <v>0</v>
          </cell>
          <cell r="AC398">
            <v>0</v>
          </cell>
        </row>
        <row r="399">
          <cell r="J399">
            <v>0</v>
          </cell>
          <cell r="AC399">
            <v>0</v>
          </cell>
        </row>
        <row r="400">
          <cell r="J400">
            <v>0</v>
          </cell>
          <cell r="AC400">
            <v>0</v>
          </cell>
        </row>
        <row r="401">
          <cell r="J401">
            <v>0</v>
          </cell>
          <cell r="AC401">
            <v>0</v>
          </cell>
        </row>
        <row r="402">
          <cell r="J402">
            <v>0</v>
          </cell>
          <cell r="AC402">
            <v>0</v>
          </cell>
        </row>
        <row r="403">
          <cell r="J403">
            <v>0</v>
          </cell>
          <cell r="AC403">
            <v>0</v>
          </cell>
        </row>
        <row r="404">
          <cell r="J404">
            <v>0</v>
          </cell>
          <cell r="AC404">
            <v>0</v>
          </cell>
        </row>
        <row r="405">
          <cell r="J405">
            <v>0</v>
          </cell>
          <cell r="AC405">
            <v>0</v>
          </cell>
        </row>
        <row r="406">
          <cell r="J406">
            <v>0</v>
          </cell>
          <cell r="AC406">
            <v>0</v>
          </cell>
        </row>
        <row r="407">
          <cell r="J407">
            <v>0</v>
          </cell>
          <cell r="AC407">
            <v>0</v>
          </cell>
        </row>
        <row r="408">
          <cell r="J408">
            <v>0</v>
          </cell>
          <cell r="AC408">
            <v>0</v>
          </cell>
        </row>
        <row r="409">
          <cell r="J409">
            <v>0</v>
          </cell>
          <cell r="AC409">
            <v>0</v>
          </cell>
        </row>
        <row r="410">
          <cell r="J410">
            <v>0</v>
          </cell>
          <cell r="AC410">
            <v>0</v>
          </cell>
        </row>
        <row r="411">
          <cell r="J411">
            <v>0</v>
          </cell>
          <cell r="AC411">
            <v>0</v>
          </cell>
        </row>
        <row r="412">
          <cell r="J412">
            <v>0</v>
          </cell>
          <cell r="AC412">
            <v>0</v>
          </cell>
        </row>
        <row r="413">
          <cell r="J413">
            <v>0</v>
          </cell>
          <cell r="AC413">
            <v>0</v>
          </cell>
        </row>
        <row r="414">
          <cell r="J414">
            <v>0</v>
          </cell>
          <cell r="AC414">
            <v>0</v>
          </cell>
        </row>
        <row r="415">
          <cell r="J415">
            <v>0</v>
          </cell>
          <cell r="AC415">
            <v>0</v>
          </cell>
        </row>
        <row r="416">
          <cell r="J416">
            <v>0</v>
          </cell>
          <cell r="AC416">
            <v>0</v>
          </cell>
        </row>
        <row r="417">
          <cell r="J417">
            <v>0</v>
          </cell>
          <cell r="AC417">
            <v>0</v>
          </cell>
        </row>
        <row r="418">
          <cell r="J418">
            <v>0</v>
          </cell>
          <cell r="AC418">
            <v>0</v>
          </cell>
        </row>
        <row r="419">
          <cell r="J419">
            <v>0</v>
          </cell>
          <cell r="AC419">
            <v>0</v>
          </cell>
        </row>
        <row r="420">
          <cell r="J420">
            <v>0</v>
          </cell>
          <cell r="AC420">
            <v>0</v>
          </cell>
        </row>
        <row r="421">
          <cell r="J421">
            <v>0</v>
          </cell>
          <cell r="AC421">
            <v>0</v>
          </cell>
        </row>
        <row r="422">
          <cell r="J422">
            <v>0</v>
          </cell>
          <cell r="AC422">
            <v>0</v>
          </cell>
        </row>
        <row r="423">
          <cell r="J423">
            <v>0</v>
          </cell>
          <cell r="AC423">
            <v>0</v>
          </cell>
        </row>
        <row r="424">
          <cell r="J424">
            <v>0</v>
          </cell>
          <cell r="AC424">
            <v>0</v>
          </cell>
        </row>
        <row r="425">
          <cell r="J425">
            <v>0</v>
          </cell>
          <cell r="AC425">
            <v>0</v>
          </cell>
        </row>
        <row r="426">
          <cell r="J426">
            <v>0</v>
          </cell>
          <cell r="AC426">
            <v>0</v>
          </cell>
        </row>
        <row r="427">
          <cell r="J427">
            <v>0</v>
          </cell>
          <cell r="AC427">
            <v>0</v>
          </cell>
        </row>
        <row r="428">
          <cell r="J428">
            <v>0</v>
          </cell>
          <cell r="AC428">
            <v>0</v>
          </cell>
        </row>
        <row r="429">
          <cell r="J429">
            <v>0</v>
          </cell>
          <cell r="AC429">
            <v>0</v>
          </cell>
        </row>
        <row r="430">
          <cell r="J430">
            <v>0</v>
          </cell>
          <cell r="AC430">
            <v>0</v>
          </cell>
        </row>
        <row r="431">
          <cell r="J431">
            <v>0</v>
          </cell>
          <cell r="AC431">
            <v>0</v>
          </cell>
        </row>
        <row r="432">
          <cell r="J432">
            <v>0</v>
          </cell>
          <cell r="AC432">
            <v>0</v>
          </cell>
        </row>
        <row r="433">
          <cell r="J433">
            <v>0</v>
          </cell>
          <cell r="AC433">
            <v>0</v>
          </cell>
        </row>
        <row r="434">
          <cell r="J434">
            <v>0</v>
          </cell>
          <cell r="AC434">
            <v>0</v>
          </cell>
        </row>
        <row r="435">
          <cell r="J435">
            <v>0</v>
          </cell>
          <cell r="AC435">
            <v>0</v>
          </cell>
        </row>
        <row r="436">
          <cell r="J436">
            <v>0</v>
          </cell>
          <cell r="AC436">
            <v>0</v>
          </cell>
        </row>
        <row r="437">
          <cell r="J437">
            <v>0</v>
          </cell>
          <cell r="AC437">
            <v>0</v>
          </cell>
        </row>
        <row r="438">
          <cell r="J438">
            <v>0</v>
          </cell>
          <cell r="AC438">
            <v>0</v>
          </cell>
        </row>
        <row r="439">
          <cell r="J439">
            <v>0</v>
          </cell>
          <cell r="AC439">
            <v>0</v>
          </cell>
        </row>
        <row r="440">
          <cell r="J440">
            <v>0</v>
          </cell>
          <cell r="AC440">
            <v>0</v>
          </cell>
        </row>
        <row r="441">
          <cell r="J441">
            <v>0</v>
          </cell>
          <cell r="AC441">
            <v>0</v>
          </cell>
        </row>
        <row r="442">
          <cell r="J442">
            <v>0</v>
          </cell>
          <cell r="AC442">
            <v>0</v>
          </cell>
        </row>
        <row r="443">
          <cell r="J443">
            <v>0</v>
          </cell>
          <cell r="AC443">
            <v>0</v>
          </cell>
        </row>
        <row r="444">
          <cell r="J444">
            <v>0</v>
          </cell>
          <cell r="AC444">
            <v>0</v>
          </cell>
        </row>
        <row r="445">
          <cell r="J445">
            <v>0</v>
          </cell>
          <cell r="AC445">
            <v>0</v>
          </cell>
        </row>
        <row r="446">
          <cell r="J446">
            <v>0</v>
          </cell>
          <cell r="AC446">
            <v>0</v>
          </cell>
        </row>
        <row r="447">
          <cell r="J447">
            <v>0</v>
          </cell>
          <cell r="AC447">
            <v>0</v>
          </cell>
        </row>
        <row r="448">
          <cell r="J448">
            <v>0</v>
          </cell>
          <cell r="AC448">
            <v>0</v>
          </cell>
        </row>
        <row r="449">
          <cell r="J449">
            <v>0</v>
          </cell>
          <cell r="AC449">
            <v>0</v>
          </cell>
        </row>
        <row r="450">
          <cell r="J450">
            <v>0</v>
          </cell>
          <cell r="AC450">
            <v>0</v>
          </cell>
        </row>
        <row r="451">
          <cell r="J451">
            <v>0</v>
          </cell>
          <cell r="AC451">
            <v>0</v>
          </cell>
        </row>
        <row r="452">
          <cell r="J452">
            <v>0</v>
          </cell>
          <cell r="AC452">
            <v>0</v>
          </cell>
        </row>
        <row r="453">
          <cell r="J453">
            <v>0</v>
          </cell>
          <cell r="AC453">
            <v>0</v>
          </cell>
        </row>
        <row r="454">
          <cell r="J454">
            <v>0</v>
          </cell>
          <cell r="AC454">
            <v>0</v>
          </cell>
        </row>
        <row r="455">
          <cell r="J455">
            <v>0</v>
          </cell>
          <cell r="AC455">
            <v>0</v>
          </cell>
        </row>
        <row r="456">
          <cell r="J456">
            <v>0</v>
          </cell>
          <cell r="AC456">
            <v>0</v>
          </cell>
        </row>
        <row r="457">
          <cell r="J457">
            <v>0</v>
          </cell>
          <cell r="AC457">
            <v>0</v>
          </cell>
        </row>
        <row r="458">
          <cell r="J458">
            <v>0</v>
          </cell>
          <cell r="AC458">
            <v>0</v>
          </cell>
        </row>
        <row r="459">
          <cell r="J459">
            <v>0</v>
          </cell>
          <cell r="AC459">
            <v>0</v>
          </cell>
        </row>
        <row r="460">
          <cell r="J460">
            <v>0</v>
          </cell>
          <cell r="AC460">
            <v>0</v>
          </cell>
        </row>
        <row r="461">
          <cell r="J461">
            <v>0</v>
          </cell>
          <cell r="AC461">
            <v>0</v>
          </cell>
        </row>
        <row r="462">
          <cell r="J462">
            <v>0</v>
          </cell>
          <cell r="AC462">
            <v>0</v>
          </cell>
        </row>
        <row r="463">
          <cell r="J463">
            <v>0</v>
          </cell>
          <cell r="AC463">
            <v>0</v>
          </cell>
        </row>
        <row r="464">
          <cell r="J464">
            <v>0</v>
          </cell>
          <cell r="AC464">
            <v>0</v>
          </cell>
        </row>
        <row r="465">
          <cell r="J465">
            <v>0</v>
          </cell>
          <cell r="AC465">
            <v>0</v>
          </cell>
        </row>
        <row r="466">
          <cell r="J466">
            <v>0</v>
          </cell>
          <cell r="AC466">
            <v>0</v>
          </cell>
        </row>
        <row r="467">
          <cell r="J467">
            <v>0</v>
          </cell>
          <cell r="AC467">
            <v>0</v>
          </cell>
        </row>
        <row r="468">
          <cell r="J468">
            <v>0</v>
          </cell>
          <cell r="AC468">
            <v>0</v>
          </cell>
        </row>
        <row r="469">
          <cell r="J469">
            <v>0</v>
          </cell>
          <cell r="AC469">
            <v>0</v>
          </cell>
        </row>
        <row r="470">
          <cell r="J470">
            <v>0</v>
          </cell>
          <cell r="AC470">
            <v>0</v>
          </cell>
        </row>
        <row r="471">
          <cell r="J471">
            <v>0</v>
          </cell>
          <cell r="AC471">
            <v>0</v>
          </cell>
        </row>
        <row r="472">
          <cell r="J472">
            <v>0</v>
          </cell>
          <cell r="AC472">
            <v>0</v>
          </cell>
        </row>
        <row r="473">
          <cell r="J473">
            <v>0</v>
          </cell>
          <cell r="AC473">
            <v>0</v>
          </cell>
        </row>
        <row r="474">
          <cell r="J474">
            <v>0</v>
          </cell>
          <cell r="AC474">
            <v>0</v>
          </cell>
        </row>
        <row r="475">
          <cell r="J475">
            <v>0</v>
          </cell>
          <cell r="AC475">
            <v>0</v>
          </cell>
        </row>
        <row r="476">
          <cell r="J476">
            <v>0</v>
          </cell>
          <cell r="AC476">
            <v>0</v>
          </cell>
        </row>
        <row r="477">
          <cell r="J477">
            <v>0</v>
          </cell>
          <cell r="AC477">
            <v>0</v>
          </cell>
        </row>
        <row r="478">
          <cell r="J478">
            <v>0</v>
          </cell>
          <cell r="AC478">
            <v>0</v>
          </cell>
        </row>
        <row r="479">
          <cell r="J479">
            <v>0</v>
          </cell>
          <cell r="AC479">
            <v>0</v>
          </cell>
        </row>
        <row r="480">
          <cell r="J480">
            <v>0</v>
          </cell>
          <cell r="AC480">
            <v>0</v>
          </cell>
        </row>
        <row r="481">
          <cell r="J481">
            <v>0</v>
          </cell>
          <cell r="AC481">
            <v>0</v>
          </cell>
        </row>
        <row r="482">
          <cell r="J482">
            <v>0</v>
          </cell>
          <cell r="AC482">
            <v>0</v>
          </cell>
        </row>
        <row r="483">
          <cell r="J483">
            <v>0</v>
          </cell>
          <cell r="AC483">
            <v>0</v>
          </cell>
        </row>
        <row r="484">
          <cell r="J484">
            <v>0</v>
          </cell>
          <cell r="AC484">
            <v>0</v>
          </cell>
        </row>
        <row r="485">
          <cell r="J485">
            <v>0</v>
          </cell>
          <cell r="AC485">
            <v>0</v>
          </cell>
        </row>
        <row r="486">
          <cell r="J486">
            <v>0</v>
          </cell>
          <cell r="AC486">
            <v>0</v>
          </cell>
        </row>
        <row r="487">
          <cell r="J487">
            <v>0</v>
          </cell>
          <cell r="AC487">
            <v>0</v>
          </cell>
        </row>
        <row r="488">
          <cell r="J488">
            <v>0</v>
          </cell>
          <cell r="AC488">
            <v>0</v>
          </cell>
        </row>
        <row r="489">
          <cell r="J489">
            <v>0</v>
          </cell>
          <cell r="AC489">
            <v>0</v>
          </cell>
        </row>
        <row r="490">
          <cell r="J490">
            <v>0</v>
          </cell>
          <cell r="AC490">
            <v>0</v>
          </cell>
        </row>
        <row r="491">
          <cell r="J491">
            <v>0</v>
          </cell>
          <cell r="AC491">
            <v>0</v>
          </cell>
        </row>
        <row r="492">
          <cell r="J492">
            <v>0</v>
          </cell>
          <cell r="AC492">
            <v>0</v>
          </cell>
        </row>
        <row r="493">
          <cell r="J493">
            <v>0</v>
          </cell>
          <cell r="AC493">
            <v>0</v>
          </cell>
        </row>
        <row r="494">
          <cell r="J494">
            <v>0</v>
          </cell>
          <cell r="AC494">
            <v>0</v>
          </cell>
        </row>
        <row r="495">
          <cell r="J495">
            <v>0</v>
          </cell>
          <cell r="AC495">
            <v>0</v>
          </cell>
        </row>
        <row r="496">
          <cell r="J496">
            <v>0</v>
          </cell>
          <cell r="AC496">
            <v>0</v>
          </cell>
        </row>
        <row r="497">
          <cell r="J497">
            <v>0</v>
          </cell>
          <cell r="AC497">
            <v>0</v>
          </cell>
        </row>
        <row r="498">
          <cell r="J498">
            <v>0</v>
          </cell>
          <cell r="AC498">
            <v>0</v>
          </cell>
        </row>
        <row r="499">
          <cell r="J499">
            <v>0</v>
          </cell>
          <cell r="AC499">
            <v>0</v>
          </cell>
        </row>
        <row r="500">
          <cell r="J500">
            <v>0</v>
          </cell>
          <cell r="AC500">
            <v>0</v>
          </cell>
        </row>
        <row r="501">
          <cell r="J501">
            <v>0</v>
          </cell>
          <cell r="AC501">
            <v>0</v>
          </cell>
        </row>
        <row r="502">
          <cell r="J502">
            <v>0</v>
          </cell>
          <cell r="AC502">
            <v>0</v>
          </cell>
        </row>
        <row r="503">
          <cell r="J503">
            <v>0</v>
          </cell>
          <cell r="AC503">
            <v>0</v>
          </cell>
        </row>
        <row r="504">
          <cell r="J504">
            <v>0</v>
          </cell>
          <cell r="AC504">
            <v>0</v>
          </cell>
        </row>
        <row r="505">
          <cell r="J505">
            <v>0</v>
          </cell>
          <cell r="AC505">
            <v>0</v>
          </cell>
        </row>
        <row r="506">
          <cell r="J506">
            <v>0</v>
          </cell>
          <cell r="AC506">
            <v>0</v>
          </cell>
        </row>
        <row r="507">
          <cell r="J507">
            <v>0</v>
          </cell>
          <cell r="AC507">
            <v>0</v>
          </cell>
        </row>
        <row r="508">
          <cell r="J508">
            <v>0</v>
          </cell>
          <cell r="AC508">
            <v>0</v>
          </cell>
        </row>
        <row r="509">
          <cell r="J509">
            <v>0</v>
          </cell>
          <cell r="AC509">
            <v>0</v>
          </cell>
        </row>
        <row r="510">
          <cell r="J510">
            <v>0</v>
          </cell>
          <cell r="AC510">
            <v>0</v>
          </cell>
        </row>
        <row r="511">
          <cell r="J511">
            <v>0</v>
          </cell>
          <cell r="AC511">
            <v>0</v>
          </cell>
        </row>
        <row r="512">
          <cell r="J512">
            <v>0</v>
          </cell>
          <cell r="AC512">
            <v>0</v>
          </cell>
        </row>
        <row r="513">
          <cell r="J513">
            <v>0</v>
          </cell>
          <cell r="AC513">
            <v>0</v>
          </cell>
        </row>
        <row r="514">
          <cell r="J514">
            <v>0</v>
          </cell>
          <cell r="AC514">
            <v>0</v>
          </cell>
        </row>
        <row r="515">
          <cell r="J515">
            <v>0</v>
          </cell>
          <cell r="AC515">
            <v>0</v>
          </cell>
        </row>
        <row r="516">
          <cell r="J516">
            <v>0</v>
          </cell>
          <cell r="AC516">
            <v>0</v>
          </cell>
        </row>
        <row r="517">
          <cell r="J517">
            <v>0</v>
          </cell>
          <cell r="AC517">
            <v>0</v>
          </cell>
        </row>
        <row r="518">
          <cell r="J518">
            <v>0</v>
          </cell>
          <cell r="AC518">
            <v>0</v>
          </cell>
        </row>
        <row r="519">
          <cell r="J519">
            <v>0</v>
          </cell>
          <cell r="AC519">
            <v>0</v>
          </cell>
        </row>
        <row r="520">
          <cell r="J520">
            <v>0</v>
          </cell>
          <cell r="AC520">
            <v>0</v>
          </cell>
        </row>
        <row r="521">
          <cell r="J521">
            <v>0</v>
          </cell>
          <cell r="AC521">
            <v>0</v>
          </cell>
        </row>
        <row r="522">
          <cell r="J522">
            <v>0</v>
          </cell>
          <cell r="AC522">
            <v>0</v>
          </cell>
        </row>
        <row r="523">
          <cell r="J523">
            <v>0</v>
          </cell>
          <cell r="AC523">
            <v>0</v>
          </cell>
        </row>
        <row r="524">
          <cell r="J524">
            <v>0</v>
          </cell>
          <cell r="AC524">
            <v>0</v>
          </cell>
        </row>
        <row r="525">
          <cell r="J525">
            <v>0</v>
          </cell>
          <cell r="AC525">
            <v>0</v>
          </cell>
        </row>
        <row r="526">
          <cell r="J526">
            <v>0</v>
          </cell>
          <cell r="AC526">
            <v>0</v>
          </cell>
        </row>
        <row r="527">
          <cell r="J527">
            <v>0</v>
          </cell>
          <cell r="AC527">
            <v>0</v>
          </cell>
        </row>
        <row r="528">
          <cell r="J528">
            <v>0</v>
          </cell>
          <cell r="AC528">
            <v>0</v>
          </cell>
        </row>
        <row r="529">
          <cell r="J529">
            <v>0</v>
          </cell>
          <cell r="AC529">
            <v>0</v>
          </cell>
        </row>
        <row r="530">
          <cell r="J530">
            <v>0</v>
          </cell>
          <cell r="AC530">
            <v>0</v>
          </cell>
        </row>
        <row r="531">
          <cell r="J531">
            <v>0</v>
          </cell>
          <cell r="AC531">
            <v>0</v>
          </cell>
        </row>
        <row r="532">
          <cell r="J532">
            <v>0</v>
          </cell>
          <cell r="AC532">
            <v>0</v>
          </cell>
        </row>
        <row r="533">
          <cell r="J533">
            <v>0</v>
          </cell>
          <cell r="AC533">
            <v>0</v>
          </cell>
        </row>
        <row r="534">
          <cell r="J534">
            <v>0</v>
          </cell>
          <cell r="AC534">
            <v>0</v>
          </cell>
        </row>
        <row r="535">
          <cell r="J535">
            <v>0</v>
          </cell>
          <cell r="AC535">
            <v>0</v>
          </cell>
        </row>
        <row r="536">
          <cell r="J536">
            <v>0</v>
          </cell>
          <cell r="AC536">
            <v>0</v>
          </cell>
        </row>
        <row r="537">
          <cell r="J537">
            <v>0</v>
          </cell>
          <cell r="AC537">
            <v>0</v>
          </cell>
        </row>
        <row r="538">
          <cell r="J538">
            <v>0</v>
          </cell>
          <cell r="AC538">
            <v>0</v>
          </cell>
        </row>
        <row r="539">
          <cell r="J539">
            <v>0</v>
          </cell>
          <cell r="AC539">
            <v>0</v>
          </cell>
        </row>
        <row r="540">
          <cell r="J540">
            <v>0</v>
          </cell>
          <cell r="AC540">
            <v>0</v>
          </cell>
        </row>
        <row r="541">
          <cell r="J541">
            <v>0</v>
          </cell>
          <cell r="AC541">
            <v>0</v>
          </cell>
        </row>
        <row r="542">
          <cell r="J542">
            <v>0</v>
          </cell>
          <cell r="AC542">
            <v>0</v>
          </cell>
        </row>
        <row r="543">
          <cell r="J543">
            <v>0</v>
          </cell>
          <cell r="AC543">
            <v>0</v>
          </cell>
        </row>
        <row r="544">
          <cell r="J544">
            <v>0</v>
          </cell>
          <cell r="AC544">
            <v>0</v>
          </cell>
        </row>
        <row r="545">
          <cell r="J545">
            <v>0</v>
          </cell>
          <cell r="AC545">
            <v>0</v>
          </cell>
        </row>
        <row r="546">
          <cell r="J546">
            <v>0</v>
          </cell>
          <cell r="AC546">
            <v>0</v>
          </cell>
        </row>
        <row r="547">
          <cell r="J547">
            <v>0</v>
          </cell>
          <cell r="AC547">
            <v>0</v>
          </cell>
        </row>
        <row r="548">
          <cell r="J548">
            <v>0</v>
          </cell>
          <cell r="AC548">
            <v>0</v>
          </cell>
        </row>
        <row r="549">
          <cell r="J549">
            <v>0</v>
          </cell>
          <cell r="AC549">
            <v>0</v>
          </cell>
        </row>
        <row r="550">
          <cell r="J550">
            <v>0</v>
          </cell>
          <cell r="AC550">
            <v>0</v>
          </cell>
        </row>
        <row r="551">
          <cell r="J551">
            <v>0</v>
          </cell>
          <cell r="AC551">
            <v>0</v>
          </cell>
        </row>
        <row r="552">
          <cell r="J552">
            <v>0</v>
          </cell>
          <cell r="AC552">
            <v>0</v>
          </cell>
        </row>
        <row r="553">
          <cell r="J553">
            <v>0</v>
          </cell>
          <cell r="AC553">
            <v>0</v>
          </cell>
        </row>
        <row r="554">
          <cell r="J554">
            <v>0</v>
          </cell>
          <cell r="AC554">
            <v>0</v>
          </cell>
        </row>
        <row r="555">
          <cell r="J555">
            <v>0</v>
          </cell>
          <cell r="AC555">
            <v>0</v>
          </cell>
        </row>
        <row r="556">
          <cell r="J556">
            <v>0</v>
          </cell>
          <cell r="AC556">
            <v>0</v>
          </cell>
        </row>
        <row r="557">
          <cell r="J557">
            <v>0</v>
          </cell>
          <cell r="AC557">
            <v>0</v>
          </cell>
        </row>
        <row r="558">
          <cell r="J558">
            <v>0</v>
          </cell>
          <cell r="AC558">
            <v>0</v>
          </cell>
        </row>
        <row r="559">
          <cell r="J559">
            <v>0</v>
          </cell>
          <cell r="AC559">
            <v>0</v>
          </cell>
        </row>
        <row r="560">
          <cell r="J560">
            <v>0</v>
          </cell>
          <cell r="AC560">
            <v>0</v>
          </cell>
        </row>
        <row r="561">
          <cell r="J561">
            <v>0</v>
          </cell>
          <cell r="AC561">
            <v>0</v>
          </cell>
        </row>
        <row r="562">
          <cell r="J562">
            <v>0</v>
          </cell>
          <cell r="AC562">
            <v>0</v>
          </cell>
        </row>
        <row r="563">
          <cell r="J563">
            <v>0</v>
          </cell>
          <cell r="AC563">
            <v>0</v>
          </cell>
        </row>
        <row r="564">
          <cell r="J564">
            <v>0</v>
          </cell>
          <cell r="AC564">
            <v>0</v>
          </cell>
        </row>
        <row r="565">
          <cell r="J565">
            <v>0</v>
          </cell>
          <cell r="AC565">
            <v>0</v>
          </cell>
        </row>
        <row r="566">
          <cell r="J566">
            <v>0</v>
          </cell>
          <cell r="AC566">
            <v>0</v>
          </cell>
        </row>
        <row r="567">
          <cell r="J567">
            <v>0</v>
          </cell>
          <cell r="AC567">
            <v>0</v>
          </cell>
        </row>
        <row r="568">
          <cell r="J568">
            <v>0</v>
          </cell>
          <cell r="AC568">
            <v>0</v>
          </cell>
        </row>
        <row r="569">
          <cell r="J569">
            <v>0</v>
          </cell>
          <cell r="AC569">
            <v>0</v>
          </cell>
        </row>
        <row r="570">
          <cell r="J570">
            <v>0</v>
          </cell>
          <cell r="AC570">
            <v>0</v>
          </cell>
        </row>
        <row r="571">
          <cell r="J571">
            <v>0</v>
          </cell>
          <cell r="AC571">
            <v>0</v>
          </cell>
        </row>
        <row r="572">
          <cell r="J572">
            <v>0</v>
          </cell>
          <cell r="AC572">
            <v>0</v>
          </cell>
        </row>
        <row r="573">
          <cell r="J573">
            <v>0</v>
          </cell>
          <cell r="AC573">
            <v>0</v>
          </cell>
        </row>
        <row r="574">
          <cell r="J574">
            <v>0</v>
          </cell>
          <cell r="AC574">
            <v>0</v>
          </cell>
        </row>
        <row r="575">
          <cell r="J575">
            <v>0</v>
          </cell>
          <cell r="AC575">
            <v>0</v>
          </cell>
        </row>
        <row r="576">
          <cell r="J576">
            <v>0</v>
          </cell>
          <cell r="AC576">
            <v>0</v>
          </cell>
        </row>
        <row r="577">
          <cell r="J577">
            <v>0</v>
          </cell>
          <cell r="AC577">
            <v>0</v>
          </cell>
        </row>
        <row r="578">
          <cell r="J578">
            <v>0</v>
          </cell>
          <cell r="AC578">
            <v>0</v>
          </cell>
        </row>
        <row r="579">
          <cell r="J579">
            <v>0</v>
          </cell>
          <cell r="AC579">
            <v>0</v>
          </cell>
        </row>
        <row r="580">
          <cell r="J580">
            <v>0</v>
          </cell>
          <cell r="AC580">
            <v>0</v>
          </cell>
        </row>
        <row r="581">
          <cell r="J581">
            <v>0</v>
          </cell>
          <cell r="AC581">
            <v>0</v>
          </cell>
        </row>
        <row r="582">
          <cell r="J582">
            <v>0</v>
          </cell>
          <cell r="AC582">
            <v>0</v>
          </cell>
        </row>
        <row r="583">
          <cell r="J583">
            <v>0</v>
          </cell>
          <cell r="AC583">
            <v>0</v>
          </cell>
        </row>
        <row r="584">
          <cell r="J584">
            <v>0</v>
          </cell>
          <cell r="AC584">
            <v>0</v>
          </cell>
        </row>
        <row r="585">
          <cell r="J585">
            <v>0</v>
          </cell>
          <cell r="AC585">
            <v>0</v>
          </cell>
        </row>
        <row r="586">
          <cell r="J586">
            <v>0</v>
          </cell>
          <cell r="AC586">
            <v>0</v>
          </cell>
        </row>
        <row r="587">
          <cell r="J587">
            <v>0</v>
          </cell>
          <cell r="AC587">
            <v>0</v>
          </cell>
        </row>
        <row r="588">
          <cell r="J588">
            <v>0</v>
          </cell>
          <cell r="AC588">
            <v>0</v>
          </cell>
        </row>
        <row r="589">
          <cell r="J589">
            <v>0</v>
          </cell>
          <cell r="AC589">
            <v>0</v>
          </cell>
        </row>
        <row r="590">
          <cell r="J590">
            <v>0</v>
          </cell>
          <cell r="AC590">
            <v>0</v>
          </cell>
        </row>
        <row r="591">
          <cell r="J591">
            <v>0</v>
          </cell>
          <cell r="AC591">
            <v>0</v>
          </cell>
        </row>
        <row r="592">
          <cell r="J592">
            <v>0</v>
          </cell>
          <cell r="AC592">
            <v>0</v>
          </cell>
        </row>
        <row r="593">
          <cell r="J593">
            <v>0</v>
          </cell>
          <cell r="AC593">
            <v>0</v>
          </cell>
        </row>
        <row r="594">
          <cell r="J594">
            <v>0</v>
          </cell>
          <cell r="AC594">
            <v>0</v>
          </cell>
        </row>
        <row r="595">
          <cell r="J595">
            <v>0</v>
          </cell>
          <cell r="AC595">
            <v>0</v>
          </cell>
        </row>
        <row r="596">
          <cell r="J596">
            <v>0</v>
          </cell>
          <cell r="AC596">
            <v>0</v>
          </cell>
        </row>
        <row r="597">
          <cell r="J597">
            <v>0</v>
          </cell>
          <cell r="AC597">
            <v>0</v>
          </cell>
        </row>
        <row r="598">
          <cell r="J598">
            <v>0</v>
          </cell>
          <cell r="AC598">
            <v>0</v>
          </cell>
        </row>
        <row r="599">
          <cell r="J599">
            <v>0</v>
          </cell>
          <cell r="AC599">
            <v>0</v>
          </cell>
        </row>
        <row r="600">
          <cell r="J600">
            <v>0</v>
          </cell>
          <cell r="AC600">
            <v>0</v>
          </cell>
        </row>
        <row r="601">
          <cell r="J601">
            <v>0</v>
          </cell>
          <cell r="AC601">
            <v>0</v>
          </cell>
        </row>
        <row r="602">
          <cell r="J602">
            <v>0</v>
          </cell>
          <cell r="AC602">
            <v>0</v>
          </cell>
        </row>
        <row r="603">
          <cell r="J603">
            <v>0</v>
          </cell>
          <cell r="AC603">
            <v>0</v>
          </cell>
        </row>
        <row r="604">
          <cell r="J604">
            <v>0</v>
          </cell>
          <cell r="AC604">
            <v>0</v>
          </cell>
        </row>
        <row r="605">
          <cell r="J605">
            <v>0</v>
          </cell>
          <cell r="AC605">
            <v>0</v>
          </cell>
        </row>
        <row r="606">
          <cell r="J606">
            <v>0</v>
          </cell>
          <cell r="AC606">
            <v>0</v>
          </cell>
        </row>
        <row r="607">
          <cell r="J607">
            <v>0</v>
          </cell>
          <cell r="AC607">
            <v>0</v>
          </cell>
        </row>
        <row r="608">
          <cell r="J608">
            <v>0</v>
          </cell>
          <cell r="AC608">
            <v>0</v>
          </cell>
        </row>
        <row r="609">
          <cell r="J609">
            <v>0</v>
          </cell>
          <cell r="AC609">
            <v>0</v>
          </cell>
        </row>
        <row r="610">
          <cell r="J610">
            <v>0</v>
          </cell>
          <cell r="AC610">
            <v>0</v>
          </cell>
        </row>
        <row r="611">
          <cell r="J611">
            <v>0</v>
          </cell>
          <cell r="AC611">
            <v>0</v>
          </cell>
        </row>
        <row r="612">
          <cell r="J612">
            <v>0</v>
          </cell>
          <cell r="AC612">
            <v>0</v>
          </cell>
        </row>
        <row r="613">
          <cell r="J613">
            <v>0</v>
          </cell>
          <cell r="AC613">
            <v>0</v>
          </cell>
        </row>
        <row r="614">
          <cell r="J614">
            <v>0</v>
          </cell>
          <cell r="AC614">
            <v>0</v>
          </cell>
        </row>
        <row r="615">
          <cell r="J615">
            <v>0</v>
          </cell>
          <cell r="AC615">
            <v>0</v>
          </cell>
        </row>
        <row r="616">
          <cell r="J616">
            <v>0</v>
          </cell>
          <cell r="AC616">
            <v>0</v>
          </cell>
        </row>
        <row r="617">
          <cell r="J617">
            <v>0</v>
          </cell>
          <cell r="AC617">
            <v>0</v>
          </cell>
        </row>
        <row r="618">
          <cell r="J618">
            <v>0</v>
          </cell>
          <cell r="AC618">
            <v>0</v>
          </cell>
        </row>
        <row r="619">
          <cell r="J619">
            <v>0</v>
          </cell>
          <cell r="AC619">
            <v>0</v>
          </cell>
        </row>
        <row r="620">
          <cell r="J620">
            <v>0</v>
          </cell>
          <cell r="AC620">
            <v>0</v>
          </cell>
        </row>
        <row r="621">
          <cell r="J621">
            <v>0</v>
          </cell>
          <cell r="AC621">
            <v>0</v>
          </cell>
        </row>
        <row r="622">
          <cell r="J622">
            <v>0</v>
          </cell>
          <cell r="AC622">
            <v>0</v>
          </cell>
        </row>
        <row r="623">
          <cell r="J623">
            <v>0</v>
          </cell>
          <cell r="AC623">
            <v>0</v>
          </cell>
        </row>
        <row r="624">
          <cell r="J624">
            <v>0</v>
          </cell>
          <cell r="AC624">
            <v>0</v>
          </cell>
        </row>
        <row r="625">
          <cell r="J625">
            <v>0</v>
          </cell>
          <cell r="AC625">
            <v>0</v>
          </cell>
        </row>
        <row r="626">
          <cell r="J626">
            <v>0</v>
          </cell>
          <cell r="AC626">
            <v>0</v>
          </cell>
        </row>
        <row r="627">
          <cell r="J627">
            <v>0</v>
          </cell>
          <cell r="AC627">
            <v>0</v>
          </cell>
        </row>
        <row r="628">
          <cell r="J628">
            <v>0</v>
          </cell>
          <cell r="AC628">
            <v>0</v>
          </cell>
        </row>
        <row r="629">
          <cell r="J629">
            <v>0</v>
          </cell>
          <cell r="AC629">
            <v>0</v>
          </cell>
        </row>
        <row r="630">
          <cell r="J630">
            <v>0</v>
          </cell>
          <cell r="AC630">
            <v>0</v>
          </cell>
        </row>
        <row r="631">
          <cell r="J631">
            <v>0</v>
          </cell>
          <cell r="AC631">
            <v>0</v>
          </cell>
        </row>
        <row r="632">
          <cell r="J632">
            <v>0</v>
          </cell>
          <cell r="AC632">
            <v>0</v>
          </cell>
        </row>
        <row r="633">
          <cell r="J633">
            <v>0</v>
          </cell>
          <cell r="AC633">
            <v>0</v>
          </cell>
        </row>
        <row r="634">
          <cell r="J634">
            <v>0</v>
          </cell>
          <cell r="AC634">
            <v>0</v>
          </cell>
        </row>
        <row r="635">
          <cell r="J635">
            <v>0</v>
          </cell>
          <cell r="AC635">
            <v>0</v>
          </cell>
        </row>
        <row r="636">
          <cell r="J636">
            <v>0</v>
          </cell>
          <cell r="AC636">
            <v>0</v>
          </cell>
        </row>
        <row r="637">
          <cell r="J637">
            <v>0</v>
          </cell>
          <cell r="AC637">
            <v>0</v>
          </cell>
        </row>
        <row r="638">
          <cell r="J638">
            <v>0</v>
          </cell>
          <cell r="AC638">
            <v>0</v>
          </cell>
        </row>
        <row r="639">
          <cell r="J639">
            <v>0</v>
          </cell>
          <cell r="AC639">
            <v>0</v>
          </cell>
        </row>
        <row r="640">
          <cell r="J640">
            <v>0</v>
          </cell>
          <cell r="AC640">
            <v>0</v>
          </cell>
        </row>
        <row r="641">
          <cell r="J641">
            <v>0</v>
          </cell>
          <cell r="AC641">
            <v>0</v>
          </cell>
        </row>
        <row r="642">
          <cell r="J642">
            <v>0</v>
          </cell>
          <cell r="AC642">
            <v>0</v>
          </cell>
        </row>
        <row r="643">
          <cell r="J643">
            <v>0</v>
          </cell>
          <cell r="AC643">
            <v>0</v>
          </cell>
        </row>
        <row r="644">
          <cell r="J644">
            <v>0</v>
          </cell>
          <cell r="AC644">
            <v>0</v>
          </cell>
        </row>
        <row r="645">
          <cell r="J645">
            <v>0</v>
          </cell>
          <cell r="AC645">
            <v>0</v>
          </cell>
        </row>
        <row r="646">
          <cell r="J646">
            <v>0</v>
          </cell>
          <cell r="AC646">
            <v>0</v>
          </cell>
        </row>
        <row r="647">
          <cell r="J647">
            <v>0</v>
          </cell>
          <cell r="AC647">
            <v>0</v>
          </cell>
        </row>
        <row r="648">
          <cell r="J648">
            <v>0</v>
          </cell>
          <cell r="AC648">
            <v>0</v>
          </cell>
        </row>
        <row r="649">
          <cell r="J649">
            <v>0</v>
          </cell>
          <cell r="AC649">
            <v>0</v>
          </cell>
        </row>
        <row r="650">
          <cell r="J650">
            <v>0</v>
          </cell>
          <cell r="AC650">
            <v>0</v>
          </cell>
        </row>
        <row r="651">
          <cell r="J651">
            <v>0</v>
          </cell>
          <cell r="AC651">
            <v>0</v>
          </cell>
        </row>
        <row r="652">
          <cell r="J652">
            <v>0</v>
          </cell>
          <cell r="AC652">
            <v>0</v>
          </cell>
        </row>
        <row r="653">
          <cell r="J653">
            <v>0</v>
          </cell>
          <cell r="AC653">
            <v>0</v>
          </cell>
        </row>
        <row r="654">
          <cell r="J654">
            <v>0</v>
          </cell>
          <cell r="AC654">
            <v>0</v>
          </cell>
        </row>
        <row r="655">
          <cell r="J655">
            <v>0</v>
          </cell>
          <cell r="AC655">
            <v>0</v>
          </cell>
        </row>
        <row r="656">
          <cell r="J656">
            <v>0</v>
          </cell>
          <cell r="AC656">
            <v>0</v>
          </cell>
        </row>
        <row r="657">
          <cell r="J657">
            <v>0</v>
          </cell>
          <cell r="AC657">
            <v>0</v>
          </cell>
        </row>
        <row r="658">
          <cell r="J658">
            <v>0</v>
          </cell>
          <cell r="AC658">
            <v>0</v>
          </cell>
        </row>
        <row r="659">
          <cell r="J659">
            <v>0</v>
          </cell>
          <cell r="AC659">
            <v>0</v>
          </cell>
        </row>
        <row r="660">
          <cell r="J660">
            <v>0</v>
          </cell>
          <cell r="AC660">
            <v>0</v>
          </cell>
        </row>
        <row r="661">
          <cell r="J661">
            <v>0</v>
          </cell>
          <cell r="AC661">
            <v>0</v>
          </cell>
        </row>
        <row r="662">
          <cell r="J662">
            <v>0</v>
          </cell>
          <cell r="AC662">
            <v>0</v>
          </cell>
        </row>
        <row r="663">
          <cell r="J663">
            <v>0</v>
          </cell>
          <cell r="AC663">
            <v>0</v>
          </cell>
        </row>
        <row r="664">
          <cell r="J664">
            <v>0</v>
          </cell>
          <cell r="AC664">
            <v>0</v>
          </cell>
        </row>
        <row r="665">
          <cell r="J665">
            <v>0</v>
          </cell>
          <cell r="AC665">
            <v>0</v>
          </cell>
        </row>
        <row r="666">
          <cell r="J666">
            <v>0</v>
          </cell>
          <cell r="AC666">
            <v>0</v>
          </cell>
        </row>
        <row r="667">
          <cell r="J667">
            <v>0</v>
          </cell>
          <cell r="AC667">
            <v>0</v>
          </cell>
        </row>
        <row r="668">
          <cell r="J668">
            <v>0</v>
          </cell>
          <cell r="AC668">
            <v>0</v>
          </cell>
        </row>
        <row r="669">
          <cell r="J669">
            <v>0</v>
          </cell>
          <cell r="AC669">
            <v>0</v>
          </cell>
        </row>
        <row r="670">
          <cell r="J670">
            <v>0</v>
          </cell>
          <cell r="AC670">
            <v>0</v>
          </cell>
        </row>
        <row r="671">
          <cell r="J671">
            <v>0</v>
          </cell>
          <cell r="AC671">
            <v>0</v>
          </cell>
        </row>
        <row r="672">
          <cell r="J672">
            <v>0</v>
          </cell>
          <cell r="AC672">
            <v>0</v>
          </cell>
        </row>
        <row r="673">
          <cell r="J673">
            <v>0</v>
          </cell>
          <cell r="AC673">
            <v>0</v>
          </cell>
        </row>
        <row r="674">
          <cell r="J674">
            <v>0</v>
          </cell>
          <cell r="AC674">
            <v>0</v>
          </cell>
        </row>
        <row r="675">
          <cell r="J675">
            <v>0</v>
          </cell>
          <cell r="AC675">
            <v>0</v>
          </cell>
        </row>
        <row r="676">
          <cell r="J676">
            <v>0</v>
          </cell>
          <cell r="AC676">
            <v>0</v>
          </cell>
        </row>
        <row r="677">
          <cell r="J677">
            <v>0</v>
          </cell>
          <cell r="AC677">
            <v>0</v>
          </cell>
        </row>
        <row r="678">
          <cell r="J678">
            <v>0</v>
          </cell>
          <cell r="AC678">
            <v>0</v>
          </cell>
        </row>
        <row r="679">
          <cell r="J679">
            <v>0</v>
          </cell>
          <cell r="AC679">
            <v>0</v>
          </cell>
        </row>
        <row r="680">
          <cell r="J680">
            <v>0</v>
          </cell>
          <cell r="AC680">
            <v>0</v>
          </cell>
        </row>
        <row r="681">
          <cell r="J681">
            <v>0</v>
          </cell>
          <cell r="AC681">
            <v>0</v>
          </cell>
        </row>
        <row r="682">
          <cell r="J682">
            <v>0</v>
          </cell>
          <cell r="AC682">
            <v>0</v>
          </cell>
        </row>
        <row r="683">
          <cell r="J683">
            <v>0</v>
          </cell>
          <cell r="AC683">
            <v>0</v>
          </cell>
        </row>
        <row r="684">
          <cell r="J684">
            <v>0</v>
          </cell>
          <cell r="AC684">
            <v>0</v>
          </cell>
        </row>
        <row r="685">
          <cell r="J685">
            <v>0</v>
          </cell>
          <cell r="AC685">
            <v>0</v>
          </cell>
        </row>
        <row r="686">
          <cell r="J686">
            <v>0</v>
          </cell>
          <cell r="AC686">
            <v>0</v>
          </cell>
        </row>
        <row r="687">
          <cell r="J687">
            <v>0</v>
          </cell>
          <cell r="AC687">
            <v>0</v>
          </cell>
        </row>
        <row r="688">
          <cell r="J688">
            <v>0</v>
          </cell>
          <cell r="AC688">
            <v>0</v>
          </cell>
        </row>
        <row r="689">
          <cell r="J689">
            <v>0</v>
          </cell>
          <cell r="AC689">
            <v>0</v>
          </cell>
        </row>
        <row r="690">
          <cell r="J690">
            <v>0</v>
          </cell>
          <cell r="AC690">
            <v>0</v>
          </cell>
        </row>
        <row r="691">
          <cell r="J691">
            <v>0</v>
          </cell>
          <cell r="AC691">
            <v>0</v>
          </cell>
        </row>
        <row r="692">
          <cell r="J692">
            <v>0</v>
          </cell>
          <cell r="AC692">
            <v>0</v>
          </cell>
        </row>
        <row r="693">
          <cell r="J693">
            <v>0</v>
          </cell>
          <cell r="AC693">
            <v>0</v>
          </cell>
        </row>
        <row r="694">
          <cell r="J694">
            <v>0</v>
          </cell>
          <cell r="AC694">
            <v>0</v>
          </cell>
        </row>
        <row r="695">
          <cell r="J695">
            <v>0</v>
          </cell>
          <cell r="AC695">
            <v>0</v>
          </cell>
        </row>
        <row r="696">
          <cell r="J696">
            <v>0</v>
          </cell>
          <cell r="AC696">
            <v>0</v>
          </cell>
        </row>
        <row r="697">
          <cell r="J697">
            <v>0</v>
          </cell>
          <cell r="AC697">
            <v>0</v>
          </cell>
        </row>
        <row r="698">
          <cell r="J698">
            <v>0</v>
          </cell>
          <cell r="AC698">
            <v>0</v>
          </cell>
        </row>
        <row r="699">
          <cell r="J699">
            <v>0</v>
          </cell>
          <cell r="AC699">
            <v>0</v>
          </cell>
        </row>
        <row r="700">
          <cell r="J700">
            <v>0</v>
          </cell>
          <cell r="AC700">
            <v>0</v>
          </cell>
        </row>
        <row r="701">
          <cell r="J701">
            <v>0</v>
          </cell>
          <cell r="AC701">
            <v>0</v>
          </cell>
        </row>
        <row r="702">
          <cell r="J702">
            <v>0</v>
          </cell>
          <cell r="AC702">
            <v>0</v>
          </cell>
        </row>
        <row r="703">
          <cell r="J703">
            <v>0</v>
          </cell>
          <cell r="AC703">
            <v>0</v>
          </cell>
        </row>
        <row r="704">
          <cell r="J704">
            <v>0</v>
          </cell>
          <cell r="AC704">
            <v>0</v>
          </cell>
        </row>
        <row r="705">
          <cell r="J705">
            <v>0</v>
          </cell>
          <cell r="AC705">
            <v>0</v>
          </cell>
        </row>
        <row r="706">
          <cell r="J706">
            <v>0</v>
          </cell>
          <cell r="AC706">
            <v>0</v>
          </cell>
        </row>
        <row r="707">
          <cell r="J707">
            <v>0</v>
          </cell>
          <cell r="AC707">
            <v>0</v>
          </cell>
        </row>
        <row r="708">
          <cell r="J708">
            <v>0</v>
          </cell>
          <cell r="AC708">
            <v>0</v>
          </cell>
        </row>
        <row r="709">
          <cell r="J709">
            <v>0</v>
          </cell>
          <cell r="AC709">
            <v>0</v>
          </cell>
        </row>
        <row r="710">
          <cell r="J710">
            <v>0</v>
          </cell>
          <cell r="AC710">
            <v>0</v>
          </cell>
        </row>
        <row r="711">
          <cell r="J711">
            <v>0</v>
          </cell>
          <cell r="AC711">
            <v>0</v>
          </cell>
        </row>
        <row r="712">
          <cell r="J712">
            <v>0</v>
          </cell>
          <cell r="AC712">
            <v>0</v>
          </cell>
        </row>
        <row r="713">
          <cell r="J713">
            <v>0</v>
          </cell>
          <cell r="AC713">
            <v>0</v>
          </cell>
        </row>
        <row r="714">
          <cell r="J714">
            <v>0</v>
          </cell>
          <cell r="AC714">
            <v>0</v>
          </cell>
        </row>
        <row r="715">
          <cell r="J715">
            <v>0</v>
          </cell>
          <cell r="AC715">
            <v>0</v>
          </cell>
        </row>
        <row r="716">
          <cell r="J716">
            <v>0</v>
          </cell>
          <cell r="AC716">
            <v>0</v>
          </cell>
        </row>
        <row r="717">
          <cell r="J717">
            <v>0</v>
          </cell>
          <cell r="AC717">
            <v>0</v>
          </cell>
        </row>
        <row r="718">
          <cell r="J718">
            <v>0</v>
          </cell>
          <cell r="AC718">
            <v>0</v>
          </cell>
        </row>
        <row r="719">
          <cell r="J719">
            <v>0</v>
          </cell>
          <cell r="AC719">
            <v>0</v>
          </cell>
        </row>
        <row r="720">
          <cell r="J720">
            <v>0</v>
          </cell>
          <cell r="AC720">
            <v>0</v>
          </cell>
        </row>
        <row r="721">
          <cell r="J721">
            <v>0</v>
          </cell>
          <cell r="AC721">
            <v>0</v>
          </cell>
        </row>
        <row r="722">
          <cell r="J722">
            <v>0</v>
          </cell>
          <cell r="AC722">
            <v>0</v>
          </cell>
        </row>
        <row r="723">
          <cell r="J723">
            <v>0</v>
          </cell>
          <cell r="AC723">
            <v>0</v>
          </cell>
        </row>
        <row r="724">
          <cell r="J724">
            <v>0</v>
          </cell>
          <cell r="AC724">
            <v>0</v>
          </cell>
        </row>
        <row r="725">
          <cell r="J725">
            <v>0</v>
          </cell>
          <cell r="AC725">
            <v>0</v>
          </cell>
        </row>
        <row r="726">
          <cell r="J726">
            <v>0</v>
          </cell>
          <cell r="AC726">
            <v>0</v>
          </cell>
        </row>
        <row r="727">
          <cell r="J727">
            <v>0</v>
          </cell>
          <cell r="AC727">
            <v>0</v>
          </cell>
        </row>
        <row r="728">
          <cell r="J728">
            <v>0</v>
          </cell>
          <cell r="AC728">
            <v>0</v>
          </cell>
        </row>
        <row r="729">
          <cell r="J729">
            <v>0</v>
          </cell>
          <cell r="AC729">
            <v>0</v>
          </cell>
        </row>
        <row r="730">
          <cell r="J730">
            <v>0</v>
          </cell>
          <cell r="AC730">
            <v>0</v>
          </cell>
        </row>
        <row r="731">
          <cell r="J731">
            <v>0</v>
          </cell>
          <cell r="AC731">
            <v>0</v>
          </cell>
        </row>
        <row r="732">
          <cell r="J732">
            <v>0</v>
          </cell>
          <cell r="AC732">
            <v>0</v>
          </cell>
        </row>
        <row r="733">
          <cell r="J733">
            <v>0</v>
          </cell>
          <cell r="AC733">
            <v>0</v>
          </cell>
        </row>
        <row r="734">
          <cell r="J734">
            <v>0</v>
          </cell>
          <cell r="AC734">
            <v>0</v>
          </cell>
        </row>
        <row r="735">
          <cell r="J735">
            <v>0</v>
          </cell>
          <cell r="AC735">
            <v>0</v>
          </cell>
        </row>
        <row r="736">
          <cell r="J736">
            <v>0</v>
          </cell>
          <cell r="AC736">
            <v>0</v>
          </cell>
        </row>
        <row r="737">
          <cell r="J737">
            <v>0</v>
          </cell>
          <cell r="AC737">
            <v>0</v>
          </cell>
        </row>
        <row r="738">
          <cell r="J738">
            <v>0</v>
          </cell>
          <cell r="AC738">
            <v>0</v>
          </cell>
        </row>
        <row r="739">
          <cell r="J739">
            <v>0</v>
          </cell>
          <cell r="AC739">
            <v>0</v>
          </cell>
        </row>
        <row r="740">
          <cell r="J740">
            <v>0</v>
          </cell>
          <cell r="AC740">
            <v>0</v>
          </cell>
        </row>
        <row r="741">
          <cell r="J741">
            <v>0</v>
          </cell>
          <cell r="AC741">
            <v>0</v>
          </cell>
        </row>
        <row r="742">
          <cell r="J742">
            <v>0</v>
          </cell>
          <cell r="AC742">
            <v>0</v>
          </cell>
        </row>
        <row r="743">
          <cell r="J743">
            <v>0</v>
          </cell>
          <cell r="AC743">
            <v>0</v>
          </cell>
        </row>
        <row r="744">
          <cell r="J744">
            <v>0</v>
          </cell>
          <cell r="AC744">
            <v>0</v>
          </cell>
        </row>
        <row r="745">
          <cell r="J745">
            <v>0</v>
          </cell>
          <cell r="AC745">
            <v>0</v>
          </cell>
        </row>
        <row r="746">
          <cell r="J746">
            <v>0</v>
          </cell>
          <cell r="AC746">
            <v>0</v>
          </cell>
        </row>
        <row r="747">
          <cell r="J747">
            <v>0</v>
          </cell>
          <cell r="AC747">
            <v>0</v>
          </cell>
        </row>
        <row r="748">
          <cell r="J748">
            <v>0</v>
          </cell>
          <cell r="AC748">
            <v>0</v>
          </cell>
        </row>
        <row r="749">
          <cell r="J749">
            <v>0</v>
          </cell>
          <cell r="AC749">
            <v>0</v>
          </cell>
        </row>
        <row r="750">
          <cell r="J750">
            <v>0</v>
          </cell>
          <cell r="AC750">
            <v>0</v>
          </cell>
        </row>
        <row r="751">
          <cell r="J751">
            <v>0</v>
          </cell>
          <cell r="AC751">
            <v>0</v>
          </cell>
        </row>
        <row r="752">
          <cell r="J752">
            <v>0</v>
          </cell>
          <cell r="AC752">
            <v>0</v>
          </cell>
        </row>
        <row r="753">
          <cell r="J753">
            <v>0</v>
          </cell>
          <cell r="AC753">
            <v>0</v>
          </cell>
        </row>
        <row r="754">
          <cell r="J754">
            <v>0</v>
          </cell>
          <cell r="AC754">
            <v>0</v>
          </cell>
        </row>
        <row r="755">
          <cell r="J755">
            <v>0</v>
          </cell>
          <cell r="AC755">
            <v>0</v>
          </cell>
        </row>
        <row r="756">
          <cell r="J756">
            <v>0</v>
          </cell>
          <cell r="AC756">
            <v>0</v>
          </cell>
        </row>
        <row r="757">
          <cell r="J757">
            <v>0</v>
          </cell>
          <cell r="AC757">
            <v>0</v>
          </cell>
        </row>
        <row r="758">
          <cell r="J758">
            <v>0</v>
          </cell>
          <cell r="AC758">
            <v>0</v>
          </cell>
        </row>
        <row r="759">
          <cell r="J759">
            <v>0</v>
          </cell>
          <cell r="AC759">
            <v>0</v>
          </cell>
        </row>
        <row r="760">
          <cell r="J760">
            <v>0</v>
          </cell>
          <cell r="AC760">
            <v>0</v>
          </cell>
        </row>
        <row r="761">
          <cell r="J761">
            <v>0</v>
          </cell>
          <cell r="AC761">
            <v>0</v>
          </cell>
        </row>
        <row r="762">
          <cell r="J762">
            <v>0</v>
          </cell>
          <cell r="AC762">
            <v>0</v>
          </cell>
        </row>
        <row r="763">
          <cell r="J763">
            <v>0</v>
          </cell>
          <cell r="AC763">
            <v>0</v>
          </cell>
        </row>
        <row r="764">
          <cell r="J764">
            <v>0</v>
          </cell>
          <cell r="AC764">
            <v>0</v>
          </cell>
        </row>
        <row r="765">
          <cell r="J765">
            <v>0</v>
          </cell>
          <cell r="AC765">
            <v>0</v>
          </cell>
        </row>
        <row r="766">
          <cell r="J766">
            <v>0</v>
          </cell>
          <cell r="AC766">
            <v>0</v>
          </cell>
        </row>
        <row r="767">
          <cell r="J767">
            <v>0</v>
          </cell>
          <cell r="AC767">
            <v>0</v>
          </cell>
        </row>
        <row r="768">
          <cell r="J768">
            <v>0</v>
          </cell>
          <cell r="AC768">
            <v>0</v>
          </cell>
        </row>
        <row r="769">
          <cell r="J769">
            <v>0</v>
          </cell>
          <cell r="AC769">
            <v>0</v>
          </cell>
        </row>
        <row r="770">
          <cell r="J770">
            <v>0</v>
          </cell>
          <cell r="AC770">
            <v>0</v>
          </cell>
        </row>
        <row r="771">
          <cell r="J771">
            <v>0</v>
          </cell>
          <cell r="AC771">
            <v>0</v>
          </cell>
        </row>
        <row r="772">
          <cell r="J772">
            <v>0</v>
          </cell>
          <cell r="AC772">
            <v>0</v>
          </cell>
        </row>
        <row r="773">
          <cell r="J773">
            <v>0</v>
          </cell>
          <cell r="AC773">
            <v>0</v>
          </cell>
        </row>
        <row r="774">
          <cell r="J774">
            <v>0</v>
          </cell>
          <cell r="AC774">
            <v>0</v>
          </cell>
        </row>
        <row r="775">
          <cell r="J775">
            <v>0</v>
          </cell>
          <cell r="AC775">
            <v>0</v>
          </cell>
        </row>
        <row r="776">
          <cell r="J776">
            <v>0</v>
          </cell>
          <cell r="AC776">
            <v>0</v>
          </cell>
        </row>
        <row r="777">
          <cell r="J777">
            <v>0</v>
          </cell>
          <cell r="AC777">
            <v>0</v>
          </cell>
        </row>
        <row r="778">
          <cell r="J778">
            <v>0</v>
          </cell>
          <cell r="AC778">
            <v>0</v>
          </cell>
        </row>
        <row r="779">
          <cell r="J779">
            <v>0</v>
          </cell>
          <cell r="AC779">
            <v>0</v>
          </cell>
        </row>
        <row r="780">
          <cell r="J780">
            <v>0</v>
          </cell>
          <cell r="AC780">
            <v>0</v>
          </cell>
        </row>
        <row r="781">
          <cell r="J781">
            <v>0</v>
          </cell>
          <cell r="AC781">
            <v>0</v>
          </cell>
        </row>
        <row r="782">
          <cell r="J782">
            <v>0</v>
          </cell>
          <cell r="AC782">
            <v>0</v>
          </cell>
        </row>
        <row r="783">
          <cell r="J783">
            <v>0</v>
          </cell>
          <cell r="AC783">
            <v>0</v>
          </cell>
        </row>
        <row r="784">
          <cell r="J784">
            <v>0</v>
          </cell>
          <cell r="AC784">
            <v>0</v>
          </cell>
        </row>
        <row r="785">
          <cell r="J785">
            <v>0</v>
          </cell>
          <cell r="AC785">
            <v>0</v>
          </cell>
        </row>
        <row r="786">
          <cell r="J786">
            <v>0</v>
          </cell>
          <cell r="AC786">
            <v>0</v>
          </cell>
        </row>
        <row r="787">
          <cell r="J787">
            <v>0</v>
          </cell>
          <cell r="AC787">
            <v>0</v>
          </cell>
        </row>
        <row r="788">
          <cell r="J788">
            <v>0</v>
          </cell>
          <cell r="AC788">
            <v>0</v>
          </cell>
        </row>
        <row r="789">
          <cell r="J789">
            <v>0</v>
          </cell>
          <cell r="AC789">
            <v>0</v>
          </cell>
        </row>
        <row r="790">
          <cell r="J790">
            <v>0</v>
          </cell>
          <cell r="AC790">
            <v>0</v>
          </cell>
        </row>
        <row r="791">
          <cell r="J791">
            <v>0</v>
          </cell>
          <cell r="AC791">
            <v>0</v>
          </cell>
        </row>
        <row r="792">
          <cell r="J792">
            <v>0</v>
          </cell>
          <cell r="AC792">
            <v>0</v>
          </cell>
        </row>
        <row r="793">
          <cell r="J793">
            <v>0</v>
          </cell>
          <cell r="AC793">
            <v>0</v>
          </cell>
        </row>
        <row r="794">
          <cell r="J794">
            <v>0</v>
          </cell>
          <cell r="AC794">
            <v>0</v>
          </cell>
        </row>
        <row r="795">
          <cell r="J795">
            <v>0</v>
          </cell>
          <cell r="AC795">
            <v>0</v>
          </cell>
        </row>
        <row r="796">
          <cell r="J796">
            <v>0</v>
          </cell>
          <cell r="AC796">
            <v>0</v>
          </cell>
        </row>
        <row r="797">
          <cell r="J797">
            <v>0</v>
          </cell>
          <cell r="AC797">
            <v>0</v>
          </cell>
        </row>
        <row r="798">
          <cell r="J798">
            <v>0</v>
          </cell>
          <cell r="AC798">
            <v>0</v>
          </cell>
        </row>
        <row r="799">
          <cell r="J799">
            <v>0</v>
          </cell>
          <cell r="AC799">
            <v>0</v>
          </cell>
        </row>
        <row r="800">
          <cell r="J800">
            <v>0</v>
          </cell>
          <cell r="AC800">
            <v>0</v>
          </cell>
        </row>
        <row r="801">
          <cell r="J801">
            <v>0</v>
          </cell>
          <cell r="AC801">
            <v>0</v>
          </cell>
        </row>
        <row r="802">
          <cell r="J802">
            <v>0</v>
          </cell>
          <cell r="AC802">
            <v>0</v>
          </cell>
        </row>
        <row r="803">
          <cell r="J803">
            <v>0</v>
          </cell>
          <cell r="AC803">
            <v>0</v>
          </cell>
        </row>
        <row r="804">
          <cell r="J804">
            <v>0</v>
          </cell>
          <cell r="AC804">
            <v>0</v>
          </cell>
        </row>
        <row r="805">
          <cell r="J805">
            <v>0</v>
          </cell>
          <cell r="AC805">
            <v>0</v>
          </cell>
        </row>
        <row r="806">
          <cell r="J806">
            <v>0</v>
          </cell>
          <cell r="AC806">
            <v>0</v>
          </cell>
        </row>
        <row r="807">
          <cell r="J807">
            <v>0</v>
          </cell>
          <cell r="AC807">
            <v>0</v>
          </cell>
        </row>
        <row r="808">
          <cell r="J808">
            <v>0</v>
          </cell>
          <cell r="AC808">
            <v>0</v>
          </cell>
        </row>
        <row r="809">
          <cell r="J809">
            <v>0</v>
          </cell>
          <cell r="AC809">
            <v>0</v>
          </cell>
        </row>
        <row r="810">
          <cell r="J810">
            <v>0</v>
          </cell>
          <cell r="AC810">
            <v>0</v>
          </cell>
        </row>
        <row r="811">
          <cell r="J811">
            <v>0</v>
          </cell>
          <cell r="AC811">
            <v>0</v>
          </cell>
        </row>
        <row r="812">
          <cell r="J812">
            <v>0</v>
          </cell>
          <cell r="AC812">
            <v>0</v>
          </cell>
        </row>
        <row r="813">
          <cell r="J813">
            <v>0</v>
          </cell>
          <cell r="AC813">
            <v>0</v>
          </cell>
        </row>
        <row r="814">
          <cell r="J814">
            <v>0</v>
          </cell>
          <cell r="AC814">
            <v>0</v>
          </cell>
        </row>
        <row r="815">
          <cell r="J815">
            <v>0</v>
          </cell>
          <cell r="AC815">
            <v>0</v>
          </cell>
        </row>
        <row r="816">
          <cell r="J816">
            <v>0</v>
          </cell>
          <cell r="AC816">
            <v>0</v>
          </cell>
        </row>
        <row r="817">
          <cell r="J817">
            <v>0</v>
          </cell>
          <cell r="AC817">
            <v>0</v>
          </cell>
        </row>
        <row r="818">
          <cell r="J818">
            <v>0</v>
          </cell>
          <cell r="AC818">
            <v>0</v>
          </cell>
        </row>
        <row r="819">
          <cell r="J819">
            <v>0</v>
          </cell>
          <cell r="AC819">
            <v>0</v>
          </cell>
        </row>
        <row r="820">
          <cell r="J820">
            <v>0</v>
          </cell>
          <cell r="AC820">
            <v>0</v>
          </cell>
        </row>
        <row r="821">
          <cell r="J821">
            <v>0</v>
          </cell>
          <cell r="AC821">
            <v>0</v>
          </cell>
        </row>
        <row r="822">
          <cell r="J822">
            <v>0</v>
          </cell>
          <cell r="AC822">
            <v>0</v>
          </cell>
        </row>
        <row r="823">
          <cell r="J823">
            <v>0</v>
          </cell>
          <cell r="AC823">
            <v>0</v>
          </cell>
        </row>
        <row r="824">
          <cell r="J824">
            <v>0</v>
          </cell>
          <cell r="AC824">
            <v>0</v>
          </cell>
        </row>
        <row r="825">
          <cell r="J825">
            <v>0</v>
          </cell>
          <cell r="AC825">
            <v>0</v>
          </cell>
        </row>
        <row r="826">
          <cell r="J826">
            <v>0</v>
          </cell>
          <cell r="AC826">
            <v>0</v>
          </cell>
        </row>
        <row r="827">
          <cell r="J827">
            <v>0</v>
          </cell>
          <cell r="AC827">
            <v>0</v>
          </cell>
        </row>
        <row r="828">
          <cell r="J828">
            <v>0</v>
          </cell>
          <cell r="AC828">
            <v>0</v>
          </cell>
        </row>
        <row r="829">
          <cell r="J829">
            <v>0</v>
          </cell>
          <cell r="AC829">
            <v>0</v>
          </cell>
        </row>
        <row r="830">
          <cell r="J830">
            <v>0</v>
          </cell>
          <cell r="AC830">
            <v>0</v>
          </cell>
        </row>
        <row r="831">
          <cell r="J831">
            <v>0</v>
          </cell>
          <cell r="AC831">
            <v>0</v>
          </cell>
        </row>
        <row r="832">
          <cell r="J832">
            <v>0</v>
          </cell>
          <cell r="AC832">
            <v>0</v>
          </cell>
        </row>
        <row r="833">
          <cell r="J833">
            <v>0</v>
          </cell>
          <cell r="AC833">
            <v>0</v>
          </cell>
        </row>
        <row r="834">
          <cell r="J834">
            <v>0</v>
          </cell>
          <cell r="AC834">
            <v>0</v>
          </cell>
        </row>
        <row r="835">
          <cell r="J835">
            <v>0</v>
          </cell>
          <cell r="AC835">
            <v>0</v>
          </cell>
        </row>
        <row r="836">
          <cell r="J836">
            <v>0</v>
          </cell>
          <cell r="AC836">
            <v>0</v>
          </cell>
        </row>
        <row r="837">
          <cell r="J837">
            <v>0</v>
          </cell>
          <cell r="AC837">
            <v>0</v>
          </cell>
        </row>
        <row r="838">
          <cell r="J838">
            <v>0</v>
          </cell>
          <cell r="AC838">
            <v>0</v>
          </cell>
        </row>
        <row r="839">
          <cell r="J839">
            <v>0</v>
          </cell>
          <cell r="AC839">
            <v>0</v>
          </cell>
        </row>
        <row r="840">
          <cell r="J840">
            <v>0</v>
          </cell>
          <cell r="AC840">
            <v>0</v>
          </cell>
        </row>
        <row r="841">
          <cell r="J841">
            <v>0</v>
          </cell>
          <cell r="AC841">
            <v>0</v>
          </cell>
        </row>
        <row r="842">
          <cell r="J842">
            <v>0</v>
          </cell>
          <cell r="AC842">
            <v>0</v>
          </cell>
        </row>
        <row r="843">
          <cell r="J843">
            <v>0</v>
          </cell>
          <cell r="AC843">
            <v>0</v>
          </cell>
        </row>
        <row r="844">
          <cell r="J844">
            <v>0</v>
          </cell>
          <cell r="AC844">
            <v>0</v>
          </cell>
        </row>
        <row r="845">
          <cell r="J845">
            <v>0</v>
          </cell>
          <cell r="AC845">
            <v>0</v>
          </cell>
        </row>
        <row r="846">
          <cell r="J846">
            <v>0</v>
          </cell>
          <cell r="AC846">
            <v>0</v>
          </cell>
        </row>
        <row r="847">
          <cell r="J847">
            <v>0</v>
          </cell>
          <cell r="AC847">
            <v>0</v>
          </cell>
        </row>
        <row r="848">
          <cell r="J848">
            <v>0</v>
          </cell>
          <cell r="AC848">
            <v>0</v>
          </cell>
        </row>
        <row r="849">
          <cell r="J849">
            <v>0</v>
          </cell>
          <cell r="AC849">
            <v>0</v>
          </cell>
        </row>
        <row r="850">
          <cell r="J850">
            <v>0</v>
          </cell>
          <cell r="AC850">
            <v>0</v>
          </cell>
        </row>
        <row r="851">
          <cell r="J851">
            <v>0</v>
          </cell>
          <cell r="AC851">
            <v>0</v>
          </cell>
        </row>
        <row r="852">
          <cell r="J852">
            <v>0</v>
          </cell>
          <cell r="AC852">
            <v>0</v>
          </cell>
        </row>
        <row r="853">
          <cell r="J853">
            <v>0</v>
          </cell>
          <cell r="AC853">
            <v>0</v>
          </cell>
        </row>
        <row r="854">
          <cell r="J854">
            <v>0</v>
          </cell>
          <cell r="AC854">
            <v>0</v>
          </cell>
        </row>
        <row r="855">
          <cell r="J855">
            <v>0</v>
          </cell>
          <cell r="AC855">
            <v>0</v>
          </cell>
        </row>
        <row r="856">
          <cell r="J856">
            <v>0</v>
          </cell>
          <cell r="AC856">
            <v>0</v>
          </cell>
        </row>
        <row r="857">
          <cell r="J857">
            <v>0</v>
          </cell>
          <cell r="AC857">
            <v>0</v>
          </cell>
        </row>
        <row r="858">
          <cell r="J858">
            <v>0</v>
          </cell>
          <cell r="AC858">
            <v>0</v>
          </cell>
        </row>
        <row r="859">
          <cell r="J859">
            <v>0</v>
          </cell>
          <cell r="AC859">
            <v>0</v>
          </cell>
        </row>
        <row r="860">
          <cell r="J860">
            <v>0</v>
          </cell>
          <cell r="AC860">
            <v>0</v>
          </cell>
        </row>
        <row r="861">
          <cell r="J861">
            <v>0</v>
          </cell>
          <cell r="AC861">
            <v>0</v>
          </cell>
        </row>
        <row r="862">
          <cell r="J862">
            <v>0</v>
          </cell>
          <cell r="AC862">
            <v>0</v>
          </cell>
        </row>
        <row r="863">
          <cell r="J863">
            <v>0</v>
          </cell>
          <cell r="AC863">
            <v>0</v>
          </cell>
        </row>
        <row r="864">
          <cell r="J864">
            <v>0</v>
          </cell>
          <cell r="AC864">
            <v>0</v>
          </cell>
        </row>
        <row r="865">
          <cell r="J865">
            <v>0</v>
          </cell>
          <cell r="AC865">
            <v>0</v>
          </cell>
        </row>
        <row r="866">
          <cell r="J866">
            <v>0</v>
          </cell>
          <cell r="AC866">
            <v>0</v>
          </cell>
        </row>
        <row r="867">
          <cell r="J867">
            <v>0</v>
          </cell>
          <cell r="AC867">
            <v>0</v>
          </cell>
        </row>
        <row r="868">
          <cell r="J868">
            <v>0</v>
          </cell>
          <cell r="AC868">
            <v>0</v>
          </cell>
        </row>
        <row r="869">
          <cell r="J869">
            <v>0</v>
          </cell>
          <cell r="AC869">
            <v>0</v>
          </cell>
        </row>
        <row r="870">
          <cell r="J870">
            <v>0</v>
          </cell>
          <cell r="AC870">
            <v>0</v>
          </cell>
        </row>
        <row r="871">
          <cell r="J871">
            <v>0</v>
          </cell>
          <cell r="AC871">
            <v>0</v>
          </cell>
        </row>
        <row r="872">
          <cell r="J872">
            <v>0</v>
          </cell>
          <cell r="AC872">
            <v>0</v>
          </cell>
        </row>
        <row r="873">
          <cell r="J873">
            <v>0</v>
          </cell>
          <cell r="AC873">
            <v>0</v>
          </cell>
        </row>
        <row r="874">
          <cell r="J874">
            <v>0</v>
          </cell>
          <cell r="AC874">
            <v>0</v>
          </cell>
        </row>
        <row r="875">
          <cell r="J875">
            <v>0</v>
          </cell>
          <cell r="AC875">
            <v>0</v>
          </cell>
        </row>
        <row r="876">
          <cell r="J876">
            <v>0</v>
          </cell>
          <cell r="AC876">
            <v>0</v>
          </cell>
        </row>
        <row r="877">
          <cell r="J877">
            <v>0</v>
          </cell>
          <cell r="AC877">
            <v>0</v>
          </cell>
        </row>
        <row r="878">
          <cell r="J878">
            <v>0</v>
          </cell>
          <cell r="AC878">
            <v>0</v>
          </cell>
        </row>
        <row r="879">
          <cell r="J879">
            <v>0</v>
          </cell>
          <cell r="AC879">
            <v>0</v>
          </cell>
        </row>
        <row r="880">
          <cell r="J880">
            <v>0</v>
          </cell>
          <cell r="AC880">
            <v>0</v>
          </cell>
        </row>
        <row r="881">
          <cell r="J881">
            <v>0</v>
          </cell>
          <cell r="AC881">
            <v>0</v>
          </cell>
        </row>
        <row r="882">
          <cell r="J882">
            <v>0</v>
          </cell>
          <cell r="AC882">
            <v>0</v>
          </cell>
        </row>
        <row r="883">
          <cell r="J883">
            <v>0</v>
          </cell>
          <cell r="AC883">
            <v>0</v>
          </cell>
        </row>
        <row r="884">
          <cell r="J884">
            <v>0</v>
          </cell>
          <cell r="AC884">
            <v>0</v>
          </cell>
        </row>
        <row r="885">
          <cell r="J885">
            <v>0</v>
          </cell>
          <cell r="AC885">
            <v>0</v>
          </cell>
        </row>
        <row r="886">
          <cell r="J886">
            <v>0</v>
          </cell>
          <cell r="AC886">
            <v>0</v>
          </cell>
        </row>
        <row r="887">
          <cell r="J887">
            <v>0</v>
          </cell>
          <cell r="AC887">
            <v>0</v>
          </cell>
        </row>
        <row r="888">
          <cell r="J888">
            <v>0</v>
          </cell>
          <cell r="AC888">
            <v>0</v>
          </cell>
        </row>
        <row r="889">
          <cell r="J889">
            <v>0</v>
          </cell>
          <cell r="AC889">
            <v>0</v>
          </cell>
        </row>
        <row r="890">
          <cell r="J890">
            <v>0</v>
          </cell>
          <cell r="AC890">
            <v>0</v>
          </cell>
        </row>
        <row r="891">
          <cell r="J891">
            <v>0</v>
          </cell>
          <cell r="AC891">
            <v>0</v>
          </cell>
        </row>
        <row r="892">
          <cell r="J892">
            <v>0</v>
          </cell>
          <cell r="AC892">
            <v>0</v>
          </cell>
        </row>
        <row r="893">
          <cell r="J893">
            <v>0</v>
          </cell>
          <cell r="AC893">
            <v>0</v>
          </cell>
        </row>
        <row r="894">
          <cell r="J894">
            <v>0</v>
          </cell>
          <cell r="AC894">
            <v>0</v>
          </cell>
        </row>
        <row r="895">
          <cell r="J895">
            <v>0</v>
          </cell>
          <cell r="AC895">
            <v>0</v>
          </cell>
        </row>
        <row r="896">
          <cell r="J896">
            <v>0</v>
          </cell>
          <cell r="AC896">
            <v>0</v>
          </cell>
        </row>
        <row r="897">
          <cell r="J897">
            <v>0</v>
          </cell>
          <cell r="AC897">
            <v>0</v>
          </cell>
        </row>
        <row r="898">
          <cell r="J898">
            <v>0</v>
          </cell>
          <cell r="AC898">
            <v>0</v>
          </cell>
        </row>
        <row r="899">
          <cell r="J899">
            <v>0</v>
          </cell>
          <cell r="AC899">
            <v>0</v>
          </cell>
        </row>
        <row r="900">
          <cell r="J900">
            <v>0</v>
          </cell>
          <cell r="AC900">
            <v>0</v>
          </cell>
        </row>
        <row r="901">
          <cell r="J901">
            <v>0</v>
          </cell>
          <cell r="AC901">
            <v>0</v>
          </cell>
        </row>
        <row r="902">
          <cell r="J902">
            <v>0</v>
          </cell>
          <cell r="AC902">
            <v>0</v>
          </cell>
        </row>
        <row r="903">
          <cell r="J903">
            <v>0</v>
          </cell>
          <cell r="AC903">
            <v>0</v>
          </cell>
        </row>
        <row r="904">
          <cell r="J904">
            <v>0</v>
          </cell>
          <cell r="AC904">
            <v>0</v>
          </cell>
        </row>
        <row r="905">
          <cell r="J905">
            <v>0</v>
          </cell>
          <cell r="AC905">
            <v>0</v>
          </cell>
        </row>
        <row r="906">
          <cell r="J906">
            <v>0</v>
          </cell>
          <cell r="AC906">
            <v>0</v>
          </cell>
        </row>
        <row r="907">
          <cell r="J907">
            <v>0</v>
          </cell>
          <cell r="AC907">
            <v>0</v>
          </cell>
        </row>
        <row r="908">
          <cell r="J908">
            <v>0</v>
          </cell>
          <cell r="AC908">
            <v>0</v>
          </cell>
        </row>
        <row r="909">
          <cell r="J909">
            <v>0</v>
          </cell>
          <cell r="AC909">
            <v>0</v>
          </cell>
        </row>
        <row r="910">
          <cell r="J910">
            <v>0</v>
          </cell>
          <cell r="AC910">
            <v>0</v>
          </cell>
        </row>
        <row r="911">
          <cell r="J911">
            <v>0</v>
          </cell>
          <cell r="AC911">
            <v>0</v>
          </cell>
        </row>
        <row r="912">
          <cell r="J912">
            <v>0</v>
          </cell>
          <cell r="AC912">
            <v>0</v>
          </cell>
        </row>
        <row r="913">
          <cell r="J913">
            <v>0</v>
          </cell>
          <cell r="AC913">
            <v>0</v>
          </cell>
        </row>
        <row r="914">
          <cell r="J914">
            <v>0</v>
          </cell>
          <cell r="AC914">
            <v>0</v>
          </cell>
        </row>
        <row r="915">
          <cell r="J915">
            <v>0</v>
          </cell>
          <cell r="AC915">
            <v>0</v>
          </cell>
        </row>
        <row r="916">
          <cell r="J916">
            <v>0</v>
          </cell>
          <cell r="AC916">
            <v>0</v>
          </cell>
        </row>
        <row r="917">
          <cell r="J917">
            <v>0</v>
          </cell>
          <cell r="AC917">
            <v>0</v>
          </cell>
        </row>
        <row r="918">
          <cell r="J918">
            <v>0</v>
          </cell>
          <cell r="AC918">
            <v>0</v>
          </cell>
        </row>
        <row r="919">
          <cell r="J919">
            <v>0</v>
          </cell>
          <cell r="AC919">
            <v>0</v>
          </cell>
        </row>
        <row r="920">
          <cell r="J920">
            <v>0</v>
          </cell>
          <cell r="AC920">
            <v>0</v>
          </cell>
        </row>
        <row r="921">
          <cell r="J921">
            <v>0</v>
          </cell>
          <cell r="AC921">
            <v>0</v>
          </cell>
        </row>
        <row r="922">
          <cell r="J922">
            <v>0</v>
          </cell>
          <cell r="AC922">
            <v>0</v>
          </cell>
        </row>
        <row r="923">
          <cell r="J923">
            <v>0</v>
          </cell>
          <cell r="AC923">
            <v>0</v>
          </cell>
        </row>
        <row r="924">
          <cell r="J924">
            <v>0</v>
          </cell>
          <cell r="AC924">
            <v>0</v>
          </cell>
        </row>
        <row r="925">
          <cell r="J925">
            <v>0</v>
          </cell>
          <cell r="AC925">
            <v>0</v>
          </cell>
        </row>
        <row r="926">
          <cell r="J926">
            <v>0</v>
          </cell>
          <cell r="AC926">
            <v>0</v>
          </cell>
        </row>
        <row r="927">
          <cell r="J927">
            <v>0</v>
          </cell>
          <cell r="AC927">
            <v>0</v>
          </cell>
        </row>
        <row r="928">
          <cell r="J928">
            <v>0</v>
          </cell>
          <cell r="AC928">
            <v>0</v>
          </cell>
        </row>
        <row r="929">
          <cell r="J929">
            <v>0</v>
          </cell>
          <cell r="AC929">
            <v>0</v>
          </cell>
        </row>
        <row r="930">
          <cell r="J930">
            <v>0</v>
          </cell>
          <cell r="AC930">
            <v>0</v>
          </cell>
        </row>
        <row r="931">
          <cell r="J931">
            <v>0</v>
          </cell>
          <cell r="AC931">
            <v>0</v>
          </cell>
        </row>
        <row r="932">
          <cell r="J932">
            <v>0</v>
          </cell>
          <cell r="AC932">
            <v>0</v>
          </cell>
        </row>
        <row r="933">
          <cell r="J933">
            <v>0</v>
          </cell>
          <cell r="AC933">
            <v>0</v>
          </cell>
        </row>
        <row r="934">
          <cell r="J934">
            <v>0</v>
          </cell>
          <cell r="AC934">
            <v>0</v>
          </cell>
        </row>
        <row r="935">
          <cell r="J935">
            <v>0</v>
          </cell>
          <cell r="AC935">
            <v>0</v>
          </cell>
        </row>
        <row r="936">
          <cell r="J936">
            <v>0</v>
          </cell>
          <cell r="AC936">
            <v>0</v>
          </cell>
        </row>
        <row r="937">
          <cell r="J937">
            <v>0</v>
          </cell>
          <cell r="AC937">
            <v>0</v>
          </cell>
        </row>
        <row r="938">
          <cell r="J938">
            <v>0</v>
          </cell>
          <cell r="AC938">
            <v>0</v>
          </cell>
        </row>
        <row r="939">
          <cell r="J939">
            <v>0</v>
          </cell>
          <cell r="AC939">
            <v>0</v>
          </cell>
        </row>
        <row r="940">
          <cell r="J940">
            <v>0</v>
          </cell>
          <cell r="AC940">
            <v>0</v>
          </cell>
        </row>
        <row r="941">
          <cell r="J941">
            <v>0</v>
          </cell>
          <cell r="AC941">
            <v>0</v>
          </cell>
        </row>
        <row r="942">
          <cell r="J942">
            <v>0</v>
          </cell>
          <cell r="AC942">
            <v>0</v>
          </cell>
        </row>
        <row r="943">
          <cell r="J943">
            <v>0</v>
          </cell>
          <cell r="AC943">
            <v>0</v>
          </cell>
        </row>
        <row r="944">
          <cell r="J944">
            <v>0</v>
          </cell>
          <cell r="AC944">
            <v>0</v>
          </cell>
        </row>
        <row r="945">
          <cell r="J945">
            <v>0</v>
          </cell>
          <cell r="AC945">
            <v>0</v>
          </cell>
        </row>
        <row r="946">
          <cell r="J946">
            <v>0</v>
          </cell>
          <cell r="AC946">
            <v>0</v>
          </cell>
        </row>
        <row r="947">
          <cell r="J947">
            <v>0</v>
          </cell>
          <cell r="AC947">
            <v>0</v>
          </cell>
        </row>
        <row r="948">
          <cell r="J948">
            <v>0</v>
          </cell>
          <cell r="AC948">
            <v>0</v>
          </cell>
        </row>
        <row r="949">
          <cell r="J949">
            <v>0</v>
          </cell>
          <cell r="AC949">
            <v>0</v>
          </cell>
        </row>
        <row r="950">
          <cell r="J950">
            <v>0</v>
          </cell>
          <cell r="AC950">
            <v>0</v>
          </cell>
        </row>
        <row r="951">
          <cell r="J951">
            <v>0</v>
          </cell>
          <cell r="AC951">
            <v>0</v>
          </cell>
        </row>
        <row r="952">
          <cell r="J952">
            <v>0</v>
          </cell>
          <cell r="AC952">
            <v>0</v>
          </cell>
        </row>
        <row r="953">
          <cell r="J953">
            <v>0</v>
          </cell>
          <cell r="AC953">
            <v>0</v>
          </cell>
        </row>
        <row r="954">
          <cell r="J954">
            <v>0</v>
          </cell>
          <cell r="AC954">
            <v>0</v>
          </cell>
        </row>
        <row r="955">
          <cell r="J955">
            <v>0</v>
          </cell>
          <cell r="AC955">
            <v>0</v>
          </cell>
        </row>
        <row r="956">
          <cell r="J956">
            <v>0</v>
          </cell>
          <cell r="AC956">
            <v>0</v>
          </cell>
        </row>
        <row r="957">
          <cell r="J957">
            <v>0</v>
          </cell>
          <cell r="AC957">
            <v>0</v>
          </cell>
        </row>
        <row r="958">
          <cell r="J958">
            <v>0</v>
          </cell>
          <cell r="AC958">
            <v>0</v>
          </cell>
        </row>
        <row r="959">
          <cell r="J959">
            <v>0</v>
          </cell>
          <cell r="AC959">
            <v>0</v>
          </cell>
        </row>
        <row r="960">
          <cell r="J960">
            <v>0</v>
          </cell>
          <cell r="AC960">
            <v>0</v>
          </cell>
        </row>
        <row r="961">
          <cell r="J961">
            <v>0</v>
          </cell>
          <cell r="AC961">
            <v>0</v>
          </cell>
        </row>
        <row r="962">
          <cell r="J962">
            <v>0</v>
          </cell>
          <cell r="AC962">
            <v>0</v>
          </cell>
        </row>
        <row r="963">
          <cell r="J963">
            <v>0</v>
          </cell>
          <cell r="AC963">
            <v>0</v>
          </cell>
        </row>
        <row r="964">
          <cell r="J964">
            <v>0</v>
          </cell>
          <cell r="AC964">
            <v>0</v>
          </cell>
        </row>
        <row r="965">
          <cell r="J965">
            <v>0</v>
          </cell>
          <cell r="AC965">
            <v>0</v>
          </cell>
        </row>
        <row r="966">
          <cell r="J966">
            <v>0</v>
          </cell>
          <cell r="AC966">
            <v>0</v>
          </cell>
        </row>
        <row r="967">
          <cell r="J967">
            <v>0</v>
          </cell>
          <cell r="AC967">
            <v>0</v>
          </cell>
        </row>
        <row r="968">
          <cell r="J968">
            <v>0</v>
          </cell>
          <cell r="AC968">
            <v>0</v>
          </cell>
        </row>
        <row r="969">
          <cell r="J969">
            <v>0</v>
          </cell>
          <cell r="AC969">
            <v>0</v>
          </cell>
        </row>
        <row r="970">
          <cell r="J970">
            <v>0</v>
          </cell>
          <cell r="AC970">
            <v>0</v>
          </cell>
        </row>
        <row r="971">
          <cell r="J971">
            <v>0</v>
          </cell>
          <cell r="AC971">
            <v>0</v>
          </cell>
        </row>
        <row r="972">
          <cell r="J972">
            <v>0</v>
          </cell>
          <cell r="AC972">
            <v>0</v>
          </cell>
        </row>
        <row r="973">
          <cell r="J973">
            <v>0</v>
          </cell>
          <cell r="AC973">
            <v>0</v>
          </cell>
        </row>
        <row r="974">
          <cell r="J974">
            <v>0</v>
          </cell>
          <cell r="AC974">
            <v>0</v>
          </cell>
        </row>
        <row r="975">
          <cell r="J975">
            <v>0</v>
          </cell>
          <cell r="AC975">
            <v>0</v>
          </cell>
        </row>
        <row r="976">
          <cell r="J976">
            <v>0</v>
          </cell>
          <cell r="AC976">
            <v>0</v>
          </cell>
        </row>
        <row r="977">
          <cell r="J977">
            <v>0</v>
          </cell>
          <cell r="AC977">
            <v>0</v>
          </cell>
        </row>
        <row r="978">
          <cell r="J978">
            <v>0</v>
          </cell>
          <cell r="AC978">
            <v>0</v>
          </cell>
        </row>
        <row r="979">
          <cell r="J979">
            <v>0</v>
          </cell>
          <cell r="AC979">
            <v>0</v>
          </cell>
        </row>
        <row r="980">
          <cell r="J980">
            <v>0</v>
          </cell>
          <cell r="AC980">
            <v>0</v>
          </cell>
        </row>
        <row r="981">
          <cell r="J981">
            <v>0</v>
          </cell>
          <cell r="AC981">
            <v>0</v>
          </cell>
        </row>
        <row r="982">
          <cell r="J982">
            <v>0</v>
          </cell>
          <cell r="AC982">
            <v>0</v>
          </cell>
        </row>
        <row r="983">
          <cell r="J983">
            <v>0</v>
          </cell>
          <cell r="AC983">
            <v>0</v>
          </cell>
        </row>
        <row r="984">
          <cell r="J984">
            <v>0</v>
          </cell>
          <cell r="AC984">
            <v>0</v>
          </cell>
        </row>
        <row r="985">
          <cell r="J985">
            <v>0</v>
          </cell>
          <cell r="AC985">
            <v>0</v>
          </cell>
        </row>
        <row r="986">
          <cell r="J986">
            <v>0</v>
          </cell>
          <cell r="AC986">
            <v>0</v>
          </cell>
        </row>
        <row r="987">
          <cell r="J987">
            <v>0</v>
          </cell>
          <cell r="AC987">
            <v>0</v>
          </cell>
        </row>
        <row r="988">
          <cell r="J988">
            <v>0</v>
          </cell>
          <cell r="AC988">
            <v>0</v>
          </cell>
        </row>
        <row r="989">
          <cell r="J989">
            <v>0</v>
          </cell>
          <cell r="AC989">
            <v>0</v>
          </cell>
        </row>
        <row r="990">
          <cell r="J990">
            <v>0</v>
          </cell>
          <cell r="AC990">
            <v>0</v>
          </cell>
        </row>
        <row r="991">
          <cell r="J991">
            <v>0</v>
          </cell>
          <cell r="AC991">
            <v>0</v>
          </cell>
        </row>
        <row r="992">
          <cell r="J992">
            <v>0</v>
          </cell>
          <cell r="AC992">
            <v>0</v>
          </cell>
        </row>
        <row r="993">
          <cell r="J993">
            <v>0</v>
          </cell>
          <cell r="AC993">
            <v>0</v>
          </cell>
        </row>
        <row r="994">
          <cell r="J994">
            <v>0</v>
          </cell>
          <cell r="AC994">
            <v>0</v>
          </cell>
        </row>
        <row r="995">
          <cell r="J995">
            <v>0</v>
          </cell>
          <cell r="AC995">
            <v>0</v>
          </cell>
        </row>
        <row r="996">
          <cell r="J996">
            <v>0</v>
          </cell>
          <cell r="AC996">
            <v>0</v>
          </cell>
        </row>
        <row r="997">
          <cell r="J997">
            <v>0</v>
          </cell>
          <cell r="AC997">
            <v>0</v>
          </cell>
        </row>
        <row r="998">
          <cell r="J998">
            <v>0</v>
          </cell>
          <cell r="AC998">
            <v>0</v>
          </cell>
        </row>
        <row r="999">
          <cell r="J999">
            <v>0</v>
          </cell>
          <cell r="AC999">
            <v>0</v>
          </cell>
        </row>
        <row r="1000">
          <cell r="J1000">
            <v>0</v>
          </cell>
          <cell r="AC1000">
            <v>0</v>
          </cell>
        </row>
        <row r="1001">
          <cell r="J1001">
            <v>0</v>
          </cell>
          <cell r="AC1001">
            <v>0</v>
          </cell>
        </row>
        <row r="1002">
          <cell r="J1002">
            <v>0</v>
          </cell>
          <cell r="AC1002">
            <v>0</v>
          </cell>
        </row>
        <row r="1003">
          <cell r="J1003">
            <v>0</v>
          </cell>
          <cell r="AC1003">
            <v>0</v>
          </cell>
        </row>
        <row r="1004">
          <cell r="J1004">
            <v>0</v>
          </cell>
          <cell r="AC1004">
            <v>0</v>
          </cell>
        </row>
        <row r="1005">
          <cell r="J1005">
            <v>0</v>
          </cell>
          <cell r="AC1005">
            <v>0</v>
          </cell>
        </row>
        <row r="1006">
          <cell r="J1006">
            <v>0</v>
          </cell>
          <cell r="AC1006">
            <v>0</v>
          </cell>
        </row>
        <row r="1007">
          <cell r="J1007">
            <v>0</v>
          </cell>
          <cell r="AC1007">
            <v>0</v>
          </cell>
        </row>
        <row r="1008">
          <cell r="J1008">
            <v>0</v>
          </cell>
          <cell r="AC1008">
            <v>0</v>
          </cell>
        </row>
        <row r="1009">
          <cell r="J1009">
            <v>0</v>
          </cell>
          <cell r="AC1009">
            <v>0</v>
          </cell>
        </row>
        <row r="1010">
          <cell r="J1010">
            <v>0</v>
          </cell>
          <cell r="AC1010">
            <v>0</v>
          </cell>
        </row>
        <row r="1011">
          <cell r="J1011">
            <v>0</v>
          </cell>
          <cell r="AC1011">
            <v>0</v>
          </cell>
        </row>
        <row r="1012">
          <cell r="J1012">
            <v>0</v>
          </cell>
          <cell r="AC1012">
            <v>0</v>
          </cell>
        </row>
        <row r="1013">
          <cell r="J1013">
            <v>0</v>
          </cell>
          <cell r="AC1013">
            <v>0</v>
          </cell>
        </row>
        <row r="1014">
          <cell r="J1014">
            <v>0</v>
          </cell>
          <cell r="AC1014">
            <v>0</v>
          </cell>
        </row>
        <row r="1015">
          <cell r="J1015">
            <v>0</v>
          </cell>
          <cell r="AC1015">
            <v>0</v>
          </cell>
        </row>
        <row r="1016">
          <cell r="J1016">
            <v>0</v>
          </cell>
          <cell r="AC1016">
            <v>0</v>
          </cell>
        </row>
        <row r="1017">
          <cell r="J1017">
            <v>0</v>
          </cell>
          <cell r="AC1017">
            <v>0</v>
          </cell>
        </row>
        <row r="1018">
          <cell r="J1018">
            <v>0</v>
          </cell>
          <cell r="AC1018">
            <v>0</v>
          </cell>
        </row>
        <row r="1019">
          <cell r="J1019">
            <v>0</v>
          </cell>
          <cell r="AC1019">
            <v>0</v>
          </cell>
        </row>
        <row r="1020">
          <cell r="J1020">
            <v>0</v>
          </cell>
          <cell r="AC1020">
            <v>0</v>
          </cell>
        </row>
        <row r="1021">
          <cell r="J1021">
            <v>0</v>
          </cell>
          <cell r="AC1021">
            <v>0</v>
          </cell>
        </row>
        <row r="1022">
          <cell r="J1022">
            <v>0</v>
          </cell>
          <cell r="AC1022">
            <v>0</v>
          </cell>
        </row>
        <row r="1023">
          <cell r="J1023">
            <v>0</v>
          </cell>
          <cell r="AC1023">
            <v>0</v>
          </cell>
        </row>
        <row r="1024">
          <cell r="J1024">
            <v>0</v>
          </cell>
          <cell r="AC1024">
            <v>0</v>
          </cell>
        </row>
        <row r="1025">
          <cell r="J1025">
            <v>0</v>
          </cell>
          <cell r="AC1025">
            <v>0</v>
          </cell>
        </row>
        <row r="1026">
          <cell r="J1026">
            <v>0</v>
          </cell>
          <cell r="AC1026">
            <v>0</v>
          </cell>
        </row>
        <row r="1027">
          <cell r="J1027">
            <v>0</v>
          </cell>
          <cell r="AC1027">
            <v>0</v>
          </cell>
        </row>
        <row r="1028">
          <cell r="J1028">
            <v>0</v>
          </cell>
          <cell r="AC1028">
            <v>0</v>
          </cell>
        </row>
        <row r="1029">
          <cell r="J1029">
            <v>0</v>
          </cell>
          <cell r="AC1029">
            <v>0</v>
          </cell>
        </row>
        <row r="1030">
          <cell r="J1030">
            <v>0</v>
          </cell>
          <cell r="AC1030">
            <v>0</v>
          </cell>
        </row>
        <row r="1031">
          <cell r="J1031">
            <v>0</v>
          </cell>
          <cell r="AC1031">
            <v>0</v>
          </cell>
        </row>
        <row r="1032">
          <cell r="J1032">
            <v>0</v>
          </cell>
          <cell r="AC1032">
            <v>0</v>
          </cell>
        </row>
        <row r="1033">
          <cell r="J1033">
            <v>0</v>
          </cell>
          <cell r="AC1033">
            <v>0</v>
          </cell>
        </row>
        <row r="1034">
          <cell r="J1034">
            <v>0</v>
          </cell>
          <cell r="AC1034">
            <v>0</v>
          </cell>
        </row>
        <row r="1035">
          <cell r="J1035">
            <v>0</v>
          </cell>
          <cell r="AC1035">
            <v>0</v>
          </cell>
        </row>
        <row r="1036">
          <cell r="J1036">
            <v>0</v>
          </cell>
          <cell r="AC1036">
            <v>0</v>
          </cell>
        </row>
        <row r="1037">
          <cell r="J1037">
            <v>0</v>
          </cell>
          <cell r="AC1037">
            <v>0</v>
          </cell>
        </row>
        <row r="1038">
          <cell r="J1038">
            <v>0</v>
          </cell>
          <cell r="AC1038">
            <v>0</v>
          </cell>
        </row>
        <row r="1039">
          <cell r="J1039">
            <v>0</v>
          </cell>
          <cell r="AC1039">
            <v>0</v>
          </cell>
        </row>
        <row r="1040">
          <cell r="J1040">
            <v>0</v>
          </cell>
          <cell r="AC1040">
            <v>0</v>
          </cell>
        </row>
        <row r="1041">
          <cell r="J1041">
            <v>0</v>
          </cell>
          <cell r="AC1041">
            <v>0</v>
          </cell>
        </row>
        <row r="1042">
          <cell r="J1042">
            <v>0</v>
          </cell>
          <cell r="AC1042">
            <v>0</v>
          </cell>
        </row>
        <row r="1043">
          <cell r="J1043">
            <v>0</v>
          </cell>
          <cell r="AC1043">
            <v>0</v>
          </cell>
        </row>
        <row r="1044">
          <cell r="J1044">
            <v>0</v>
          </cell>
          <cell r="AC1044">
            <v>0</v>
          </cell>
        </row>
        <row r="1045">
          <cell r="J1045">
            <v>0</v>
          </cell>
          <cell r="AC1045">
            <v>0</v>
          </cell>
        </row>
        <row r="1046">
          <cell r="J1046">
            <v>0</v>
          </cell>
          <cell r="AC1046">
            <v>0</v>
          </cell>
        </row>
        <row r="1047">
          <cell r="J1047">
            <v>0</v>
          </cell>
          <cell r="AC1047">
            <v>0</v>
          </cell>
        </row>
        <row r="1048">
          <cell r="J1048">
            <v>0</v>
          </cell>
          <cell r="AC1048">
            <v>0</v>
          </cell>
        </row>
        <row r="1049">
          <cell r="J1049">
            <v>0</v>
          </cell>
          <cell r="AC1049">
            <v>0</v>
          </cell>
        </row>
        <row r="1050">
          <cell r="J1050">
            <v>0</v>
          </cell>
          <cell r="AC1050">
            <v>0</v>
          </cell>
        </row>
        <row r="1051">
          <cell r="J1051">
            <v>0</v>
          </cell>
          <cell r="AC1051">
            <v>0</v>
          </cell>
        </row>
        <row r="1052">
          <cell r="J1052">
            <v>0</v>
          </cell>
          <cell r="AC1052">
            <v>0</v>
          </cell>
        </row>
        <row r="1053">
          <cell r="J1053">
            <v>0</v>
          </cell>
          <cell r="AC1053">
            <v>0</v>
          </cell>
        </row>
        <row r="1054">
          <cell r="J1054">
            <v>0</v>
          </cell>
          <cell r="AC1054">
            <v>0</v>
          </cell>
        </row>
        <row r="1055">
          <cell r="J1055">
            <v>0</v>
          </cell>
          <cell r="AC1055">
            <v>0</v>
          </cell>
        </row>
        <row r="1056">
          <cell r="J1056">
            <v>0</v>
          </cell>
          <cell r="AC1056">
            <v>0</v>
          </cell>
        </row>
        <row r="1057">
          <cell r="J1057">
            <v>0</v>
          </cell>
          <cell r="AC1057">
            <v>0</v>
          </cell>
        </row>
        <row r="1058">
          <cell r="J1058">
            <v>0</v>
          </cell>
          <cell r="AC1058">
            <v>0</v>
          </cell>
        </row>
        <row r="1059">
          <cell r="J1059">
            <v>0</v>
          </cell>
          <cell r="AC1059">
            <v>0</v>
          </cell>
        </row>
        <row r="1060">
          <cell r="J1060">
            <v>0</v>
          </cell>
          <cell r="AC1060">
            <v>0</v>
          </cell>
        </row>
        <row r="1061">
          <cell r="J1061">
            <v>0</v>
          </cell>
          <cell r="AC1061">
            <v>0</v>
          </cell>
        </row>
        <row r="1062">
          <cell r="J1062">
            <v>0</v>
          </cell>
          <cell r="AC1062">
            <v>0</v>
          </cell>
        </row>
        <row r="1063">
          <cell r="J1063">
            <v>0</v>
          </cell>
          <cell r="AC1063">
            <v>0</v>
          </cell>
        </row>
        <row r="1064">
          <cell r="J1064">
            <v>0</v>
          </cell>
          <cell r="AC1064">
            <v>0</v>
          </cell>
        </row>
        <row r="1065">
          <cell r="J1065">
            <v>0</v>
          </cell>
          <cell r="AC1065">
            <v>0</v>
          </cell>
        </row>
        <row r="1066">
          <cell r="J1066">
            <v>0</v>
          </cell>
          <cell r="AC1066">
            <v>0</v>
          </cell>
        </row>
        <row r="1067">
          <cell r="J1067">
            <v>0</v>
          </cell>
          <cell r="AC1067">
            <v>0</v>
          </cell>
        </row>
        <row r="1068">
          <cell r="J1068">
            <v>0</v>
          </cell>
          <cell r="AC1068">
            <v>0</v>
          </cell>
        </row>
        <row r="1069">
          <cell r="J1069">
            <v>0</v>
          </cell>
          <cell r="AC1069">
            <v>0</v>
          </cell>
        </row>
        <row r="1070">
          <cell r="J1070">
            <v>0</v>
          </cell>
          <cell r="AC1070">
            <v>0</v>
          </cell>
        </row>
        <row r="1071">
          <cell r="J1071">
            <v>0</v>
          </cell>
          <cell r="AC1071">
            <v>0</v>
          </cell>
        </row>
        <row r="1072">
          <cell r="J1072">
            <v>0</v>
          </cell>
          <cell r="AC1072">
            <v>0</v>
          </cell>
        </row>
        <row r="1073">
          <cell r="J1073">
            <v>0</v>
          </cell>
          <cell r="AC1073">
            <v>0</v>
          </cell>
        </row>
        <row r="1074">
          <cell r="J1074">
            <v>0</v>
          </cell>
          <cell r="AC1074">
            <v>0</v>
          </cell>
        </row>
        <row r="1075">
          <cell r="J1075">
            <v>0</v>
          </cell>
          <cell r="AC1075">
            <v>0</v>
          </cell>
        </row>
        <row r="1076">
          <cell r="J1076">
            <v>0</v>
          </cell>
          <cell r="AC1076">
            <v>0</v>
          </cell>
        </row>
        <row r="1077">
          <cell r="J1077">
            <v>0</v>
          </cell>
          <cell r="AC1077">
            <v>0</v>
          </cell>
        </row>
        <row r="1078">
          <cell r="J1078">
            <v>0</v>
          </cell>
          <cell r="AC1078">
            <v>0</v>
          </cell>
        </row>
        <row r="1079">
          <cell r="J1079">
            <v>0</v>
          </cell>
          <cell r="AC1079">
            <v>0</v>
          </cell>
        </row>
        <row r="1080">
          <cell r="J1080">
            <v>0</v>
          </cell>
          <cell r="AC1080">
            <v>0</v>
          </cell>
        </row>
        <row r="1081">
          <cell r="J1081">
            <v>0</v>
          </cell>
          <cell r="AC1081">
            <v>0</v>
          </cell>
        </row>
        <row r="1082">
          <cell r="J1082">
            <v>0</v>
          </cell>
          <cell r="AC1082">
            <v>0</v>
          </cell>
        </row>
        <row r="1083">
          <cell r="J1083">
            <v>0</v>
          </cell>
          <cell r="AC1083">
            <v>0</v>
          </cell>
        </row>
        <row r="1084">
          <cell r="J1084">
            <v>0</v>
          </cell>
          <cell r="AC1084">
            <v>0</v>
          </cell>
        </row>
        <row r="1085">
          <cell r="J1085">
            <v>0</v>
          </cell>
          <cell r="AC1085">
            <v>0</v>
          </cell>
        </row>
        <row r="1086">
          <cell r="J1086">
            <v>0</v>
          </cell>
          <cell r="AC1086">
            <v>0</v>
          </cell>
        </row>
        <row r="1087">
          <cell r="J1087">
            <v>0</v>
          </cell>
          <cell r="AC1087">
            <v>0</v>
          </cell>
        </row>
        <row r="1088">
          <cell r="J1088">
            <v>0</v>
          </cell>
          <cell r="AC1088">
            <v>0</v>
          </cell>
        </row>
        <row r="1089">
          <cell r="J1089">
            <v>0</v>
          </cell>
          <cell r="AC1089">
            <v>0</v>
          </cell>
        </row>
        <row r="1090">
          <cell r="J1090">
            <v>0</v>
          </cell>
          <cell r="AC1090">
            <v>0</v>
          </cell>
        </row>
        <row r="1091">
          <cell r="J1091">
            <v>0</v>
          </cell>
          <cell r="AC1091">
            <v>0</v>
          </cell>
        </row>
        <row r="1092">
          <cell r="J1092">
            <v>0</v>
          </cell>
          <cell r="AC1092">
            <v>0</v>
          </cell>
        </row>
        <row r="1093">
          <cell r="J1093">
            <v>0</v>
          </cell>
          <cell r="AC1093">
            <v>0</v>
          </cell>
        </row>
        <row r="1094">
          <cell r="J1094">
            <v>0</v>
          </cell>
          <cell r="AC1094">
            <v>0</v>
          </cell>
        </row>
        <row r="1095">
          <cell r="J1095">
            <v>0</v>
          </cell>
          <cell r="AC1095">
            <v>0</v>
          </cell>
        </row>
        <row r="1096">
          <cell r="J1096">
            <v>0</v>
          </cell>
          <cell r="AC1096">
            <v>0</v>
          </cell>
        </row>
        <row r="1097">
          <cell r="J1097">
            <v>0</v>
          </cell>
          <cell r="AC1097">
            <v>0</v>
          </cell>
        </row>
        <row r="1098">
          <cell r="J1098">
            <v>0</v>
          </cell>
          <cell r="AC1098">
            <v>0</v>
          </cell>
        </row>
        <row r="1099">
          <cell r="J1099">
            <v>0</v>
          </cell>
          <cell r="AC1099">
            <v>0</v>
          </cell>
        </row>
        <row r="1100">
          <cell r="J1100">
            <v>0</v>
          </cell>
          <cell r="AC1100">
            <v>0</v>
          </cell>
        </row>
        <row r="1101">
          <cell r="J1101">
            <v>0</v>
          </cell>
          <cell r="AC1101">
            <v>0</v>
          </cell>
        </row>
        <row r="1102">
          <cell r="J1102">
            <v>0</v>
          </cell>
          <cell r="AC1102">
            <v>0</v>
          </cell>
        </row>
        <row r="1103">
          <cell r="J1103">
            <v>0</v>
          </cell>
          <cell r="AC1103">
            <v>0</v>
          </cell>
        </row>
        <row r="1104">
          <cell r="J1104">
            <v>0</v>
          </cell>
          <cell r="AC1104">
            <v>0</v>
          </cell>
        </row>
        <row r="1105">
          <cell r="J1105">
            <v>0</v>
          </cell>
          <cell r="AC1105">
            <v>0</v>
          </cell>
        </row>
        <row r="1106">
          <cell r="J1106">
            <v>0</v>
          </cell>
          <cell r="AC1106">
            <v>0</v>
          </cell>
        </row>
        <row r="1107">
          <cell r="J1107">
            <v>0</v>
          </cell>
          <cell r="AC1107">
            <v>0</v>
          </cell>
        </row>
        <row r="1108">
          <cell r="J1108">
            <v>0</v>
          </cell>
          <cell r="AC1108">
            <v>0</v>
          </cell>
        </row>
        <row r="1109">
          <cell r="J1109">
            <v>0</v>
          </cell>
          <cell r="AC1109">
            <v>0</v>
          </cell>
        </row>
        <row r="1110">
          <cell r="J1110">
            <v>0</v>
          </cell>
          <cell r="AC1110">
            <v>0</v>
          </cell>
        </row>
        <row r="1111">
          <cell r="J1111">
            <v>0</v>
          </cell>
          <cell r="AC1111">
            <v>0</v>
          </cell>
        </row>
        <row r="1112">
          <cell r="J1112">
            <v>0</v>
          </cell>
          <cell r="AC1112">
            <v>0</v>
          </cell>
        </row>
        <row r="1113">
          <cell r="J1113">
            <v>0</v>
          </cell>
          <cell r="AC1113">
            <v>0</v>
          </cell>
        </row>
        <row r="1114">
          <cell r="J1114">
            <v>0</v>
          </cell>
          <cell r="AC1114">
            <v>0</v>
          </cell>
        </row>
        <row r="1115">
          <cell r="J1115">
            <v>0</v>
          </cell>
          <cell r="AC1115">
            <v>0</v>
          </cell>
        </row>
        <row r="1116">
          <cell r="J1116">
            <v>0</v>
          </cell>
          <cell r="AC1116">
            <v>0</v>
          </cell>
        </row>
        <row r="1117">
          <cell r="J1117">
            <v>0</v>
          </cell>
          <cell r="AC1117">
            <v>0</v>
          </cell>
        </row>
        <row r="1118">
          <cell r="J1118">
            <v>0</v>
          </cell>
          <cell r="AC1118">
            <v>0</v>
          </cell>
        </row>
        <row r="1119">
          <cell r="J1119">
            <v>0</v>
          </cell>
          <cell r="AC1119">
            <v>0</v>
          </cell>
        </row>
        <row r="1120">
          <cell r="J1120">
            <v>0</v>
          </cell>
          <cell r="AC1120">
            <v>0</v>
          </cell>
        </row>
        <row r="1121">
          <cell r="J1121">
            <v>0</v>
          </cell>
          <cell r="AC1121">
            <v>0</v>
          </cell>
        </row>
        <row r="1122">
          <cell r="J1122">
            <v>0</v>
          </cell>
          <cell r="AC1122">
            <v>0</v>
          </cell>
        </row>
        <row r="1123">
          <cell r="J1123">
            <v>0</v>
          </cell>
          <cell r="AC1123">
            <v>0</v>
          </cell>
        </row>
        <row r="1124">
          <cell r="J1124">
            <v>0</v>
          </cell>
          <cell r="AC1124">
            <v>0</v>
          </cell>
        </row>
        <row r="1125">
          <cell r="J1125">
            <v>0</v>
          </cell>
          <cell r="AC1125">
            <v>0</v>
          </cell>
        </row>
        <row r="1126">
          <cell r="J1126">
            <v>0</v>
          </cell>
          <cell r="AC1126">
            <v>0</v>
          </cell>
        </row>
        <row r="1127">
          <cell r="J1127">
            <v>0</v>
          </cell>
          <cell r="AC1127">
            <v>0</v>
          </cell>
        </row>
        <row r="1128">
          <cell r="J1128">
            <v>0</v>
          </cell>
          <cell r="AC1128">
            <v>0</v>
          </cell>
        </row>
        <row r="1129">
          <cell r="J1129">
            <v>0</v>
          </cell>
          <cell r="AC1129">
            <v>0</v>
          </cell>
        </row>
        <row r="1130">
          <cell r="J1130">
            <v>0</v>
          </cell>
          <cell r="AC1130">
            <v>0</v>
          </cell>
        </row>
        <row r="1131">
          <cell r="J1131">
            <v>0</v>
          </cell>
          <cell r="AC1131">
            <v>0</v>
          </cell>
        </row>
        <row r="1132">
          <cell r="J1132">
            <v>0</v>
          </cell>
          <cell r="AC1132">
            <v>0</v>
          </cell>
        </row>
        <row r="1133">
          <cell r="J1133">
            <v>0</v>
          </cell>
          <cell r="AC1133">
            <v>0</v>
          </cell>
        </row>
        <row r="1134">
          <cell r="J1134">
            <v>0</v>
          </cell>
          <cell r="AC1134">
            <v>0</v>
          </cell>
        </row>
        <row r="1135">
          <cell r="J1135">
            <v>0</v>
          </cell>
          <cell r="AC1135">
            <v>0</v>
          </cell>
        </row>
        <row r="1136">
          <cell r="J1136">
            <v>0</v>
          </cell>
          <cell r="AC1136">
            <v>0</v>
          </cell>
        </row>
        <row r="1137">
          <cell r="J1137">
            <v>0</v>
          </cell>
          <cell r="AC1137">
            <v>0</v>
          </cell>
        </row>
        <row r="1138">
          <cell r="J1138">
            <v>0</v>
          </cell>
          <cell r="AC1138">
            <v>0</v>
          </cell>
        </row>
        <row r="1139">
          <cell r="J1139">
            <v>0</v>
          </cell>
          <cell r="AC1139">
            <v>0</v>
          </cell>
        </row>
        <row r="1140">
          <cell r="J1140">
            <v>0</v>
          </cell>
          <cell r="AC1140">
            <v>0</v>
          </cell>
        </row>
        <row r="1141">
          <cell r="J1141">
            <v>0</v>
          </cell>
          <cell r="AC1141">
            <v>0</v>
          </cell>
        </row>
        <row r="1142">
          <cell r="J1142">
            <v>0</v>
          </cell>
          <cell r="AC1142">
            <v>0</v>
          </cell>
        </row>
        <row r="1143">
          <cell r="J1143">
            <v>0</v>
          </cell>
          <cell r="AC1143">
            <v>0</v>
          </cell>
        </row>
        <row r="1144">
          <cell r="J1144">
            <v>0</v>
          </cell>
          <cell r="AC1144">
            <v>0</v>
          </cell>
        </row>
        <row r="1145">
          <cell r="J1145">
            <v>0</v>
          </cell>
          <cell r="AC1145">
            <v>0</v>
          </cell>
        </row>
        <row r="1146">
          <cell r="J1146">
            <v>0</v>
          </cell>
          <cell r="AC1146">
            <v>0</v>
          </cell>
        </row>
        <row r="1147">
          <cell r="J1147">
            <v>0</v>
          </cell>
          <cell r="AC1147">
            <v>0</v>
          </cell>
        </row>
        <row r="1148">
          <cell r="J1148">
            <v>0</v>
          </cell>
          <cell r="AC1148">
            <v>0</v>
          </cell>
        </row>
        <row r="1149">
          <cell r="J1149">
            <v>0</v>
          </cell>
          <cell r="AC1149">
            <v>0</v>
          </cell>
        </row>
        <row r="1150">
          <cell r="J1150">
            <v>0</v>
          </cell>
          <cell r="AC1150">
            <v>0</v>
          </cell>
        </row>
        <row r="1151">
          <cell r="J1151">
            <v>0</v>
          </cell>
          <cell r="AC1151">
            <v>0</v>
          </cell>
        </row>
        <row r="1152">
          <cell r="J1152">
            <v>0</v>
          </cell>
          <cell r="AC1152">
            <v>0</v>
          </cell>
        </row>
        <row r="1153">
          <cell r="J1153">
            <v>0</v>
          </cell>
          <cell r="AC1153">
            <v>0</v>
          </cell>
        </row>
        <row r="1154">
          <cell r="J1154">
            <v>0</v>
          </cell>
          <cell r="AC1154">
            <v>0</v>
          </cell>
        </row>
        <row r="1155">
          <cell r="J1155">
            <v>0</v>
          </cell>
          <cell r="AC1155">
            <v>0</v>
          </cell>
        </row>
        <row r="1156">
          <cell r="J1156">
            <v>0</v>
          </cell>
          <cell r="AC1156">
            <v>0</v>
          </cell>
        </row>
        <row r="1157">
          <cell r="J1157">
            <v>0</v>
          </cell>
          <cell r="AC1157">
            <v>0</v>
          </cell>
        </row>
        <row r="1158">
          <cell r="J1158">
            <v>0</v>
          </cell>
          <cell r="AC1158">
            <v>0</v>
          </cell>
        </row>
        <row r="1159">
          <cell r="J1159">
            <v>0</v>
          </cell>
          <cell r="AC1159">
            <v>0</v>
          </cell>
        </row>
        <row r="1160">
          <cell r="J1160">
            <v>0</v>
          </cell>
          <cell r="AC1160">
            <v>0</v>
          </cell>
        </row>
        <row r="1161">
          <cell r="J1161">
            <v>0</v>
          </cell>
          <cell r="AC1161">
            <v>0</v>
          </cell>
        </row>
        <row r="1162">
          <cell r="J1162">
            <v>0</v>
          </cell>
          <cell r="AC1162">
            <v>0</v>
          </cell>
        </row>
        <row r="1163">
          <cell r="J1163">
            <v>0</v>
          </cell>
          <cell r="AC1163">
            <v>0</v>
          </cell>
        </row>
        <row r="1164">
          <cell r="J1164">
            <v>0</v>
          </cell>
          <cell r="AC1164">
            <v>0</v>
          </cell>
        </row>
        <row r="1165">
          <cell r="J1165">
            <v>0</v>
          </cell>
          <cell r="AC1165">
            <v>0</v>
          </cell>
        </row>
        <row r="1166">
          <cell r="J1166">
            <v>0</v>
          </cell>
          <cell r="AC1166">
            <v>0</v>
          </cell>
        </row>
        <row r="1167">
          <cell r="J1167">
            <v>0</v>
          </cell>
          <cell r="AC1167">
            <v>0</v>
          </cell>
        </row>
        <row r="1168">
          <cell r="J1168">
            <v>0</v>
          </cell>
          <cell r="AC1168">
            <v>0</v>
          </cell>
        </row>
        <row r="1169">
          <cell r="J1169">
            <v>0</v>
          </cell>
          <cell r="AC1169">
            <v>0</v>
          </cell>
        </row>
        <row r="1170">
          <cell r="J1170">
            <v>0</v>
          </cell>
          <cell r="AC1170">
            <v>0</v>
          </cell>
        </row>
        <row r="1171">
          <cell r="J1171">
            <v>0</v>
          </cell>
          <cell r="AC1171">
            <v>0</v>
          </cell>
        </row>
        <row r="1172">
          <cell r="J1172">
            <v>0</v>
          </cell>
          <cell r="AC1172">
            <v>0</v>
          </cell>
        </row>
        <row r="1173">
          <cell r="J1173">
            <v>0</v>
          </cell>
          <cell r="AC1173">
            <v>0</v>
          </cell>
        </row>
        <row r="1174">
          <cell r="J1174">
            <v>0</v>
          </cell>
          <cell r="AC1174">
            <v>0</v>
          </cell>
        </row>
        <row r="1175">
          <cell r="J1175">
            <v>0</v>
          </cell>
          <cell r="AC1175">
            <v>0</v>
          </cell>
        </row>
        <row r="1176">
          <cell r="J1176">
            <v>0</v>
          </cell>
          <cell r="AC1176">
            <v>0</v>
          </cell>
        </row>
        <row r="1177">
          <cell r="J1177">
            <v>0</v>
          </cell>
          <cell r="AC1177">
            <v>0</v>
          </cell>
        </row>
        <row r="1178">
          <cell r="J1178">
            <v>0</v>
          </cell>
          <cell r="AC1178">
            <v>0</v>
          </cell>
        </row>
        <row r="1179">
          <cell r="J1179">
            <v>0</v>
          </cell>
          <cell r="AC1179">
            <v>0</v>
          </cell>
        </row>
        <row r="1180">
          <cell r="J1180">
            <v>0</v>
          </cell>
          <cell r="AC1180">
            <v>0</v>
          </cell>
        </row>
        <row r="1181">
          <cell r="J1181">
            <v>0</v>
          </cell>
          <cell r="AC1181">
            <v>0</v>
          </cell>
        </row>
        <row r="1182">
          <cell r="J1182">
            <v>0</v>
          </cell>
          <cell r="AC1182">
            <v>0</v>
          </cell>
        </row>
        <row r="1183">
          <cell r="J1183">
            <v>0</v>
          </cell>
          <cell r="AC1183">
            <v>0</v>
          </cell>
        </row>
        <row r="1184">
          <cell r="J1184">
            <v>0</v>
          </cell>
          <cell r="AC1184">
            <v>0</v>
          </cell>
        </row>
        <row r="1185">
          <cell r="J1185">
            <v>0</v>
          </cell>
          <cell r="AC1185">
            <v>0</v>
          </cell>
        </row>
        <row r="1186">
          <cell r="J1186">
            <v>0</v>
          </cell>
          <cell r="AC1186">
            <v>0</v>
          </cell>
        </row>
        <row r="1187">
          <cell r="J1187">
            <v>0</v>
          </cell>
          <cell r="AC1187">
            <v>0</v>
          </cell>
        </row>
        <row r="1188">
          <cell r="J1188">
            <v>0</v>
          </cell>
          <cell r="AC1188">
            <v>0</v>
          </cell>
        </row>
        <row r="1189">
          <cell r="J1189">
            <v>0</v>
          </cell>
          <cell r="AC1189">
            <v>0</v>
          </cell>
        </row>
        <row r="1190">
          <cell r="J1190">
            <v>0</v>
          </cell>
          <cell r="AC1190">
            <v>0</v>
          </cell>
        </row>
        <row r="1191">
          <cell r="J1191">
            <v>0</v>
          </cell>
          <cell r="AC1191">
            <v>0</v>
          </cell>
        </row>
        <row r="1192">
          <cell r="J1192">
            <v>0</v>
          </cell>
          <cell r="AC1192">
            <v>0</v>
          </cell>
        </row>
        <row r="1193">
          <cell r="J1193">
            <v>0</v>
          </cell>
          <cell r="AC1193">
            <v>0</v>
          </cell>
        </row>
        <row r="1194">
          <cell r="J1194">
            <v>0</v>
          </cell>
          <cell r="AC1194">
            <v>0</v>
          </cell>
        </row>
        <row r="1195">
          <cell r="J1195">
            <v>0</v>
          </cell>
          <cell r="AC1195">
            <v>0</v>
          </cell>
        </row>
        <row r="1196">
          <cell r="J1196">
            <v>0</v>
          </cell>
          <cell r="AC1196">
            <v>0</v>
          </cell>
        </row>
        <row r="1197">
          <cell r="J1197">
            <v>0</v>
          </cell>
          <cell r="AC1197">
            <v>0</v>
          </cell>
        </row>
        <row r="1198">
          <cell r="J1198">
            <v>0</v>
          </cell>
          <cell r="AC1198">
            <v>0</v>
          </cell>
        </row>
        <row r="1199">
          <cell r="J1199">
            <v>0</v>
          </cell>
          <cell r="AC1199">
            <v>0</v>
          </cell>
        </row>
        <row r="1200">
          <cell r="J1200">
            <v>0</v>
          </cell>
          <cell r="AC1200">
            <v>0</v>
          </cell>
        </row>
        <row r="1201">
          <cell r="J1201">
            <v>0</v>
          </cell>
          <cell r="AC1201">
            <v>0</v>
          </cell>
        </row>
        <row r="1202">
          <cell r="J1202">
            <v>0</v>
          </cell>
          <cell r="AC1202">
            <v>0</v>
          </cell>
        </row>
        <row r="1203">
          <cell r="J1203">
            <v>0</v>
          </cell>
          <cell r="AC1203">
            <v>0</v>
          </cell>
        </row>
        <row r="1204">
          <cell r="J1204">
            <v>0</v>
          </cell>
          <cell r="AC1204">
            <v>0</v>
          </cell>
        </row>
        <row r="1205">
          <cell r="J1205">
            <v>0</v>
          </cell>
          <cell r="AC1205">
            <v>0</v>
          </cell>
        </row>
        <row r="1206">
          <cell r="J1206">
            <v>0</v>
          </cell>
          <cell r="AC1206">
            <v>0</v>
          </cell>
        </row>
        <row r="1207">
          <cell r="J1207">
            <v>0</v>
          </cell>
          <cell r="AC1207">
            <v>0</v>
          </cell>
        </row>
        <row r="1208">
          <cell r="J1208">
            <v>0</v>
          </cell>
          <cell r="AC1208">
            <v>0</v>
          </cell>
        </row>
        <row r="1209">
          <cell r="J1209">
            <v>0</v>
          </cell>
          <cell r="AC1209">
            <v>0</v>
          </cell>
        </row>
        <row r="1210">
          <cell r="J1210">
            <v>0</v>
          </cell>
          <cell r="AC1210">
            <v>0</v>
          </cell>
        </row>
        <row r="1211">
          <cell r="J1211">
            <v>0</v>
          </cell>
          <cell r="AC1211">
            <v>0</v>
          </cell>
        </row>
        <row r="1212">
          <cell r="J1212">
            <v>0</v>
          </cell>
          <cell r="AC1212">
            <v>0</v>
          </cell>
        </row>
        <row r="1213">
          <cell r="J1213">
            <v>0</v>
          </cell>
          <cell r="AC1213">
            <v>0</v>
          </cell>
        </row>
        <row r="1214">
          <cell r="J1214">
            <v>0</v>
          </cell>
          <cell r="AC1214">
            <v>0</v>
          </cell>
        </row>
        <row r="1215">
          <cell r="J1215">
            <v>0</v>
          </cell>
          <cell r="AC1215">
            <v>0</v>
          </cell>
        </row>
        <row r="1216">
          <cell r="J1216">
            <v>0</v>
          </cell>
          <cell r="AC1216">
            <v>0</v>
          </cell>
        </row>
        <row r="1217">
          <cell r="J1217">
            <v>0</v>
          </cell>
          <cell r="AC1217">
            <v>0</v>
          </cell>
        </row>
        <row r="1218">
          <cell r="J1218">
            <v>0</v>
          </cell>
          <cell r="AC1218">
            <v>0</v>
          </cell>
        </row>
        <row r="1219">
          <cell r="J1219">
            <v>0</v>
          </cell>
          <cell r="AC1219">
            <v>0</v>
          </cell>
        </row>
        <row r="1220">
          <cell r="J1220">
            <v>0</v>
          </cell>
          <cell r="AC1220">
            <v>0</v>
          </cell>
        </row>
        <row r="1221">
          <cell r="J1221">
            <v>0</v>
          </cell>
          <cell r="AC1221">
            <v>0</v>
          </cell>
        </row>
        <row r="1222">
          <cell r="J1222">
            <v>0</v>
          </cell>
          <cell r="AC1222">
            <v>0</v>
          </cell>
        </row>
        <row r="1223">
          <cell r="J1223">
            <v>0</v>
          </cell>
          <cell r="AC1223">
            <v>0</v>
          </cell>
        </row>
        <row r="1224">
          <cell r="J1224">
            <v>0</v>
          </cell>
          <cell r="AC1224">
            <v>0</v>
          </cell>
        </row>
        <row r="1225">
          <cell r="AC1225">
            <v>0</v>
          </cell>
        </row>
        <row r="1226">
          <cell r="AC1226">
            <v>0</v>
          </cell>
        </row>
        <row r="1227">
          <cell r="AC1227">
            <v>0</v>
          </cell>
        </row>
        <row r="1228">
          <cell r="AC1228">
            <v>0</v>
          </cell>
        </row>
        <row r="1229">
          <cell r="AC1229">
            <v>0</v>
          </cell>
        </row>
        <row r="1230">
          <cell r="AC1230">
            <v>0</v>
          </cell>
        </row>
        <row r="1231">
          <cell r="AC1231">
            <v>0</v>
          </cell>
        </row>
        <row r="1232">
          <cell r="AC1232">
            <v>0</v>
          </cell>
        </row>
        <row r="1233">
          <cell r="AC1233">
            <v>0</v>
          </cell>
        </row>
        <row r="1234">
          <cell r="AC1234">
            <v>0</v>
          </cell>
        </row>
        <row r="1235">
          <cell r="AC1235">
            <v>0</v>
          </cell>
        </row>
        <row r="1236">
          <cell r="AC1236">
            <v>0</v>
          </cell>
        </row>
        <row r="1237">
          <cell r="AC1237">
            <v>0</v>
          </cell>
        </row>
        <row r="1238">
          <cell r="AC1238">
            <v>0</v>
          </cell>
        </row>
        <row r="1239">
          <cell r="AC1239">
            <v>0</v>
          </cell>
        </row>
        <row r="1240">
          <cell r="AC1240">
            <v>0</v>
          </cell>
        </row>
        <row r="1241">
          <cell r="AC1241">
            <v>0</v>
          </cell>
        </row>
        <row r="1242">
          <cell r="AC1242">
            <v>0</v>
          </cell>
        </row>
        <row r="1243">
          <cell r="AC1243">
            <v>0</v>
          </cell>
        </row>
        <row r="1244">
          <cell r="AC1244">
            <v>0</v>
          </cell>
        </row>
        <row r="1245">
          <cell r="AC1245">
            <v>0</v>
          </cell>
        </row>
        <row r="1246">
          <cell r="AC1246">
            <v>0</v>
          </cell>
        </row>
        <row r="1247">
          <cell r="AC1247">
            <v>0</v>
          </cell>
        </row>
        <row r="1248">
          <cell r="AC1248">
            <v>0</v>
          </cell>
        </row>
        <row r="1249">
          <cell r="AC1249">
            <v>0</v>
          </cell>
        </row>
        <row r="1250">
          <cell r="AC1250">
            <v>0</v>
          </cell>
        </row>
        <row r="1251">
          <cell r="AC1251">
            <v>0</v>
          </cell>
        </row>
        <row r="1252">
          <cell r="AC1252">
            <v>0</v>
          </cell>
        </row>
        <row r="1253">
          <cell r="AC1253">
            <v>0</v>
          </cell>
        </row>
        <row r="1254">
          <cell r="AC1254">
            <v>0</v>
          </cell>
        </row>
        <row r="1255">
          <cell r="AC1255">
            <v>0</v>
          </cell>
        </row>
        <row r="1256">
          <cell r="AC1256">
            <v>0</v>
          </cell>
        </row>
        <row r="1257">
          <cell r="AC1257">
            <v>0</v>
          </cell>
        </row>
        <row r="1258">
          <cell r="AC1258">
            <v>0</v>
          </cell>
        </row>
        <row r="1259">
          <cell r="AC1259">
            <v>0</v>
          </cell>
        </row>
        <row r="1260">
          <cell r="AC1260">
            <v>0</v>
          </cell>
        </row>
        <row r="1261">
          <cell r="AC1261">
            <v>0</v>
          </cell>
        </row>
        <row r="1262">
          <cell r="AC1262">
            <v>0</v>
          </cell>
        </row>
        <row r="1263">
          <cell r="AC1263">
            <v>0</v>
          </cell>
        </row>
        <row r="1264">
          <cell r="AC1264">
            <v>0</v>
          </cell>
        </row>
        <row r="1265">
          <cell r="AC1265">
            <v>0</v>
          </cell>
        </row>
        <row r="1266">
          <cell r="AC1266">
            <v>0</v>
          </cell>
        </row>
        <row r="1267">
          <cell r="AC1267">
            <v>0</v>
          </cell>
        </row>
        <row r="1268">
          <cell r="AC1268">
            <v>0</v>
          </cell>
        </row>
        <row r="1269">
          <cell r="AC1269">
            <v>0</v>
          </cell>
        </row>
        <row r="1270">
          <cell r="AC1270">
            <v>0</v>
          </cell>
        </row>
        <row r="1271">
          <cell r="AC1271">
            <v>0</v>
          </cell>
        </row>
        <row r="1272">
          <cell r="AC1272">
            <v>0</v>
          </cell>
        </row>
        <row r="1273">
          <cell r="AC1273">
            <v>0</v>
          </cell>
        </row>
        <row r="1274">
          <cell r="AC1274">
            <v>0</v>
          </cell>
        </row>
        <row r="1275">
          <cell r="AC1275">
            <v>0</v>
          </cell>
        </row>
        <row r="1276">
          <cell r="AC1276">
            <v>0</v>
          </cell>
        </row>
        <row r="1277">
          <cell r="AC1277">
            <v>0</v>
          </cell>
        </row>
        <row r="1278">
          <cell r="AC1278">
            <v>0</v>
          </cell>
        </row>
        <row r="1279">
          <cell r="AC1279">
            <v>0</v>
          </cell>
        </row>
        <row r="1280">
          <cell r="AC1280">
            <v>0</v>
          </cell>
        </row>
        <row r="1281">
          <cell r="AC1281">
            <v>0</v>
          </cell>
        </row>
        <row r="1282">
          <cell r="AC1282">
            <v>0</v>
          </cell>
        </row>
        <row r="1283">
          <cell r="AC1283">
            <v>0</v>
          </cell>
        </row>
        <row r="1284">
          <cell r="AC1284">
            <v>0</v>
          </cell>
        </row>
        <row r="1285">
          <cell r="AC1285">
            <v>0</v>
          </cell>
        </row>
        <row r="1286">
          <cell r="AC1286">
            <v>0</v>
          </cell>
        </row>
        <row r="1287">
          <cell r="AC1287">
            <v>0</v>
          </cell>
        </row>
        <row r="1288">
          <cell r="AC1288">
            <v>0</v>
          </cell>
        </row>
        <row r="1289">
          <cell r="AC1289">
            <v>0</v>
          </cell>
        </row>
        <row r="1290">
          <cell r="AC1290">
            <v>0</v>
          </cell>
        </row>
        <row r="1291">
          <cell r="AC1291">
            <v>0</v>
          </cell>
        </row>
        <row r="1292">
          <cell r="AC1292">
            <v>0</v>
          </cell>
        </row>
        <row r="1293">
          <cell r="AC1293">
            <v>0</v>
          </cell>
        </row>
        <row r="1294">
          <cell r="AC1294">
            <v>0</v>
          </cell>
        </row>
        <row r="1295">
          <cell r="AC1295">
            <v>0</v>
          </cell>
        </row>
        <row r="1296">
          <cell r="AC1296">
            <v>0</v>
          </cell>
        </row>
        <row r="1297">
          <cell r="AC1297">
            <v>0</v>
          </cell>
        </row>
        <row r="1298">
          <cell r="AC1298">
            <v>0</v>
          </cell>
        </row>
        <row r="1299">
          <cell r="AC1299">
            <v>0</v>
          </cell>
        </row>
        <row r="1300">
          <cell r="AC1300">
            <v>0</v>
          </cell>
        </row>
        <row r="1301">
          <cell r="AC1301">
            <v>0</v>
          </cell>
        </row>
        <row r="1302">
          <cell r="AC1302">
            <v>0</v>
          </cell>
        </row>
        <row r="1303">
          <cell r="AC1303">
            <v>0</v>
          </cell>
        </row>
        <row r="1304">
          <cell r="AC1304">
            <v>0</v>
          </cell>
        </row>
        <row r="1305">
          <cell r="AC1305">
            <v>0</v>
          </cell>
        </row>
        <row r="1306">
          <cell r="AC1306">
            <v>0</v>
          </cell>
        </row>
        <row r="1307">
          <cell r="AC1307">
            <v>0</v>
          </cell>
        </row>
        <row r="1308">
          <cell r="AC1308">
            <v>0</v>
          </cell>
        </row>
        <row r="1309">
          <cell r="AC1309">
            <v>0</v>
          </cell>
        </row>
        <row r="1310">
          <cell r="AC1310">
            <v>0</v>
          </cell>
        </row>
        <row r="1311">
          <cell r="AC1311">
            <v>0</v>
          </cell>
        </row>
        <row r="1312">
          <cell r="AC1312">
            <v>0</v>
          </cell>
        </row>
        <row r="1313">
          <cell r="AC1313">
            <v>0</v>
          </cell>
        </row>
        <row r="1314">
          <cell r="AC1314">
            <v>0</v>
          </cell>
        </row>
        <row r="1315">
          <cell r="AC1315">
            <v>0</v>
          </cell>
        </row>
        <row r="1316">
          <cell r="AC1316">
            <v>0</v>
          </cell>
        </row>
        <row r="1317">
          <cell r="AC1317">
            <v>0</v>
          </cell>
        </row>
        <row r="1318">
          <cell r="AC1318">
            <v>0</v>
          </cell>
        </row>
        <row r="1319">
          <cell r="AC1319">
            <v>0</v>
          </cell>
        </row>
        <row r="1320">
          <cell r="AC1320">
            <v>0</v>
          </cell>
        </row>
        <row r="1321">
          <cell r="AC1321">
            <v>0</v>
          </cell>
        </row>
        <row r="1322">
          <cell r="AC1322">
            <v>0</v>
          </cell>
        </row>
        <row r="1323">
          <cell r="AC1323">
            <v>0</v>
          </cell>
        </row>
        <row r="1324">
          <cell r="AC1324">
            <v>0</v>
          </cell>
        </row>
        <row r="1325">
          <cell r="AC1325">
            <v>0</v>
          </cell>
        </row>
        <row r="1326">
          <cell r="AC1326">
            <v>0</v>
          </cell>
        </row>
        <row r="1327">
          <cell r="AC1327">
            <v>0</v>
          </cell>
        </row>
        <row r="1328">
          <cell r="AC1328">
            <v>0</v>
          </cell>
        </row>
        <row r="1329">
          <cell r="AC1329">
            <v>0</v>
          </cell>
        </row>
        <row r="1330">
          <cell r="AC1330">
            <v>0</v>
          </cell>
        </row>
        <row r="1331">
          <cell r="AC1331">
            <v>0</v>
          </cell>
        </row>
        <row r="1332">
          <cell r="AC1332">
            <v>0</v>
          </cell>
        </row>
        <row r="1333">
          <cell r="AC1333">
            <v>0</v>
          </cell>
        </row>
        <row r="1334">
          <cell r="AC1334">
            <v>0</v>
          </cell>
        </row>
        <row r="1335">
          <cell r="AC1335">
            <v>0</v>
          </cell>
        </row>
        <row r="1336">
          <cell r="AC1336">
            <v>0</v>
          </cell>
        </row>
        <row r="1337">
          <cell r="AC1337">
            <v>0</v>
          </cell>
        </row>
        <row r="1338">
          <cell r="AC1338">
            <v>0</v>
          </cell>
        </row>
        <row r="1339">
          <cell r="AC1339">
            <v>0</v>
          </cell>
        </row>
        <row r="1340">
          <cell r="AC1340">
            <v>0</v>
          </cell>
        </row>
        <row r="1341">
          <cell r="AC1341">
            <v>0</v>
          </cell>
        </row>
        <row r="1342">
          <cell r="AC1342">
            <v>0</v>
          </cell>
        </row>
        <row r="1343">
          <cell r="AC1343">
            <v>0</v>
          </cell>
        </row>
        <row r="1344">
          <cell r="AC1344">
            <v>0</v>
          </cell>
        </row>
        <row r="1345">
          <cell r="AC1345">
            <v>0</v>
          </cell>
        </row>
        <row r="1346">
          <cell r="AC1346">
            <v>0</v>
          </cell>
        </row>
        <row r="1347">
          <cell r="AC1347">
            <v>0</v>
          </cell>
        </row>
        <row r="1348">
          <cell r="AC1348">
            <v>0</v>
          </cell>
        </row>
        <row r="1349">
          <cell r="AC1349">
            <v>0</v>
          </cell>
        </row>
        <row r="1350">
          <cell r="AC1350">
            <v>0</v>
          </cell>
        </row>
        <row r="1351">
          <cell r="AC1351">
            <v>0</v>
          </cell>
        </row>
        <row r="1352">
          <cell r="AC1352">
            <v>0</v>
          </cell>
        </row>
        <row r="1353">
          <cell r="AC1353">
            <v>0</v>
          </cell>
        </row>
        <row r="1354">
          <cell r="AC1354">
            <v>0</v>
          </cell>
        </row>
        <row r="1355">
          <cell r="AC1355">
            <v>0</v>
          </cell>
        </row>
        <row r="1356">
          <cell r="AC1356">
            <v>0</v>
          </cell>
        </row>
        <row r="1357">
          <cell r="AC1357">
            <v>0</v>
          </cell>
        </row>
        <row r="1358">
          <cell r="AC1358">
            <v>0</v>
          </cell>
        </row>
        <row r="1359">
          <cell r="AC1359">
            <v>0</v>
          </cell>
        </row>
        <row r="1360">
          <cell r="AC1360">
            <v>0</v>
          </cell>
        </row>
        <row r="1361">
          <cell r="AC1361">
            <v>0</v>
          </cell>
        </row>
        <row r="1362">
          <cell r="AC1362">
            <v>0</v>
          </cell>
        </row>
        <row r="1363">
          <cell r="AC1363">
            <v>0</v>
          </cell>
        </row>
        <row r="1364">
          <cell r="AC1364">
            <v>0</v>
          </cell>
        </row>
        <row r="1365">
          <cell r="AC1365">
            <v>0</v>
          </cell>
        </row>
        <row r="1366">
          <cell r="AC1366">
            <v>0</v>
          </cell>
        </row>
        <row r="1367">
          <cell r="AC1367">
            <v>0</v>
          </cell>
        </row>
        <row r="1368">
          <cell r="AC1368">
            <v>0</v>
          </cell>
        </row>
        <row r="1369">
          <cell r="AC1369">
            <v>0</v>
          </cell>
        </row>
        <row r="1370">
          <cell r="AC1370">
            <v>0</v>
          </cell>
        </row>
        <row r="1371">
          <cell r="AC1371">
            <v>0</v>
          </cell>
        </row>
        <row r="1372">
          <cell r="AC1372">
            <v>0</v>
          </cell>
        </row>
        <row r="1373">
          <cell r="AC1373">
            <v>0</v>
          </cell>
        </row>
        <row r="1374">
          <cell r="AC1374">
            <v>0</v>
          </cell>
        </row>
        <row r="1375">
          <cell r="AC1375">
            <v>0</v>
          </cell>
        </row>
        <row r="1376">
          <cell r="AC1376">
            <v>0</v>
          </cell>
        </row>
        <row r="1377">
          <cell r="AC1377">
            <v>0</v>
          </cell>
        </row>
        <row r="1378">
          <cell r="AC1378">
            <v>0</v>
          </cell>
        </row>
        <row r="1379">
          <cell r="AC1379">
            <v>0</v>
          </cell>
        </row>
        <row r="1380">
          <cell r="AC1380">
            <v>0</v>
          </cell>
        </row>
        <row r="1381">
          <cell r="AC1381">
            <v>0</v>
          </cell>
        </row>
        <row r="1382">
          <cell r="AC1382">
            <v>0</v>
          </cell>
        </row>
        <row r="1383">
          <cell r="AC1383">
            <v>0</v>
          </cell>
        </row>
        <row r="1384">
          <cell r="AC1384">
            <v>0</v>
          </cell>
        </row>
        <row r="1385">
          <cell r="AC1385">
            <v>0</v>
          </cell>
        </row>
        <row r="1386">
          <cell r="AC1386">
            <v>0</v>
          </cell>
        </row>
        <row r="1387">
          <cell r="AC1387">
            <v>0</v>
          </cell>
        </row>
        <row r="1388">
          <cell r="AC1388">
            <v>0</v>
          </cell>
        </row>
        <row r="1389">
          <cell r="AC1389">
            <v>0</v>
          </cell>
        </row>
        <row r="1390">
          <cell r="AC1390">
            <v>0</v>
          </cell>
        </row>
        <row r="1391">
          <cell r="AC1391">
            <v>0</v>
          </cell>
        </row>
        <row r="1392">
          <cell r="AC1392">
            <v>0</v>
          </cell>
        </row>
        <row r="1393">
          <cell r="AC1393">
            <v>0</v>
          </cell>
        </row>
        <row r="1394">
          <cell r="AC1394">
            <v>0</v>
          </cell>
        </row>
        <row r="1395">
          <cell r="AC1395">
            <v>0</v>
          </cell>
        </row>
        <row r="1396">
          <cell r="AC1396">
            <v>0</v>
          </cell>
        </row>
        <row r="1397">
          <cell r="AC1397">
            <v>0</v>
          </cell>
        </row>
        <row r="1398">
          <cell r="AC1398">
            <v>0</v>
          </cell>
        </row>
        <row r="1399">
          <cell r="AC1399">
            <v>0</v>
          </cell>
        </row>
        <row r="1400">
          <cell r="AC1400">
            <v>0</v>
          </cell>
        </row>
        <row r="1401">
          <cell r="AC1401">
            <v>0</v>
          </cell>
        </row>
        <row r="1402">
          <cell r="AC1402">
            <v>0</v>
          </cell>
        </row>
        <row r="1403">
          <cell r="AC1403">
            <v>0</v>
          </cell>
        </row>
        <row r="1404">
          <cell r="AC1404">
            <v>0</v>
          </cell>
        </row>
        <row r="1405">
          <cell r="AC1405">
            <v>0</v>
          </cell>
        </row>
        <row r="1406">
          <cell r="AC1406">
            <v>0</v>
          </cell>
        </row>
        <row r="1407">
          <cell r="AC1407">
            <v>0</v>
          </cell>
        </row>
        <row r="1408">
          <cell r="AC1408">
            <v>0</v>
          </cell>
        </row>
        <row r="1409">
          <cell r="AC1409">
            <v>0</v>
          </cell>
        </row>
        <row r="1410">
          <cell r="AC1410">
            <v>0</v>
          </cell>
        </row>
        <row r="1411">
          <cell r="AC1411">
            <v>0</v>
          </cell>
        </row>
        <row r="1412">
          <cell r="AC1412">
            <v>0</v>
          </cell>
        </row>
        <row r="1413">
          <cell r="AC1413">
            <v>0</v>
          </cell>
        </row>
        <row r="1414">
          <cell r="AC1414">
            <v>0</v>
          </cell>
        </row>
        <row r="1415">
          <cell r="AC1415">
            <v>0</v>
          </cell>
        </row>
        <row r="1416">
          <cell r="AC1416">
            <v>0</v>
          </cell>
        </row>
        <row r="1417">
          <cell r="AC1417">
            <v>0</v>
          </cell>
        </row>
        <row r="1418">
          <cell r="AC1418">
            <v>0</v>
          </cell>
        </row>
        <row r="1419">
          <cell r="AC1419">
            <v>0</v>
          </cell>
        </row>
        <row r="1420">
          <cell r="AC1420">
            <v>0</v>
          </cell>
        </row>
        <row r="1421">
          <cell r="AC1421">
            <v>0</v>
          </cell>
        </row>
        <row r="1422">
          <cell r="AC1422">
            <v>0</v>
          </cell>
        </row>
        <row r="1423">
          <cell r="AC1423">
            <v>0</v>
          </cell>
        </row>
        <row r="1424">
          <cell r="AC1424">
            <v>0</v>
          </cell>
        </row>
        <row r="1425">
          <cell r="AC1425">
            <v>0</v>
          </cell>
        </row>
        <row r="1426">
          <cell r="AC1426">
            <v>0</v>
          </cell>
        </row>
        <row r="1427">
          <cell r="AC1427">
            <v>0</v>
          </cell>
        </row>
        <row r="1428">
          <cell r="AC1428">
            <v>0</v>
          </cell>
        </row>
        <row r="1429">
          <cell r="AC1429">
            <v>0</v>
          </cell>
        </row>
        <row r="1430">
          <cell r="AC1430">
            <v>0</v>
          </cell>
        </row>
        <row r="1431">
          <cell r="AC1431">
            <v>0</v>
          </cell>
        </row>
        <row r="1432">
          <cell r="AC1432">
            <v>0</v>
          </cell>
        </row>
        <row r="1433">
          <cell r="AC1433">
            <v>0</v>
          </cell>
        </row>
        <row r="1434">
          <cell r="AC1434">
            <v>0</v>
          </cell>
        </row>
        <row r="1435">
          <cell r="AC1435">
            <v>0</v>
          </cell>
        </row>
        <row r="1436">
          <cell r="AC1436">
            <v>0</v>
          </cell>
        </row>
        <row r="1437">
          <cell r="AC1437">
            <v>0</v>
          </cell>
        </row>
        <row r="1438">
          <cell r="AC1438">
            <v>0</v>
          </cell>
        </row>
        <row r="1439">
          <cell r="AC1439">
            <v>0</v>
          </cell>
        </row>
        <row r="1440">
          <cell r="AC1440">
            <v>0</v>
          </cell>
        </row>
        <row r="1441">
          <cell r="AC1441">
            <v>0</v>
          </cell>
        </row>
        <row r="1442">
          <cell r="AC1442">
            <v>0</v>
          </cell>
        </row>
        <row r="1443">
          <cell r="AC1443">
            <v>0</v>
          </cell>
        </row>
        <row r="1444">
          <cell r="AC1444">
            <v>0</v>
          </cell>
        </row>
        <row r="1445">
          <cell r="AC1445">
            <v>0</v>
          </cell>
        </row>
        <row r="1446">
          <cell r="AC1446">
            <v>0</v>
          </cell>
        </row>
        <row r="1447">
          <cell r="AC1447">
            <v>0</v>
          </cell>
        </row>
        <row r="1448">
          <cell r="AC1448">
            <v>0</v>
          </cell>
        </row>
        <row r="1449">
          <cell r="AC1449">
            <v>0</v>
          </cell>
        </row>
        <row r="1450">
          <cell r="AC1450">
            <v>0</v>
          </cell>
        </row>
        <row r="1451">
          <cell r="AC1451">
            <v>0</v>
          </cell>
        </row>
        <row r="1452">
          <cell r="AC1452">
            <v>0</v>
          </cell>
        </row>
        <row r="1453">
          <cell r="AC1453">
            <v>0</v>
          </cell>
        </row>
        <row r="1454">
          <cell r="AC1454">
            <v>0</v>
          </cell>
        </row>
        <row r="1455">
          <cell r="AC1455">
            <v>0</v>
          </cell>
        </row>
        <row r="1456">
          <cell r="AC1456">
            <v>0</v>
          </cell>
        </row>
        <row r="1457">
          <cell r="AC1457">
            <v>0</v>
          </cell>
        </row>
        <row r="1458">
          <cell r="AC1458">
            <v>0</v>
          </cell>
        </row>
        <row r="1459">
          <cell r="AC1459">
            <v>0</v>
          </cell>
        </row>
        <row r="1460">
          <cell r="AC1460">
            <v>0</v>
          </cell>
        </row>
        <row r="1461">
          <cell r="AC1461">
            <v>0</v>
          </cell>
        </row>
        <row r="1462">
          <cell r="AC1462">
            <v>0</v>
          </cell>
        </row>
        <row r="1463">
          <cell r="AC1463">
            <v>0</v>
          </cell>
        </row>
        <row r="1464">
          <cell r="AC1464">
            <v>0</v>
          </cell>
        </row>
        <row r="1465">
          <cell r="AC1465">
            <v>0</v>
          </cell>
        </row>
        <row r="1466">
          <cell r="AC1466">
            <v>0</v>
          </cell>
        </row>
        <row r="1467">
          <cell r="AC1467">
            <v>0</v>
          </cell>
        </row>
        <row r="1468">
          <cell r="AC1468">
            <v>0</v>
          </cell>
        </row>
        <row r="1469">
          <cell r="AC1469">
            <v>0</v>
          </cell>
        </row>
        <row r="1470">
          <cell r="AC1470">
            <v>0</v>
          </cell>
        </row>
        <row r="1471">
          <cell r="AC1471">
            <v>0</v>
          </cell>
        </row>
        <row r="1472">
          <cell r="AC1472">
            <v>0</v>
          </cell>
        </row>
        <row r="1473">
          <cell r="AC1473">
            <v>0</v>
          </cell>
        </row>
        <row r="1474">
          <cell r="AC1474">
            <v>0</v>
          </cell>
        </row>
        <row r="1475">
          <cell r="AC1475">
            <v>0</v>
          </cell>
        </row>
        <row r="1476">
          <cell r="AC1476">
            <v>0</v>
          </cell>
        </row>
        <row r="1477">
          <cell r="AC1477">
            <v>0</v>
          </cell>
        </row>
        <row r="1478">
          <cell r="AC1478">
            <v>0</v>
          </cell>
        </row>
        <row r="1479">
          <cell r="AC1479">
            <v>0</v>
          </cell>
        </row>
        <row r="1480">
          <cell r="AC1480">
            <v>0</v>
          </cell>
        </row>
        <row r="1481">
          <cell r="AC1481">
            <v>0</v>
          </cell>
        </row>
        <row r="1482">
          <cell r="AC1482">
            <v>0</v>
          </cell>
        </row>
        <row r="1483">
          <cell r="AC1483">
            <v>0</v>
          </cell>
        </row>
        <row r="1484">
          <cell r="AC1484">
            <v>0</v>
          </cell>
        </row>
        <row r="1485">
          <cell r="AC1485">
            <v>0</v>
          </cell>
        </row>
        <row r="1486">
          <cell r="AC1486">
            <v>0</v>
          </cell>
        </row>
        <row r="1487">
          <cell r="AC1487">
            <v>0</v>
          </cell>
        </row>
        <row r="1488">
          <cell r="AC1488">
            <v>0</v>
          </cell>
        </row>
        <row r="1489">
          <cell r="AC1489">
            <v>0</v>
          </cell>
        </row>
        <row r="1490">
          <cell r="AC1490">
            <v>0</v>
          </cell>
        </row>
        <row r="1491">
          <cell r="AC1491">
            <v>0</v>
          </cell>
        </row>
        <row r="1492">
          <cell r="AC1492">
            <v>0</v>
          </cell>
        </row>
        <row r="1493">
          <cell r="AC1493">
            <v>0</v>
          </cell>
        </row>
        <row r="1494">
          <cell r="AC1494">
            <v>0</v>
          </cell>
        </row>
        <row r="1495">
          <cell r="AC1495">
            <v>0</v>
          </cell>
        </row>
        <row r="1496">
          <cell r="AC1496">
            <v>0</v>
          </cell>
        </row>
        <row r="1497">
          <cell r="AC1497">
            <v>0</v>
          </cell>
        </row>
        <row r="1498">
          <cell r="AC1498">
            <v>0</v>
          </cell>
        </row>
        <row r="1499">
          <cell r="AC1499">
            <v>0</v>
          </cell>
        </row>
        <row r="1500">
          <cell r="AC1500">
            <v>0</v>
          </cell>
        </row>
        <row r="1501">
          <cell r="AC1501">
            <v>0</v>
          </cell>
        </row>
        <row r="1502">
          <cell r="AC1502">
            <v>0</v>
          </cell>
        </row>
        <row r="1503">
          <cell r="AC1503">
            <v>0</v>
          </cell>
        </row>
        <row r="1504">
          <cell r="AC1504">
            <v>0</v>
          </cell>
        </row>
        <row r="1505">
          <cell r="AC1505">
            <v>0</v>
          </cell>
        </row>
        <row r="1506">
          <cell r="AC1506">
            <v>0</v>
          </cell>
        </row>
        <row r="1507">
          <cell r="AC1507">
            <v>0</v>
          </cell>
        </row>
        <row r="1508">
          <cell r="AC1508">
            <v>0</v>
          </cell>
        </row>
        <row r="1509">
          <cell r="AC1509">
            <v>0</v>
          </cell>
        </row>
        <row r="1510">
          <cell r="AC1510">
            <v>0</v>
          </cell>
        </row>
        <row r="1511">
          <cell r="AC1511">
            <v>0</v>
          </cell>
        </row>
        <row r="1512">
          <cell r="AC1512">
            <v>0</v>
          </cell>
        </row>
        <row r="1513">
          <cell r="AC1513">
            <v>0</v>
          </cell>
        </row>
        <row r="1514">
          <cell r="AC1514">
            <v>0</v>
          </cell>
        </row>
        <row r="1515">
          <cell r="AC1515">
            <v>0</v>
          </cell>
        </row>
        <row r="1516">
          <cell r="AC1516">
            <v>0</v>
          </cell>
        </row>
        <row r="1517">
          <cell r="AC1517">
            <v>0</v>
          </cell>
        </row>
        <row r="1518">
          <cell r="AC1518">
            <v>0</v>
          </cell>
        </row>
        <row r="1519">
          <cell r="AC1519">
            <v>0</v>
          </cell>
        </row>
        <row r="1520">
          <cell r="AC1520">
            <v>0</v>
          </cell>
        </row>
        <row r="1521">
          <cell r="AC1521">
            <v>0</v>
          </cell>
        </row>
        <row r="1522">
          <cell r="AC1522">
            <v>0</v>
          </cell>
        </row>
        <row r="1523">
          <cell r="AC1523">
            <v>0</v>
          </cell>
        </row>
        <row r="1524">
          <cell r="AC1524">
            <v>0</v>
          </cell>
        </row>
        <row r="1525">
          <cell r="AC1525">
            <v>0</v>
          </cell>
        </row>
        <row r="1526">
          <cell r="AC1526">
            <v>0</v>
          </cell>
        </row>
        <row r="1527">
          <cell r="AC1527">
            <v>0</v>
          </cell>
        </row>
        <row r="1528">
          <cell r="AC1528">
            <v>0</v>
          </cell>
        </row>
        <row r="1529">
          <cell r="AC1529">
            <v>0</v>
          </cell>
        </row>
        <row r="1530">
          <cell r="AC1530">
            <v>0</v>
          </cell>
        </row>
        <row r="1531">
          <cell r="AC1531">
            <v>0</v>
          </cell>
        </row>
        <row r="1532">
          <cell r="AC1532">
            <v>0</v>
          </cell>
        </row>
        <row r="1533">
          <cell r="AC1533">
            <v>0</v>
          </cell>
        </row>
        <row r="1534">
          <cell r="AC1534">
            <v>0</v>
          </cell>
        </row>
        <row r="1535">
          <cell r="AC1535">
            <v>0</v>
          </cell>
        </row>
        <row r="1536">
          <cell r="AC1536">
            <v>0</v>
          </cell>
        </row>
        <row r="1537">
          <cell r="AC1537">
            <v>0</v>
          </cell>
        </row>
        <row r="1538">
          <cell r="AC1538">
            <v>0</v>
          </cell>
        </row>
        <row r="1539">
          <cell r="AC1539">
            <v>0</v>
          </cell>
        </row>
        <row r="1540">
          <cell r="AC1540">
            <v>0</v>
          </cell>
        </row>
        <row r="1541">
          <cell r="AC1541">
            <v>0</v>
          </cell>
        </row>
        <row r="1542">
          <cell r="AC1542">
            <v>0</v>
          </cell>
        </row>
        <row r="1543">
          <cell r="AC1543">
            <v>0</v>
          </cell>
        </row>
        <row r="1544">
          <cell r="AC1544">
            <v>0</v>
          </cell>
        </row>
        <row r="1545">
          <cell r="AC1545">
            <v>0</v>
          </cell>
        </row>
        <row r="1546">
          <cell r="AC1546">
            <v>0</v>
          </cell>
        </row>
        <row r="1547">
          <cell r="AC1547">
            <v>0</v>
          </cell>
        </row>
        <row r="1548">
          <cell r="AC1548">
            <v>0</v>
          </cell>
        </row>
        <row r="1549">
          <cell r="AC1549">
            <v>0</v>
          </cell>
        </row>
        <row r="1550">
          <cell r="AC1550">
            <v>0</v>
          </cell>
        </row>
        <row r="1551">
          <cell r="AC1551">
            <v>0</v>
          </cell>
        </row>
        <row r="1552">
          <cell r="AC1552">
            <v>0</v>
          </cell>
        </row>
        <row r="1553">
          <cell r="AC1553">
            <v>0</v>
          </cell>
        </row>
        <row r="1554">
          <cell r="AC1554">
            <v>0</v>
          </cell>
        </row>
        <row r="1555">
          <cell r="AC1555">
            <v>0</v>
          </cell>
        </row>
        <row r="1556">
          <cell r="AC1556">
            <v>0</v>
          </cell>
        </row>
        <row r="1557">
          <cell r="AC1557">
            <v>0</v>
          </cell>
        </row>
        <row r="1558">
          <cell r="AC1558">
            <v>0</v>
          </cell>
        </row>
        <row r="1559">
          <cell r="AC1559">
            <v>0</v>
          </cell>
        </row>
        <row r="1560">
          <cell r="AC1560">
            <v>0</v>
          </cell>
        </row>
        <row r="1561">
          <cell r="AC1561">
            <v>0</v>
          </cell>
        </row>
        <row r="1562">
          <cell r="AC1562">
            <v>0</v>
          </cell>
        </row>
        <row r="1563">
          <cell r="AC1563">
            <v>0</v>
          </cell>
        </row>
        <row r="1564">
          <cell r="AC1564">
            <v>0</v>
          </cell>
        </row>
        <row r="1565">
          <cell r="AC1565">
            <v>0</v>
          </cell>
        </row>
        <row r="1566">
          <cell r="AC1566">
            <v>0</v>
          </cell>
        </row>
        <row r="1567">
          <cell r="AC1567">
            <v>0</v>
          </cell>
        </row>
        <row r="1568">
          <cell r="AC1568">
            <v>0</v>
          </cell>
        </row>
        <row r="1569">
          <cell r="AC1569">
            <v>0</v>
          </cell>
        </row>
        <row r="1570">
          <cell r="AC1570">
            <v>0</v>
          </cell>
        </row>
        <row r="1571">
          <cell r="AC1571">
            <v>0</v>
          </cell>
        </row>
        <row r="1572">
          <cell r="AC1572">
            <v>0</v>
          </cell>
        </row>
        <row r="1573">
          <cell r="AC1573">
            <v>0</v>
          </cell>
        </row>
        <row r="1574">
          <cell r="AC1574">
            <v>0</v>
          </cell>
        </row>
        <row r="1575">
          <cell r="AC1575">
            <v>0</v>
          </cell>
        </row>
        <row r="1576">
          <cell r="AC1576">
            <v>0</v>
          </cell>
        </row>
        <row r="1577">
          <cell r="AC1577">
            <v>0</v>
          </cell>
        </row>
        <row r="1578">
          <cell r="AC1578">
            <v>0</v>
          </cell>
        </row>
        <row r="1579">
          <cell r="AC1579">
            <v>0</v>
          </cell>
        </row>
        <row r="1580">
          <cell r="AC1580">
            <v>0</v>
          </cell>
        </row>
        <row r="1581">
          <cell r="AC1581">
            <v>0</v>
          </cell>
        </row>
        <row r="1582">
          <cell r="AC1582">
            <v>0</v>
          </cell>
        </row>
        <row r="1583">
          <cell r="AC1583">
            <v>0</v>
          </cell>
        </row>
        <row r="1584">
          <cell r="AC1584">
            <v>0</v>
          </cell>
        </row>
        <row r="1585">
          <cell r="AC1585">
            <v>0</v>
          </cell>
        </row>
        <row r="1586">
          <cell r="AC1586">
            <v>0</v>
          </cell>
        </row>
        <row r="1587">
          <cell r="AC1587">
            <v>0</v>
          </cell>
        </row>
        <row r="1588">
          <cell r="AC1588">
            <v>0</v>
          </cell>
        </row>
        <row r="1589">
          <cell r="AC1589">
            <v>0</v>
          </cell>
        </row>
        <row r="1590">
          <cell r="AC1590">
            <v>0</v>
          </cell>
        </row>
        <row r="1591">
          <cell r="AC1591">
            <v>0</v>
          </cell>
        </row>
        <row r="1592">
          <cell r="AC1592">
            <v>0</v>
          </cell>
        </row>
        <row r="1593">
          <cell r="AC1593">
            <v>0</v>
          </cell>
        </row>
        <row r="1594">
          <cell r="AC1594">
            <v>0</v>
          </cell>
        </row>
        <row r="1595">
          <cell r="AC1595">
            <v>0</v>
          </cell>
        </row>
        <row r="1596">
          <cell r="AC1596">
            <v>0</v>
          </cell>
        </row>
        <row r="1597">
          <cell r="AC1597">
            <v>0</v>
          </cell>
        </row>
        <row r="1598">
          <cell r="AC1598">
            <v>0</v>
          </cell>
        </row>
        <row r="1599">
          <cell r="AC1599">
            <v>0</v>
          </cell>
        </row>
        <row r="1600">
          <cell r="AC1600">
            <v>0</v>
          </cell>
        </row>
        <row r="1601">
          <cell r="AC1601">
            <v>0</v>
          </cell>
        </row>
        <row r="1602">
          <cell r="AC1602">
            <v>0</v>
          </cell>
        </row>
        <row r="1603">
          <cell r="AC1603">
            <v>0</v>
          </cell>
        </row>
        <row r="1604">
          <cell r="AC1604">
            <v>0</v>
          </cell>
        </row>
        <row r="1605">
          <cell r="AC1605">
            <v>0</v>
          </cell>
        </row>
        <row r="1606">
          <cell r="AC1606">
            <v>0</v>
          </cell>
        </row>
        <row r="1607">
          <cell r="AC1607">
            <v>0</v>
          </cell>
        </row>
        <row r="1608">
          <cell r="AC1608">
            <v>0</v>
          </cell>
        </row>
        <row r="1609">
          <cell r="AC1609">
            <v>0</v>
          </cell>
        </row>
        <row r="1610">
          <cell r="AC1610">
            <v>0</v>
          </cell>
        </row>
        <row r="1611">
          <cell r="AC1611">
            <v>0</v>
          </cell>
        </row>
        <row r="1612">
          <cell r="AC1612">
            <v>0</v>
          </cell>
        </row>
        <row r="1613">
          <cell r="AC1613">
            <v>0</v>
          </cell>
        </row>
        <row r="1614">
          <cell r="AC1614">
            <v>0</v>
          </cell>
        </row>
        <row r="1615">
          <cell r="AC1615">
            <v>0</v>
          </cell>
        </row>
        <row r="1616">
          <cell r="AC1616">
            <v>0</v>
          </cell>
        </row>
        <row r="1617">
          <cell r="AC1617">
            <v>0</v>
          </cell>
        </row>
        <row r="1618">
          <cell r="AC1618">
            <v>0</v>
          </cell>
        </row>
        <row r="1619">
          <cell r="AC1619">
            <v>0</v>
          </cell>
        </row>
        <row r="1620">
          <cell r="AC1620">
            <v>0</v>
          </cell>
        </row>
        <row r="1621">
          <cell r="AC1621">
            <v>0</v>
          </cell>
        </row>
        <row r="1622">
          <cell r="AC1622">
            <v>0</v>
          </cell>
        </row>
        <row r="1623">
          <cell r="AC1623">
            <v>0</v>
          </cell>
        </row>
        <row r="1624">
          <cell r="AC1624">
            <v>0</v>
          </cell>
        </row>
        <row r="1625">
          <cell r="AC1625">
            <v>0</v>
          </cell>
        </row>
        <row r="1626">
          <cell r="AC1626">
            <v>0</v>
          </cell>
        </row>
        <row r="1627">
          <cell r="AC1627">
            <v>0</v>
          </cell>
        </row>
        <row r="1628">
          <cell r="AC1628">
            <v>0</v>
          </cell>
        </row>
        <row r="1629">
          <cell r="AC1629">
            <v>0</v>
          </cell>
        </row>
        <row r="1630">
          <cell r="AC1630">
            <v>0</v>
          </cell>
        </row>
        <row r="1631">
          <cell r="AC1631">
            <v>0</v>
          </cell>
        </row>
        <row r="1632">
          <cell r="AC1632">
            <v>0</v>
          </cell>
        </row>
        <row r="1633">
          <cell r="AC1633">
            <v>0</v>
          </cell>
        </row>
        <row r="1634">
          <cell r="AC1634">
            <v>0</v>
          </cell>
        </row>
        <row r="1635">
          <cell r="AC1635">
            <v>0</v>
          </cell>
        </row>
        <row r="1636">
          <cell r="AC1636">
            <v>0</v>
          </cell>
        </row>
        <row r="1637">
          <cell r="AC1637">
            <v>0</v>
          </cell>
        </row>
        <row r="1638">
          <cell r="AC1638">
            <v>0</v>
          </cell>
        </row>
        <row r="1639">
          <cell r="AC1639">
            <v>0</v>
          </cell>
        </row>
        <row r="1640">
          <cell r="AC1640">
            <v>0</v>
          </cell>
        </row>
        <row r="1641">
          <cell r="AC1641">
            <v>0</v>
          </cell>
        </row>
        <row r="1642">
          <cell r="AC1642">
            <v>0</v>
          </cell>
        </row>
        <row r="1643">
          <cell r="AC1643">
            <v>0</v>
          </cell>
        </row>
        <row r="1644">
          <cell r="AC1644">
            <v>0</v>
          </cell>
        </row>
        <row r="1645">
          <cell r="AC1645">
            <v>0</v>
          </cell>
        </row>
        <row r="1646">
          <cell r="AC1646">
            <v>0</v>
          </cell>
        </row>
        <row r="1647">
          <cell r="AC1647">
            <v>0</v>
          </cell>
        </row>
        <row r="1648">
          <cell r="AC1648">
            <v>0</v>
          </cell>
        </row>
        <row r="1649">
          <cell r="AC1649">
            <v>0</v>
          </cell>
        </row>
        <row r="1650">
          <cell r="AC1650">
            <v>0</v>
          </cell>
        </row>
        <row r="1651">
          <cell r="AC1651">
            <v>0</v>
          </cell>
        </row>
        <row r="1652">
          <cell r="AC1652">
            <v>0</v>
          </cell>
        </row>
        <row r="1653">
          <cell r="AC1653">
            <v>0</v>
          </cell>
        </row>
        <row r="1654">
          <cell r="AC1654">
            <v>0</v>
          </cell>
        </row>
        <row r="1655">
          <cell r="AC1655">
            <v>0</v>
          </cell>
        </row>
        <row r="1656">
          <cell r="AC1656">
            <v>0</v>
          </cell>
        </row>
        <row r="1657">
          <cell r="AC1657">
            <v>0</v>
          </cell>
        </row>
        <row r="1658">
          <cell r="AC1658">
            <v>0</v>
          </cell>
        </row>
        <row r="1659">
          <cell r="AC1659">
            <v>0</v>
          </cell>
        </row>
        <row r="1660">
          <cell r="AC1660">
            <v>0</v>
          </cell>
        </row>
        <row r="1661">
          <cell r="AC1661">
            <v>0</v>
          </cell>
        </row>
        <row r="1662">
          <cell r="AC1662">
            <v>0</v>
          </cell>
        </row>
        <row r="1663">
          <cell r="AC1663">
            <v>0</v>
          </cell>
        </row>
        <row r="1664">
          <cell r="AC1664">
            <v>0</v>
          </cell>
        </row>
        <row r="1665">
          <cell r="AC1665">
            <v>0</v>
          </cell>
        </row>
        <row r="1666">
          <cell r="AC1666">
            <v>0</v>
          </cell>
        </row>
        <row r="1667">
          <cell r="AC1667">
            <v>0</v>
          </cell>
        </row>
        <row r="1668">
          <cell r="AC1668">
            <v>0</v>
          </cell>
        </row>
        <row r="1669">
          <cell r="AC1669">
            <v>0</v>
          </cell>
        </row>
        <row r="1670">
          <cell r="AC1670">
            <v>0</v>
          </cell>
        </row>
        <row r="1671">
          <cell r="AC1671">
            <v>0</v>
          </cell>
        </row>
        <row r="1672">
          <cell r="AC1672">
            <v>0</v>
          </cell>
        </row>
        <row r="1673">
          <cell r="AC1673">
            <v>0</v>
          </cell>
        </row>
        <row r="1674">
          <cell r="AC1674">
            <v>0</v>
          </cell>
        </row>
        <row r="1675">
          <cell r="AC1675">
            <v>0</v>
          </cell>
        </row>
        <row r="1676">
          <cell r="AC1676">
            <v>0</v>
          </cell>
        </row>
        <row r="1677">
          <cell r="AC1677">
            <v>0</v>
          </cell>
        </row>
        <row r="1678">
          <cell r="AC1678">
            <v>0</v>
          </cell>
        </row>
        <row r="1679">
          <cell r="AC1679">
            <v>0</v>
          </cell>
        </row>
        <row r="1680">
          <cell r="AC1680">
            <v>0</v>
          </cell>
        </row>
        <row r="1681">
          <cell r="AC1681">
            <v>0</v>
          </cell>
        </row>
        <row r="1682">
          <cell r="AC1682">
            <v>0</v>
          </cell>
        </row>
        <row r="1683">
          <cell r="AC1683">
            <v>0</v>
          </cell>
        </row>
        <row r="1684">
          <cell r="AC1684">
            <v>0</v>
          </cell>
        </row>
        <row r="1685">
          <cell r="AC1685">
            <v>0</v>
          </cell>
        </row>
        <row r="1686">
          <cell r="AC1686">
            <v>0</v>
          </cell>
        </row>
        <row r="1687">
          <cell r="AC1687">
            <v>0</v>
          </cell>
        </row>
        <row r="1688">
          <cell r="AC1688">
            <v>0</v>
          </cell>
        </row>
        <row r="1689">
          <cell r="AC1689">
            <v>0</v>
          </cell>
        </row>
        <row r="1690">
          <cell r="AC1690">
            <v>0</v>
          </cell>
        </row>
        <row r="1691">
          <cell r="AC1691">
            <v>0</v>
          </cell>
        </row>
        <row r="1692">
          <cell r="AC1692">
            <v>0</v>
          </cell>
        </row>
        <row r="1693">
          <cell r="AC1693">
            <v>0</v>
          </cell>
        </row>
        <row r="1694">
          <cell r="AC1694">
            <v>0</v>
          </cell>
        </row>
        <row r="1695">
          <cell r="AC1695">
            <v>0</v>
          </cell>
        </row>
        <row r="1696">
          <cell r="AC1696">
            <v>0</v>
          </cell>
        </row>
        <row r="1697">
          <cell r="AC1697">
            <v>0</v>
          </cell>
        </row>
        <row r="1698">
          <cell r="AC1698">
            <v>0</v>
          </cell>
        </row>
        <row r="1699">
          <cell r="AC1699">
            <v>0</v>
          </cell>
        </row>
        <row r="1700">
          <cell r="AC1700">
            <v>0</v>
          </cell>
        </row>
        <row r="1701">
          <cell r="AC1701">
            <v>0</v>
          </cell>
        </row>
        <row r="1702">
          <cell r="AC1702">
            <v>0</v>
          </cell>
        </row>
        <row r="1703">
          <cell r="AC1703">
            <v>0</v>
          </cell>
        </row>
        <row r="1704">
          <cell r="AC1704">
            <v>0</v>
          </cell>
        </row>
        <row r="1705">
          <cell r="AC1705">
            <v>0</v>
          </cell>
        </row>
        <row r="1706">
          <cell r="AC1706">
            <v>0</v>
          </cell>
        </row>
        <row r="1707">
          <cell r="AC1707">
            <v>0</v>
          </cell>
        </row>
        <row r="1708">
          <cell r="AC1708">
            <v>0</v>
          </cell>
        </row>
        <row r="1709">
          <cell r="AC1709">
            <v>0</v>
          </cell>
        </row>
        <row r="1710">
          <cell r="AC1710">
            <v>0</v>
          </cell>
        </row>
        <row r="1711">
          <cell r="AC1711">
            <v>0</v>
          </cell>
        </row>
        <row r="1712">
          <cell r="AC1712">
            <v>0</v>
          </cell>
        </row>
        <row r="1713">
          <cell r="AC1713">
            <v>0</v>
          </cell>
        </row>
        <row r="1714">
          <cell r="AC1714">
            <v>0</v>
          </cell>
        </row>
        <row r="1715">
          <cell r="AC1715">
            <v>0</v>
          </cell>
        </row>
        <row r="1716">
          <cell r="AC1716">
            <v>0</v>
          </cell>
        </row>
        <row r="1717">
          <cell r="AC1717">
            <v>0</v>
          </cell>
        </row>
        <row r="1718">
          <cell r="AC1718">
            <v>0</v>
          </cell>
        </row>
        <row r="1719">
          <cell r="AC1719">
            <v>0</v>
          </cell>
        </row>
        <row r="1720">
          <cell r="AC1720">
            <v>0</v>
          </cell>
        </row>
        <row r="1721">
          <cell r="AC1721">
            <v>0</v>
          </cell>
        </row>
        <row r="1722">
          <cell r="AC1722">
            <v>0</v>
          </cell>
        </row>
        <row r="1723">
          <cell r="AC1723">
            <v>0</v>
          </cell>
        </row>
        <row r="1724">
          <cell r="AC1724">
            <v>0</v>
          </cell>
        </row>
        <row r="1725">
          <cell r="AC1725">
            <v>0</v>
          </cell>
        </row>
        <row r="1726">
          <cell r="AC1726">
            <v>0</v>
          </cell>
        </row>
        <row r="1727">
          <cell r="AC1727">
            <v>0</v>
          </cell>
        </row>
        <row r="1728">
          <cell r="AC1728">
            <v>0</v>
          </cell>
        </row>
        <row r="1729">
          <cell r="AC1729">
            <v>0</v>
          </cell>
        </row>
        <row r="1730">
          <cell r="AC1730">
            <v>0</v>
          </cell>
        </row>
        <row r="1731">
          <cell r="AC1731">
            <v>0</v>
          </cell>
        </row>
        <row r="1732">
          <cell r="AC1732">
            <v>0</v>
          </cell>
        </row>
        <row r="1733">
          <cell r="AC1733">
            <v>0</v>
          </cell>
        </row>
        <row r="1734">
          <cell r="AC1734">
            <v>0</v>
          </cell>
        </row>
        <row r="1735">
          <cell r="AC1735">
            <v>0</v>
          </cell>
        </row>
        <row r="1736">
          <cell r="AC1736">
            <v>0</v>
          </cell>
        </row>
        <row r="1737">
          <cell r="AC1737">
            <v>0</v>
          </cell>
        </row>
        <row r="1738">
          <cell r="AC1738">
            <v>0</v>
          </cell>
        </row>
        <row r="1739">
          <cell r="AC1739">
            <v>0</v>
          </cell>
        </row>
        <row r="1740">
          <cell r="AC1740">
            <v>0</v>
          </cell>
        </row>
        <row r="1741">
          <cell r="AC1741">
            <v>0</v>
          </cell>
        </row>
        <row r="1742">
          <cell r="AC1742">
            <v>0</v>
          </cell>
        </row>
        <row r="1743">
          <cell r="AC1743">
            <v>0</v>
          </cell>
        </row>
        <row r="1744">
          <cell r="AC1744">
            <v>0</v>
          </cell>
        </row>
        <row r="1745">
          <cell r="AC1745">
            <v>0</v>
          </cell>
        </row>
        <row r="1746">
          <cell r="AC1746">
            <v>0</v>
          </cell>
        </row>
        <row r="1747">
          <cell r="AC1747">
            <v>0</v>
          </cell>
        </row>
        <row r="1748">
          <cell r="AC1748">
            <v>0</v>
          </cell>
        </row>
        <row r="1749">
          <cell r="AC1749">
            <v>0</v>
          </cell>
        </row>
        <row r="1750">
          <cell r="AC1750">
            <v>0</v>
          </cell>
        </row>
        <row r="1751">
          <cell r="AC1751">
            <v>0</v>
          </cell>
        </row>
        <row r="1752">
          <cell r="AC1752">
            <v>0</v>
          </cell>
        </row>
        <row r="1753">
          <cell r="AC1753">
            <v>0</v>
          </cell>
        </row>
        <row r="1754">
          <cell r="AC1754">
            <v>0</v>
          </cell>
        </row>
        <row r="1755">
          <cell r="AC1755">
            <v>0</v>
          </cell>
        </row>
        <row r="1756">
          <cell r="AC1756">
            <v>0</v>
          </cell>
        </row>
        <row r="1757">
          <cell r="AC1757">
            <v>0</v>
          </cell>
        </row>
        <row r="1758">
          <cell r="AC1758">
            <v>0</v>
          </cell>
        </row>
        <row r="1759">
          <cell r="AC1759">
            <v>0</v>
          </cell>
        </row>
        <row r="1760">
          <cell r="AC1760">
            <v>0</v>
          </cell>
        </row>
        <row r="1761">
          <cell r="AC1761">
            <v>0</v>
          </cell>
        </row>
        <row r="1762">
          <cell r="AC1762">
            <v>0</v>
          </cell>
        </row>
        <row r="1763">
          <cell r="AC1763">
            <v>0</v>
          </cell>
        </row>
        <row r="1764">
          <cell r="AC1764">
            <v>0</v>
          </cell>
        </row>
        <row r="1765">
          <cell r="AC1765">
            <v>0</v>
          </cell>
        </row>
        <row r="1766">
          <cell r="AC1766">
            <v>0</v>
          </cell>
        </row>
        <row r="1767">
          <cell r="AC1767">
            <v>0</v>
          </cell>
        </row>
        <row r="1768">
          <cell r="AC1768">
            <v>0</v>
          </cell>
        </row>
        <row r="1769">
          <cell r="AC1769">
            <v>0</v>
          </cell>
        </row>
        <row r="1770">
          <cell r="AC1770">
            <v>0</v>
          </cell>
        </row>
        <row r="1771">
          <cell r="AC1771">
            <v>0</v>
          </cell>
        </row>
        <row r="1772">
          <cell r="AC1772">
            <v>0</v>
          </cell>
        </row>
        <row r="1773">
          <cell r="AC1773">
            <v>0</v>
          </cell>
        </row>
        <row r="1774">
          <cell r="AC1774">
            <v>0</v>
          </cell>
        </row>
        <row r="1775">
          <cell r="AC1775">
            <v>0</v>
          </cell>
        </row>
        <row r="1776">
          <cell r="AC1776">
            <v>0</v>
          </cell>
        </row>
        <row r="1777">
          <cell r="AC1777">
            <v>0</v>
          </cell>
        </row>
        <row r="1778">
          <cell r="AC1778">
            <v>0</v>
          </cell>
        </row>
        <row r="1779">
          <cell r="AC1779">
            <v>0</v>
          </cell>
        </row>
        <row r="1780">
          <cell r="AC1780">
            <v>0</v>
          </cell>
        </row>
        <row r="1781">
          <cell r="AC1781">
            <v>0</v>
          </cell>
        </row>
        <row r="1782">
          <cell r="AC1782">
            <v>0</v>
          </cell>
        </row>
        <row r="1783">
          <cell r="AC1783">
            <v>0</v>
          </cell>
        </row>
        <row r="1784">
          <cell r="AC1784">
            <v>0</v>
          </cell>
        </row>
        <row r="1785">
          <cell r="AC1785">
            <v>0</v>
          </cell>
        </row>
        <row r="1786">
          <cell r="AC1786">
            <v>0</v>
          </cell>
        </row>
        <row r="1787">
          <cell r="AC1787">
            <v>0</v>
          </cell>
        </row>
        <row r="1788">
          <cell r="AC1788">
            <v>0</v>
          </cell>
        </row>
        <row r="1789">
          <cell r="AC1789">
            <v>0</v>
          </cell>
        </row>
        <row r="1790">
          <cell r="AC1790">
            <v>0</v>
          </cell>
        </row>
        <row r="1791">
          <cell r="AC1791">
            <v>0</v>
          </cell>
        </row>
        <row r="1792">
          <cell r="AC1792">
            <v>0</v>
          </cell>
        </row>
        <row r="1793">
          <cell r="AC1793">
            <v>0</v>
          </cell>
        </row>
        <row r="1794">
          <cell r="AC1794">
            <v>0</v>
          </cell>
        </row>
        <row r="1795">
          <cell r="AC1795">
            <v>0</v>
          </cell>
        </row>
        <row r="1796">
          <cell r="AC1796">
            <v>0</v>
          </cell>
        </row>
        <row r="1797">
          <cell r="AC1797">
            <v>0</v>
          </cell>
        </row>
        <row r="1798">
          <cell r="AC1798">
            <v>0</v>
          </cell>
        </row>
        <row r="1799">
          <cell r="AC1799">
            <v>0</v>
          </cell>
        </row>
        <row r="1800">
          <cell r="AC1800">
            <v>0</v>
          </cell>
        </row>
        <row r="1801">
          <cell r="AC1801">
            <v>0</v>
          </cell>
        </row>
        <row r="1802">
          <cell r="AC1802">
            <v>0</v>
          </cell>
        </row>
        <row r="1803">
          <cell r="AC1803">
            <v>0</v>
          </cell>
        </row>
        <row r="1804">
          <cell r="AC1804">
            <v>0</v>
          </cell>
        </row>
        <row r="1805">
          <cell r="AC1805">
            <v>0</v>
          </cell>
        </row>
        <row r="1806">
          <cell r="AC1806">
            <v>0</v>
          </cell>
        </row>
        <row r="1807">
          <cell r="AC1807">
            <v>0</v>
          </cell>
        </row>
        <row r="1808">
          <cell r="AC1808">
            <v>0</v>
          </cell>
        </row>
        <row r="1809">
          <cell r="AC1809">
            <v>0</v>
          </cell>
        </row>
        <row r="1810">
          <cell r="AC1810">
            <v>0</v>
          </cell>
        </row>
        <row r="1811">
          <cell r="AC1811">
            <v>0</v>
          </cell>
        </row>
        <row r="1812">
          <cell r="AC1812">
            <v>0</v>
          </cell>
        </row>
        <row r="1813">
          <cell r="AC1813">
            <v>0</v>
          </cell>
        </row>
        <row r="1814">
          <cell r="AC1814">
            <v>0</v>
          </cell>
        </row>
        <row r="1815">
          <cell r="AC1815">
            <v>0</v>
          </cell>
        </row>
        <row r="1816">
          <cell r="AC1816">
            <v>0</v>
          </cell>
        </row>
        <row r="1817">
          <cell r="AC1817">
            <v>0</v>
          </cell>
        </row>
        <row r="1818">
          <cell r="AC1818">
            <v>0</v>
          </cell>
        </row>
        <row r="1819">
          <cell r="AC1819">
            <v>0</v>
          </cell>
        </row>
        <row r="1820">
          <cell r="AC1820">
            <v>0</v>
          </cell>
        </row>
        <row r="1821">
          <cell r="AC1821">
            <v>0</v>
          </cell>
        </row>
        <row r="1822">
          <cell r="AC1822">
            <v>0</v>
          </cell>
        </row>
        <row r="1823">
          <cell r="AC1823">
            <v>0</v>
          </cell>
        </row>
        <row r="1824">
          <cell r="AC1824">
            <v>0</v>
          </cell>
        </row>
        <row r="1825">
          <cell r="AC1825">
            <v>0</v>
          </cell>
        </row>
        <row r="1826">
          <cell r="AC1826">
            <v>0</v>
          </cell>
        </row>
        <row r="1827">
          <cell r="AC1827">
            <v>0</v>
          </cell>
        </row>
        <row r="1828">
          <cell r="AC1828">
            <v>0</v>
          </cell>
        </row>
        <row r="1829">
          <cell r="AC1829">
            <v>0</v>
          </cell>
        </row>
        <row r="1830">
          <cell r="AC1830">
            <v>0</v>
          </cell>
        </row>
        <row r="1831">
          <cell r="AC1831">
            <v>0</v>
          </cell>
        </row>
        <row r="1832">
          <cell r="AC1832">
            <v>0</v>
          </cell>
        </row>
        <row r="1833">
          <cell r="AC1833">
            <v>0</v>
          </cell>
        </row>
        <row r="1834">
          <cell r="AC1834">
            <v>0</v>
          </cell>
        </row>
        <row r="1835">
          <cell r="AC1835">
            <v>0</v>
          </cell>
        </row>
        <row r="1836">
          <cell r="AC1836">
            <v>0</v>
          </cell>
        </row>
        <row r="1837">
          <cell r="AC1837">
            <v>0</v>
          </cell>
        </row>
        <row r="1838">
          <cell r="AC1838">
            <v>0</v>
          </cell>
        </row>
        <row r="1839">
          <cell r="AC1839">
            <v>0</v>
          </cell>
        </row>
        <row r="1840">
          <cell r="AC1840">
            <v>0</v>
          </cell>
        </row>
        <row r="1841">
          <cell r="AC1841">
            <v>0</v>
          </cell>
        </row>
        <row r="1842">
          <cell r="AC1842">
            <v>0</v>
          </cell>
        </row>
        <row r="1843">
          <cell r="AC1843">
            <v>0</v>
          </cell>
        </row>
        <row r="1844">
          <cell r="AC1844">
            <v>0</v>
          </cell>
        </row>
        <row r="1845">
          <cell r="AC1845">
            <v>0</v>
          </cell>
        </row>
        <row r="1846">
          <cell r="AC1846">
            <v>0</v>
          </cell>
        </row>
        <row r="1847">
          <cell r="AC1847">
            <v>0</v>
          </cell>
        </row>
        <row r="1848">
          <cell r="AC1848">
            <v>0</v>
          </cell>
        </row>
        <row r="1849">
          <cell r="AC1849">
            <v>0</v>
          </cell>
        </row>
        <row r="1850">
          <cell r="AC1850">
            <v>0</v>
          </cell>
        </row>
        <row r="1851">
          <cell r="AC1851">
            <v>0</v>
          </cell>
        </row>
        <row r="1852">
          <cell r="AC1852">
            <v>0</v>
          </cell>
        </row>
        <row r="1853">
          <cell r="AC1853">
            <v>0</v>
          </cell>
        </row>
        <row r="1854">
          <cell r="AC1854">
            <v>0</v>
          </cell>
        </row>
        <row r="1855">
          <cell r="AC1855">
            <v>0</v>
          </cell>
        </row>
        <row r="1856">
          <cell r="AC1856">
            <v>0</v>
          </cell>
        </row>
        <row r="1857">
          <cell r="AC1857">
            <v>0</v>
          </cell>
        </row>
        <row r="1858">
          <cell r="AC1858">
            <v>0</v>
          </cell>
        </row>
        <row r="1859">
          <cell r="AC1859">
            <v>0</v>
          </cell>
        </row>
        <row r="1860">
          <cell r="AC1860">
            <v>0</v>
          </cell>
        </row>
        <row r="1861">
          <cell r="AC1861">
            <v>0</v>
          </cell>
        </row>
        <row r="1862">
          <cell r="AC1862">
            <v>0</v>
          </cell>
        </row>
        <row r="1863">
          <cell r="AC1863">
            <v>0</v>
          </cell>
        </row>
        <row r="1864">
          <cell r="AC1864">
            <v>0</v>
          </cell>
        </row>
        <row r="1865">
          <cell r="AC1865">
            <v>0</v>
          </cell>
        </row>
        <row r="1866">
          <cell r="AC1866">
            <v>0</v>
          </cell>
        </row>
        <row r="1867">
          <cell r="AC1867">
            <v>0</v>
          </cell>
        </row>
        <row r="1868">
          <cell r="AC1868">
            <v>0</v>
          </cell>
        </row>
        <row r="1869">
          <cell r="AC1869">
            <v>0</v>
          </cell>
        </row>
        <row r="1870">
          <cell r="AC1870">
            <v>0</v>
          </cell>
        </row>
        <row r="1871">
          <cell r="AC1871">
            <v>0</v>
          </cell>
        </row>
        <row r="1872">
          <cell r="AC1872">
            <v>0</v>
          </cell>
        </row>
        <row r="1873">
          <cell r="AC1873">
            <v>0</v>
          </cell>
        </row>
        <row r="1874">
          <cell r="AC1874">
            <v>0</v>
          </cell>
        </row>
        <row r="1875">
          <cell r="AC1875">
            <v>0</v>
          </cell>
        </row>
        <row r="1876">
          <cell r="AC1876">
            <v>0</v>
          </cell>
        </row>
        <row r="1877">
          <cell r="AC1877">
            <v>0</v>
          </cell>
        </row>
        <row r="1878">
          <cell r="AC1878">
            <v>0</v>
          </cell>
        </row>
        <row r="1879">
          <cell r="AC1879">
            <v>0</v>
          </cell>
        </row>
        <row r="1880">
          <cell r="AC1880">
            <v>0</v>
          </cell>
        </row>
        <row r="1881">
          <cell r="AC1881">
            <v>0</v>
          </cell>
        </row>
        <row r="1882">
          <cell r="AC1882">
            <v>0</v>
          </cell>
        </row>
        <row r="1883">
          <cell r="AC1883">
            <v>0</v>
          </cell>
        </row>
        <row r="1884">
          <cell r="AC1884">
            <v>0</v>
          </cell>
        </row>
        <row r="1885">
          <cell r="AC1885">
            <v>0</v>
          </cell>
        </row>
        <row r="1886">
          <cell r="AC1886">
            <v>0</v>
          </cell>
        </row>
        <row r="1887">
          <cell r="AC1887">
            <v>0</v>
          </cell>
        </row>
        <row r="1888">
          <cell r="AC1888">
            <v>0</v>
          </cell>
        </row>
        <row r="1889">
          <cell r="AC1889">
            <v>0</v>
          </cell>
        </row>
        <row r="1890">
          <cell r="AC1890">
            <v>0</v>
          </cell>
        </row>
        <row r="1891">
          <cell r="AC1891">
            <v>0</v>
          </cell>
        </row>
        <row r="1892">
          <cell r="AC1892">
            <v>0</v>
          </cell>
        </row>
        <row r="1893">
          <cell r="AC1893">
            <v>0</v>
          </cell>
        </row>
        <row r="1894">
          <cell r="AC1894">
            <v>0</v>
          </cell>
        </row>
        <row r="1895">
          <cell r="AC1895">
            <v>0</v>
          </cell>
        </row>
        <row r="1896">
          <cell r="AC1896">
            <v>0</v>
          </cell>
        </row>
        <row r="1897">
          <cell r="AC1897">
            <v>0</v>
          </cell>
        </row>
        <row r="1898">
          <cell r="AC1898">
            <v>0</v>
          </cell>
        </row>
        <row r="1899">
          <cell r="AC1899">
            <v>0</v>
          </cell>
        </row>
        <row r="1900">
          <cell r="AC1900">
            <v>0</v>
          </cell>
        </row>
        <row r="1901">
          <cell r="AC1901">
            <v>0</v>
          </cell>
        </row>
        <row r="1902">
          <cell r="AC1902">
            <v>0</v>
          </cell>
        </row>
        <row r="1903">
          <cell r="AC1903">
            <v>0</v>
          </cell>
        </row>
        <row r="1904">
          <cell r="AC1904">
            <v>0</v>
          </cell>
        </row>
        <row r="1905">
          <cell r="AC1905">
            <v>0</v>
          </cell>
        </row>
        <row r="1906">
          <cell r="AC1906">
            <v>0</v>
          </cell>
        </row>
        <row r="1907">
          <cell r="AC1907">
            <v>0</v>
          </cell>
        </row>
        <row r="1908">
          <cell r="AC1908">
            <v>0</v>
          </cell>
        </row>
        <row r="1909">
          <cell r="AC1909">
            <v>0</v>
          </cell>
        </row>
        <row r="1910">
          <cell r="AC1910">
            <v>0</v>
          </cell>
        </row>
        <row r="1911">
          <cell r="AC1911">
            <v>0</v>
          </cell>
        </row>
        <row r="1912">
          <cell r="AC1912">
            <v>0</v>
          </cell>
        </row>
        <row r="1913">
          <cell r="AC1913">
            <v>0</v>
          </cell>
        </row>
        <row r="1914">
          <cell r="AC1914">
            <v>0</v>
          </cell>
        </row>
        <row r="1915">
          <cell r="AC1915">
            <v>0</v>
          </cell>
        </row>
        <row r="1916">
          <cell r="AC1916">
            <v>0</v>
          </cell>
        </row>
        <row r="1917">
          <cell r="AC1917">
            <v>0</v>
          </cell>
        </row>
        <row r="1918">
          <cell r="AC1918">
            <v>0</v>
          </cell>
        </row>
        <row r="1919">
          <cell r="AC1919">
            <v>0</v>
          </cell>
        </row>
        <row r="1920">
          <cell r="AC1920">
            <v>0</v>
          </cell>
        </row>
        <row r="1921">
          <cell r="AC1921">
            <v>0</v>
          </cell>
        </row>
        <row r="1922">
          <cell r="AC1922">
            <v>0</v>
          </cell>
        </row>
        <row r="1923">
          <cell r="AC1923">
            <v>0</v>
          </cell>
        </row>
        <row r="1924">
          <cell r="AC1924">
            <v>0</v>
          </cell>
        </row>
        <row r="1925">
          <cell r="AC1925">
            <v>0</v>
          </cell>
        </row>
        <row r="1926">
          <cell r="AC1926">
            <v>0</v>
          </cell>
        </row>
        <row r="1927">
          <cell r="AC1927">
            <v>0</v>
          </cell>
        </row>
        <row r="1928">
          <cell r="AC1928">
            <v>0</v>
          </cell>
        </row>
        <row r="1929">
          <cell r="AC1929">
            <v>0</v>
          </cell>
        </row>
        <row r="1930">
          <cell r="AC1930">
            <v>0</v>
          </cell>
        </row>
        <row r="1931">
          <cell r="AC1931">
            <v>0</v>
          </cell>
        </row>
        <row r="1932">
          <cell r="AC1932">
            <v>0</v>
          </cell>
        </row>
        <row r="1933">
          <cell r="AC1933">
            <v>0</v>
          </cell>
        </row>
        <row r="1934">
          <cell r="AC1934">
            <v>0</v>
          </cell>
        </row>
        <row r="1935">
          <cell r="AC1935">
            <v>0</v>
          </cell>
        </row>
        <row r="1936">
          <cell r="AC1936">
            <v>0</v>
          </cell>
        </row>
        <row r="1937">
          <cell r="AC1937">
            <v>0</v>
          </cell>
        </row>
        <row r="1938">
          <cell r="AC1938">
            <v>0</v>
          </cell>
        </row>
        <row r="1939">
          <cell r="AC1939">
            <v>0</v>
          </cell>
        </row>
        <row r="1940">
          <cell r="AC1940">
            <v>0</v>
          </cell>
        </row>
        <row r="1941">
          <cell r="AC1941">
            <v>0</v>
          </cell>
        </row>
        <row r="1942">
          <cell r="AC1942">
            <v>0</v>
          </cell>
        </row>
        <row r="1943">
          <cell r="AC1943">
            <v>0</v>
          </cell>
        </row>
        <row r="1944">
          <cell r="AC1944">
            <v>0</v>
          </cell>
        </row>
        <row r="1945">
          <cell r="AC1945">
            <v>0</v>
          </cell>
        </row>
        <row r="1946">
          <cell r="AC1946">
            <v>0</v>
          </cell>
        </row>
        <row r="1947">
          <cell r="AC1947">
            <v>0</v>
          </cell>
        </row>
        <row r="1948">
          <cell r="AC1948">
            <v>0</v>
          </cell>
        </row>
        <row r="1949">
          <cell r="AC1949">
            <v>0</v>
          </cell>
        </row>
        <row r="1950">
          <cell r="AC1950">
            <v>0</v>
          </cell>
        </row>
        <row r="1951">
          <cell r="AC1951">
            <v>0</v>
          </cell>
        </row>
        <row r="1952">
          <cell r="AC1952">
            <v>0</v>
          </cell>
        </row>
        <row r="1953">
          <cell r="AC1953">
            <v>0</v>
          </cell>
        </row>
        <row r="1954">
          <cell r="AC1954">
            <v>0</v>
          </cell>
        </row>
        <row r="1955">
          <cell r="AC1955">
            <v>0</v>
          </cell>
        </row>
        <row r="1956">
          <cell r="AC1956">
            <v>0</v>
          </cell>
        </row>
        <row r="1957">
          <cell r="AC1957">
            <v>0</v>
          </cell>
        </row>
        <row r="1958">
          <cell r="AC1958">
            <v>0</v>
          </cell>
        </row>
        <row r="1959">
          <cell r="AC1959">
            <v>0</v>
          </cell>
        </row>
        <row r="1960">
          <cell r="AC1960">
            <v>0</v>
          </cell>
        </row>
        <row r="1961">
          <cell r="AC1961">
            <v>0</v>
          </cell>
        </row>
        <row r="1962">
          <cell r="AC1962">
            <v>0</v>
          </cell>
        </row>
        <row r="1963">
          <cell r="AC1963">
            <v>0</v>
          </cell>
        </row>
        <row r="1964">
          <cell r="AC1964">
            <v>0</v>
          </cell>
        </row>
        <row r="1965">
          <cell r="AC1965">
            <v>0</v>
          </cell>
        </row>
        <row r="1966">
          <cell r="AC1966">
            <v>0</v>
          </cell>
        </row>
        <row r="1967">
          <cell r="AC1967">
            <v>0</v>
          </cell>
        </row>
        <row r="1968">
          <cell r="AC1968">
            <v>0</v>
          </cell>
        </row>
        <row r="1969">
          <cell r="AC1969">
            <v>0</v>
          </cell>
        </row>
        <row r="1970">
          <cell r="AC1970">
            <v>0</v>
          </cell>
        </row>
        <row r="1971">
          <cell r="AC1971">
            <v>0</v>
          </cell>
        </row>
        <row r="1972">
          <cell r="AC1972">
            <v>0</v>
          </cell>
        </row>
        <row r="1973">
          <cell r="AC1973">
            <v>0</v>
          </cell>
        </row>
        <row r="1974">
          <cell r="AC1974">
            <v>0</v>
          </cell>
        </row>
        <row r="1975">
          <cell r="AC1975">
            <v>0</v>
          </cell>
        </row>
        <row r="1976">
          <cell r="AC1976">
            <v>0</v>
          </cell>
        </row>
        <row r="1977">
          <cell r="AC1977">
            <v>0</v>
          </cell>
        </row>
        <row r="1978">
          <cell r="AC1978">
            <v>0</v>
          </cell>
        </row>
        <row r="1979">
          <cell r="AC1979">
            <v>0</v>
          </cell>
        </row>
        <row r="1980">
          <cell r="AC1980">
            <v>0</v>
          </cell>
        </row>
        <row r="1981">
          <cell r="AC1981">
            <v>0</v>
          </cell>
        </row>
        <row r="1982">
          <cell r="AC1982">
            <v>0</v>
          </cell>
        </row>
        <row r="1983">
          <cell r="AC1983">
            <v>0</v>
          </cell>
        </row>
        <row r="1984">
          <cell r="AC1984">
            <v>0</v>
          </cell>
        </row>
        <row r="1985">
          <cell r="AC1985">
            <v>0</v>
          </cell>
        </row>
        <row r="1986">
          <cell r="AC1986">
            <v>0</v>
          </cell>
        </row>
        <row r="1987">
          <cell r="AC1987">
            <v>0</v>
          </cell>
        </row>
        <row r="1988">
          <cell r="AC1988">
            <v>0</v>
          </cell>
        </row>
        <row r="1989">
          <cell r="AC1989">
            <v>0</v>
          </cell>
        </row>
        <row r="1990">
          <cell r="AC1990">
            <v>0</v>
          </cell>
        </row>
        <row r="1991">
          <cell r="AC1991">
            <v>0</v>
          </cell>
        </row>
        <row r="1992">
          <cell r="AC1992">
            <v>0</v>
          </cell>
        </row>
        <row r="1993">
          <cell r="AC1993">
            <v>0</v>
          </cell>
        </row>
        <row r="1994">
          <cell r="AC1994">
            <v>0</v>
          </cell>
        </row>
        <row r="1995">
          <cell r="AC1995">
            <v>0</v>
          </cell>
        </row>
        <row r="1996">
          <cell r="AC1996">
            <v>0</v>
          </cell>
        </row>
        <row r="1997">
          <cell r="AC1997">
            <v>0</v>
          </cell>
        </row>
        <row r="1998">
          <cell r="AC1998">
            <v>0</v>
          </cell>
        </row>
        <row r="1999">
          <cell r="AC1999">
            <v>0</v>
          </cell>
        </row>
        <row r="2000">
          <cell r="AC2000">
            <v>0</v>
          </cell>
        </row>
        <row r="2001">
          <cell r="AC2001">
            <v>0</v>
          </cell>
        </row>
        <row r="2002">
          <cell r="AC2002">
            <v>0</v>
          </cell>
        </row>
        <row r="2003">
          <cell r="AC2003">
            <v>0</v>
          </cell>
        </row>
        <row r="2004">
          <cell r="AC2004">
            <v>0</v>
          </cell>
        </row>
        <row r="2005">
          <cell r="AC2005">
            <v>0</v>
          </cell>
        </row>
        <row r="2006">
          <cell r="AC2006">
            <v>0</v>
          </cell>
        </row>
        <row r="2007">
          <cell r="AC2007">
            <v>0</v>
          </cell>
        </row>
        <row r="2008">
          <cell r="AC2008">
            <v>0</v>
          </cell>
        </row>
        <row r="2009">
          <cell r="AC2009">
            <v>0</v>
          </cell>
        </row>
        <row r="2010">
          <cell r="AC2010">
            <v>0</v>
          </cell>
        </row>
        <row r="2011">
          <cell r="AC2011">
            <v>0</v>
          </cell>
        </row>
        <row r="2012">
          <cell r="AC2012">
            <v>0</v>
          </cell>
        </row>
        <row r="2013">
          <cell r="AC2013">
            <v>0</v>
          </cell>
        </row>
        <row r="2014">
          <cell r="AC2014">
            <v>0</v>
          </cell>
        </row>
        <row r="2015">
          <cell r="AC2015">
            <v>0</v>
          </cell>
        </row>
        <row r="2016">
          <cell r="AC2016">
            <v>0</v>
          </cell>
        </row>
        <row r="2017">
          <cell r="AC2017">
            <v>0</v>
          </cell>
        </row>
        <row r="2018">
          <cell r="AC2018">
            <v>0</v>
          </cell>
        </row>
        <row r="2019">
          <cell r="AC2019">
            <v>0</v>
          </cell>
        </row>
        <row r="2020">
          <cell r="AC2020">
            <v>0</v>
          </cell>
        </row>
        <row r="2021">
          <cell r="AC2021">
            <v>0</v>
          </cell>
        </row>
        <row r="2022">
          <cell r="AC2022">
            <v>0</v>
          </cell>
        </row>
        <row r="2023">
          <cell r="AC2023">
            <v>0</v>
          </cell>
        </row>
        <row r="2024">
          <cell r="AC2024">
            <v>0</v>
          </cell>
        </row>
        <row r="2025">
          <cell r="AC2025">
            <v>0</v>
          </cell>
        </row>
        <row r="2026">
          <cell r="AC2026">
            <v>0</v>
          </cell>
        </row>
        <row r="2027">
          <cell r="AC2027">
            <v>0</v>
          </cell>
        </row>
        <row r="2028">
          <cell r="AC2028">
            <v>0</v>
          </cell>
        </row>
        <row r="2029">
          <cell r="AC2029">
            <v>0</v>
          </cell>
        </row>
        <row r="2030">
          <cell r="AC2030">
            <v>0</v>
          </cell>
        </row>
        <row r="2031">
          <cell r="AC2031">
            <v>0</v>
          </cell>
        </row>
        <row r="2032">
          <cell r="AC2032">
            <v>0</v>
          </cell>
        </row>
        <row r="2033">
          <cell r="AC2033">
            <v>0</v>
          </cell>
        </row>
        <row r="2034">
          <cell r="AC2034">
            <v>0</v>
          </cell>
        </row>
        <row r="2035">
          <cell r="AC2035">
            <v>0</v>
          </cell>
        </row>
        <row r="2036">
          <cell r="AC2036">
            <v>0</v>
          </cell>
        </row>
        <row r="2037">
          <cell r="AC2037">
            <v>0</v>
          </cell>
        </row>
        <row r="2038">
          <cell r="AC2038">
            <v>0</v>
          </cell>
        </row>
        <row r="2039">
          <cell r="AC2039">
            <v>0</v>
          </cell>
        </row>
        <row r="2040">
          <cell r="AC2040">
            <v>0</v>
          </cell>
        </row>
        <row r="2041">
          <cell r="AC2041">
            <v>0</v>
          </cell>
        </row>
        <row r="2042">
          <cell r="AC2042">
            <v>0</v>
          </cell>
        </row>
        <row r="2043">
          <cell r="AC2043">
            <v>0</v>
          </cell>
        </row>
        <row r="2044">
          <cell r="AC2044">
            <v>0</v>
          </cell>
        </row>
        <row r="2045">
          <cell r="AC2045">
            <v>0</v>
          </cell>
        </row>
        <row r="2046">
          <cell r="AC2046">
            <v>0</v>
          </cell>
        </row>
        <row r="2047">
          <cell r="AC2047">
            <v>0</v>
          </cell>
        </row>
        <row r="2048">
          <cell r="AC2048">
            <v>0</v>
          </cell>
        </row>
        <row r="2049">
          <cell r="AC2049">
            <v>0</v>
          </cell>
        </row>
        <row r="2050">
          <cell r="AC2050">
            <v>0</v>
          </cell>
        </row>
        <row r="2051">
          <cell r="AC2051">
            <v>0</v>
          </cell>
        </row>
        <row r="2052">
          <cell r="AC2052">
            <v>0</v>
          </cell>
        </row>
        <row r="2053">
          <cell r="AC2053">
            <v>0</v>
          </cell>
        </row>
        <row r="2054">
          <cell r="AC2054">
            <v>0</v>
          </cell>
        </row>
        <row r="2055">
          <cell r="AC2055">
            <v>0</v>
          </cell>
        </row>
        <row r="2056">
          <cell r="AC2056">
            <v>0</v>
          </cell>
        </row>
        <row r="2057">
          <cell r="AC2057">
            <v>0</v>
          </cell>
        </row>
        <row r="2058">
          <cell r="AC2058">
            <v>0</v>
          </cell>
        </row>
        <row r="2059">
          <cell r="AC2059">
            <v>0</v>
          </cell>
        </row>
        <row r="2060">
          <cell r="AC2060">
            <v>0</v>
          </cell>
        </row>
        <row r="2061">
          <cell r="AC2061">
            <v>0</v>
          </cell>
        </row>
        <row r="2062">
          <cell r="AC2062">
            <v>0</v>
          </cell>
        </row>
        <row r="2063">
          <cell r="AC2063">
            <v>0</v>
          </cell>
        </row>
        <row r="2064">
          <cell r="AC2064">
            <v>0</v>
          </cell>
        </row>
        <row r="2065">
          <cell r="AC2065">
            <v>0</v>
          </cell>
        </row>
        <row r="2066">
          <cell r="AC2066">
            <v>0</v>
          </cell>
        </row>
        <row r="2067">
          <cell r="AC2067">
            <v>0</v>
          </cell>
        </row>
        <row r="2068">
          <cell r="AC2068">
            <v>0</v>
          </cell>
        </row>
        <row r="2069">
          <cell r="AC2069">
            <v>0</v>
          </cell>
        </row>
        <row r="2070">
          <cell r="AC2070">
            <v>0</v>
          </cell>
        </row>
        <row r="2071">
          <cell r="AC2071">
            <v>0</v>
          </cell>
        </row>
        <row r="2072">
          <cell r="AC2072">
            <v>0</v>
          </cell>
        </row>
        <row r="2073">
          <cell r="AC2073">
            <v>0</v>
          </cell>
        </row>
        <row r="2074">
          <cell r="AC2074">
            <v>0</v>
          </cell>
        </row>
        <row r="2075">
          <cell r="AC2075">
            <v>0</v>
          </cell>
        </row>
        <row r="2076">
          <cell r="AC2076">
            <v>0</v>
          </cell>
        </row>
        <row r="2077">
          <cell r="AC2077">
            <v>0</v>
          </cell>
        </row>
        <row r="2078">
          <cell r="AC2078">
            <v>0</v>
          </cell>
        </row>
        <row r="2079">
          <cell r="AC2079">
            <v>0</v>
          </cell>
        </row>
        <row r="2080">
          <cell r="AC2080">
            <v>0</v>
          </cell>
        </row>
        <row r="2081">
          <cell r="AC2081">
            <v>0</v>
          </cell>
        </row>
        <row r="2082">
          <cell r="AC2082">
            <v>0</v>
          </cell>
        </row>
        <row r="2083">
          <cell r="AC2083">
            <v>0</v>
          </cell>
        </row>
        <row r="2084">
          <cell r="AC2084">
            <v>0</v>
          </cell>
        </row>
        <row r="2085">
          <cell r="AC2085">
            <v>0</v>
          </cell>
        </row>
        <row r="2086">
          <cell r="AC2086">
            <v>0</v>
          </cell>
        </row>
        <row r="2087">
          <cell r="AC2087">
            <v>0</v>
          </cell>
        </row>
        <row r="2088">
          <cell r="AC2088">
            <v>0</v>
          </cell>
        </row>
        <row r="2089">
          <cell r="AC2089">
            <v>0</v>
          </cell>
        </row>
        <row r="2090">
          <cell r="AC2090">
            <v>0</v>
          </cell>
        </row>
        <row r="2091">
          <cell r="AC2091">
            <v>0</v>
          </cell>
        </row>
        <row r="2092">
          <cell r="AC2092">
            <v>0</v>
          </cell>
        </row>
        <row r="2093">
          <cell r="AC2093">
            <v>0</v>
          </cell>
        </row>
        <row r="2094">
          <cell r="AC2094">
            <v>0</v>
          </cell>
        </row>
        <row r="2095">
          <cell r="AC2095">
            <v>0</v>
          </cell>
        </row>
        <row r="2096">
          <cell r="AC2096">
            <v>0</v>
          </cell>
        </row>
        <row r="2097">
          <cell r="AC2097">
            <v>0</v>
          </cell>
        </row>
        <row r="2098">
          <cell r="AC2098">
            <v>0</v>
          </cell>
        </row>
        <row r="2099">
          <cell r="AC2099">
            <v>0</v>
          </cell>
        </row>
        <row r="2100">
          <cell r="AC2100">
            <v>0</v>
          </cell>
        </row>
        <row r="2101">
          <cell r="AC2101">
            <v>0</v>
          </cell>
        </row>
        <row r="2102">
          <cell r="AC2102">
            <v>0</v>
          </cell>
        </row>
        <row r="2103">
          <cell r="AC2103">
            <v>0</v>
          </cell>
        </row>
        <row r="2104">
          <cell r="AC2104">
            <v>0</v>
          </cell>
        </row>
        <row r="2105">
          <cell r="AC2105">
            <v>0</v>
          </cell>
        </row>
        <row r="2106">
          <cell r="AC2106">
            <v>0</v>
          </cell>
        </row>
        <row r="2107">
          <cell r="AC2107">
            <v>0</v>
          </cell>
        </row>
        <row r="2108">
          <cell r="AC2108">
            <v>0</v>
          </cell>
        </row>
        <row r="2109">
          <cell r="AC2109">
            <v>0</v>
          </cell>
        </row>
        <row r="2110">
          <cell r="AC2110">
            <v>0</v>
          </cell>
        </row>
        <row r="2111">
          <cell r="AC2111">
            <v>0</v>
          </cell>
        </row>
        <row r="2112">
          <cell r="AC2112">
            <v>0</v>
          </cell>
        </row>
        <row r="2113">
          <cell r="AC2113">
            <v>0</v>
          </cell>
        </row>
        <row r="2114">
          <cell r="AC2114">
            <v>0</v>
          </cell>
        </row>
        <row r="2115">
          <cell r="AC2115">
            <v>0</v>
          </cell>
        </row>
        <row r="2116">
          <cell r="AC2116">
            <v>0</v>
          </cell>
        </row>
        <row r="2117">
          <cell r="AC2117">
            <v>0</v>
          </cell>
        </row>
        <row r="2118">
          <cell r="AC2118">
            <v>0</v>
          </cell>
        </row>
        <row r="2119">
          <cell r="AC2119">
            <v>0</v>
          </cell>
        </row>
        <row r="2120">
          <cell r="AC2120">
            <v>0</v>
          </cell>
        </row>
        <row r="2121">
          <cell r="AC2121">
            <v>0</v>
          </cell>
        </row>
        <row r="2122">
          <cell r="AC2122">
            <v>0</v>
          </cell>
        </row>
        <row r="2123">
          <cell r="AC2123">
            <v>0</v>
          </cell>
        </row>
        <row r="2124">
          <cell r="AC2124">
            <v>0</v>
          </cell>
        </row>
        <row r="2125">
          <cell r="AC2125">
            <v>0</v>
          </cell>
        </row>
        <row r="2126">
          <cell r="AC2126">
            <v>0</v>
          </cell>
        </row>
        <row r="2127">
          <cell r="AC2127">
            <v>0</v>
          </cell>
        </row>
        <row r="2128">
          <cell r="AC2128">
            <v>0</v>
          </cell>
        </row>
        <row r="2129">
          <cell r="AC2129">
            <v>0</v>
          </cell>
        </row>
        <row r="2130">
          <cell r="AC2130">
            <v>0</v>
          </cell>
        </row>
        <row r="2131">
          <cell r="AC2131">
            <v>0</v>
          </cell>
        </row>
        <row r="2132">
          <cell r="AC2132">
            <v>0</v>
          </cell>
        </row>
        <row r="2133">
          <cell r="AC2133">
            <v>0</v>
          </cell>
        </row>
        <row r="2134">
          <cell r="AC2134">
            <v>0</v>
          </cell>
        </row>
        <row r="2135">
          <cell r="AC2135">
            <v>0</v>
          </cell>
        </row>
        <row r="2136">
          <cell r="AC2136">
            <v>0</v>
          </cell>
        </row>
        <row r="2137">
          <cell r="AC2137">
            <v>0</v>
          </cell>
        </row>
        <row r="2138">
          <cell r="AC2138">
            <v>0</v>
          </cell>
        </row>
        <row r="2139">
          <cell r="AC2139">
            <v>0</v>
          </cell>
        </row>
        <row r="2140">
          <cell r="AC2140">
            <v>0</v>
          </cell>
        </row>
        <row r="2141">
          <cell r="AC2141">
            <v>0</v>
          </cell>
        </row>
        <row r="2142">
          <cell r="AC2142">
            <v>0</v>
          </cell>
        </row>
        <row r="2143">
          <cell r="AC2143">
            <v>0</v>
          </cell>
        </row>
        <row r="2144">
          <cell r="AC2144">
            <v>0</v>
          </cell>
        </row>
        <row r="2145">
          <cell r="AC2145">
            <v>0</v>
          </cell>
        </row>
        <row r="2146">
          <cell r="AC2146">
            <v>0</v>
          </cell>
        </row>
        <row r="2147">
          <cell r="AC2147">
            <v>0</v>
          </cell>
        </row>
        <row r="2148">
          <cell r="AC2148">
            <v>0</v>
          </cell>
        </row>
        <row r="2149">
          <cell r="AC2149">
            <v>0</v>
          </cell>
        </row>
        <row r="2150">
          <cell r="AC2150">
            <v>0</v>
          </cell>
        </row>
        <row r="2151">
          <cell r="AC2151">
            <v>0</v>
          </cell>
        </row>
        <row r="2152">
          <cell r="AC2152">
            <v>0</v>
          </cell>
        </row>
        <row r="2153">
          <cell r="AC2153">
            <v>0</v>
          </cell>
        </row>
        <row r="2154">
          <cell r="AC2154">
            <v>0</v>
          </cell>
        </row>
        <row r="2155">
          <cell r="AC2155">
            <v>0</v>
          </cell>
        </row>
        <row r="2156">
          <cell r="AC2156">
            <v>0</v>
          </cell>
        </row>
        <row r="2157">
          <cell r="AC2157">
            <v>0</v>
          </cell>
        </row>
        <row r="2158">
          <cell r="AC2158">
            <v>0</v>
          </cell>
        </row>
        <row r="2159">
          <cell r="AC2159">
            <v>0</v>
          </cell>
        </row>
        <row r="2160">
          <cell r="AC2160">
            <v>0</v>
          </cell>
        </row>
        <row r="2161">
          <cell r="AC2161">
            <v>0</v>
          </cell>
        </row>
        <row r="2162">
          <cell r="AC2162">
            <v>0</v>
          </cell>
        </row>
        <row r="2163">
          <cell r="AC2163">
            <v>0</v>
          </cell>
        </row>
        <row r="2164">
          <cell r="AC2164">
            <v>0</v>
          </cell>
        </row>
        <row r="2165">
          <cell r="AC2165">
            <v>0</v>
          </cell>
        </row>
        <row r="2166">
          <cell r="AC2166">
            <v>0</v>
          </cell>
        </row>
        <row r="2167">
          <cell r="AC2167">
            <v>0</v>
          </cell>
        </row>
        <row r="2168">
          <cell r="AC2168">
            <v>0</v>
          </cell>
        </row>
        <row r="2169">
          <cell r="AC2169">
            <v>0</v>
          </cell>
        </row>
        <row r="2170">
          <cell r="AC2170">
            <v>0</v>
          </cell>
        </row>
        <row r="2171">
          <cell r="AC2171">
            <v>0</v>
          </cell>
        </row>
        <row r="2172">
          <cell r="AC2172">
            <v>0</v>
          </cell>
        </row>
        <row r="2173">
          <cell r="AC2173">
            <v>0</v>
          </cell>
        </row>
        <row r="2174">
          <cell r="AC2174">
            <v>0</v>
          </cell>
        </row>
        <row r="2175">
          <cell r="AC2175">
            <v>0</v>
          </cell>
        </row>
        <row r="2176">
          <cell r="AC2176">
            <v>0</v>
          </cell>
        </row>
        <row r="2177">
          <cell r="AC2177">
            <v>0</v>
          </cell>
        </row>
        <row r="2178">
          <cell r="AC2178">
            <v>0</v>
          </cell>
        </row>
        <row r="2179">
          <cell r="AC2179">
            <v>0</v>
          </cell>
        </row>
        <row r="2180">
          <cell r="AC2180">
            <v>0</v>
          </cell>
        </row>
        <row r="2181">
          <cell r="AC2181">
            <v>0</v>
          </cell>
        </row>
        <row r="2182">
          <cell r="AC2182">
            <v>0</v>
          </cell>
        </row>
        <row r="2183">
          <cell r="AC2183">
            <v>0</v>
          </cell>
        </row>
        <row r="2184">
          <cell r="AC2184">
            <v>0</v>
          </cell>
        </row>
        <row r="2185">
          <cell r="AC2185">
            <v>0</v>
          </cell>
        </row>
        <row r="2186">
          <cell r="AC2186">
            <v>0</v>
          </cell>
        </row>
        <row r="2187">
          <cell r="AC2187">
            <v>0</v>
          </cell>
        </row>
        <row r="2188">
          <cell r="AC2188">
            <v>0</v>
          </cell>
        </row>
        <row r="2189">
          <cell r="AC2189">
            <v>0</v>
          </cell>
        </row>
        <row r="2190">
          <cell r="AC2190">
            <v>0</v>
          </cell>
        </row>
        <row r="2191">
          <cell r="AC2191">
            <v>0</v>
          </cell>
        </row>
        <row r="2192">
          <cell r="AC2192">
            <v>0</v>
          </cell>
        </row>
        <row r="2193">
          <cell r="AC2193">
            <v>0</v>
          </cell>
        </row>
        <row r="2194">
          <cell r="AC2194">
            <v>0</v>
          </cell>
        </row>
        <row r="2195">
          <cell r="AC2195">
            <v>0</v>
          </cell>
        </row>
        <row r="2196">
          <cell r="AC2196">
            <v>0</v>
          </cell>
        </row>
        <row r="2197">
          <cell r="AC2197">
            <v>0</v>
          </cell>
        </row>
        <row r="2198">
          <cell r="AC2198">
            <v>0</v>
          </cell>
        </row>
        <row r="2199">
          <cell r="AC2199">
            <v>0</v>
          </cell>
        </row>
        <row r="2200">
          <cell r="AC2200">
            <v>0</v>
          </cell>
        </row>
        <row r="2201">
          <cell r="AC2201">
            <v>0</v>
          </cell>
        </row>
        <row r="2202">
          <cell r="AC2202">
            <v>0</v>
          </cell>
        </row>
        <row r="2203">
          <cell r="AC2203">
            <v>0</v>
          </cell>
        </row>
        <row r="2204">
          <cell r="AC2204">
            <v>0</v>
          </cell>
        </row>
        <row r="2205">
          <cell r="AC2205">
            <v>0</v>
          </cell>
        </row>
        <row r="2206">
          <cell r="AC2206">
            <v>0</v>
          </cell>
        </row>
        <row r="2207">
          <cell r="AC2207">
            <v>0</v>
          </cell>
        </row>
        <row r="2208">
          <cell r="AC2208">
            <v>0</v>
          </cell>
        </row>
        <row r="2209">
          <cell r="AC2209">
            <v>0</v>
          </cell>
        </row>
        <row r="2210">
          <cell r="AC2210">
            <v>0</v>
          </cell>
        </row>
        <row r="2211">
          <cell r="AC2211">
            <v>0</v>
          </cell>
        </row>
        <row r="2212">
          <cell r="AC2212">
            <v>0</v>
          </cell>
        </row>
        <row r="2213">
          <cell r="AC2213">
            <v>0</v>
          </cell>
        </row>
        <row r="2214">
          <cell r="AC2214">
            <v>0</v>
          </cell>
        </row>
        <row r="2215">
          <cell r="AC2215">
            <v>0</v>
          </cell>
        </row>
        <row r="2216">
          <cell r="AC2216">
            <v>0</v>
          </cell>
        </row>
        <row r="2217">
          <cell r="AC2217">
            <v>0</v>
          </cell>
        </row>
        <row r="2218">
          <cell r="AC2218">
            <v>0</v>
          </cell>
        </row>
        <row r="2219">
          <cell r="AC2219">
            <v>0</v>
          </cell>
        </row>
        <row r="2220">
          <cell r="AC2220">
            <v>0</v>
          </cell>
        </row>
        <row r="2221">
          <cell r="AC2221">
            <v>0</v>
          </cell>
        </row>
        <row r="2222">
          <cell r="AC2222">
            <v>0</v>
          </cell>
        </row>
        <row r="2223">
          <cell r="AC2223">
            <v>0</v>
          </cell>
        </row>
        <row r="2224">
          <cell r="AC2224">
            <v>0</v>
          </cell>
        </row>
        <row r="2225">
          <cell r="AC2225">
            <v>0</v>
          </cell>
        </row>
        <row r="2226">
          <cell r="AC2226">
            <v>0</v>
          </cell>
        </row>
        <row r="2227">
          <cell r="AC2227">
            <v>0</v>
          </cell>
        </row>
        <row r="2228">
          <cell r="AC2228">
            <v>0</v>
          </cell>
        </row>
        <row r="2229">
          <cell r="AC2229">
            <v>0</v>
          </cell>
        </row>
        <row r="2230">
          <cell r="AC2230">
            <v>0</v>
          </cell>
        </row>
        <row r="2231">
          <cell r="AC2231">
            <v>0</v>
          </cell>
        </row>
        <row r="2232">
          <cell r="AC2232">
            <v>0</v>
          </cell>
        </row>
        <row r="2233">
          <cell r="AC2233">
            <v>0</v>
          </cell>
        </row>
        <row r="2234">
          <cell r="AC2234">
            <v>0</v>
          </cell>
        </row>
        <row r="2235">
          <cell r="AC2235">
            <v>0</v>
          </cell>
        </row>
        <row r="2236">
          <cell r="AC2236">
            <v>0</v>
          </cell>
        </row>
        <row r="2237">
          <cell r="AC2237">
            <v>0</v>
          </cell>
        </row>
        <row r="2238">
          <cell r="AC2238">
            <v>0</v>
          </cell>
        </row>
        <row r="2239">
          <cell r="AC2239">
            <v>0</v>
          </cell>
        </row>
        <row r="2240">
          <cell r="AC2240">
            <v>0</v>
          </cell>
        </row>
        <row r="2241">
          <cell r="AC2241">
            <v>0</v>
          </cell>
        </row>
        <row r="2242">
          <cell r="AC2242">
            <v>0</v>
          </cell>
        </row>
        <row r="2243">
          <cell r="AC2243">
            <v>0</v>
          </cell>
        </row>
        <row r="2244">
          <cell r="AC2244">
            <v>0</v>
          </cell>
        </row>
        <row r="2245">
          <cell r="AC2245">
            <v>0</v>
          </cell>
        </row>
        <row r="2246">
          <cell r="AC2246">
            <v>0</v>
          </cell>
        </row>
        <row r="2247">
          <cell r="AC2247">
            <v>0</v>
          </cell>
        </row>
        <row r="2248">
          <cell r="AC2248">
            <v>0</v>
          </cell>
        </row>
        <row r="2249">
          <cell r="AC2249">
            <v>0</v>
          </cell>
        </row>
        <row r="2250">
          <cell r="AC2250">
            <v>0</v>
          </cell>
        </row>
        <row r="2251">
          <cell r="AC2251">
            <v>0</v>
          </cell>
        </row>
        <row r="2252">
          <cell r="AC2252">
            <v>0</v>
          </cell>
        </row>
        <row r="2253">
          <cell r="AC2253">
            <v>0</v>
          </cell>
        </row>
        <row r="2254">
          <cell r="AC2254">
            <v>0</v>
          </cell>
        </row>
        <row r="2255">
          <cell r="AC2255">
            <v>0</v>
          </cell>
        </row>
        <row r="2256">
          <cell r="AC2256">
            <v>0</v>
          </cell>
        </row>
        <row r="2257">
          <cell r="AC2257">
            <v>0</v>
          </cell>
        </row>
        <row r="2258">
          <cell r="AC2258">
            <v>0</v>
          </cell>
        </row>
        <row r="2259">
          <cell r="AC2259">
            <v>0</v>
          </cell>
        </row>
        <row r="2260">
          <cell r="AC2260">
            <v>0</v>
          </cell>
        </row>
        <row r="2261">
          <cell r="AC2261">
            <v>0</v>
          </cell>
        </row>
        <row r="2262">
          <cell r="AC2262">
            <v>0</v>
          </cell>
        </row>
        <row r="2263">
          <cell r="AC2263">
            <v>0</v>
          </cell>
        </row>
        <row r="2264">
          <cell r="AC2264">
            <v>0</v>
          </cell>
        </row>
        <row r="2265">
          <cell r="AC2265">
            <v>0</v>
          </cell>
        </row>
        <row r="2266">
          <cell r="AC2266">
            <v>0</v>
          </cell>
        </row>
        <row r="2267">
          <cell r="AC2267">
            <v>0</v>
          </cell>
        </row>
        <row r="2268">
          <cell r="AC2268">
            <v>0</v>
          </cell>
        </row>
        <row r="2269">
          <cell r="AC2269">
            <v>0</v>
          </cell>
        </row>
        <row r="2270">
          <cell r="AC2270">
            <v>0</v>
          </cell>
        </row>
        <row r="2271">
          <cell r="AC2271">
            <v>0</v>
          </cell>
        </row>
        <row r="2272">
          <cell r="AC2272">
            <v>0</v>
          </cell>
        </row>
        <row r="2273">
          <cell r="AC2273">
            <v>0</v>
          </cell>
        </row>
        <row r="2274">
          <cell r="AC2274">
            <v>0</v>
          </cell>
        </row>
        <row r="2275">
          <cell r="AC2275">
            <v>0</v>
          </cell>
        </row>
        <row r="2276">
          <cell r="AC2276">
            <v>0</v>
          </cell>
        </row>
        <row r="2277">
          <cell r="AC2277">
            <v>0</v>
          </cell>
        </row>
        <row r="2278">
          <cell r="AC2278">
            <v>0</v>
          </cell>
        </row>
        <row r="2279">
          <cell r="AC2279">
            <v>0</v>
          </cell>
        </row>
        <row r="2280">
          <cell r="AC2280">
            <v>0</v>
          </cell>
        </row>
        <row r="2281">
          <cell r="AC2281">
            <v>0</v>
          </cell>
        </row>
        <row r="2282">
          <cell r="AC2282">
            <v>0</v>
          </cell>
        </row>
        <row r="2283">
          <cell r="AC2283">
            <v>0</v>
          </cell>
        </row>
        <row r="2284">
          <cell r="AC2284">
            <v>0</v>
          </cell>
        </row>
        <row r="2285">
          <cell r="AC2285">
            <v>0</v>
          </cell>
        </row>
        <row r="2286">
          <cell r="AC2286">
            <v>0</v>
          </cell>
        </row>
        <row r="2287">
          <cell r="AC2287">
            <v>0</v>
          </cell>
        </row>
        <row r="2288">
          <cell r="AC2288">
            <v>0</v>
          </cell>
        </row>
        <row r="2289">
          <cell r="AC2289">
            <v>0</v>
          </cell>
        </row>
        <row r="2290">
          <cell r="AC2290">
            <v>0</v>
          </cell>
        </row>
        <row r="2291">
          <cell r="AC2291">
            <v>0</v>
          </cell>
        </row>
        <row r="2292">
          <cell r="AC2292">
            <v>0</v>
          </cell>
        </row>
        <row r="2293">
          <cell r="AC2293">
            <v>0</v>
          </cell>
        </row>
        <row r="2294">
          <cell r="AC2294">
            <v>0</v>
          </cell>
        </row>
        <row r="2295">
          <cell r="AC2295">
            <v>0</v>
          </cell>
        </row>
        <row r="2296">
          <cell r="AC2296">
            <v>0</v>
          </cell>
        </row>
        <row r="2297">
          <cell r="AC2297">
            <v>0</v>
          </cell>
        </row>
        <row r="2298">
          <cell r="AC2298">
            <v>0</v>
          </cell>
        </row>
        <row r="2299">
          <cell r="AC2299">
            <v>0</v>
          </cell>
        </row>
        <row r="2300">
          <cell r="AC2300">
            <v>0</v>
          </cell>
        </row>
        <row r="2301">
          <cell r="AC2301">
            <v>0</v>
          </cell>
        </row>
        <row r="2302">
          <cell r="AC2302">
            <v>0</v>
          </cell>
        </row>
        <row r="2303">
          <cell r="AC2303">
            <v>0</v>
          </cell>
        </row>
        <row r="2304">
          <cell r="AC2304">
            <v>0</v>
          </cell>
        </row>
        <row r="2305">
          <cell r="AC2305">
            <v>0</v>
          </cell>
        </row>
        <row r="2306">
          <cell r="AC2306">
            <v>0</v>
          </cell>
        </row>
        <row r="2307">
          <cell r="AC2307">
            <v>0</v>
          </cell>
        </row>
        <row r="2308">
          <cell r="AC2308">
            <v>0</v>
          </cell>
        </row>
        <row r="2309">
          <cell r="AC2309">
            <v>0</v>
          </cell>
        </row>
        <row r="2310">
          <cell r="AC2310">
            <v>0</v>
          </cell>
        </row>
        <row r="2311">
          <cell r="AC2311">
            <v>0</v>
          </cell>
        </row>
        <row r="2312">
          <cell r="AC2312">
            <v>0</v>
          </cell>
        </row>
        <row r="2313">
          <cell r="AC2313">
            <v>0</v>
          </cell>
        </row>
        <row r="2314">
          <cell r="AC2314">
            <v>0</v>
          </cell>
        </row>
        <row r="2315">
          <cell r="AC2315">
            <v>0</v>
          </cell>
        </row>
        <row r="2316">
          <cell r="AC2316">
            <v>0</v>
          </cell>
        </row>
        <row r="2317">
          <cell r="AC2317">
            <v>0</v>
          </cell>
        </row>
        <row r="2318">
          <cell r="AC2318">
            <v>0</v>
          </cell>
        </row>
        <row r="2319">
          <cell r="AC2319">
            <v>0</v>
          </cell>
        </row>
        <row r="2320">
          <cell r="AC2320">
            <v>0</v>
          </cell>
        </row>
        <row r="2321">
          <cell r="AC2321">
            <v>0</v>
          </cell>
        </row>
        <row r="2322">
          <cell r="AC2322">
            <v>0</v>
          </cell>
        </row>
        <row r="2323">
          <cell r="AC2323">
            <v>0</v>
          </cell>
        </row>
        <row r="2324">
          <cell r="AC2324">
            <v>0</v>
          </cell>
        </row>
        <row r="2325">
          <cell r="AC2325">
            <v>0</v>
          </cell>
        </row>
        <row r="2326">
          <cell r="AC2326">
            <v>0</v>
          </cell>
        </row>
        <row r="2327">
          <cell r="AC2327">
            <v>0</v>
          </cell>
        </row>
        <row r="2328">
          <cell r="AC2328">
            <v>0</v>
          </cell>
        </row>
        <row r="2329">
          <cell r="AC2329">
            <v>0</v>
          </cell>
        </row>
        <row r="2330">
          <cell r="AC2330">
            <v>0</v>
          </cell>
        </row>
        <row r="2331">
          <cell r="AC2331">
            <v>0</v>
          </cell>
        </row>
        <row r="2332">
          <cell r="AC2332">
            <v>0</v>
          </cell>
        </row>
        <row r="2333">
          <cell r="AC2333">
            <v>0</v>
          </cell>
        </row>
        <row r="2334">
          <cell r="AC2334">
            <v>0</v>
          </cell>
        </row>
        <row r="2335">
          <cell r="AC2335">
            <v>0</v>
          </cell>
        </row>
        <row r="2336">
          <cell r="AC2336">
            <v>0</v>
          </cell>
        </row>
        <row r="2337">
          <cell r="AC2337">
            <v>0</v>
          </cell>
        </row>
        <row r="2338">
          <cell r="AC2338">
            <v>0</v>
          </cell>
        </row>
        <row r="2339">
          <cell r="AC2339">
            <v>0</v>
          </cell>
        </row>
        <row r="2340">
          <cell r="AC2340">
            <v>0</v>
          </cell>
        </row>
        <row r="2341">
          <cell r="AC2341">
            <v>0</v>
          </cell>
        </row>
        <row r="2342">
          <cell r="AC2342">
            <v>0</v>
          </cell>
        </row>
        <row r="2343">
          <cell r="AC2343">
            <v>0</v>
          </cell>
        </row>
        <row r="2344">
          <cell r="AC2344">
            <v>0</v>
          </cell>
        </row>
        <row r="2345">
          <cell r="AC2345">
            <v>0</v>
          </cell>
        </row>
        <row r="2346">
          <cell r="AC2346">
            <v>0</v>
          </cell>
        </row>
        <row r="2347">
          <cell r="AC2347">
            <v>0</v>
          </cell>
        </row>
        <row r="2348">
          <cell r="AC2348">
            <v>0</v>
          </cell>
        </row>
        <row r="2349">
          <cell r="AC2349">
            <v>0</v>
          </cell>
        </row>
        <row r="2350">
          <cell r="AC2350">
            <v>0</v>
          </cell>
        </row>
        <row r="2351">
          <cell r="AC2351">
            <v>0</v>
          </cell>
        </row>
        <row r="2352">
          <cell r="AC2352">
            <v>0</v>
          </cell>
        </row>
        <row r="2353">
          <cell r="AC2353">
            <v>0</v>
          </cell>
        </row>
        <row r="2354">
          <cell r="AC2354">
            <v>0</v>
          </cell>
        </row>
        <row r="2355">
          <cell r="AC2355">
            <v>0</v>
          </cell>
        </row>
        <row r="2356">
          <cell r="AC2356">
            <v>0</v>
          </cell>
        </row>
        <row r="2357">
          <cell r="AC2357">
            <v>0</v>
          </cell>
        </row>
        <row r="2358">
          <cell r="AC2358">
            <v>0</v>
          </cell>
        </row>
        <row r="2359">
          <cell r="AC2359">
            <v>0</v>
          </cell>
        </row>
        <row r="2360">
          <cell r="AC2360">
            <v>0</v>
          </cell>
        </row>
        <row r="2361">
          <cell r="AC2361">
            <v>0</v>
          </cell>
        </row>
        <row r="2362">
          <cell r="AC2362">
            <v>0</v>
          </cell>
        </row>
        <row r="2363">
          <cell r="AC2363">
            <v>0</v>
          </cell>
        </row>
        <row r="2364">
          <cell r="AC2364">
            <v>0</v>
          </cell>
        </row>
        <row r="2365">
          <cell r="AC2365">
            <v>0</v>
          </cell>
        </row>
        <row r="2366">
          <cell r="AC2366">
            <v>0</v>
          </cell>
        </row>
        <row r="2367">
          <cell r="AC2367">
            <v>0</v>
          </cell>
        </row>
        <row r="2368">
          <cell r="AC2368">
            <v>0</v>
          </cell>
        </row>
        <row r="2369">
          <cell r="AC2369">
            <v>0</v>
          </cell>
        </row>
        <row r="2370">
          <cell r="AC2370">
            <v>0</v>
          </cell>
        </row>
        <row r="2371">
          <cell r="AC2371">
            <v>0</v>
          </cell>
        </row>
        <row r="2372">
          <cell r="AC2372">
            <v>0</v>
          </cell>
        </row>
        <row r="2373">
          <cell r="AC2373">
            <v>0</v>
          </cell>
        </row>
        <row r="2374">
          <cell r="AC2374">
            <v>0</v>
          </cell>
        </row>
        <row r="2375">
          <cell r="AC2375">
            <v>0</v>
          </cell>
        </row>
        <row r="2376">
          <cell r="AC2376">
            <v>0</v>
          </cell>
        </row>
        <row r="2377">
          <cell r="AC2377">
            <v>0</v>
          </cell>
        </row>
        <row r="2378">
          <cell r="AC2378">
            <v>0</v>
          </cell>
        </row>
        <row r="2379">
          <cell r="AC2379">
            <v>0</v>
          </cell>
        </row>
        <row r="2380">
          <cell r="AC2380">
            <v>0</v>
          </cell>
        </row>
        <row r="2381">
          <cell r="AC2381">
            <v>0</v>
          </cell>
        </row>
        <row r="2382">
          <cell r="AC2382">
            <v>0</v>
          </cell>
        </row>
        <row r="2383">
          <cell r="AC2383">
            <v>0</v>
          </cell>
        </row>
        <row r="2384">
          <cell r="AC2384">
            <v>0</v>
          </cell>
        </row>
        <row r="2385">
          <cell r="AC2385">
            <v>0</v>
          </cell>
        </row>
        <row r="2386">
          <cell r="AC2386">
            <v>0</v>
          </cell>
        </row>
        <row r="2387">
          <cell r="AC2387">
            <v>0</v>
          </cell>
        </row>
        <row r="2388">
          <cell r="AC2388">
            <v>0</v>
          </cell>
        </row>
        <row r="2389">
          <cell r="AC2389">
            <v>0</v>
          </cell>
        </row>
        <row r="2390">
          <cell r="AC2390">
            <v>0</v>
          </cell>
        </row>
        <row r="2391">
          <cell r="AC2391">
            <v>0</v>
          </cell>
        </row>
        <row r="2392">
          <cell r="AC2392">
            <v>0</v>
          </cell>
        </row>
        <row r="2393">
          <cell r="AC2393">
            <v>0</v>
          </cell>
        </row>
        <row r="2394">
          <cell r="AC2394">
            <v>0</v>
          </cell>
        </row>
        <row r="2395">
          <cell r="AC2395">
            <v>0</v>
          </cell>
        </row>
        <row r="2396">
          <cell r="AC2396">
            <v>0</v>
          </cell>
        </row>
        <row r="2397">
          <cell r="AC2397">
            <v>0</v>
          </cell>
        </row>
        <row r="2398">
          <cell r="AC2398">
            <v>0</v>
          </cell>
        </row>
        <row r="2399">
          <cell r="AC2399">
            <v>0</v>
          </cell>
        </row>
        <row r="2400">
          <cell r="AC2400">
            <v>0</v>
          </cell>
        </row>
        <row r="2401">
          <cell r="AC2401">
            <v>0</v>
          </cell>
        </row>
        <row r="2402">
          <cell r="AC2402">
            <v>0</v>
          </cell>
        </row>
        <row r="2403">
          <cell r="AC2403">
            <v>0</v>
          </cell>
        </row>
        <row r="2404">
          <cell r="AC2404">
            <v>0</v>
          </cell>
        </row>
        <row r="2405">
          <cell r="AC2405">
            <v>0</v>
          </cell>
        </row>
        <row r="2406">
          <cell r="AC2406">
            <v>0</v>
          </cell>
        </row>
        <row r="2407">
          <cell r="AC2407">
            <v>0</v>
          </cell>
        </row>
        <row r="2408">
          <cell r="AC2408">
            <v>0</v>
          </cell>
        </row>
        <row r="2409">
          <cell r="AC2409">
            <v>0</v>
          </cell>
        </row>
        <row r="2410">
          <cell r="AC2410">
            <v>0</v>
          </cell>
        </row>
        <row r="2411">
          <cell r="AC2411">
            <v>0</v>
          </cell>
        </row>
        <row r="2412">
          <cell r="AC2412">
            <v>0</v>
          </cell>
        </row>
        <row r="2413">
          <cell r="AC2413">
            <v>0</v>
          </cell>
        </row>
        <row r="2414">
          <cell r="AC2414">
            <v>0</v>
          </cell>
        </row>
        <row r="2415">
          <cell r="AC2415">
            <v>0</v>
          </cell>
        </row>
        <row r="2416">
          <cell r="AC2416">
            <v>0</v>
          </cell>
        </row>
        <row r="2417">
          <cell r="AC2417">
            <v>0</v>
          </cell>
        </row>
        <row r="2418">
          <cell r="AC2418">
            <v>0</v>
          </cell>
        </row>
        <row r="2419">
          <cell r="AC2419">
            <v>0</v>
          </cell>
        </row>
        <row r="2420">
          <cell r="AC2420">
            <v>0</v>
          </cell>
        </row>
        <row r="2421">
          <cell r="AC2421">
            <v>0</v>
          </cell>
        </row>
        <row r="2422">
          <cell r="AC2422">
            <v>0</v>
          </cell>
        </row>
        <row r="2423">
          <cell r="AC2423">
            <v>0</v>
          </cell>
        </row>
        <row r="2424">
          <cell r="AC2424">
            <v>0</v>
          </cell>
        </row>
        <row r="2425">
          <cell r="AC2425">
            <v>0</v>
          </cell>
        </row>
        <row r="2426">
          <cell r="AC2426">
            <v>0</v>
          </cell>
        </row>
        <row r="2427">
          <cell r="AC2427">
            <v>0</v>
          </cell>
        </row>
        <row r="2428">
          <cell r="AC2428">
            <v>0</v>
          </cell>
        </row>
        <row r="2429">
          <cell r="AC2429">
            <v>0</v>
          </cell>
        </row>
        <row r="2430">
          <cell r="AC2430">
            <v>0</v>
          </cell>
        </row>
        <row r="2431">
          <cell r="AC2431">
            <v>0</v>
          </cell>
        </row>
        <row r="2432">
          <cell r="AC2432">
            <v>0</v>
          </cell>
        </row>
        <row r="2433">
          <cell r="AC2433">
            <v>0</v>
          </cell>
        </row>
        <row r="2434">
          <cell r="AC2434">
            <v>0</v>
          </cell>
        </row>
        <row r="2435">
          <cell r="AC2435">
            <v>0</v>
          </cell>
        </row>
        <row r="2436">
          <cell r="AC2436">
            <v>0</v>
          </cell>
        </row>
        <row r="2437">
          <cell r="AC2437">
            <v>0</v>
          </cell>
        </row>
        <row r="2438">
          <cell r="AC2438">
            <v>0</v>
          </cell>
        </row>
        <row r="2439">
          <cell r="AC2439">
            <v>0</v>
          </cell>
        </row>
        <row r="2440">
          <cell r="AC2440">
            <v>0</v>
          </cell>
        </row>
        <row r="2441">
          <cell r="AC2441">
            <v>0</v>
          </cell>
        </row>
        <row r="2442">
          <cell r="AC2442">
            <v>0</v>
          </cell>
        </row>
        <row r="2443">
          <cell r="AC2443">
            <v>0</v>
          </cell>
        </row>
        <row r="2444">
          <cell r="AC2444">
            <v>0</v>
          </cell>
        </row>
        <row r="2445">
          <cell r="AC2445">
            <v>0</v>
          </cell>
        </row>
        <row r="2446">
          <cell r="AC2446">
            <v>0</v>
          </cell>
        </row>
        <row r="2447">
          <cell r="AC2447">
            <v>0</v>
          </cell>
        </row>
        <row r="2448">
          <cell r="AC2448">
            <v>0</v>
          </cell>
        </row>
        <row r="2449">
          <cell r="AC2449">
            <v>0</v>
          </cell>
        </row>
        <row r="2450">
          <cell r="AC2450">
            <v>0</v>
          </cell>
        </row>
        <row r="2451">
          <cell r="AC2451">
            <v>0</v>
          </cell>
        </row>
        <row r="2452">
          <cell r="AC2452">
            <v>0</v>
          </cell>
        </row>
        <row r="2453">
          <cell r="AC2453">
            <v>0</v>
          </cell>
        </row>
        <row r="2454">
          <cell r="AC2454">
            <v>0</v>
          </cell>
        </row>
        <row r="2455">
          <cell r="AC2455">
            <v>0</v>
          </cell>
        </row>
        <row r="2456">
          <cell r="AC2456">
            <v>0</v>
          </cell>
        </row>
        <row r="2457">
          <cell r="AC2457">
            <v>0</v>
          </cell>
        </row>
        <row r="2458">
          <cell r="AC2458">
            <v>0</v>
          </cell>
        </row>
        <row r="2459">
          <cell r="AC2459">
            <v>0</v>
          </cell>
        </row>
        <row r="2460">
          <cell r="AC2460">
            <v>0</v>
          </cell>
        </row>
        <row r="2461">
          <cell r="AC2461">
            <v>0</v>
          </cell>
        </row>
        <row r="2462">
          <cell r="AC2462">
            <v>0</v>
          </cell>
        </row>
        <row r="2463">
          <cell r="AC2463">
            <v>0</v>
          </cell>
        </row>
        <row r="2464">
          <cell r="AC2464">
            <v>0</v>
          </cell>
        </row>
        <row r="2465">
          <cell r="AC2465">
            <v>0</v>
          </cell>
        </row>
        <row r="2466">
          <cell r="AC2466">
            <v>0</v>
          </cell>
        </row>
        <row r="2467">
          <cell r="AC2467">
            <v>0</v>
          </cell>
        </row>
        <row r="2468">
          <cell r="AC2468">
            <v>0</v>
          </cell>
        </row>
        <row r="2469">
          <cell r="AC2469">
            <v>0</v>
          </cell>
        </row>
        <row r="2470">
          <cell r="AC2470">
            <v>0</v>
          </cell>
        </row>
        <row r="2471">
          <cell r="AC2471">
            <v>0</v>
          </cell>
        </row>
        <row r="2472">
          <cell r="AC2472">
            <v>0</v>
          </cell>
        </row>
        <row r="2473">
          <cell r="AC2473">
            <v>0</v>
          </cell>
        </row>
        <row r="2474">
          <cell r="AC2474">
            <v>0</v>
          </cell>
        </row>
        <row r="2475">
          <cell r="AC2475">
            <v>0</v>
          </cell>
        </row>
        <row r="2476">
          <cell r="AC2476">
            <v>0</v>
          </cell>
        </row>
        <row r="2477">
          <cell r="AC2477">
            <v>0</v>
          </cell>
        </row>
        <row r="2478">
          <cell r="AC2478">
            <v>0</v>
          </cell>
        </row>
        <row r="2479">
          <cell r="AC2479">
            <v>0</v>
          </cell>
        </row>
        <row r="2480">
          <cell r="AC2480">
            <v>0</v>
          </cell>
        </row>
        <row r="2481">
          <cell r="AC2481">
            <v>0</v>
          </cell>
        </row>
        <row r="2482">
          <cell r="AC2482">
            <v>0</v>
          </cell>
        </row>
        <row r="2483">
          <cell r="AC2483">
            <v>0</v>
          </cell>
        </row>
        <row r="2484">
          <cell r="AC2484">
            <v>0</v>
          </cell>
        </row>
        <row r="2485">
          <cell r="AC2485">
            <v>0</v>
          </cell>
        </row>
        <row r="2486">
          <cell r="AC2486">
            <v>0</v>
          </cell>
        </row>
        <row r="2487">
          <cell r="AC2487">
            <v>0</v>
          </cell>
        </row>
        <row r="2488">
          <cell r="AC2488">
            <v>0</v>
          </cell>
        </row>
        <row r="2489">
          <cell r="AC2489">
            <v>0</v>
          </cell>
        </row>
        <row r="2490">
          <cell r="AC2490">
            <v>0</v>
          </cell>
        </row>
        <row r="2491">
          <cell r="AC2491">
            <v>0</v>
          </cell>
        </row>
        <row r="2492">
          <cell r="AC2492">
            <v>0</v>
          </cell>
        </row>
        <row r="2493">
          <cell r="AC2493">
            <v>0</v>
          </cell>
        </row>
        <row r="2494">
          <cell r="AC2494">
            <v>0</v>
          </cell>
        </row>
        <row r="2495">
          <cell r="AC2495">
            <v>0</v>
          </cell>
        </row>
        <row r="2496">
          <cell r="AC2496">
            <v>0</v>
          </cell>
        </row>
        <row r="2497">
          <cell r="AC2497">
            <v>0</v>
          </cell>
        </row>
        <row r="2498">
          <cell r="AC2498">
            <v>0</v>
          </cell>
        </row>
        <row r="2499">
          <cell r="AC2499">
            <v>0</v>
          </cell>
        </row>
        <row r="2500">
          <cell r="AC2500">
            <v>0</v>
          </cell>
        </row>
        <row r="2501">
          <cell r="AC2501">
            <v>0</v>
          </cell>
        </row>
        <row r="2502">
          <cell r="AC2502">
            <v>0</v>
          </cell>
        </row>
        <row r="2503">
          <cell r="AC2503">
            <v>0</v>
          </cell>
        </row>
        <row r="2504">
          <cell r="AC2504">
            <v>0</v>
          </cell>
        </row>
        <row r="2505">
          <cell r="AC2505">
            <v>0</v>
          </cell>
        </row>
        <row r="2506">
          <cell r="AC2506">
            <v>0</v>
          </cell>
        </row>
        <row r="2507">
          <cell r="AC2507">
            <v>0</v>
          </cell>
        </row>
        <row r="2508">
          <cell r="AC2508">
            <v>0</v>
          </cell>
        </row>
        <row r="2509">
          <cell r="AC2509">
            <v>0</v>
          </cell>
        </row>
        <row r="2510">
          <cell r="AC2510">
            <v>0</v>
          </cell>
        </row>
        <row r="2511">
          <cell r="AC2511">
            <v>0</v>
          </cell>
        </row>
        <row r="2512">
          <cell r="AC2512">
            <v>0</v>
          </cell>
        </row>
        <row r="2513">
          <cell r="AC2513">
            <v>0</v>
          </cell>
        </row>
        <row r="2514">
          <cell r="AC2514">
            <v>0</v>
          </cell>
        </row>
        <row r="2515">
          <cell r="AC2515">
            <v>0</v>
          </cell>
        </row>
        <row r="2516">
          <cell r="AC2516">
            <v>0</v>
          </cell>
        </row>
        <row r="2517">
          <cell r="AC2517">
            <v>0</v>
          </cell>
        </row>
        <row r="2518">
          <cell r="AC2518">
            <v>0</v>
          </cell>
        </row>
        <row r="2519">
          <cell r="AC2519">
            <v>0</v>
          </cell>
        </row>
        <row r="2520">
          <cell r="AC2520">
            <v>0</v>
          </cell>
        </row>
        <row r="2521">
          <cell r="AC2521">
            <v>0</v>
          </cell>
        </row>
        <row r="2522">
          <cell r="AC2522">
            <v>0</v>
          </cell>
        </row>
        <row r="2523">
          <cell r="AC2523">
            <v>0</v>
          </cell>
        </row>
        <row r="2524">
          <cell r="AC2524">
            <v>0</v>
          </cell>
        </row>
        <row r="2525">
          <cell r="AC2525">
            <v>0</v>
          </cell>
        </row>
        <row r="2526">
          <cell r="AC2526">
            <v>0</v>
          </cell>
        </row>
        <row r="2527">
          <cell r="AC2527">
            <v>0</v>
          </cell>
        </row>
        <row r="2528">
          <cell r="AC2528">
            <v>0</v>
          </cell>
        </row>
        <row r="2529">
          <cell r="AC2529">
            <v>0</v>
          </cell>
        </row>
        <row r="2530">
          <cell r="AC2530">
            <v>0</v>
          </cell>
        </row>
        <row r="2531">
          <cell r="AC2531">
            <v>0</v>
          </cell>
        </row>
        <row r="2532">
          <cell r="AC2532">
            <v>0</v>
          </cell>
        </row>
        <row r="2533">
          <cell r="AC2533">
            <v>0</v>
          </cell>
        </row>
        <row r="2534">
          <cell r="AC2534">
            <v>0</v>
          </cell>
        </row>
        <row r="2535">
          <cell r="AC2535">
            <v>0</v>
          </cell>
        </row>
        <row r="2536">
          <cell r="AC2536">
            <v>0</v>
          </cell>
        </row>
        <row r="2537">
          <cell r="AC2537">
            <v>0</v>
          </cell>
        </row>
        <row r="2538">
          <cell r="AC2538">
            <v>0</v>
          </cell>
        </row>
        <row r="2539">
          <cell r="AC2539">
            <v>0</v>
          </cell>
        </row>
        <row r="2540">
          <cell r="AC2540">
            <v>0</v>
          </cell>
        </row>
        <row r="2541">
          <cell r="AC2541">
            <v>0</v>
          </cell>
        </row>
        <row r="2542">
          <cell r="AC2542">
            <v>0</v>
          </cell>
        </row>
        <row r="2543">
          <cell r="AC2543">
            <v>0</v>
          </cell>
        </row>
        <row r="2544">
          <cell r="AC2544">
            <v>0</v>
          </cell>
        </row>
        <row r="2545">
          <cell r="AC2545">
            <v>0</v>
          </cell>
        </row>
        <row r="2546">
          <cell r="AC2546">
            <v>0</v>
          </cell>
        </row>
        <row r="2547">
          <cell r="AC2547">
            <v>0</v>
          </cell>
        </row>
        <row r="2548">
          <cell r="AC2548">
            <v>0</v>
          </cell>
        </row>
        <row r="2549">
          <cell r="AC2549">
            <v>0</v>
          </cell>
        </row>
        <row r="2550">
          <cell r="AC2550">
            <v>0</v>
          </cell>
        </row>
        <row r="2551">
          <cell r="AC2551">
            <v>0</v>
          </cell>
        </row>
        <row r="2552">
          <cell r="AC2552">
            <v>0</v>
          </cell>
        </row>
        <row r="2553">
          <cell r="AC2553">
            <v>0</v>
          </cell>
        </row>
        <row r="2554">
          <cell r="AC2554">
            <v>0</v>
          </cell>
        </row>
        <row r="2555">
          <cell r="AC2555">
            <v>0</v>
          </cell>
        </row>
        <row r="2556">
          <cell r="AC2556">
            <v>0</v>
          </cell>
        </row>
        <row r="2557">
          <cell r="AC2557">
            <v>0</v>
          </cell>
        </row>
        <row r="2558">
          <cell r="AC2558">
            <v>0</v>
          </cell>
        </row>
        <row r="2559">
          <cell r="AC2559">
            <v>0</v>
          </cell>
        </row>
        <row r="2560">
          <cell r="AC2560">
            <v>0</v>
          </cell>
        </row>
        <row r="2561">
          <cell r="AC2561">
            <v>0</v>
          </cell>
        </row>
        <row r="2562">
          <cell r="AC2562">
            <v>0</v>
          </cell>
        </row>
        <row r="2563">
          <cell r="AC2563">
            <v>0</v>
          </cell>
        </row>
        <row r="2564">
          <cell r="AC2564">
            <v>0</v>
          </cell>
        </row>
        <row r="2565">
          <cell r="AC2565">
            <v>0</v>
          </cell>
        </row>
        <row r="2566">
          <cell r="AC2566">
            <v>0</v>
          </cell>
        </row>
        <row r="2567">
          <cell r="AC2567">
            <v>0</v>
          </cell>
        </row>
        <row r="2568">
          <cell r="AC2568">
            <v>0</v>
          </cell>
        </row>
        <row r="2569">
          <cell r="AC2569">
            <v>0</v>
          </cell>
        </row>
        <row r="2570">
          <cell r="AC2570">
            <v>0</v>
          </cell>
        </row>
        <row r="2571">
          <cell r="AC2571">
            <v>0</v>
          </cell>
        </row>
        <row r="2572">
          <cell r="AC2572">
            <v>0</v>
          </cell>
        </row>
        <row r="2573">
          <cell r="AC2573">
            <v>0</v>
          </cell>
        </row>
        <row r="2574">
          <cell r="AC2574">
            <v>0</v>
          </cell>
        </row>
        <row r="2575">
          <cell r="AC2575">
            <v>0</v>
          </cell>
        </row>
        <row r="2576">
          <cell r="AC2576">
            <v>0</v>
          </cell>
        </row>
        <row r="2577">
          <cell r="AC2577">
            <v>0</v>
          </cell>
        </row>
        <row r="2578">
          <cell r="AC2578">
            <v>0</v>
          </cell>
        </row>
        <row r="2579">
          <cell r="AC2579">
            <v>0</v>
          </cell>
        </row>
        <row r="2580">
          <cell r="AC2580">
            <v>0</v>
          </cell>
        </row>
        <row r="2581">
          <cell r="AC2581">
            <v>0</v>
          </cell>
        </row>
        <row r="2582">
          <cell r="AC2582">
            <v>0</v>
          </cell>
        </row>
        <row r="2583">
          <cell r="AC2583">
            <v>0</v>
          </cell>
        </row>
        <row r="2584">
          <cell r="AC2584">
            <v>0</v>
          </cell>
        </row>
        <row r="2585">
          <cell r="AC2585">
            <v>0</v>
          </cell>
        </row>
        <row r="2586">
          <cell r="AC2586">
            <v>0</v>
          </cell>
        </row>
        <row r="2587">
          <cell r="AC2587">
            <v>0</v>
          </cell>
        </row>
        <row r="2588">
          <cell r="AC2588">
            <v>0</v>
          </cell>
        </row>
        <row r="2589">
          <cell r="AC2589">
            <v>0</v>
          </cell>
        </row>
        <row r="2590">
          <cell r="AC2590">
            <v>0</v>
          </cell>
        </row>
        <row r="2591">
          <cell r="AC2591">
            <v>0</v>
          </cell>
        </row>
        <row r="2592">
          <cell r="AC2592">
            <v>0</v>
          </cell>
        </row>
        <row r="2593">
          <cell r="AC2593">
            <v>0</v>
          </cell>
        </row>
        <row r="2594">
          <cell r="AC2594">
            <v>0</v>
          </cell>
        </row>
        <row r="2595">
          <cell r="AC2595">
            <v>0</v>
          </cell>
        </row>
        <row r="2596">
          <cell r="AC2596">
            <v>0</v>
          </cell>
        </row>
        <row r="2597">
          <cell r="AC2597">
            <v>0</v>
          </cell>
        </row>
        <row r="2598">
          <cell r="AC2598">
            <v>0</v>
          </cell>
        </row>
        <row r="2599">
          <cell r="AC2599">
            <v>0</v>
          </cell>
        </row>
        <row r="2600">
          <cell r="AC2600">
            <v>0</v>
          </cell>
        </row>
        <row r="2601">
          <cell r="AC2601">
            <v>0</v>
          </cell>
        </row>
        <row r="2602">
          <cell r="AC2602">
            <v>0</v>
          </cell>
        </row>
        <row r="2603">
          <cell r="AC2603">
            <v>0</v>
          </cell>
        </row>
        <row r="2604">
          <cell r="AC2604">
            <v>0</v>
          </cell>
        </row>
        <row r="2605">
          <cell r="AC2605">
            <v>0</v>
          </cell>
        </row>
        <row r="2606">
          <cell r="AC2606">
            <v>0</v>
          </cell>
        </row>
        <row r="2607">
          <cell r="AC2607">
            <v>0</v>
          </cell>
        </row>
        <row r="2608">
          <cell r="AC2608">
            <v>0</v>
          </cell>
        </row>
        <row r="2609">
          <cell r="AC2609">
            <v>0</v>
          </cell>
        </row>
        <row r="2610">
          <cell r="AC2610">
            <v>0</v>
          </cell>
        </row>
        <row r="2611">
          <cell r="AC2611">
            <v>0</v>
          </cell>
        </row>
        <row r="2612">
          <cell r="AC2612">
            <v>0</v>
          </cell>
        </row>
        <row r="2613">
          <cell r="AC2613">
            <v>0</v>
          </cell>
        </row>
        <row r="2614">
          <cell r="AC2614">
            <v>0</v>
          </cell>
        </row>
        <row r="2615">
          <cell r="AC2615">
            <v>0</v>
          </cell>
        </row>
        <row r="2616">
          <cell r="AC2616">
            <v>0</v>
          </cell>
        </row>
        <row r="2617">
          <cell r="AC2617">
            <v>0</v>
          </cell>
        </row>
        <row r="2618">
          <cell r="AC2618">
            <v>0</v>
          </cell>
        </row>
        <row r="2619">
          <cell r="AC2619">
            <v>0</v>
          </cell>
        </row>
        <row r="2620">
          <cell r="AC2620">
            <v>0</v>
          </cell>
        </row>
        <row r="2621">
          <cell r="AC2621">
            <v>0</v>
          </cell>
        </row>
        <row r="2622">
          <cell r="AC2622">
            <v>0</v>
          </cell>
        </row>
        <row r="2623">
          <cell r="AC2623">
            <v>0</v>
          </cell>
        </row>
        <row r="2624">
          <cell r="AC2624">
            <v>0</v>
          </cell>
        </row>
        <row r="2625">
          <cell r="AC2625">
            <v>0</v>
          </cell>
        </row>
        <row r="2626">
          <cell r="AC2626">
            <v>0</v>
          </cell>
        </row>
        <row r="2627">
          <cell r="AC2627">
            <v>0</v>
          </cell>
        </row>
        <row r="2628">
          <cell r="AC2628">
            <v>0</v>
          </cell>
        </row>
        <row r="2629">
          <cell r="AC2629">
            <v>0</v>
          </cell>
        </row>
        <row r="2630">
          <cell r="AC2630">
            <v>0</v>
          </cell>
        </row>
        <row r="2631">
          <cell r="AC2631">
            <v>0</v>
          </cell>
        </row>
        <row r="2632">
          <cell r="AC2632">
            <v>0</v>
          </cell>
        </row>
        <row r="2633">
          <cell r="AC2633">
            <v>0</v>
          </cell>
        </row>
        <row r="2634">
          <cell r="AC2634">
            <v>0</v>
          </cell>
        </row>
        <row r="2635">
          <cell r="AC2635">
            <v>0</v>
          </cell>
        </row>
        <row r="2636">
          <cell r="AC2636">
            <v>0</v>
          </cell>
        </row>
        <row r="2637">
          <cell r="AC2637">
            <v>0</v>
          </cell>
        </row>
        <row r="2638">
          <cell r="AC2638">
            <v>0</v>
          </cell>
        </row>
        <row r="2639">
          <cell r="AC2639">
            <v>0</v>
          </cell>
        </row>
        <row r="2640">
          <cell r="AC2640">
            <v>0</v>
          </cell>
        </row>
        <row r="2641">
          <cell r="AC2641">
            <v>0</v>
          </cell>
        </row>
        <row r="2642">
          <cell r="AC2642">
            <v>0</v>
          </cell>
        </row>
        <row r="2643">
          <cell r="AC2643">
            <v>0</v>
          </cell>
        </row>
        <row r="2644">
          <cell r="AC2644">
            <v>0</v>
          </cell>
        </row>
        <row r="2645">
          <cell r="AC2645">
            <v>0</v>
          </cell>
        </row>
        <row r="2646">
          <cell r="AC2646">
            <v>0</v>
          </cell>
        </row>
        <row r="2647">
          <cell r="AC2647">
            <v>0</v>
          </cell>
        </row>
        <row r="2648">
          <cell r="AC2648">
            <v>0</v>
          </cell>
        </row>
        <row r="2649">
          <cell r="AC2649">
            <v>0</v>
          </cell>
        </row>
        <row r="2650">
          <cell r="AC2650">
            <v>0</v>
          </cell>
        </row>
        <row r="2651">
          <cell r="AC2651">
            <v>0</v>
          </cell>
        </row>
        <row r="2652">
          <cell r="AC2652">
            <v>0</v>
          </cell>
        </row>
        <row r="2653">
          <cell r="AC2653">
            <v>0</v>
          </cell>
        </row>
        <row r="2654">
          <cell r="AC2654">
            <v>0</v>
          </cell>
        </row>
        <row r="2655">
          <cell r="AC2655">
            <v>0</v>
          </cell>
        </row>
        <row r="2656">
          <cell r="AC2656">
            <v>0</v>
          </cell>
        </row>
        <row r="2657">
          <cell r="AC2657">
            <v>0</v>
          </cell>
        </row>
        <row r="2658">
          <cell r="AC2658">
            <v>0</v>
          </cell>
        </row>
        <row r="2659">
          <cell r="AC2659">
            <v>0</v>
          </cell>
        </row>
        <row r="2660">
          <cell r="AC2660">
            <v>0</v>
          </cell>
        </row>
        <row r="2661">
          <cell r="AC2661">
            <v>0</v>
          </cell>
        </row>
        <row r="2662">
          <cell r="AC2662">
            <v>0</v>
          </cell>
        </row>
        <row r="2663">
          <cell r="AC2663">
            <v>0</v>
          </cell>
        </row>
        <row r="2664">
          <cell r="AC2664">
            <v>0</v>
          </cell>
        </row>
        <row r="2665">
          <cell r="AC2665">
            <v>0</v>
          </cell>
        </row>
        <row r="2666">
          <cell r="AC2666">
            <v>0</v>
          </cell>
        </row>
        <row r="2667">
          <cell r="AC2667">
            <v>0</v>
          </cell>
        </row>
        <row r="2668">
          <cell r="AC2668">
            <v>0</v>
          </cell>
        </row>
        <row r="2669">
          <cell r="AC2669">
            <v>0</v>
          </cell>
        </row>
        <row r="2670">
          <cell r="AC2670">
            <v>0</v>
          </cell>
        </row>
        <row r="2671">
          <cell r="AC2671">
            <v>0</v>
          </cell>
        </row>
        <row r="2672">
          <cell r="AC2672">
            <v>0</v>
          </cell>
        </row>
        <row r="2673">
          <cell r="AC2673">
            <v>0</v>
          </cell>
        </row>
        <row r="2674">
          <cell r="AC2674">
            <v>0</v>
          </cell>
        </row>
        <row r="2675">
          <cell r="AC2675">
            <v>0</v>
          </cell>
        </row>
        <row r="2676">
          <cell r="AC2676">
            <v>0</v>
          </cell>
        </row>
        <row r="2677">
          <cell r="AC2677">
            <v>0</v>
          </cell>
        </row>
        <row r="2678">
          <cell r="AC2678">
            <v>0</v>
          </cell>
        </row>
        <row r="2679">
          <cell r="AC2679">
            <v>0</v>
          </cell>
        </row>
        <row r="2680">
          <cell r="AC2680">
            <v>0</v>
          </cell>
        </row>
        <row r="2681">
          <cell r="AC2681">
            <v>0</v>
          </cell>
        </row>
        <row r="2682">
          <cell r="AC2682">
            <v>0</v>
          </cell>
        </row>
        <row r="2683">
          <cell r="AC2683">
            <v>0</v>
          </cell>
        </row>
        <row r="2684">
          <cell r="AC2684">
            <v>0</v>
          </cell>
        </row>
        <row r="2685">
          <cell r="AC2685">
            <v>0</v>
          </cell>
        </row>
        <row r="2686">
          <cell r="AC2686">
            <v>0</v>
          </cell>
        </row>
        <row r="2687">
          <cell r="AC2687">
            <v>0</v>
          </cell>
        </row>
        <row r="2688">
          <cell r="AC2688">
            <v>0</v>
          </cell>
        </row>
        <row r="2689">
          <cell r="AC2689">
            <v>0</v>
          </cell>
        </row>
        <row r="2690">
          <cell r="AC2690">
            <v>0</v>
          </cell>
        </row>
        <row r="2691">
          <cell r="AC2691">
            <v>0</v>
          </cell>
        </row>
        <row r="2692">
          <cell r="AC2692">
            <v>0</v>
          </cell>
        </row>
        <row r="2693">
          <cell r="AC2693">
            <v>0</v>
          </cell>
        </row>
        <row r="2694">
          <cell r="AC2694">
            <v>0</v>
          </cell>
        </row>
        <row r="2695">
          <cell r="AC2695">
            <v>0</v>
          </cell>
        </row>
        <row r="2696">
          <cell r="AC2696">
            <v>0</v>
          </cell>
        </row>
        <row r="2697">
          <cell r="AC2697">
            <v>0</v>
          </cell>
        </row>
        <row r="2698">
          <cell r="AC2698">
            <v>0</v>
          </cell>
        </row>
        <row r="2699">
          <cell r="AC2699">
            <v>0</v>
          </cell>
        </row>
        <row r="2700">
          <cell r="AC2700">
            <v>0</v>
          </cell>
        </row>
        <row r="2701">
          <cell r="AC2701">
            <v>0</v>
          </cell>
        </row>
        <row r="2702">
          <cell r="AC2702">
            <v>0</v>
          </cell>
        </row>
        <row r="2703">
          <cell r="AC2703">
            <v>0</v>
          </cell>
        </row>
        <row r="2704">
          <cell r="AC2704">
            <v>0</v>
          </cell>
        </row>
        <row r="2705">
          <cell r="AC2705">
            <v>0</v>
          </cell>
        </row>
        <row r="2706">
          <cell r="AC2706">
            <v>0</v>
          </cell>
        </row>
        <row r="2707">
          <cell r="AC2707">
            <v>0</v>
          </cell>
        </row>
        <row r="2708">
          <cell r="AC2708">
            <v>0</v>
          </cell>
        </row>
        <row r="2709">
          <cell r="AC2709">
            <v>0</v>
          </cell>
        </row>
        <row r="2710">
          <cell r="AC2710">
            <v>0</v>
          </cell>
        </row>
        <row r="2711">
          <cell r="AC2711">
            <v>0</v>
          </cell>
        </row>
        <row r="2712">
          <cell r="AC2712">
            <v>0</v>
          </cell>
        </row>
        <row r="2713">
          <cell r="AC2713">
            <v>0</v>
          </cell>
        </row>
        <row r="2714">
          <cell r="AC2714">
            <v>0</v>
          </cell>
        </row>
        <row r="2715">
          <cell r="AC2715">
            <v>0</v>
          </cell>
        </row>
        <row r="2716">
          <cell r="AC2716">
            <v>0</v>
          </cell>
        </row>
        <row r="2717">
          <cell r="AC2717">
            <v>0</v>
          </cell>
        </row>
        <row r="2718">
          <cell r="AC2718">
            <v>0</v>
          </cell>
        </row>
        <row r="2719">
          <cell r="AC2719">
            <v>0</v>
          </cell>
        </row>
        <row r="2720">
          <cell r="AC2720">
            <v>0</v>
          </cell>
        </row>
        <row r="2721">
          <cell r="AC2721">
            <v>0</v>
          </cell>
        </row>
        <row r="2722">
          <cell r="AC2722">
            <v>0</v>
          </cell>
        </row>
        <row r="2723">
          <cell r="AC2723">
            <v>0</v>
          </cell>
        </row>
        <row r="2724">
          <cell r="AC2724">
            <v>0</v>
          </cell>
        </row>
        <row r="2725">
          <cell r="AC2725">
            <v>0</v>
          </cell>
        </row>
        <row r="2726">
          <cell r="AC2726">
            <v>0</v>
          </cell>
        </row>
        <row r="2727">
          <cell r="AC2727">
            <v>0</v>
          </cell>
        </row>
        <row r="2728">
          <cell r="AC2728">
            <v>0</v>
          </cell>
        </row>
        <row r="2729">
          <cell r="AC2729">
            <v>0</v>
          </cell>
        </row>
        <row r="2730">
          <cell r="AC2730">
            <v>0</v>
          </cell>
        </row>
        <row r="2731">
          <cell r="AC2731">
            <v>0</v>
          </cell>
        </row>
        <row r="2732">
          <cell r="AC2732">
            <v>0</v>
          </cell>
        </row>
        <row r="2733">
          <cell r="AC2733">
            <v>0</v>
          </cell>
        </row>
        <row r="2734">
          <cell r="AC2734">
            <v>0</v>
          </cell>
        </row>
        <row r="2735">
          <cell r="AC2735">
            <v>0</v>
          </cell>
        </row>
        <row r="2736">
          <cell r="AC2736">
            <v>0</v>
          </cell>
        </row>
        <row r="2737">
          <cell r="AC2737">
            <v>0</v>
          </cell>
        </row>
        <row r="2738">
          <cell r="AC2738">
            <v>0</v>
          </cell>
        </row>
        <row r="2739">
          <cell r="AC2739">
            <v>0</v>
          </cell>
        </row>
        <row r="2740">
          <cell r="AC2740">
            <v>0</v>
          </cell>
        </row>
        <row r="2741">
          <cell r="AC2741">
            <v>0</v>
          </cell>
        </row>
        <row r="2742">
          <cell r="AC2742">
            <v>0</v>
          </cell>
        </row>
        <row r="2743">
          <cell r="AC2743">
            <v>0</v>
          </cell>
        </row>
        <row r="2744">
          <cell r="AC2744">
            <v>0</v>
          </cell>
        </row>
        <row r="2745">
          <cell r="AC2745">
            <v>0</v>
          </cell>
        </row>
        <row r="2746">
          <cell r="AC2746">
            <v>0</v>
          </cell>
        </row>
        <row r="2747">
          <cell r="AC2747">
            <v>0</v>
          </cell>
        </row>
        <row r="2748">
          <cell r="AC2748">
            <v>0</v>
          </cell>
        </row>
        <row r="2749">
          <cell r="AC2749">
            <v>0</v>
          </cell>
        </row>
        <row r="2750">
          <cell r="AC2750">
            <v>0</v>
          </cell>
        </row>
        <row r="2751">
          <cell r="AC2751">
            <v>0</v>
          </cell>
        </row>
        <row r="2752">
          <cell r="AC2752">
            <v>0</v>
          </cell>
        </row>
        <row r="2753">
          <cell r="AC2753">
            <v>0</v>
          </cell>
        </row>
        <row r="2754">
          <cell r="AC2754">
            <v>0</v>
          </cell>
        </row>
        <row r="2755">
          <cell r="AC2755">
            <v>0</v>
          </cell>
        </row>
        <row r="2756">
          <cell r="AC2756">
            <v>0</v>
          </cell>
        </row>
        <row r="2757">
          <cell r="AC2757">
            <v>0</v>
          </cell>
        </row>
        <row r="2758">
          <cell r="AC2758">
            <v>0</v>
          </cell>
        </row>
        <row r="2759">
          <cell r="AC2759">
            <v>0</v>
          </cell>
        </row>
        <row r="2760">
          <cell r="AC2760">
            <v>0</v>
          </cell>
        </row>
        <row r="2761">
          <cell r="AC2761">
            <v>0</v>
          </cell>
        </row>
        <row r="2762">
          <cell r="AC2762">
            <v>0</v>
          </cell>
        </row>
        <row r="2763">
          <cell r="AC2763">
            <v>0</v>
          </cell>
        </row>
        <row r="2764">
          <cell r="AC2764">
            <v>0</v>
          </cell>
        </row>
        <row r="2765">
          <cell r="AC2765">
            <v>0</v>
          </cell>
        </row>
        <row r="2766">
          <cell r="AC2766">
            <v>0</v>
          </cell>
        </row>
        <row r="2767">
          <cell r="AC2767">
            <v>0</v>
          </cell>
        </row>
        <row r="2768">
          <cell r="AC2768">
            <v>0</v>
          </cell>
        </row>
        <row r="2769">
          <cell r="AC2769">
            <v>0</v>
          </cell>
        </row>
        <row r="2770">
          <cell r="AC2770">
            <v>0</v>
          </cell>
        </row>
        <row r="2771">
          <cell r="AC2771">
            <v>0</v>
          </cell>
        </row>
        <row r="2772">
          <cell r="AC2772">
            <v>0</v>
          </cell>
        </row>
        <row r="2773">
          <cell r="AC2773">
            <v>0</v>
          </cell>
        </row>
        <row r="2774">
          <cell r="AC2774">
            <v>0</v>
          </cell>
        </row>
        <row r="2775">
          <cell r="AC2775">
            <v>0</v>
          </cell>
        </row>
        <row r="2776">
          <cell r="AC2776">
            <v>0</v>
          </cell>
        </row>
        <row r="2777">
          <cell r="AC2777">
            <v>0</v>
          </cell>
        </row>
        <row r="2778">
          <cell r="AC2778">
            <v>0</v>
          </cell>
        </row>
        <row r="2779">
          <cell r="AC2779">
            <v>0</v>
          </cell>
        </row>
        <row r="2780">
          <cell r="AC2780">
            <v>0</v>
          </cell>
        </row>
        <row r="2781">
          <cell r="AC2781">
            <v>0</v>
          </cell>
        </row>
        <row r="2782">
          <cell r="AC2782">
            <v>0</v>
          </cell>
        </row>
        <row r="2783">
          <cell r="AC2783">
            <v>0</v>
          </cell>
        </row>
        <row r="2784">
          <cell r="AC2784">
            <v>0</v>
          </cell>
        </row>
        <row r="2785">
          <cell r="AC2785">
            <v>0</v>
          </cell>
        </row>
        <row r="2786">
          <cell r="AC2786">
            <v>0</v>
          </cell>
        </row>
        <row r="2787">
          <cell r="AC2787">
            <v>0</v>
          </cell>
        </row>
        <row r="2788">
          <cell r="AC2788">
            <v>0</v>
          </cell>
        </row>
        <row r="2789">
          <cell r="AC2789">
            <v>0</v>
          </cell>
        </row>
        <row r="2790">
          <cell r="AC2790">
            <v>0</v>
          </cell>
        </row>
        <row r="2791">
          <cell r="AC2791">
            <v>0</v>
          </cell>
        </row>
        <row r="2792">
          <cell r="AC2792">
            <v>0</v>
          </cell>
        </row>
        <row r="2793">
          <cell r="AC2793">
            <v>0</v>
          </cell>
        </row>
        <row r="2794">
          <cell r="AC2794">
            <v>0</v>
          </cell>
        </row>
        <row r="2795">
          <cell r="AC2795">
            <v>0</v>
          </cell>
        </row>
        <row r="2796">
          <cell r="AC2796">
            <v>0</v>
          </cell>
        </row>
        <row r="2797">
          <cell r="AC2797">
            <v>0</v>
          </cell>
        </row>
        <row r="2798">
          <cell r="AC2798">
            <v>0</v>
          </cell>
        </row>
        <row r="2799">
          <cell r="AC2799">
            <v>0</v>
          </cell>
        </row>
        <row r="2800">
          <cell r="AC2800">
            <v>0</v>
          </cell>
        </row>
        <row r="2801">
          <cell r="AC2801">
            <v>0</v>
          </cell>
        </row>
        <row r="2802">
          <cell r="AC2802">
            <v>0</v>
          </cell>
        </row>
        <row r="2803">
          <cell r="AC2803">
            <v>0</v>
          </cell>
        </row>
        <row r="2804">
          <cell r="AC2804">
            <v>0</v>
          </cell>
        </row>
        <row r="2805">
          <cell r="AC2805">
            <v>0</v>
          </cell>
        </row>
        <row r="2806">
          <cell r="AC2806">
            <v>0</v>
          </cell>
        </row>
        <row r="2807">
          <cell r="AC2807">
            <v>0</v>
          </cell>
        </row>
        <row r="2808">
          <cell r="AC2808">
            <v>0</v>
          </cell>
        </row>
        <row r="2809">
          <cell r="AC2809">
            <v>0</v>
          </cell>
        </row>
        <row r="2810">
          <cell r="AC2810">
            <v>0</v>
          </cell>
        </row>
        <row r="2811">
          <cell r="AC2811">
            <v>0</v>
          </cell>
        </row>
        <row r="2812">
          <cell r="AC2812">
            <v>0</v>
          </cell>
        </row>
        <row r="2813">
          <cell r="AC2813">
            <v>0</v>
          </cell>
        </row>
        <row r="2814">
          <cell r="AC2814">
            <v>0</v>
          </cell>
        </row>
        <row r="2815">
          <cell r="AC2815">
            <v>0</v>
          </cell>
        </row>
        <row r="2816">
          <cell r="AC2816">
            <v>0</v>
          </cell>
        </row>
        <row r="2817">
          <cell r="AC2817">
            <v>0</v>
          </cell>
        </row>
        <row r="2818">
          <cell r="AC2818">
            <v>0</v>
          </cell>
        </row>
        <row r="2819">
          <cell r="AC2819">
            <v>0</v>
          </cell>
        </row>
        <row r="2820">
          <cell r="AC2820">
            <v>0</v>
          </cell>
        </row>
        <row r="2821">
          <cell r="AC2821">
            <v>0</v>
          </cell>
        </row>
        <row r="2822">
          <cell r="AC2822">
            <v>0</v>
          </cell>
        </row>
        <row r="2823">
          <cell r="AC2823">
            <v>0</v>
          </cell>
        </row>
        <row r="2824">
          <cell r="AC2824">
            <v>0</v>
          </cell>
        </row>
        <row r="2825">
          <cell r="AC2825">
            <v>0</v>
          </cell>
        </row>
        <row r="2826">
          <cell r="AC2826">
            <v>0</v>
          </cell>
        </row>
        <row r="2827">
          <cell r="AC2827">
            <v>0</v>
          </cell>
        </row>
        <row r="2828">
          <cell r="AC2828">
            <v>0</v>
          </cell>
        </row>
        <row r="2829">
          <cell r="AC2829">
            <v>0</v>
          </cell>
        </row>
        <row r="2830">
          <cell r="AC2830">
            <v>0</v>
          </cell>
        </row>
        <row r="2831">
          <cell r="AC2831">
            <v>0</v>
          </cell>
        </row>
        <row r="2832">
          <cell r="AC2832">
            <v>0</v>
          </cell>
        </row>
        <row r="2833">
          <cell r="AC2833">
            <v>0</v>
          </cell>
        </row>
        <row r="2834">
          <cell r="AC2834">
            <v>0</v>
          </cell>
        </row>
        <row r="2835">
          <cell r="AC2835">
            <v>0</v>
          </cell>
        </row>
        <row r="2836">
          <cell r="AC2836">
            <v>0</v>
          </cell>
        </row>
        <row r="2837">
          <cell r="AC2837">
            <v>0</v>
          </cell>
        </row>
        <row r="2838">
          <cell r="AC2838">
            <v>0</v>
          </cell>
        </row>
        <row r="2839">
          <cell r="AC2839">
            <v>0</v>
          </cell>
        </row>
        <row r="2840">
          <cell r="AC2840">
            <v>0</v>
          </cell>
        </row>
        <row r="2841">
          <cell r="AC2841">
            <v>0</v>
          </cell>
        </row>
        <row r="2842">
          <cell r="AC2842">
            <v>0</v>
          </cell>
        </row>
        <row r="2843">
          <cell r="AC2843">
            <v>0</v>
          </cell>
        </row>
        <row r="2844">
          <cell r="AC2844">
            <v>0</v>
          </cell>
        </row>
        <row r="2845">
          <cell r="AC2845">
            <v>0</v>
          </cell>
        </row>
        <row r="2846">
          <cell r="AC2846">
            <v>0</v>
          </cell>
        </row>
        <row r="2847">
          <cell r="AC2847">
            <v>0</v>
          </cell>
        </row>
        <row r="2848">
          <cell r="AC2848">
            <v>0</v>
          </cell>
        </row>
        <row r="2849">
          <cell r="AC2849">
            <v>0</v>
          </cell>
        </row>
        <row r="2850">
          <cell r="AC2850">
            <v>0</v>
          </cell>
        </row>
        <row r="2851">
          <cell r="AC2851">
            <v>0</v>
          </cell>
        </row>
        <row r="2852">
          <cell r="AC2852">
            <v>0</v>
          </cell>
        </row>
        <row r="2853">
          <cell r="AC2853">
            <v>0</v>
          </cell>
        </row>
        <row r="2854">
          <cell r="AC2854">
            <v>0</v>
          </cell>
        </row>
        <row r="2855">
          <cell r="AC2855">
            <v>0</v>
          </cell>
        </row>
        <row r="2856">
          <cell r="AC2856">
            <v>0</v>
          </cell>
        </row>
        <row r="2857">
          <cell r="AC2857">
            <v>0</v>
          </cell>
        </row>
        <row r="2858">
          <cell r="AC2858">
            <v>0</v>
          </cell>
        </row>
        <row r="2859">
          <cell r="AC2859">
            <v>0</v>
          </cell>
        </row>
        <row r="2860">
          <cell r="AC2860">
            <v>0</v>
          </cell>
        </row>
        <row r="2861">
          <cell r="AC2861">
            <v>0</v>
          </cell>
        </row>
        <row r="2862">
          <cell r="AC2862">
            <v>0</v>
          </cell>
        </row>
        <row r="2863">
          <cell r="AC2863">
            <v>0</v>
          </cell>
        </row>
        <row r="2864">
          <cell r="AC2864">
            <v>0</v>
          </cell>
        </row>
        <row r="2865">
          <cell r="AC2865">
            <v>0</v>
          </cell>
        </row>
        <row r="2866">
          <cell r="AC2866">
            <v>0</v>
          </cell>
        </row>
        <row r="2867">
          <cell r="AC2867">
            <v>0</v>
          </cell>
        </row>
        <row r="2868">
          <cell r="AC2868">
            <v>0</v>
          </cell>
        </row>
        <row r="2869">
          <cell r="AC2869">
            <v>0</v>
          </cell>
        </row>
        <row r="2870">
          <cell r="AC2870">
            <v>0</v>
          </cell>
        </row>
        <row r="2871">
          <cell r="AC2871">
            <v>0</v>
          </cell>
        </row>
        <row r="2872">
          <cell r="AC2872">
            <v>0</v>
          </cell>
        </row>
        <row r="2873">
          <cell r="AC2873">
            <v>0</v>
          </cell>
        </row>
        <row r="2874">
          <cell r="AC2874">
            <v>0</v>
          </cell>
        </row>
        <row r="2875">
          <cell r="AC2875">
            <v>0</v>
          </cell>
        </row>
        <row r="2876">
          <cell r="AC2876">
            <v>0</v>
          </cell>
        </row>
        <row r="2877">
          <cell r="AC2877">
            <v>0</v>
          </cell>
        </row>
        <row r="2878">
          <cell r="AC2878">
            <v>0</v>
          </cell>
        </row>
        <row r="2879">
          <cell r="AC2879">
            <v>0</v>
          </cell>
        </row>
        <row r="2880">
          <cell r="AC2880">
            <v>0</v>
          </cell>
        </row>
        <row r="2881">
          <cell r="AC2881">
            <v>0</v>
          </cell>
        </row>
        <row r="2882">
          <cell r="AC2882">
            <v>0</v>
          </cell>
        </row>
        <row r="2883">
          <cell r="AC2883">
            <v>0</v>
          </cell>
        </row>
        <row r="2884">
          <cell r="AC2884">
            <v>0</v>
          </cell>
        </row>
        <row r="2885">
          <cell r="AC2885">
            <v>0</v>
          </cell>
        </row>
        <row r="2886">
          <cell r="AC2886">
            <v>0</v>
          </cell>
        </row>
        <row r="2887">
          <cell r="AC2887">
            <v>0</v>
          </cell>
        </row>
        <row r="2888">
          <cell r="AC2888">
            <v>0</v>
          </cell>
        </row>
        <row r="2889">
          <cell r="AC2889">
            <v>0</v>
          </cell>
        </row>
        <row r="2890">
          <cell r="AC2890">
            <v>0</v>
          </cell>
        </row>
        <row r="2891">
          <cell r="AC2891">
            <v>0</v>
          </cell>
        </row>
        <row r="2892">
          <cell r="AC2892">
            <v>0</v>
          </cell>
        </row>
        <row r="2893">
          <cell r="AC2893">
            <v>0</v>
          </cell>
        </row>
        <row r="2894">
          <cell r="AC2894">
            <v>0</v>
          </cell>
        </row>
        <row r="2895">
          <cell r="AC2895">
            <v>0</v>
          </cell>
        </row>
        <row r="2896">
          <cell r="AC2896">
            <v>0</v>
          </cell>
        </row>
        <row r="2897">
          <cell r="AC2897">
            <v>0</v>
          </cell>
        </row>
        <row r="2898">
          <cell r="AC2898">
            <v>0</v>
          </cell>
        </row>
        <row r="2899">
          <cell r="AC2899">
            <v>0</v>
          </cell>
        </row>
        <row r="2900">
          <cell r="AC2900">
            <v>0</v>
          </cell>
        </row>
        <row r="2901">
          <cell r="AC2901">
            <v>0</v>
          </cell>
        </row>
        <row r="2902">
          <cell r="AC2902">
            <v>0</v>
          </cell>
        </row>
        <row r="2903">
          <cell r="AC2903">
            <v>0</v>
          </cell>
        </row>
        <row r="2904">
          <cell r="AC2904">
            <v>0</v>
          </cell>
        </row>
        <row r="2905">
          <cell r="AC2905">
            <v>0</v>
          </cell>
        </row>
        <row r="2906">
          <cell r="AC2906">
            <v>0</v>
          </cell>
        </row>
        <row r="2907">
          <cell r="AC2907">
            <v>0</v>
          </cell>
        </row>
        <row r="2908">
          <cell r="AC2908">
            <v>0</v>
          </cell>
        </row>
        <row r="2909">
          <cell r="AC2909">
            <v>0</v>
          </cell>
        </row>
        <row r="2910">
          <cell r="AC2910">
            <v>0</v>
          </cell>
        </row>
        <row r="2911">
          <cell r="AC2911">
            <v>0</v>
          </cell>
        </row>
        <row r="2912">
          <cell r="AC2912">
            <v>0</v>
          </cell>
        </row>
        <row r="2913">
          <cell r="AC2913">
            <v>0</v>
          </cell>
        </row>
        <row r="2914">
          <cell r="AC2914">
            <v>0</v>
          </cell>
        </row>
        <row r="2915">
          <cell r="AC2915">
            <v>0</v>
          </cell>
        </row>
        <row r="2916">
          <cell r="AC2916">
            <v>0</v>
          </cell>
        </row>
        <row r="2917">
          <cell r="AC2917">
            <v>0</v>
          </cell>
        </row>
        <row r="2918">
          <cell r="AC2918">
            <v>0</v>
          </cell>
        </row>
        <row r="2919">
          <cell r="AC2919">
            <v>0</v>
          </cell>
        </row>
        <row r="2920">
          <cell r="AC2920">
            <v>0</v>
          </cell>
        </row>
        <row r="2921">
          <cell r="AC2921">
            <v>0</v>
          </cell>
        </row>
        <row r="2922">
          <cell r="AC2922">
            <v>0</v>
          </cell>
        </row>
        <row r="2923">
          <cell r="AC2923">
            <v>0</v>
          </cell>
        </row>
        <row r="2924">
          <cell r="AC2924">
            <v>0</v>
          </cell>
        </row>
        <row r="2925">
          <cell r="AC2925">
            <v>0</v>
          </cell>
        </row>
        <row r="2926">
          <cell r="AC2926">
            <v>0</v>
          </cell>
        </row>
        <row r="2927">
          <cell r="AC2927">
            <v>0</v>
          </cell>
        </row>
        <row r="2928">
          <cell r="AC2928">
            <v>0</v>
          </cell>
        </row>
        <row r="2929">
          <cell r="AC2929">
            <v>0</v>
          </cell>
        </row>
        <row r="2930">
          <cell r="AC2930">
            <v>0</v>
          </cell>
        </row>
        <row r="2931">
          <cell r="AC2931">
            <v>0</v>
          </cell>
        </row>
        <row r="2932">
          <cell r="AC2932">
            <v>0</v>
          </cell>
        </row>
        <row r="2933">
          <cell r="AC2933">
            <v>0</v>
          </cell>
        </row>
        <row r="2934">
          <cell r="AC2934">
            <v>0</v>
          </cell>
        </row>
        <row r="2935">
          <cell r="AC2935">
            <v>0</v>
          </cell>
        </row>
        <row r="2936">
          <cell r="AC2936">
            <v>0</v>
          </cell>
        </row>
        <row r="2937">
          <cell r="AC2937">
            <v>0</v>
          </cell>
        </row>
        <row r="2938">
          <cell r="AC2938">
            <v>0</v>
          </cell>
        </row>
        <row r="2939">
          <cell r="AC2939">
            <v>0</v>
          </cell>
        </row>
        <row r="2940">
          <cell r="AC2940">
            <v>0</v>
          </cell>
        </row>
        <row r="2941">
          <cell r="AC2941">
            <v>0</v>
          </cell>
        </row>
        <row r="2942">
          <cell r="AC2942">
            <v>0</v>
          </cell>
        </row>
        <row r="2943">
          <cell r="AC2943">
            <v>0</v>
          </cell>
        </row>
        <row r="2944">
          <cell r="AC2944">
            <v>0</v>
          </cell>
        </row>
        <row r="2945">
          <cell r="AC2945">
            <v>0</v>
          </cell>
        </row>
        <row r="2946">
          <cell r="AC2946">
            <v>0</v>
          </cell>
        </row>
        <row r="2947">
          <cell r="AC2947">
            <v>0</v>
          </cell>
        </row>
        <row r="2948">
          <cell r="AC2948">
            <v>0</v>
          </cell>
        </row>
        <row r="2949">
          <cell r="AC2949">
            <v>0</v>
          </cell>
        </row>
        <row r="2950">
          <cell r="AC2950">
            <v>0</v>
          </cell>
        </row>
        <row r="2951">
          <cell r="AC2951">
            <v>0</v>
          </cell>
        </row>
        <row r="2952">
          <cell r="AC2952">
            <v>0</v>
          </cell>
        </row>
        <row r="2953">
          <cell r="AC2953">
            <v>0</v>
          </cell>
        </row>
        <row r="2954">
          <cell r="AC2954">
            <v>0</v>
          </cell>
        </row>
        <row r="2955">
          <cell r="AC2955">
            <v>0</v>
          </cell>
        </row>
        <row r="2956">
          <cell r="AC2956">
            <v>0</v>
          </cell>
        </row>
        <row r="2957">
          <cell r="AC2957">
            <v>0</v>
          </cell>
        </row>
        <row r="2958">
          <cell r="AC2958">
            <v>0</v>
          </cell>
        </row>
        <row r="2959">
          <cell r="AC2959">
            <v>0</v>
          </cell>
        </row>
        <row r="2960">
          <cell r="AC2960">
            <v>0</v>
          </cell>
        </row>
        <row r="2961">
          <cell r="AC2961">
            <v>0</v>
          </cell>
        </row>
        <row r="2962">
          <cell r="AC2962">
            <v>0</v>
          </cell>
        </row>
        <row r="2963">
          <cell r="AC2963">
            <v>0</v>
          </cell>
        </row>
        <row r="2964">
          <cell r="AC2964">
            <v>0</v>
          </cell>
        </row>
        <row r="2965">
          <cell r="AC2965">
            <v>0</v>
          </cell>
        </row>
        <row r="2966">
          <cell r="AC2966">
            <v>0</v>
          </cell>
        </row>
        <row r="2967">
          <cell r="AC2967">
            <v>0</v>
          </cell>
        </row>
        <row r="2968">
          <cell r="AC2968">
            <v>0</v>
          </cell>
        </row>
        <row r="2969">
          <cell r="AC2969">
            <v>0</v>
          </cell>
        </row>
        <row r="2970">
          <cell r="AC2970">
            <v>0</v>
          </cell>
        </row>
        <row r="2971">
          <cell r="AC2971">
            <v>0</v>
          </cell>
        </row>
        <row r="2972">
          <cell r="AC2972">
            <v>0</v>
          </cell>
        </row>
        <row r="2973">
          <cell r="AC2973">
            <v>0</v>
          </cell>
        </row>
        <row r="2974">
          <cell r="AC2974">
            <v>0</v>
          </cell>
        </row>
        <row r="2975">
          <cell r="AC2975">
            <v>0</v>
          </cell>
        </row>
        <row r="2976">
          <cell r="AC2976">
            <v>0</v>
          </cell>
        </row>
        <row r="2977">
          <cell r="AC2977">
            <v>0</v>
          </cell>
        </row>
        <row r="2978">
          <cell r="AC2978">
            <v>0</v>
          </cell>
        </row>
        <row r="2979">
          <cell r="AC2979">
            <v>0</v>
          </cell>
        </row>
        <row r="2980">
          <cell r="AC2980">
            <v>0</v>
          </cell>
        </row>
        <row r="2981">
          <cell r="AC2981">
            <v>0</v>
          </cell>
        </row>
        <row r="2982">
          <cell r="AC2982">
            <v>0</v>
          </cell>
        </row>
        <row r="2983">
          <cell r="AC2983">
            <v>0</v>
          </cell>
        </row>
        <row r="2984">
          <cell r="AC2984">
            <v>0</v>
          </cell>
        </row>
        <row r="2985">
          <cell r="AC2985">
            <v>0</v>
          </cell>
        </row>
        <row r="2986">
          <cell r="AC2986">
            <v>0</v>
          </cell>
        </row>
        <row r="2987">
          <cell r="AC2987">
            <v>0</v>
          </cell>
        </row>
        <row r="2988">
          <cell r="AC2988">
            <v>0</v>
          </cell>
        </row>
        <row r="2989">
          <cell r="AC2989">
            <v>0</v>
          </cell>
        </row>
        <row r="2990">
          <cell r="AC2990">
            <v>0</v>
          </cell>
        </row>
        <row r="2991">
          <cell r="AC2991">
            <v>0</v>
          </cell>
        </row>
        <row r="2992">
          <cell r="AC2992">
            <v>0</v>
          </cell>
        </row>
        <row r="2993">
          <cell r="AC2993">
            <v>0</v>
          </cell>
        </row>
        <row r="2994">
          <cell r="AC2994">
            <v>0</v>
          </cell>
        </row>
        <row r="2995">
          <cell r="AC2995">
            <v>0</v>
          </cell>
        </row>
        <row r="2996">
          <cell r="AC2996">
            <v>0</v>
          </cell>
        </row>
        <row r="2997">
          <cell r="AC2997">
            <v>0</v>
          </cell>
        </row>
        <row r="2998">
          <cell r="AC2998">
            <v>0</v>
          </cell>
        </row>
        <row r="2999">
          <cell r="AC2999">
            <v>0</v>
          </cell>
        </row>
        <row r="3000">
          <cell r="AC3000">
            <v>0</v>
          </cell>
        </row>
        <row r="3001">
          <cell r="AC3001">
            <v>0</v>
          </cell>
        </row>
        <row r="3002">
          <cell r="AC3002">
            <v>0</v>
          </cell>
        </row>
        <row r="3003">
          <cell r="AC3003">
            <v>0</v>
          </cell>
        </row>
        <row r="3004">
          <cell r="AC3004">
            <v>0</v>
          </cell>
        </row>
        <row r="3005">
          <cell r="AC3005">
            <v>0</v>
          </cell>
        </row>
        <row r="3006">
          <cell r="AC3006">
            <v>0</v>
          </cell>
        </row>
        <row r="3007">
          <cell r="AC3007">
            <v>0</v>
          </cell>
        </row>
        <row r="3008">
          <cell r="AC3008">
            <v>0</v>
          </cell>
        </row>
        <row r="3009">
          <cell r="AC3009">
            <v>0</v>
          </cell>
        </row>
        <row r="3010">
          <cell r="AC3010">
            <v>0</v>
          </cell>
        </row>
        <row r="3011">
          <cell r="AC3011">
            <v>0</v>
          </cell>
        </row>
        <row r="3012">
          <cell r="AC3012">
            <v>0</v>
          </cell>
        </row>
        <row r="3013">
          <cell r="AC3013">
            <v>0</v>
          </cell>
        </row>
        <row r="3014">
          <cell r="AC3014">
            <v>0</v>
          </cell>
        </row>
        <row r="3015">
          <cell r="AC3015">
            <v>0</v>
          </cell>
        </row>
        <row r="3016">
          <cell r="AC3016">
            <v>0</v>
          </cell>
        </row>
        <row r="3017">
          <cell r="AC3017">
            <v>0</v>
          </cell>
        </row>
        <row r="3018">
          <cell r="AC3018">
            <v>0</v>
          </cell>
        </row>
        <row r="3019">
          <cell r="AC3019">
            <v>0</v>
          </cell>
        </row>
        <row r="3020">
          <cell r="AC3020">
            <v>0</v>
          </cell>
        </row>
        <row r="3021">
          <cell r="AC3021">
            <v>0</v>
          </cell>
        </row>
        <row r="3022">
          <cell r="AC3022">
            <v>0</v>
          </cell>
        </row>
        <row r="3023">
          <cell r="AC3023">
            <v>0</v>
          </cell>
        </row>
        <row r="3024">
          <cell r="AC3024">
            <v>0</v>
          </cell>
        </row>
        <row r="3025">
          <cell r="AC3025">
            <v>0</v>
          </cell>
        </row>
        <row r="3026">
          <cell r="AC3026">
            <v>0</v>
          </cell>
        </row>
        <row r="3027">
          <cell r="AC3027">
            <v>0</v>
          </cell>
        </row>
        <row r="3028">
          <cell r="AC3028">
            <v>0</v>
          </cell>
        </row>
        <row r="3029">
          <cell r="AC3029">
            <v>0</v>
          </cell>
        </row>
        <row r="3030">
          <cell r="AC3030">
            <v>0</v>
          </cell>
        </row>
        <row r="3031">
          <cell r="AC3031">
            <v>0</v>
          </cell>
        </row>
        <row r="3032">
          <cell r="AC3032">
            <v>0</v>
          </cell>
        </row>
        <row r="3033">
          <cell r="AC3033">
            <v>0</v>
          </cell>
        </row>
        <row r="3034">
          <cell r="AC3034">
            <v>0</v>
          </cell>
        </row>
        <row r="3035">
          <cell r="AC3035">
            <v>0</v>
          </cell>
        </row>
        <row r="3036">
          <cell r="AC3036">
            <v>0</v>
          </cell>
        </row>
        <row r="3037">
          <cell r="AC3037">
            <v>0</v>
          </cell>
        </row>
        <row r="3038">
          <cell r="AC3038">
            <v>0</v>
          </cell>
        </row>
        <row r="3039">
          <cell r="AC3039">
            <v>0</v>
          </cell>
        </row>
        <row r="3040">
          <cell r="AC3040">
            <v>0</v>
          </cell>
        </row>
        <row r="3041">
          <cell r="AC3041">
            <v>0</v>
          </cell>
        </row>
        <row r="3042">
          <cell r="AC3042">
            <v>0</v>
          </cell>
        </row>
        <row r="3043">
          <cell r="AC3043">
            <v>0</v>
          </cell>
        </row>
        <row r="3044">
          <cell r="AC3044">
            <v>0</v>
          </cell>
        </row>
        <row r="3045">
          <cell r="AC3045">
            <v>0</v>
          </cell>
        </row>
        <row r="3046">
          <cell r="AC3046">
            <v>0</v>
          </cell>
        </row>
        <row r="3047">
          <cell r="AC3047">
            <v>0</v>
          </cell>
        </row>
        <row r="3048">
          <cell r="AC3048">
            <v>0</v>
          </cell>
        </row>
        <row r="3049">
          <cell r="AC3049">
            <v>0</v>
          </cell>
        </row>
        <row r="3050">
          <cell r="AC3050">
            <v>0</v>
          </cell>
        </row>
        <row r="3051">
          <cell r="AC3051">
            <v>0</v>
          </cell>
        </row>
        <row r="3052">
          <cell r="AC3052">
            <v>0</v>
          </cell>
        </row>
        <row r="3053">
          <cell r="AC3053">
            <v>0</v>
          </cell>
        </row>
        <row r="3054">
          <cell r="AC3054">
            <v>0</v>
          </cell>
        </row>
        <row r="3055">
          <cell r="AC3055">
            <v>0</v>
          </cell>
        </row>
        <row r="3056">
          <cell r="AC3056">
            <v>0</v>
          </cell>
        </row>
        <row r="3057">
          <cell r="AC3057">
            <v>0</v>
          </cell>
        </row>
        <row r="3058">
          <cell r="AC3058">
            <v>0</v>
          </cell>
        </row>
        <row r="3059">
          <cell r="AC3059">
            <v>0</v>
          </cell>
        </row>
        <row r="3060">
          <cell r="AC3060">
            <v>0</v>
          </cell>
        </row>
        <row r="3061">
          <cell r="AC3061">
            <v>0</v>
          </cell>
        </row>
        <row r="3062">
          <cell r="AC3062">
            <v>0</v>
          </cell>
        </row>
        <row r="3063">
          <cell r="AC3063">
            <v>0</v>
          </cell>
        </row>
        <row r="3064">
          <cell r="AC3064">
            <v>0</v>
          </cell>
        </row>
        <row r="3065">
          <cell r="AC3065">
            <v>0</v>
          </cell>
        </row>
        <row r="3066">
          <cell r="AC3066">
            <v>0</v>
          </cell>
        </row>
        <row r="3067">
          <cell r="AC3067">
            <v>0</v>
          </cell>
        </row>
        <row r="3068">
          <cell r="AC3068">
            <v>0</v>
          </cell>
        </row>
        <row r="3069">
          <cell r="AC3069">
            <v>0</v>
          </cell>
        </row>
        <row r="3070">
          <cell r="AC3070">
            <v>0</v>
          </cell>
        </row>
        <row r="3071">
          <cell r="AC3071">
            <v>0</v>
          </cell>
        </row>
        <row r="3072">
          <cell r="AC3072">
            <v>0</v>
          </cell>
        </row>
        <row r="3073">
          <cell r="AC3073">
            <v>0</v>
          </cell>
        </row>
        <row r="3074">
          <cell r="AC3074">
            <v>0</v>
          </cell>
        </row>
        <row r="3075">
          <cell r="AC3075">
            <v>0</v>
          </cell>
        </row>
        <row r="3076">
          <cell r="AC3076">
            <v>0</v>
          </cell>
        </row>
        <row r="3077">
          <cell r="AC3077">
            <v>0</v>
          </cell>
        </row>
        <row r="3078">
          <cell r="AC3078">
            <v>0</v>
          </cell>
        </row>
        <row r="3079">
          <cell r="AC3079">
            <v>0</v>
          </cell>
        </row>
        <row r="3080">
          <cell r="AC3080">
            <v>0</v>
          </cell>
        </row>
        <row r="3081">
          <cell r="AC3081">
            <v>0</v>
          </cell>
        </row>
        <row r="3082">
          <cell r="AC3082">
            <v>0</v>
          </cell>
        </row>
        <row r="3083">
          <cell r="AC3083">
            <v>0</v>
          </cell>
        </row>
        <row r="3084">
          <cell r="AC3084">
            <v>0</v>
          </cell>
        </row>
        <row r="3085">
          <cell r="AC3085">
            <v>0</v>
          </cell>
        </row>
        <row r="3086">
          <cell r="AC3086">
            <v>0</v>
          </cell>
        </row>
        <row r="3087">
          <cell r="AC3087">
            <v>0</v>
          </cell>
        </row>
        <row r="3088">
          <cell r="AC3088">
            <v>0</v>
          </cell>
        </row>
        <row r="3089">
          <cell r="AC3089">
            <v>0</v>
          </cell>
        </row>
        <row r="3090">
          <cell r="AC3090">
            <v>0</v>
          </cell>
        </row>
        <row r="3091">
          <cell r="AC3091">
            <v>0</v>
          </cell>
        </row>
        <row r="3092">
          <cell r="AC3092">
            <v>0</v>
          </cell>
        </row>
        <row r="3093">
          <cell r="AC3093">
            <v>0</v>
          </cell>
        </row>
        <row r="3094">
          <cell r="AC3094">
            <v>0</v>
          </cell>
        </row>
        <row r="3095">
          <cell r="AC3095">
            <v>0</v>
          </cell>
        </row>
        <row r="3096">
          <cell r="AC3096">
            <v>0</v>
          </cell>
        </row>
        <row r="3097">
          <cell r="AC3097">
            <v>0</v>
          </cell>
        </row>
        <row r="3098">
          <cell r="AC3098">
            <v>0</v>
          </cell>
        </row>
        <row r="3099">
          <cell r="AC3099">
            <v>0</v>
          </cell>
        </row>
        <row r="3100">
          <cell r="AC3100">
            <v>0</v>
          </cell>
        </row>
        <row r="3101">
          <cell r="AC3101">
            <v>0</v>
          </cell>
        </row>
        <row r="3102">
          <cell r="AC3102">
            <v>0</v>
          </cell>
        </row>
        <row r="3103">
          <cell r="AC3103">
            <v>0</v>
          </cell>
        </row>
        <row r="3104">
          <cell r="AC3104">
            <v>0</v>
          </cell>
        </row>
        <row r="3105">
          <cell r="AC3105">
            <v>0</v>
          </cell>
        </row>
        <row r="3106">
          <cell r="AC3106">
            <v>0</v>
          </cell>
        </row>
        <row r="3107">
          <cell r="AC3107">
            <v>0</v>
          </cell>
        </row>
        <row r="3108">
          <cell r="AC3108">
            <v>0</v>
          </cell>
        </row>
        <row r="3109">
          <cell r="AC3109">
            <v>0</v>
          </cell>
        </row>
        <row r="3110">
          <cell r="AC3110">
            <v>0</v>
          </cell>
        </row>
        <row r="3111">
          <cell r="AC3111">
            <v>0</v>
          </cell>
        </row>
        <row r="3112">
          <cell r="AC3112">
            <v>0</v>
          </cell>
        </row>
        <row r="3113">
          <cell r="AC3113">
            <v>0</v>
          </cell>
        </row>
        <row r="3114">
          <cell r="AC3114">
            <v>0</v>
          </cell>
        </row>
        <row r="3115">
          <cell r="AC3115">
            <v>0</v>
          </cell>
        </row>
        <row r="3116">
          <cell r="AC3116">
            <v>0</v>
          </cell>
        </row>
        <row r="3117">
          <cell r="AC3117">
            <v>0</v>
          </cell>
        </row>
        <row r="3118">
          <cell r="AC3118">
            <v>0</v>
          </cell>
        </row>
        <row r="3119">
          <cell r="AC3119">
            <v>0</v>
          </cell>
        </row>
        <row r="3120">
          <cell r="AC3120">
            <v>0</v>
          </cell>
        </row>
        <row r="3121">
          <cell r="AC3121">
            <v>0</v>
          </cell>
        </row>
        <row r="3122">
          <cell r="AC3122">
            <v>0</v>
          </cell>
        </row>
        <row r="3123">
          <cell r="AC3123">
            <v>0</v>
          </cell>
        </row>
        <row r="3124">
          <cell r="AC3124">
            <v>0</v>
          </cell>
        </row>
        <row r="3125">
          <cell r="AC3125">
            <v>0</v>
          </cell>
        </row>
        <row r="3126">
          <cell r="AC3126">
            <v>0</v>
          </cell>
        </row>
        <row r="3127">
          <cell r="AC3127">
            <v>0</v>
          </cell>
        </row>
        <row r="3128">
          <cell r="AC3128">
            <v>0</v>
          </cell>
        </row>
        <row r="3129">
          <cell r="AC3129">
            <v>0</v>
          </cell>
        </row>
        <row r="3130">
          <cell r="AC3130">
            <v>0</v>
          </cell>
        </row>
        <row r="3131">
          <cell r="AC3131">
            <v>0</v>
          </cell>
        </row>
        <row r="3132">
          <cell r="AC3132">
            <v>0</v>
          </cell>
        </row>
        <row r="3133">
          <cell r="AC3133">
            <v>0</v>
          </cell>
        </row>
        <row r="3134">
          <cell r="AC3134">
            <v>0</v>
          </cell>
        </row>
        <row r="3135">
          <cell r="AC3135">
            <v>0</v>
          </cell>
        </row>
        <row r="3136">
          <cell r="AC3136">
            <v>0</v>
          </cell>
        </row>
        <row r="3137">
          <cell r="AC3137">
            <v>0</v>
          </cell>
        </row>
        <row r="3138">
          <cell r="AC3138">
            <v>0</v>
          </cell>
        </row>
        <row r="3139">
          <cell r="AC3139">
            <v>0</v>
          </cell>
        </row>
        <row r="3140">
          <cell r="AC3140">
            <v>0</v>
          </cell>
        </row>
        <row r="3141">
          <cell r="AC3141">
            <v>0</v>
          </cell>
        </row>
        <row r="3142">
          <cell r="AC3142">
            <v>0</v>
          </cell>
        </row>
        <row r="3143">
          <cell r="AC3143">
            <v>0</v>
          </cell>
        </row>
        <row r="3144">
          <cell r="AC3144">
            <v>0</v>
          </cell>
        </row>
        <row r="3145">
          <cell r="AC3145">
            <v>0</v>
          </cell>
        </row>
        <row r="3146">
          <cell r="AC3146">
            <v>0</v>
          </cell>
        </row>
        <row r="3147">
          <cell r="AC3147">
            <v>0</v>
          </cell>
        </row>
        <row r="3148">
          <cell r="AC3148">
            <v>0</v>
          </cell>
        </row>
        <row r="3149">
          <cell r="AC3149">
            <v>0</v>
          </cell>
        </row>
        <row r="3150">
          <cell r="AC3150">
            <v>0</v>
          </cell>
        </row>
        <row r="3151">
          <cell r="AC3151">
            <v>0</v>
          </cell>
        </row>
        <row r="3152">
          <cell r="AC3152">
            <v>0</v>
          </cell>
        </row>
        <row r="3153">
          <cell r="AC3153">
            <v>0</v>
          </cell>
        </row>
        <row r="3154">
          <cell r="AC3154">
            <v>0</v>
          </cell>
        </row>
        <row r="3155">
          <cell r="AC3155">
            <v>0</v>
          </cell>
        </row>
        <row r="3156">
          <cell r="AC3156">
            <v>0</v>
          </cell>
        </row>
        <row r="3157">
          <cell r="AC3157">
            <v>0</v>
          </cell>
        </row>
        <row r="3158">
          <cell r="AC3158">
            <v>0</v>
          </cell>
        </row>
        <row r="3159">
          <cell r="AC3159">
            <v>0</v>
          </cell>
        </row>
        <row r="3160">
          <cell r="AC3160">
            <v>0</v>
          </cell>
        </row>
        <row r="3161">
          <cell r="AC3161">
            <v>0</v>
          </cell>
        </row>
        <row r="3162">
          <cell r="AC3162">
            <v>0</v>
          </cell>
        </row>
        <row r="3163">
          <cell r="AC3163">
            <v>0</v>
          </cell>
        </row>
        <row r="3164">
          <cell r="AC3164">
            <v>0</v>
          </cell>
        </row>
        <row r="3165">
          <cell r="AC3165">
            <v>0</v>
          </cell>
        </row>
        <row r="3166">
          <cell r="AC3166">
            <v>0</v>
          </cell>
        </row>
        <row r="3167">
          <cell r="AC3167">
            <v>0</v>
          </cell>
        </row>
        <row r="3168">
          <cell r="AC3168">
            <v>0</v>
          </cell>
        </row>
        <row r="3169">
          <cell r="AC3169">
            <v>0</v>
          </cell>
        </row>
        <row r="3170">
          <cell r="AC3170">
            <v>0</v>
          </cell>
        </row>
        <row r="3171">
          <cell r="AC3171">
            <v>0</v>
          </cell>
        </row>
        <row r="3172">
          <cell r="AC3172">
            <v>0</v>
          </cell>
        </row>
        <row r="3173">
          <cell r="AC3173">
            <v>0</v>
          </cell>
        </row>
        <row r="3174">
          <cell r="AC3174">
            <v>0</v>
          </cell>
        </row>
        <row r="3175">
          <cell r="AC3175">
            <v>0</v>
          </cell>
        </row>
        <row r="3176">
          <cell r="AC3176">
            <v>0</v>
          </cell>
        </row>
        <row r="3177">
          <cell r="AC3177">
            <v>0</v>
          </cell>
        </row>
        <row r="3178">
          <cell r="AC3178">
            <v>0</v>
          </cell>
        </row>
        <row r="3179">
          <cell r="AC3179">
            <v>0</v>
          </cell>
        </row>
        <row r="3180">
          <cell r="AC3180">
            <v>0</v>
          </cell>
        </row>
        <row r="3181">
          <cell r="AC3181">
            <v>0</v>
          </cell>
        </row>
        <row r="3182">
          <cell r="AC3182">
            <v>0</v>
          </cell>
        </row>
        <row r="3183">
          <cell r="AC3183">
            <v>0</v>
          </cell>
        </row>
        <row r="3184">
          <cell r="AC3184">
            <v>0</v>
          </cell>
        </row>
        <row r="3185">
          <cell r="AC3185">
            <v>0</v>
          </cell>
        </row>
        <row r="3186">
          <cell r="AC3186">
            <v>0</v>
          </cell>
        </row>
        <row r="3187">
          <cell r="AC3187">
            <v>0</v>
          </cell>
        </row>
        <row r="3188">
          <cell r="AC3188">
            <v>0</v>
          </cell>
        </row>
        <row r="3189">
          <cell r="AC3189">
            <v>0</v>
          </cell>
        </row>
        <row r="3190">
          <cell r="AC3190">
            <v>0</v>
          </cell>
        </row>
        <row r="3191">
          <cell r="AC3191">
            <v>0</v>
          </cell>
        </row>
        <row r="3192">
          <cell r="AC3192">
            <v>0</v>
          </cell>
        </row>
        <row r="3193">
          <cell r="AC3193">
            <v>0</v>
          </cell>
        </row>
        <row r="3194">
          <cell r="AC3194">
            <v>0</v>
          </cell>
        </row>
        <row r="3195">
          <cell r="AC3195">
            <v>0</v>
          </cell>
        </row>
        <row r="3196">
          <cell r="AC3196">
            <v>0</v>
          </cell>
        </row>
        <row r="3197">
          <cell r="AC3197">
            <v>0</v>
          </cell>
        </row>
        <row r="3198">
          <cell r="AC3198">
            <v>0</v>
          </cell>
        </row>
        <row r="3199">
          <cell r="AC3199">
            <v>0</v>
          </cell>
        </row>
        <row r="3200">
          <cell r="AC3200">
            <v>0</v>
          </cell>
        </row>
        <row r="3201">
          <cell r="AC3201">
            <v>0</v>
          </cell>
        </row>
        <row r="3202">
          <cell r="AC3202">
            <v>0</v>
          </cell>
        </row>
        <row r="3203">
          <cell r="AC3203">
            <v>0</v>
          </cell>
        </row>
        <row r="3204">
          <cell r="AC3204">
            <v>0</v>
          </cell>
        </row>
        <row r="3205">
          <cell r="AC3205">
            <v>0</v>
          </cell>
        </row>
        <row r="3206">
          <cell r="AC3206">
            <v>0</v>
          </cell>
        </row>
        <row r="3207">
          <cell r="AC3207">
            <v>0</v>
          </cell>
        </row>
        <row r="3208">
          <cell r="AC3208">
            <v>0</v>
          </cell>
        </row>
        <row r="3209">
          <cell r="AC3209">
            <v>0</v>
          </cell>
        </row>
        <row r="3210">
          <cell r="AC3210">
            <v>0</v>
          </cell>
        </row>
        <row r="3211">
          <cell r="AC3211">
            <v>0</v>
          </cell>
        </row>
        <row r="3212">
          <cell r="AC3212">
            <v>0</v>
          </cell>
        </row>
        <row r="3213">
          <cell r="AC3213">
            <v>0</v>
          </cell>
        </row>
        <row r="3214">
          <cell r="AC3214">
            <v>0</v>
          </cell>
        </row>
        <row r="3215">
          <cell r="AC3215">
            <v>0</v>
          </cell>
        </row>
        <row r="3216">
          <cell r="AC3216">
            <v>0</v>
          </cell>
        </row>
        <row r="3217">
          <cell r="AC3217">
            <v>0</v>
          </cell>
        </row>
        <row r="3218">
          <cell r="AC3218">
            <v>0</v>
          </cell>
        </row>
        <row r="3219">
          <cell r="AC3219">
            <v>0</v>
          </cell>
        </row>
        <row r="3220">
          <cell r="AC3220">
            <v>0</v>
          </cell>
        </row>
        <row r="3221">
          <cell r="AC3221">
            <v>0</v>
          </cell>
        </row>
        <row r="3222">
          <cell r="AC3222">
            <v>0</v>
          </cell>
        </row>
        <row r="3223">
          <cell r="AC3223">
            <v>0</v>
          </cell>
        </row>
        <row r="3224">
          <cell r="AC3224">
            <v>0</v>
          </cell>
        </row>
        <row r="3225">
          <cell r="AC3225">
            <v>0</v>
          </cell>
        </row>
        <row r="3226">
          <cell r="AC3226">
            <v>0</v>
          </cell>
        </row>
        <row r="3227">
          <cell r="AC3227">
            <v>0</v>
          </cell>
        </row>
        <row r="3228">
          <cell r="AC3228">
            <v>0</v>
          </cell>
        </row>
        <row r="3229">
          <cell r="AC3229">
            <v>0</v>
          </cell>
        </row>
        <row r="3230">
          <cell r="AC3230">
            <v>0</v>
          </cell>
        </row>
        <row r="3231">
          <cell r="AC3231">
            <v>0</v>
          </cell>
        </row>
        <row r="3232">
          <cell r="AC3232">
            <v>0</v>
          </cell>
        </row>
        <row r="3233">
          <cell r="AC3233">
            <v>0</v>
          </cell>
        </row>
        <row r="3234">
          <cell r="AC3234">
            <v>0</v>
          </cell>
        </row>
        <row r="3235">
          <cell r="AC3235">
            <v>0</v>
          </cell>
        </row>
        <row r="3236">
          <cell r="AC3236">
            <v>0</v>
          </cell>
        </row>
        <row r="3237">
          <cell r="AC3237">
            <v>0</v>
          </cell>
        </row>
        <row r="3238">
          <cell r="AC3238">
            <v>0</v>
          </cell>
        </row>
        <row r="3239">
          <cell r="AC3239">
            <v>0</v>
          </cell>
        </row>
        <row r="3240">
          <cell r="AC3240">
            <v>0</v>
          </cell>
        </row>
        <row r="3241">
          <cell r="AC3241">
            <v>0</v>
          </cell>
        </row>
        <row r="3242">
          <cell r="AC3242">
            <v>0</v>
          </cell>
        </row>
        <row r="3243">
          <cell r="AC3243">
            <v>0</v>
          </cell>
        </row>
        <row r="3244">
          <cell r="AC3244">
            <v>0</v>
          </cell>
        </row>
        <row r="3245">
          <cell r="AC3245">
            <v>0</v>
          </cell>
        </row>
        <row r="3246">
          <cell r="AC3246">
            <v>0</v>
          </cell>
        </row>
        <row r="3247">
          <cell r="AC3247">
            <v>0</v>
          </cell>
        </row>
        <row r="3248">
          <cell r="AC3248">
            <v>0</v>
          </cell>
        </row>
        <row r="3249">
          <cell r="AC3249">
            <v>0</v>
          </cell>
        </row>
        <row r="3250">
          <cell r="AC3250">
            <v>0</v>
          </cell>
        </row>
        <row r="3251">
          <cell r="AC3251">
            <v>0</v>
          </cell>
        </row>
        <row r="3252">
          <cell r="AC3252">
            <v>0</v>
          </cell>
        </row>
        <row r="3253">
          <cell r="AC3253">
            <v>0</v>
          </cell>
        </row>
        <row r="3254">
          <cell r="AC3254">
            <v>0</v>
          </cell>
        </row>
        <row r="3255">
          <cell r="AC3255">
            <v>0</v>
          </cell>
        </row>
        <row r="3256">
          <cell r="AC3256">
            <v>0</v>
          </cell>
        </row>
        <row r="3257">
          <cell r="AC3257">
            <v>0</v>
          </cell>
        </row>
        <row r="3258">
          <cell r="AC3258">
            <v>0</v>
          </cell>
        </row>
        <row r="3259">
          <cell r="AC3259">
            <v>0</v>
          </cell>
        </row>
        <row r="3260">
          <cell r="AC3260">
            <v>0</v>
          </cell>
        </row>
        <row r="3261">
          <cell r="AC3261">
            <v>0</v>
          </cell>
        </row>
        <row r="3262">
          <cell r="AC3262">
            <v>0</v>
          </cell>
        </row>
        <row r="3263">
          <cell r="AC3263">
            <v>0</v>
          </cell>
        </row>
        <row r="3264">
          <cell r="AC3264">
            <v>0</v>
          </cell>
        </row>
        <row r="3265">
          <cell r="AC3265">
            <v>0</v>
          </cell>
        </row>
        <row r="3266">
          <cell r="AC3266">
            <v>0</v>
          </cell>
        </row>
        <row r="3267">
          <cell r="AC3267">
            <v>0</v>
          </cell>
        </row>
        <row r="3268">
          <cell r="AC3268">
            <v>0</v>
          </cell>
        </row>
        <row r="3269">
          <cell r="AC3269">
            <v>0</v>
          </cell>
        </row>
        <row r="3270">
          <cell r="AC3270">
            <v>0</v>
          </cell>
        </row>
        <row r="3271">
          <cell r="AC3271">
            <v>0</v>
          </cell>
        </row>
        <row r="3272">
          <cell r="AC3272">
            <v>0</v>
          </cell>
        </row>
        <row r="3273">
          <cell r="AC3273">
            <v>0</v>
          </cell>
        </row>
        <row r="3274">
          <cell r="AC3274">
            <v>0</v>
          </cell>
        </row>
        <row r="3275">
          <cell r="AC3275">
            <v>0</v>
          </cell>
        </row>
        <row r="3276">
          <cell r="AC3276">
            <v>0</v>
          </cell>
        </row>
        <row r="3277">
          <cell r="AC3277">
            <v>0</v>
          </cell>
        </row>
        <row r="3278">
          <cell r="AC3278">
            <v>0</v>
          </cell>
        </row>
        <row r="3279">
          <cell r="AC3279">
            <v>0</v>
          </cell>
        </row>
        <row r="3280">
          <cell r="AC3280">
            <v>0</v>
          </cell>
        </row>
        <row r="3281">
          <cell r="AC3281">
            <v>0</v>
          </cell>
        </row>
        <row r="3282">
          <cell r="AC3282">
            <v>0</v>
          </cell>
        </row>
        <row r="3283">
          <cell r="AC3283">
            <v>0</v>
          </cell>
        </row>
        <row r="3284">
          <cell r="AC3284">
            <v>0</v>
          </cell>
        </row>
        <row r="3285">
          <cell r="AC3285">
            <v>0</v>
          </cell>
        </row>
        <row r="3286">
          <cell r="AC3286">
            <v>0</v>
          </cell>
        </row>
        <row r="3287">
          <cell r="AC3287">
            <v>0</v>
          </cell>
        </row>
        <row r="3288">
          <cell r="AC3288">
            <v>0</v>
          </cell>
        </row>
        <row r="3289">
          <cell r="AC3289">
            <v>0</v>
          </cell>
        </row>
        <row r="3290">
          <cell r="AC3290">
            <v>0</v>
          </cell>
        </row>
        <row r="3291">
          <cell r="AC3291">
            <v>0</v>
          </cell>
        </row>
        <row r="3292">
          <cell r="AC3292">
            <v>0</v>
          </cell>
        </row>
        <row r="3293">
          <cell r="AC3293">
            <v>0</v>
          </cell>
        </row>
        <row r="3294">
          <cell r="AC3294">
            <v>0</v>
          </cell>
        </row>
        <row r="3295">
          <cell r="AC3295">
            <v>0</v>
          </cell>
        </row>
        <row r="3296">
          <cell r="AC3296">
            <v>0</v>
          </cell>
        </row>
        <row r="3297">
          <cell r="AC3297">
            <v>0</v>
          </cell>
        </row>
        <row r="3298">
          <cell r="AC3298">
            <v>0</v>
          </cell>
        </row>
        <row r="3299">
          <cell r="AC3299">
            <v>0</v>
          </cell>
        </row>
        <row r="3300">
          <cell r="AC3300">
            <v>0</v>
          </cell>
        </row>
        <row r="3301">
          <cell r="AC3301">
            <v>0</v>
          </cell>
        </row>
        <row r="3302">
          <cell r="AC3302">
            <v>0</v>
          </cell>
        </row>
        <row r="3303">
          <cell r="AC3303">
            <v>0</v>
          </cell>
        </row>
        <row r="3304">
          <cell r="AC3304">
            <v>0</v>
          </cell>
        </row>
        <row r="3305">
          <cell r="AC3305">
            <v>0</v>
          </cell>
        </row>
        <row r="3306">
          <cell r="AC3306">
            <v>0</v>
          </cell>
        </row>
        <row r="3307">
          <cell r="AC3307">
            <v>0</v>
          </cell>
        </row>
        <row r="3308">
          <cell r="AC3308">
            <v>0</v>
          </cell>
        </row>
        <row r="3309">
          <cell r="AC3309">
            <v>0</v>
          </cell>
        </row>
        <row r="3310">
          <cell r="AC3310">
            <v>0</v>
          </cell>
        </row>
        <row r="3311">
          <cell r="AC3311">
            <v>0</v>
          </cell>
        </row>
        <row r="3312">
          <cell r="AC3312">
            <v>0</v>
          </cell>
        </row>
        <row r="3313">
          <cell r="AC3313">
            <v>0</v>
          </cell>
        </row>
        <row r="3314">
          <cell r="AC3314">
            <v>0</v>
          </cell>
        </row>
        <row r="3315">
          <cell r="AC3315">
            <v>0</v>
          </cell>
        </row>
        <row r="3316">
          <cell r="AC3316">
            <v>0</v>
          </cell>
        </row>
        <row r="3317">
          <cell r="AC3317">
            <v>0</v>
          </cell>
        </row>
        <row r="3318">
          <cell r="AC3318">
            <v>0</v>
          </cell>
        </row>
        <row r="3319">
          <cell r="AC3319">
            <v>0</v>
          </cell>
        </row>
        <row r="3320">
          <cell r="AC3320">
            <v>0</v>
          </cell>
        </row>
        <row r="3321">
          <cell r="AC3321">
            <v>0</v>
          </cell>
        </row>
        <row r="3322">
          <cell r="AC3322">
            <v>0</v>
          </cell>
        </row>
        <row r="3323">
          <cell r="AC3323">
            <v>0</v>
          </cell>
        </row>
        <row r="3324">
          <cell r="AC3324">
            <v>0</v>
          </cell>
        </row>
        <row r="3325">
          <cell r="AC3325">
            <v>0</v>
          </cell>
        </row>
        <row r="3326">
          <cell r="AC3326">
            <v>0</v>
          </cell>
        </row>
        <row r="3327">
          <cell r="AC3327">
            <v>0</v>
          </cell>
        </row>
        <row r="3328">
          <cell r="AC3328">
            <v>0</v>
          </cell>
        </row>
        <row r="3329">
          <cell r="AC3329">
            <v>0</v>
          </cell>
        </row>
        <row r="3330">
          <cell r="AC3330">
            <v>0</v>
          </cell>
        </row>
        <row r="3331">
          <cell r="AC3331">
            <v>0</v>
          </cell>
        </row>
        <row r="3332">
          <cell r="AC3332">
            <v>0</v>
          </cell>
        </row>
        <row r="3333">
          <cell r="AC3333">
            <v>0</v>
          </cell>
        </row>
        <row r="3334">
          <cell r="AC3334">
            <v>0</v>
          </cell>
        </row>
        <row r="3335">
          <cell r="AC3335">
            <v>0</v>
          </cell>
        </row>
        <row r="3336">
          <cell r="AC3336">
            <v>0</v>
          </cell>
        </row>
        <row r="3337">
          <cell r="AC3337">
            <v>0</v>
          </cell>
        </row>
        <row r="3338">
          <cell r="AC3338">
            <v>0</v>
          </cell>
        </row>
        <row r="3339">
          <cell r="AC3339">
            <v>0</v>
          </cell>
        </row>
        <row r="3340">
          <cell r="AC3340">
            <v>0</v>
          </cell>
        </row>
        <row r="3341">
          <cell r="AC3341">
            <v>0</v>
          </cell>
        </row>
        <row r="3342">
          <cell r="AC3342">
            <v>0</v>
          </cell>
        </row>
        <row r="3343">
          <cell r="AC3343">
            <v>0</v>
          </cell>
        </row>
        <row r="3344">
          <cell r="AC3344">
            <v>0</v>
          </cell>
        </row>
        <row r="3345">
          <cell r="AC3345">
            <v>0</v>
          </cell>
        </row>
        <row r="3346">
          <cell r="AC3346">
            <v>0</v>
          </cell>
        </row>
        <row r="3347">
          <cell r="AC3347">
            <v>0</v>
          </cell>
        </row>
        <row r="3348">
          <cell r="AC3348">
            <v>0</v>
          </cell>
        </row>
        <row r="3349">
          <cell r="AC3349">
            <v>0</v>
          </cell>
        </row>
        <row r="3350">
          <cell r="AC3350">
            <v>0</v>
          </cell>
        </row>
        <row r="3351">
          <cell r="AC3351">
            <v>0</v>
          </cell>
        </row>
        <row r="3352">
          <cell r="AC3352">
            <v>0</v>
          </cell>
        </row>
        <row r="3353">
          <cell r="AC3353">
            <v>0</v>
          </cell>
        </row>
        <row r="3354">
          <cell r="AC3354">
            <v>0</v>
          </cell>
        </row>
        <row r="3355">
          <cell r="AC3355">
            <v>0</v>
          </cell>
        </row>
        <row r="3356">
          <cell r="AC3356">
            <v>0</v>
          </cell>
        </row>
        <row r="3357">
          <cell r="AC3357">
            <v>0</v>
          </cell>
        </row>
        <row r="3358">
          <cell r="AC3358">
            <v>0</v>
          </cell>
        </row>
        <row r="3359">
          <cell r="AC3359">
            <v>0</v>
          </cell>
        </row>
        <row r="3360">
          <cell r="AC3360">
            <v>0</v>
          </cell>
        </row>
        <row r="3361">
          <cell r="AC3361">
            <v>0</v>
          </cell>
        </row>
        <row r="3362">
          <cell r="AC3362">
            <v>0</v>
          </cell>
        </row>
        <row r="3363">
          <cell r="AC3363">
            <v>0</v>
          </cell>
        </row>
        <row r="3364">
          <cell r="AC3364">
            <v>0</v>
          </cell>
        </row>
        <row r="3365">
          <cell r="AC3365">
            <v>0</v>
          </cell>
        </row>
        <row r="3366">
          <cell r="AC3366">
            <v>0</v>
          </cell>
        </row>
        <row r="3367">
          <cell r="AC3367">
            <v>0</v>
          </cell>
        </row>
        <row r="3368">
          <cell r="AC3368">
            <v>0</v>
          </cell>
        </row>
        <row r="3369">
          <cell r="AC3369">
            <v>0</v>
          </cell>
        </row>
        <row r="3370">
          <cell r="AC3370">
            <v>0</v>
          </cell>
        </row>
        <row r="3371">
          <cell r="AC3371">
            <v>0</v>
          </cell>
        </row>
        <row r="3372">
          <cell r="AC3372">
            <v>0</v>
          </cell>
        </row>
        <row r="3373">
          <cell r="AC3373">
            <v>0</v>
          </cell>
        </row>
        <row r="3374">
          <cell r="AC3374">
            <v>0</v>
          </cell>
        </row>
        <row r="3375">
          <cell r="AC3375">
            <v>0</v>
          </cell>
        </row>
        <row r="3376">
          <cell r="AC3376">
            <v>0</v>
          </cell>
        </row>
        <row r="3377">
          <cell r="AC3377">
            <v>0</v>
          </cell>
        </row>
        <row r="3378">
          <cell r="AC3378">
            <v>0</v>
          </cell>
        </row>
        <row r="3379">
          <cell r="AC3379">
            <v>0</v>
          </cell>
        </row>
        <row r="3380">
          <cell r="AC3380">
            <v>0</v>
          </cell>
        </row>
        <row r="3381">
          <cell r="AC3381">
            <v>0</v>
          </cell>
        </row>
        <row r="3382">
          <cell r="AC3382">
            <v>0</v>
          </cell>
        </row>
        <row r="3383">
          <cell r="AC3383">
            <v>0</v>
          </cell>
        </row>
        <row r="3384">
          <cell r="AC3384">
            <v>0</v>
          </cell>
        </row>
        <row r="3385">
          <cell r="AC3385">
            <v>0</v>
          </cell>
        </row>
        <row r="3386">
          <cell r="AC3386">
            <v>0</v>
          </cell>
        </row>
        <row r="3387">
          <cell r="AC3387">
            <v>0</v>
          </cell>
        </row>
        <row r="3388">
          <cell r="AC3388">
            <v>0</v>
          </cell>
        </row>
        <row r="3389">
          <cell r="AC3389">
            <v>0</v>
          </cell>
        </row>
        <row r="3390">
          <cell r="AC3390">
            <v>0</v>
          </cell>
        </row>
        <row r="3391">
          <cell r="AC3391">
            <v>0</v>
          </cell>
        </row>
        <row r="3392">
          <cell r="AC3392">
            <v>0</v>
          </cell>
        </row>
        <row r="3393">
          <cell r="AC3393">
            <v>0</v>
          </cell>
        </row>
        <row r="3394">
          <cell r="AC3394">
            <v>0</v>
          </cell>
        </row>
        <row r="3395">
          <cell r="AC3395">
            <v>0</v>
          </cell>
        </row>
        <row r="3396">
          <cell r="AC3396">
            <v>0</v>
          </cell>
        </row>
        <row r="3397">
          <cell r="AC3397">
            <v>0</v>
          </cell>
        </row>
        <row r="3398">
          <cell r="AC3398">
            <v>0</v>
          </cell>
        </row>
        <row r="3399">
          <cell r="AC3399">
            <v>0</v>
          </cell>
        </row>
        <row r="3400">
          <cell r="AC3400">
            <v>0</v>
          </cell>
        </row>
        <row r="3401">
          <cell r="AC3401">
            <v>0</v>
          </cell>
        </row>
        <row r="3402">
          <cell r="AC3402">
            <v>0</v>
          </cell>
        </row>
        <row r="3403">
          <cell r="AC3403">
            <v>0</v>
          </cell>
        </row>
        <row r="3404">
          <cell r="AC3404">
            <v>0</v>
          </cell>
        </row>
        <row r="3405">
          <cell r="AC3405">
            <v>0</v>
          </cell>
        </row>
        <row r="3406">
          <cell r="AC3406">
            <v>0</v>
          </cell>
        </row>
        <row r="3407">
          <cell r="AC3407">
            <v>0</v>
          </cell>
        </row>
        <row r="3408">
          <cell r="AC3408">
            <v>0</v>
          </cell>
        </row>
        <row r="3409">
          <cell r="AC3409">
            <v>0</v>
          </cell>
        </row>
        <row r="3410">
          <cell r="AC3410">
            <v>0</v>
          </cell>
        </row>
        <row r="3411">
          <cell r="AC3411">
            <v>0</v>
          </cell>
        </row>
        <row r="3412">
          <cell r="AC3412">
            <v>0</v>
          </cell>
        </row>
        <row r="3413">
          <cell r="AC3413">
            <v>0</v>
          </cell>
        </row>
        <row r="3414">
          <cell r="AC3414">
            <v>0</v>
          </cell>
        </row>
        <row r="3415">
          <cell r="AC3415">
            <v>0</v>
          </cell>
        </row>
        <row r="3416">
          <cell r="AC3416">
            <v>0</v>
          </cell>
        </row>
        <row r="3417">
          <cell r="AC3417">
            <v>0</v>
          </cell>
        </row>
        <row r="3418">
          <cell r="AC3418">
            <v>0</v>
          </cell>
        </row>
        <row r="3419">
          <cell r="AC3419">
            <v>0</v>
          </cell>
        </row>
        <row r="3420">
          <cell r="AC3420">
            <v>0</v>
          </cell>
        </row>
        <row r="3421">
          <cell r="AC3421">
            <v>0</v>
          </cell>
        </row>
        <row r="3422">
          <cell r="AC3422">
            <v>0</v>
          </cell>
        </row>
        <row r="3423">
          <cell r="AC3423">
            <v>0</v>
          </cell>
        </row>
        <row r="3424">
          <cell r="AC3424">
            <v>0</v>
          </cell>
        </row>
        <row r="3425">
          <cell r="AC3425">
            <v>0</v>
          </cell>
        </row>
        <row r="3426">
          <cell r="AC3426">
            <v>0</v>
          </cell>
        </row>
        <row r="3427">
          <cell r="AC3427">
            <v>0</v>
          </cell>
        </row>
        <row r="3428">
          <cell r="AC3428">
            <v>0</v>
          </cell>
        </row>
        <row r="3429">
          <cell r="AC3429">
            <v>0</v>
          </cell>
        </row>
        <row r="3430">
          <cell r="AC3430">
            <v>0</v>
          </cell>
        </row>
        <row r="3431">
          <cell r="AC3431">
            <v>0</v>
          </cell>
        </row>
        <row r="3432">
          <cell r="AC3432">
            <v>0</v>
          </cell>
        </row>
        <row r="3433">
          <cell r="AC3433">
            <v>0</v>
          </cell>
        </row>
        <row r="3434">
          <cell r="AC3434">
            <v>0</v>
          </cell>
        </row>
        <row r="3435">
          <cell r="AC3435">
            <v>0</v>
          </cell>
        </row>
        <row r="3436">
          <cell r="AC3436">
            <v>0</v>
          </cell>
        </row>
        <row r="3437">
          <cell r="AC3437">
            <v>0</v>
          </cell>
        </row>
        <row r="3438">
          <cell r="AC3438">
            <v>0</v>
          </cell>
        </row>
        <row r="3439">
          <cell r="AC3439">
            <v>0</v>
          </cell>
        </row>
        <row r="3440">
          <cell r="AC3440">
            <v>0</v>
          </cell>
        </row>
        <row r="3441">
          <cell r="AC3441">
            <v>0</v>
          </cell>
        </row>
        <row r="3442">
          <cell r="AC3442">
            <v>0</v>
          </cell>
        </row>
        <row r="3443">
          <cell r="AC3443">
            <v>0</v>
          </cell>
        </row>
        <row r="3444">
          <cell r="AC3444">
            <v>0</v>
          </cell>
        </row>
        <row r="3445">
          <cell r="AC3445">
            <v>0</v>
          </cell>
        </row>
        <row r="3446">
          <cell r="AC3446">
            <v>0</v>
          </cell>
        </row>
        <row r="3447">
          <cell r="AC3447">
            <v>0</v>
          </cell>
        </row>
        <row r="3448">
          <cell r="AC3448">
            <v>0</v>
          </cell>
        </row>
        <row r="3449">
          <cell r="AC3449">
            <v>0</v>
          </cell>
        </row>
        <row r="3450">
          <cell r="AC3450">
            <v>0</v>
          </cell>
        </row>
        <row r="3451">
          <cell r="AC3451">
            <v>0</v>
          </cell>
        </row>
        <row r="3452">
          <cell r="AC3452">
            <v>0</v>
          </cell>
        </row>
        <row r="3453">
          <cell r="AC3453">
            <v>0</v>
          </cell>
        </row>
        <row r="3454">
          <cell r="AC3454">
            <v>0</v>
          </cell>
        </row>
        <row r="3455">
          <cell r="AC3455">
            <v>0</v>
          </cell>
        </row>
        <row r="3456">
          <cell r="AC3456">
            <v>0</v>
          </cell>
        </row>
        <row r="3457">
          <cell r="AC3457">
            <v>0</v>
          </cell>
        </row>
        <row r="3458">
          <cell r="AC3458">
            <v>0</v>
          </cell>
        </row>
        <row r="3459">
          <cell r="AC3459">
            <v>0</v>
          </cell>
        </row>
        <row r="3460">
          <cell r="AC3460">
            <v>0</v>
          </cell>
        </row>
        <row r="3461">
          <cell r="AC3461">
            <v>0</v>
          </cell>
        </row>
        <row r="3462">
          <cell r="AC3462">
            <v>0</v>
          </cell>
        </row>
        <row r="3463">
          <cell r="AC3463">
            <v>0</v>
          </cell>
        </row>
        <row r="3464">
          <cell r="AC3464">
            <v>0</v>
          </cell>
        </row>
        <row r="3465">
          <cell r="AC3465">
            <v>0</v>
          </cell>
        </row>
        <row r="3466">
          <cell r="AC3466">
            <v>0</v>
          </cell>
        </row>
        <row r="3467">
          <cell r="AC3467">
            <v>0</v>
          </cell>
        </row>
        <row r="3468">
          <cell r="AC3468">
            <v>0</v>
          </cell>
        </row>
        <row r="3469">
          <cell r="AC3469">
            <v>0</v>
          </cell>
        </row>
        <row r="3470">
          <cell r="AC3470">
            <v>0</v>
          </cell>
        </row>
        <row r="3471">
          <cell r="AC3471">
            <v>0</v>
          </cell>
        </row>
        <row r="3472">
          <cell r="AC3472">
            <v>0</v>
          </cell>
        </row>
        <row r="3473">
          <cell r="AC3473">
            <v>0</v>
          </cell>
        </row>
        <row r="3474">
          <cell r="AC3474">
            <v>0</v>
          </cell>
        </row>
        <row r="3475">
          <cell r="AC3475">
            <v>0</v>
          </cell>
        </row>
        <row r="3476">
          <cell r="AC3476">
            <v>0</v>
          </cell>
        </row>
        <row r="3477">
          <cell r="AC3477">
            <v>0</v>
          </cell>
        </row>
        <row r="3478">
          <cell r="AC3478">
            <v>0</v>
          </cell>
        </row>
        <row r="3479">
          <cell r="AC3479">
            <v>0</v>
          </cell>
        </row>
        <row r="3480">
          <cell r="AC3480">
            <v>0</v>
          </cell>
        </row>
        <row r="3481">
          <cell r="AC3481">
            <v>0</v>
          </cell>
        </row>
        <row r="3482">
          <cell r="AC3482">
            <v>0</v>
          </cell>
        </row>
        <row r="3483">
          <cell r="AC3483">
            <v>0</v>
          </cell>
        </row>
        <row r="3484">
          <cell r="AC3484">
            <v>0</v>
          </cell>
        </row>
        <row r="3485">
          <cell r="AC3485">
            <v>0</v>
          </cell>
        </row>
        <row r="3486">
          <cell r="AC3486">
            <v>0</v>
          </cell>
        </row>
        <row r="3487">
          <cell r="AC3487">
            <v>0</v>
          </cell>
        </row>
        <row r="3488">
          <cell r="AC3488">
            <v>0</v>
          </cell>
        </row>
        <row r="3489">
          <cell r="AC3489">
            <v>0</v>
          </cell>
        </row>
        <row r="3490">
          <cell r="AC3490">
            <v>0</v>
          </cell>
        </row>
        <row r="3491">
          <cell r="AC3491">
            <v>0</v>
          </cell>
        </row>
        <row r="3492">
          <cell r="AC3492">
            <v>0</v>
          </cell>
        </row>
        <row r="3493">
          <cell r="AC3493">
            <v>0</v>
          </cell>
        </row>
        <row r="3494">
          <cell r="AC3494">
            <v>0</v>
          </cell>
        </row>
        <row r="3495">
          <cell r="AC3495">
            <v>0</v>
          </cell>
        </row>
        <row r="3496">
          <cell r="AC3496">
            <v>0</v>
          </cell>
        </row>
        <row r="3497">
          <cell r="AC3497">
            <v>0</v>
          </cell>
        </row>
        <row r="3498">
          <cell r="AC3498">
            <v>0</v>
          </cell>
        </row>
        <row r="3499">
          <cell r="AC3499">
            <v>0</v>
          </cell>
        </row>
        <row r="3500">
          <cell r="AC3500">
            <v>0</v>
          </cell>
        </row>
        <row r="3501">
          <cell r="AC3501">
            <v>0</v>
          </cell>
        </row>
        <row r="3502">
          <cell r="AC3502">
            <v>0</v>
          </cell>
        </row>
        <row r="3503">
          <cell r="AC3503">
            <v>0</v>
          </cell>
        </row>
        <row r="3504">
          <cell r="AC3504">
            <v>0</v>
          </cell>
        </row>
        <row r="3505">
          <cell r="AC3505">
            <v>0</v>
          </cell>
        </row>
        <row r="3506">
          <cell r="AC3506">
            <v>0</v>
          </cell>
        </row>
        <row r="3507">
          <cell r="AC3507">
            <v>0</v>
          </cell>
        </row>
        <row r="3508">
          <cell r="AC3508">
            <v>0</v>
          </cell>
        </row>
        <row r="3509">
          <cell r="AC3509">
            <v>0</v>
          </cell>
        </row>
        <row r="3510">
          <cell r="AC3510">
            <v>0</v>
          </cell>
        </row>
        <row r="3511">
          <cell r="AC3511">
            <v>0</v>
          </cell>
        </row>
        <row r="3512">
          <cell r="AC3512">
            <v>0</v>
          </cell>
        </row>
        <row r="3513">
          <cell r="AC3513">
            <v>0</v>
          </cell>
        </row>
        <row r="3514">
          <cell r="AC3514">
            <v>0</v>
          </cell>
        </row>
        <row r="3515">
          <cell r="AC3515">
            <v>0</v>
          </cell>
        </row>
        <row r="3516">
          <cell r="AC3516">
            <v>0</v>
          </cell>
        </row>
        <row r="3517">
          <cell r="AC3517">
            <v>0</v>
          </cell>
        </row>
        <row r="3518">
          <cell r="AC3518">
            <v>0</v>
          </cell>
        </row>
        <row r="3519">
          <cell r="AC3519">
            <v>0</v>
          </cell>
        </row>
        <row r="3520">
          <cell r="AC3520">
            <v>0</v>
          </cell>
        </row>
        <row r="3521">
          <cell r="AC3521">
            <v>0</v>
          </cell>
        </row>
        <row r="3522">
          <cell r="AC3522">
            <v>0</v>
          </cell>
        </row>
        <row r="3523">
          <cell r="AC3523">
            <v>0</v>
          </cell>
        </row>
        <row r="3524">
          <cell r="AC3524">
            <v>0</v>
          </cell>
        </row>
        <row r="3525">
          <cell r="AC3525">
            <v>0</v>
          </cell>
        </row>
        <row r="3526">
          <cell r="AC3526">
            <v>0</v>
          </cell>
        </row>
        <row r="3527">
          <cell r="AC3527">
            <v>0</v>
          </cell>
        </row>
        <row r="3528">
          <cell r="AC3528">
            <v>0</v>
          </cell>
        </row>
        <row r="3529">
          <cell r="AC3529">
            <v>0</v>
          </cell>
        </row>
        <row r="3530">
          <cell r="AC3530">
            <v>0</v>
          </cell>
        </row>
        <row r="3531">
          <cell r="AC3531">
            <v>0</v>
          </cell>
        </row>
        <row r="3532">
          <cell r="AC3532">
            <v>0</v>
          </cell>
        </row>
        <row r="3533">
          <cell r="AC3533">
            <v>0</v>
          </cell>
        </row>
        <row r="3534">
          <cell r="AC3534">
            <v>0</v>
          </cell>
        </row>
        <row r="3535">
          <cell r="AC3535">
            <v>0</v>
          </cell>
        </row>
        <row r="3536">
          <cell r="AC3536">
            <v>0</v>
          </cell>
        </row>
        <row r="3537">
          <cell r="AC3537">
            <v>0</v>
          </cell>
        </row>
        <row r="3538">
          <cell r="AC3538">
            <v>0</v>
          </cell>
        </row>
        <row r="3539">
          <cell r="AC3539">
            <v>0</v>
          </cell>
        </row>
        <row r="3540">
          <cell r="AC3540">
            <v>0</v>
          </cell>
        </row>
        <row r="3541">
          <cell r="AC3541">
            <v>0</v>
          </cell>
        </row>
        <row r="3542">
          <cell r="AC3542">
            <v>0</v>
          </cell>
        </row>
        <row r="3543">
          <cell r="AC3543">
            <v>0</v>
          </cell>
        </row>
        <row r="3544">
          <cell r="AC3544">
            <v>0</v>
          </cell>
        </row>
        <row r="3545">
          <cell r="AC3545">
            <v>0</v>
          </cell>
        </row>
        <row r="3546">
          <cell r="AC3546">
            <v>0</v>
          </cell>
        </row>
        <row r="3547">
          <cell r="AC3547">
            <v>0</v>
          </cell>
        </row>
        <row r="3548">
          <cell r="AC3548">
            <v>0</v>
          </cell>
        </row>
        <row r="3549">
          <cell r="AC3549">
            <v>0</v>
          </cell>
        </row>
        <row r="3550">
          <cell r="AC3550">
            <v>0</v>
          </cell>
        </row>
        <row r="3551">
          <cell r="AC3551">
            <v>0</v>
          </cell>
        </row>
        <row r="3552">
          <cell r="AC3552">
            <v>0</v>
          </cell>
        </row>
        <row r="3553">
          <cell r="AC3553">
            <v>0</v>
          </cell>
        </row>
        <row r="3554">
          <cell r="AC3554">
            <v>0</v>
          </cell>
        </row>
        <row r="3555">
          <cell r="AC3555">
            <v>0</v>
          </cell>
        </row>
        <row r="3556">
          <cell r="AC3556">
            <v>0</v>
          </cell>
        </row>
        <row r="3557">
          <cell r="AC3557">
            <v>0</v>
          </cell>
        </row>
        <row r="3558">
          <cell r="AC3558">
            <v>0</v>
          </cell>
        </row>
        <row r="3559">
          <cell r="AC3559">
            <v>0</v>
          </cell>
        </row>
        <row r="3560">
          <cell r="AC3560">
            <v>0</v>
          </cell>
        </row>
        <row r="3561">
          <cell r="AC3561">
            <v>0</v>
          </cell>
        </row>
        <row r="3562">
          <cell r="AC3562">
            <v>0</v>
          </cell>
        </row>
        <row r="3563">
          <cell r="AC3563">
            <v>0</v>
          </cell>
        </row>
        <row r="3564">
          <cell r="AC3564">
            <v>0</v>
          </cell>
        </row>
        <row r="3565">
          <cell r="AC3565">
            <v>0</v>
          </cell>
        </row>
        <row r="3566">
          <cell r="AC3566">
            <v>0</v>
          </cell>
        </row>
        <row r="3567">
          <cell r="AC3567">
            <v>0</v>
          </cell>
        </row>
        <row r="3568">
          <cell r="AC3568">
            <v>0</v>
          </cell>
        </row>
        <row r="3569">
          <cell r="AC3569">
            <v>0</v>
          </cell>
        </row>
        <row r="3570">
          <cell r="AC3570">
            <v>0</v>
          </cell>
        </row>
        <row r="3571">
          <cell r="AC3571">
            <v>0</v>
          </cell>
        </row>
        <row r="3572">
          <cell r="AC3572">
            <v>0</v>
          </cell>
        </row>
        <row r="3573">
          <cell r="AC3573">
            <v>0</v>
          </cell>
        </row>
        <row r="3574">
          <cell r="AC3574">
            <v>0</v>
          </cell>
        </row>
        <row r="3575">
          <cell r="AC3575">
            <v>0</v>
          </cell>
        </row>
        <row r="3576">
          <cell r="AC3576">
            <v>0</v>
          </cell>
        </row>
        <row r="3577">
          <cell r="AC3577">
            <v>0</v>
          </cell>
        </row>
        <row r="3578">
          <cell r="AC3578">
            <v>0</v>
          </cell>
        </row>
        <row r="3579">
          <cell r="AC3579">
            <v>0</v>
          </cell>
        </row>
        <row r="3580">
          <cell r="AC3580">
            <v>0</v>
          </cell>
        </row>
        <row r="3581">
          <cell r="AC3581">
            <v>0</v>
          </cell>
        </row>
        <row r="3582">
          <cell r="AC3582">
            <v>0</v>
          </cell>
        </row>
        <row r="3583">
          <cell r="AC3583">
            <v>0</v>
          </cell>
        </row>
        <row r="3584">
          <cell r="AC3584">
            <v>0</v>
          </cell>
        </row>
        <row r="3585">
          <cell r="AC3585">
            <v>0</v>
          </cell>
        </row>
        <row r="3586">
          <cell r="AC3586">
            <v>0</v>
          </cell>
        </row>
        <row r="3587">
          <cell r="AC3587">
            <v>0</v>
          </cell>
        </row>
        <row r="3588">
          <cell r="AC3588">
            <v>0</v>
          </cell>
        </row>
        <row r="3589">
          <cell r="AC3589">
            <v>0</v>
          </cell>
        </row>
        <row r="3590">
          <cell r="AC3590">
            <v>0</v>
          </cell>
        </row>
        <row r="3591">
          <cell r="AC3591">
            <v>0</v>
          </cell>
        </row>
        <row r="3592">
          <cell r="AC3592">
            <v>0</v>
          </cell>
        </row>
        <row r="3593">
          <cell r="AC3593">
            <v>0</v>
          </cell>
        </row>
        <row r="3594">
          <cell r="AC3594">
            <v>0</v>
          </cell>
        </row>
        <row r="3595">
          <cell r="AC3595">
            <v>0</v>
          </cell>
        </row>
        <row r="3596">
          <cell r="AC3596">
            <v>0</v>
          </cell>
        </row>
        <row r="3597">
          <cell r="AC3597">
            <v>0</v>
          </cell>
        </row>
        <row r="3598">
          <cell r="AC3598">
            <v>0</v>
          </cell>
        </row>
        <row r="3599">
          <cell r="AC3599">
            <v>0</v>
          </cell>
        </row>
        <row r="3600">
          <cell r="AC3600">
            <v>0</v>
          </cell>
        </row>
        <row r="3601">
          <cell r="AC3601">
            <v>0</v>
          </cell>
        </row>
        <row r="3602">
          <cell r="AC3602">
            <v>0</v>
          </cell>
        </row>
        <row r="3603">
          <cell r="AC3603">
            <v>0</v>
          </cell>
        </row>
        <row r="3604">
          <cell r="AC3604">
            <v>0</v>
          </cell>
        </row>
        <row r="3605">
          <cell r="AC3605">
            <v>0</v>
          </cell>
        </row>
        <row r="3606">
          <cell r="AC3606">
            <v>0</v>
          </cell>
        </row>
        <row r="3607">
          <cell r="AC3607">
            <v>0</v>
          </cell>
        </row>
        <row r="3608">
          <cell r="AC3608">
            <v>0</v>
          </cell>
        </row>
        <row r="3609">
          <cell r="AC3609">
            <v>0</v>
          </cell>
        </row>
        <row r="3610">
          <cell r="AC3610">
            <v>0</v>
          </cell>
        </row>
        <row r="3611">
          <cell r="AC3611">
            <v>0</v>
          </cell>
        </row>
        <row r="3612">
          <cell r="AC3612">
            <v>0</v>
          </cell>
        </row>
        <row r="3613">
          <cell r="AC3613">
            <v>0</v>
          </cell>
        </row>
        <row r="3614">
          <cell r="AC3614">
            <v>0</v>
          </cell>
        </row>
        <row r="3615">
          <cell r="AC3615">
            <v>0</v>
          </cell>
        </row>
        <row r="3616">
          <cell r="AC3616">
            <v>0</v>
          </cell>
        </row>
        <row r="3617">
          <cell r="AC3617">
            <v>0</v>
          </cell>
        </row>
        <row r="3618">
          <cell r="AC3618">
            <v>0</v>
          </cell>
        </row>
        <row r="3619">
          <cell r="AC3619">
            <v>0</v>
          </cell>
        </row>
        <row r="3620">
          <cell r="AC3620">
            <v>0</v>
          </cell>
        </row>
        <row r="3621">
          <cell r="AC3621">
            <v>0</v>
          </cell>
        </row>
        <row r="3622">
          <cell r="AC3622">
            <v>0</v>
          </cell>
        </row>
        <row r="3623">
          <cell r="AC3623">
            <v>0</v>
          </cell>
        </row>
        <row r="3624">
          <cell r="AC3624">
            <v>0</v>
          </cell>
        </row>
        <row r="3625">
          <cell r="AC3625">
            <v>0</v>
          </cell>
        </row>
        <row r="3626">
          <cell r="AC3626">
            <v>0</v>
          </cell>
        </row>
        <row r="3627">
          <cell r="AC3627">
            <v>0</v>
          </cell>
        </row>
        <row r="3628">
          <cell r="AC3628">
            <v>0</v>
          </cell>
        </row>
        <row r="3629">
          <cell r="AC3629">
            <v>0</v>
          </cell>
        </row>
        <row r="3630">
          <cell r="AC3630">
            <v>0</v>
          </cell>
        </row>
        <row r="3631">
          <cell r="AC3631">
            <v>0</v>
          </cell>
        </row>
        <row r="3632">
          <cell r="AC3632">
            <v>0</v>
          </cell>
        </row>
        <row r="3633">
          <cell r="AC3633">
            <v>0</v>
          </cell>
        </row>
        <row r="3634">
          <cell r="AC3634">
            <v>0</v>
          </cell>
        </row>
        <row r="3635">
          <cell r="AC3635">
            <v>0</v>
          </cell>
        </row>
        <row r="3636">
          <cell r="AC3636">
            <v>0</v>
          </cell>
        </row>
        <row r="3637">
          <cell r="AC3637">
            <v>0</v>
          </cell>
        </row>
        <row r="3638">
          <cell r="AC3638">
            <v>0</v>
          </cell>
        </row>
        <row r="3639">
          <cell r="AC3639">
            <v>0</v>
          </cell>
        </row>
        <row r="3640">
          <cell r="AC3640">
            <v>0</v>
          </cell>
        </row>
        <row r="3641">
          <cell r="AC3641">
            <v>0</v>
          </cell>
        </row>
        <row r="3642">
          <cell r="AC3642">
            <v>0</v>
          </cell>
        </row>
        <row r="3643">
          <cell r="AC3643">
            <v>0</v>
          </cell>
        </row>
        <row r="3644">
          <cell r="AC3644">
            <v>0</v>
          </cell>
        </row>
        <row r="3645">
          <cell r="AC3645">
            <v>0</v>
          </cell>
        </row>
        <row r="3646">
          <cell r="AC3646">
            <v>0</v>
          </cell>
        </row>
        <row r="3647">
          <cell r="AC3647">
            <v>0</v>
          </cell>
        </row>
        <row r="3648">
          <cell r="AC3648">
            <v>0</v>
          </cell>
        </row>
        <row r="3649">
          <cell r="AC3649">
            <v>0</v>
          </cell>
        </row>
        <row r="3650">
          <cell r="AC3650">
            <v>0</v>
          </cell>
        </row>
        <row r="3651">
          <cell r="AC3651">
            <v>0</v>
          </cell>
        </row>
        <row r="3652">
          <cell r="AC3652">
            <v>0</v>
          </cell>
        </row>
        <row r="3653">
          <cell r="AC3653">
            <v>0</v>
          </cell>
        </row>
        <row r="3654">
          <cell r="AC3654">
            <v>0</v>
          </cell>
        </row>
        <row r="3655">
          <cell r="AC3655">
            <v>0</v>
          </cell>
        </row>
        <row r="3656">
          <cell r="AC3656">
            <v>0</v>
          </cell>
        </row>
        <row r="3657">
          <cell r="AC3657">
            <v>0</v>
          </cell>
        </row>
        <row r="3658">
          <cell r="AC3658">
            <v>0</v>
          </cell>
        </row>
        <row r="3659">
          <cell r="AC3659">
            <v>0</v>
          </cell>
        </row>
        <row r="3660">
          <cell r="AC3660">
            <v>0</v>
          </cell>
        </row>
        <row r="3661">
          <cell r="AC3661">
            <v>0</v>
          </cell>
        </row>
        <row r="3662">
          <cell r="AC3662">
            <v>0</v>
          </cell>
        </row>
        <row r="3663">
          <cell r="AC3663">
            <v>0</v>
          </cell>
        </row>
        <row r="3664">
          <cell r="AC3664">
            <v>0</v>
          </cell>
        </row>
        <row r="3665">
          <cell r="AC3665">
            <v>0</v>
          </cell>
        </row>
        <row r="3666">
          <cell r="AC3666">
            <v>0</v>
          </cell>
        </row>
        <row r="3667">
          <cell r="AC3667">
            <v>0</v>
          </cell>
        </row>
        <row r="3668">
          <cell r="AC3668">
            <v>0</v>
          </cell>
        </row>
        <row r="3669">
          <cell r="AC3669">
            <v>0</v>
          </cell>
        </row>
        <row r="3670">
          <cell r="AC3670">
            <v>0</v>
          </cell>
        </row>
        <row r="3671">
          <cell r="AC3671">
            <v>0</v>
          </cell>
        </row>
        <row r="3672">
          <cell r="AC3672">
            <v>0</v>
          </cell>
        </row>
        <row r="3673">
          <cell r="AC3673">
            <v>0</v>
          </cell>
        </row>
        <row r="3674">
          <cell r="AC3674">
            <v>0</v>
          </cell>
        </row>
        <row r="3675">
          <cell r="AC3675">
            <v>0</v>
          </cell>
        </row>
        <row r="3676">
          <cell r="AC3676">
            <v>0</v>
          </cell>
        </row>
        <row r="3677">
          <cell r="AC3677">
            <v>0</v>
          </cell>
        </row>
        <row r="3678">
          <cell r="AC3678">
            <v>0</v>
          </cell>
        </row>
        <row r="3679">
          <cell r="AC3679">
            <v>0</v>
          </cell>
        </row>
        <row r="3680">
          <cell r="AC3680">
            <v>0</v>
          </cell>
        </row>
        <row r="3681">
          <cell r="AC3681">
            <v>0</v>
          </cell>
        </row>
        <row r="3682">
          <cell r="AC3682">
            <v>0</v>
          </cell>
        </row>
        <row r="3683">
          <cell r="AC3683">
            <v>0</v>
          </cell>
        </row>
        <row r="3684">
          <cell r="AC3684">
            <v>0</v>
          </cell>
        </row>
        <row r="3685">
          <cell r="AC3685">
            <v>0</v>
          </cell>
        </row>
        <row r="3686">
          <cell r="AC3686">
            <v>0</v>
          </cell>
        </row>
        <row r="3687">
          <cell r="AC3687">
            <v>0</v>
          </cell>
        </row>
        <row r="3688">
          <cell r="AC3688">
            <v>0</v>
          </cell>
        </row>
        <row r="3689">
          <cell r="AC3689">
            <v>0</v>
          </cell>
        </row>
        <row r="3690">
          <cell r="AC3690">
            <v>0</v>
          </cell>
        </row>
        <row r="3691">
          <cell r="AC3691">
            <v>0</v>
          </cell>
        </row>
        <row r="3692">
          <cell r="AC3692">
            <v>0</v>
          </cell>
        </row>
        <row r="3693">
          <cell r="AC3693">
            <v>0</v>
          </cell>
        </row>
        <row r="3694">
          <cell r="AC3694">
            <v>0</v>
          </cell>
        </row>
        <row r="3695">
          <cell r="AC3695">
            <v>0</v>
          </cell>
        </row>
        <row r="3696">
          <cell r="AC3696">
            <v>0</v>
          </cell>
        </row>
        <row r="3697">
          <cell r="AC3697">
            <v>0</v>
          </cell>
        </row>
        <row r="3698">
          <cell r="AC3698">
            <v>0</v>
          </cell>
        </row>
        <row r="3699">
          <cell r="AC3699">
            <v>0</v>
          </cell>
        </row>
        <row r="3700">
          <cell r="AC3700">
            <v>0</v>
          </cell>
        </row>
        <row r="3701">
          <cell r="AC3701">
            <v>0</v>
          </cell>
        </row>
        <row r="3702">
          <cell r="AC3702">
            <v>0</v>
          </cell>
        </row>
        <row r="3703">
          <cell r="AC3703">
            <v>0</v>
          </cell>
        </row>
        <row r="3704">
          <cell r="AC3704">
            <v>0</v>
          </cell>
        </row>
        <row r="3705">
          <cell r="AC3705">
            <v>0</v>
          </cell>
        </row>
        <row r="3706">
          <cell r="AC3706">
            <v>0</v>
          </cell>
        </row>
        <row r="3707">
          <cell r="AC3707">
            <v>0</v>
          </cell>
        </row>
        <row r="3708">
          <cell r="AC3708">
            <v>0</v>
          </cell>
        </row>
        <row r="3709">
          <cell r="AC3709">
            <v>0</v>
          </cell>
        </row>
        <row r="3710">
          <cell r="AC3710">
            <v>0</v>
          </cell>
        </row>
        <row r="3711">
          <cell r="AC3711">
            <v>0</v>
          </cell>
        </row>
        <row r="3712">
          <cell r="AC3712">
            <v>0</v>
          </cell>
        </row>
        <row r="3713">
          <cell r="AC3713">
            <v>0</v>
          </cell>
        </row>
        <row r="3714">
          <cell r="AC3714">
            <v>0</v>
          </cell>
        </row>
        <row r="3715">
          <cell r="AC3715">
            <v>0</v>
          </cell>
        </row>
        <row r="3716">
          <cell r="AC3716">
            <v>0</v>
          </cell>
        </row>
        <row r="3717">
          <cell r="AC3717">
            <v>0</v>
          </cell>
        </row>
        <row r="3718">
          <cell r="AC3718">
            <v>0</v>
          </cell>
        </row>
        <row r="3719">
          <cell r="AC3719">
            <v>0</v>
          </cell>
        </row>
        <row r="3720">
          <cell r="AC3720">
            <v>0</v>
          </cell>
        </row>
        <row r="3721">
          <cell r="AC3721">
            <v>0</v>
          </cell>
        </row>
        <row r="3722">
          <cell r="AC3722">
            <v>0</v>
          </cell>
        </row>
        <row r="3723">
          <cell r="AC3723">
            <v>0</v>
          </cell>
        </row>
        <row r="3724">
          <cell r="AC3724">
            <v>0</v>
          </cell>
        </row>
        <row r="3725">
          <cell r="AC3725">
            <v>0</v>
          </cell>
        </row>
        <row r="3726">
          <cell r="AC3726">
            <v>0</v>
          </cell>
        </row>
        <row r="3727">
          <cell r="AC3727">
            <v>0</v>
          </cell>
        </row>
        <row r="3728">
          <cell r="AC3728">
            <v>0</v>
          </cell>
        </row>
        <row r="3729">
          <cell r="AC3729">
            <v>0</v>
          </cell>
        </row>
        <row r="3730">
          <cell r="AC3730">
            <v>0</v>
          </cell>
        </row>
        <row r="3731">
          <cell r="AC3731">
            <v>0</v>
          </cell>
        </row>
        <row r="3732">
          <cell r="AC3732">
            <v>0</v>
          </cell>
        </row>
        <row r="3733">
          <cell r="AC3733">
            <v>0</v>
          </cell>
        </row>
        <row r="3734">
          <cell r="AC3734">
            <v>0</v>
          </cell>
        </row>
        <row r="3735">
          <cell r="AC3735">
            <v>0</v>
          </cell>
        </row>
        <row r="3736">
          <cell r="AC3736">
            <v>0</v>
          </cell>
        </row>
        <row r="3737">
          <cell r="AC3737">
            <v>0</v>
          </cell>
        </row>
        <row r="3738">
          <cell r="AC3738">
            <v>0</v>
          </cell>
        </row>
        <row r="3739">
          <cell r="AC3739">
            <v>0</v>
          </cell>
        </row>
        <row r="3740">
          <cell r="AC3740">
            <v>0</v>
          </cell>
        </row>
        <row r="3741">
          <cell r="AC3741">
            <v>0</v>
          </cell>
        </row>
        <row r="3742">
          <cell r="AC3742">
            <v>0</v>
          </cell>
        </row>
        <row r="3743">
          <cell r="AC3743">
            <v>0</v>
          </cell>
        </row>
        <row r="3744">
          <cell r="AC3744">
            <v>0</v>
          </cell>
        </row>
        <row r="3745">
          <cell r="AC3745">
            <v>0</v>
          </cell>
        </row>
        <row r="3746">
          <cell r="AC3746">
            <v>0</v>
          </cell>
        </row>
        <row r="3747">
          <cell r="AC3747">
            <v>0</v>
          </cell>
        </row>
        <row r="3748">
          <cell r="AC3748">
            <v>0</v>
          </cell>
        </row>
        <row r="3749">
          <cell r="AC3749">
            <v>0</v>
          </cell>
        </row>
        <row r="3750">
          <cell r="AC3750">
            <v>0</v>
          </cell>
        </row>
        <row r="3751">
          <cell r="AC3751">
            <v>0</v>
          </cell>
        </row>
        <row r="3752">
          <cell r="AC3752">
            <v>0</v>
          </cell>
        </row>
        <row r="3753">
          <cell r="AC3753">
            <v>0</v>
          </cell>
        </row>
        <row r="3754">
          <cell r="AC3754">
            <v>0</v>
          </cell>
        </row>
        <row r="3755">
          <cell r="AC3755">
            <v>0</v>
          </cell>
        </row>
        <row r="3756">
          <cell r="AC3756">
            <v>0</v>
          </cell>
        </row>
        <row r="3757">
          <cell r="AC3757">
            <v>0</v>
          </cell>
        </row>
        <row r="3758">
          <cell r="AC3758">
            <v>0</v>
          </cell>
        </row>
        <row r="3759">
          <cell r="AC3759">
            <v>0</v>
          </cell>
        </row>
        <row r="3760">
          <cell r="AC3760">
            <v>0</v>
          </cell>
        </row>
        <row r="3761">
          <cell r="AC3761">
            <v>0</v>
          </cell>
        </row>
        <row r="3762">
          <cell r="AC3762">
            <v>0</v>
          </cell>
        </row>
        <row r="3763">
          <cell r="AC3763">
            <v>0</v>
          </cell>
        </row>
        <row r="3764">
          <cell r="AC3764">
            <v>0</v>
          </cell>
        </row>
        <row r="3765">
          <cell r="AC3765">
            <v>0</v>
          </cell>
        </row>
        <row r="3766">
          <cell r="AC3766">
            <v>0</v>
          </cell>
        </row>
        <row r="3767">
          <cell r="AC3767">
            <v>0</v>
          </cell>
        </row>
        <row r="3768">
          <cell r="AC3768">
            <v>0</v>
          </cell>
        </row>
        <row r="3769">
          <cell r="AC3769">
            <v>0</v>
          </cell>
        </row>
        <row r="3770">
          <cell r="AC3770">
            <v>0</v>
          </cell>
        </row>
        <row r="3771">
          <cell r="AC3771">
            <v>0</v>
          </cell>
        </row>
        <row r="3772">
          <cell r="AC3772">
            <v>0</v>
          </cell>
        </row>
        <row r="3773">
          <cell r="AC3773">
            <v>0</v>
          </cell>
        </row>
        <row r="3774">
          <cell r="AC3774">
            <v>0</v>
          </cell>
        </row>
        <row r="3775">
          <cell r="AC3775">
            <v>0</v>
          </cell>
        </row>
        <row r="3776">
          <cell r="AC3776">
            <v>0</v>
          </cell>
        </row>
        <row r="3777">
          <cell r="AC3777">
            <v>0</v>
          </cell>
        </row>
        <row r="3778">
          <cell r="AC3778">
            <v>0</v>
          </cell>
        </row>
        <row r="3779">
          <cell r="AC3779">
            <v>0</v>
          </cell>
        </row>
        <row r="3780">
          <cell r="AC3780">
            <v>0</v>
          </cell>
        </row>
        <row r="3781">
          <cell r="AC3781">
            <v>0</v>
          </cell>
        </row>
        <row r="3782">
          <cell r="AC3782">
            <v>0</v>
          </cell>
        </row>
        <row r="3783">
          <cell r="AC3783">
            <v>0</v>
          </cell>
        </row>
        <row r="3784">
          <cell r="AC3784">
            <v>0</v>
          </cell>
        </row>
        <row r="3785">
          <cell r="AC3785">
            <v>0</v>
          </cell>
        </row>
        <row r="3786">
          <cell r="AC3786">
            <v>0</v>
          </cell>
        </row>
        <row r="3787">
          <cell r="AC3787">
            <v>0</v>
          </cell>
        </row>
        <row r="3788">
          <cell r="AC3788">
            <v>0</v>
          </cell>
        </row>
        <row r="3789">
          <cell r="AC3789">
            <v>0</v>
          </cell>
        </row>
        <row r="3790">
          <cell r="AC3790">
            <v>0</v>
          </cell>
        </row>
        <row r="3791">
          <cell r="AC3791">
            <v>0</v>
          </cell>
        </row>
        <row r="3792">
          <cell r="AC3792">
            <v>0</v>
          </cell>
        </row>
        <row r="3793">
          <cell r="AC3793">
            <v>0</v>
          </cell>
        </row>
        <row r="3794">
          <cell r="AC3794">
            <v>0</v>
          </cell>
        </row>
        <row r="3795">
          <cell r="AC3795">
            <v>0</v>
          </cell>
        </row>
        <row r="3796">
          <cell r="AC3796">
            <v>0</v>
          </cell>
        </row>
        <row r="3797">
          <cell r="AC3797">
            <v>0</v>
          </cell>
        </row>
        <row r="3798">
          <cell r="AC3798">
            <v>0</v>
          </cell>
        </row>
        <row r="3799">
          <cell r="AC3799">
            <v>0</v>
          </cell>
        </row>
        <row r="3800">
          <cell r="AC3800">
            <v>0</v>
          </cell>
        </row>
        <row r="3801">
          <cell r="AC3801">
            <v>0</v>
          </cell>
        </row>
        <row r="3802">
          <cell r="AC3802">
            <v>0</v>
          </cell>
        </row>
        <row r="3803">
          <cell r="AC3803">
            <v>0</v>
          </cell>
        </row>
        <row r="3804">
          <cell r="AC3804">
            <v>0</v>
          </cell>
        </row>
        <row r="3805">
          <cell r="AC3805">
            <v>0</v>
          </cell>
        </row>
        <row r="3806">
          <cell r="AC3806">
            <v>0</v>
          </cell>
        </row>
        <row r="3807">
          <cell r="AC3807">
            <v>0</v>
          </cell>
        </row>
        <row r="3808">
          <cell r="AC3808">
            <v>0</v>
          </cell>
        </row>
        <row r="3809">
          <cell r="AC3809">
            <v>0</v>
          </cell>
        </row>
        <row r="3810">
          <cell r="AC3810">
            <v>0</v>
          </cell>
        </row>
        <row r="3811">
          <cell r="AC3811">
            <v>0</v>
          </cell>
        </row>
        <row r="3812">
          <cell r="AC3812">
            <v>0</v>
          </cell>
        </row>
        <row r="3813">
          <cell r="AC3813">
            <v>0</v>
          </cell>
        </row>
        <row r="3814">
          <cell r="AC3814">
            <v>0</v>
          </cell>
        </row>
        <row r="3815">
          <cell r="AC3815">
            <v>0</v>
          </cell>
        </row>
        <row r="3816">
          <cell r="AC3816">
            <v>0</v>
          </cell>
        </row>
        <row r="3817">
          <cell r="AC3817">
            <v>0</v>
          </cell>
        </row>
        <row r="3818">
          <cell r="AC3818">
            <v>0</v>
          </cell>
        </row>
        <row r="3819">
          <cell r="AC3819">
            <v>0</v>
          </cell>
        </row>
        <row r="3820">
          <cell r="AC3820">
            <v>0</v>
          </cell>
        </row>
        <row r="3821">
          <cell r="AC3821">
            <v>0</v>
          </cell>
        </row>
        <row r="3822">
          <cell r="AC3822">
            <v>0</v>
          </cell>
        </row>
        <row r="3823">
          <cell r="AC3823">
            <v>0</v>
          </cell>
        </row>
        <row r="3824">
          <cell r="AC3824">
            <v>0</v>
          </cell>
        </row>
        <row r="3825">
          <cell r="AC3825">
            <v>0</v>
          </cell>
        </row>
        <row r="3826">
          <cell r="AC3826">
            <v>0</v>
          </cell>
        </row>
        <row r="3827">
          <cell r="AC3827">
            <v>0</v>
          </cell>
        </row>
        <row r="3828">
          <cell r="AC3828">
            <v>0</v>
          </cell>
        </row>
        <row r="3829">
          <cell r="AC3829">
            <v>0</v>
          </cell>
        </row>
        <row r="3830">
          <cell r="AC3830">
            <v>0</v>
          </cell>
        </row>
        <row r="3831">
          <cell r="AC3831">
            <v>0</v>
          </cell>
        </row>
        <row r="3832">
          <cell r="AC3832">
            <v>0</v>
          </cell>
        </row>
        <row r="3833">
          <cell r="AC3833">
            <v>0</v>
          </cell>
        </row>
        <row r="3834">
          <cell r="AC3834">
            <v>0</v>
          </cell>
        </row>
        <row r="3835">
          <cell r="AC3835">
            <v>0</v>
          </cell>
        </row>
        <row r="3836">
          <cell r="AC3836">
            <v>0</v>
          </cell>
        </row>
        <row r="3837">
          <cell r="AC3837">
            <v>0</v>
          </cell>
        </row>
        <row r="3838">
          <cell r="AC3838">
            <v>0</v>
          </cell>
        </row>
        <row r="3839">
          <cell r="AC3839">
            <v>0</v>
          </cell>
        </row>
        <row r="3840">
          <cell r="AC3840">
            <v>0</v>
          </cell>
        </row>
        <row r="3841">
          <cell r="AC3841">
            <v>0</v>
          </cell>
        </row>
        <row r="3842">
          <cell r="AC3842">
            <v>0</v>
          </cell>
        </row>
        <row r="3843">
          <cell r="AC3843">
            <v>0</v>
          </cell>
        </row>
        <row r="3844">
          <cell r="AC3844">
            <v>0</v>
          </cell>
        </row>
        <row r="3845">
          <cell r="AC3845">
            <v>0</v>
          </cell>
        </row>
        <row r="3846">
          <cell r="AC3846">
            <v>0</v>
          </cell>
        </row>
        <row r="3847">
          <cell r="AC3847">
            <v>0</v>
          </cell>
        </row>
        <row r="3848">
          <cell r="AC3848">
            <v>0</v>
          </cell>
        </row>
        <row r="3849">
          <cell r="AC3849">
            <v>0</v>
          </cell>
        </row>
        <row r="3850">
          <cell r="AC3850">
            <v>0</v>
          </cell>
        </row>
        <row r="3851">
          <cell r="AC3851">
            <v>0</v>
          </cell>
        </row>
        <row r="3852">
          <cell r="AC3852">
            <v>0</v>
          </cell>
        </row>
        <row r="3853">
          <cell r="AC3853">
            <v>0</v>
          </cell>
        </row>
        <row r="3854">
          <cell r="AC3854">
            <v>0</v>
          </cell>
        </row>
        <row r="3855">
          <cell r="AC3855">
            <v>0</v>
          </cell>
        </row>
        <row r="3856">
          <cell r="AC3856">
            <v>0</v>
          </cell>
        </row>
        <row r="3857">
          <cell r="AC3857">
            <v>0</v>
          </cell>
        </row>
        <row r="3858">
          <cell r="AC3858">
            <v>0</v>
          </cell>
        </row>
        <row r="3859">
          <cell r="AC3859">
            <v>0</v>
          </cell>
        </row>
        <row r="3860">
          <cell r="AC3860">
            <v>0</v>
          </cell>
        </row>
        <row r="3861">
          <cell r="AC3861">
            <v>0</v>
          </cell>
        </row>
        <row r="3862">
          <cell r="AC3862">
            <v>0</v>
          </cell>
        </row>
        <row r="3863">
          <cell r="AC3863">
            <v>0</v>
          </cell>
        </row>
        <row r="3864">
          <cell r="AC3864">
            <v>0</v>
          </cell>
        </row>
        <row r="3865">
          <cell r="AC3865">
            <v>0</v>
          </cell>
        </row>
        <row r="3866">
          <cell r="AC3866">
            <v>0</v>
          </cell>
        </row>
        <row r="3867">
          <cell r="AC3867">
            <v>0</v>
          </cell>
        </row>
        <row r="3868">
          <cell r="AC3868">
            <v>0</v>
          </cell>
        </row>
        <row r="3869">
          <cell r="AC3869">
            <v>0</v>
          </cell>
        </row>
        <row r="3870">
          <cell r="AC3870">
            <v>0</v>
          </cell>
        </row>
        <row r="3871">
          <cell r="AC3871">
            <v>0</v>
          </cell>
        </row>
        <row r="3872">
          <cell r="AC3872">
            <v>0</v>
          </cell>
        </row>
        <row r="3873">
          <cell r="AC3873">
            <v>0</v>
          </cell>
        </row>
        <row r="3874">
          <cell r="AC3874">
            <v>0</v>
          </cell>
        </row>
        <row r="3875">
          <cell r="AC3875">
            <v>0</v>
          </cell>
        </row>
        <row r="3876">
          <cell r="AC3876">
            <v>0</v>
          </cell>
        </row>
        <row r="3877">
          <cell r="AC3877">
            <v>0</v>
          </cell>
        </row>
        <row r="3878">
          <cell r="AC3878">
            <v>0</v>
          </cell>
        </row>
        <row r="3879">
          <cell r="AC3879">
            <v>0</v>
          </cell>
        </row>
        <row r="3880">
          <cell r="AC3880">
            <v>0</v>
          </cell>
        </row>
        <row r="3881">
          <cell r="AC3881">
            <v>0</v>
          </cell>
        </row>
        <row r="3882">
          <cell r="AC3882">
            <v>0</v>
          </cell>
        </row>
        <row r="3883">
          <cell r="AC3883">
            <v>0</v>
          </cell>
        </row>
        <row r="3884">
          <cell r="AC3884">
            <v>0</v>
          </cell>
        </row>
        <row r="3885">
          <cell r="AC3885">
            <v>0</v>
          </cell>
        </row>
        <row r="3886">
          <cell r="AC3886">
            <v>0</v>
          </cell>
        </row>
        <row r="3887">
          <cell r="AC3887">
            <v>0</v>
          </cell>
        </row>
        <row r="3888">
          <cell r="AC3888">
            <v>0</v>
          </cell>
        </row>
        <row r="3889">
          <cell r="AC3889">
            <v>0</v>
          </cell>
        </row>
        <row r="3890">
          <cell r="AC3890">
            <v>0</v>
          </cell>
        </row>
        <row r="3891">
          <cell r="AC3891">
            <v>0</v>
          </cell>
        </row>
        <row r="3892">
          <cell r="AC3892">
            <v>0</v>
          </cell>
        </row>
        <row r="3893">
          <cell r="AC3893">
            <v>0</v>
          </cell>
        </row>
        <row r="3894">
          <cell r="AC3894">
            <v>0</v>
          </cell>
        </row>
        <row r="3895">
          <cell r="AC3895">
            <v>0</v>
          </cell>
        </row>
        <row r="3896">
          <cell r="AC3896">
            <v>0</v>
          </cell>
        </row>
        <row r="3897">
          <cell r="AC3897">
            <v>0</v>
          </cell>
        </row>
        <row r="3898">
          <cell r="AC3898">
            <v>0</v>
          </cell>
        </row>
        <row r="3899">
          <cell r="AC3899">
            <v>0</v>
          </cell>
        </row>
        <row r="3900">
          <cell r="AC3900">
            <v>0</v>
          </cell>
        </row>
        <row r="3901">
          <cell r="AC3901">
            <v>0</v>
          </cell>
        </row>
        <row r="3902">
          <cell r="AC3902">
            <v>0</v>
          </cell>
        </row>
        <row r="3903">
          <cell r="AC3903">
            <v>0</v>
          </cell>
        </row>
        <row r="3904">
          <cell r="AC3904">
            <v>0</v>
          </cell>
        </row>
        <row r="3905">
          <cell r="AC3905">
            <v>0</v>
          </cell>
        </row>
        <row r="3906">
          <cell r="AC3906">
            <v>0</v>
          </cell>
        </row>
        <row r="3907">
          <cell r="AC3907">
            <v>0</v>
          </cell>
        </row>
        <row r="3908">
          <cell r="AC3908">
            <v>0</v>
          </cell>
        </row>
        <row r="3909">
          <cell r="AC3909">
            <v>0</v>
          </cell>
        </row>
        <row r="3910">
          <cell r="AC3910">
            <v>0</v>
          </cell>
        </row>
        <row r="3911">
          <cell r="AC3911">
            <v>0</v>
          </cell>
        </row>
        <row r="3912">
          <cell r="AC3912">
            <v>0</v>
          </cell>
        </row>
        <row r="3913">
          <cell r="AC3913">
            <v>0</v>
          </cell>
        </row>
        <row r="3914">
          <cell r="AC3914">
            <v>0</v>
          </cell>
        </row>
        <row r="3915">
          <cell r="AC3915">
            <v>0</v>
          </cell>
        </row>
        <row r="3916">
          <cell r="AC3916">
            <v>0</v>
          </cell>
        </row>
        <row r="3917">
          <cell r="AC3917">
            <v>0</v>
          </cell>
        </row>
        <row r="3918">
          <cell r="AC3918">
            <v>0</v>
          </cell>
        </row>
        <row r="3919">
          <cell r="AC3919">
            <v>0</v>
          </cell>
        </row>
        <row r="3920">
          <cell r="AC3920">
            <v>0</v>
          </cell>
        </row>
        <row r="3921">
          <cell r="AC3921">
            <v>0</v>
          </cell>
        </row>
        <row r="3922">
          <cell r="AC3922">
            <v>0</v>
          </cell>
        </row>
        <row r="3923">
          <cell r="AC3923">
            <v>0</v>
          </cell>
        </row>
        <row r="3924">
          <cell r="AC3924">
            <v>0</v>
          </cell>
        </row>
        <row r="3925">
          <cell r="AC3925">
            <v>0</v>
          </cell>
        </row>
        <row r="3926">
          <cell r="AC3926">
            <v>0</v>
          </cell>
        </row>
        <row r="3927">
          <cell r="AC3927">
            <v>0</v>
          </cell>
        </row>
        <row r="3928">
          <cell r="AC3928">
            <v>0</v>
          </cell>
        </row>
        <row r="3929">
          <cell r="AC3929">
            <v>0</v>
          </cell>
        </row>
        <row r="3930">
          <cell r="AC3930">
            <v>0</v>
          </cell>
        </row>
        <row r="3931">
          <cell r="AC3931">
            <v>0</v>
          </cell>
        </row>
        <row r="3932">
          <cell r="AC3932">
            <v>0</v>
          </cell>
        </row>
        <row r="3933">
          <cell r="AC3933">
            <v>0</v>
          </cell>
        </row>
        <row r="3934">
          <cell r="AC3934">
            <v>0</v>
          </cell>
        </row>
        <row r="3935">
          <cell r="AC3935">
            <v>0</v>
          </cell>
        </row>
        <row r="3936">
          <cell r="AC3936">
            <v>0</v>
          </cell>
        </row>
        <row r="3937">
          <cell r="AC3937">
            <v>0</v>
          </cell>
        </row>
        <row r="3938">
          <cell r="AC3938">
            <v>0</v>
          </cell>
        </row>
        <row r="3939">
          <cell r="AC3939">
            <v>0</v>
          </cell>
        </row>
        <row r="3940">
          <cell r="AC3940">
            <v>0</v>
          </cell>
        </row>
        <row r="3941">
          <cell r="AC3941">
            <v>0</v>
          </cell>
        </row>
        <row r="3942">
          <cell r="AC3942">
            <v>0</v>
          </cell>
        </row>
        <row r="3943">
          <cell r="AC3943">
            <v>0</v>
          </cell>
        </row>
        <row r="3944">
          <cell r="AC3944">
            <v>0</v>
          </cell>
        </row>
        <row r="3945">
          <cell r="AC3945">
            <v>0</v>
          </cell>
        </row>
        <row r="3946">
          <cell r="AC3946">
            <v>0</v>
          </cell>
        </row>
        <row r="3947">
          <cell r="AC3947">
            <v>0</v>
          </cell>
        </row>
        <row r="3948">
          <cell r="AC3948">
            <v>0</v>
          </cell>
        </row>
        <row r="3949">
          <cell r="AC3949">
            <v>0</v>
          </cell>
        </row>
        <row r="3950">
          <cell r="AC3950">
            <v>0</v>
          </cell>
        </row>
        <row r="3951">
          <cell r="AC3951">
            <v>0</v>
          </cell>
        </row>
        <row r="3952">
          <cell r="AC3952">
            <v>0</v>
          </cell>
        </row>
        <row r="3953">
          <cell r="AC3953">
            <v>0</v>
          </cell>
        </row>
        <row r="3954">
          <cell r="AC3954">
            <v>0</v>
          </cell>
        </row>
        <row r="3955">
          <cell r="AC3955">
            <v>0</v>
          </cell>
        </row>
        <row r="3956">
          <cell r="AC3956">
            <v>0</v>
          </cell>
        </row>
        <row r="3957">
          <cell r="AC3957">
            <v>0</v>
          </cell>
        </row>
        <row r="3958">
          <cell r="AC3958">
            <v>0</v>
          </cell>
        </row>
        <row r="3959">
          <cell r="AC3959">
            <v>0</v>
          </cell>
        </row>
        <row r="3960">
          <cell r="AC3960">
            <v>0</v>
          </cell>
        </row>
        <row r="3961">
          <cell r="AC3961">
            <v>0</v>
          </cell>
        </row>
        <row r="3962">
          <cell r="AC3962">
            <v>0</v>
          </cell>
        </row>
        <row r="3963">
          <cell r="AC3963">
            <v>0</v>
          </cell>
        </row>
        <row r="3964">
          <cell r="AC3964">
            <v>0</v>
          </cell>
        </row>
        <row r="3965">
          <cell r="AC3965">
            <v>0</v>
          </cell>
        </row>
        <row r="3966">
          <cell r="AC3966">
            <v>0</v>
          </cell>
        </row>
        <row r="3967">
          <cell r="AC3967">
            <v>0</v>
          </cell>
        </row>
        <row r="3968">
          <cell r="AC3968">
            <v>0</v>
          </cell>
        </row>
        <row r="3969">
          <cell r="AC3969">
            <v>0</v>
          </cell>
        </row>
        <row r="3970">
          <cell r="AC3970">
            <v>0</v>
          </cell>
        </row>
        <row r="3971">
          <cell r="AC3971">
            <v>0</v>
          </cell>
        </row>
        <row r="3972">
          <cell r="AC3972">
            <v>0</v>
          </cell>
        </row>
        <row r="3973">
          <cell r="AC3973">
            <v>0</v>
          </cell>
        </row>
        <row r="3974">
          <cell r="AC3974">
            <v>0</v>
          </cell>
        </row>
        <row r="3975">
          <cell r="AC3975">
            <v>0</v>
          </cell>
        </row>
        <row r="3976">
          <cell r="AC3976">
            <v>0</v>
          </cell>
        </row>
        <row r="3977">
          <cell r="AC3977">
            <v>0</v>
          </cell>
        </row>
        <row r="3978">
          <cell r="AC3978">
            <v>0</v>
          </cell>
        </row>
        <row r="3979">
          <cell r="AC3979">
            <v>0</v>
          </cell>
        </row>
        <row r="3980">
          <cell r="AC3980">
            <v>0</v>
          </cell>
        </row>
        <row r="3981">
          <cell r="AC3981">
            <v>0</v>
          </cell>
        </row>
        <row r="3982">
          <cell r="AC3982">
            <v>0</v>
          </cell>
        </row>
        <row r="3983">
          <cell r="AC3983">
            <v>0</v>
          </cell>
        </row>
        <row r="3984">
          <cell r="AC3984">
            <v>0</v>
          </cell>
        </row>
        <row r="3985">
          <cell r="AC3985">
            <v>0</v>
          </cell>
        </row>
        <row r="3986">
          <cell r="AC3986">
            <v>0</v>
          </cell>
        </row>
        <row r="3987">
          <cell r="AC3987">
            <v>0</v>
          </cell>
        </row>
        <row r="3988">
          <cell r="AC3988">
            <v>0</v>
          </cell>
        </row>
        <row r="3989">
          <cell r="AC3989">
            <v>0</v>
          </cell>
        </row>
        <row r="3990">
          <cell r="AC3990">
            <v>0</v>
          </cell>
        </row>
        <row r="3991">
          <cell r="AC3991">
            <v>0</v>
          </cell>
        </row>
        <row r="3992">
          <cell r="AC3992">
            <v>0</v>
          </cell>
        </row>
        <row r="3993">
          <cell r="AC3993">
            <v>0</v>
          </cell>
        </row>
        <row r="3994">
          <cell r="AC3994">
            <v>0</v>
          </cell>
        </row>
        <row r="3995">
          <cell r="AC3995">
            <v>0</v>
          </cell>
        </row>
        <row r="3996">
          <cell r="AC3996">
            <v>0</v>
          </cell>
        </row>
        <row r="3997">
          <cell r="AC3997">
            <v>0</v>
          </cell>
        </row>
        <row r="3998">
          <cell r="AC3998">
            <v>0</v>
          </cell>
        </row>
        <row r="3999">
          <cell r="AC3999">
            <v>0</v>
          </cell>
        </row>
        <row r="4000">
          <cell r="AC4000">
            <v>0</v>
          </cell>
        </row>
        <row r="4001">
          <cell r="AC4001">
            <v>0</v>
          </cell>
        </row>
        <row r="4002">
          <cell r="AC4002">
            <v>0</v>
          </cell>
        </row>
        <row r="4003">
          <cell r="AC4003">
            <v>0</v>
          </cell>
        </row>
        <row r="4004">
          <cell r="AC4004">
            <v>0</v>
          </cell>
        </row>
        <row r="4005">
          <cell r="AC4005">
            <v>0</v>
          </cell>
        </row>
        <row r="4006">
          <cell r="AC4006">
            <v>0</v>
          </cell>
        </row>
        <row r="4007">
          <cell r="AC4007">
            <v>0</v>
          </cell>
        </row>
        <row r="4008">
          <cell r="AC4008">
            <v>0</v>
          </cell>
        </row>
        <row r="4009">
          <cell r="AC4009">
            <v>0</v>
          </cell>
        </row>
        <row r="4010">
          <cell r="AC4010">
            <v>0</v>
          </cell>
        </row>
        <row r="4011">
          <cell r="AC4011">
            <v>0</v>
          </cell>
        </row>
        <row r="4012">
          <cell r="AC4012">
            <v>0</v>
          </cell>
        </row>
        <row r="4013">
          <cell r="AC4013">
            <v>0</v>
          </cell>
        </row>
        <row r="4014">
          <cell r="AC4014">
            <v>0</v>
          </cell>
        </row>
        <row r="4015">
          <cell r="AC4015">
            <v>0</v>
          </cell>
        </row>
        <row r="4016">
          <cell r="AC4016">
            <v>0</v>
          </cell>
        </row>
        <row r="4017">
          <cell r="AC4017">
            <v>0</v>
          </cell>
        </row>
        <row r="4018">
          <cell r="AC4018">
            <v>0</v>
          </cell>
        </row>
        <row r="4019">
          <cell r="AC4019">
            <v>0</v>
          </cell>
        </row>
        <row r="4020">
          <cell r="AC4020">
            <v>0</v>
          </cell>
        </row>
        <row r="4021">
          <cell r="AC4021">
            <v>0</v>
          </cell>
        </row>
        <row r="4022">
          <cell r="AC4022">
            <v>0</v>
          </cell>
        </row>
        <row r="4023">
          <cell r="AC4023">
            <v>0</v>
          </cell>
        </row>
        <row r="4024">
          <cell r="AC4024">
            <v>0</v>
          </cell>
        </row>
        <row r="4025">
          <cell r="AC4025">
            <v>0</v>
          </cell>
        </row>
        <row r="4026">
          <cell r="AC4026">
            <v>0</v>
          </cell>
        </row>
        <row r="4027">
          <cell r="AC4027">
            <v>0</v>
          </cell>
        </row>
        <row r="4028">
          <cell r="AC4028">
            <v>0</v>
          </cell>
        </row>
        <row r="4029">
          <cell r="AC4029">
            <v>0</v>
          </cell>
        </row>
        <row r="4030">
          <cell r="AC4030">
            <v>0</v>
          </cell>
        </row>
        <row r="4031">
          <cell r="AC4031">
            <v>0</v>
          </cell>
        </row>
        <row r="4032">
          <cell r="AC4032">
            <v>0</v>
          </cell>
        </row>
        <row r="4033">
          <cell r="AC4033">
            <v>0</v>
          </cell>
        </row>
        <row r="4034">
          <cell r="AC4034">
            <v>0</v>
          </cell>
        </row>
        <row r="4035">
          <cell r="AC4035">
            <v>0</v>
          </cell>
        </row>
        <row r="4036">
          <cell r="AC4036">
            <v>0</v>
          </cell>
        </row>
        <row r="4037">
          <cell r="AC4037">
            <v>0</v>
          </cell>
        </row>
        <row r="4038">
          <cell r="AC4038">
            <v>0</v>
          </cell>
        </row>
        <row r="4039">
          <cell r="AC4039">
            <v>0</v>
          </cell>
        </row>
        <row r="4040">
          <cell r="AC4040">
            <v>0</v>
          </cell>
        </row>
        <row r="4041">
          <cell r="AC4041">
            <v>0</v>
          </cell>
        </row>
        <row r="4042">
          <cell r="AC4042">
            <v>0</v>
          </cell>
        </row>
        <row r="4043">
          <cell r="AC4043">
            <v>0</v>
          </cell>
        </row>
        <row r="4044">
          <cell r="AC4044">
            <v>0</v>
          </cell>
        </row>
        <row r="4045">
          <cell r="AC4045">
            <v>0</v>
          </cell>
        </row>
        <row r="4046">
          <cell r="AC4046">
            <v>0</v>
          </cell>
        </row>
        <row r="4047">
          <cell r="AC4047">
            <v>0</v>
          </cell>
        </row>
        <row r="4048">
          <cell r="AC4048">
            <v>0</v>
          </cell>
        </row>
        <row r="4049">
          <cell r="AC4049">
            <v>0</v>
          </cell>
        </row>
        <row r="4050">
          <cell r="AC4050">
            <v>0</v>
          </cell>
        </row>
        <row r="4051">
          <cell r="AC4051">
            <v>0</v>
          </cell>
        </row>
        <row r="4052">
          <cell r="AC4052">
            <v>0</v>
          </cell>
        </row>
        <row r="4053">
          <cell r="AC4053">
            <v>0</v>
          </cell>
        </row>
        <row r="4054">
          <cell r="AC4054">
            <v>0</v>
          </cell>
        </row>
        <row r="4055">
          <cell r="AC4055">
            <v>0</v>
          </cell>
        </row>
        <row r="4056">
          <cell r="AC4056">
            <v>0</v>
          </cell>
        </row>
        <row r="4057">
          <cell r="AC4057">
            <v>0</v>
          </cell>
        </row>
        <row r="4058">
          <cell r="AC4058">
            <v>0</v>
          </cell>
        </row>
        <row r="4059">
          <cell r="AC4059">
            <v>0</v>
          </cell>
        </row>
        <row r="4060">
          <cell r="AC4060">
            <v>0</v>
          </cell>
        </row>
        <row r="4061">
          <cell r="AC4061">
            <v>0</v>
          </cell>
        </row>
        <row r="4062">
          <cell r="AC4062">
            <v>0</v>
          </cell>
        </row>
        <row r="4063">
          <cell r="AC4063">
            <v>0</v>
          </cell>
        </row>
        <row r="4064">
          <cell r="AC4064">
            <v>0</v>
          </cell>
        </row>
        <row r="4065">
          <cell r="AC4065">
            <v>0</v>
          </cell>
        </row>
        <row r="4066">
          <cell r="AC4066">
            <v>0</v>
          </cell>
        </row>
        <row r="4067">
          <cell r="AC4067">
            <v>0</v>
          </cell>
        </row>
        <row r="4068">
          <cell r="AC4068">
            <v>0</v>
          </cell>
        </row>
        <row r="4069">
          <cell r="AC4069">
            <v>0</v>
          </cell>
        </row>
        <row r="4070">
          <cell r="AC4070">
            <v>0</v>
          </cell>
        </row>
        <row r="4071">
          <cell r="AC4071">
            <v>0</v>
          </cell>
        </row>
        <row r="4072">
          <cell r="AC4072">
            <v>0</v>
          </cell>
        </row>
        <row r="4073">
          <cell r="AC4073">
            <v>0</v>
          </cell>
        </row>
        <row r="4074">
          <cell r="AC4074">
            <v>0</v>
          </cell>
        </row>
        <row r="4075">
          <cell r="AC4075">
            <v>0</v>
          </cell>
        </row>
        <row r="4076">
          <cell r="AC4076">
            <v>0</v>
          </cell>
        </row>
        <row r="4077">
          <cell r="AC4077">
            <v>0</v>
          </cell>
        </row>
        <row r="4078">
          <cell r="AC4078">
            <v>0</v>
          </cell>
        </row>
        <row r="4079">
          <cell r="AC4079">
            <v>0</v>
          </cell>
        </row>
        <row r="4080">
          <cell r="AC4080">
            <v>0</v>
          </cell>
        </row>
        <row r="4081">
          <cell r="AC4081">
            <v>0</v>
          </cell>
        </row>
        <row r="4082">
          <cell r="AC4082">
            <v>0</v>
          </cell>
        </row>
        <row r="4083">
          <cell r="AC4083">
            <v>0</v>
          </cell>
        </row>
        <row r="4084">
          <cell r="AC4084">
            <v>0</v>
          </cell>
        </row>
        <row r="4085">
          <cell r="AC4085">
            <v>0</v>
          </cell>
        </row>
        <row r="4086">
          <cell r="AC4086">
            <v>0</v>
          </cell>
        </row>
        <row r="4087">
          <cell r="AC4087">
            <v>0</v>
          </cell>
        </row>
        <row r="4088">
          <cell r="AC4088">
            <v>0</v>
          </cell>
        </row>
        <row r="4089">
          <cell r="AC4089">
            <v>0</v>
          </cell>
        </row>
        <row r="4090">
          <cell r="AC4090">
            <v>0</v>
          </cell>
        </row>
        <row r="4091">
          <cell r="AC4091">
            <v>0</v>
          </cell>
        </row>
        <row r="4092">
          <cell r="AC4092">
            <v>0</v>
          </cell>
        </row>
        <row r="4093">
          <cell r="AC4093">
            <v>0</v>
          </cell>
        </row>
        <row r="4094">
          <cell r="AC4094">
            <v>0</v>
          </cell>
        </row>
        <row r="4095">
          <cell r="AC4095">
            <v>0</v>
          </cell>
        </row>
        <row r="4096">
          <cell r="AC4096">
            <v>0</v>
          </cell>
        </row>
        <row r="4097">
          <cell r="AC4097">
            <v>0</v>
          </cell>
        </row>
        <row r="4098">
          <cell r="AC4098">
            <v>0</v>
          </cell>
        </row>
        <row r="4099">
          <cell r="AC4099">
            <v>0</v>
          </cell>
        </row>
        <row r="4100">
          <cell r="AC4100">
            <v>0</v>
          </cell>
        </row>
        <row r="4101">
          <cell r="AC4101">
            <v>0</v>
          </cell>
        </row>
        <row r="4102">
          <cell r="AC4102">
            <v>0</v>
          </cell>
        </row>
        <row r="4103">
          <cell r="AC4103">
            <v>0</v>
          </cell>
        </row>
        <row r="4104">
          <cell r="AC4104">
            <v>0</v>
          </cell>
        </row>
        <row r="4105">
          <cell r="AC4105">
            <v>0</v>
          </cell>
        </row>
        <row r="4106">
          <cell r="AC4106">
            <v>0</v>
          </cell>
        </row>
        <row r="4107">
          <cell r="AC4107">
            <v>0</v>
          </cell>
        </row>
        <row r="4108">
          <cell r="AC4108">
            <v>0</v>
          </cell>
        </row>
        <row r="4109">
          <cell r="AC4109">
            <v>0</v>
          </cell>
        </row>
        <row r="4110">
          <cell r="AC4110">
            <v>0</v>
          </cell>
        </row>
        <row r="4111">
          <cell r="AC4111">
            <v>0</v>
          </cell>
        </row>
        <row r="4112">
          <cell r="AC4112">
            <v>0</v>
          </cell>
        </row>
        <row r="4113">
          <cell r="AC4113">
            <v>0</v>
          </cell>
        </row>
        <row r="4114">
          <cell r="AC4114">
            <v>0</v>
          </cell>
        </row>
        <row r="4115">
          <cell r="AC4115">
            <v>0</v>
          </cell>
        </row>
        <row r="4116">
          <cell r="AC4116">
            <v>0</v>
          </cell>
        </row>
        <row r="4117">
          <cell r="AC4117">
            <v>0</v>
          </cell>
        </row>
        <row r="4118">
          <cell r="AC4118">
            <v>0</v>
          </cell>
        </row>
        <row r="4119">
          <cell r="AC4119">
            <v>0</v>
          </cell>
        </row>
        <row r="4120">
          <cell r="AC4120">
            <v>0</v>
          </cell>
        </row>
        <row r="4121">
          <cell r="AC4121">
            <v>0</v>
          </cell>
        </row>
        <row r="4122">
          <cell r="AC4122">
            <v>0</v>
          </cell>
        </row>
        <row r="4123">
          <cell r="AC4123">
            <v>0</v>
          </cell>
        </row>
        <row r="4124">
          <cell r="AC4124">
            <v>0</v>
          </cell>
        </row>
        <row r="4125">
          <cell r="AC4125">
            <v>0</v>
          </cell>
        </row>
        <row r="4126">
          <cell r="AC4126">
            <v>0</v>
          </cell>
        </row>
        <row r="4127">
          <cell r="AC4127">
            <v>0</v>
          </cell>
        </row>
        <row r="4128">
          <cell r="AC4128">
            <v>0</v>
          </cell>
        </row>
        <row r="4129">
          <cell r="AC4129">
            <v>0</v>
          </cell>
        </row>
        <row r="4130">
          <cell r="AC4130">
            <v>0</v>
          </cell>
        </row>
        <row r="4131">
          <cell r="AC4131">
            <v>0</v>
          </cell>
        </row>
        <row r="4132">
          <cell r="AC4132">
            <v>0</v>
          </cell>
        </row>
        <row r="4133">
          <cell r="AC4133">
            <v>0</v>
          </cell>
        </row>
        <row r="4134">
          <cell r="AC4134">
            <v>0</v>
          </cell>
        </row>
        <row r="4135">
          <cell r="AC4135">
            <v>0</v>
          </cell>
        </row>
        <row r="4136">
          <cell r="AC4136">
            <v>0</v>
          </cell>
        </row>
        <row r="4137">
          <cell r="AC4137">
            <v>0</v>
          </cell>
        </row>
        <row r="4138">
          <cell r="AC4138">
            <v>0</v>
          </cell>
        </row>
        <row r="4139">
          <cell r="AC4139">
            <v>0</v>
          </cell>
        </row>
        <row r="4140">
          <cell r="AC4140">
            <v>0</v>
          </cell>
        </row>
        <row r="4141">
          <cell r="AC4141">
            <v>0</v>
          </cell>
        </row>
        <row r="4142">
          <cell r="AC4142">
            <v>0</v>
          </cell>
        </row>
        <row r="4143">
          <cell r="AC4143">
            <v>0</v>
          </cell>
        </row>
        <row r="4144">
          <cell r="AC4144">
            <v>0</v>
          </cell>
        </row>
        <row r="4145">
          <cell r="AC4145">
            <v>0</v>
          </cell>
        </row>
        <row r="4146">
          <cell r="AC4146">
            <v>0</v>
          </cell>
        </row>
        <row r="4147">
          <cell r="AC4147">
            <v>0</v>
          </cell>
        </row>
        <row r="4148">
          <cell r="AC4148">
            <v>0</v>
          </cell>
        </row>
        <row r="4149">
          <cell r="AC4149">
            <v>0</v>
          </cell>
        </row>
        <row r="4150">
          <cell r="AC4150">
            <v>0</v>
          </cell>
        </row>
        <row r="4151">
          <cell r="AC4151">
            <v>0</v>
          </cell>
        </row>
        <row r="4152">
          <cell r="AC4152">
            <v>0</v>
          </cell>
        </row>
        <row r="4153">
          <cell r="AC4153">
            <v>0</v>
          </cell>
        </row>
        <row r="4154">
          <cell r="AC4154">
            <v>0</v>
          </cell>
        </row>
        <row r="4155">
          <cell r="AC4155">
            <v>0</v>
          </cell>
        </row>
        <row r="4156">
          <cell r="AC4156">
            <v>0</v>
          </cell>
        </row>
        <row r="4157">
          <cell r="AC4157">
            <v>0</v>
          </cell>
        </row>
        <row r="4158">
          <cell r="AC4158">
            <v>0</v>
          </cell>
        </row>
        <row r="4159">
          <cell r="AC4159">
            <v>0</v>
          </cell>
        </row>
        <row r="4160">
          <cell r="AC4160">
            <v>0</v>
          </cell>
        </row>
        <row r="4161">
          <cell r="AC4161">
            <v>0</v>
          </cell>
        </row>
        <row r="4162">
          <cell r="AC4162">
            <v>0</v>
          </cell>
        </row>
        <row r="4163">
          <cell r="AC4163">
            <v>0</v>
          </cell>
        </row>
        <row r="4164">
          <cell r="AC4164">
            <v>0</v>
          </cell>
        </row>
        <row r="4165">
          <cell r="AC4165">
            <v>0</v>
          </cell>
        </row>
        <row r="4166">
          <cell r="AC4166">
            <v>0</v>
          </cell>
        </row>
        <row r="4167">
          <cell r="AC4167">
            <v>0</v>
          </cell>
        </row>
        <row r="4168">
          <cell r="AC4168">
            <v>0</v>
          </cell>
        </row>
        <row r="4169">
          <cell r="AC4169">
            <v>0</v>
          </cell>
        </row>
        <row r="4170">
          <cell r="AC4170">
            <v>0</v>
          </cell>
        </row>
        <row r="4171">
          <cell r="AC4171">
            <v>0</v>
          </cell>
        </row>
        <row r="4172">
          <cell r="AC4172">
            <v>0</v>
          </cell>
        </row>
        <row r="4173">
          <cell r="AC4173">
            <v>0</v>
          </cell>
        </row>
        <row r="4174">
          <cell r="AC4174">
            <v>0</v>
          </cell>
        </row>
        <row r="4175">
          <cell r="AC4175">
            <v>0</v>
          </cell>
        </row>
        <row r="4176">
          <cell r="AC4176">
            <v>0</v>
          </cell>
        </row>
        <row r="4177">
          <cell r="AC4177">
            <v>0</v>
          </cell>
        </row>
        <row r="4178">
          <cell r="AC4178">
            <v>0</v>
          </cell>
        </row>
        <row r="4179">
          <cell r="AC4179">
            <v>0</v>
          </cell>
        </row>
        <row r="4180">
          <cell r="AC4180">
            <v>0</v>
          </cell>
        </row>
        <row r="4181">
          <cell r="AC4181">
            <v>0</v>
          </cell>
        </row>
        <row r="4182">
          <cell r="AC4182">
            <v>0</v>
          </cell>
        </row>
        <row r="4183">
          <cell r="AC4183">
            <v>0</v>
          </cell>
        </row>
        <row r="4184">
          <cell r="AC4184">
            <v>0</v>
          </cell>
        </row>
        <row r="4185">
          <cell r="AC4185">
            <v>0</v>
          </cell>
        </row>
        <row r="4186">
          <cell r="AC4186">
            <v>0</v>
          </cell>
        </row>
        <row r="4187">
          <cell r="AC4187">
            <v>0</v>
          </cell>
        </row>
        <row r="4188">
          <cell r="AC4188">
            <v>0</v>
          </cell>
        </row>
        <row r="4189">
          <cell r="AC4189">
            <v>0</v>
          </cell>
        </row>
        <row r="4190">
          <cell r="AC4190">
            <v>0</v>
          </cell>
        </row>
        <row r="4191">
          <cell r="AC4191">
            <v>0</v>
          </cell>
        </row>
        <row r="4192">
          <cell r="AC4192">
            <v>0</v>
          </cell>
        </row>
        <row r="4193">
          <cell r="AC4193">
            <v>0</v>
          </cell>
        </row>
        <row r="4194">
          <cell r="AC4194">
            <v>0</v>
          </cell>
        </row>
        <row r="4195">
          <cell r="AC4195">
            <v>0</v>
          </cell>
        </row>
        <row r="4196">
          <cell r="AC4196">
            <v>0</v>
          </cell>
        </row>
        <row r="4197">
          <cell r="AC4197">
            <v>0</v>
          </cell>
        </row>
        <row r="4198">
          <cell r="AC4198">
            <v>0</v>
          </cell>
        </row>
        <row r="4199">
          <cell r="AC4199">
            <v>0</v>
          </cell>
        </row>
        <row r="4200">
          <cell r="AC4200">
            <v>0</v>
          </cell>
        </row>
        <row r="4201">
          <cell r="AC4201">
            <v>0</v>
          </cell>
        </row>
        <row r="4202">
          <cell r="AC4202">
            <v>0</v>
          </cell>
        </row>
        <row r="4203">
          <cell r="AC4203">
            <v>0</v>
          </cell>
        </row>
        <row r="4204">
          <cell r="AC4204">
            <v>0</v>
          </cell>
        </row>
        <row r="4205">
          <cell r="AC4205">
            <v>0</v>
          </cell>
        </row>
        <row r="4206">
          <cell r="AC4206">
            <v>0</v>
          </cell>
        </row>
        <row r="4207">
          <cell r="AC4207">
            <v>0</v>
          </cell>
        </row>
        <row r="4208">
          <cell r="AC4208">
            <v>0</v>
          </cell>
        </row>
        <row r="4209">
          <cell r="AC4209">
            <v>0</v>
          </cell>
        </row>
        <row r="4210">
          <cell r="AC4210">
            <v>0</v>
          </cell>
        </row>
        <row r="4211">
          <cell r="AC4211">
            <v>0</v>
          </cell>
        </row>
        <row r="4212">
          <cell r="AC4212">
            <v>0</v>
          </cell>
        </row>
        <row r="4213">
          <cell r="AC4213">
            <v>0</v>
          </cell>
        </row>
        <row r="4214">
          <cell r="AC4214">
            <v>0</v>
          </cell>
        </row>
        <row r="4215">
          <cell r="AC4215">
            <v>0</v>
          </cell>
        </row>
        <row r="4216">
          <cell r="AC4216">
            <v>0</v>
          </cell>
        </row>
        <row r="4217">
          <cell r="AC4217">
            <v>0</v>
          </cell>
        </row>
        <row r="4218">
          <cell r="AC4218">
            <v>0</v>
          </cell>
        </row>
        <row r="4219">
          <cell r="AC4219">
            <v>0</v>
          </cell>
        </row>
        <row r="4220">
          <cell r="AC4220">
            <v>0</v>
          </cell>
        </row>
        <row r="4221">
          <cell r="AC4221">
            <v>0</v>
          </cell>
        </row>
        <row r="4222">
          <cell r="AC4222">
            <v>0</v>
          </cell>
        </row>
        <row r="4223">
          <cell r="AC4223">
            <v>0</v>
          </cell>
        </row>
        <row r="4224">
          <cell r="AC4224">
            <v>0</v>
          </cell>
        </row>
        <row r="4225">
          <cell r="AC4225">
            <v>0</v>
          </cell>
        </row>
        <row r="4226">
          <cell r="AC4226">
            <v>0</v>
          </cell>
        </row>
        <row r="4227">
          <cell r="AC4227">
            <v>0</v>
          </cell>
        </row>
        <row r="4228">
          <cell r="AC4228">
            <v>0</v>
          </cell>
        </row>
        <row r="4229">
          <cell r="AC4229">
            <v>0</v>
          </cell>
        </row>
        <row r="4230">
          <cell r="AC4230">
            <v>0</v>
          </cell>
        </row>
        <row r="4231">
          <cell r="AC4231">
            <v>0</v>
          </cell>
        </row>
        <row r="4232">
          <cell r="AC4232">
            <v>0</v>
          </cell>
        </row>
        <row r="4233">
          <cell r="AC4233">
            <v>0</v>
          </cell>
        </row>
        <row r="4234">
          <cell r="AC4234">
            <v>0</v>
          </cell>
        </row>
        <row r="4235">
          <cell r="AC4235">
            <v>0</v>
          </cell>
        </row>
        <row r="4236">
          <cell r="AC4236">
            <v>0</v>
          </cell>
        </row>
        <row r="4237">
          <cell r="AC4237">
            <v>0</v>
          </cell>
        </row>
        <row r="4238">
          <cell r="AC4238">
            <v>0</v>
          </cell>
        </row>
        <row r="4239">
          <cell r="AC4239">
            <v>0</v>
          </cell>
        </row>
        <row r="4240">
          <cell r="AC4240">
            <v>0</v>
          </cell>
        </row>
        <row r="4241">
          <cell r="AC4241">
            <v>0</v>
          </cell>
        </row>
        <row r="4242">
          <cell r="AC4242">
            <v>0</v>
          </cell>
        </row>
        <row r="4243">
          <cell r="AC4243">
            <v>0</v>
          </cell>
        </row>
        <row r="4244">
          <cell r="AC4244">
            <v>0</v>
          </cell>
        </row>
        <row r="4245">
          <cell r="AC4245">
            <v>0</v>
          </cell>
        </row>
        <row r="4246">
          <cell r="AC4246">
            <v>0</v>
          </cell>
        </row>
        <row r="4247">
          <cell r="AC4247">
            <v>0</v>
          </cell>
        </row>
        <row r="4248">
          <cell r="AC4248">
            <v>0</v>
          </cell>
        </row>
        <row r="4249">
          <cell r="AC4249">
            <v>0</v>
          </cell>
        </row>
        <row r="4250">
          <cell r="AC4250">
            <v>0</v>
          </cell>
        </row>
        <row r="4251">
          <cell r="AC4251">
            <v>0</v>
          </cell>
        </row>
        <row r="4252">
          <cell r="AC4252">
            <v>0</v>
          </cell>
        </row>
        <row r="4253">
          <cell r="AC4253">
            <v>0</v>
          </cell>
        </row>
        <row r="4254">
          <cell r="AC4254">
            <v>0</v>
          </cell>
        </row>
        <row r="4255">
          <cell r="AC4255">
            <v>0</v>
          </cell>
        </row>
        <row r="4256">
          <cell r="AC4256">
            <v>0</v>
          </cell>
        </row>
        <row r="4257">
          <cell r="AC4257">
            <v>0</v>
          </cell>
        </row>
        <row r="4258">
          <cell r="AC4258">
            <v>0</v>
          </cell>
        </row>
        <row r="4259">
          <cell r="AC4259">
            <v>0</v>
          </cell>
        </row>
        <row r="4260">
          <cell r="AC4260">
            <v>0</v>
          </cell>
        </row>
        <row r="4261">
          <cell r="AC4261">
            <v>0</v>
          </cell>
        </row>
        <row r="4262">
          <cell r="AC4262">
            <v>0</v>
          </cell>
        </row>
        <row r="4263">
          <cell r="AC4263">
            <v>0</v>
          </cell>
        </row>
        <row r="4264">
          <cell r="AC4264">
            <v>0</v>
          </cell>
        </row>
        <row r="4265">
          <cell r="AC4265">
            <v>0</v>
          </cell>
        </row>
        <row r="4266">
          <cell r="AC4266">
            <v>0</v>
          </cell>
        </row>
        <row r="4267">
          <cell r="AC4267">
            <v>0</v>
          </cell>
        </row>
        <row r="4268">
          <cell r="AC4268">
            <v>0</v>
          </cell>
        </row>
        <row r="4269">
          <cell r="AC4269">
            <v>0</v>
          </cell>
        </row>
        <row r="4270">
          <cell r="AC4270">
            <v>0</v>
          </cell>
        </row>
        <row r="4271">
          <cell r="AC4271">
            <v>0</v>
          </cell>
        </row>
        <row r="4272">
          <cell r="AC4272">
            <v>0</v>
          </cell>
        </row>
        <row r="4273">
          <cell r="AC4273">
            <v>0</v>
          </cell>
        </row>
        <row r="4274">
          <cell r="AC4274">
            <v>0</v>
          </cell>
        </row>
        <row r="4275">
          <cell r="AC4275">
            <v>0</v>
          </cell>
        </row>
        <row r="4276">
          <cell r="AC4276">
            <v>0</v>
          </cell>
        </row>
        <row r="4277">
          <cell r="AC4277">
            <v>0</v>
          </cell>
        </row>
        <row r="4278">
          <cell r="AC4278">
            <v>0</v>
          </cell>
        </row>
        <row r="4279">
          <cell r="AC4279">
            <v>0</v>
          </cell>
        </row>
        <row r="4280">
          <cell r="AC4280">
            <v>0</v>
          </cell>
        </row>
        <row r="4281">
          <cell r="AC4281">
            <v>0</v>
          </cell>
        </row>
        <row r="4282">
          <cell r="AC4282">
            <v>0</v>
          </cell>
        </row>
        <row r="4283">
          <cell r="AC4283">
            <v>0</v>
          </cell>
        </row>
        <row r="4284">
          <cell r="AC4284">
            <v>0</v>
          </cell>
        </row>
        <row r="4285">
          <cell r="AC4285">
            <v>0</v>
          </cell>
        </row>
        <row r="4286">
          <cell r="AC4286">
            <v>0</v>
          </cell>
        </row>
        <row r="4287">
          <cell r="AC4287">
            <v>0</v>
          </cell>
        </row>
        <row r="4288">
          <cell r="AC4288">
            <v>0</v>
          </cell>
        </row>
        <row r="4289">
          <cell r="AC4289">
            <v>0</v>
          </cell>
        </row>
        <row r="4290">
          <cell r="AC4290">
            <v>0</v>
          </cell>
        </row>
        <row r="4291">
          <cell r="AC4291">
            <v>0</v>
          </cell>
        </row>
        <row r="4292">
          <cell r="AC4292">
            <v>0</v>
          </cell>
        </row>
        <row r="4293">
          <cell r="AC4293">
            <v>0</v>
          </cell>
        </row>
        <row r="4294">
          <cell r="AC4294">
            <v>0</v>
          </cell>
        </row>
        <row r="4295">
          <cell r="AC4295">
            <v>0</v>
          </cell>
        </row>
        <row r="4296">
          <cell r="AC4296">
            <v>0</v>
          </cell>
        </row>
        <row r="4297">
          <cell r="AC4297">
            <v>0</v>
          </cell>
        </row>
        <row r="4298">
          <cell r="AC4298">
            <v>0</v>
          </cell>
        </row>
        <row r="4299">
          <cell r="AC4299">
            <v>0</v>
          </cell>
        </row>
        <row r="4300">
          <cell r="AC4300">
            <v>0</v>
          </cell>
        </row>
        <row r="4301">
          <cell r="AC4301">
            <v>0</v>
          </cell>
        </row>
        <row r="4302">
          <cell r="AC4302">
            <v>0</v>
          </cell>
        </row>
        <row r="4303">
          <cell r="AC4303">
            <v>0</v>
          </cell>
        </row>
        <row r="4304">
          <cell r="AC4304">
            <v>0</v>
          </cell>
        </row>
        <row r="4305">
          <cell r="AC4305">
            <v>0</v>
          </cell>
        </row>
        <row r="4306">
          <cell r="AC4306">
            <v>0</v>
          </cell>
        </row>
        <row r="4307">
          <cell r="AC4307">
            <v>0</v>
          </cell>
        </row>
        <row r="4308">
          <cell r="AC4308">
            <v>0</v>
          </cell>
        </row>
        <row r="4309">
          <cell r="AC4309">
            <v>0</v>
          </cell>
        </row>
        <row r="4310">
          <cell r="AC4310">
            <v>0</v>
          </cell>
        </row>
        <row r="4311">
          <cell r="AC4311">
            <v>0</v>
          </cell>
        </row>
        <row r="4312">
          <cell r="AC4312">
            <v>0</v>
          </cell>
        </row>
        <row r="4313">
          <cell r="AC4313">
            <v>0</v>
          </cell>
        </row>
        <row r="4314">
          <cell r="AC4314">
            <v>0</v>
          </cell>
        </row>
        <row r="4315">
          <cell r="AC4315">
            <v>0</v>
          </cell>
        </row>
        <row r="4316">
          <cell r="AC4316">
            <v>0</v>
          </cell>
        </row>
        <row r="4317">
          <cell r="AC4317">
            <v>0</v>
          </cell>
        </row>
        <row r="4318">
          <cell r="AC4318">
            <v>0</v>
          </cell>
        </row>
        <row r="4319">
          <cell r="AC4319">
            <v>0</v>
          </cell>
        </row>
        <row r="4320">
          <cell r="AC4320">
            <v>0</v>
          </cell>
        </row>
        <row r="4321">
          <cell r="AC4321">
            <v>0</v>
          </cell>
        </row>
        <row r="4322">
          <cell r="AC4322">
            <v>0</v>
          </cell>
        </row>
        <row r="4323">
          <cell r="AC4323">
            <v>0</v>
          </cell>
        </row>
        <row r="4324">
          <cell r="AC4324">
            <v>0</v>
          </cell>
        </row>
        <row r="4325">
          <cell r="AC4325">
            <v>0</v>
          </cell>
        </row>
        <row r="4326">
          <cell r="AC4326">
            <v>0</v>
          </cell>
        </row>
        <row r="4327">
          <cell r="AC4327">
            <v>0</v>
          </cell>
        </row>
        <row r="4328">
          <cell r="AC4328">
            <v>0</v>
          </cell>
        </row>
        <row r="4329">
          <cell r="AC4329">
            <v>0</v>
          </cell>
        </row>
        <row r="4330">
          <cell r="AC4330">
            <v>0</v>
          </cell>
        </row>
        <row r="4331">
          <cell r="AC4331">
            <v>0</v>
          </cell>
        </row>
        <row r="4332">
          <cell r="AC4332">
            <v>0</v>
          </cell>
        </row>
        <row r="4333">
          <cell r="AC4333">
            <v>0</v>
          </cell>
        </row>
        <row r="4334">
          <cell r="AC4334">
            <v>0</v>
          </cell>
        </row>
        <row r="4335">
          <cell r="AC4335">
            <v>0</v>
          </cell>
        </row>
        <row r="4336">
          <cell r="AC4336">
            <v>0</v>
          </cell>
        </row>
        <row r="4337">
          <cell r="AC4337">
            <v>0</v>
          </cell>
        </row>
        <row r="4338">
          <cell r="AC4338">
            <v>0</v>
          </cell>
        </row>
        <row r="4339">
          <cell r="AC4339">
            <v>0</v>
          </cell>
        </row>
        <row r="4340">
          <cell r="AC4340">
            <v>0</v>
          </cell>
        </row>
        <row r="4341">
          <cell r="AC4341">
            <v>0</v>
          </cell>
        </row>
        <row r="4342">
          <cell r="AC4342">
            <v>0</v>
          </cell>
        </row>
        <row r="4343">
          <cell r="AC4343">
            <v>0</v>
          </cell>
        </row>
        <row r="4344">
          <cell r="AC4344">
            <v>0</v>
          </cell>
        </row>
        <row r="4345">
          <cell r="AC4345">
            <v>0</v>
          </cell>
        </row>
        <row r="4346">
          <cell r="AC4346">
            <v>0</v>
          </cell>
        </row>
        <row r="4347">
          <cell r="AC4347">
            <v>0</v>
          </cell>
        </row>
        <row r="4348">
          <cell r="AC4348">
            <v>0</v>
          </cell>
        </row>
        <row r="4349">
          <cell r="AC4349">
            <v>0</v>
          </cell>
        </row>
        <row r="4350">
          <cell r="AC4350">
            <v>0</v>
          </cell>
        </row>
        <row r="4351">
          <cell r="AC4351">
            <v>0</v>
          </cell>
        </row>
        <row r="4352">
          <cell r="AC4352">
            <v>0</v>
          </cell>
        </row>
        <row r="4353">
          <cell r="AC4353">
            <v>0</v>
          </cell>
        </row>
        <row r="4354">
          <cell r="AC4354">
            <v>0</v>
          </cell>
        </row>
        <row r="4355">
          <cell r="AC4355">
            <v>0</v>
          </cell>
        </row>
        <row r="4356">
          <cell r="AC4356">
            <v>0</v>
          </cell>
        </row>
        <row r="4357">
          <cell r="AC4357">
            <v>0</v>
          </cell>
        </row>
        <row r="4358">
          <cell r="AC4358">
            <v>0</v>
          </cell>
        </row>
        <row r="4359">
          <cell r="AC4359">
            <v>0</v>
          </cell>
        </row>
        <row r="4360">
          <cell r="AC4360">
            <v>0</v>
          </cell>
        </row>
        <row r="4361">
          <cell r="AC4361">
            <v>0</v>
          </cell>
        </row>
        <row r="4362">
          <cell r="AC4362">
            <v>0</v>
          </cell>
        </row>
        <row r="4363">
          <cell r="AC4363">
            <v>0</v>
          </cell>
        </row>
        <row r="4364">
          <cell r="AC4364">
            <v>0</v>
          </cell>
        </row>
        <row r="4365">
          <cell r="AC4365">
            <v>0</v>
          </cell>
        </row>
        <row r="4366">
          <cell r="AC4366">
            <v>0</v>
          </cell>
        </row>
        <row r="4367">
          <cell r="AC4367">
            <v>0</v>
          </cell>
        </row>
        <row r="4368">
          <cell r="AC4368">
            <v>0</v>
          </cell>
        </row>
        <row r="4369">
          <cell r="AC4369">
            <v>0</v>
          </cell>
        </row>
        <row r="4370">
          <cell r="AC4370">
            <v>0</v>
          </cell>
        </row>
        <row r="4371">
          <cell r="AC4371">
            <v>0</v>
          </cell>
        </row>
        <row r="4372">
          <cell r="AC4372">
            <v>0</v>
          </cell>
        </row>
        <row r="4373">
          <cell r="AC4373">
            <v>0</v>
          </cell>
        </row>
        <row r="4374">
          <cell r="AC4374">
            <v>0</v>
          </cell>
        </row>
        <row r="4375">
          <cell r="AC4375">
            <v>0</v>
          </cell>
        </row>
        <row r="4376">
          <cell r="AC4376">
            <v>0</v>
          </cell>
        </row>
        <row r="4377">
          <cell r="AC4377">
            <v>0</v>
          </cell>
        </row>
        <row r="4378">
          <cell r="AC4378">
            <v>0</v>
          </cell>
        </row>
        <row r="4379">
          <cell r="AC4379">
            <v>0</v>
          </cell>
        </row>
        <row r="4380">
          <cell r="AC4380">
            <v>0</v>
          </cell>
        </row>
        <row r="4381">
          <cell r="AC4381">
            <v>0</v>
          </cell>
        </row>
        <row r="4382">
          <cell r="AC4382">
            <v>0</v>
          </cell>
        </row>
        <row r="4383">
          <cell r="AC4383">
            <v>0</v>
          </cell>
        </row>
        <row r="4384">
          <cell r="AC4384">
            <v>0</v>
          </cell>
        </row>
        <row r="4385">
          <cell r="AC4385">
            <v>0</v>
          </cell>
        </row>
        <row r="4386">
          <cell r="AC4386">
            <v>0</v>
          </cell>
        </row>
        <row r="4387">
          <cell r="AC4387">
            <v>0</v>
          </cell>
        </row>
        <row r="4388">
          <cell r="AC4388">
            <v>0</v>
          </cell>
        </row>
        <row r="4389">
          <cell r="AC4389">
            <v>0</v>
          </cell>
        </row>
        <row r="4390">
          <cell r="AC4390">
            <v>0</v>
          </cell>
        </row>
        <row r="4391">
          <cell r="AC4391">
            <v>0</v>
          </cell>
        </row>
        <row r="4392">
          <cell r="AC4392">
            <v>0</v>
          </cell>
        </row>
        <row r="4393">
          <cell r="AC4393">
            <v>0</v>
          </cell>
        </row>
        <row r="4394">
          <cell r="AC4394">
            <v>0</v>
          </cell>
        </row>
        <row r="4395">
          <cell r="AC4395">
            <v>0</v>
          </cell>
        </row>
        <row r="4396">
          <cell r="AC4396">
            <v>0</v>
          </cell>
        </row>
        <row r="4397">
          <cell r="AC4397">
            <v>0</v>
          </cell>
        </row>
        <row r="4398">
          <cell r="AC4398">
            <v>0</v>
          </cell>
        </row>
        <row r="4399">
          <cell r="AC4399">
            <v>0</v>
          </cell>
        </row>
        <row r="4400">
          <cell r="AC4400">
            <v>0</v>
          </cell>
        </row>
        <row r="4401">
          <cell r="AC4401">
            <v>0</v>
          </cell>
        </row>
        <row r="4402">
          <cell r="AC4402">
            <v>0</v>
          </cell>
        </row>
        <row r="4403">
          <cell r="AC4403">
            <v>0</v>
          </cell>
        </row>
        <row r="4404">
          <cell r="AC4404">
            <v>0</v>
          </cell>
        </row>
        <row r="4405">
          <cell r="AC4405">
            <v>0</v>
          </cell>
        </row>
        <row r="4406">
          <cell r="AC4406">
            <v>0</v>
          </cell>
        </row>
        <row r="4407">
          <cell r="AC4407">
            <v>0</v>
          </cell>
        </row>
        <row r="4408">
          <cell r="AC4408">
            <v>0</v>
          </cell>
        </row>
        <row r="4409">
          <cell r="AC4409">
            <v>0</v>
          </cell>
        </row>
        <row r="4410">
          <cell r="AC4410">
            <v>0</v>
          </cell>
        </row>
        <row r="4411">
          <cell r="AC4411">
            <v>0</v>
          </cell>
        </row>
        <row r="4412">
          <cell r="AC4412">
            <v>0</v>
          </cell>
        </row>
        <row r="4413">
          <cell r="AC4413">
            <v>0</v>
          </cell>
        </row>
        <row r="4414">
          <cell r="AC4414">
            <v>0</v>
          </cell>
        </row>
        <row r="4415">
          <cell r="AC4415">
            <v>0</v>
          </cell>
        </row>
        <row r="4416">
          <cell r="AC4416">
            <v>0</v>
          </cell>
        </row>
        <row r="4417">
          <cell r="AC4417">
            <v>0</v>
          </cell>
        </row>
        <row r="4418">
          <cell r="AC4418">
            <v>0</v>
          </cell>
        </row>
        <row r="4419">
          <cell r="AC4419">
            <v>0</v>
          </cell>
        </row>
        <row r="4420">
          <cell r="AC4420">
            <v>0</v>
          </cell>
        </row>
        <row r="4421">
          <cell r="AC4421">
            <v>0</v>
          </cell>
        </row>
        <row r="4422">
          <cell r="AC4422">
            <v>0</v>
          </cell>
        </row>
        <row r="4423">
          <cell r="AC4423">
            <v>0</v>
          </cell>
        </row>
        <row r="4424">
          <cell r="AC4424">
            <v>0</v>
          </cell>
        </row>
        <row r="4425">
          <cell r="AC4425">
            <v>0</v>
          </cell>
        </row>
        <row r="4426">
          <cell r="AC4426">
            <v>0</v>
          </cell>
        </row>
        <row r="4427">
          <cell r="AC4427">
            <v>0</v>
          </cell>
        </row>
        <row r="4428">
          <cell r="AC4428">
            <v>0</v>
          </cell>
        </row>
        <row r="4429">
          <cell r="AC4429">
            <v>0</v>
          </cell>
        </row>
        <row r="4430">
          <cell r="AC4430">
            <v>0</v>
          </cell>
        </row>
        <row r="4431">
          <cell r="AC4431">
            <v>0</v>
          </cell>
        </row>
        <row r="4432">
          <cell r="AC4432">
            <v>0</v>
          </cell>
        </row>
        <row r="4433">
          <cell r="AC4433">
            <v>0</v>
          </cell>
        </row>
        <row r="4434">
          <cell r="AC4434">
            <v>0</v>
          </cell>
        </row>
        <row r="4435">
          <cell r="AC4435">
            <v>0</v>
          </cell>
        </row>
        <row r="4436">
          <cell r="AC4436">
            <v>0</v>
          </cell>
        </row>
        <row r="4437">
          <cell r="AC4437">
            <v>0</v>
          </cell>
        </row>
        <row r="4438">
          <cell r="AC4438">
            <v>0</v>
          </cell>
        </row>
        <row r="4439">
          <cell r="AC4439">
            <v>0</v>
          </cell>
        </row>
        <row r="4440">
          <cell r="AC4440">
            <v>0</v>
          </cell>
        </row>
        <row r="4441">
          <cell r="AC4441">
            <v>0</v>
          </cell>
        </row>
        <row r="4442">
          <cell r="AC4442">
            <v>0</v>
          </cell>
        </row>
        <row r="4443">
          <cell r="AC4443">
            <v>0</v>
          </cell>
        </row>
        <row r="4444">
          <cell r="AC4444">
            <v>0</v>
          </cell>
        </row>
        <row r="4445">
          <cell r="AC4445">
            <v>0</v>
          </cell>
        </row>
        <row r="4446">
          <cell r="AC4446">
            <v>0</v>
          </cell>
        </row>
        <row r="4447">
          <cell r="AC4447">
            <v>0</v>
          </cell>
        </row>
        <row r="4448">
          <cell r="AC4448">
            <v>0</v>
          </cell>
        </row>
        <row r="4449">
          <cell r="AC4449">
            <v>0</v>
          </cell>
        </row>
        <row r="4450">
          <cell r="AC4450">
            <v>0</v>
          </cell>
        </row>
        <row r="4451">
          <cell r="AC4451">
            <v>0</v>
          </cell>
        </row>
        <row r="4452">
          <cell r="AC4452">
            <v>0</v>
          </cell>
        </row>
        <row r="4453">
          <cell r="AC4453">
            <v>0</v>
          </cell>
        </row>
        <row r="4454">
          <cell r="AC4454">
            <v>0</v>
          </cell>
        </row>
        <row r="4455">
          <cell r="AC4455">
            <v>0</v>
          </cell>
        </row>
        <row r="4456">
          <cell r="AC4456">
            <v>0</v>
          </cell>
        </row>
        <row r="4457">
          <cell r="AC4457">
            <v>0</v>
          </cell>
        </row>
        <row r="4458">
          <cell r="AC4458">
            <v>0</v>
          </cell>
        </row>
        <row r="4459">
          <cell r="AC4459">
            <v>0</v>
          </cell>
        </row>
        <row r="4460">
          <cell r="AC4460">
            <v>0</v>
          </cell>
        </row>
        <row r="4461">
          <cell r="AC4461">
            <v>0</v>
          </cell>
        </row>
        <row r="4462">
          <cell r="AC4462">
            <v>0</v>
          </cell>
        </row>
        <row r="4463">
          <cell r="AC4463">
            <v>0</v>
          </cell>
        </row>
        <row r="4464">
          <cell r="AC4464">
            <v>0</v>
          </cell>
        </row>
        <row r="4465">
          <cell r="AC4465">
            <v>0</v>
          </cell>
        </row>
        <row r="4466">
          <cell r="AC4466">
            <v>0</v>
          </cell>
        </row>
        <row r="4467">
          <cell r="AC4467">
            <v>0</v>
          </cell>
        </row>
        <row r="4468">
          <cell r="AC4468">
            <v>0</v>
          </cell>
        </row>
        <row r="4469">
          <cell r="AC4469">
            <v>0</v>
          </cell>
        </row>
        <row r="4470">
          <cell r="AC4470">
            <v>0</v>
          </cell>
        </row>
        <row r="4471">
          <cell r="AC4471">
            <v>0</v>
          </cell>
        </row>
        <row r="4472">
          <cell r="AC4472">
            <v>0</v>
          </cell>
        </row>
        <row r="4473">
          <cell r="AC4473">
            <v>0</v>
          </cell>
        </row>
        <row r="4474">
          <cell r="AC4474">
            <v>0</v>
          </cell>
        </row>
        <row r="4475">
          <cell r="AC4475">
            <v>0</v>
          </cell>
        </row>
        <row r="4476">
          <cell r="AC4476">
            <v>0</v>
          </cell>
        </row>
        <row r="4477">
          <cell r="AC4477">
            <v>0</v>
          </cell>
        </row>
        <row r="4478">
          <cell r="AC4478">
            <v>0</v>
          </cell>
        </row>
        <row r="4479">
          <cell r="AC4479">
            <v>0</v>
          </cell>
        </row>
        <row r="4480">
          <cell r="AC4480">
            <v>0</v>
          </cell>
        </row>
        <row r="4481">
          <cell r="AC4481">
            <v>0</v>
          </cell>
        </row>
        <row r="4482">
          <cell r="AC4482">
            <v>0</v>
          </cell>
        </row>
        <row r="4483">
          <cell r="AC4483">
            <v>0</v>
          </cell>
        </row>
        <row r="4484">
          <cell r="AC4484">
            <v>0</v>
          </cell>
        </row>
        <row r="4485">
          <cell r="AC4485">
            <v>0</v>
          </cell>
        </row>
        <row r="4486">
          <cell r="AC4486">
            <v>0</v>
          </cell>
        </row>
        <row r="4487">
          <cell r="AC4487">
            <v>0</v>
          </cell>
        </row>
        <row r="4488">
          <cell r="AC4488">
            <v>0</v>
          </cell>
        </row>
        <row r="4489">
          <cell r="AC4489">
            <v>0</v>
          </cell>
        </row>
        <row r="4490">
          <cell r="AC4490">
            <v>0</v>
          </cell>
        </row>
        <row r="4491">
          <cell r="AC4491">
            <v>0</v>
          </cell>
        </row>
        <row r="4492">
          <cell r="AC4492">
            <v>0</v>
          </cell>
        </row>
        <row r="4493">
          <cell r="AC4493">
            <v>0</v>
          </cell>
        </row>
        <row r="4494">
          <cell r="AC4494">
            <v>0</v>
          </cell>
        </row>
        <row r="4495">
          <cell r="AC4495">
            <v>0</v>
          </cell>
        </row>
        <row r="4496">
          <cell r="AC4496">
            <v>0</v>
          </cell>
        </row>
        <row r="4497">
          <cell r="AC4497">
            <v>0</v>
          </cell>
        </row>
        <row r="4498">
          <cell r="AC4498">
            <v>0</v>
          </cell>
        </row>
        <row r="4499">
          <cell r="AC4499">
            <v>0</v>
          </cell>
        </row>
        <row r="4500">
          <cell r="AC4500">
            <v>0</v>
          </cell>
        </row>
        <row r="4501">
          <cell r="AC4501">
            <v>0</v>
          </cell>
        </row>
        <row r="4502">
          <cell r="AC4502">
            <v>0</v>
          </cell>
        </row>
        <row r="4503">
          <cell r="AC4503">
            <v>0</v>
          </cell>
        </row>
        <row r="4504">
          <cell r="AC4504">
            <v>0</v>
          </cell>
        </row>
        <row r="4505">
          <cell r="AC4505">
            <v>0</v>
          </cell>
        </row>
        <row r="4506">
          <cell r="AC4506">
            <v>0</v>
          </cell>
        </row>
        <row r="4507">
          <cell r="AC4507">
            <v>0</v>
          </cell>
        </row>
        <row r="4508">
          <cell r="AC4508">
            <v>0</v>
          </cell>
        </row>
        <row r="4509">
          <cell r="AC4509">
            <v>0</v>
          </cell>
        </row>
        <row r="4510">
          <cell r="AC4510">
            <v>0</v>
          </cell>
        </row>
        <row r="4511">
          <cell r="AC4511">
            <v>0</v>
          </cell>
        </row>
        <row r="4512">
          <cell r="AC4512">
            <v>0</v>
          </cell>
        </row>
        <row r="4513">
          <cell r="AC4513">
            <v>0</v>
          </cell>
        </row>
        <row r="4514">
          <cell r="AC4514">
            <v>0</v>
          </cell>
        </row>
        <row r="4515">
          <cell r="AC4515">
            <v>0</v>
          </cell>
        </row>
        <row r="4516">
          <cell r="AC4516">
            <v>0</v>
          </cell>
        </row>
        <row r="4517">
          <cell r="AC4517">
            <v>0</v>
          </cell>
        </row>
        <row r="4518">
          <cell r="AC4518">
            <v>0</v>
          </cell>
        </row>
        <row r="4519">
          <cell r="AC4519">
            <v>0</v>
          </cell>
        </row>
        <row r="4520">
          <cell r="AC4520">
            <v>0</v>
          </cell>
        </row>
        <row r="4521">
          <cell r="AC4521">
            <v>0</v>
          </cell>
        </row>
        <row r="4522">
          <cell r="AC4522">
            <v>0</v>
          </cell>
        </row>
        <row r="4523">
          <cell r="AC4523">
            <v>0</v>
          </cell>
        </row>
        <row r="4524">
          <cell r="AC4524">
            <v>0</v>
          </cell>
        </row>
        <row r="4525">
          <cell r="AC4525">
            <v>0</v>
          </cell>
        </row>
        <row r="4526">
          <cell r="AC4526">
            <v>0</v>
          </cell>
        </row>
        <row r="4527">
          <cell r="AC4527">
            <v>0</v>
          </cell>
        </row>
        <row r="4528">
          <cell r="AC4528">
            <v>0</v>
          </cell>
        </row>
        <row r="4529">
          <cell r="AC4529">
            <v>0</v>
          </cell>
        </row>
        <row r="4530">
          <cell r="AC4530">
            <v>0</v>
          </cell>
        </row>
        <row r="4531">
          <cell r="AC4531">
            <v>0</v>
          </cell>
        </row>
        <row r="4532">
          <cell r="AC4532">
            <v>0</v>
          </cell>
        </row>
        <row r="4533">
          <cell r="AC4533">
            <v>0</v>
          </cell>
        </row>
        <row r="4534">
          <cell r="AC4534">
            <v>0</v>
          </cell>
        </row>
        <row r="4535">
          <cell r="AC4535">
            <v>0</v>
          </cell>
        </row>
        <row r="4536">
          <cell r="AC4536">
            <v>0</v>
          </cell>
        </row>
        <row r="4537">
          <cell r="AC4537">
            <v>0</v>
          </cell>
        </row>
        <row r="4538">
          <cell r="AC4538">
            <v>0</v>
          </cell>
        </row>
        <row r="4539">
          <cell r="AC4539">
            <v>0</v>
          </cell>
        </row>
        <row r="4540">
          <cell r="AC4540">
            <v>0</v>
          </cell>
        </row>
        <row r="4541">
          <cell r="AC4541">
            <v>0</v>
          </cell>
        </row>
        <row r="4542">
          <cell r="AC4542">
            <v>0</v>
          </cell>
        </row>
        <row r="4543">
          <cell r="AC4543">
            <v>0</v>
          </cell>
        </row>
        <row r="4544">
          <cell r="AC4544">
            <v>0</v>
          </cell>
        </row>
        <row r="4545">
          <cell r="AC4545">
            <v>0</v>
          </cell>
        </row>
        <row r="4546">
          <cell r="AC4546">
            <v>0</v>
          </cell>
        </row>
        <row r="4547">
          <cell r="AC4547">
            <v>0</v>
          </cell>
        </row>
        <row r="4548">
          <cell r="AC4548">
            <v>0</v>
          </cell>
        </row>
        <row r="4549">
          <cell r="AC4549">
            <v>0</v>
          </cell>
        </row>
        <row r="4550">
          <cell r="AC4550">
            <v>0</v>
          </cell>
        </row>
        <row r="4551">
          <cell r="AC4551">
            <v>0</v>
          </cell>
        </row>
        <row r="4552">
          <cell r="AC4552">
            <v>0</v>
          </cell>
        </row>
        <row r="4553">
          <cell r="AC4553">
            <v>0</v>
          </cell>
        </row>
        <row r="4554">
          <cell r="AC4554">
            <v>0</v>
          </cell>
        </row>
        <row r="4555">
          <cell r="AC4555">
            <v>0</v>
          </cell>
        </row>
        <row r="4556">
          <cell r="AC4556">
            <v>0</v>
          </cell>
        </row>
        <row r="4557">
          <cell r="AC4557">
            <v>0</v>
          </cell>
        </row>
        <row r="4558">
          <cell r="AC4558">
            <v>0</v>
          </cell>
        </row>
        <row r="4559">
          <cell r="AC4559">
            <v>0</v>
          </cell>
        </row>
        <row r="4560">
          <cell r="AC4560">
            <v>0</v>
          </cell>
        </row>
        <row r="4561">
          <cell r="AC4561">
            <v>0</v>
          </cell>
        </row>
        <row r="4562">
          <cell r="AC4562">
            <v>0</v>
          </cell>
        </row>
        <row r="4563">
          <cell r="AC4563">
            <v>0</v>
          </cell>
        </row>
        <row r="4564">
          <cell r="AC4564">
            <v>0</v>
          </cell>
        </row>
        <row r="4565">
          <cell r="AC4565">
            <v>0</v>
          </cell>
        </row>
        <row r="4566">
          <cell r="AC4566">
            <v>0</v>
          </cell>
        </row>
        <row r="4567">
          <cell r="AC4567">
            <v>0</v>
          </cell>
        </row>
        <row r="4568">
          <cell r="AC4568">
            <v>0</v>
          </cell>
        </row>
        <row r="4569">
          <cell r="AC4569">
            <v>0</v>
          </cell>
        </row>
        <row r="4570">
          <cell r="AC4570">
            <v>0</v>
          </cell>
        </row>
        <row r="4571">
          <cell r="AC4571">
            <v>0</v>
          </cell>
        </row>
        <row r="4572">
          <cell r="AC4572">
            <v>0</v>
          </cell>
        </row>
        <row r="4573">
          <cell r="AC4573">
            <v>0</v>
          </cell>
        </row>
        <row r="4574">
          <cell r="AC4574">
            <v>0</v>
          </cell>
        </row>
        <row r="4575">
          <cell r="AC4575">
            <v>0</v>
          </cell>
        </row>
        <row r="4576">
          <cell r="AC4576">
            <v>0</v>
          </cell>
        </row>
        <row r="4577">
          <cell r="AC4577">
            <v>0</v>
          </cell>
        </row>
        <row r="4578">
          <cell r="AC4578">
            <v>0</v>
          </cell>
        </row>
        <row r="4579">
          <cell r="AC4579">
            <v>0</v>
          </cell>
        </row>
        <row r="4580">
          <cell r="AC4580">
            <v>0</v>
          </cell>
        </row>
        <row r="4581">
          <cell r="AC4581">
            <v>0</v>
          </cell>
        </row>
        <row r="4582">
          <cell r="AC4582">
            <v>0</v>
          </cell>
        </row>
        <row r="4583">
          <cell r="AC4583">
            <v>0</v>
          </cell>
        </row>
        <row r="4584">
          <cell r="AC4584">
            <v>0</v>
          </cell>
        </row>
        <row r="4585">
          <cell r="AC4585">
            <v>0</v>
          </cell>
        </row>
        <row r="4586">
          <cell r="AC4586">
            <v>0</v>
          </cell>
        </row>
        <row r="4587">
          <cell r="AC4587">
            <v>0</v>
          </cell>
        </row>
        <row r="4588">
          <cell r="AC4588">
            <v>0</v>
          </cell>
        </row>
        <row r="4589">
          <cell r="AC4589">
            <v>0</v>
          </cell>
        </row>
        <row r="4590">
          <cell r="AC4590">
            <v>0</v>
          </cell>
        </row>
        <row r="4591">
          <cell r="AC4591">
            <v>0</v>
          </cell>
        </row>
        <row r="4592">
          <cell r="AC4592">
            <v>0</v>
          </cell>
        </row>
        <row r="4593">
          <cell r="AC4593">
            <v>0</v>
          </cell>
        </row>
        <row r="4594">
          <cell r="AC4594">
            <v>0</v>
          </cell>
        </row>
        <row r="4595">
          <cell r="AC4595">
            <v>0</v>
          </cell>
        </row>
        <row r="4596">
          <cell r="AC4596">
            <v>0</v>
          </cell>
        </row>
        <row r="4597">
          <cell r="AC4597">
            <v>0</v>
          </cell>
        </row>
        <row r="4598">
          <cell r="AC4598">
            <v>0</v>
          </cell>
        </row>
        <row r="4599">
          <cell r="AC4599">
            <v>0</v>
          </cell>
        </row>
        <row r="4600">
          <cell r="AC4600">
            <v>0</v>
          </cell>
        </row>
        <row r="4601">
          <cell r="AC4601">
            <v>0</v>
          </cell>
        </row>
        <row r="4602">
          <cell r="AC4602">
            <v>0</v>
          </cell>
        </row>
        <row r="4603">
          <cell r="AC4603">
            <v>0</v>
          </cell>
        </row>
        <row r="4604">
          <cell r="AC4604">
            <v>0</v>
          </cell>
        </row>
        <row r="4605">
          <cell r="AC4605">
            <v>0</v>
          </cell>
        </row>
        <row r="4606">
          <cell r="AC4606">
            <v>0</v>
          </cell>
        </row>
        <row r="4607">
          <cell r="AC4607">
            <v>0</v>
          </cell>
        </row>
        <row r="4608">
          <cell r="AC4608">
            <v>0</v>
          </cell>
        </row>
        <row r="4609">
          <cell r="AC4609">
            <v>0</v>
          </cell>
        </row>
        <row r="4610">
          <cell r="AC4610">
            <v>0</v>
          </cell>
        </row>
        <row r="4611">
          <cell r="AC4611">
            <v>0</v>
          </cell>
        </row>
        <row r="4612">
          <cell r="AC4612">
            <v>0</v>
          </cell>
        </row>
        <row r="4613">
          <cell r="AC4613">
            <v>0</v>
          </cell>
        </row>
        <row r="4614">
          <cell r="AC4614">
            <v>0</v>
          </cell>
        </row>
        <row r="4615">
          <cell r="AC4615">
            <v>0</v>
          </cell>
        </row>
        <row r="4616">
          <cell r="AC4616">
            <v>0</v>
          </cell>
        </row>
        <row r="4617">
          <cell r="AC4617">
            <v>0</v>
          </cell>
        </row>
        <row r="4618">
          <cell r="AC4618">
            <v>0</v>
          </cell>
        </row>
        <row r="4619">
          <cell r="AC4619">
            <v>0</v>
          </cell>
        </row>
        <row r="4620">
          <cell r="AC4620">
            <v>0</v>
          </cell>
        </row>
        <row r="4621">
          <cell r="AC4621">
            <v>0</v>
          </cell>
        </row>
        <row r="4622">
          <cell r="AC4622">
            <v>0</v>
          </cell>
        </row>
        <row r="4623">
          <cell r="AC4623">
            <v>0</v>
          </cell>
        </row>
        <row r="4624">
          <cell r="AC4624">
            <v>0</v>
          </cell>
        </row>
        <row r="4625">
          <cell r="AC4625">
            <v>0</v>
          </cell>
        </row>
        <row r="4626">
          <cell r="AC4626">
            <v>0</v>
          </cell>
        </row>
        <row r="4627">
          <cell r="AC4627">
            <v>0</v>
          </cell>
        </row>
        <row r="4628">
          <cell r="AC4628">
            <v>0</v>
          </cell>
        </row>
        <row r="4629">
          <cell r="AC4629">
            <v>0</v>
          </cell>
        </row>
        <row r="4630">
          <cell r="AC4630">
            <v>0</v>
          </cell>
        </row>
        <row r="4631">
          <cell r="AC4631">
            <v>0</v>
          </cell>
        </row>
        <row r="4632">
          <cell r="AC4632">
            <v>0</v>
          </cell>
        </row>
        <row r="4633">
          <cell r="AC4633">
            <v>0</v>
          </cell>
        </row>
        <row r="4634">
          <cell r="AC4634">
            <v>0</v>
          </cell>
        </row>
        <row r="4635">
          <cell r="AC4635">
            <v>0</v>
          </cell>
        </row>
        <row r="4636">
          <cell r="AC4636">
            <v>0</v>
          </cell>
        </row>
        <row r="4637">
          <cell r="AC4637">
            <v>0</v>
          </cell>
        </row>
        <row r="4638">
          <cell r="AC4638">
            <v>0</v>
          </cell>
        </row>
        <row r="4639">
          <cell r="AC4639">
            <v>0</v>
          </cell>
        </row>
        <row r="4640">
          <cell r="AC4640">
            <v>0</v>
          </cell>
        </row>
        <row r="4641">
          <cell r="AC4641">
            <v>0</v>
          </cell>
        </row>
        <row r="4642">
          <cell r="AC4642">
            <v>0</v>
          </cell>
        </row>
        <row r="4643">
          <cell r="AC4643">
            <v>0</v>
          </cell>
        </row>
        <row r="4644">
          <cell r="AC4644">
            <v>0</v>
          </cell>
        </row>
        <row r="4645">
          <cell r="AC4645">
            <v>0</v>
          </cell>
        </row>
        <row r="4646">
          <cell r="AC4646">
            <v>0</v>
          </cell>
        </row>
        <row r="4647">
          <cell r="AC4647">
            <v>0</v>
          </cell>
        </row>
        <row r="4648">
          <cell r="AC4648">
            <v>0</v>
          </cell>
        </row>
        <row r="4649">
          <cell r="AC4649">
            <v>0</v>
          </cell>
        </row>
        <row r="4650">
          <cell r="AC4650">
            <v>0</v>
          </cell>
        </row>
        <row r="4651">
          <cell r="AC4651">
            <v>0</v>
          </cell>
        </row>
        <row r="4652">
          <cell r="AC4652">
            <v>0</v>
          </cell>
        </row>
        <row r="4653">
          <cell r="AC4653">
            <v>0</v>
          </cell>
        </row>
        <row r="4654">
          <cell r="AC4654">
            <v>0</v>
          </cell>
        </row>
        <row r="4655">
          <cell r="AC4655">
            <v>0</v>
          </cell>
        </row>
        <row r="4656">
          <cell r="AC4656">
            <v>0</v>
          </cell>
        </row>
        <row r="4657">
          <cell r="AC4657">
            <v>0</v>
          </cell>
        </row>
        <row r="4658">
          <cell r="AC4658">
            <v>0</v>
          </cell>
        </row>
        <row r="4659">
          <cell r="AC4659">
            <v>0</v>
          </cell>
        </row>
        <row r="4660">
          <cell r="AC4660">
            <v>0</v>
          </cell>
        </row>
        <row r="4661">
          <cell r="AC4661">
            <v>0</v>
          </cell>
        </row>
        <row r="4662">
          <cell r="AC4662">
            <v>0</v>
          </cell>
        </row>
        <row r="4663">
          <cell r="AC4663">
            <v>0</v>
          </cell>
        </row>
        <row r="4664">
          <cell r="AC4664">
            <v>0</v>
          </cell>
        </row>
        <row r="4665">
          <cell r="AC4665">
            <v>0</v>
          </cell>
        </row>
        <row r="4666">
          <cell r="AC4666">
            <v>0</v>
          </cell>
        </row>
        <row r="4667">
          <cell r="AC4667">
            <v>0</v>
          </cell>
        </row>
        <row r="4668">
          <cell r="AC4668">
            <v>0</v>
          </cell>
        </row>
        <row r="4669">
          <cell r="AC4669">
            <v>0</v>
          </cell>
        </row>
        <row r="4670">
          <cell r="AC4670">
            <v>0</v>
          </cell>
        </row>
        <row r="4671">
          <cell r="AC4671">
            <v>0</v>
          </cell>
        </row>
        <row r="4672">
          <cell r="AC4672">
            <v>0</v>
          </cell>
        </row>
        <row r="4673">
          <cell r="AC4673">
            <v>0</v>
          </cell>
        </row>
        <row r="4674">
          <cell r="AC4674">
            <v>0</v>
          </cell>
        </row>
        <row r="4675">
          <cell r="AC4675">
            <v>0</v>
          </cell>
        </row>
        <row r="4676">
          <cell r="AC4676">
            <v>0</v>
          </cell>
        </row>
        <row r="4677">
          <cell r="AC4677">
            <v>0</v>
          </cell>
        </row>
        <row r="4678">
          <cell r="AC4678">
            <v>0</v>
          </cell>
        </row>
        <row r="4679">
          <cell r="AC4679">
            <v>0</v>
          </cell>
        </row>
        <row r="4680">
          <cell r="AC4680">
            <v>0</v>
          </cell>
        </row>
        <row r="4681">
          <cell r="AC4681">
            <v>0</v>
          </cell>
        </row>
        <row r="4682">
          <cell r="AC4682">
            <v>0</v>
          </cell>
        </row>
        <row r="4683">
          <cell r="AC4683">
            <v>0</v>
          </cell>
        </row>
        <row r="4684">
          <cell r="AC4684">
            <v>0</v>
          </cell>
        </row>
        <row r="4685">
          <cell r="AC4685">
            <v>0</v>
          </cell>
        </row>
        <row r="4686">
          <cell r="AC4686">
            <v>0</v>
          </cell>
        </row>
        <row r="4687">
          <cell r="AC4687">
            <v>0</v>
          </cell>
        </row>
        <row r="4688">
          <cell r="AC4688">
            <v>0</v>
          </cell>
        </row>
        <row r="4689">
          <cell r="AC4689">
            <v>0</v>
          </cell>
        </row>
        <row r="4690">
          <cell r="AC4690">
            <v>0</v>
          </cell>
        </row>
        <row r="4691">
          <cell r="AC4691">
            <v>0</v>
          </cell>
        </row>
        <row r="4692">
          <cell r="AC4692">
            <v>0</v>
          </cell>
        </row>
        <row r="4693">
          <cell r="AC4693">
            <v>0</v>
          </cell>
        </row>
        <row r="4694">
          <cell r="AC4694">
            <v>0</v>
          </cell>
        </row>
        <row r="4695">
          <cell r="AC4695">
            <v>0</v>
          </cell>
        </row>
        <row r="4696">
          <cell r="AC4696">
            <v>0</v>
          </cell>
        </row>
        <row r="4697">
          <cell r="AC4697">
            <v>0</v>
          </cell>
        </row>
        <row r="4698">
          <cell r="AC4698">
            <v>0</v>
          </cell>
        </row>
        <row r="4699">
          <cell r="AC4699">
            <v>0</v>
          </cell>
        </row>
        <row r="4700">
          <cell r="AC4700">
            <v>0</v>
          </cell>
        </row>
        <row r="4701">
          <cell r="AC4701">
            <v>0</v>
          </cell>
        </row>
        <row r="4702">
          <cell r="AC4702">
            <v>0</v>
          </cell>
        </row>
        <row r="4703">
          <cell r="AC4703">
            <v>0</v>
          </cell>
        </row>
        <row r="4704">
          <cell r="AC4704">
            <v>0</v>
          </cell>
        </row>
        <row r="4705">
          <cell r="AC4705">
            <v>0</v>
          </cell>
        </row>
        <row r="4706">
          <cell r="AC4706">
            <v>0</v>
          </cell>
        </row>
        <row r="4707">
          <cell r="AC4707">
            <v>0</v>
          </cell>
        </row>
        <row r="4708">
          <cell r="AC4708">
            <v>0</v>
          </cell>
        </row>
        <row r="4709">
          <cell r="AC4709">
            <v>0</v>
          </cell>
        </row>
        <row r="4710">
          <cell r="AC4710">
            <v>0</v>
          </cell>
        </row>
        <row r="4711">
          <cell r="AC4711">
            <v>0</v>
          </cell>
        </row>
        <row r="4712">
          <cell r="AC4712">
            <v>0</v>
          </cell>
        </row>
        <row r="4713">
          <cell r="AC4713">
            <v>0</v>
          </cell>
        </row>
        <row r="4714">
          <cell r="AC4714">
            <v>0</v>
          </cell>
        </row>
        <row r="4715">
          <cell r="AC4715">
            <v>0</v>
          </cell>
        </row>
        <row r="4716">
          <cell r="AC4716">
            <v>0</v>
          </cell>
        </row>
        <row r="4717">
          <cell r="AC4717">
            <v>0</v>
          </cell>
        </row>
        <row r="4718">
          <cell r="AC4718">
            <v>0</v>
          </cell>
        </row>
        <row r="4719">
          <cell r="AC4719">
            <v>0</v>
          </cell>
        </row>
        <row r="4720">
          <cell r="AC4720">
            <v>0</v>
          </cell>
        </row>
        <row r="4721">
          <cell r="AC4721">
            <v>0</v>
          </cell>
        </row>
        <row r="4722">
          <cell r="AC4722">
            <v>0</v>
          </cell>
        </row>
        <row r="4723">
          <cell r="AC4723">
            <v>0</v>
          </cell>
        </row>
        <row r="4724">
          <cell r="AC4724">
            <v>0</v>
          </cell>
        </row>
        <row r="4725">
          <cell r="AC4725">
            <v>0</v>
          </cell>
        </row>
        <row r="4726">
          <cell r="AC4726">
            <v>0</v>
          </cell>
        </row>
        <row r="4727">
          <cell r="AC4727">
            <v>0</v>
          </cell>
        </row>
        <row r="4728">
          <cell r="AC4728">
            <v>0</v>
          </cell>
        </row>
        <row r="4729">
          <cell r="AC4729">
            <v>0</v>
          </cell>
        </row>
        <row r="4730">
          <cell r="AC4730">
            <v>0</v>
          </cell>
        </row>
        <row r="4731">
          <cell r="AC4731">
            <v>0</v>
          </cell>
        </row>
        <row r="4732">
          <cell r="AC4732">
            <v>0</v>
          </cell>
        </row>
        <row r="4733">
          <cell r="AC4733">
            <v>0</v>
          </cell>
        </row>
        <row r="4734">
          <cell r="AC4734">
            <v>0</v>
          </cell>
        </row>
        <row r="4735">
          <cell r="AC4735">
            <v>0</v>
          </cell>
        </row>
        <row r="4736">
          <cell r="AC4736">
            <v>0</v>
          </cell>
        </row>
        <row r="4737">
          <cell r="AC4737">
            <v>0</v>
          </cell>
        </row>
        <row r="4738">
          <cell r="AC4738">
            <v>0</v>
          </cell>
        </row>
        <row r="4739">
          <cell r="AC4739">
            <v>0</v>
          </cell>
        </row>
        <row r="4740">
          <cell r="AC4740">
            <v>0</v>
          </cell>
        </row>
        <row r="4741">
          <cell r="AC4741">
            <v>0</v>
          </cell>
        </row>
        <row r="4742">
          <cell r="AC4742">
            <v>0</v>
          </cell>
        </row>
        <row r="4743">
          <cell r="AC4743">
            <v>0</v>
          </cell>
        </row>
        <row r="4744">
          <cell r="AC4744">
            <v>0</v>
          </cell>
        </row>
        <row r="4745">
          <cell r="AC4745">
            <v>0</v>
          </cell>
        </row>
        <row r="4746">
          <cell r="AC4746">
            <v>0</v>
          </cell>
        </row>
        <row r="4747">
          <cell r="AC4747">
            <v>0</v>
          </cell>
        </row>
        <row r="4748">
          <cell r="AC4748">
            <v>0</v>
          </cell>
        </row>
        <row r="4749">
          <cell r="AC4749">
            <v>0</v>
          </cell>
        </row>
        <row r="4750">
          <cell r="AC4750">
            <v>0</v>
          </cell>
        </row>
        <row r="4751">
          <cell r="AC4751">
            <v>0</v>
          </cell>
        </row>
        <row r="4752">
          <cell r="AC4752">
            <v>0</v>
          </cell>
        </row>
        <row r="4753">
          <cell r="AC4753">
            <v>0</v>
          </cell>
        </row>
        <row r="4754">
          <cell r="AC4754">
            <v>0</v>
          </cell>
        </row>
        <row r="4755">
          <cell r="AC4755">
            <v>0</v>
          </cell>
        </row>
        <row r="4756">
          <cell r="AC4756">
            <v>0</v>
          </cell>
        </row>
        <row r="4757">
          <cell r="AC4757">
            <v>0</v>
          </cell>
        </row>
        <row r="4758">
          <cell r="AC4758">
            <v>0</v>
          </cell>
        </row>
        <row r="4759">
          <cell r="AC4759">
            <v>0</v>
          </cell>
        </row>
        <row r="4760">
          <cell r="AC4760">
            <v>0</v>
          </cell>
        </row>
        <row r="4761">
          <cell r="AC4761">
            <v>0</v>
          </cell>
        </row>
        <row r="4762">
          <cell r="AC4762">
            <v>0</v>
          </cell>
        </row>
        <row r="4763">
          <cell r="AC4763">
            <v>0</v>
          </cell>
        </row>
        <row r="4764">
          <cell r="AC4764">
            <v>0</v>
          </cell>
        </row>
        <row r="4765">
          <cell r="AC4765">
            <v>0</v>
          </cell>
        </row>
        <row r="4766">
          <cell r="AC4766">
            <v>0</v>
          </cell>
        </row>
        <row r="4767">
          <cell r="AC4767">
            <v>0</v>
          </cell>
        </row>
        <row r="4768">
          <cell r="AC4768">
            <v>0</v>
          </cell>
        </row>
        <row r="4769">
          <cell r="AC4769">
            <v>0</v>
          </cell>
        </row>
        <row r="4770">
          <cell r="AC4770">
            <v>0</v>
          </cell>
        </row>
        <row r="4771">
          <cell r="AC4771">
            <v>0</v>
          </cell>
        </row>
        <row r="4772">
          <cell r="AC4772">
            <v>0</v>
          </cell>
        </row>
        <row r="4773">
          <cell r="AC4773">
            <v>0</v>
          </cell>
        </row>
        <row r="4774">
          <cell r="AC4774">
            <v>0</v>
          </cell>
        </row>
        <row r="4775">
          <cell r="AC4775">
            <v>0</v>
          </cell>
        </row>
        <row r="4776">
          <cell r="AC4776">
            <v>0</v>
          </cell>
        </row>
        <row r="4777">
          <cell r="AC4777">
            <v>0</v>
          </cell>
        </row>
        <row r="4778">
          <cell r="AC4778">
            <v>0</v>
          </cell>
        </row>
        <row r="4779">
          <cell r="AC4779">
            <v>0</v>
          </cell>
        </row>
        <row r="4780">
          <cell r="AC4780">
            <v>0</v>
          </cell>
        </row>
        <row r="4781">
          <cell r="AC4781">
            <v>0</v>
          </cell>
        </row>
        <row r="4782">
          <cell r="AC4782">
            <v>0</v>
          </cell>
        </row>
        <row r="4783">
          <cell r="AC4783">
            <v>0</v>
          </cell>
        </row>
        <row r="4784">
          <cell r="AC4784">
            <v>0</v>
          </cell>
        </row>
        <row r="4785">
          <cell r="AC4785">
            <v>0</v>
          </cell>
        </row>
        <row r="4786">
          <cell r="AC4786">
            <v>0</v>
          </cell>
        </row>
        <row r="4787">
          <cell r="AC4787">
            <v>0</v>
          </cell>
        </row>
        <row r="4788">
          <cell r="AC4788">
            <v>0</v>
          </cell>
        </row>
        <row r="4789">
          <cell r="AC4789">
            <v>0</v>
          </cell>
        </row>
        <row r="4790">
          <cell r="AC4790">
            <v>0</v>
          </cell>
        </row>
        <row r="4791">
          <cell r="AC4791">
            <v>0</v>
          </cell>
        </row>
        <row r="4792">
          <cell r="AC4792">
            <v>0</v>
          </cell>
        </row>
        <row r="4793">
          <cell r="AC4793">
            <v>0</v>
          </cell>
        </row>
        <row r="4794">
          <cell r="AC4794">
            <v>0</v>
          </cell>
        </row>
        <row r="4795">
          <cell r="AC4795">
            <v>0</v>
          </cell>
        </row>
        <row r="4796">
          <cell r="AC4796">
            <v>0</v>
          </cell>
        </row>
        <row r="4797">
          <cell r="AC4797">
            <v>0</v>
          </cell>
        </row>
        <row r="4798">
          <cell r="AC4798">
            <v>0</v>
          </cell>
        </row>
        <row r="4799">
          <cell r="AC4799">
            <v>0</v>
          </cell>
        </row>
        <row r="4800">
          <cell r="AC4800">
            <v>0</v>
          </cell>
        </row>
        <row r="4801">
          <cell r="AC4801">
            <v>0</v>
          </cell>
        </row>
        <row r="4802">
          <cell r="AC4802">
            <v>0</v>
          </cell>
        </row>
        <row r="4803">
          <cell r="AC4803">
            <v>0</v>
          </cell>
        </row>
        <row r="4804">
          <cell r="AC4804">
            <v>0</v>
          </cell>
        </row>
        <row r="4805">
          <cell r="AC4805">
            <v>0</v>
          </cell>
        </row>
        <row r="4806">
          <cell r="AC4806">
            <v>0</v>
          </cell>
        </row>
        <row r="4807">
          <cell r="AC4807">
            <v>0</v>
          </cell>
        </row>
        <row r="4808">
          <cell r="AC4808">
            <v>0</v>
          </cell>
        </row>
        <row r="4809">
          <cell r="AC4809">
            <v>0</v>
          </cell>
        </row>
        <row r="4810">
          <cell r="AC4810">
            <v>0</v>
          </cell>
        </row>
        <row r="4811">
          <cell r="AC4811">
            <v>0</v>
          </cell>
        </row>
        <row r="4812">
          <cell r="AC4812">
            <v>0</v>
          </cell>
        </row>
        <row r="4813">
          <cell r="AC4813">
            <v>0</v>
          </cell>
        </row>
        <row r="4814">
          <cell r="AC4814">
            <v>0</v>
          </cell>
        </row>
        <row r="4815">
          <cell r="AC4815">
            <v>0</v>
          </cell>
        </row>
        <row r="4816">
          <cell r="AC4816">
            <v>0</v>
          </cell>
        </row>
        <row r="4817">
          <cell r="AC4817">
            <v>0</v>
          </cell>
        </row>
        <row r="4818">
          <cell r="AC4818">
            <v>0</v>
          </cell>
        </row>
        <row r="4819">
          <cell r="AC4819">
            <v>0</v>
          </cell>
        </row>
        <row r="4820">
          <cell r="AC4820">
            <v>0</v>
          </cell>
        </row>
        <row r="4821">
          <cell r="AC4821">
            <v>0</v>
          </cell>
        </row>
        <row r="4822">
          <cell r="AC4822">
            <v>0</v>
          </cell>
        </row>
        <row r="4823">
          <cell r="AC4823">
            <v>0</v>
          </cell>
        </row>
        <row r="4824">
          <cell r="AC4824">
            <v>0</v>
          </cell>
        </row>
        <row r="4825">
          <cell r="AC4825">
            <v>0</v>
          </cell>
        </row>
        <row r="4826">
          <cell r="AC4826">
            <v>0</v>
          </cell>
        </row>
        <row r="4827">
          <cell r="AC4827">
            <v>0</v>
          </cell>
        </row>
        <row r="4828">
          <cell r="AC4828">
            <v>0</v>
          </cell>
        </row>
        <row r="4829">
          <cell r="AC4829">
            <v>0</v>
          </cell>
        </row>
        <row r="4830">
          <cell r="AC4830">
            <v>0</v>
          </cell>
        </row>
        <row r="4831">
          <cell r="AC4831">
            <v>0</v>
          </cell>
        </row>
        <row r="4832">
          <cell r="AC4832">
            <v>0</v>
          </cell>
        </row>
        <row r="4833">
          <cell r="AC4833">
            <v>0</v>
          </cell>
        </row>
        <row r="4834">
          <cell r="AC4834">
            <v>0</v>
          </cell>
        </row>
        <row r="4835">
          <cell r="AC4835">
            <v>0</v>
          </cell>
        </row>
        <row r="4836">
          <cell r="AC4836">
            <v>0</v>
          </cell>
        </row>
        <row r="4837">
          <cell r="AC4837">
            <v>0</v>
          </cell>
        </row>
        <row r="4838">
          <cell r="AC4838">
            <v>0</v>
          </cell>
        </row>
        <row r="4839">
          <cell r="AC4839">
            <v>0</v>
          </cell>
        </row>
        <row r="4840">
          <cell r="AC4840">
            <v>0</v>
          </cell>
        </row>
        <row r="4841">
          <cell r="AC4841">
            <v>0</v>
          </cell>
        </row>
        <row r="4842">
          <cell r="AC4842">
            <v>0</v>
          </cell>
        </row>
        <row r="4843">
          <cell r="AC4843">
            <v>0</v>
          </cell>
        </row>
        <row r="4844">
          <cell r="AC4844">
            <v>0</v>
          </cell>
        </row>
        <row r="4845">
          <cell r="AC4845">
            <v>0</v>
          </cell>
        </row>
        <row r="4846">
          <cell r="AC4846">
            <v>0</v>
          </cell>
        </row>
        <row r="4847">
          <cell r="AC4847">
            <v>0</v>
          </cell>
        </row>
        <row r="4848">
          <cell r="AC4848">
            <v>0</v>
          </cell>
        </row>
        <row r="4849">
          <cell r="AC4849">
            <v>0</v>
          </cell>
        </row>
        <row r="4850">
          <cell r="AC4850">
            <v>0</v>
          </cell>
        </row>
        <row r="4851">
          <cell r="AC4851">
            <v>0</v>
          </cell>
        </row>
        <row r="4852">
          <cell r="AC4852">
            <v>0</v>
          </cell>
        </row>
        <row r="4853">
          <cell r="AC4853">
            <v>0</v>
          </cell>
        </row>
        <row r="4854">
          <cell r="AC4854">
            <v>0</v>
          </cell>
        </row>
        <row r="4855">
          <cell r="AC4855">
            <v>0</v>
          </cell>
        </row>
        <row r="4856">
          <cell r="AC4856">
            <v>0</v>
          </cell>
        </row>
        <row r="4857">
          <cell r="AC4857">
            <v>0</v>
          </cell>
        </row>
        <row r="4858">
          <cell r="AC4858">
            <v>0</v>
          </cell>
        </row>
        <row r="4859">
          <cell r="AC4859">
            <v>0</v>
          </cell>
        </row>
        <row r="4860">
          <cell r="AC4860">
            <v>0</v>
          </cell>
        </row>
        <row r="4861">
          <cell r="AC4861">
            <v>0</v>
          </cell>
        </row>
        <row r="4862">
          <cell r="AC4862">
            <v>0</v>
          </cell>
        </row>
        <row r="4863">
          <cell r="AC4863">
            <v>0</v>
          </cell>
        </row>
        <row r="4864">
          <cell r="AC4864">
            <v>0</v>
          </cell>
        </row>
        <row r="4865">
          <cell r="AC4865">
            <v>0</v>
          </cell>
        </row>
        <row r="4866">
          <cell r="AC4866">
            <v>0</v>
          </cell>
        </row>
        <row r="4867">
          <cell r="AC4867">
            <v>0</v>
          </cell>
        </row>
        <row r="4868">
          <cell r="AC4868">
            <v>0</v>
          </cell>
        </row>
        <row r="4869">
          <cell r="AC4869">
            <v>0</v>
          </cell>
        </row>
        <row r="4870">
          <cell r="AC4870">
            <v>0</v>
          </cell>
        </row>
        <row r="4871">
          <cell r="AC4871">
            <v>0</v>
          </cell>
        </row>
        <row r="4872">
          <cell r="AC4872">
            <v>0</v>
          </cell>
        </row>
        <row r="4873">
          <cell r="AC4873">
            <v>0</v>
          </cell>
        </row>
        <row r="4874">
          <cell r="AC4874">
            <v>0</v>
          </cell>
        </row>
        <row r="4875">
          <cell r="AC4875">
            <v>0</v>
          </cell>
        </row>
        <row r="4876">
          <cell r="AC4876">
            <v>0</v>
          </cell>
        </row>
        <row r="4877">
          <cell r="AC4877">
            <v>0</v>
          </cell>
        </row>
        <row r="4878">
          <cell r="AC4878">
            <v>0</v>
          </cell>
        </row>
        <row r="4879">
          <cell r="AC4879">
            <v>0</v>
          </cell>
        </row>
        <row r="4880">
          <cell r="AC4880">
            <v>0</v>
          </cell>
        </row>
        <row r="4881">
          <cell r="AC4881">
            <v>0</v>
          </cell>
        </row>
        <row r="4882">
          <cell r="AC4882">
            <v>0</v>
          </cell>
        </row>
        <row r="4883">
          <cell r="AC4883">
            <v>0</v>
          </cell>
        </row>
        <row r="4884">
          <cell r="AC4884">
            <v>0</v>
          </cell>
        </row>
        <row r="4885">
          <cell r="AC4885">
            <v>0</v>
          </cell>
        </row>
        <row r="4886">
          <cell r="AC4886">
            <v>0</v>
          </cell>
        </row>
        <row r="4887">
          <cell r="AC4887">
            <v>0</v>
          </cell>
        </row>
        <row r="4888">
          <cell r="AC4888">
            <v>0</v>
          </cell>
        </row>
        <row r="4889">
          <cell r="AC4889">
            <v>0</v>
          </cell>
        </row>
        <row r="4890">
          <cell r="AC4890">
            <v>0</v>
          </cell>
        </row>
        <row r="4891">
          <cell r="AC4891">
            <v>0</v>
          </cell>
        </row>
        <row r="4892">
          <cell r="AC4892">
            <v>0</v>
          </cell>
        </row>
        <row r="4893">
          <cell r="AC4893">
            <v>0</v>
          </cell>
        </row>
        <row r="4894">
          <cell r="AC4894">
            <v>0</v>
          </cell>
        </row>
        <row r="4895">
          <cell r="AC4895">
            <v>0</v>
          </cell>
        </row>
        <row r="4896">
          <cell r="AC4896">
            <v>0</v>
          </cell>
        </row>
        <row r="4897">
          <cell r="AC4897">
            <v>0</v>
          </cell>
        </row>
        <row r="4898">
          <cell r="AC4898">
            <v>0</v>
          </cell>
        </row>
        <row r="4899">
          <cell r="AC4899">
            <v>0</v>
          </cell>
        </row>
        <row r="4900">
          <cell r="AC4900">
            <v>0</v>
          </cell>
        </row>
        <row r="4901">
          <cell r="AC4901">
            <v>0</v>
          </cell>
        </row>
        <row r="4902">
          <cell r="AC4902">
            <v>0</v>
          </cell>
        </row>
        <row r="4903">
          <cell r="AC4903">
            <v>0</v>
          </cell>
        </row>
        <row r="4904">
          <cell r="AC4904">
            <v>0</v>
          </cell>
        </row>
        <row r="4905">
          <cell r="AC4905">
            <v>0</v>
          </cell>
        </row>
        <row r="4906">
          <cell r="AC4906">
            <v>0</v>
          </cell>
        </row>
        <row r="4907">
          <cell r="AC4907">
            <v>0</v>
          </cell>
        </row>
        <row r="4908">
          <cell r="AC4908">
            <v>0</v>
          </cell>
        </row>
        <row r="4909">
          <cell r="AC4909">
            <v>0</v>
          </cell>
        </row>
        <row r="4910">
          <cell r="AC4910">
            <v>0</v>
          </cell>
        </row>
        <row r="4911">
          <cell r="AC4911">
            <v>0</v>
          </cell>
        </row>
        <row r="4912">
          <cell r="AC4912">
            <v>0</v>
          </cell>
        </row>
        <row r="4913">
          <cell r="AC4913">
            <v>0</v>
          </cell>
        </row>
        <row r="4914">
          <cell r="AC4914">
            <v>0</v>
          </cell>
        </row>
        <row r="4915">
          <cell r="AC4915">
            <v>0</v>
          </cell>
        </row>
        <row r="4916">
          <cell r="AC4916">
            <v>0</v>
          </cell>
        </row>
        <row r="4917">
          <cell r="AC4917">
            <v>0</v>
          </cell>
        </row>
        <row r="4918">
          <cell r="AC4918">
            <v>0</v>
          </cell>
        </row>
        <row r="4919">
          <cell r="AC4919">
            <v>0</v>
          </cell>
        </row>
        <row r="4920">
          <cell r="AC4920">
            <v>0</v>
          </cell>
        </row>
        <row r="4921">
          <cell r="AC4921">
            <v>0</v>
          </cell>
        </row>
        <row r="4922">
          <cell r="AC4922">
            <v>0</v>
          </cell>
        </row>
        <row r="4923">
          <cell r="AC4923">
            <v>0</v>
          </cell>
        </row>
        <row r="4924">
          <cell r="AC4924">
            <v>0</v>
          </cell>
        </row>
        <row r="4925">
          <cell r="AC4925">
            <v>0</v>
          </cell>
        </row>
        <row r="4926">
          <cell r="AC4926">
            <v>0</v>
          </cell>
        </row>
        <row r="4927">
          <cell r="AC4927">
            <v>0</v>
          </cell>
        </row>
        <row r="4928">
          <cell r="AC4928">
            <v>0</v>
          </cell>
        </row>
        <row r="4929">
          <cell r="AC4929">
            <v>0</v>
          </cell>
        </row>
        <row r="4930">
          <cell r="AC4930">
            <v>0</v>
          </cell>
        </row>
        <row r="4931">
          <cell r="AC4931">
            <v>0</v>
          </cell>
        </row>
        <row r="4932">
          <cell r="AC4932">
            <v>0</v>
          </cell>
        </row>
        <row r="4933">
          <cell r="AC4933">
            <v>0</v>
          </cell>
        </row>
        <row r="4934">
          <cell r="AC4934">
            <v>0</v>
          </cell>
        </row>
        <row r="4935">
          <cell r="AC4935">
            <v>0</v>
          </cell>
        </row>
        <row r="4936">
          <cell r="AC4936">
            <v>0</v>
          </cell>
        </row>
        <row r="4937">
          <cell r="AC4937">
            <v>0</v>
          </cell>
        </row>
        <row r="4938">
          <cell r="AC4938">
            <v>0</v>
          </cell>
        </row>
        <row r="4939">
          <cell r="AC4939">
            <v>0</v>
          </cell>
        </row>
        <row r="4940">
          <cell r="AC4940">
            <v>0</v>
          </cell>
        </row>
        <row r="4941">
          <cell r="AC4941">
            <v>0</v>
          </cell>
        </row>
        <row r="4942">
          <cell r="AC4942">
            <v>0</v>
          </cell>
        </row>
        <row r="4943">
          <cell r="AC4943">
            <v>0</v>
          </cell>
        </row>
        <row r="4944">
          <cell r="AC4944">
            <v>0</v>
          </cell>
        </row>
        <row r="4945">
          <cell r="AC4945">
            <v>0</v>
          </cell>
        </row>
        <row r="4946">
          <cell r="AC4946">
            <v>0</v>
          </cell>
        </row>
        <row r="4947">
          <cell r="AC4947">
            <v>0</v>
          </cell>
        </row>
        <row r="4948">
          <cell r="AC4948">
            <v>0</v>
          </cell>
        </row>
        <row r="4949">
          <cell r="AC4949">
            <v>0</v>
          </cell>
        </row>
        <row r="4950">
          <cell r="AC4950">
            <v>0</v>
          </cell>
        </row>
        <row r="4951">
          <cell r="AC4951">
            <v>0</v>
          </cell>
        </row>
        <row r="4952">
          <cell r="AC4952">
            <v>0</v>
          </cell>
        </row>
        <row r="4953">
          <cell r="AC4953">
            <v>0</v>
          </cell>
        </row>
        <row r="4954">
          <cell r="AC4954">
            <v>0</v>
          </cell>
        </row>
        <row r="4955">
          <cell r="AC4955">
            <v>0</v>
          </cell>
        </row>
        <row r="4956">
          <cell r="AC4956">
            <v>0</v>
          </cell>
        </row>
        <row r="4957">
          <cell r="AC4957">
            <v>0</v>
          </cell>
        </row>
        <row r="4958">
          <cell r="AC4958">
            <v>0</v>
          </cell>
        </row>
        <row r="4959">
          <cell r="AC4959">
            <v>0</v>
          </cell>
        </row>
        <row r="4960">
          <cell r="AC4960">
            <v>0</v>
          </cell>
        </row>
        <row r="4961">
          <cell r="AC4961">
            <v>0</v>
          </cell>
        </row>
        <row r="4962">
          <cell r="AC4962">
            <v>0</v>
          </cell>
        </row>
        <row r="4963">
          <cell r="AC4963">
            <v>0</v>
          </cell>
        </row>
        <row r="4964">
          <cell r="AC4964">
            <v>0</v>
          </cell>
        </row>
        <row r="4965">
          <cell r="AC4965">
            <v>0</v>
          </cell>
        </row>
        <row r="4966">
          <cell r="AC4966">
            <v>0</v>
          </cell>
        </row>
        <row r="4967">
          <cell r="AC4967">
            <v>0</v>
          </cell>
        </row>
        <row r="4968">
          <cell r="AC4968">
            <v>0</v>
          </cell>
        </row>
        <row r="4969">
          <cell r="AC4969">
            <v>0</v>
          </cell>
        </row>
        <row r="4970">
          <cell r="AC4970">
            <v>0</v>
          </cell>
        </row>
        <row r="4971">
          <cell r="AC4971">
            <v>0</v>
          </cell>
        </row>
        <row r="4972">
          <cell r="AC4972">
            <v>0</v>
          </cell>
        </row>
        <row r="4973">
          <cell r="AC4973">
            <v>0</v>
          </cell>
        </row>
        <row r="4974">
          <cell r="AC4974">
            <v>0</v>
          </cell>
        </row>
        <row r="4975">
          <cell r="AC4975">
            <v>0</v>
          </cell>
        </row>
        <row r="4976">
          <cell r="AC4976">
            <v>0</v>
          </cell>
        </row>
        <row r="4977">
          <cell r="AC4977">
            <v>0</v>
          </cell>
        </row>
        <row r="4978">
          <cell r="AC4978">
            <v>0</v>
          </cell>
        </row>
        <row r="4979">
          <cell r="AC4979">
            <v>0</v>
          </cell>
        </row>
        <row r="4980">
          <cell r="AC4980">
            <v>0</v>
          </cell>
        </row>
        <row r="4981">
          <cell r="AC4981">
            <v>0</v>
          </cell>
        </row>
        <row r="4982">
          <cell r="AC4982">
            <v>0</v>
          </cell>
        </row>
        <row r="4983">
          <cell r="AC4983">
            <v>0</v>
          </cell>
        </row>
        <row r="4984">
          <cell r="AC4984">
            <v>0</v>
          </cell>
        </row>
        <row r="4985">
          <cell r="AC4985">
            <v>0</v>
          </cell>
        </row>
        <row r="4986">
          <cell r="AC4986">
            <v>0</v>
          </cell>
        </row>
        <row r="4987">
          <cell r="AC4987">
            <v>0</v>
          </cell>
        </row>
        <row r="4988">
          <cell r="AC4988">
            <v>0</v>
          </cell>
        </row>
        <row r="4989">
          <cell r="AC4989">
            <v>0</v>
          </cell>
        </row>
        <row r="4990">
          <cell r="AC4990">
            <v>0</v>
          </cell>
        </row>
        <row r="4991">
          <cell r="AC4991">
            <v>0</v>
          </cell>
        </row>
        <row r="4992">
          <cell r="AC4992">
            <v>0</v>
          </cell>
        </row>
        <row r="4993">
          <cell r="AC4993">
            <v>0</v>
          </cell>
        </row>
        <row r="4994">
          <cell r="AC4994">
            <v>0</v>
          </cell>
        </row>
        <row r="4995">
          <cell r="AC4995">
            <v>0</v>
          </cell>
        </row>
        <row r="4996">
          <cell r="AC4996">
            <v>0</v>
          </cell>
        </row>
        <row r="4997">
          <cell r="AC4997">
            <v>0</v>
          </cell>
        </row>
        <row r="4998">
          <cell r="AC4998">
            <v>0</v>
          </cell>
        </row>
        <row r="4999">
          <cell r="AC4999">
            <v>0</v>
          </cell>
        </row>
        <row r="5000">
          <cell r="AC5000">
            <v>0</v>
          </cell>
        </row>
        <row r="5001">
          <cell r="AC5001">
            <v>0</v>
          </cell>
        </row>
        <row r="5002">
          <cell r="AC5002">
            <v>0</v>
          </cell>
        </row>
        <row r="5003">
          <cell r="AC5003">
            <v>0</v>
          </cell>
        </row>
        <row r="5004">
          <cell r="AC5004">
            <v>0</v>
          </cell>
        </row>
        <row r="5005">
          <cell r="AC5005">
            <v>0</v>
          </cell>
        </row>
        <row r="5006">
          <cell r="AC5006">
            <v>0</v>
          </cell>
        </row>
        <row r="5007">
          <cell r="AC5007">
            <v>0</v>
          </cell>
        </row>
        <row r="5008">
          <cell r="AC5008">
            <v>0</v>
          </cell>
        </row>
        <row r="5009">
          <cell r="AC5009">
            <v>0</v>
          </cell>
        </row>
        <row r="5010">
          <cell r="AC5010">
            <v>0</v>
          </cell>
        </row>
        <row r="5011">
          <cell r="AC5011">
            <v>0</v>
          </cell>
        </row>
        <row r="5012">
          <cell r="AC5012">
            <v>0</v>
          </cell>
        </row>
        <row r="5013">
          <cell r="AC5013">
            <v>0</v>
          </cell>
        </row>
        <row r="5014">
          <cell r="AC5014">
            <v>0</v>
          </cell>
        </row>
        <row r="5015">
          <cell r="AC5015">
            <v>0</v>
          </cell>
        </row>
        <row r="5016">
          <cell r="AC5016">
            <v>0</v>
          </cell>
        </row>
        <row r="5017">
          <cell r="AC5017">
            <v>0</v>
          </cell>
        </row>
        <row r="5018">
          <cell r="AC5018">
            <v>0</v>
          </cell>
        </row>
        <row r="5019">
          <cell r="AC5019">
            <v>0</v>
          </cell>
        </row>
        <row r="5020">
          <cell r="AC5020">
            <v>0</v>
          </cell>
        </row>
        <row r="5021">
          <cell r="AC5021">
            <v>0</v>
          </cell>
        </row>
        <row r="5022">
          <cell r="AC5022">
            <v>0</v>
          </cell>
        </row>
        <row r="5023">
          <cell r="AC5023">
            <v>0</v>
          </cell>
        </row>
        <row r="5024">
          <cell r="AC5024">
            <v>0</v>
          </cell>
        </row>
        <row r="5025">
          <cell r="AC5025">
            <v>0</v>
          </cell>
        </row>
        <row r="5026">
          <cell r="AC5026">
            <v>0</v>
          </cell>
        </row>
        <row r="5027">
          <cell r="AC5027">
            <v>0</v>
          </cell>
        </row>
        <row r="5028">
          <cell r="AC5028">
            <v>0</v>
          </cell>
        </row>
        <row r="5029">
          <cell r="AC5029">
            <v>0</v>
          </cell>
        </row>
        <row r="5030">
          <cell r="AC5030">
            <v>0</v>
          </cell>
        </row>
        <row r="5031">
          <cell r="AC5031">
            <v>0</v>
          </cell>
        </row>
        <row r="5032">
          <cell r="AC5032">
            <v>0</v>
          </cell>
        </row>
        <row r="5033">
          <cell r="AC5033">
            <v>0</v>
          </cell>
        </row>
        <row r="5034">
          <cell r="AC5034">
            <v>0</v>
          </cell>
        </row>
        <row r="5035">
          <cell r="AC5035">
            <v>0</v>
          </cell>
        </row>
        <row r="5036">
          <cell r="AC5036">
            <v>0</v>
          </cell>
        </row>
        <row r="5037">
          <cell r="AC5037">
            <v>0</v>
          </cell>
        </row>
        <row r="5038">
          <cell r="AC5038">
            <v>0</v>
          </cell>
        </row>
        <row r="5039">
          <cell r="AC5039">
            <v>0</v>
          </cell>
        </row>
        <row r="5040">
          <cell r="AC5040">
            <v>0</v>
          </cell>
        </row>
        <row r="5041">
          <cell r="AC5041">
            <v>0</v>
          </cell>
        </row>
        <row r="5042">
          <cell r="AC5042">
            <v>0</v>
          </cell>
        </row>
        <row r="5043">
          <cell r="AC5043">
            <v>0</v>
          </cell>
        </row>
        <row r="5044">
          <cell r="AC5044">
            <v>0</v>
          </cell>
        </row>
        <row r="5045">
          <cell r="AC5045">
            <v>0</v>
          </cell>
        </row>
        <row r="5046">
          <cell r="AC5046">
            <v>0</v>
          </cell>
        </row>
        <row r="5047">
          <cell r="AC5047">
            <v>0</v>
          </cell>
        </row>
        <row r="5048">
          <cell r="AC5048">
            <v>0</v>
          </cell>
        </row>
        <row r="5049">
          <cell r="AC5049">
            <v>0</v>
          </cell>
        </row>
        <row r="5050">
          <cell r="AC5050">
            <v>0</v>
          </cell>
        </row>
        <row r="5051">
          <cell r="AC5051">
            <v>0</v>
          </cell>
        </row>
        <row r="5052">
          <cell r="AC5052">
            <v>0</v>
          </cell>
        </row>
        <row r="5053">
          <cell r="AC5053">
            <v>0</v>
          </cell>
        </row>
        <row r="5054">
          <cell r="AC5054">
            <v>0</v>
          </cell>
        </row>
        <row r="5055">
          <cell r="AC5055">
            <v>0</v>
          </cell>
        </row>
        <row r="5056">
          <cell r="AC5056">
            <v>0</v>
          </cell>
        </row>
        <row r="5057">
          <cell r="AC5057">
            <v>0</v>
          </cell>
        </row>
        <row r="5058">
          <cell r="AC5058">
            <v>0</v>
          </cell>
        </row>
        <row r="5059">
          <cell r="AC5059">
            <v>0</v>
          </cell>
        </row>
        <row r="5060">
          <cell r="AC5060">
            <v>0</v>
          </cell>
        </row>
        <row r="5061">
          <cell r="AC5061">
            <v>0</v>
          </cell>
        </row>
        <row r="5062">
          <cell r="AC5062">
            <v>0</v>
          </cell>
        </row>
        <row r="5063">
          <cell r="AC5063">
            <v>0</v>
          </cell>
        </row>
        <row r="5064">
          <cell r="AC5064">
            <v>0</v>
          </cell>
        </row>
        <row r="5065">
          <cell r="AC5065">
            <v>0</v>
          </cell>
        </row>
        <row r="5066">
          <cell r="AC5066">
            <v>0</v>
          </cell>
        </row>
        <row r="5067">
          <cell r="AC5067">
            <v>0</v>
          </cell>
        </row>
        <row r="5068">
          <cell r="AC5068">
            <v>0</v>
          </cell>
        </row>
        <row r="5069">
          <cell r="AC5069">
            <v>0</v>
          </cell>
        </row>
        <row r="5070">
          <cell r="AC5070">
            <v>0</v>
          </cell>
        </row>
        <row r="5071">
          <cell r="AC5071">
            <v>0</v>
          </cell>
        </row>
        <row r="5072">
          <cell r="AC5072">
            <v>0</v>
          </cell>
        </row>
        <row r="5073">
          <cell r="AC5073">
            <v>0</v>
          </cell>
        </row>
        <row r="5074">
          <cell r="AC5074">
            <v>0</v>
          </cell>
        </row>
        <row r="5075">
          <cell r="AC5075">
            <v>0</v>
          </cell>
        </row>
        <row r="5076">
          <cell r="AC5076">
            <v>0</v>
          </cell>
        </row>
        <row r="5077">
          <cell r="AC5077">
            <v>0</v>
          </cell>
        </row>
        <row r="5078">
          <cell r="AC5078">
            <v>0</v>
          </cell>
        </row>
        <row r="5079">
          <cell r="AC5079">
            <v>0</v>
          </cell>
        </row>
        <row r="5080">
          <cell r="AC5080">
            <v>0</v>
          </cell>
        </row>
        <row r="5081">
          <cell r="AC5081">
            <v>0</v>
          </cell>
        </row>
        <row r="5082">
          <cell r="AC5082">
            <v>0</v>
          </cell>
        </row>
        <row r="5083">
          <cell r="AC5083">
            <v>0</v>
          </cell>
        </row>
        <row r="5084">
          <cell r="AC5084">
            <v>0</v>
          </cell>
        </row>
        <row r="5085">
          <cell r="AC5085">
            <v>0</v>
          </cell>
        </row>
        <row r="5086">
          <cell r="AC5086">
            <v>0</v>
          </cell>
        </row>
        <row r="5087">
          <cell r="AC5087">
            <v>0</v>
          </cell>
        </row>
        <row r="5088">
          <cell r="AC5088">
            <v>0</v>
          </cell>
        </row>
        <row r="5089">
          <cell r="AC5089">
            <v>0</v>
          </cell>
        </row>
        <row r="5090">
          <cell r="AC5090">
            <v>0</v>
          </cell>
        </row>
        <row r="5091">
          <cell r="AC5091">
            <v>0</v>
          </cell>
        </row>
        <row r="5092">
          <cell r="AC5092">
            <v>0</v>
          </cell>
        </row>
        <row r="5093">
          <cell r="AC5093">
            <v>0</v>
          </cell>
        </row>
        <row r="5094">
          <cell r="AC5094">
            <v>0</v>
          </cell>
        </row>
        <row r="5095">
          <cell r="AC5095">
            <v>0</v>
          </cell>
        </row>
        <row r="5096">
          <cell r="AC5096">
            <v>0</v>
          </cell>
        </row>
        <row r="5097">
          <cell r="AC5097">
            <v>0</v>
          </cell>
        </row>
        <row r="5098">
          <cell r="AC5098">
            <v>0</v>
          </cell>
        </row>
        <row r="5099">
          <cell r="AC5099">
            <v>0</v>
          </cell>
        </row>
        <row r="5100">
          <cell r="AC5100">
            <v>0</v>
          </cell>
        </row>
        <row r="5101">
          <cell r="AC5101">
            <v>0</v>
          </cell>
        </row>
        <row r="5102">
          <cell r="AC5102">
            <v>0</v>
          </cell>
        </row>
        <row r="5103">
          <cell r="AC5103">
            <v>0</v>
          </cell>
        </row>
        <row r="5104">
          <cell r="AC5104">
            <v>0</v>
          </cell>
        </row>
        <row r="5105">
          <cell r="AC5105">
            <v>0</v>
          </cell>
        </row>
        <row r="5106">
          <cell r="AC5106">
            <v>0</v>
          </cell>
        </row>
        <row r="5107">
          <cell r="AC5107">
            <v>0</v>
          </cell>
        </row>
        <row r="5108">
          <cell r="AC5108">
            <v>0</v>
          </cell>
        </row>
        <row r="5109">
          <cell r="AC5109">
            <v>0</v>
          </cell>
        </row>
        <row r="5110">
          <cell r="AC5110">
            <v>0</v>
          </cell>
        </row>
        <row r="5111">
          <cell r="AC5111">
            <v>0</v>
          </cell>
        </row>
        <row r="5112">
          <cell r="AC5112">
            <v>0</v>
          </cell>
        </row>
        <row r="5113">
          <cell r="AC5113">
            <v>0</v>
          </cell>
        </row>
        <row r="5114">
          <cell r="AC5114">
            <v>0</v>
          </cell>
        </row>
        <row r="5115">
          <cell r="AC5115">
            <v>0</v>
          </cell>
        </row>
        <row r="5116">
          <cell r="AC5116">
            <v>0</v>
          </cell>
        </row>
        <row r="5117">
          <cell r="AC5117">
            <v>0</v>
          </cell>
        </row>
        <row r="5118">
          <cell r="AC5118">
            <v>0</v>
          </cell>
        </row>
        <row r="5119">
          <cell r="AC5119">
            <v>0</v>
          </cell>
        </row>
        <row r="5120">
          <cell r="AC5120">
            <v>0</v>
          </cell>
        </row>
        <row r="5121">
          <cell r="AC5121">
            <v>0</v>
          </cell>
        </row>
        <row r="5122">
          <cell r="AC5122">
            <v>0</v>
          </cell>
        </row>
        <row r="5123">
          <cell r="AC5123">
            <v>0</v>
          </cell>
        </row>
        <row r="5124">
          <cell r="AC5124">
            <v>0</v>
          </cell>
        </row>
        <row r="5125">
          <cell r="AC5125">
            <v>0</v>
          </cell>
        </row>
        <row r="5126">
          <cell r="AC5126">
            <v>0</v>
          </cell>
        </row>
        <row r="5127">
          <cell r="AC5127">
            <v>0</v>
          </cell>
        </row>
        <row r="5128">
          <cell r="AC5128">
            <v>0</v>
          </cell>
        </row>
        <row r="5129">
          <cell r="AC5129">
            <v>0</v>
          </cell>
        </row>
        <row r="5130">
          <cell r="AC5130">
            <v>0</v>
          </cell>
        </row>
        <row r="5131">
          <cell r="AC5131">
            <v>0</v>
          </cell>
        </row>
        <row r="5132">
          <cell r="AC5132">
            <v>0</v>
          </cell>
        </row>
        <row r="5133">
          <cell r="AC5133">
            <v>0</v>
          </cell>
        </row>
        <row r="5134">
          <cell r="AC5134">
            <v>0</v>
          </cell>
        </row>
        <row r="5135">
          <cell r="AC5135">
            <v>0</v>
          </cell>
        </row>
        <row r="5136">
          <cell r="AC5136">
            <v>0</v>
          </cell>
        </row>
        <row r="5137">
          <cell r="AC5137">
            <v>0</v>
          </cell>
        </row>
        <row r="5138">
          <cell r="AC5138">
            <v>0</v>
          </cell>
        </row>
        <row r="5139">
          <cell r="AC5139">
            <v>0</v>
          </cell>
        </row>
        <row r="5140">
          <cell r="AC5140">
            <v>0</v>
          </cell>
        </row>
        <row r="5141">
          <cell r="AC5141">
            <v>0</v>
          </cell>
        </row>
        <row r="5142">
          <cell r="AC5142">
            <v>0</v>
          </cell>
        </row>
        <row r="5143">
          <cell r="AC5143">
            <v>0</v>
          </cell>
        </row>
        <row r="5144">
          <cell r="AC5144">
            <v>0</v>
          </cell>
        </row>
        <row r="5145">
          <cell r="AC5145">
            <v>0</v>
          </cell>
        </row>
        <row r="5146">
          <cell r="AC5146">
            <v>0</v>
          </cell>
        </row>
        <row r="5147">
          <cell r="AC5147">
            <v>0</v>
          </cell>
        </row>
        <row r="5148">
          <cell r="AC5148">
            <v>0</v>
          </cell>
        </row>
        <row r="5149">
          <cell r="AC5149">
            <v>0</v>
          </cell>
        </row>
        <row r="5150">
          <cell r="AC5150">
            <v>0</v>
          </cell>
        </row>
        <row r="5151">
          <cell r="AC5151">
            <v>0</v>
          </cell>
        </row>
        <row r="5152">
          <cell r="AC5152">
            <v>0</v>
          </cell>
        </row>
        <row r="5153">
          <cell r="AC5153">
            <v>0</v>
          </cell>
        </row>
        <row r="5154">
          <cell r="AC5154">
            <v>0</v>
          </cell>
        </row>
        <row r="5155">
          <cell r="AC5155">
            <v>0</v>
          </cell>
        </row>
        <row r="5156">
          <cell r="AC5156">
            <v>0</v>
          </cell>
        </row>
        <row r="5157">
          <cell r="AC5157">
            <v>0</v>
          </cell>
        </row>
        <row r="5158">
          <cell r="AC5158">
            <v>0</v>
          </cell>
        </row>
        <row r="5159">
          <cell r="AC5159">
            <v>0</v>
          </cell>
        </row>
        <row r="5160">
          <cell r="AC5160">
            <v>0</v>
          </cell>
        </row>
        <row r="5161">
          <cell r="AC5161">
            <v>0</v>
          </cell>
        </row>
        <row r="5162">
          <cell r="AC5162">
            <v>0</v>
          </cell>
        </row>
        <row r="5163">
          <cell r="AC5163">
            <v>0</v>
          </cell>
        </row>
        <row r="5164">
          <cell r="AC5164">
            <v>0</v>
          </cell>
        </row>
        <row r="5165">
          <cell r="AC5165">
            <v>0</v>
          </cell>
        </row>
        <row r="5166">
          <cell r="AC5166">
            <v>0</v>
          </cell>
        </row>
        <row r="5167">
          <cell r="AC5167">
            <v>0</v>
          </cell>
        </row>
        <row r="5168">
          <cell r="AC5168">
            <v>0</v>
          </cell>
        </row>
        <row r="5169">
          <cell r="AC5169">
            <v>0</v>
          </cell>
        </row>
        <row r="5170">
          <cell r="AC5170">
            <v>0</v>
          </cell>
        </row>
        <row r="5171">
          <cell r="AC5171">
            <v>0</v>
          </cell>
        </row>
        <row r="5172">
          <cell r="AC5172">
            <v>0</v>
          </cell>
        </row>
        <row r="5173">
          <cell r="AC5173">
            <v>0</v>
          </cell>
        </row>
        <row r="5174">
          <cell r="AC5174">
            <v>0</v>
          </cell>
        </row>
        <row r="5175">
          <cell r="AC5175">
            <v>0</v>
          </cell>
        </row>
        <row r="5176">
          <cell r="AC5176">
            <v>0</v>
          </cell>
        </row>
        <row r="5177">
          <cell r="AC5177">
            <v>0</v>
          </cell>
        </row>
        <row r="5178">
          <cell r="AC5178">
            <v>0</v>
          </cell>
        </row>
        <row r="5179">
          <cell r="AC5179">
            <v>0</v>
          </cell>
        </row>
        <row r="5180">
          <cell r="AC5180">
            <v>0</v>
          </cell>
        </row>
        <row r="5181">
          <cell r="AC5181">
            <v>0</v>
          </cell>
        </row>
        <row r="5182">
          <cell r="AC5182">
            <v>0</v>
          </cell>
        </row>
        <row r="5183">
          <cell r="AC5183">
            <v>0</v>
          </cell>
        </row>
        <row r="5184">
          <cell r="AC5184">
            <v>0</v>
          </cell>
        </row>
        <row r="5185">
          <cell r="AC5185">
            <v>0</v>
          </cell>
        </row>
        <row r="5186">
          <cell r="AC5186">
            <v>0</v>
          </cell>
        </row>
        <row r="5187">
          <cell r="AC5187">
            <v>0</v>
          </cell>
        </row>
        <row r="5188">
          <cell r="AC5188">
            <v>0</v>
          </cell>
        </row>
        <row r="5189">
          <cell r="AC5189">
            <v>0</v>
          </cell>
        </row>
        <row r="5190">
          <cell r="AC5190">
            <v>0</v>
          </cell>
        </row>
        <row r="5191">
          <cell r="AC5191">
            <v>0</v>
          </cell>
        </row>
        <row r="5192">
          <cell r="AC5192">
            <v>0</v>
          </cell>
        </row>
        <row r="5193">
          <cell r="AC5193">
            <v>0</v>
          </cell>
        </row>
        <row r="5194">
          <cell r="AC5194">
            <v>0</v>
          </cell>
        </row>
        <row r="5195">
          <cell r="AC5195">
            <v>0</v>
          </cell>
        </row>
        <row r="5196">
          <cell r="AC5196">
            <v>0</v>
          </cell>
        </row>
        <row r="5197">
          <cell r="AC5197">
            <v>0</v>
          </cell>
        </row>
        <row r="5198">
          <cell r="AC5198">
            <v>0</v>
          </cell>
        </row>
        <row r="5199">
          <cell r="AC5199">
            <v>0</v>
          </cell>
        </row>
        <row r="5200">
          <cell r="AC5200">
            <v>0</v>
          </cell>
        </row>
        <row r="5201">
          <cell r="AC5201">
            <v>0</v>
          </cell>
        </row>
        <row r="5202">
          <cell r="AC5202">
            <v>0</v>
          </cell>
        </row>
        <row r="5203">
          <cell r="AC5203">
            <v>0</v>
          </cell>
        </row>
        <row r="5204">
          <cell r="AC5204">
            <v>0</v>
          </cell>
        </row>
        <row r="5205">
          <cell r="AC5205">
            <v>0</v>
          </cell>
        </row>
        <row r="5206">
          <cell r="AC5206">
            <v>0</v>
          </cell>
        </row>
        <row r="5207">
          <cell r="AC5207">
            <v>0</v>
          </cell>
        </row>
        <row r="5208">
          <cell r="AC5208">
            <v>0</v>
          </cell>
        </row>
        <row r="5209">
          <cell r="AC5209">
            <v>0</v>
          </cell>
        </row>
        <row r="5210">
          <cell r="AC5210">
            <v>0</v>
          </cell>
        </row>
        <row r="5211">
          <cell r="AC5211">
            <v>0</v>
          </cell>
        </row>
        <row r="5212">
          <cell r="AC5212">
            <v>0</v>
          </cell>
        </row>
        <row r="5213">
          <cell r="AC5213">
            <v>0</v>
          </cell>
        </row>
        <row r="5214">
          <cell r="AC5214">
            <v>0</v>
          </cell>
        </row>
        <row r="5215">
          <cell r="AC5215">
            <v>0</v>
          </cell>
        </row>
        <row r="5216">
          <cell r="AC5216">
            <v>0</v>
          </cell>
        </row>
        <row r="5217">
          <cell r="AC5217">
            <v>0</v>
          </cell>
        </row>
        <row r="5218">
          <cell r="AC5218">
            <v>0</v>
          </cell>
        </row>
        <row r="5219">
          <cell r="AC5219">
            <v>0</v>
          </cell>
        </row>
        <row r="5220">
          <cell r="AC5220">
            <v>0</v>
          </cell>
        </row>
        <row r="5221">
          <cell r="AC5221">
            <v>0</v>
          </cell>
        </row>
        <row r="5222">
          <cell r="AC5222">
            <v>0</v>
          </cell>
        </row>
        <row r="5223">
          <cell r="AC5223">
            <v>0</v>
          </cell>
        </row>
        <row r="5224">
          <cell r="AC5224">
            <v>0</v>
          </cell>
        </row>
        <row r="5225">
          <cell r="AC5225">
            <v>0</v>
          </cell>
        </row>
        <row r="5226">
          <cell r="AC5226">
            <v>0</v>
          </cell>
        </row>
        <row r="5227">
          <cell r="AC5227">
            <v>0</v>
          </cell>
        </row>
        <row r="5228">
          <cell r="AC5228">
            <v>0</v>
          </cell>
        </row>
        <row r="5229">
          <cell r="AC5229">
            <v>0</v>
          </cell>
        </row>
        <row r="5230">
          <cell r="AC5230">
            <v>0</v>
          </cell>
        </row>
        <row r="5231">
          <cell r="AC5231">
            <v>0</v>
          </cell>
        </row>
        <row r="5232">
          <cell r="AC5232">
            <v>0</v>
          </cell>
        </row>
        <row r="5233">
          <cell r="AC5233">
            <v>0</v>
          </cell>
        </row>
        <row r="5234">
          <cell r="AC5234">
            <v>0</v>
          </cell>
        </row>
        <row r="5235">
          <cell r="AC5235">
            <v>0</v>
          </cell>
        </row>
        <row r="5236">
          <cell r="AC5236">
            <v>0</v>
          </cell>
        </row>
        <row r="5237">
          <cell r="AC5237">
            <v>0</v>
          </cell>
        </row>
        <row r="5238">
          <cell r="AC5238">
            <v>0</v>
          </cell>
        </row>
        <row r="5239">
          <cell r="AC5239">
            <v>0</v>
          </cell>
        </row>
        <row r="5240">
          <cell r="AC5240">
            <v>0</v>
          </cell>
        </row>
        <row r="5241">
          <cell r="AC5241">
            <v>0</v>
          </cell>
        </row>
        <row r="5242">
          <cell r="AC5242">
            <v>0</v>
          </cell>
        </row>
        <row r="5243">
          <cell r="AC5243">
            <v>0</v>
          </cell>
        </row>
        <row r="5244">
          <cell r="AC5244">
            <v>0</v>
          </cell>
        </row>
        <row r="5245">
          <cell r="AC5245">
            <v>0</v>
          </cell>
        </row>
        <row r="5246">
          <cell r="AC5246">
            <v>0</v>
          </cell>
        </row>
        <row r="5247">
          <cell r="AC5247">
            <v>0</v>
          </cell>
        </row>
        <row r="5248">
          <cell r="AC5248">
            <v>0</v>
          </cell>
        </row>
        <row r="5249">
          <cell r="AC5249">
            <v>0</v>
          </cell>
        </row>
        <row r="5250">
          <cell r="AC5250">
            <v>0</v>
          </cell>
        </row>
        <row r="5251">
          <cell r="AC5251">
            <v>0</v>
          </cell>
        </row>
        <row r="5252">
          <cell r="AC5252">
            <v>0</v>
          </cell>
        </row>
        <row r="5253">
          <cell r="AC5253">
            <v>0</v>
          </cell>
        </row>
        <row r="5254">
          <cell r="AC5254">
            <v>0</v>
          </cell>
        </row>
        <row r="5255">
          <cell r="AC5255">
            <v>0</v>
          </cell>
        </row>
        <row r="5256">
          <cell r="AC5256">
            <v>0</v>
          </cell>
        </row>
        <row r="5257">
          <cell r="AC5257">
            <v>0</v>
          </cell>
        </row>
        <row r="5258">
          <cell r="AC5258">
            <v>0</v>
          </cell>
        </row>
        <row r="5259">
          <cell r="AC5259">
            <v>0</v>
          </cell>
        </row>
        <row r="5260">
          <cell r="AC5260">
            <v>0</v>
          </cell>
        </row>
        <row r="5261">
          <cell r="AC5261">
            <v>0</v>
          </cell>
        </row>
        <row r="5262">
          <cell r="AC5262">
            <v>0</v>
          </cell>
        </row>
        <row r="5263">
          <cell r="AC5263">
            <v>0</v>
          </cell>
        </row>
        <row r="5264">
          <cell r="AC5264">
            <v>0</v>
          </cell>
        </row>
        <row r="5265">
          <cell r="AC5265">
            <v>0</v>
          </cell>
        </row>
        <row r="5266">
          <cell r="AC5266">
            <v>0</v>
          </cell>
        </row>
        <row r="5267">
          <cell r="AC5267">
            <v>0</v>
          </cell>
        </row>
        <row r="5268">
          <cell r="AC5268">
            <v>0</v>
          </cell>
        </row>
        <row r="5269">
          <cell r="AC5269">
            <v>0</v>
          </cell>
        </row>
        <row r="5270">
          <cell r="AC5270">
            <v>0</v>
          </cell>
        </row>
        <row r="5271">
          <cell r="AC5271">
            <v>0</v>
          </cell>
        </row>
        <row r="5272">
          <cell r="AC5272">
            <v>0</v>
          </cell>
        </row>
        <row r="5273">
          <cell r="AC5273">
            <v>0</v>
          </cell>
        </row>
        <row r="5274">
          <cell r="AC5274">
            <v>0</v>
          </cell>
        </row>
        <row r="5275">
          <cell r="AC5275">
            <v>0</v>
          </cell>
        </row>
        <row r="5276">
          <cell r="AC5276">
            <v>0</v>
          </cell>
        </row>
        <row r="5277">
          <cell r="AC5277">
            <v>0</v>
          </cell>
        </row>
        <row r="5278">
          <cell r="AC5278">
            <v>0</v>
          </cell>
        </row>
        <row r="5279">
          <cell r="AC5279">
            <v>0</v>
          </cell>
        </row>
        <row r="5280">
          <cell r="AC5280">
            <v>0</v>
          </cell>
        </row>
        <row r="5281">
          <cell r="AC5281">
            <v>0</v>
          </cell>
        </row>
        <row r="5282">
          <cell r="AC5282">
            <v>0</v>
          </cell>
        </row>
        <row r="5283">
          <cell r="AC5283">
            <v>0</v>
          </cell>
        </row>
        <row r="5284">
          <cell r="AC5284">
            <v>0</v>
          </cell>
        </row>
        <row r="5285">
          <cell r="AC5285">
            <v>0</v>
          </cell>
        </row>
        <row r="5286">
          <cell r="AC5286">
            <v>0</v>
          </cell>
        </row>
        <row r="5287">
          <cell r="AC5287">
            <v>0</v>
          </cell>
        </row>
        <row r="5288">
          <cell r="AC5288">
            <v>0</v>
          </cell>
        </row>
        <row r="5289">
          <cell r="AC5289">
            <v>0</v>
          </cell>
        </row>
        <row r="5290">
          <cell r="AC5290">
            <v>0</v>
          </cell>
        </row>
        <row r="5291">
          <cell r="AC5291">
            <v>0</v>
          </cell>
        </row>
        <row r="5292">
          <cell r="AC5292">
            <v>0</v>
          </cell>
        </row>
        <row r="5293">
          <cell r="AC5293">
            <v>0</v>
          </cell>
        </row>
        <row r="5294">
          <cell r="AC5294">
            <v>0</v>
          </cell>
        </row>
        <row r="5295">
          <cell r="AC5295">
            <v>0</v>
          </cell>
        </row>
        <row r="5296">
          <cell r="AC5296">
            <v>0</v>
          </cell>
        </row>
        <row r="5297">
          <cell r="AC5297">
            <v>0</v>
          </cell>
        </row>
        <row r="5298">
          <cell r="AC5298">
            <v>0</v>
          </cell>
        </row>
        <row r="5299">
          <cell r="AC5299">
            <v>0</v>
          </cell>
        </row>
        <row r="5300">
          <cell r="AC5300">
            <v>0</v>
          </cell>
        </row>
        <row r="5301">
          <cell r="AC5301">
            <v>0</v>
          </cell>
        </row>
        <row r="5302">
          <cell r="AC5302">
            <v>0</v>
          </cell>
        </row>
        <row r="5303">
          <cell r="AC5303">
            <v>0</v>
          </cell>
        </row>
        <row r="5304">
          <cell r="AC5304">
            <v>0</v>
          </cell>
        </row>
        <row r="5305">
          <cell r="AC5305">
            <v>0</v>
          </cell>
        </row>
        <row r="5306">
          <cell r="AC5306">
            <v>0</v>
          </cell>
        </row>
        <row r="5307">
          <cell r="AC5307">
            <v>0</v>
          </cell>
        </row>
        <row r="5308">
          <cell r="AC5308">
            <v>0</v>
          </cell>
        </row>
        <row r="5309">
          <cell r="AC5309">
            <v>0</v>
          </cell>
        </row>
        <row r="5310">
          <cell r="AC5310">
            <v>0</v>
          </cell>
        </row>
        <row r="5311">
          <cell r="AC5311">
            <v>0</v>
          </cell>
        </row>
        <row r="5312">
          <cell r="AC5312">
            <v>0</v>
          </cell>
        </row>
        <row r="5313">
          <cell r="AC5313">
            <v>0</v>
          </cell>
        </row>
        <row r="5314">
          <cell r="AC5314">
            <v>0</v>
          </cell>
        </row>
        <row r="5315">
          <cell r="AC5315">
            <v>0</v>
          </cell>
        </row>
        <row r="5316">
          <cell r="AC5316">
            <v>0</v>
          </cell>
        </row>
        <row r="5317">
          <cell r="AC5317">
            <v>0</v>
          </cell>
        </row>
        <row r="5318">
          <cell r="AC5318">
            <v>0</v>
          </cell>
        </row>
        <row r="5319">
          <cell r="AC5319">
            <v>0</v>
          </cell>
        </row>
        <row r="5320">
          <cell r="AC5320">
            <v>0</v>
          </cell>
        </row>
        <row r="5321">
          <cell r="AC5321">
            <v>0</v>
          </cell>
        </row>
        <row r="5322">
          <cell r="AC5322">
            <v>0</v>
          </cell>
        </row>
        <row r="5323">
          <cell r="AC5323">
            <v>0</v>
          </cell>
        </row>
        <row r="5324">
          <cell r="AC5324">
            <v>0</v>
          </cell>
        </row>
        <row r="5325">
          <cell r="AC5325">
            <v>0</v>
          </cell>
        </row>
        <row r="5326">
          <cell r="AC5326">
            <v>0</v>
          </cell>
        </row>
        <row r="5327">
          <cell r="AC5327">
            <v>0</v>
          </cell>
        </row>
        <row r="5328">
          <cell r="AC5328">
            <v>0</v>
          </cell>
        </row>
        <row r="5329">
          <cell r="AC5329">
            <v>0</v>
          </cell>
        </row>
        <row r="5330">
          <cell r="AC5330">
            <v>0</v>
          </cell>
        </row>
        <row r="5331">
          <cell r="AC5331">
            <v>0</v>
          </cell>
        </row>
        <row r="5332">
          <cell r="AC5332">
            <v>0</v>
          </cell>
        </row>
        <row r="5333">
          <cell r="AC5333">
            <v>0</v>
          </cell>
        </row>
        <row r="5334">
          <cell r="AC5334">
            <v>0</v>
          </cell>
        </row>
        <row r="5335">
          <cell r="AC5335">
            <v>0</v>
          </cell>
        </row>
        <row r="5336">
          <cell r="AC5336">
            <v>0</v>
          </cell>
        </row>
        <row r="5337">
          <cell r="AC5337">
            <v>0</v>
          </cell>
        </row>
        <row r="5338">
          <cell r="AC5338">
            <v>0</v>
          </cell>
        </row>
        <row r="5339">
          <cell r="AC5339">
            <v>0</v>
          </cell>
        </row>
        <row r="5340">
          <cell r="AC5340">
            <v>0</v>
          </cell>
        </row>
        <row r="5341">
          <cell r="AC5341">
            <v>0</v>
          </cell>
        </row>
        <row r="5342">
          <cell r="AC5342">
            <v>0</v>
          </cell>
        </row>
        <row r="5343">
          <cell r="AC5343">
            <v>0</v>
          </cell>
        </row>
        <row r="5344">
          <cell r="AC5344">
            <v>0</v>
          </cell>
        </row>
        <row r="5345">
          <cell r="AC5345">
            <v>0</v>
          </cell>
        </row>
        <row r="5346">
          <cell r="AC5346">
            <v>0</v>
          </cell>
        </row>
        <row r="5347">
          <cell r="AC5347">
            <v>0</v>
          </cell>
        </row>
        <row r="5348">
          <cell r="AC5348">
            <v>0</v>
          </cell>
        </row>
        <row r="5349">
          <cell r="AC5349">
            <v>0</v>
          </cell>
        </row>
        <row r="5350">
          <cell r="AC5350">
            <v>0</v>
          </cell>
        </row>
        <row r="5351">
          <cell r="AC5351">
            <v>0</v>
          </cell>
        </row>
        <row r="5352">
          <cell r="AC5352">
            <v>0</v>
          </cell>
        </row>
        <row r="5353">
          <cell r="AC5353">
            <v>0</v>
          </cell>
        </row>
        <row r="5354">
          <cell r="AC5354">
            <v>0</v>
          </cell>
        </row>
        <row r="5355">
          <cell r="AC5355">
            <v>0</v>
          </cell>
        </row>
        <row r="5356">
          <cell r="AC5356">
            <v>0</v>
          </cell>
        </row>
        <row r="5357">
          <cell r="AC5357">
            <v>0</v>
          </cell>
        </row>
        <row r="5358">
          <cell r="AC5358">
            <v>0</v>
          </cell>
        </row>
        <row r="5359">
          <cell r="AC5359">
            <v>0</v>
          </cell>
        </row>
        <row r="5360">
          <cell r="AC5360">
            <v>0</v>
          </cell>
        </row>
        <row r="5361">
          <cell r="AC5361">
            <v>0</v>
          </cell>
        </row>
        <row r="5362">
          <cell r="AC5362">
            <v>0</v>
          </cell>
        </row>
        <row r="5363">
          <cell r="AC5363">
            <v>0</v>
          </cell>
        </row>
        <row r="5364">
          <cell r="AC5364">
            <v>0</v>
          </cell>
        </row>
        <row r="5365">
          <cell r="AC5365">
            <v>0</v>
          </cell>
        </row>
        <row r="5366">
          <cell r="AC5366">
            <v>0</v>
          </cell>
        </row>
        <row r="5367">
          <cell r="AC5367">
            <v>0</v>
          </cell>
        </row>
        <row r="5368">
          <cell r="AC5368">
            <v>0</v>
          </cell>
        </row>
        <row r="5369">
          <cell r="AC5369">
            <v>0</v>
          </cell>
        </row>
        <row r="5370">
          <cell r="AC5370">
            <v>0</v>
          </cell>
        </row>
        <row r="5371">
          <cell r="AC5371">
            <v>0</v>
          </cell>
        </row>
        <row r="5372">
          <cell r="AC5372">
            <v>0</v>
          </cell>
        </row>
        <row r="5373">
          <cell r="AC5373">
            <v>0</v>
          </cell>
        </row>
        <row r="5374">
          <cell r="AC5374">
            <v>0</v>
          </cell>
        </row>
        <row r="5375">
          <cell r="AC5375">
            <v>0</v>
          </cell>
        </row>
        <row r="5376">
          <cell r="AC5376">
            <v>0</v>
          </cell>
        </row>
        <row r="5377">
          <cell r="AC5377">
            <v>0</v>
          </cell>
        </row>
        <row r="5378">
          <cell r="AC5378">
            <v>0</v>
          </cell>
        </row>
        <row r="5379">
          <cell r="AC5379">
            <v>0</v>
          </cell>
        </row>
        <row r="5380">
          <cell r="AC5380">
            <v>0</v>
          </cell>
        </row>
        <row r="5381">
          <cell r="AC5381">
            <v>0</v>
          </cell>
        </row>
        <row r="5382">
          <cell r="AC5382">
            <v>0</v>
          </cell>
        </row>
        <row r="5383">
          <cell r="AC5383">
            <v>0</v>
          </cell>
        </row>
        <row r="5384">
          <cell r="AC5384">
            <v>0</v>
          </cell>
        </row>
        <row r="5385">
          <cell r="AC5385">
            <v>0</v>
          </cell>
        </row>
        <row r="5386">
          <cell r="AC5386">
            <v>0</v>
          </cell>
        </row>
        <row r="5387">
          <cell r="AC5387">
            <v>0</v>
          </cell>
        </row>
        <row r="5388">
          <cell r="AC5388">
            <v>0</v>
          </cell>
        </row>
        <row r="5389">
          <cell r="AC5389">
            <v>0</v>
          </cell>
        </row>
        <row r="5390">
          <cell r="AC5390">
            <v>0</v>
          </cell>
        </row>
        <row r="5391">
          <cell r="AC5391">
            <v>0</v>
          </cell>
        </row>
        <row r="5392">
          <cell r="AC5392">
            <v>0</v>
          </cell>
        </row>
        <row r="5393">
          <cell r="AC5393">
            <v>0</v>
          </cell>
        </row>
        <row r="5394">
          <cell r="AC5394">
            <v>0</v>
          </cell>
        </row>
        <row r="5395">
          <cell r="AC5395">
            <v>0</v>
          </cell>
        </row>
        <row r="5396">
          <cell r="AC5396">
            <v>0</v>
          </cell>
        </row>
        <row r="5397">
          <cell r="AC5397">
            <v>0</v>
          </cell>
        </row>
        <row r="5398">
          <cell r="AC5398">
            <v>0</v>
          </cell>
        </row>
        <row r="5399">
          <cell r="AC5399">
            <v>0</v>
          </cell>
        </row>
        <row r="5400">
          <cell r="AC5400">
            <v>0</v>
          </cell>
        </row>
        <row r="5401">
          <cell r="AC5401">
            <v>0</v>
          </cell>
        </row>
        <row r="5402">
          <cell r="AC5402">
            <v>0</v>
          </cell>
        </row>
        <row r="5403">
          <cell r="AC5403">
            <v>0</v>
          </cell>
        </row>
        <row r="5404">
          <cell r="AC5404">
            <v>0</v>
          </cell>
        </row>
        <row r="5405">
          <cell r="AC5405">
            <v>0</v>
          </cell>
        </row>
        <row r="5406">
          <cell r="AC5406">
            <v>0</v>
          </cell>
        </row>
        <row r="5407">
          <cell r="AC5407">
            <v>0</v>
          </cell>
        </row>
        <row r="5408">
          <cell r="AC5408">
            <v>0</v>
          </cell>
        </row>
        <row r="5409">
          <cell r="AC5409">
            <v>0</v>
          </cell>
        </row>
        <row r="5410">
          <cell r="AC5410">
            <v>0</v>
          </cell>
        </row>
        <row r="5411">
          <cell r="AC5411">
            <v>0</v>
          </cell>
        </row>
        <row r="5412">
          <cell r="AC5412">
            <v>0</v>
          </cell>
        </row>
        <row r="5413">
          <cell r="AC5413">
            <v>0</v>
          </cell>
        </row>
        <row r="5414">
          <cell r="AC5414">
            <v>0</v>
          </cell>
        </row>
        <row r="5415">
          <cell r="AC5415">
            <v>0</v>
          </cell>
        </row>
        <row r="5416">
          <cell r="AC5416">
            <v>0</v>
          </cell>
        </row>
        <row r="5417">
          <cell r="AC5417">
            <v>0</v>
          </cell>
        </row>
        <row r="5418">
          <cell r="AC5418">
            <v>0</v>
          </cell>
        </row>
        <row r="5419">
          <cell r="AC5419">
            <v>0</v>
          </cell>
        </row>
        <row r="5420">
          <cell r="AC5420">
            <v>0</v>
          </cell>
        </row>
        <row r="5421">
          <cell r="AC5421">
            <v>0</v>
          </cell>
        </row>
        <row r="5422">
          <cell r="AC5422">
            <v>0</v>
          </cell>
        </row>
        <row r="5423">
          <cell r="AC5423">
            <v>0</v>
          </cell>
        </row>
        <row r="5424">
          <cell r="AC5424">
            <v>0</v>
          </cell>
        </row>
        <row r="5425">
          <cell r="AC5425">
            <v>0</v>
          </cell>
        </row>
        <row r="5426">
          <cell r="AC5426">
            <v>0</v>
          </cell>
        </row>
        <row r="5427">
          <cell r="AC5427">
            <v>0</v>
          </cell>
        </row>
        <row r="5428">
          <cell r="AC5428">
            <v>0</v>
          </cell>
        </row>
        <row r="5429">
          <cell r="AC5429">
            <v>0</v>
          </cell>
        </row>
        <row r="5430">
          <cell r="AC5430">
            <v>0</v>
          </cell>
        </row>
        <row r="5431">
          <cell r="AC5431">
            <v>0</v>
          </cell>
        </row>
        <row r="5432">
          <cell r="AC5432">
            <v>0</v>
          </cell>
        </row>
        <row r="5433">
          <cell r="AC5433">
            <v>0</v>
          </cell>
        </row>
        <row r="5434">
          <cell r="AC5434">
            <v>0</v>
          </cell>
        </row>
        <row r="5435">
          <cell r="AC5435">
            <v>0</v>
          </cell>
        </row>
        <row r="5436">
          <cell r="AC5436">
            <v>0</v>
          </cell>
        </row>
        <row r="5437">
          <cell r="AC5437">
            <v>0</v>
          </cell>
        </row>
        <row r="5438">
          <cell r="AC5438">
            <v>0</v>
          </cell>
        </row>
        <row r="5439">
          <cell r="AC5439">
            <v>0</v>
          </cell>
        </row>
        <row r="5440">
          <cell r="AC5440">
            <v>0</v>
          </cell>
        </row>
        <row r="5441">
          <cell r="AC5441">
            <v>0</v>
          </cell>
        </row>
        <row r="5442">
          <cell r="AC5442">
            <v>0</v>
          </cell>
        </row>
        <row r="5443">
          <cell r="AC5443">
            <v>0</v>
          </cell>
        </row>
        <row r="5444">
          <cell r="AC5444">
            <v>0</v>
          </cell>
        </row>
        <row r="5445">
          <cell r="AC5445">
            <v>0</v>
          </cell>
        </row>
        <row r="5446">
          <cell r="AC5446">
            <v>0</v>
          </cell>
        </row>
        <row r="5447">
          <cell r="AC5447">
            <v>0</v>
          </cell>
        </row>
        <row r="5448">
          <cell r="AC5448">
            <v>0</v>
          </cell>
        </row>
        <row r="5449">
          <cell r="AC5449">
            <v>0</v>
          </cell>
        </row>
        <row r="5450">
          <cell r="AC5450">
            <v>0</v>
          </cell>
        </row>
        <row r="5451">
          <cell r="AC5451">
            <v>0</v>
          </cell>
        </row>
        <row r="5452">
          <cell r="AC5452">
            <v>0</v>
          </cell>
        </row>
        <row r="5453">
          <cell r="AC5453">
            <v>0</v>
          </cell>
        </row>
        <row r="5454">
          <cell r="AC5454">
            <v>0</v>
          </cell>
        </row>
        <row r="5455">
          <cell r="AC5455">
            <v>0</v>
          </cell>
        </row>
        <row r="5456">
          <cell r="AC5456">
            <v>0</v>
          </cell>
        </row>
        <row r="5457">
          <cell r="AC5457">
            <v>0</v>
          </cell>
        </row>
        <row r="5458">
          <cell r="AC5458">
            <v>0</v>
          </cell>
        </row>
        <row r="5459">
          <cell r="AC5459">
            <v>0</v>
          </cell>
        </row>
        <row r="5460">
          <cell r="AC5460">
            <v>0</v>
          </cell>
        </row>
        <row r="5461">
          <cell r="AC5461">
            <v>0</v>
          </cell>
        </row>
        <row r="5462">
          <cell r="AC5462">
            <v>0</v>
          </cell>
        </row>
        <row r="5463">
          <cell r="AC5463">
            <v>0</v>
          </cell>
        </row>
        <row r="5464">
          <cell r="AC5464">
            <v>0</v>
          </cell>
        </row>
        <row r="5465">
          <cell r="AC5465">
            <v>0</v>
          </cell>
        </row>
        <row r="5466">
          <cell r="AC5466">
            <v>0</v>
          </cell>
        </row>
        <row r="5467">
          <cell r="AC5467">
            <v>0</v>
          </cell>
        </row>
        <row r="5468">
          <cell r="AC5468">
            <v>0</v>
          </cell>
        </row>
        <row r="5469">
          <cell r="AC5469">
            <v>0</v>
          </cell>
        </row>
        <row r="5470">
          <cell r="AC5470">
            <v>0</v>
          </cell>
        </row>
        <row r="5471">
          <cell r="AC5471">
            <v>0</v>
          </cell>
        </row>
        <row r="5472">
          <cell r="AC5472">
            <v>0</v>
          </cell>
        </row>
        <row r="5473">
          <cell r="AC5473">
            <v>0</v>
          </cell>
        </row>
        <row r="5474">
          <cell r="AC5474">
            <v>0</v>
          </cell>
        </row>
        <row r="5475">
          <cell r="AC5475">
            <v>0</v>
          </cell>
        </row>
        <row r="5476">
          <cell r="AC5476">
            <v>0</v>
          </cell>
        </row>
        <row r="5477">
          <cell r="AC5477">
            <v>0</v>
          </cell>
        </row>
        <row r="5478">
          <cell r="AC5478">
            <v>0</v>
          </cell>
        </row>
        <row r="5479">
          <cell r="AC5479">
            <v>0</v>
          </cell>
        </row>
        <row r="5480">
          <cell r="AC5480">
            <v>0</v>
          </cell>
        </row>
        <row r="5481">
          <cell r="AC5481">
            <v>0</v>
          </cell>
        </row>
        <row r="5482">
          <cell r="AC5482">
            <v>0</v>
          </cell>
        </row>
        <row r="5483">
          <cell r="AC5483">
            <v>0</v>
          </cell>
        </row>
        <row r="5484">
          <cell r="AC5484">
            <v>0</v>
          </cell>
        </row>
        <row r="5485">
          <cell r="AC5485">
            <v>0</v>
          </cell>
        </row>
        <row r="5486">
          <cell r="AC5486">
            <v>0</v>
          </cell>
        </row>
        <row r="5487">
          <cell r="AC5487">
            <v>0</v>
          </cell>
        </row>
        <row r="5488">
          <cell r="AC5488">
            <v>0</v>
          </cell>
        </row>
        <row r="5489">
          <cell r="AC5489">
            <v>0</v>
          </cell>
        </row>
        <row r="5490">
          <cell r="AC5490">
            <v>0</v>
          </cell>
        </row>
        <row r="5491">
          <cell r="AC5491">
            <v>0</v>
          </cell>
        </row>
        <row r="5492">
          <cell r="AC5492">
            <v>0</v>
          </cell>
        </row>
        <row r="5493">
          <cell r="AC5493">
            <v>0</v>
          </cell>
        </row>
        <row r="5494">
          <cell r="AC5494">
            <v>0</v>
          </cell>
        </row>
        <row r="5495">
          <cell r="AC5495">
            <v>0</v>
          </cell>
        </row>
        <row r="5496">
          <cell r="AC5496">
            <v>0</v>
          </cell>
        </row>
        <row r="5497">
          <cell r="AC5497">
            <v>0</v>
          </cell>
        </row>
        <row r="5498">
          <cell r="AC5498">
            <v>0</v>
          </cell>
        </row>
        <row r="5499">
          <cell r="AC5499">
            <v>0</v>
          </cell>
        </row>
        <row r="5500">
          <cell r="AC5500">
            <v>0</v>
          </cell>
        </row>
        <row r="5501">
          <cell r="AC5501">
            <v>0</v>
          </cell>
        </row>
        <row r="5502">
          <cell r="AC5502">
            <v>0</v>
          </cell>
        </row>
        <row r="5503">
          <cell r="AC5503">
            <v>0</v>
          </cell>
        </row>
        <row r="5504">
          <cell r="AC5504">
            <v>0</v>
          </cell>
        </row>
        <row r="5505">
          <cell r="AC5505">
            <v>0</v>
          </cell>
        </row>
        <row r="5506">
          <cell r="AC5506">
            <v>0</v>
          </cell>
        </row>
        <row r="5507">
          <cell r="AC5507">
            <v>0</v>
          </cell>
        </row>
        <row r="5508">
          <cell r="AC5508">
            <v>0</v>
          </cell>
        </row>
        <row r="5509">
          <cell r="AC5509">
            <v>0</v>
          </cell>
        </row>
        <row r="5510">
          <cell r="AC5510">
            <v>0</v>
          </cell>
        </row>
        <row r="5511">
          <cell r="AC5511">
            <v>0</v>
          </cell>
        </row>
        <row r="5512">
          <cell r="AC5512">
            <v>0</v>
          </cell>
        </row>
        <row r="5513">
          <cell r="AC5513">
            <v>0</v>
          </cell>
        </row>
        <row r="5514">
          <cell r="AC5514">
            <v>0</v>
          </cell>
        </row>
        <row r="5515">
          <cell r="AC5515">
            <v>0</v>
          </cell>
        </row>
        <row r="5516">
          <cell r="AC5516">
            <v>0</v>
          </cell>
        </row>
        <row r="5517">
          <cell r="AC5517">
            <v>0</v>
          </cell>
        </row>
        <row r="5518">
          <cell r="AC5518">
            <v>0</v>
          </cell>
        </row>
        <row r="5519">
          <cell r="AC5519">
            <v>0</v>
          </cell>
        </row>
        <row r="5520">
          <cell r="AC5520">
            <v>0</v>
          </cell>
        </row>
        <row r="5521">
          <cell r="AC5521">
            <v>0</v>
          </cell>
        </row>
        <row r="5522">
          <cell r="AC5522">
            <v>0</v>
          </cell>
        </row>
        <row r="5523">
          <cell r="AC5523">
            <v>0</v>
          </cell>
        </row>
        <row r="5524">
          <cell r="AC5524">
            <v>0</v>
          </cell>
        </row>
        <row r="5525">
          <cell r="AC5525">
            <v>0</v>
          </cell>
        </row>
        <row r="5526">
          <cell r="AC5526">
            <v>0</v>
          </cell>
        </row>
        <row r="5527">
          <cell r="AC5527">
            <v>0</v>
          </cell>
        </row>
        <row r="5528">
          <cell r="AC5528">
            <v>0</v>
          </cell>
        </row>
        <row r="5529">
          <cell r="AC5529">
            <v>0</v>
          </cell>
        </row>
        <row r="5530">
          <cell r="AC5530">
            <v>0</v>
          </cell>
        </row>
        <row r="5531">
          <cell r="AC5531">
            <v>0</v>
          </cell>
        </row>
        <row r="5532">
          <cell r="AC5532">
            <v>0</v>
          </cell>
        </row>
        <row r="5533">
          <cell r="AC5533">
            <v>0</v>
          </cell>
        </row>
        <row r="5534">
          <cell r="AC5534">
            <v>0</v>
          </cell>
        </row>
        <row r="5535">
          <cell r="AC5535">
            <v>0</v>
          </cell>
        </row>
        <row r="5536">
          <cell r="AC5536">
            <v>0</v>
          </cell>
        </row>
        <row r="5537">
          <cell r="AC5537">
            <v>0</v>
          </cell>
        </row>
        <row r="5538">
          <cell r="AC5538">
            <v>0</v>
          </cell>
        </row>
        <row r="5539">
          <cell r="AC5539">
            <v>0</v>
          </cell>
        </row>
        <row r="5540">
          <cell r="AC5540">
            <v>0</v>
          </cell>
        </row>
        <row r="5541">
          <cell r="AC5541">
            <v>0</v>
          </cell>
        </row>
        <row r="5542">
          <cell r="AC5542">
            <v>0</v>
          </cell>
        </row>
        <row r="5543">
          <cell r="AC5543">
            <v>0</v>
          </cell>
        </row>
        <row r="5544">
          <cell r="AC5544">
            <v>0</v>
          </cell>
        </row>
        <row r="5545">
          <cell r="AC5545">
            <v>0</v>
          </cell>
        </row>
        <row r="5546">
          <cell r="AC5546">
            <v>0</v>
          </cell>
        </row>
        <row r="5547">
          <cell r="AC5547">
            <v>0</v>
          </cell>
        </row>
        <row r="5548">
          <cell r="AC5548">
            <v>0</v>
          </cell>
        </row>
        <row r="5549">
          <cell r="AC5549">
            <v>0</v>
          </cell>
        </row>
        <row r="5550">
          <cell r="AC5550">
            <v>0</v>
          </cell>
        </row>
        <row r="5551">
          <cell r="AC5551">
            <v>0</v>
          </cell>
        </row>
        <row r="5552">
          <cell r="AC5552">
            <v>0</v>
          </cell>
        </row>
        <row r="5553">
          <cell r="AC5553">
            <v>0</v>
          </cell>
        </row>
        <row r="5554">
          <cell r="AC5554">
            <v>0</v>
          </cell>
        </row>
        <row r="5555">
          <cell r="AC5555">
            <v>0</v>
          </cell>
        </row>
        <row r="5556">
          <cell r="AC5556">
            <v>0</v>
          </cell>
        </row>
        <row r="5557">
          <cell r="AC5557">
            <v>0</v>
          </cell>
        </row>
        <row r="5558">
          <cell r="AC5558">
            <v>0</v>
          </cell>
        </row>
        <row r="5559">
          <cell r="AC5559">
            <v>0</v>
          </cell>
        </row>
        <row r="5560">
          <cell r="AC5560">
            <v>0</v>
          </cell>
        </row>
        <row r="5561">
          <cell r="AC5561">
            <v>0</v>
          </cell>
        </row>
        <row r="5562">
          <cell r="AC5562">
            <v>0</v>
          </cell>
        </row>
        <row r="5563">
          <cell r="AC5563">
            <v>0</v>
          </cell>
        </row>
        <row r="5564">
          <cell r="AC5564">
            <v>0</v>
          </cell>
        </row>
        <row r="5565">
          <cell r="AC5565">
            <v>0</v>
          </cell>
        </row>
        <row r="5566">
          <cell r="AC5566">
            <v>0</v>
          </cell>
        </row>
        <row r="5567">
          <cell r="AC5567">
            <v>0</v>
          </cell>
        </row>
        <row r="5568">
          <cell r="AC5568">
            <v>0</v>
          </cell>
        </row>
        <row r="5569">
          <cell r="AC5569">
            <v>0</v>
          </cell>
        </row>
        <row r="5570">
          <cell r="AC5570">
            <v>0</v>
          </cell>
        </row>
        <row r="5571">
          <cell r="AC5571">
            <v>0</v>
          </cell>
        </row>
        <row r="5572">
          <cell r="AC5572">
            <v>0</v>
          </cell>
        </row>
        <row r="5573">
          <cell r="AC5573">
            <v>0</v>
          </cell>
        </row>
        <row r="5574">
          <cell r="AC5574">
            <v>0</v>
          </cell>
        </row>
        <row r="5575">
          <cell r="AC5575">
            <v>0</v>
          </cell>
        </row>
        <row r="5576">
          <cell r="AC5576">
            <v>0</v>
          </cell>
        </row>
        <row r="5577">
          <cell r="AC5577">
            <v>0</v>
          </cell>
        </row>
        <row r="5578">
          <cell r="AC5578">
            <v>0</v>
          </cell>
        </row>
        <row r="5579">
          <cell r="AC5579">
            <v>0</v>
          </cell>
        </row>
        <row r="5580">
          <cell r="AC5580">
            <v>0</v>
          </cell>
        </row>
        <row r="5581">
          <cell r="AC5581">
            <v>0</v>
          </cell>
        </row>
        <row r="5582">
          <cell r="AC5582">
            <v>0</v>
          </cell>
        </row>
        <row r="5583">
          <cell r="AC5583">
            <v>0</v>
          </cell>
        </row>
        <row r="5584">
          <cell r="AC5584">
            <v>0</v>
          </cell>
        </row>
        <row r="5585">
          <cell r="AC5585">
            <v>0</v>
          </cell>
        </row>
        <row r="5586">
          <cell r="AC5586">
            <v>0</v>
          </cell>
        </row>
        <row r="5587">
          <cell r="AC5587">
            <v>0</v>
          </cell>
        </row>
        <row r="5588">
          <cell r="AC5588">
            <v>0</v>
          </cell>
        </row>
        <row r="5589">
          <cell r="AC5589">
            <v>0</v>
          </cell>
        </row>
        <row r="5590">
          <cell r="AC5590">
            <v>0</v>
          </cell>
        </row>
        <row r="5591">
          <cell r="AC5591">
            <v>0</v>
          </cell>
        </row>
        <row r="5592">
          <cell r="AC5592">
            <v>0</v>
          </cell>
        </row>
        <row r="5593">
          <cell r="AC5593">
            <v>0</v>
          </cell>
        </row>
        <row r="5594">
          <cell r="AC5594">
            <v>0</v>
          </cell>
        </row>
        <row r="5595">
          <cell r="AC5595">
            <v>0</v>
          </cell>
        </row>
        <row r="5596">
          <cell r="AC5596">
            <v>0</v>
          </cell>
        </row>
        <row r="5597">
          <cell r="AC5597">
            <v>0</v>
          </cell>
        </row>
        <row r="5598">
          <cell r="AC5598">
            <v>0</v>
          </cell>
        </row>
        <row r="5599">
          <cell r="AC5599">
            <v>0</v>
          </cell>
        </row>
        <row r="5600">
          <cell r="AC5600">
            <v>0</v>
          </cell>
        </row>
        <row r="5601">
          <cell r="AC5601">
            <v>0</v>
          </cell>
        </row>
        <row r="5602">
          <cell r="AC5602">
            <v>0</v>
          </cell>
        </row>
        <row r="5603">
          <cell r="AC5603">
            <v>0</v>
          </cell>
        </row>
        <row r="5604">
          <cell r="AC5604">
            <v>0</v>
          </cell>
        </row>
        <row r="5605">
          <cell r="AC5605">
            <v>0</v>
          </cell>
        </row>
        <row r="5606">
          <cell r="AC5606">
            <v>0</v>
          </cell>
        </row>
        <row r="5607">
          <cell r="AC5607">
            <v>0</v>
          </cell>
        </row>
        <row r="5608">
          <cell r="AC5608">
            <v>0</v>
          </cell>
        </row>
        <row r="5609">
          <cell r="AC5609">
            <v>0</v>
          </cell>
        </row>
        <row r="5610">
          <cell r="AC5610">
            <v>0</v>
          </cell>
        </row>
        <row r="5611">
          <cell r="AC5611">
            <v>0</v>
          </cell>
        </row>
        <row r="5612">
          <cell r="AC5612">
            <v>0</v>
          </cell>
        </row>
        <row r="5613">
          <cell r="AC5613">
            <v>0</v>
          </cell>
        </row>
        <row r="5614">
          <cell r="AC5614">
            <v>0</v>
          </cell>
        </row>
        <row r="5615">
          <cell r="AC5615">
            <v>0</v>
          </cell>
        </row>
        <row r="5616">
          <cell r="AC5616">
            <v>0</v>
          </cell>
        </row>
        <row r="5617">
          <cell r="AC5617">
            <v>0</v>
          </cell>
        </row>
        <row r="5618">
          <cell r="AC5618">
            <v>0</v>
          </cell>
        </row>
        <row r="5619">
          <cell r="AC5619">
            <v>0</v>
          </cell>
        </row>
        <row r="5620">
          <cell r="AC5620">
            <v>0</v>
          </cell>
        </row>
        <row r="5621">
          <cell r="AC5621">
            <v>0</v>
          </cell>
        </row>
        <row r="5622">
          <cell r="AC5622">
            <v>0</v>
          </cell>
        </row>
        <row r="5623">
          <cell r="AC5623">
            <v>0</v>
          </cell>
        </row>
        <row r="5624">
          <cell r="AC5624">
            <v>0</v>
          </cell>
        </row>
        <row r="5625">
          <cell r="AC5625">
            <v>0</v>
          </cell>
        </row>
        <row r="5626">
          <cell r="AC5626">
            <v>0</v>
          </cell>
        </row>
        <row r="5627">
          <cell r="AC5627">
            <v>0</v>
          </cell>
        </row>
        <row r="5628">
          <cell r="AC5628">
            <v>0</v>
          </cell>
        </row>
        <row r="5629">
          <cell r="AC5629">
            <v>0</v>
          </cell>
        </row>
        <row r="5630">
          <cell r="AC5630">
            <v>0</v>
          </cell>
        </row>
        <row r="5631">
          <cell r="AC5631">
            <v>0</v>
          </cell>
        </row>
        <row r="5632">
          <cell r="AC5632">
            <v>0</v>
          </cell>
        </row>
        <row r="5633">
          <cell r="AC5633">
            <v>0</v>
          </cell>
        </row>
        <row r="5634">
          <cell r="AC5634">
            <v>0</v>
          </cell>
        </row>
        <row r="5635">
          <cell r="AC5635">
            <v>0</v>
          </cell>
        </row>
        <row r="5636">
          <cell r="AC5636">
            <v>0</v>
          </cell>
        </row>
        <row r="5637">
          <cell r="AC5637">
            <v>0</v>
          </cell>
        </row>
        <row r="5638">
          <cell r="AC5638">
            <v>0</v>
          </cell>
        </row>
        <row r="5639">
          <cell r="AC5639">
            <v>0</v>
          </cell>
        </row>
        <row r="5640">
          <cell r="AC5640">
            <v>0</v>
          </cell>
        </row>
        <row r="5641">
          <cell r="AC5641">
            <v>0</v>
          </cell>
        </row>
        <row r="5642">
          <cell r="AC5642">
            <v>0</v>
          </cell>
        </row>
        <row r="5643">
          <cell r="AC5643">
            <v>0</v>
          </cell>
        </row>
        <row r="5644">
          <cell r="AC5644">
            <v>0</v>
          </cell>
        </row>
        <row r="5645">
          <cell r="AC5645">
            <v>0</v>
          </cell>
        </row>
        <row r="5646">
          <cell r="AC5646">
            <v>0</v>
          </cell>
        </row>
        <row r="5647">
          <cell r="AC5647">
            <v>0</v>
          </cell>
        </row>
        <row r="5648">
          <cell r="AC5648">
            <v>0</v>
          </cell>
        </row>
        <row r="5649">
          <cell r="AC5649">
            <v>0</v>
          </cell>
        </row>
        <row r="5650">
          <cell r="AC5650">
            <v>0</v>
          </cell>
        </row>
        <row r="5651">
          <cell r="AC5651">
            <v>0</v>
          </cell>
        </row>
        <row r="5652">
          <cell r="AC5652">
            <v>0</v>
          </cell>
        </row>
        <row r="5653">
          <cell r="AC5653">
            <v>0</v>
          </cell>
        </row>
        <row r="5654">
          <cell r="AC5654">
            <v>0</v>
          </cell>
        </row>
        <row r="5655">
          <cell r="AC5655">
            <v>0</v>
          </cell>
        </row>
        <row r="5656">
          <cell r="AC5656">
            <v>0</v>
          </cell>
        </row>
        <row r="5657">
          <cell r="AC5657">
            <v>0</v>
          </cell>
        </row>
        <row r="5658">
          <cell r="AC5658">
            <v>0</v>
          </cell>
        </row>
        <row r="5659">
          <cell r="AC5659">
            <v>0</v>
          </cell>
        </row>
        <row r="5660">
          <cell r="AC5660">
            <v>0</v>
          </cell>
        </row>
        <row r="5661">
          <cell r="AC5661">
            <v>0</v>
          </cell>
        </row>
        <row r="5662">
          <cell r="AC5662">
            <v>0</v>
          </cell>
        </row>
        <row r="5663">
          <cell r="AC5663">
            <v>0</v>
          </cell>
        </row>
        <row r="5664">
          <cell r="AC5664">
            <v>0</v>
          </cell>
        </row>
        <row r="5665">
          <cell r="AC5665">
            <v>0</v>
          </cell>
        </row>
        <row r="5666">
          <cell r="AC5666">
            <v>0</v>
          </cell>
        </row>
        <row r="5667">
          <cell r="AC5667">
            <v>0</v>
          </cell>
        </row>
        <row r="5668">
          <cell r="AC5668">
            <v>0</v>
          </cell>
        </row>
        <row r="5669">
          <cell r="AC5669">
            <v>0</v>
          </cell>
        </row>
        <row r="5670">
          <cell r="AC5670">
            <v>0</v>
          </cell>
        </row>
        <row r="5671">
          <cell r="AC5671">
            <v>0</v>
          </cell>
        </row>
        <row r="5672">
          <cell r="AC5672">
            <v>0</v>
          </cell>
        </row>
        <row r="5673">
          <cell r="AC5673">
            <v>0</v>
          </cell>
        </row>
        <row r="5674">
          <cell r="AC5674">
            <v>0</v>
          </cell>
        </row>
        <row r="5675">
          <cell r="AC5675">
            <v>0</v>
          </cell>
        </row>
        <row r="5676">
          <cell r="AC5676">
            <v>0</v>
          </cell>
        </row>
        <row r="5677">
          <cell r="AC5677">
            <v>0</v>
          </cell>
        </row>
        <row r="5678">
          <cell r="AC5678">
            <v>0</v>
          </cell>
        </row>
        <row r="5679">
          <cell r="AC5679">
            <v>0</v>
          </cell>
        </row>
        <row r="5680">
          <cell r="AC5680">
            <v>0</v>
          </cell>
        </row>
        <row r="5681">
          <cell r="AC5681">
            <v>0</v>
          </cell>
        </row>
        <row r="5682">
          <cell r="AC5682">
            <v>0</v>
          </cell>
        </row>
        <row r="5683">
          <cell r="AC5683">
            <v>0</v>
          </cell>
        </row>
        <row r="5684">
          <cell r="AC5684">
            <v>0</v>
          </cell>
        </row>
        <row r="5685">
          <cell r="AC5685">
            <v>0</v>
          </cell>
        </row>
        <row r="5686">
          <cell r="AC5686">
            <v>0</v>
          </cell>
        </row>
        <row r="5687">
          <cell r="AC5687">
            <v>0</v>
          </cell>
        </row>
        <row r="5688">
          <cell r="AC5688">
            <v>0</v>
          </cell>
        </row>
        <row r="5689">
          <cell r="AC5689">
            <v>0</v>
          </cell>
        </row>
        <row r="5690">
          <cell r="AC5690">
            <v>0</v>
          </cell>
        </row>
        <row r="5691">
          <cell r="AC5691">
            <v>0</v>
          </cell>
        </row>
        <row r="5692">
          <cell r="AC5692">
            <v>0</v>
          </cell>
        </row>
        <row r="5693">
          <cell r="AC5693">
            <v>0</v>
          </cell>
        </row>
        <row r="5694">
          <cell r="AC5694">
            <v>0</v>
          </cell>
        </row>
        <row r="5695">
          <cell r="AC5695">
            <v>0</v>
          </cell>
        </row>
        <row r="5696">
          <cell r="AC5696">
            <v>0</v>
          </cell>
        </row>
        <row r="5697">
          <cell r="AC5697">
            <v>0</v>
          </cell>
        </row>
        <row r="5698">
          <cell r="AC5698">
            <v>0</v>
          </cell>
        </row>
        <row r="5699">
          <cell r="AC5699">
            <v>0</v>
          </cell>
        </row>
        <row r="5700">
          <cell r="AC5700">
            <v>0</v>
          </cell>
        </row>
        <row r="5701">
          <cell r="AC5701">
            <v>0</v>
          </cell>
        </row>
        <row r="5702">
          <cell r="AC5702">
            <v>0</v>
          </cell>
        </row>
        <row r="5703">
          <cell r="AC5703">
            <v>0</v>
          </cell>
        </row>
        <row r="5704">
          <cell r="AC5704">
            <v>0</v>
          </cell>
        </row>
        <row r="5705">
          <cell r="AC5705">
            <v>0</v>
          </cell>
        </row>
        <row r="5706">
          <cell r="AC5706">
            <v>0</v>
          </cell>
        </row>
        <row r="5707">
          <cell r="AC5707">
            <v>0</v>
          </cell>
        </row>
        <row r="5708">
          <cell r="AC5708">
            <v>0</v>
          </cell>
        </row>
        <row r="5709">
          <cell r="AC5709">
            <v>0</v>
          </cell>
        </row>
        <row r="5710">
          <cell r="AC5710">
            <v>0</v>
          </cell>
        </row>
        <row r="5711">
          <cell r="AC5711">
            <v>0</v>
          </cell>
        </row>
        <row r="5712">
          <cell r="AC5712">
            <v>0</v>
          </cell>
        </row>
        <row r="5713">
          <cell r="AC5713">
            <v>0</v>
          </cell>
        </row>
        <row r="5714">
          <cell r="AC5714">
            <v>0</v>
          </cell>
        </row>
        <row r="5715">
          <cell r="AC5715">
            <v>0</v>
          </cell>
        </row>
        <row r="5716">
          <cell r="AC5716">
            <v>0</v>
          </cell>
        </row>
        <row r="5717">
          <cell r="AC5717">
            <v>0</v>
          </cell>
        </row>
        <row r="5718">
          <cell r="AC5718">
            <v>0</v>
          </cell>
        </row>
        <row r="5719">
          <cell r="AC5719">
            <v>0</v>
          </cell>
        </row>
        <row r="5720">
          <cell r="AC5720">
            <v>0</v>
          </cell>
        </row>
        <row r="5721">
          <cell r="AC5721">
            <v>0</v>
          </cell>
        </row>
        <row r="5722">
          <cell r="AC5722">
            <v>0</v>
          </cell>
        </row>
        <row r="5723">
          <cell r="AC5723">
            <v>0</v>
          </cell>
        </row>
        <row r="5724">
          <cell r="AC5724">
            <v>0</v>
          </cell>
        </row>
        <row r="5725">
          <cell r="AC5725">
            <v>0</v>
          </cell>
        </row>
        <row r="5726">
          <cell r="AC5726">
            <v>0</v>
          </cell>
        </row>
        <row r="5727">
          <cell r="AC5727">
            <v>0</v>
          </cell>
        </row>
        <row r="5728">
          <cell r="AC5728">
            <v>0</v>
          </cell>
        </row>
        <row r="5729">
          <cell r="AC5729">
            <v>0</v>
          </cell>
        </row>
        <row r="5730">
          <cell r="AC5730">
            <v>0</v>
          </cell>
        </row>
        <row r="5731">
          <cell r="AC5731">
            <v>0</v>
          </cell>
        </row>
        <row r="5732">
          <cell r="AC5732">
            <v>0</v>
          </cell>
        </row>
        <row r="5733">
          <cell r="AC5733">
            <v>0</v>
          </cell>
        </row>
        <row r="5734">
          <cell r="AC5734">
            <v>0</v>
          </cell>
        </row>
        <row r="5735">
          <cell r="AC5735">
            <v>0</v>
          </cell>
        </row>
        <row r="5736">
          <cell r="AC5736">
            <v>0</v>
          </cell>
        </row>
        <row r="5737">
          <cell r="AC5737">
            <v>0</v>
          </cell>
        </row>
        <row r="5738">
          <cell r="AC5738">
            <v>0</v>
          </cell>
        </row>
        <row r="5739">
          <cell r="AC5739">
            <v>0</v>
          </cell>
        </row>
        <row r="5740">
          <cell r="AC5740">
            <v>0</v>
          </cell>
        </row>
        <row r="5741">
          <cell r="AC5741">
            <v>0</v>
          </cell>
        </row>
        <row r="5742">
          <cell r="AC5742">
            <v>0</v>
          </cell>
        </row>
        <row r="5743">
          <cell r="AC5743">
            <v>0</v>
          </cell>
        </row>
        <row r="5744">
          <cell r="AC5744">
            <v>0</v>
          </cell>
        </row>
        <row r="5745">
          <cell r="AC5745">
            <v>0</v>
          </cell>
        </row>
        <row r="5746">
          <cell r="AC5746">
            <v>0</v>
          </cell>
        </row>
        <row r="5747">
          <cell r="AC5747">
            <v>0</v>
          </cell>
        </row>
        <row r="5748">
          <cell r="AC5748">
            <v>0</v>
          </cell>
        </row>
        <row r="5749">
          <cell r="AC5749">
            <v>0</v>
          </cell>
        </row>
        <row r="5750">
          <cell r="AC5750">
            <v>0</v>
          </cell>
        </row>
        <row r="5751">
          <cell r="AC5751">
            <v>0</v>
          </cell>
        </row>
        <row r="5752">
          <cell r="AC5752">
            <v>0</v>
          </cell>
        </row>
        <row r="5753">
          <cell r="AC5753">
            <v>0</v>
          </cell>
        </row>
        <row r="5754">
          <cell r="AC5754">
            <v>0</v>
          </cell>
        </row>
        <row r="5755">
          <cell r="AC5755">
            <v>0</v>
          </cell>
        </row>
        <row r="5756">
          <cell r="AC5756">
            <v>0</v>
          </cell>
        </row>
        <row r="5757">
          <cell r="AC5757">
            <v>0</v>
          </cell>
        </row>
        <row r="5758">
          <cell r="AC5758">
            <v>0</v>
          </cell>
        </row>
        <row r="5759">
          <cell r="AC5759">
            <v>0</v>
          </cell>
        </row>
        <row r="5760">
          <cell r="AC5760">
            <v>0</v>
          </cell>
        </row>
        <row r="5761">
          <cell r="AC5761">
            <v>0</v>
          </cell>
        </row>
        <row r="5762">
          <cell r="AC5762">
            <v>0</v>
          </cell>
        </row>
        <row r="5763">
          <cell r="AC5763">
            <v>0</v>
          </cell>
        </row>
        <row r="5764">
          <cell r="AC5764">
            <v>0</v>
          </cell>
        </row>
        <row r="5765">
          <cell r="AC5765">
            <v>0</v>
          </cell>
        </row>
        <row r="5766">
          <cell r="AC5766">
            <v>0</v>
          </cell>
        </row>
        <row r="5767">
          <cell r="AC5767">
            <v>0</v>
          </cell>
        </row>
        <row r="5768">
          <cell r="AC5768">
            <v>0</v>
          </cell>
        </row>
        <row r="5769">
          <cell r="AC5769">
            <v>0</v>
          </cell>
        </row>
        <row r="5770">
          <cell r="AC5770">
            <v>0</v>
          </cell>
        </row>
        <row r="5771">
          <cell r="AC5771">
            <v>0</v>
          </cell>
        </row>
        <row r="5772">
          <cell r="AC5772">
            <v>0</v>
          </cell>
        </row>
        <row r="5773">
          <cell r="AC5773">
            <v>0</v>
          </cell>
        </row>
        <row r="5774">
          <cell r="AC5774">
            <v>0</v>
          </cell>
        </row>
        <row r="5775">
          <cell r="AC5775">
            <v>0</v>
          </cell>
        </row>
        <row r="5776">
          <cell r="AC5776">
            <v>0</v>
          </cell>
        </row>
        <row r="5777">
          <cell r="AC5777">
            <v>0</v>
          </cell>
        </row>
        <row r="5778">
          <cell r="AC5778">
            <v>0</v>
          </cell>
        </row>
        <row r="5779">
          <cell r="AC5779">
            <v>0</v>
          </cell>
        </row>
        <row r="5780">
          <cell r="AC5780">
            <v>0</v>
          </cell>
        </row>
        <row r="5781">
          <cell r="AC5781">
            <v>0</v>
          </cell>
        </row>
        <row r="5782">
          <cell r="AC5782">
            <v>0</v>
          </cell>
        </row>
        <row r="5783">
          <cell r="AC5783">
            <v>0</v>
          </cell>
        </row>
        <row r="5784">
          <cell r="AC5784">
            <v>0</v>
          </cell>
        </row>
        <row r="5785">
          <cell r="AC5785">
            <v>0</v>
          </cell>
        </row>
        <row r="5786">
          <cell r="AC5786">
            <v>0</v>
          </cell>
        </row>
        <row r="5787">
          <cell r="AC5787">
            <v>0</v>
          </cell>
        </row>
        <row r="5788">
          <cell r="AC5788">
            <v>0</v>
          </cell>
        </row>
        <row r="5789">
          <cell r="AC5789">
            <v>0</v>
          </cell>
        </row>
        <row r="5790">
          <cell r="AC5790">
            <v>0</v>
          </cell>
        </row>
        <row r="5791">
          <cell r="AC5791">
            <v>0</v>
          </cell>
        </row>
        <row r="5792">
          <cell r="AC5792">
            <v>0</v>
          </cell>
        </row>
        <row r="5793">
          <cell r="AC5793">
            <v>0</v>
          </cell>
        </row>
        <row r="5794">
          <cell r="AC5794">
            <v>0</v>
          </cell>
        </row>
        <row r="5795">
          <cell r="AC5795">
            <v>0</v>
          </cell>
        </row>
        <row r="5796">
          <cell r="AC5796">
            <v>0</v>
          </cell>
        </row>
        <row r="5797">
          <cell r="AC5797">
            <v>0</v>
          </cell>
        </row>
        <row r="5798">
          <cell r="AC5798">
            <v>0</v>
          </cell>
        </row>
        <row r="5799">
          <cell r="AC5799">
            <v>0</v>
          </cell>
        </row>
        <row r="5800">
          <cell r="AC5800">
            <v>0</v>
          </cell>
        </row>
        <row r="5801">
          <cell r="AC5801">
            <v>0</v>
          </cell>
        </row>
        <row r="5802">
          <cell r="AC5802">
            <v>0</v>
          </cell>
        </row>
        <row r="5803">
          <cell r="AC5803">
            <v>0</v>
          </cell>
        </row>
        <row r="5804">
          <cell r="AC5804">
            <v>0</v>
          </cell>
        </row>
        <row r="5805">
          <cell r="AC5805">
            <v>0</v>
          </cell>
        </row>
        <row r="5806">
          <cell r="AC5806">
            <v>0</v>
          </cell>
        </row>
        <row r="5807">
          <cell r="AC5807">
            <v>0</v>
          </cell>
        </row>
        <row r="5808">
          <cell r="AC5808">
            <v>0</v>
          </cell>
        </row>
        <row r="5809">
          <cell r="AC5809">
            <v>0</v>
          </cell>
        </row>
        <row r="5810">
          <cell r="AC5810">
            <v>0</v>
          </cell>
        </row>
        <row r="5811">
          <cell r="AC5811">
            <v>0</v>
          </cell>
        </row>
        <row r="5812">
          <cell r="AC5812">
            <v>0</v>
          </cell>
        </row>
        <row r="5813">
          <cell r="AC5813">
            <v>0</v>
          </cell>
        </row>
        <row r="5814">
          <cell r="AC5814">
            <v>0</v>
          </cell>
        </row>
        <row r="5815">
          <cell r="AC5815">
            <v>0</v>
          </cell>
        </row>
        <row r="5816">
          <cell r="AC5816">
            <v>0</v>
          </cell>
        </row>
        <row r="5817">
          <cell r="AC5817">
            <v>0</v>
          </cell>
        </row>
        <row r="5818">
          <cell r="AC5818">
            <v>0</v>
          </cell>
        </row>
        <row r="5819">
          <cell r="AC5819">
            <v>0</v>
          </cell>
        </row>
        <row r="5820">
          <cell r="AC5820">
            <v>0</v>
          </cell>
        </row>
        <row r="5821">
          <cell r="AC5821">
            <v>0</v>
          </cell>
        </row>
        <row r="5822">
          <cell r="AC5822">
            <v>0</v>
          </cell>
        </row>
        <row r="5823">
          <cell r="AC5823">
            <v>0</v>
          </cell>
        </row>
        <row r="5824">
          <cell r="AC5824">
            <v>0</v>
          </cell>
        </row>
        <row r="5825">
          <cell r="AC5825">
            <v>0</v>
          </cell>
        </row>
        <row r="5826">
          <cell r="AC5826">
            <v>0</v>
          </cell>
        </row>
        <row r="5827">
          <cell r="AC5827">
            <v>0</v>
          </cell>
        </row>
        <row r="5828">
          <cell r="AC5828">
            <v>0</v>
          </cell>
        </row>
        <row r="5829">
          <cell r="AC5829">
            <v>0</v>
          </cell>
        </row>
        <row r="5830">
          <cell r="AC5830">
            <v>0</v>
          </cell>
        </row>
        <row r="5831">
          <cell r="AC5831">
            <v>0</v>
          </cell>
        </row>
        <row r="5832">
          <cell r="AC5832">
            <v>0</v>
          </cell>
        </row>
        <row r="5833">
          <cell r="AC5833">
            <v>0</v>
          </cell>
        </row>
        <row r="5834">
          <cell r="AC5834">
            <v>0</v>
          </cell>
        </row>
        <row r="5835">
          <cell r="AC5835">
            <v>0</v>
          </cell>
        </row>
        <row r="5836">
          <cell r="AC5836">
            <v>0</v>
          </cell>
        </row>
        <row r="5837">
          <cell r="AC5837">
            <v>0</v>
          </cell>
        </row>
        <row r="5838">
          <cell r="AC5838">
            <v>0</v>
          </cell>
        </row>
        <row r="5839">
          <cell r="AC5839">
            <v>0</v>
          </cell>
        </row>
        <row r="5840">
          <cell r="AC5840">
            <v>0</v>
          </cell>
        </row>
        <row r="5841">
          <cell r="AC5841">
            <v>0</v>
          </cell>
        </row>
        <row r="5842">
          <cell r="AC5842">
            <v>0</v>
          </cell>
        </row>
        <row r="5843">
          <cell r="AC5843">
            <v>0</v>
          </cell>
        </row>
        <row r="5844">
          <cell r="AC5844">
            <v>0</v>
          </cell>
        </row>
        <row r="5845">
          <cell r="AC5845">
            <v>0</v>
          </cell>
        </row>
        <row r="5846">
          <cell r="AC5846">
            <v>0</v>
          </cell>
        </row>
        <row r="5847">
          <cell r="AC5847">
            <v>0</v>
          </cell>
        </row>
        <row r="5848">
          <cell r="AC5848">
            <v>0</v>
          </cell>
        </row>
        <row r="5849">
          <cell r="AC5849">
            <v>0</v>
          </cell>
        </row>
        <row r="5850">
          <cell r="AC5850">
            <v>0</v>
          </cell>
        </row>
        <row r="5851">
          <cell r="AC5851">
            <v>0</v>
          </cell>
        </row>
        <row r="5852">
          <cell r="AC5852">
            <v>0</v>
          </cell>
        </row>
        <row r="5853">
          <cell r="AC5853">
            <v>0</v>
          </cell>
        </row>
        <row r="5854">
          <cell r="AC5854">
            <v>0</v>
          </cell>
        </row>
        <row r="5855">
          <cell r="AC5855">
            <v>0</v>
          </cell>
        </row>
        <row r="5856">
          <cell r="AC5856">
            <v>0</v>
          </cell>
        </row>
        <row r="5857">
          <cell r="AC5857">
            <v>0</v>
          </cell>
        </row>
        <row r="5858">
          <cell r="AC5858">
            <v>0</v>
          </cell>
        </row>
        <row r="5859">
          <cell r="AC5859">
            <v>0</v>
          </cell>
        </row>
        <row r="5860">
          <cell r="AC5860">
            <v>0</v>
          </cell>
        </row>
        <row r="5861">
          <cell r="AC5861">
            <v>0</v>
          </cell>
        </row>
        <row r="5862">
          <cell r="AC5862">
            <v>0</v>
          </cell>
        </row>
        <row r="5863">
          <cell r="AC5863">
            <v>0</v>
          </cell>
        </row>
        <row r="5864">
          <cell r="AC5864">
            <v>0</v>
          </cell>
        </row>
        <row r="5865">
          <cell r="AC5865">
            <v>0</v>
          </cell>
        </row>
        <row r="5866">
          <cell r="AC5866">
            <v>0</v>
          </cell>
        </row>
        <row r="5867">
          <cell r="AC5867">
            <v>0</v>
          </cell>
        </row>
        <row r="5868">
          <cell r="AC5868">
            <v>0</v>
          </cell>
        </row>
        <row r="5869">
          <cell r="AC5869">
            <v>0</v>
          </cell>
        </row>
        <row r="5870">
          <cell r="AC5870">
            <v>0</v>
          </cell>
        </row>
        <row r="5871">
          <cell r="AC5871">
            <v>0</v>
          </cell>
        </row>
        <row r="5872">
          <cell r="AC5872">
            <v>0</v>
          </cell>
        </row>
        <row r="5873">
          <cell r="AC5873">
            <v>0</v>
          </cell>
        </row>
        <row r="5874">
          <cell r="AC5874">
            <v>0</v>
          </cell>
        </row>
        <row r="5875">
          <cell r="AC5875">
            <v>0</v>
          </cell>
        </row>
        <row r="5876">
          <cell r="AC5876">
            <v>0</v>
          </cell>
        </row>
        <row r="5877">
          <cell r="AC5877">
            <v>0</v>
          </cell>
        </row>
        <row r="5878">
          <cell r="AC5878">
            <v>0</v>
          </cell>
        </row>
        <row r="5879">
          <cell r="AC5879">
            <v>0</v>
          </cell>
        </row>
        <row r="5880">
          <cell r="AC5880">
            <v>0</v>
          </cell>
        </row>
        <row r="5881">
          <cell r="AC5881">
            <v>0</v>
          </cell>
        </row>
        <row r="5882">
          <cell r="AC5882">
            <v>0</v>
          </cell>
        </row>
        <row r="5883">
          <cell r="AC5883">
            <v>0</v>
          </cell>
        </row>
        <row r="5884">
          <cell r="AC5884">
            <v>0</v>
          </cell>
        </row>
        <row r="5885">
          <cell r="AC5885">
            <v>0</v>
          </cell>
        </row>
        <row r="5886">
          <cell r="AC5886">
            <v>0</v>
          </cell>
        </row>
        <row r="5887">
          <cell r="AC5887">
            <v>0</v>
          </cell>
        </row>
        <row r="5888">
          <cell r="AC5888">
            <v>0</v>
          </cell>
        </row>
        <row r="5889">
          <cell r="AC5889">
            <v>0</v>
          </cell>
        </row>
        <row r="5890">
          <cell r="AC5890">
            <v>0</v>
          </cell>
        </row>
        <row r="5891">
          <cell r="AC5891">
            <v>0</v>
          </cell>
        </row>
        <row r="5892">
          <cell r="AC5892">
            <v>0</v>
          </cell>
        </row>
        <row r="5893">
          <cell r="AC5893">
            <v>0</v>
          </cell>
        </row>
        <row r="5894">
          <cell r="AC5894">
            <v>0</v>
          </cell>
        </row>
        <row r="5895">
          <cell r="AC5895">
            <v>0</v>
          </cell>
        </row>
        <row r="5896">
          <cell r="AC5896">
            <v>0</v>
          </cell>
        </row>
        <row r="5897">
          <cell r="AC5897">
            <v>0</v>
          </cell>
        </row>
        <row r="5898">
          <cell r="AC5898">
            <v>0</v>
          </cell>
        </row>
        <row r="5899">
          <cell r="AC5899">
            <v>0</v>
          </cell>
        </row>
        <row r="5900">
          <cell r="AC5900">
            <v>0</v>
          </cell>
        </row>
        <row r="5901">
          <cell r="AC5901">
            <v>0</v>
          </cell>
        </row>
        <row r="5902">
          <cell r="AC5902">
            <v>0</v>
          </cell>
        </row>
        <row r="5903">
          <cell r="AC5903">
            <v>0</v>
          </cell>
        </row>
        <row r="5904">
          <cell r="AC5904">
            <v>0</v>
          </cell>
        </row>
        <row r="5905">
          <cell r="AC5905">
            <v>0</v>
          </cell>
        </row>
        <row r="5906">
          <cell r="AC5906">
            <v>0</v>
          </cell>
        </row>
        <row r="5907">
          <cell r="AC5907">
            <v>0</v>
          </cell>
        </row>
        <row r="5908">
          <cell r="AC5908">
            <v>0</v>
          </cell>
        </row>
        <row r="5909">
          <cell r="AC5909">
            <v>0</v>
          </cell>
        </row>
        <row r="5910">
          <cell r="AC5910">
            <v>0</v>
          </cell>
        </row>
        <row r="5911">
          <cell r="AC5911">
            <v>0</v>
          </cell>
        </row>
        <row r="5912">
          <cell r="AC5912">
            <v>0</v>
          </cell>
        </row>
        <row r="5913">
          <cell r="AC5913">
            <v>0</v>
          </cell>
        </row>
        <row r="5914">
          <cell r="AC5914">
            <v>0</v>
          </cell>
        </row>
        <row r="5915">
          <cell r="AC5915">
            <v>0</v>
          </cell>
        </row>
        <row r="5916">
          <cell r="AC5916">
            <v>0</v>
          </cell>
        </row>
        <row r="5917">
          <cell r="AC5917">
            <v>0</v>
          </cell>
        </row>
        <row r="5918">
          <cell r="AC5918">
            <v>0</v>
          </cell>
        </row>
        <row r="5919">
          <cell r="AC5919">
            <v>0</v>
          </cell>
        </row>
        <row r="5920">
          <cell r="AC5920">
            <v>0</v>
          </cell>
        </row>
        <row r="5921">
          <cell r="AC5921">
            <v>0</v>
          </cell>
        </row>
        <row r="5922">
          <cell r="AC5922">
            <v>0</v>
          </cell>
        </row>
        <row r="5923">
          <cell r="AC5923">
            <v>0</v>
          </cell>
        </row>
        <row r="5924">
          <cell r="AC5924">
            <v>0</v>
          </cell>
        </row>
        <row r="5925">
          <cell r="AC5925">
            <v>0</v>
          </cell>
        </row>
        <row r="5926">
          <cell r="AC5926">
            <v>0</v>
          </cell>
        </row>
        <row r="5927">
          <cell r="AC5927">
            <v>0</v>
          </cell>
        </row>
        <row r="5928">
          <cell r="AC5928">
            <v>0</v>
          </cell>
        </row>
        <row r="5929">
          <cell r="AC5929">
            <v>0</v>
          </cell>
        </row>
        <row r="5930">
          <cell r="AC5930">
            <v>0</v>
          </cell>
        </row>
        <row r="5931">
          <cell r="AC5931">
            <v>0</v>
          </cell>
        </row>
        <row r="5932">
          <cell r="AC5932">
            <v>0</v>
          </cell>
        </row>
        <row r="5933">
          <cell r="AC5933">
            <v>0</v>
          </cell>
        </row>
        <row r="5934">
          <cell r="AC5934">
            <v>0</v>
          </cell>
        </row>
        <row r="5935">
          <cell r="AC5935">
            <v>0</v>
          </cell>
        </row>
        <row r="5936">
          <cell r="AC5936">
            <v>0</v>
          </cell>
        </row>
        <row r="5937">
          <cell r="AC5937">
            <v>0</v>
          </cell>
        </row>
        <row r="5938">
          <cell r="AC5938">
            <v>0</v>
          </cell>
        </row>
        <row r="5939">
          <cell r="AC5939">
            <v>0</v>
          </cell>
        </row>
        <row r="5940">
          <cell r="AC5940">
            <v>0</v>
          </cell>
        </row>
        <row r="5941">
          <cell r="AC5941">
            <v>0</v>
          </cell>
        </row>
        <row r="5942">
          <cell r="AC5942">
            <v>0</v>
          </cell>
        </row>
        <row r="5943">
          <cell r="AC5943">
            <v>0</v>
          </cell>
        </row>
        <row r="5944">
          <cell r="AC5944">
            <v>0</v>
          </cell>
        </row>
        <row r="5945">
          <cell r="AC5945">
            <v>0</v>
          </cell>
        </row>
        <row r="5946">
          <cell r="AC5946">
            <v>0</v>
          </cell>
        </row>
        <row r="5947">
          <cell r="AC5947">
            <v>0</v>
          </cell>
        </row>
        <row r="5948">
          <cell r="AC5948">
            <v>0</v>
          </cell>
        </row>
        <row r="5949">
          <cell r="AC5949">
            <v>0</v>
          </cell>
        </row>
        <row r="5950">
          <cell r="AC5950">
            <v>0</v>
          </cell>
        </row>
        <row r="5951">
          <cell r="AC5951">
            <v>0</v>
          </cell>
        </row>
        <row r="5952">
          <cell r="AC5952">
            <v>0</v>
          </cell>
        </row>
        <row r="5953">
          <cell r="AC5953">
            <v>0</v>
          </cell>
        </row>
        <row r="5954">
          <cell r="AC5954">
            <v>0</v>
          </cell>
        </row>
        <row r="5955">
          <cell r="AC5955">
            <v>0</v>
          </cell>
        </row>
        <row r="5956">
          <cell r="AC5956">
            <v>0</v>
          </cell>
        </row>
        <row r="5957">
          <cell r="AC5957">
            <v>0</v>
          </cell>
        </row>
        <row r="5958">
          <cell r="AC5958">
            <v>0</v>
          </cell>
        </row>
        <row r="5959">
          <cell r="AC5959">
            <v>0</v>
          </cell>
        </row>
        <row r="5960">
          <cell r="AC5960">
            <v>0</v>
          </cell>
        </row>
        <row r="5961">
          <cell r="AC5961">
            <v>0</v>
          </cell>
        </row>
        <row r="5962">
          <cell r="AC5962">
            <v>0</v>
          </cell>
        </row>
        <row r="5963">
          <cell r="AC5963">
            <v>0</v>
          </cell>
        </row>
        <row r="5964">
          <cell r="AC5964">
            <v>0</v>
          </cell>
        </row>
        <row r="5965">
          <cell r="AC5965">
            <v>0</v>
          </cell>
        </row>
        <row r="5966">
          <cell r="AC5966">
            <v>0</v>
          </cell>
        </row>
        <row r="5967">
          <cell r="AC5967">
            <v>0</v>
          </cell>
        </row>
        <row r="5968">
          <cell r="AC5968">
            <v>0</v>
          </cell>
        </row>
        <row r="5969">
          <cell r="AC5969">
            <v>0</v>
          </cell>
        </row>
        <row r="5970">
          <cell r="AC5970">
            <v>0</v>
          </cell>
        </row>
        <row r="5971">
          <cell r="AC5971">
            <v>0</v>
          </cell>
        </row>
        <row r="5972">
          <cell r="AC5972">
            <v>0</v>
          </cell>
        </row>
        <row r="5973">
          <cell r="AC5973">
            <v>0</v>
          </cell>
        </row>
        <row r="5974">
          <cell r="AC5974">
            <v>0</v>
          </cell>
        </row>
        <row r="5975">
          <cell r="AC5975">
            <v>0</v>
          </cell>
        </row>
        <row r="5976">
          <cell r="AC5976">
            <v>0</v>
          </cell>
        </row>
        <row r="5977">
          <cell r="AC5977">
            <v>0</v>
          </cell>
        </row>
        <row r="5978">
          <cell r="AC5978">
            <v>0</v>
          </cell>
        </row>
        <row r="5979">
          <cell r="AC5979">
            <v>0</v>
          </cell>
        </row>
        <row r="5980">
          <cell r="AC5980">
            <v>0</v>
          </cell>
        </row>
        <row r="5981">
          <cell r="AC5981">
            <v>0</v>
          </cell>
        </row>
        <row r="5982">
          <cell r="AC5982">
            <v>0</v>
          </cell>
        </row>
        <row r="5983">
          <cell r="AC5983">
            <v>0</v>
          </cell>
        </row>
        <row r="5984">
          <cell r="AC5984">
            <v>0</v>
          </cell>
        </row>
        <row r="5985">
          <cell r="AC5985">
            <v>0</v>
          </cell>
        </row>
        <row r="5986">
          <cell r="AC5986">
            <v>0</v>
          </cell>
        </row>
        <row r="5987">
          <cell r="AC5987">
            <v>0</v>
          </cell>
        </row>
        <row r="5988">
          <cell r="AC5988">
            <v>0</v>
          </cell>
        </row>
        <row r="5989">
          <cell r="AC5989">
            <v>0</v>
          </cell>
        </row>
        <row r="5990">
          <cell r="AC5990">
            <v>0</v>
          </cell>
        </row>
        <row r="5991">
          <cell r="AC5991">
            <v>0</v>
          </cell>
        </row>
        <row r="5992">
          <cell r="AC5992">
            <v>0</v>
          </cell>
        </row>
        <row r="5993">
          <cell r="AC5993">
            <v>0</v>
          </cell>
        </row>
        <row r="5994">
          <cell r="AC5994">
            <v>0</v>
          </cell>
        </row>
        <row r="5995">
          <cell r="AC5995">
            <v>0</v>
          </cell>
        </row>
        <row r="5996">
          <cell r="AC5996">
            <v>0</v>
          </cell>
        </row>
        <row r="5997">
          <cell r="AC5997">
            <v>0</v>
          </cell>
        </row>
        <row r="5998">
          <cell r="AC5998">
            <v>0</v>
          </cell>
        </row>
        <row r="5999">
          <cell r="AC5999">
            <v>0</v>
          </cell>
        </row>
        <row r="6000">
          <cell r="AC6000">
            <v>0</v>
          </cell>
        </row>
        <row r="6001">
          <cell r="AC6001">
            <v>0</v>
          </cell>
        </row>
        <row r="6002">
          <cell r="AC6002">
            <v>0</v>
          </cell>
        </row>
        <row r="6003">
          <cell r="AC6003">
            <v>0</v>
          </cell>
        </row>
        <row r="6004">
          <cell r="AC6004">
            <v>0</v>
          </cell>
        </row>
        <row r="6005">
          <cell r="AC6005">
            <v>0</v>
          </cell>
        </row>
        <row r="6006">
          <cell r="AC6006">
            <v>0</v>
          </cell>
        </row>
        <row r="6007">
          <cell r="AC6007">
            <v>0</v>
          </cell>
        </row>
        <row r="6008">
          <cell r="AC6008">
            <v>0</v>
          </cell>
        </row>
        <row r="6009">
          <cell r="AC6009">
            <v>0</v>
          </cell>
        </row>
        <row r="6010">
          <cell r="AC6010">
            <v>0</v>
          </cell>
        </row>
        <row r="6011">
          <cell r="AC6011">
            <v>0</v>
          </cell>
        </row>
        <row r="6012">
          <cell r="AC6012">
            <v>0</v>
          </cell>
        </row>
        <row r="6013">
          <cell r="AC6013">
            <v>0</v>
          </cell>
        </row>
        <row r="6014">
          <cell r="AC6014">
            <v>0</v>
          </cell>
        </row>
        <row r="6015">
          <cell r="AC6015">
            <v>0</v>
          </cell>
        </row>
        <row r="6016">
          <cell r="AC6016">
            <v>0</v>
          </cell>
        </row>
        <row r="6017">
          <cell r="AC6017">
            <v>0</v>
          </cell>
        </row>
        <row r="6018">
          <cell r="AC6018">
            <v>0</v>
          </cell>
        </row>
        <row r="6019">
          <cell r="AC6019">
            <v>0</v>
          </cell>
        </row>
        <row r="6020">
          <cell r="AC6020">
            <v>0</v>
          </cell>
        </row>
        <row r="6021">
          <cell r="AC6021">
            <v>0</v>
          </cell>
        </row>
        <row r="6022">
          <cell r="AC6022">
            <v>0</v>
          </cell>
        </row>
        <row r="6023">
          <cell r="AC6023">
            <v>0</v>
          </cell>
        </row>
        <row r="6024">
          <cell r="AC6024">
            <v>0</v>
          </cell>
        </row>
        <row r="6025">
          <cell r="AC6025">
            <v>0</v>
          </cell>
        </row>
        <row r="6026">
          <cell r="AC6026">
            <v>0</v>
          </cell>
        </row>
        <row r="6027">
          <cell r="AC6027">
            <v>0</v>
          </cell>
        </row>
        <row r="6028">
          <cell r="AC6028">
            <v>0</v>
          </cell>
        </row>
        <row r="6029">
          <cell r="AC6029">
            <v>0</v>
          </cell>
        </row>
        <row r="6030">
          <cell r="AC6030">
            <v>0</v>
          </cell>
        </row>
        <row r="6031">
          <cell r="AC6031">
            <v>0</v>
          </cell>
        </row>
        <row r="6032">
          <cell r="AC6032">
            <v>0</v>
          </cell>
        </row>
        <row r="6033">
          <cell r="AC6033">
            <v>0</v>
          </cell>
        </row>
        <row r="6034">
          <cell r="AC6034">
            <v>0</v>
          </cell>
        </row>
        <row r="6035">
          <cell r="AC6035">
            <v>0</v>
          </cell>
        </row>
        <row r="6036">
          <cell r="AC6036">
            <v>0</v>
          </cell>
        </row>
        <row r="6037">
          <cell r="AC6037">
            <v>0</v>
          </cell>
        </row>
        <row r="6038">
          <cell r="AC6038">
            <v>0</v>
          </cell>
        </row>
        <row r="6039">
          <cell r="AC6039">
            <v>0</v>
          </cell>
        </row>
        <row r="6040">
          <cell r="AC6040">
            <v>0</v>
          </cell>
        </row>
        <row r="6041">
          <cell r="AC6041">
            <v>0</v>
          </cell>
        </row>
        <row r="6042">
          <cell r="AC6042">
            <v>0</v>
          </cell>
        </row>
        <row r="6043">
          <cell r="AC6043">
            <v>0</v>
          </cell>
        </row>
        <row r="6044">
          <cell r="AC6044">
            <v>0</v>
          </cell>
        </row>
        <row r="6045">
          <cell r="AC6045">
            <v>0</v>
          </cell>
        </row>
        <row r="6046">
          <cell r="AC6046">
            <v>0</v>
          </cell>
        </row>
        <row r="6047">
          <cell r="AC6047">
            <v>0</v>
          </cell>
        </row>
        <row r="6048">
          <cell r="AC6048">
            <v>0</v>
          </cell>
        </row>
        <row r="6049">
          <cell r="AC6049">
            <v>0</v>
          </cell>
        </row>
        <row r="6050">
          <cell r="AC6050">
            <v>0</v>
          </cell>
        </row>
        <row r="6051">
          <cell r="AC6051">
            <v>0</v>
          </cell>
        </row>
        <row r="6052">
          <cell r="AC6052">
            <v>0</v>
          </cell>
        </row>
        <row r="6053">
          <cell r="AC6053">
            <v>0</v>
          </cell>
        </row>
        <row r="6054">
          <cell r="AC6054">
            <v>0</v>
          </cell>
        </row>
        <row r="6055">
          <cell r="AC6055">
            <v>0</v>
          </cell>
        </row>
        <row r="6056">
          <cell r="AC6056">
            <v>0</v>
          </cell>
        </row>
        <row r="6057">
          <cell r="AC6057">
            <v>0</v>
          </cell>
        </row>
        <row r="6058">
          <cell r="AC6058">
            <v>0</v>
          </cell>
        </row>
        <row r="6059">
          <cell r="AC6059">
            <v>0</v>
          </cell>
        </row>
        <row r="6060">
          <cell r="AC6060">
            <v>0</v>
          </cell>
        </row>
        <row r="6061">
          <cell r="AC6061">
            <v>0</v>
          </cell>
        </row>
        <row r="6062">
          <cell r="AC6062">
            <v>0</v>
          </cell>
        </row>
        <row r="6063">
          <cell r="AC6063">
            <v>0</v>
          </cell>
        </row>
        <row r="6064">
          <cell r="AC6064">
            <v>0</v>
          </cell>
        </row>
        <row r="6065">
          <cell r="AC6065">
            <v>0</v>
          </cell>
        </row>
        <row r="6066">
          <cell r="AC6066">
            <v>0</v>
          </cell>
        </row>
        <row r="6067">
          <cell r="AC6067">
            <v>0</v>
          </cell>
        </row>
        <row r="6068">
          <cell r="AC6068">
            <v>0</v>
          </cell>
        </row>
        <row r="6069">
          <cell r="AC6069">
            <v>0</v>
          </cell>
        </row>
        <row r="6070">
          <cell r="AC6070">
            <v>0</v>
          </cell>
        </row>
        <row r="6071">
          <cell r="AC6071">
            <v>0</v>
          </cell>
        </row>
        <row r="6072">
          <cell r="AC6072">
            <v>0</v>
          </cell>
        </row>
        <row r="6073">
          <cell r="AC6073">
            <v>0</v>
          </cell>
        </row>
        <row r="6074">
          <cell r="AC6074">
            <v>0</v>
          </cell>
        </row>
        <row r="6075">
          <cell r="AC6075">
            <v>0</v>
          </cell>
        </row>
        <row r="6076">
          <cell r="AC6076">
            <v>0</v>
          </cell>
        </row>
        <row r="6077">
          <cell r="AC6077">
            <v>0</v>
          </cell>
        </row>
        <row r="6078">
          <cell r="AC6078">
            <v>0</v>
          </cell>
        </row>
        <row r="6079">
          <cell r="AC6079">
            <v>0</v>
          </cell>
        </row>
        <row r="6080">
          <cell r="AC6080">
            <v>0</v>
          </cell>
        </row>
        <row r="6081">
          <cell r="AC6081">
            <v>0</v>
          </cell>
        </row>
        <row r="6082">
          <cell r="AC6082">
            <v>0</v>
          </cell>
        </row>
        <row r="6083">
          <cell r="AC6083">
            <v>0</v>
          </cell>
        </row>
        <row r="6084">
          <cell r="AC6084">
            <v>0</v>
          </cell>
        </row>
        <row r="6085">
          <cell r="AC6085">
            <v>0</v>
          </cell>
        </row>
        <row r="6086">
          <cell r="AC6086">
            <v>0</v>
          </cell>
        </row>
        <row r="6087">
          <cell r="AC6087">
            <v>0</v>
          </cell>
        </row>
        <row r="6088">
          <cell r="AC6088">
            <v>0</v>
          </cell>
        </row>
        <row r="6089">
          <cell r="AC6089">
            <v>0</v>
          </cell>
        </row>
        <row r="6090">
          <cell r="AC6090">
            <v>0</v>
          </cell>
        </row>
        <row r="6091">
          <cell r="AC6091">
            <v>0</v>
          </cell>
        </row>
        <row r="6092">
          <cell r="AC6092">
            <v>0</v>
          </cell>
        </row>
        <row r="6093">
          <cell r="AC6093">
            <v>0</v>
          </cell>
        </row>
        <row r="6094">
          <cell r="AC6094">
            <v>0</v>
          </cell>
        </row>
        <row r="6095">
          <cell r="AC6095">
            <v>0</v>
          </cell>
        </row>
        <row r="6096">
          <cell r="AC6096">
            <v>0</v>
          </cell>
        </row>
        <row r="6097">
          <cell r="AC6097">
            <v>0</v>
          </cell>
        </row>
        <row r="6098">
          <cell r="AC6098">
            <v>0</v>
          </cell>
        </row>
        <row r="6099">
          <cell r="AC6099">
            <v>0</v>
          </cell>
        </row>
        <row r="6100">
          <cell r="AC6100">
            <v>0</v>
          </cell>
        </row>
        <row r="6101">
          <cell r="AC6101">
            <v>0</v>
          </cell>
        </row>
        <row r="6102">
          <cell r="AC6102">
            <v>0</v>
          </cell>
        </row>
        <row r="6103">
          <cell r="AC6103">
            <v>0</v>
          </cell>
        </row>
        <row r="6104">
          <cell r="AC6104">
            <v>0</v>
          </cell>
        </row>
        <row r="6105">
          <cell r="AC6105">
            <v>0</v>
          </cell>
        </row>
        <row r="6106">
          <cell r="AC6106">
            <v>0</v>
          </cell>
        </row>
        <row r="6107">
          <cell r="AC6107">
            <v>0</v>
          </cell>
        </row>
        <row r="6108">
          <cell r="AC6108">
            <v>0</v>
          </cell>
        </row>
        <row r="6109">
          <cell r="AC6109">
            <v>0</v>
          </cell>
        </row>
        <row r="6110">
          <cell r="AC6110">
            <v>0</v>
          </cell>
        </row>
        <row r="6111">
          <cell r="AC6111">
            <v>0</v>
          </cell>
        </row>
        <row r="6112">
          <cell r="AC6112">
            <v>0</v>
          </cell>
        </row>
        <row r="6113">
          <cell r="AC6113">
            <v>0</v>
          </cell>
        </row>
        <row r="6114">
          <cell r="AC6114">
            <v>0</v>
          </cell>
        </row>
        <row r="6115">
          <cell r="AC6115">
            <v>0</v>
          </cell>
        </row>
        <row r="6116">
          <cell r="AC6116">
            <v>0</v>
          </cell>
        </row>
        <row r="6117">
          <cell r="AC6117">
            <v>0</v>
          </cell>
        </row>
        <row r="6118">
          <cell r="AC6118">
            <v>0</v>
          </cell>
        </row>
        <row r="6119">
          <cell r="AC6119">
            <v>0</v>
          </cell>
        </row>
        <row r="6120">
          <cell r="AC6120">
            <v>0</v>
          </cell>
        </row>
        <row r="6121">
          <cell r="AC6121">
            <v>0</v>
          </cell>
        </row>
        <row r="6122">
          <cell r="AC6122">
            <v>0</v>
          </cell>
        </row>
        <row r="6123">
          <cell r="AC6123">
            <v>0</v>
          </cell>
        </row>
        <row r="6124">
          <cell r="AC6124">
            <v>0</v>
          </cell>
        </row>
        <row r="6125">
          <cell r="AC6125">
            <v>0</v>
          </cell>
        </row>
        <row r="6126">
          <cell r="AC6126">
            <v>0</v>
          </cell>
        </row>
        <row r="6127">
          <cell r="AC6127">
            <v>0</v>
          </cell>
        </row>
        <row r="6128">
          <cell r="AC6128">
            <v>0</v>
          </cell>
        </row>
        <row r="6129">
          <cell r="AC6129">
            <v>0</v>
          </cell>
        </row>
        <row r="6130">
          <cell r="AC6130">
            <v>0</v>
          </cell>
        </row>
        <row r="6131">
          <cell r="AC6131">
            <v>0</v>
          </cell>
        </row>
        <row r="6132">
          <cell r="AC6132">
            <v>0</v>
          </cell>
        </row>
        <row r="6133">
          <cell r="AC6133">
            <v>0</v>
          </cell>
        </row>
        <row r="6134">
          <cell r="AC6134">
            <v>0</v>
          </cell>
        </row>
        <row r="6135">
          <cell r="AC6135">
            <v>0</v>
          </cell>
        </row>
        <row r="6136">
          <cell r="AC6136">
            <v>0</v>
          </cell>
        </row>
        <row r="6137">
          <cell r="AC6137">
            <v>0</v>
          </cell>
        </row>
        <row r="6138">
          <cell r="AC6138">
            <v>0</v>
          </cell>
        </row>
        <row r="6139">
          <cell r="AC6139">
            <v>0</v>
          </cell>
        </row>
        <row r="6140">
          <cell r="AC6140">
            <v>0</v>
          </cell>
        </row>
        <row r="6141">
          <cell r="AC6141">
            <v>0</v>
          </cell>
        </row>
        <row r="6142">
          <cell r="AC6142">
            <v>0</v>
          </cell>
        </row>
        <row r="6143">
          <cell r="AC6143">
            <v>0</v>
          </cell>
        </row>
        <row r="6144">
          <cell r="AC6144">
            <v>0</v>
          </cell>
        </row>
        <row r="6145">
          <cell r="AC6145">
            <v>0</v>
          </cell>
        </row>
        <row r="6146">
          <cell r="AC6146">
            <v>0</v>
          </cell>
        </row>
        <row r="6147">
          <cell r="AC6147">
            <v>0</v>
          </cell>
        </row>
        <row r="6148">
          <cell r="AC6148">
            <v>0</v>
          </cell>
        </row>
        <row r="6149">
          <cell r="AC6149">
            <v>0</v>
          </cell>
        </row>
        <row r="6150">
          <cell r="AC6150">
            <v>0</v>
          </cell>
        </row>
        <row r="6151">
          <cell r="AC6151">
            <v>0</v>
          </cell>
        </row>
        <row r="6152">
          <cell r="AC6152">
            <v>0</v>
          </cell>
        </row>
        <row r="6153">
          <cell r="AC6153">
            <v>0</v>
          </cell>
        </row>
        <row r="6154">
          <cell r="AC6154">
            <v>0</v>
          </cell>
        </row>
        <row r="6155">
          <cell r="AC6155">
            <v>0</v>
          </cell>
        </row>
        <row r="6156">
          <cell r="AC6156">
            <v>0</v>
          </cell>
        </row>
        <row r="6157">
          <cell r="AC6157">
            <v>0</v>
          </cell>
        </row>
        <row r="6158">
          <cell r="AC6158">
            <v>0</v>
          </cell>
        </row>
        <row r="6159">
          <cell r="AC6159">
            <v>0</v>
          </cell>
        </row>
        <row r="6160">
          <cell r="AC6160">
            <v>0</v>
          </cell>
        </row>
        <row r="6161">
          <cell r="AC6161">
            <v>0</v>
          </cell>
        </row>
        <row r="6162">
          <cell r="AC6162">
            <v>0</v>
          </cell>
        </row>
        <row r="6163">
          <cell r="AC6163">
            <v>0</v>
          </cell>
        </row>
        <row r="6164">
          <cell r="AC6164">
            <v>0</v>
          </cell>
        </row>
        <row r="6165">
          <cell r="AC6165">
            <v>0</v>
          </cell>
        </row>
        <row r="6166">
          <cell r="AC6166">
            <v>0</v>
          </cell>
        </row>
        <row r="6167">
          <cell r="AC6167">
            <v>0</v>
          </cell>
        </row>
        <row r="6168">
          <cell r="AC6168">
            <v>0</v>
          </cell>
        </row>
        <row r="6169">
          <cell r="AC6169">
            <v>0</v>
          </cell>
        </row>
        <row r="6170">
          <cell r="AC6170">
            <v>0</v>
          </cell>
        </row>
        <row r="6171">
          <cell r="AC6171">
            <v>0</v>
          </cell>
        </row>
        <row r="6172">
          <cell r="AC6172">
            <v>0</v>
          </cell>
        </row>
        <row r="6173">
          <cell r="AC6173">
            <v>0</v>
          </cell>
        </row>
        <row r="6174">
          <cell r="AC6174">
            <v>0</v>
          </cell>
        </row>
        <row r="6175">
          <cell r="AC6175">
            <v>0</v>
          </cell>
        </row>
        <row r="6176">
          <cell r="AC6176">
            <v>0</v>
          </cell>
        </row>
        <row r="6177">
          <cell r="AC6177">
            <v>0</v>
          </cell>
        </row>
        <row r="6178">
          <cell r="AC6178">
            <v>0</v>
          </cell>
        </row>
        <row r="6179">
          <cell r="AC6179">
            <v>0</v>
          </cell>
        </row>
        <row r="6180">
          <cell r="AC6180">
            <v>0</v>
          </cell>
        </row>
        <row r="6181">
          <cell r="AC6181">
            <v>0</v>
          </cell>
        </row>
        <row r="6182">
          <cell r="AC6182">
            <v>0</v>
          </cell>
        </row>
        <row r="6183">
          <cell r="AC6183">
            <v>0</v>
          </cell>
        </row>
        <row r="6184">
          <cell r="AC6184">
            <v>0</v>
          </cell>
        </row>
        <row r="6185">
          <cell r="AC6185">
            <v>0</v>
          </cell>
        </row>
        <row r="6186">
          <cell r="AC6186">
            <v>0</v>
          </cell>
        </row>
        <row r="6187">
          <cell r="AC6187">
            <v>0</v>
          </cell>
        </row>
        <row r="6188">
          <cell r="AC6188">
            <v>0</v>
          </cell>
        </row>
        <row r="6189">
          <cell r="AC6189">
            <v>0</v>
          </cell>
        </row>
        <row r="6190">
          <cell r="AC6190">
            <v>0</v>
          </cell>
        </row>
        <row r="6191">
          <cell r="AC6191">
            <v>0</v>
          </cell>
        </row>
        <row r="6192">
          <cell r="AC6192">
            <v>0</v>
          </cell>
        </row>
        <row r="6193">
          <cell r="AC6193">
            <v>0</v>
          </cell>
        </row>
        <row r="6194">
          <cell r="AC6194">
            <v>0</v>
          </cell>
        </row>
        <row r="6195">
          <cell r="AC6195">
            <v>0</v>
          </cell>
        </row>
        <row r="6196">
          <cell r="AC6196">
            <v>0</v>
          </cell>
        </row>
        <row r="6197">
          <cell r="AC6197">
            <v>0</v>
          </cell>
        </row>
        <row r="6198">
          <cell r="AC6198">
            <v>0</v>
          </cell>
        </row>
        <row r="6199">
          <cell r="AC6199">
            <v>0</v>
          </cell>
        </row>
        <row r="6200">
          <cell r="AC6200">
            <v>0</v>
          </cell>
        </row>
        <row r="6201">
          <cell r="AC6201">
            <v>0</v>
          </cell>
        </row>
        <row r="6202">
          <cell r="AC6202">
            <v>0</v>
          </cell>
        </row>
        <row r="6203">
          <cell r="AC6203">
            <v>0</v>
          </cell>
        </row>
        <row r="6204">
          <cell r="AC6204">
            <v>0</v>
          </cell>
        </row>
        <row r="6205">
          <cell r="AC6205">
            <v>0</v>
          </cell>
        </row>
        <row r="6206">
          <cell r="AC6206">
            <v>0</v>
          </cell>
        </row>
        <row r="6207">
          <cell r="AC6207">
            <v>0</v>
          </cell>
        </row>
        <row r="6208">
          <cell r="AC6208">
            <v>0</v>
          </cell>
        </row>
        <row r="6209">
          <cell r="AC6209">
            <v>0</v>
          </cell>
        </row>
        <row r="6210">
          <cell r="AC6210">
            <v>0</v>
          </cell>
        </row>
        <row r="6211">
          <cell r="AC6211">
            <v>0</v>
          </cell>
        </row>
        <row r="6212">
          <cell r="AC6212">
            <v>0</v>
          </cell>
        </row>
        <row r="6213">
          <cell r="AC6213">
            <v>0</v>
          </cell>
        </row>
        <row r="6214">
          <cell r="AC6214">
            <v>0</v>
          </cell>
        </row>
        <row r="6215">
          <cell r="AC6215">
            <v>0</v>
          </cell>
        </row>
        <row r="6216">
          <cell r="AC6216">
            <v>0</v>
          </cell>
        </row>
        <row r="6217">
          <cell r="AC6217">
            <v>0</v>
          </cell>
        </row>
        <row r="6218">
          <cell r="AC6218">
            <v>0</v>
          </cell>
        </row>
        <row r="6219">
          <cell r="AC6219">
            <v>0</v>
          </cell>
        </row>
        <row r="6220">
          <cell r="AC6220">
            <v>0</v>
          </cell>
        </row>
        <row r="6221">
          <cell r="AC6221">
            <v>0</v>
          </cell>
        </row>
        <row r="6222">
          <cell r="AC6222">
            <v>0</v>
          </cell>
        </row>
        <row r="6223">
          <cell r="AC6223">
            <v>0</v>
          </cell>
        </row>
        <row r="6224">
          <cell r="AC6224">
            <v>0</v>
          </cell>
        </row>
        <row r="6225">
          <cell r="AC6225">
            <v>0</v>
          </cell>
        </row>
        <row r="6226">
          <cell r="AC6226">
            <v>0</v>
          </cell>
        </row>
        <row r="6227">
          <cell r="AC6227">
            <v>0</v>
          </cell>
        </row>
        <row r="6228">
          <cell r="AC6228">
            <v>0</v>
          </cell>
        </row>
        <row r="6229">
          <cell r="AC6229">
            <v>0</v>
          </cell>
        </row>
        <row r="6230">
          <cell r="AC6230">
            <v>0</v>
          </cell>
        </row>
        <row r="6231">
          <cell r="AC6231">
            <v>0</v>
          </cell>
        </row>
        <row r="6232">
          <cell r="AC6232">
            <v>0</v>
          </cell>
        </row>
        <row r="6233">
          <cell r="AC6233">
            <v>0</v>
          </cell>
        </row>
        <row r="6234">
          <cell r="AC6234">
            <v>0</v>
          </cell>
        </row>
        <row r="6235">
          <cell r="AC6235">
            <v>0</v>
          </cell>
        </row>
        <row r="6236">
          <cell r="AC6236">
            <v>0</v>
          </cell>
        </row>
        <row r="6237">
          <cell r="AC6237">
            <v>0</v>
          </cell>
        </row>
        <row r="6238">
          <cell r="AC6238">
            <v>0</v>
          </cell>
        </row>
        <row r="6239">
          <cell r="AC6239">
            <v>0</v>
          </cell>
        </row>
        <row r="6240">
          <cell r="AC6240">
            <v>0</v>
          </cell>
        </row>
        <row r="6241">
          <cell r="AC6241">
            <v>0</v>
          </cell>
        </row>
        <row r="6242">
          <cell r="AC6242">
            <v>0</v>
          </cell>
        </row>
        <row r="6243">
          <cell r="AC6243">
            <v>0</v>
          </cell>
        </row>
        <row r="6244">
          <cell r="AC6244">
            <v>0</v>
          </cell>
        </row>
        <row r="6245">
          <cell r="AC6245">
            <v>0</v>
          </cell>
        </row>
        <row r="6246">
          <cell r="AC6246">
            <v>0</v>
          </cell>
        </row>
        <row r="6247">
          <cell r="AC6247">
            <v>0</v>
          </cell>
        </row>
        <row r="6248">
          <cell r="AC6248">
            <v>0</v>
          </cell>
        </row>
        <row r="6249">
          <cell r="AC6249">
            <v>0</v>
          </cell>
        </row>
        <row r="6250">
          <cell r="AC6250">
            <v>0</v>
          </cell>
        </row>
        <row r="6251">
          <cell r="AC6251">
            <v>0</v>
          </cell>
        </row>
        <row r="6252">
          <cell r="AC6252">
            <v>0</v>
          </cell>
        </row>
        <row r="6253">
          <cell r="AC6253">
            <v>0</v>
          </cell>
        </row>
        <row r="6254">
          <cell r="AC6254">
            <v>0</v>
          </cell>
        </row>
        <row r="6255">
          <cell r="AC6255">
            <v>0</v>
          </cell>
        </row>
        <row r="6256">
          <cell r="AC6256">
            <v>0</v>
          </cell>
        </row>
        <row r="6257">
          <cell r="AC6257">
            <v>0</v>
          </cell>
        </row>
        <row r="6258">
          <cell r="AC6258">
            <v>0</v>
          </cell>
        </row>
        <row r="6259">
          <cell r="AC6259">
            <v>0</v>
          </cell>
        </row>
        <row r="6260">
          <cell r="AC6260">
            <v>0</v>
          </cell>
        </row>
        <row r="6261">
          <cell r="AC6261">
            <v>0</v>
          </cell>
        </row>
        <row r="6262">
          <cell r="AC6262">
            <v>0</v>
          </cell>
        </row>
        <row r="6263">
          <cell r="AC6263">
            <v>0</v>
          </cell>
        </row>
        <row r="6264">
          <cell r="AC6264">
            <v>0</v>
          </cell>
        </row>
        <row r="6265">
          <cell r="AC6265">
            <v>0</v>
          </cell>
        </row>
        <row r="6266">
          <cell r="AC6266">
            <v>0</v>
          </cell>
        </row>
        <row r="6267">
          <cell r="AC6267">
            <v>0</v>
          </cell>
        </row>
        <row r="6268">
          <cell r="AC6268">
            <v>0</v>
          </cell>
        </row>
        <row r="6269">
          <cell r="AC6269">
            <v>0</v>
          </cell>
        </row>
        <row r="6270">
          <cell r="AC6270">
            <v>0</v>
          </cell>
        </row>
        <row r="6271">
          <cell r="AC6271">
            <v>0</v>
          </cell>
        </row>
        <row r="6272">
          <cell r="AC6272">
            <v>0</v>
          </cell>
        </row>
        <row r="6273">
          <cell r="AC6273">
            <v>0</v>
          </cell>
        </row>
        <row r="6274">
          <cell r="AC6274">
            <v>0</v>
          </cell>
        </row>
        <row r="6275">
          <cell r="AC6275">
            <v>0</v>
          </cell>
        </row>
        <row r="6276">
          <cell r="AC6276">
            <v>0</v>
          </cell>
        </row>
        <row r="6277">
          <cell r="AC6277">
            <v>0</v>
          </cell>
        </row>
        <row r="6278">
          <cell r="AC6278">
            <v>0</v>
          </cell>
        </row>
        <row r="6279">
          <cell r="AC6279">
            <v>0</v>
          </cell>
        </row>
        <row r="6280">
          <cell r="AC6280">
            <v>0</v>
          </cell>
        </row>
        <row r="6281">
          <cell r="AC6281">
            <v>0</v>
          </cell>
        </row>
        <row r="6282">
          <cell r="AC6282">
            <v>0</v>
          </cell>
        </row>
        <row r="6283">
          <cell r="AC6283">
            <v>0</v>
          </cell>
        </row>
        <row r="6284">
          <cell r="AC6284">
            <v>0</v>
          </cell>
        </row>
        <row r="6285">
          <cell r="AC6285">
            <v>0</v>
          </cell>
        </row>
        <row r="6286">
          <cell r="AC6286">
            <v>0</v>
          </cell>
        </row>
        <row r="6287">
          <cell r="AC6287">
            <v>0</v>
          </cell>
        </row>
        <row r="6288">
          <cell r="AC6288">
            <v>0</v>
          </cell>
        </row>
        <row r="6289">
          <cell r="AC6289">
            <v>0</v>
          </cell>
        </row>
        <row r="6290">
          <cell r="AC6290">
            <v>0</v>
          </cell>
        </row>
        <row r="6291">
          <cell r="AC6291">
            <v>0</v>
          </cell>
        </row>
        <row r="6292">
          <cell r="AC6292">
            <v>0</v>
          </cell>
        </row>
        <row r="6293">
          <cell r="AC6293">
            <v>0</v>
          </cell>
        </row>
        <row r="6294">
          <cell r="AC6294">
            <v>0</v>
          </cell>
        </row>
        <row r="6295">
          <cell r="AC6295">
            <v>0</v>
          </cell>
        </row>
        <row r="6296">
          <cell r="AC6296">
            <v>0</v>
          </cell>
        </row>
        <row r="6297">
          <cell r="AC6297">
            <v>0</v>
          </cell>
        </row>
        <row r="6298">
          <cell r="AC6298">
            <v>0</v>
          </cell>
        </row>
        <row r="6299">
          <cell r="AC6299">
            <v>0</v>
          </cell>
        </row>
        <row r="6300">
          <cell r="AC6300">
            <v>0</v>
          </cell>
        </row>
        <row r="6301">
          <cell r="AC6301">
            <v>0</v>
          </cell>
        </row>
        <row r="6302">
          <cell r="AC6302">
            <v>0</v>
          </cell>
        </row>
        <row r="6303">
          <cell r="AC6303">
            <v>0</v>
          </cell>
        </row>
        <row r="6304">
          <cell r="AC6304">
            <v>0</v>
          </cell>
        </row>
        <row r="6305">
          <cell r="AC6305">
            <v>0</v>
          </cell>
        </row>
        <row r="6306">
          <cell r="AC6306">
            <v>0</v>
          </cell>
        </row>
        <row r="6307">
          <cell r="AC6307">
            <v>0</v>
          </cell>
        </row>
        <row r="6308">
          <cell r="AC6308">
            <v>0</v>
          </cell>
        </row>
        <row r="6309">
          <cell r="AC6309">
            <v>0</v>
          </cell>
        </row>
        <row r="6310">
          <cell r="AC6310">
            <v>0</v>
          </cell>
        </row>
        <row r="6311">
          <cell r="AC6311">
            <v>0</v>
          </cell>
        </row>
        <row r="6312">
          <cell r="AC6312">
            <v>0</v>
          </cell>
        </row>
        <row r="6313">
          <cell r="AC6313">
            <v>0</v>
          </cell>
        </row>
        <row r="6314">
          <cell r="AC6314">
            <v>0</v>
          </cell>
        </row>
        <row r="6315">
          <cell r="AC6315">
            <v>0</v>
          </cell>
        </row>
        <row r="6316">
          <cell r="AC6316">
            <v>0</v>
          </cell>
        </row>
        <row r="6317">
          <cell r="AC6317">
            <v>0</v>
          </cell>
        </row>
        <row r="6318">
          <cell r="AC6318">
            <v>0</v>
          </cell>
        </row>
        <row r="6319">
          <cell r="AC6319">
            <v>0</v>
          </cell>
        </row>
        <row r="6320">
          <cell r="AC6320">
            <v>0</v>
          </cell>
        </row>
        <row r="6321">
          <cell r="AC6321">
            <v>0</v>
          </cell>
        </row>
        <row r="6322">
          <cell r="AC6322">
            <v>0</v>
          </cell>
        </row>
        <row r="6323">
          <cell r="AC6323">
            <v>0</v>
          </cell>
        </row>
        <row r="6324">
          <cell r="AC6324">
            <v>0</v>
          </cell>
        </row>
        <row r="6325">
          <cell r="AC6325">
            <v>0</v>
          </cell>
        </row>
        <row r="6326">
          <cell r="AC6326">
            <v>0</v>
          </cell>
        </row>
        <row r="6327">
          <cell r="AC6327">
            <v>0</v>
          </cell>
        </row>
        <row r="6328">
          <cell r="AC6328">
            <v>0</v>
          </cell>
        </row>
        <row r="6329">
          <cell r="AC6329">
            <v>0</v>
          </cell>
        </row>
        <row r="6330">
          <cell r="AC6330">
            <v>0</v>
          </cell>
        </row>
        <row r="6331">
          <cell r="AC6331">
            <v>0</v>
          </cell>
        </row>
        <row r="6332">
          <cell r="AC6332">
            <v>0</v>
          </cell>
        </row>
        <row r="6333">
          <cell r="AC6333">
            <v>0</v>
          </cell>
        </row>
        <row r="6334">
          <cell r="AC6334">
            <v>0</v>
          </cell>
        </row>
        <row r="6335">
          <cell r="AC6335">
            <v>0</v>
          </cell>
        </row>
        <row r="6336">
          <cell r="AC6336">
            <v>0</v>
          </cell>
        </row>
        <row r="6337">
          <cell r="AC6337">
            <v>0</v>
          </cell>
        </row>
        <row r="6338">
          <cell r="AC6338">
            <v>0</v>
          </cell>
        </row>
        <row r="6339">
          <cell r="AC6339">
            <v>0</v>
          </cell>
        </row>
        <row r="6340">
          <cell r="AC6340">
            <v>0</v>
          </cell>
        </row>
        <row r="6341">
          <cell r="AC6341">
            <v>0</v>
          </cell>
        </row>
        <row r="6342">
          <cell r="AC6342">
            <v>0</v>
          </cell>
        </row>
        <row r="6343">
          <cell r="AC6343">
            <v>0</v>
          </cell>
        </row>
        <row r="6344">
          <cell r="AC6344">
            <v>0</v>
          </cell>
        </row>
        <row r="6345">
          <cell r="AC6345">
            <v>0</v>
          </cell>
        </row>
        <row r="6346">
          <cell r="AC6346">
            <v>0</v>
          </cell>
        </row>
        <row r="6347">
          <cell r="AC6347">
            <v>0</v>
          </cell>
        </row>
        <row r="6348">
          <cell r="AC6348">
            <v>0</v>
          </cell>
        </row>
        <row r="6349">
          <cell r="AC6349">
            <v>0</v>
          </cell>
        </row>
        <row r="6350">
          <cell r="AC6350">
            <v>0</v>
          </cell>
        </row>
        <row r="6351">
          <cell r="AC6351">
            <v>0</v>
          </cell>
        </row>
        <row r="6352">
          <cell r="AC6352">
            <v>0</v>
          </cell>
        </row>
        <row r="6353">
          <cell r="AC6353">
            <v>0</v>
          </cell>
        </row>
        <row r="6354">
          <cell r="AC6354">
            <v>0</v>
          </cell>
        </row>
        <row r="6355">
          <cell r="AC6355">
            <v>0</v>
          </cell>
        </row>
        <row r="6356">
          <cell r="AC6356">
            <v>0</v>
          </cell>
        </row>
        <row r="6357">
          <cell r="AC6357">
            <v>0</v>
          </cell>
        </row>
        <row r="6358">
          <cell r="AC6358">
            <v>0</v>
          </cell>
        </row>
        <row r="6359">
          <cell r="AC6359">
            <v>0</v>
          </cell>
        </row>
        <row r="6360">
          <cell r="AC6360">
            <v>0</v>
          </cell>
        </row>
        <row r="6361">
          <cell r="AC6361">
            <v>0</v>
          </cell>
        </row>
        <row r="6362">
          <cell r="AC6362">
            <v>0</v>
          </cell>
        </row>
        <row r="6363">
          <cell r="AC6363">
            <v>0</v>
          </cell>
        </row>
        <row r="6364">
          <cell r="AC6364">
            <v>0</v>
          </cell>
        </row>
        <row r="6365">
          <cell r="AC6365">
            <v>0</v>
          </cell>
        </row>
        <row r="6366">
          <cell r="AC6366">
            <v>0</v>
          </cell>
        </row>
        <row r="6367">
          <cell r="AC6367">
            <v>0</v>
          </cell>
        </row>
        <row r="6368">
          <cell r="AC6368">
            <v>0</v>
          </cell>
        </row>
        <row r="6369">
          <cell r="AC6369">
            <v>0</v>
          </cell>
        </row>
        <row r="6370">
          <cell r="AC6370">
            <v>0</v>
          </cell>
        </row>
        <row r="6371">
          <cell r="AC6371">
            <v>0</v>
          </cell>
        </row>
        <row r="6372">
          <cell r="AC6372">
            <v>0</v>
          </cell>
        </row>
        <row r="6373">
          <cell r="AC6373">
            <v>0</v>
          </cell>
        </row>
        <row r="6374">
          <cell r="AC6374">
            <v>0</v>
          </cell>
        </row>
        <row r="6375">
          <cell r="AC6375">
            <v>0</v>
          </cell>
        </row>
        <row r="6376">
          <cell r="AC6376">
            <v>0</v>
          </cell>
        </row>
        <row r="6377">
          <cell r="AC6377">
            <v>0</v>
          </cell>
        </row>
        <row r="6378">
          <cell r="AC6378">
            <v>0</v>
          </cell>
        </row>
        <row r="6379">
          <cell r="AC6379">
            <v>0</v>
          </cell>
        </row>
        <row r="6380">
          <cell r="AC6380">
            <v>0</v>
          </cell>
        </row>
        <row r="6381">
          <cell r="AC6381">
            <v>0</v>
          </cell>
        </row>
        <row r="6382">
          <cell r="AC6382">
            <v>0</v>
          </cell>
        </row>
        <row r="6383">
          <cell r="AC6383">
            <v>0</v>
          </cell>
        </row>
        <row r="6384">
          <cell r="AC6384">
            <v>0</v>
          </cell>
        </row>
        <row r="6385">
          <cell r="AC6385">
            <v>0</v>
          </cell>
        </row>
        <row r="6386">
          <cell r="AC6386">
            <v>0</v>
          </cell>
        </row>
        <row r="6387">
          <cell r="AC6387">
            <v>0</v>
          </cell>
        </row>
        <row r="6388">
          <cell r="AC6388">
            <v>0</v>
          </cell>
        </row>
        <row r="6389">
          <cell r="AC6389">
            <v>0</v>
          </cell>
        </row>
        <row r="6390">
          <cell r="AC6390">
            <v>0</v>
          </cell>
        </row>
        <row r="6391">
          <cell r="AC6391">
            <v>0</v>
          </cell>
        </row>
        <row r="6392">
          <cell r="AC6392">
            <v>0</v>
          </cell>
        </row>
        <row r="6393">
          <cell r="AC6393">
            <v>0</v>
          </cell>
        </row>
        <row r="6394">
          <cell r="AC6394">
            <v>0</v>
          </cell>
        </row>
        <row r="6395">
          <cell r="AC6395">
            <v>0</v>
          </cell>
        </row>
        <row r="6396">
          <cell r="AC6396">
            <v>0</v>
          </cell>
        </row>
        <row r="6397">
          <cell r="AC6397">
            <v>0</v>
          </cell>
        </row>
        <row r="6398">
          <cell r="AC6398">
            <v>0</v>
          </cell>
        </row>
        <row r="6399">
          <cell r="AC6399">
            <v>0</v>
          </cell>
        </row>
        <row r="6400">
          <cell r="AC6400">
            <v>0</v>
          </cell>
        </row>
        <row r="6401">
          <cell r="AC6401">
            <v>0</v>
          </cell>
        </row>
        <row r="6402">
          <cell r="AC6402">
            <v>0</v>
          </cell>
        </row>
        <row r="6403">
          <cell r="AC6403">
            <v>0</v>
          </cell>
        </row>
        <row r="6404">
          <cell r="AC6404">
            <v>0</v>
          </cell>
        </row>
        <row r="6405">
          <cell r="AC6405">
            <v>0</v>
          </cell>
        </row>
        <row r="6406">
          <cell r="AC6406">
            <v>0</v>
          </cell>
        </row>
        <row r="6407">
          <cell r="AC6407">
            <v>0</v>
          </cell>
        </row>
        <row r="6408">
          <cell r="AC6408">
            <v>0</v>
          </cell>
        </row>
        <row r="6409">
          <cell r="AC6409">
            <v>0</v>
          </cell>
        </row>
        <row r="6410">
          <cell r="AC6410">
            <v>0</v>
          </cell>
        </row>
        <row r="6411">
          <cell r="AC6411">
            <v>0</v>
          </cell>
        </row>
        <row r="6412">
          <cell r="AC6412">
            <v>0</v>
          </cell>
        </row>
        <row r="6413">
          <cell r="AC6413">
            <v>0</v>
          </cell>
        </row>
        <row r="6414">
          <cell r="AC6414">
            <v>0</v>
          </cell>
        </row>
        <row r="6415">
          <cell r="AC6415">
            <v>0</v>
          </cell>
        </row>
        <row r="6416">
          <cell r="AC6416">
            <v>0</v>
          </cell>
        </row>
        <row r="6417">
          <cell r="AC6417">
            <v>0</v>
          </cell>
        </row>
        <row r="6418">
          <cell r="AC6418">
            <v>0</v>
          </cell>
        </row>
        <row r="6419">
          <cell r="AC6419">
            <v>0</v>
          </cell>
        </row>
        <row r="6420">
          <cell r="AC6420">
            <v>0</v>
          </cell>
        </row>
        <row r="6421">
          <cell r="AC6421">
            <v>0</v>
          </cell>
        </row>
        <row r="6422">
          <cell r="AC6422">
            <v>0</v>
          </cell>
        </row>
        <row r="6423">
          <cell r="AC6423">
            <v>0</v>
          </cell>
        </row>
        <row r="6424">
          <cell r="AC6424">
            <v>0</v>
          </cell>
        </row>
        <row r="6425">
          <cell r="AC6425">
            <v>0</v>
          </cell>
        </row>
        <row r="6426">
          <cell r="AC6426">
            <v>0</v>
          </cell>
        </row>
        <row r="6427">
          <cell r="AC6427">
            <v>0</v>
          </cell>
        </row>
        <row r="6428">
          <cell r="AC6428">
            <v>0</v>
          </cell>
        </row>
        <row r="6429">
          <cell r="AC6429">
            <v>0</v>
          </cell>
        </row>
        <row r="6430">
          <cell r="AC6430">
            <v>0</v>
          </cell>
        </row>
        <row r="6431">
          <cell r="AC6431">
            <v>0</v>
          </cell>
        </row>
        <row r="6432">
          <cell r="AC6432">
            <v>0</v>
          </cell>
        </row>
        <row r="6433">
          <cell r="AC6433">
            <v>0</v>
          </cell>
        </row>
        <row r="6434">
          <cell r="AC6434">
            <v>0</v>
          </cell>
        </row>
        <row r="6435">
          <cell r="AC6435">
            <v>0</v>
          </cell>
        </row>
        <row r="6436">
          <cell r="AC6436">
            <v>0</v>
          </cell>
        </row>
        <row r="6437">
          <cell r="AC6437">
            <v>0</v>
          </cell>
        </row>
        <row r="6438">
          <cell r="AC6438">
            <v>0</v>
          </cell>
        </row>
        <row r="6439">
          <cell r="AC6439">
            <v>0</v>
          </cell>
        </row>
        <row r="6440">
          <cell r="AC6440">
            <v>0</v>
          </cell>
        </row>
        <row r="6441">
          <cell r="AC6441">
            <v>0</v>
          </cell>
        </row>
        <row r="6442">
          <cell r="AC6442">
            <v>0</v>
          </cell>
        </row>
        <row r="6443">
          <cell r="AC6443">
            <v>0</v>
          </cell>
        </row>
        <row r="6444">
          <cell r="AC6444">
            <v>0</v>
          </cell>
        </row>
        <row r="6445">
          <cell r="AC6445">
            <v>0</v>
          </cell>
        </row>
        <row r="6446">
          <cell r="AC6446">
            <v>0</v>
          </cell>
        </row>
        <row r="6447">
          <cell r="AC6447">
            <v>0</v>
          </cell>
        </row>
        <row r="6448">
          <cell r="AC6448">
            <v>0</v>
          </cell>
        </row>
        <row r="6449">
          <cell r="AC6449">
            <v>0</v>
          </cell>
        </row>
        <row r="6450">
          <cell r="AC6450">
            <v>0</v>
          </cell>
        </row>
        <row r="6451">
          <cell r="AC6451">
            <v>0</v>
          </cell>
        </row>
        <row r="6452">
          <cell r="AC6452">
            <v>0</v>
          </cell>
        </row>
        <row r="6453">
          <cell r="AC6453">
            <v>0</v>
          </cell>
        </row>
        <row r="6454">
          <cell r="AC6454">
            <v>0</v>
          </cell>
        </row>
        <row r="6455">
          <cell r="AC6455">
            <v>0</v>
          </cell>
        </row>
        <row r="6456">
          <cell r="AC6456">
            <v>0</v>
          </cell>
        </row>
        <row r="6457">
          <cell r="AC6457">
            <v>0</v>
          </cell>
        </row>
        <row r="6458">
          <cell r="AC6458">
            <v>0</v>
          </cell>
        </row>
        <row r="6459">
          <cell r="AC6459">
            <v>0</v>
          </cell>
        </row>
        <row r="6460">
          <cell r="AC6460">
            <v>0</v>
          </cell>
        </row>
        <row r="6461">
          <cell r="AC6461">
            <v>0</v>
          </cell>
        </row>
        <row r="6462">
          <cell r="AC6462">
            <v>0</v>
          </cell>
        </row>
        <row r="6463">
          <cell r="AC6463">
            <v>0</v>
          </cell>
        </row>
        <row r="6464">
          <cell r="AC6464">
            <v>0</v>
          </cell>
        </row>
        <row r="6465">
          <cell r="AC6465">
            <v>0</v>
          </cell>
        </row>
        <row r="6466">
          <cell r="AC6466">
            <v>0</v>
          </cell>
        </row>
        <row r="6467">
          <cell r="AC6467">
            <v>0</v>
          </cell>
        </row>
        <row r="6468">
          <cell r="AC6468">
            <v>0</v>
          </cell>
        </row>
        <row r="6469">
          <cell r="AC6469">
            <v>0</v>
          </cell>
        </row>
        <row r="6470">
          <cell r="AC6470">
            <v>0</v>
          </cell>
        </row>
        <row r="6471">
          <cell r="AC6471">
            <v>0</v>
          </cell>
        </row>
        <row r="6472">
          <cell r="AC6472">
            <v>0</v>
          </cell>
        </row>
        <row r="6473">
          <cell r="AC6473">
            <v>0</v>
          </cell>
        </row>
        <row r="6474">
          <cell r="AC6474">
            <v>0</v>
          </cell>
        </row>
        <row r="6475">
          <cell r="AC6475">
            <v>0</v>
          </cell>
        </row>
        <row r="6476">
          <cell r="AC6476">
            <v>0</v>
          </cell>
        </row>
        <row r="6477">
          <cell r="AC6477">
            <v>0</v>
          </cell>
        </row>
        <row r="6478">
          <cell r="AC6478">
            <v>0</v>
          </cell>
        </row>
        <row r="6479">
          <cell r="AC6479">
            <v>0</v>
          </cell>
        </row>
        <row r="6480">
          <cell r="AC6480">
            <v>0</v>
          </cell>
        </row>
        <row r="6481">
          <cell r="AC6481">
            <v>0</v>
          </cell>
        </row>
        <row r="6482">
          <cell r="AC6482">
            <v>0</v>
          </cell>
        </row>
        <row r="6483">
          <cell r="AC6483">
            <v>0</v>
          </cell>
        </row>
        <row r="6484">
          <cell r="AC6484">
            <v>0</v>
          </cell>
        </row>
        <row r="6485">
          <cell r="AC6485">
            <v>0</v>
          </cell>
        </row>
        <row r="6486">
          <cell r="AC6486">
            <v>0</v>
          </cell>
        </row>
        <row r="6487">
          <cell r="AC6487">
            <v>0</v>
          </cell>
        </row>
        <row r="6488">
          <cell r="AC6488">
            <v>0</v>
          </cell>
        </row>
        <row r="6489">
          <cell r="AC6489">
            <v>0</v>
          </cell>
        </row>
        <row r="6490">
          <cell r="AC6490">
            <v>0</v>
          </cell>
        </row>
        <row r="6491">
          <cell r="AC6491">
            <v>0</v>
          </cell>
        </row>
        <row r="6492">
          <cell r="AC6492">
            <v>0</v>
          </cell>
        </row>
        <row r="6493">
          <cell r="AC6493">
            <v>0</v>
          </cell>
        </row>
        <row r="6494">
          <cell r="AC6494">
            <v>0</v>
          </cell>
        </row>
        <row r="6495">
          <cell r="AC6495">
            <v>0</v>
          </cell>
        </row>
        <row r="6496">
          <cell r="AC6496">
            <v>0</v>
          </cell>
        </row>
        <row r="6497">
          <cell r="AC6497">
            <v>0</v>
          </cell>
        </row>
        <row r="6498">
          <cell r="AC6498">
            <v>0</v>
          </cell>
        </row>
        <row r="6499">
          <cell r="AC6499">
            <v>0</v>
          </cell>
        </row>
        <row r="6500">
          <cell r="AC6500">
            <v>0</v>
          </cell>
        </row>
        <row r="6501">
          <cell r="AC6501">
            <v>0</v>
          </cell>
        </row>
        <row r="6502">
          <cell r="AC6502">
            <v>0</v>
          </cell>
        </row>
        <row r="6503">
          <cell r="AC6503">
            <v>0</v>
          </cell>
        </row>
        <row r="6504">
          <cell r="AC6504">
            <v>0</v>
          </cell>
        </row>
        <row r="6505">
          <cell r="AC6505">
            <v>0</v>
          </cell>
        </row>
        <row r="6506">
          <cell r="AC6506">
            <v>0</v>
          </cell>
        </row>
        <row r="6507">
          <cell r="AC6507">
            <v>0</v>
          </cell>
        </row>
        <row r="6508">
          <cell r="AC6508">
            <v>0</v>
          </cell>
        </row>
        <row r="6509">
          <cell r="AC6509">
            <v>0</v>
          </cell>
        </row>
        <row r="6510">
          <cell r="AC6510">
            <v>0</v>
          </cell>
        </row>
        <row r="6511">
          <cell r="AC6511">
            <v>0</v>
          </cell>
        </row>
        <row r="6512">
          <cell r="AC6512">
            <v>0</v>
          </cell>
        </row>
        <row r="6513">
          <cell r="AC6513">
            <v>0</v>
          </cell>
        </row>
        <row r="6514">
          <cell r="AC6514">
            <v>0</v>
          </cell>
        </row>
        <row r="6515">
          <cell r="AC6515">
            <v>0</v>
          </cell>
        </row>
        <row r="6516">
          <cell r="AC6516">
            <v>0</v>
          </cell>
        </row>
        <row r="6517">
          <cell r="AC6517">
            <v>0</v>
          </cell>
        </row>
        <row r="6518">
          <cell r="AC6518">
            <v>0</v>
          </cell>
        </row>
        <row r="6519">
          <cell r="AC6519">
            <v>0</v>
          </cell>
        </row>
        <row r="6520">
          <cell r="AC6520">
            <v>0</v>
          </cell>
        </row>
        <row r="6521">
          <cell r="AC6521">
            <v>0</v>
          </cell>
        </row>
        <row r="6522">
          <cell r="AC6522">
            <v>0</v>
          </cell>
        </row>
        <row r="6523">
          <cell r="AC6523">
            <v>0</v>
          </cell>
        </row>
        <row r="6524">
          <cell r="AC6524">
            <v>0</v>
          </cell>
        </row>
        <row r="6525">
          <cell r="AC6525">
            <v>0</v>
          </cell>
        </row>
        <row r="6526">
          <cell r="AC6526">
            <v>0</v>
          </cell>
        </row>
        <row r="6527">
          <cell r="AC6527">
            <v>0</v>
          </cell>
        </row>
        <row r="6528">
          <cell r="AC6528">
            <v>0</v>
          </cell>
        </row>
        <row r="6529">
          <cell r="AC6529">
            <v>0</v>
          </cell>
        </row>
        <row r="6530">
          <cell r="AC6530">
            <v>0</v>
          </cell>
        </row>
        <row r="6531">
          <cell r="AC6531">
            <v>0</v>
          </cell>
        </row>
        <row r="6532">
          <cell r="AC6532">
            <v>0</v>
          </cell>
        </row>
        <row r="6533">
          <cell r="AC6533">
            <v>0</v>
          </cell>
        </row>
        <row r="6534">
          <cell r="AC6534">
            <v>0</v>
          </cell>
        </row>
        <row r="6535">
          <cell r="AC6535">
            <v>0</v>
          </cell>
        </row>
        <row r="6536">
          <cell r="AC6536">
            <v>0</v>
          </cell>
        </row>
        <row r="6537">
          <cell r="AC6537">
            <v>0</v>
          </cell>
        </row>
        <row r="6538">
          <cell r="AC6538">
            <v>0</v>
          </cell>
        </row>
        <row r="6539">
          <cell r="AC6539">
            <v>0</v>
          </cell>
        </row>
        <row r="6540">
          <cell r="AC6540">
            <v>0</v>
          </cell>
        </row>
        <row r="6541">
          <cell r="AC6541">
            <v>0</v>
          </cell>
        </row>
        <row r="6542">
          <cell r="AC6542">
            <v>0</v>
          </cell>
        </row>
        <row r="6543">
          <cell r="AC6543">
            <v>0</v>
          </cell>
        </row>
        <row r="6544">
          <cell r="AC6544">
            <v>0</v>
          </cell>
        </row>
        <row r="6545">
          <cell r="AC6545">
            <v>0</v>
          </cell>
        </row>
        <row r="6546">
          <cell r="AC6546">
            <v>0</v>
          </cell>
        </row>
        <row r="6547">
          <cell r="AC6547">
            <v>0</v>
          </cell>
        </row>
        <row r="6548">
          <cell r="AC6548">
            <v>0</v>
          </cell>
        </row>
        <row r="6549">
          <cell r="AC6549">
            <v>0</v>
          </cell>
        </row>
        <row r="6550">
          <cell r="AC6550">
            <v>0</v>
          </cell>
        </row>
        <row r="6551">
          <cell r="AC6551">
            <v>0</v>
          </cell>
        </row>
        <row r="6552">
          <cell r="AC6552">
            <v>0</v>
          </cell>
        </row>
        <row r="6553">
          <cell r="AC6553">
            <v>0</v>
          </cell>
        </row>
        <row r="6554">
          <cell r="AC6554">
            <v>0</v>
          </cell>
        </row>
        <row r="6555">
          <cell r="AC6555">
            <v>0</v>
          </cell>
        </row>
        <row r="6556">
          <cell r="AC6556">
            <v>0</v>
          </cell>
        </row>
        <row r="6557">
          <cell r="AC6557">
            <v>0</v>
          </cell>
        </row>
        <row r="6558">
          <cell r="AC6558">
            <v>0</v>
          </cell>
        </row>
        <row r="6559">
          <cell r="AC6559">
            <v>0</v>
          </cell>
        </row>
        <row r="6560">
          <cell r="AC6560">
            <v>0</v>
          </cell>
        </row>
        <row r="6561">
          <cell r="AC6561">
            <v>0</v>
          </cell>
        </row>
        <row r="6562">
          <cell r="AC6562">
            <v>0</v>
          </cell>
        </row>
        <row r="6563">
          <cell r="AC6563">
            <v>0</v>
          </cell>
        </row>
        <row r="6564">
          <cell r="AC6564">
            <v>0</v>
          </cell>
        </row>
        <row r="6565">
          <cell r="AC6565">
            <v>0</v>
          </cell>
        </row>
        <row r="6566">
          <cell r="AC6566">
            <v>0</v>
          </cell>
        </row>
        <row r="6567">
          <cell r="AC6567">
            <v>0</v>
          </cell>
        </row>
        <row r="6568">
          <cell r="AC6568">
            <v>0</v>
          </cell>
        </row>
        <row r="6569">
          <cell r="AC6569">
            <v>0</v>
          </cell>
        </row>
        <row r="6570">
          <cell r="AC6570">
            <v>0</v>
          </cell>
        </row>
        <row r="6571">
          <cell r="AC6571">
            <v>0</v>
          </cell>
        </row>
        <row r="6572">
          <cell r="AC6572">
            <v>0</v>
          </cell>
        </row>
        <row r="6573">
          <cell r="AC6573">
            <v>0</v>
          </cell>
        </row>
        <row r="6574">
          <cell r="AC6574">
            <v>0</v>
          </cell>
        </row>
        <row r="6575">
          <cell r="AC6575">
            <v>0</v>
          </cell>
        </row>
        <row r="6576">
          <cell r="AC6576">
            <v>0</v>
          </cell>
        </row>
        <row r="6577">
          <cell r="AC6577">
            <v>0</v>
          </cell>
        </row>
        <row r="6578">
          <cell r="AC6578">
            <v>0</v>
          </cell>
        </row>
        <row r="6579">
          <cell r="AC6579">
            <v>0</v>
          </cell>
        </row>
        <row r="6580">
          <cell r="AC6580">
            <v>0</v>
          </cell>
        </row>
        <row r="6581">
          <cell r="AC6581">
            <v>0</v>
          </cell>
        </row>
        <row r="6582">
          <cell r="AC6582">
            <v>0</v>
          </cell>
        </row>
        <row r="6583">
          <cell r="AC6583">
            <v>0</v>
          </cell>
        </row>
        <row r="6584">
          <cell r="AC6584">
            <v>0</v>
          </cell>
        </row>
        <row r="6585">
          <cell r="AC6585">
            <v>0</v>
          </cell>
        </row>
        <row r="6586">
          <cell r="AC6586">
            <v>0</v>
          </cell>
        </row>
        <row r="6587">
          <cell r="AC6587">
            <v>0</v>
          </cell>
        </row>
        <row r="6588">
          <cell r="AC6588">
            <v>0</v>
          </cell>
        </row>
        <row r="6589">
          <cell r="AC6589">
            <v>0</v>
          </cell>
        </row>
        <row r="6590">
          <cell r="AC6590">
            <v>0</v>
          </cell>
        </row>
        <row r="6591">
          <cell r="AC6591">
            <v>0</v>
          </cell>
        </row>
        <row r="6592">
          <cell r="AC6592">
            <v>0</v>
          </cell>
        </row>
        <row r="6593">
          <cell r="AC6593">
            <v>0</v>
          </cell>
        </row>
        <row r="6594">
          <cell r="AC6594">
            <v>0</v>
          </cell>
        </row>
        <row r="6595">
          <cell r="AC6595">
            <v>0</v>
          </cell>
        </row>
        <row r="6596">
          <cell r="AC6596">
            <v>0</v>
          </cell>
        </row>
        <row r="6597">
          <cell r="AC6597">
            <v>0</v>
          </cell>
        </row>
        <row r="6598">
          <cell r="AC6598">
            <v>0</v>
          </cell>
        </row>
        <row r="6599">
          <cell r="AC6599">
            <v>0</v>
          </cell>
        </row>
        <row r="6600">
          <cell r="AC6600">
            <v>0</v>
          </cell>
        </row>
        <row r="6601">
          <cell r="AC6601">
            <v>0</v>
          </cell>
        </row>
        <row r="6602">
          <cell r="AC6602">
            <v>0</v>
          </cell>
        </row>
        <row r="6603">
          <cell r="AC6603">
            <v>0</v>
          </cell>
        </row>
        <row r="6604">
          <cell r="AC6604">
            <v>0</v>
          </cell>
        </row>
        <row r="6605">
          <cell r="AC6605">
            <v>0</v>
          </cell>
        </row>
        <row r="6606">
          <cell r="AC6606">
            <v>0</v>
          </cell>
        </row>
        <row r="6607">
          <cell r="AC6607">
            <v>0</v>
          </cell>
        </row>
        <row r="6608">
          <cell r="AC6608">
            <v>0</v>
          </cell>
        </row>
        <row r="6609">
          <cell r="AC6609">
            <v>0</v>
          </cell>
        </row>
        <row r="6610">
          <cell r="AC6610">
            <v>0</v>
          </cell>
        </row>
        <row r="6611">
          <cell r="AC6611">
            <v>0</v>
          </cell>
        </row>
        <row r="6612">
          <cell r="AC6612">
            <v>0</v>
          </cell>
        </row>
        <row r="6613">
          <cell r="AC6613">
            <v>0</v>
          </cell>
        </row>
        <row r="6614">
          <cell r="AC6614">
            <v>0</v>
          </cell>
        </row>
        <row r="6615">
          <cell r="AC6615">
            <v>0</v>
          </cell>
        </row>
        <row r="6616">
          <cell r="AC6616">
            <v>0</v>
          </cell>
        </row>
        <row r="6617">
          <cell r="AC6617">
            <v>0</v>
          </cell>
        </row>
        <row r="6618">
          <cell r="AC6618">
            <v>0</v>
          </cell>
        </row>
        <row r="6619">
          <cell r="AC6619">
            <v>0</v>
          </cell>
        </row>
        <row r="6620">
          <cell r="AC6620">
            <v>0</v>
          </cell>
        </row>
        <row r="6621">
          <cell r="AC6621">
            <v>0</v>
          </cell>
        </row>
        <row r="6622">
          <cell r="AC6622">
            <v>0</v>
          </cell>
        </row>
        <row r="6623">
          <cell r="AC6623">
            <v>0</v>
          </cell>
        </row>
        <row r="6624">
          <cell r="AC6624">
            <v>0</v>
          </cell>
        </row>
        <row r="6625">
          <cell r="AC6625">
            <v>0</v>
          </cell>
        </row>
        <row r="6626">
          <cell r="AC6626">
            <v>0</v>
          </cell>
        </row>
        <row r="6627">
          <cell r="AC6627">
            <v>0</v>
          </cell>
        </row>
        <row r="6628">
          <cell r="AC6628">
            <v>0</v>
          </cell>
        </row>
        <row r="6629">
          <cell r="AC6629">
            <v>0</v>
          </cell>
        </row>
        <row r="6630">
          <cell r="AC6630">
            <v>0</v>
          </cell>
        </row>
        <row r="6631">
          <cell r="AC6631">
            <v>0</v>
          </cell>
        </row>
        <row r="6632">
          <cell r="AC6632">
            <v>0</v>
          </cell>
        </row>
        <row r="6633">
          <cell r="AC6633">
            <v>0</v>
          </cell>
        </row>
        <row r="6634">
          <cell r="AC6634">
            <v>0</v>
          </cell>
        </row>
        <row r="6635">
          <cell r="AC6635">
            <v>0</v>
          </cell>
        </row>
        <row r="6636">
          <cell r="AC6636">
            <v>0</v>
          </cell>
        </row>
        <row r="6637">
          <cell r="AC6637">
            <v>0</v>
          </cell>
        </row>
        <row r="6638">
          <cell r="AC6638">
            <v>0</v>
          </cell>
        </row>
        <row r="6639">
          <cell r="AC6639">
            <v>0</v>
          </cell>
        </row>
        <row r="6640">
          <cell r="AC6640">
            <v>0</v>
          </cell>
        </row>
        <row r="6641">
          <cell r="AC6641">
            <v>0</v>
          </cell>
        </row>
        <row r="6642">
          <cell r="AC6642">
            <v>0</v>
          </cell>
        </row>
        <row r="6643">
          <cell r="AC6643">
            <v>0</v>
          </cell>
        </row>
        <row r="6644">
          <cell r="AC6644">
            <v>0</v>
          </cell>
        </row>
        <row r="6645">
          <cell r="AC6645">
            <v>0</v>
          </cell>
        </row>
        <row r="6646">
          <cell r="AC6646">
            <v>0</v>
          </cell>
        </row>
        <row r="6647">
          <cell r="AC6647">
            <v>0</v>
          </cell>
        </row>
        <row r="6648">
          <cell r="AC6648">
            <v>0</v>
          </cell>
        </row>
        <row r="6649">
          <cell r="AC6649">
            <v>0</v>
          </cell>
        </row>
        <row r="6650">
          <cell r="AC6650">
            <v>0</v>
          </cell>
        </row>
        <row r="6651">
          <cell r="AC6651">
            <v>0</v>
          </cell>
        </row>
        <row r="6652">
          <cell r="AC6652">
            <v>0</v>
          </cell>
        </row>
        <row r="6653">
          <cell r="AC6653">
            <v>0</v>
          </cell>
        </row>
        <row r="6654">
          <cell r="AC6654">
            <v>0</v>
          </cell>
        </row>
        <row r="6655">
          <cell r="AC6655">
            <v>0</v>
          </cell>
        </row>
        <row r="6656">
          <cell r="AC6656">
            <v>0</v>
          </cell>
        </row>
        <row r="6657">
          <cell r="AC6657">
            <v>0</v>
          </cell>
        </row>
        <row r="6658">
          <cell r="AC6658">
            <v>0</v>
          </cell>
        </row>
        <row r="6659">
          <cell r="AC6659">
            <v>0</v>
          </cell>
        </row>
        <row r="6660">
          <cell r="AC6660">
            <v>0</v>
          </cell>
        </row>
        <row r="6661">
          <cell r="AC6661">
            <v>0</v>
          </cell>
        </row>
        <row r="6662">
          <cell r="AC6662">
            <v>0</v>
          </cell>
        </row>
        <row r="6663">
          <cell r="AC6663">
            <v>0</v>
          </cell>
        </row>
        <row r="6664">
          <cell r="AC6664">
            <v>0</v>
          </cell>
        </row>
        <row r="6665">
          <cell r="AC6665">
            <v>0</v>
          </cell>
        </row>
        <row r="6666">
          <cell r="AC6666">
            <v>0</v>
          </cell>
        </row>
        <row r="6667">
          <cell r="AC6667">
            <v>0</v>
          </cell>
        </row>
        <row r="6668">
          <cell r="AC6668">
            <v>0</v>
          </cell>
        </row>
        <row r="6669">
          <cell r="AC6669">
            <v>0</v>
          </cell>
        </row>
        <row r="6670">
          <cell r="AC6670">
            <v>0</v>
          </cell>
        </row>
        <row r="6671">
          <cell r="AC6671">
            <v>0</v>
          </cell>
        </row>
        <row r="6672">
          <cell r="AC6672">
            <v>0</v>
          </cell>
        </row>
        <row r="6673">
          <cell r="AC6673">
            <v>0</v>
          </cell>
        </row>
        <row r="6674">
          <cell r="AC6674">
            <v>0</v>
          </cell>
        </row>
        <row r="6675">
          <cell r="AC6675">
            <v>0</v>
          </cell>
        </row>
        <row r="6676">
          <cell r="AC6676">
            <v>0</v>
          </cell>
        </row>
        <row r="6677">
          <cell r="AC6677">
            <v>0</v>
          </cell>
        </row>
        <row r="6678">
          <cell r="AC6678">
            <v>0</v>
          </cell>
        </row>
        <row r="6679">
          <cell r="AC6679">
            <v>0</v>
          </cell>
        </row>
        <row r="6680">
          <cell r="AC6680">
            <v>0</v>
          </cell>
        </row>
        <row r="6681">
          <cell r="AC6681">
            <v>0</v>
          </cell>
        </row>
        <row r="6682">
          <cell r="AC6682">
            <v>0</v>
          </cell>
        </row>
        <row r="6683">
          <cell r="AC6683">
            <v>0</v>
          </cell>
        </row>
        <row r="6684">
          <cell r="AC6684">
            <v>0</v>
          </cell>
        </row>
        <row r="6685">
          <cell r="AC6685">
            <v>0</v>
          </cell>
        </row>
        <row r="6686">
          <cell r="AC6686">
            <v>0</v>
          </cell>
        </row>
        <row r="6687">
          <cell r="AC6687">
            <v>0</v>
          </cell>
        </row>
        <row r="6688">
          <cell r="AC6688">
            <v>0</v>
          </cell>
        </row>
        <row r="6689">
          <cell r="AC6689">
            <v>0</v>
          </cell>
        </row>
        <row r="6690">
          <cell r="AC6690">
            <v>0</v>
          </cell>
        </row>
        <row r="6691">
          <cell r="AC6691">
            <v>0</v>
          </cell>
        </row>
        <row r="6692">
          <cell r="AC6692">
            <v>0</v>
          </cell>
        </row>
        <row r="6693">
          <cell r="AC6693">
            <v>0</v>
          </cell>
        </row>
        <row r="6694">
          <cell r="AC6694">
            <v>0</v>
          </cell>
        </row>
        <row r="6695">
          <cell r="AC6695">
            <v>0</v>
          </cell>
        </row>
        <row r="6696">
          <cell r="AC6696">
            <v>0</v>
          </cell>
        </row>
        <row r="6697">
          <cell r="AC6697">
            <v>0</v>
          </cell>
        </row>
        <row r="6698">
          <cell r="AC6698">
            <v>0</v>
          </cell>
        </row>
        <row r="6699">
          <cell r="AC6699">
            <v>0</v>
          </cell>
        </row>
        <row r="6700">
          <cell r="AC6700">
            <v>0</v>
          </cell>
        </row>
        <row r="6701">
          <cell r="AC6701">
            <v>0</v>
          </cell>
        </row>
        <row r="6702">
          <cell r="AC6702">
            <v>0</v>
          </cell>
        </row>
        <row r="6703">
          <cell r="AC6703">
            <v>0</v>
          </cell>
        </row>
        <row r="6704">
          <cell r="AC6704">
            <v>0</v>
          </cell>
        </row>
        <row r="6705">
          <cell r="AC6705">
            <v>0</v>
          </cell>
        </row>
        <row r="6706">
          <cell r="AC6706">
            <v>0</v>
          </cell>
        </row>
        <row r="6707">
          <cell r="AC6707">
            <v>0</v>
          </cell>
        </row>
        <row r="6708">
          <cell r="AC6708">
            <v>0</v>
          </cell>
        </row>
        <row r="6709">
          <cell r="AC6709">
            <v>0</v>
          </cell>
        </row>
        <row r="6710">
          <cell r="AC6710">
            <v>0</v>
          </cell>
        </row>
        <row r="6711">
          <cell r="AC6711">
            <v>0</v>
          </cell>
        </row>
        <row r="6712">
          <cell r="AC6712">
            <v>0</v>
          </cell>
        </row>
        <row r="6713">
          <cell r="AC6713">
            <v>0</v>
          </cell>
        </row>
        <row r="6714">
          <cell r="AC6714">
            <v>0</v>
          </cell>
        </row>
        <row r="6715">
          <cell r="AC6715">
            <v>0</v>
          </cell>
        </row>
        <row r="6716">
          <cell r="AC6716">
            <v>0</v>
          </cell>
        </row>
        <row r="6717">
          <cell r="AC6717">
            <v>0</v>
          </cell>
        </row>
        <row r="6718">
          <cell r="AC6718">
            <v>0</v>
          </cell>
        </row>
        <row r="6719">
          <cell r="AC6719">
            <v>0</v>
          </cell>
        </row>
        <row r="6720">
          <cell r="AC6720">
            <v>0</v>
          </cell>
        </row>
        <row r="6721">
          <cell r="AC6721">
            <v>0</v>
          </cell>
        </row>
        <row r="6722">
          <cell r="AC6722">
            <v>0</v>
          </cell>
        </row>
        <row r="6723">
          <cell r="AC6723">
            <v>0</v>
          </cell>
        </row>
        <row r="6724">
          <cell r="AC6724">
            <v>0</v>
          </cell>
        </row>
        <row r="6725">
          <cell r="AC6725">
            <v>0</v>
          </cell>
        </row>
        <row r="6726">
          <cell r="AC6726">
            <v>0</v>
          </cell>
        </row>
        <row r="6727">
          <cell r="AC6727">
            <v>0</v>
          </cell>
        </row>
        <row r="6728">
          <cell r="AC6728">
            <v>0</v>
          </cell>
        </row>
        <row r="6729">
          <cell r="AC6729">
            <v>0</v>
          </cell>
        </row>
        <row r="6730">
          <cell r="AC6730">
            <v>0</v>
          </cell>
        </row>
        <row r="6731">
          <cell r="AC6731">
            <v>0</v>
          </cell>
        </row>
        <row r="6732">
          <cell r="AC6732">
            <v>0</v>
          </cell>
        </row>
        <row r="6733">
          <cell r="AC6733">
            <v>0</v>
          </cell>
        </row>
        <row r="6734">
          <cell r="AC6734">
            <v>0</v>
          </cell>
        </row>
        <row r="6735">
          <cell r="AC6735">
            <v>0</v>
          </cell>
        </row>
        <row r="6736">
          <cell r="AC6736">
            <v>0</v>
          </cell>
        </row>
        <row r="6737">
          <cell r="AC6737">
            <v>0</v>
          </cell>
        </row>
        <row r="6738">
          <cell r="AC6738">
            <v>0</v>
          </cell>
        </row>
        <row r="6739">
          <cell r="AC6739">
            <v>0</v>
          </cell>
        </row>
        <row r="6740">
          <cell r="AC6740">
            <v>0</v>
          </cell>
        </row>
        <row r="6741">
          <cell r="AC6741">
            <v>0</v>
          </cell>
        </row>
        <row r="6742">
          <cell r="AC6742">
            <v>0</v>
          </cell>
        </row>
        <row r="6743">
          <cell r="AC6743">
            <v>0</v>
          </cell>
        </row>
        <row r="6744">
          <cell r="AC6744">
            <v>0</v>
          </cell>
        </row>
        <row r="6745">
          <cell r="AC6745">
            <v>0</v>
          </cell>
        </row>
        <row r="6746">
          <cell r="AC6746">
            <v>0</v>
          </cell>
        </row>
        <row r="6747">
          <cell r="AC6747">
            <v>0</v>
          </cell>
        </row>
        <row r="6748">
          <cell r="AC6748">
            <v>0</v>
          </cell>
        </row>
        <row r="6749">
          <cell r="AC6749">
            <v>0</v>
          </cell>
        </row>
        <row r="6750">
          <cell r="AC6750">
            <v>0</v>
          </cell>
        </row>
        <row r="6751">
          <cell r="AC6751">
            <v>0</v>
          </cell>
        </row>
        <row r="6752">
          <cell r="AC6752">
            <v>0</v>
          </cell>
        </row>
        <row r="6753">
          <cell r="AC6753">
            <v>0</v>
          </cell>
        </row>
        <row r="6754">
          <cell r="AC6754">
            <v>0</v>
          </cell>
        </row>
        <row r="6755">
          <cell r="AC6755">
            <v>0</v>
          </cell>
        </row>
        <row r="6756">
          <cell r="AC6756">
            <v>0</v>
          </cell>
        </row>
        <row r="6757">
          <cell r="AC6757">
            <v>0</v>
          </cell>
        </row>
        <row r="6758">
          <cell r="AC6758">
            <v>0</v>
          </cell>
        </row>
        <row r="6759">
          <cell r="AC6759">
            <v>0</v>
          </cell>
        </row>
        <row r="6760">
          <cell r="AC6760">
            <v>0</v>
          </cell>
        </row>
        <row r="6761">
          <cell r="AC6761">
            <v>0</v>
          </cell>
        </row>
        <row r="6762">
          <cell r="AC6762">
            <v>0</v>
          </cell>
        </row>
        <row r="6763">
          <cell r="AC6763">
            <v>0</v>
          </cell>
        </row>
        <row r="6764">
          <cell r="AC6764">
            <v>0</v>
          </cell>
        </row>
        <row r="6765">
          <cell r="AC6765">
            <v>0</v>
          </cell>
        </row>
        <row r="6766">
          <cell r="AC6766">
            <v>0</v>
          </cell>
        </row>
        <row r="6767">
          <cell r="AC6767">
            <v>0</v>
          </cell>
        </row>
        <row r="6768">
          <cell r="AC6768">
            <v>0</v>
          </cell>
        </row>
        <row r="6769">
          <cell r="AC6769">
            <v>0</v>
          </cell>
        </row>
        <row r="6770">
          <cell r="AC6770">
            <v>0</v>
          </cell>
        </row>
        <row r="6771">
          <cell r="AC6771">
            <v>0</v>
          </cell>
        </row>
        <row r="6772">
          <cell r="AC6772">
            <v>0</v>
          </cell>
        </row>
        <row r="6773">
          <cell r="AC6773">
            <v>0</v>
          </cell>
        </row>
        <row r="6774">
          <cell r="AC6774">
            <v>0</v>
          </cell>
        </row>
        <row r="6775">
          <cell r="AC6775">
            <v>0</v>
          </cell>
        </row>
        <row r="6776">
          <cell r="AC6776">
            <v>0</v>
          </cell>
        </row>
        <row r="6777">
          <cell r="AC6777">
            <v>0</v>
          </cell>
        </row>
        <row r="6778">
          <cell r="AC6778">
            <v>0</v>
          </cell>
        </row>
        <row r="6779">
          <cell r="AC6779">
            <v>0</v>
          </cell>
        </row>
        <row r="6780">
          <cell r="AC6780">
            <v>0</v>
          </cell>
        </row>
        <row r="6781">
          <cell r="AC6781">
            <v>0</v>
          </cell>
        </row>
        <row r="6782">
          <cell r="AC6782">
            <v>0</v>
          </cell>
        </row>
        <row r="6783">
          <cell r="AC6783">
            <v>0</v>
          </cell>
        </row>
        <row r="6784">
          <cell r="AC6784">
            <v>0</v>
          </cell>
        </row>
        <row r="6785">
          <cell r="AC6785">
            <v>0</v>
          </cell>
        </row>
        <row r="6786">
          <cell r="AC6786">
            <v>0</v>
          </cell>
        </row>
        <row r="6787">
          <cell r="AC6787">
            <v>0</v>
          </cell>
        </row>
        <row r="6788">
          <cell r="AC6788">
            <v>0</v>
          </cell>
        </row>
        <row r="6789">
          <cell r="AC6789">
            <v>0</v>
          </cell>
        </row>
        <row r="6790">
          <cell r="AC6790">
            <v>0</v>
          </cell>
        </row>
        <row r="6791">
          <cell r="AC6791">
            <v>0</v>
          </cell>
        </row>
        <row r="6792">
          <cell r="AC6792">
            <v>0</v>
          </cell>
        </row>
        <row r="6793">
          <cell r="AC6793">
            <v>0</v>
          </cell>
        </row>
        <row r="6794">
          <cell r="AC6794">
            <v>0</v>
          </cell>
        </row>
        <row r="6795">
          <cell r="AC6795">
            <v>0</v>
          </cell>
        </row>
        <row r="6796">
          <cell r="AC6796">
            <v>0</v>
          </cell>
        </row>
        <row r="6797">
          <cell r="AC6797">
            <v>0</v>
          </cell>
        </row>
        <row r="6798">
          <cell r="AC6798">
            <v>0</v>
          </cell>
        </row>
        <row r="6799">
          <cell r="AC6799">
            <v>0</v>
          </cell>
        </row>
        <row r="6800">
          <cell r="AC6800">
            <v>0</v>
          </cell>
        </row>
        <row r="6801">
          <cell r="AC6801">
            <v>0</v>
          </cell>
        </row>
        <row r="6802">
          <cell r="AC6802">
            <v>0</v>
          </cell>
        </row>
        <row r="6803">
          <cell r="AC6803">
            <v>0</v>
          </cell>
        </row>
        <row r="6804">
          <cell r="AC6804">
            <v>0</v>
          </cell>
        </row>
        <row r="6805">
          <cell r="AC6805">
            <v>0</v>
          </cell>
        </row>
        <row r="6806">
          <cell r="AC6806">
            <v>0</v>
          </cell>
        </row>
        <row r="6807">
          <cell r="AC6807">
            <v>0</v>
          </cell>
        </row>
        <row r="6808">
          <cell r="AC6808">
            <v>0</v>
          </cell>
        </row>
        <row r="6809">
          <cell r="AC6809">
            <v>0</v>
          </cell>
        </row>
        <row r="6810">
          <cell r="AC6810">
            <v>0</v>
          </cell>
        </row>
        <row r="6811">
          <cell r="AC6811">
            <v>0</v>
          </cell>
        </row>
        <row r="6812">
          <cell r="AC6812">
            <v>0</v>
          </cell>
        </row>
        <row r="6813">
          <cell r="AC6813">
            <v>0</v>
          </cell>
        </row>
        <row r="6814">
          <cell r="AC6814">
            <v>0</v>
          </cell>
        </row>
        <row r="6815">
          <cell r="AC6815">
            <v>0</v>
          </cell>
        </row>
        <row r="6816">
          <cell r="AC6816">
            <v>0</v>
          </cell>
        </row>
        <row r="6817">
          <cell r="AC6817">
            <v>0</v>
          </cell>
        </row>
        <row r="6818">
          <cell r="AC6818">
            <v>0</v>
          </cell>
        </row>
        <row r="6819">
          <cell r="AC6819">
            <v>0</v>
          </cell>
        </row>
        <row r="6820">
          <cell r="AC6820">
            <v>0</v>
          </cell>
        </row>
        <row r="6821">
          <cell r="AC6821">
            <v>0</v>
          </cell>
        </row>
        <row r="6822">
          <cell r="AC6822">
            <v>0</v>
          </cell>
        </row>
        <row r="6823">
          <cell r="AC6823">
            <v>0</v>
          </cell>
        </row>
        <row r="6824">
          <cell r="AC6824">
            <v>0</v>
          </cell>
        </row>
        <row r="6825">
          <cell r="AC6825">
            <v>0</v>
          </cell>
        </row>
        <row r="6826">
          <cell r="AC6826">
            <v>0</v>
          </cell>
        </row>
        <row r="6827">
          <cell r="AC6827">
            <v>0</v>
          </cell>
        </row>
        <row r="6828">
          <cell r="AC6828">
            <v>0</v>
          </cell>
        </row>
        <row r="6829">
          <cell r="AC6829">
            <v>0</v>
          </cell>
        </row>
        <row r="6830">
          <cell r="AC6830">
            <v>0</v>
          </cell>
        </row>
        <row r="6831">
          <cell r="AC6831">
            <v>0</v>
          </cell>
        </row>
        <row r="6832">
          <cell r="AC6832">
            <v>0</v>
          </cell>
        </row>
        <row r="6833">
          <cell r="AC6833">
            <v>0</v>
          </cell>
        </row>
        <row r="6834">
          <cell r="AC6834">
            <v>0</v>
          </cell>
        </row>
        <row r="6835">
          <cell r="AC6835">
            <v>0</v>
          </cell>
        </row>
        <row r="6836">
          <cell r="AC6836">
            <v>0</v>
          </cell>
        </row>
        <row r="6837">
          <cell r="AC6837">
            <v>0</v>
          </cell>
        </row>
        <row r="6838">
          <cell r="AC6838">
            <v>0</v>
          </cell>
        </row>
        <row r="6839">
          <cell r="AC6839">
            <v>0</v>
          </cell>
        </row>
        <row r="6840">
          <cell r="AC6840">
            <v>0</v>
          </cell>
        </row>
        <row r="6841">
          <cell r="AC6841">
            <v>0</v>
          </cell>
        </row>
        <row r="6842">
          <cell r="AC6842">
            <v>0</v>
          </cell>
        </row>
        <row r="6843">
          <cell r="AC6843">
            <v>0</v>
          </cell>
        </row>
        <row r="6844">
          <cell r="AC6844">
            <v>0</v>
          </cell>
        </row>
        <row r="6845">
          <cell r="AC6845">
            <v>0</v>
          </cell>
        </row>
        <row r="6846">
          <cell r="AC6846">
            <v>0</v>
          </cell>
        </row>
        <row r="6847">
          <cell r="AC6847">
            <v>0</v>
          </cell>
        </row>
        <row r="6848">
          <cell r="AC6848">
            <v>0</v>
          </cell>
        </row>
        <row r="6849">
          <cell r="AC6849">
            <v>0</v>
          </cell>
        </row>
        <row r="6850">
          <cell r="AC6850">
            <v>0</v>
          </cell>
        </row>
        <row r="6851">
          <cell r="AC6851">
            <v>0</v>
          </cell>
        </row>
        <row r="6852">
          <cell r="AC6852">
            <v>0</v>
          </cell>
        </row>
        <row r="6853">
          <cell r="AC6853">
            <v>0</v>
          </cell>
        </row>
        <row r="6854">
          <cell r="AC6854">
            <v>0</v>
          </cell>
        </row>
        <row r="6855">
          <cell r="AC6855">
            <v>0</v>
          </cell>
        </row>
        <row r="6856">
          <cell r="AC6856">
            <v>0</v>
          </cell>
        </row>
        <row r="6857">
          <cell r="AC6857">
            <v>0</v>
          </cell>
        </row>
        <row r="6858">
          <cell r="AC6858">
            <v>0</v>
          </cell>
        </row>
        <row r="6859">
          <cell r="AC6859">
            <v>0</v>
          </cell>
        </row>
        <row r="6860">
          <cell r="AC6860">
            <v>0</v>
          </cell>
        </row>
        <row r="6861">
          <cell r="AC6861">
            <v>0</v>
          </cell>
        </row>
        <row r="6862">
          <cell r="AC6862">
            <v>0</v>
          </cell>
        </row>
        <row r="6863">
          <cell r="AC6863">
            <v>0</v>
          </cell>
        </row>
        <row r="6864">
          <cell r="AC6864">
            <v>0</v>
          </cell>
        </row>
        <row r="6865">
          <cell r="AC6865">
            <v>0</v>
          </cell>
        </row>
        <row r="6866">
          <cell r="AC6866">
            <v>0</v>
          </cell>
        </row>
        <row r="6867">
          <cell r="AC6867">
            <v>0</v>
          </cell>
        </row>
        <row r="6868">
          <cell r="AC6868">
            <v>0</v>
          </cell>
        </row>
        <row r="6869">
          <cell r="AC6869">
            <v>0</v>
          </cell>
        </row>
        <row r="6870">
          <cell r="AC6870">
            <v>0</v>
          </cell>
        </row>
        <row r="6871">
          <cell r="AC6871">
            <v>0</v>
          </cell>
        </row>
        <row r="6872">
          <cell r="AC6872">
            <v>0</v>
          </cell>
        </row>
        <row r="6873">
          <cell r="AC6873">
            <v>0</v>
          </cell>
        </row>
        <row r="6874">
          <cell r="AC6874">
            <v>0</v>
          </cell>
        </row>
        <row r="6875">
          <cell r="AC6875">
            <v>0</v>
          </cell>
        </row>
        <row r="6876">
          <cell r="AC6876">
            <v>0</v>
          </cell>
        </row>
        <row r="6877">
          <cell r="AC6877">
            <v>0</v>
          </cell>
        </row>
        <row r="6878">
          <cell r="AC6878">
            <v>0</v>
          </cell>
        </row>
        <row r="6879">
          <cell r="AC6879">
            <v>0</v>
          </cell>
        </row>
        <row r="6880">
          <cell r="AC6880">
            <v>0</v>
          </cell>
        </row>
        <row r="6881">
          <cell r="AC6881">
            <v>0</v>
          </cell>
        </row>
        <row r="6882">
          <cell r="AC6882">
            <v>0</v>
          </cell>
        </row>
        <row r="6883">
          <cell r="AC6883">
            <v>0</v>
          </cell>
        </row>
        <row r="6884">
          <cell r="AC6884">
            <v>0</v>
          </cell>
        </row>
        <row r="6885">
          <cell r="AC6885">
            <v>0</v>
          </cell>
        </row>
        <row r="6886">
          <cell r="AC6886">
            <v>0</v>
          </cell>
        </row>
        <row r="6887">
          <cell r="AC6887">
            <v>0</v>
          </cell>
        </row>
        <row r="6888">
          <cell r="AC6888">
            <v>0</v>
          </cell>
        </row>
        <row r="6889">
          <cell r="AC6889">
            <v>0</v>
          </cell>
        </row>
        <row r="6890">
          <cell r="AC6890">
            <v>0</v>
          </cell>
        </row>
        <row r="6891">
          <cell r="AC6891">
            <v>0</v>
          </cell>
        </row>
        <row r="6892">
          <cell r="AC6892">
            <v>0</v>
          </cell>
        </row>
        <row r="6893">
          <cell r="AC6893">
            <v>0</v>
          </cell>
        </row>
        <row r="6894">
          <cell r="AC6894">
            <v>0</v>
          </cell>
        </row>
        <row r="6895">
          <cell r="AC6895">
            <v>0</v>
          </cell>
        </row>
        <row r="6896">
          <cell r="AC6896">
            <v>0</v>
          </cell>
        </row>
        <row r="6897">
          <cell r="AC6897">
            <v>0</v>
          </cell>
        </row>
        <row r="6898">
          <cell r="AC6898">
            <v>0</v>
          </cell>
        </row>
        <row r="6899">
          <cell r="AC6899">
            <v>0</v>
          </cell>
        </row>
        <row r="6900">
          <cell r="AC6900">
            <v>0</v>
          </cell>
        </row>
        <row r="6901">
          <cell r="AC6901">
            <v>0</v>
          </cell>
        </row>
        <row r="6902">
          <cell r="AC6902">
            <v>0</v>
          </cell>
        </row>
        <row r="6903">
          <cell r="AC6903">
            <v>0</v>
          </cell>
        </row>
        <row r="6904">
          <cell r="AC6904">
            <v>0</v>
          </cell>
        </row>
        <row r="6905">
          <cell r="AC6905">
            <v>0</v>
          </cell>
        </row>
        <row r="6906">
          <cell r="AC6906">
            <v>0</v>
          </cell>
        </row>
        <row r="6907">
          <cell r="AC6907">
            <v>0</v>
          </cell>
        </row>
        <row r="6908">
          <cell r="AC6908">
            <v>0</v>
          </cell>
        </row>
        <row r="6909">
          <cell r="AC6909">
            <v>0</v>
          </cell>
        </row>
        <row r="6910">
          <cell r="AC6910">
            <v>0</v>
          </cell>
        </row>
        <row r="6911">
          <cell r="AC6911">
            <v>0</v>
          </cell>
        </row>
        <row r="6912">
          <cell r="AC6912">
            <v>0</v>
          </cell>
        </row>
        <row r="6913">
          <cell r="AC6913">
            <v>0</v>
          </cell>
        </row>
        <row r="6914">
          <cell r="AC6914">
            <v>0</v>
          </cell>
        </row>
        <row r="6915">
          <cell r="AC6915">
            <v>0</v>
          </cell>
        </row>
        <row r="6916">
          <cell r="AC6916">
            <v>0</v>
          </cell>
        </row>
        <row r="6917">
          <cell r="AC6917">
            <v>0</v>
          </cell>
        </row>
        <row r="6918">
          <cell r="AC6918">
            <v>0</v>
          </cell>
        </row>
        <row r="6919">
          <cell r="AC6919">
            <v>0</v>
          </cell>
        </row>
        <row r="6920">
          <cell r="AC6920">
            <v>0</v>
          </cell>
        </row>
        <row r="6921">
          <cell r="AC6921">
            <v>0</v>
          </cell>
        </row>
        <row r="6922">
          <cell r="AC6922">
            <v>0</v>
          </cell>
        </row>
        <row r="6923">
          <cell r="AC6923">
            <v>0</v>
          </cell>
        </row>
        <row r="6924">
          <cell r="AC6924">
            <v>0</v>
          </cell>
        </row>
        <row r="6925">
          <cell r="AC6925">
            <v>0</v>
          </cell>
        </row>
        <row r="6926">
          <cell r="AC6926">
            <v>0</v>
          </cell>
        </row>
        <row r="6927">
          <cell r="AC6927">
            <v>0</v>
          </cell>
        </row>
        <row r="6928">
          <cell r="AC6928">
            <v>0</v>
          </cell>
        </row>
        <row r="6929">
          <cell r="AC6929">
            <v>0</v>
          </cell>
        </row>
        <row r="6930">
          <cell r="AC6930">
            <v>0</v>
          </cell>
        </row>
        <row r="6931">
          <cell r="AC6931">
            <v>0</v>
          </cell>
        </row>
        <row r="6932">
          <cell r="AC6932">
            <v>0</v>
          </cell>
        </row>
        <row r="6933">
          <cell r="AC6933">
            <v>0</v>
          </cell>
        </row>
        <row r="6934">
          <cell r="AC6934">
            <v>0</v>
          </cell>
        </row>
        <row r="6935">
          <cell r="AC6935">
            <v>0</v>
          </cell>
        </row>
        <row r="6936">
          <cell r="AC6936">
            <v>0</v>
          </cell>
        </row>
        <row r="6937">
          <cell r="AC6937">
            <v>0</v>
          </cell>
        </row>
        <row r="6938">
          <cell r="AC6938">
            <v>0</v>
          </cell>
        </row>
        <row r="6939">
          <cell r="AC6939">
            <v>0</v>
          </cell>
        </row>
        <row r="6940">
          <cell r="AC6940">
            <v>0</v>
          </cell>
        </row>
        <row r="6941">
          <cell r="AC6941">
            <v>0</v>
          </cell>
        </row>
        <row r="6942">
          <cell r="AC6942">
            <v>0</v>
          </cell>
        </row>
        <row r="6943">
          <cell r="AC6943">
            <v>0</v>
          </cell>
        </row>
        <row r="6944">
          <cell r="AC6944">
            <v>0</v>
          </cell>
        </row>
        <row r="6945">
          <cell r="AC6945">
            <v>0</v>
          </cell>
        </row>
        <row r="6946">
          <cell r="AC6946">
            <v>0</v>
          </cell>
        </row>
        <row r="6947">
          <cell r="AC6947">
            <v>0</v>
          </cell>
        </row>
        <row r="6948">
          <cell r="AC6948">
            <v>0</v>
          </cell>
        </row>
        <row r="6949">
          <cell r="AC6949">
            <v>0</v>
          </cell>
        </row>
        <row r="6950">
          <cell r="AC6950">
            <v>0</v>
          </cell>
        </row>
        <row r="6951">
          <cell r="AC6951">
            <v>0</v>
          </cell>
        </row>
        <row r="6952">
          <cell r="AC6952">
            <v>0</v>
          </cell>
        </row>
        <row r="6953">
          <cell r="AC6953">
            <v>0</v>
          </cell>
        </row>
        <row r="6954">
          <cell r="AC6954">
            <v>0</v>
          </cell>
        </row>
        <row r="6955">
          <cell r="AC6955">
            <v>0</v>
          </cell>
        </row>
        <row r="6956">
          <cell r="AC6956">
            <v>0</v>
          </cell>
        </row>
        <row r="6957">
          <cell r="AC6957">
            <v>0</v>
          </cell>
        </row>
        <row r="6958">
          <cell r="AC6958">
            <v>0</v>
          </cell>
        </row>
        <row r="6959">
          <cell r="AC6959">
            <v>0</v>
          </cell>
        </row>
        <row r="6960">
          <cell r="AC6960">
            <v>0</v>
          </cell>
        </row>
        <row r="6961">
          <cell r="AC6961">
            <v>0</v>
          </cell>
        </row>
        <row r="6962">
          <cell r="AC6962">
            <v>0</v>
          </cell>
        </row>
        <row r="6963">
          <cell r="AC6963">
            <v>0</v>
          </cell>
        </row>
        <row r="6964">
          <cell r="AC6964">
            <v>0</v>
          </cell>
        </row>
        <row r="6965">
          <cell r="AC6965">
            <v>0</v>
          </cell>
        </row>
        <row r="6966">
          <cell r="AC6966">
            <v>0</v>
          </cell>
        </row>
        <row r="6967">
          <cell r="AC6967">
            <v>0</v>
          </cell>
        </row>
        <row r="6968">
          <cell r="AC6968">
            <v>0</v>
          </cell>
        </row>
        <row r="6969">
          <cell r="AC6969">
            <v>0</v>
          </cell>
        </row>
        <row r="6970">
          <cell r="AC6970">
            <v>0</v>
          </cell>
        </row>
        <row r="6971">
          <cell r="AC6971">
            <v>0</v>
          </cell>
        </row>
        <row r="6972">
          <cell r="AC6972">
            <v>0</v>
          </cell>
        </row>
        <row r="6973">
          <cell r="AC6973">
            <v>0</v>
          </cell>
        </row>
        <row r="6974">
          <cell r="AC6974">
            <v>0</v>
          </cell>
        </row>
        <row r="6975">
          <cell r="AC6975">
            <v>0</v>
          </cell>
        </row>
        <row r="6976">
          <cell r="AC6976">
            <v>0</v>
          </cell>
        </row>
        <row r="6977">
          <cell r="AC6977">
            <v>0</v>
          </cell>
        </row>
        <row r="6978">
          <cell r="AC6978">
            <v>0</v>
          </cell>
        </row>
        <row r="6979">
          <cell r="AC6979">
            <v>0</v>
          </cell>
        </row>
        <row r="6980">
          <cell r="AC6980">
            <v>0</v>
          </cell>
        </row>
        <row r="6981">
          <cell r="AC6981">
            <v>0</v>
          </cell>
        </row>
        <row r="6982">
          <cell r="AC6982">
            <v>0</v>
          </cell>
        </row>
        <row r="6983">
          <cell r="AC6983">
            <v>0</v>
          </cell>
        </row>
        <row r="6984">
          <cell r="AC6984">
            <v>0</v>
          </cell>
        </row>
        <row r="6985">
          <cell r="AC6985">
            <v>0</v>
          </cell>
        </row>
        <row r="6986">
          <cell r="AC6986">
            <v>0</v>
          </cell>
        </row>
        <row r="6987">
          <cell r="AC6987">
            <v>0</v>
          </cell>
        </row>
        <row r="6988">
          <cell r="AC6988">
            <v>0</v>
          </cell>
        </row>
        <row r="6989">
          <cell r="AC6989">
            <v>0</v>
          </cell>
        </row>
        <row r="6990">
          <cell r="AC6990">
            <v>0</v>
          </cell>
        </row>
        <row r="6991">
          <cell r="AC6991">
            <v>0</v>
          </cell>
        </row>
        <row r="6992">
          <cell r="AC6992">
            <v>0</v>
          </cell>
        </row>
        <row r="6993">
          <cell r="AC6993">
            <v>0</v>
          </cell>
        </row>
        <row r="6994">
          <cell r="AC6994">
            <v>0</v>
          </cell>
        </row>
        <row r="6995">
          <cell r="AC6995">
            <v>0</v>
          </cell>
        </row>
        <row r="6996">
          <cell r="AC6996">
            <v>0</v>
          </cell>
        </row>
        <row r="6997">
          <cell r="AC6997">
            <v>0</v>
          </cell>
        </row>
        <row r="6998">
          <cell r="AC6998">
            <v>0</v>
          </cell>
        </row>
        <row r="6999">
          <cell r="AC6999">
            <v>0</v>
          </cell>
        </row>
        <row r="7000">
          <cell r="AC7000">
            <v>0</v>
          </cell>
        </row>
        <row r="7001">
          <cell r="AC7001">
            <v>0</v>
          </cell>
        </row>
        <row r="7002">
          <cell r="AC7002">
            <v>0</v>
          </cell>
        </row>
        <row r="7003">
          <cell r="AC7003">
            <v>0</v>
          </cell>
        </row>
        <row r="7004">
          <cell r="AC7004">
            <v>0</v>
          </cell>
        </row>
        <row r="7005">
          <cell r="AC7005">
            <v>0</v>
          </cell>
        </row>
        <row r="7006">
          <cell r="AC7006">
            <v>0</v>
          </cell>
        </row>
        <row r="7007">
          <cell r="AC7007">
            <v>0</v>
          </cell>
        </row>
        <row r="7008">
          <cell r="AC7008">
            <v>0</v>
          </cell>
        </row>
        <row r="7009">
          <cell r="AC7009">
            <v>0</v>
          </cell>
        </row>
        <row r="7010">
          <cell r="AC7010">
            <v>0</v>
          </cell>
        </row>
        <row r="7011">
          <cell r="AC7011">
            <v>0</v>
          </cell>
        </row>
        <row r="7012">
          <cell r="AC7012">
            <v>0</v>
          </cell>
        </row>
        <row r="7013">
          <cell r="AC7013">
            <v>0</v>
          </cell>
        </row>
        <row r="7014">
          <cell r="AC7014">
            <v>0</v>
          </cell>
        </row>
        <row r="7015">
          <cell r="AC7015">
            <v>0</v>
          </cell>
        </row>
        <row r="7016">
          <cell r="AC7016">
            <v>0</v>
          </cell>
        </row>
        <row r="7017">
          <cell r="AC7017">
            <v>0</v>
          </cell>
        </row>
        <row r="7018">
          <cell r="AC7018">
            <v>0</v>
          </cell>
        </row>
        <row r="7019">
          <cell r="AC7019">
            <v>0</v>
          </cell>
        </row>
        <row r="7020">
          <cell r="AC7020">
            <v>0</v>
          </cell>
        </row>
        <row r="7021">
          <cell r="AC7021">
            <v>0</v>
          </cell>
        </row>
        <row r="7022">
          <cell r="AC7022">
            <v>0</v>
          </cell>
        </row>
        <row r="7023">
          <cell r="AC7023">
            <v>0</v>
          </cell>
        </row>
        <row r="7024">
          <cell r="AC7024">
            <v>0</v>
          </cell>
        </row>
        <row r="7025">
          <cell r="AC7025">
            <v>0</v>
          </cell>
        </row>
        <row r="7026">
          <cell r="AC7026">
            <v>0</v>
          </cell>
        </row>
        <row r="7027">
          <cell r="AC7027">
            <v>0</v>
          </cell>
        </row>
        <row r="7028">
          <cell r="AC7028">
            <v>0</v>
          </cell>
        </row>
        <row r="7029">
          <cell r="AC7029">
            <v>0</v>
          </cell>
        </row>
        <row r="7030">
          <cell r="AC7030">
            <v>0</v>
          </cell>
        </row>
        <row r="7031">
          <cell r="AC7031">
            <v>0</v>
          </cell>
        </row>
        <row r="7032">
          <cell r="AC7032">
            <v>0</v>
          </cell>
        </row>
        <row r="7033">
          <cell r="AC7033">
            <v>0</v>
          </cell>
        </row>
        <row r="7034">
          <cell r="AC7034">
            <v>0</v>
          </cell>
        </row>
        <row r="7035">
          <cell r="AC7035">
            <v>0</v>
          </cell>
        </row>
        <row r="7036">
          <cell r="AC7036">
            <v>0</v>
          </cell>
        </row>
        <row r="7037">
          <cell r="AC7037">
            <v>0</v>
          </cell>
        </row>
        <row r="7038">
          <cell r="AC7038">
            <v>0</v>
          </cell>
        </row>
        <row r="7039">
          <cell r="AC7039">
            <v>0</v>
          </cell>
        </row>
        <row r="7040">
          <cell r="AC7040">
            <v>0</v>
          </cell>
        </row>
        <row r="7041">
          <cell r="AC7041">
            <v>0</v>
          </cell>
        </row>
        <row r="7042">
          <cell r="AC7042">
            <v>0</v>
          </cell>
        </row>
        <row r="7043">
          <cell r="AC7043">
            <v>0</v>
          </cell>
        </row>
        <row r="7044">
          <cell r="AC7044">
            <v>0</v>
          </cell>
        </row>
        <row r="7045">
          <cell r="AC7045">
            <v>0</v>
          </cell>
        </row>
        <row r="7046">
          <cell r="AC7046">
            <v>0</v>
          </cell>
        </row>
        <row r="7047">
          <cell r="AC7047">
            <v>0</v>
          </cell>
        </row>
        <row r="7048">
          <cell r="AC7048">
            <v>0</v>
          </cell>
        </row>
        <row r="7049">
          <cell r="AC7049">
            <v>0</v>
          </cell>
        </row>
        <row r="7050">
          <cell r="AC7050">
            <v>0</v>
          </cell>
        </row>
        <row r="7051">
          <cell r="AC7051">
            <v>0</v>
          </cell>
        </row>
        <row r="7052">
          <cell r="AC7052">
            <v>0</v>
          </cell>
        </row>
        <row r="7053">
          <cell r="AC7053">
            <v>0</v>
          </cell>
        </row>
        <row r="7054">
          <cell r="AC7054">
            <v>0</v>
          </cell>
        </row>
        <row r="7055">
          <cell r="AC7055">
            <v>0</v>
          </cell>
        </row>
        <row r="7056">
          <cell r="AC7056">
            <v>0</v>
          </cell>
        </row>
        <row r="7057">
          <cell r="AC7057">
            <v>0</v>
          </cell>
        </row>
        <row r="7058">
          <cell r="AC7058">
            <v>0</v>
          </cell>
        </row>
        <row r="7059">
          <cell r="AC7059">
            <v>0</v>
          </cell>
        </row>
        <row r="7060">
          <cell r="AC7060">
            <v>0</v>
          </cell>
        </row>
        <row r="7061">
          <cell r="AC7061">
            <v>0</v>
          </cell>
        </row>
        <row r="7062">
          <cell r="AC7062">
            <v>0</v>
          </cell>
        </row>
        <row r="7063">
          <cell r="AC7063">
            <v>0</v>
          </cell>
        </row>
        <row r="7064">
          <cell r="AC7064">
            <v>0</v>
          </cell>
        </row>
        <row r="7065">
          <cell r="AC7065">
            <v>0</v>
          </cell>
        </row>
        <row r="7066">
          <cell r="AC7066">
            <v>0</v>
          </cell>
        </row>
        <row r="7067">
          <cell r="AC7067">
            <v>0</v>
          </cell>
        </row>
        <row r="7068">
          <cell r="AC7068">
            <v>0</v>
          </cell>
        </row>
        <row r="7069">
          <cell r="AC7069">
            <v>0</v>
          </cell>
        </row>
        <row r="7070">
          <cell r="AC7070">
            <v>0</v>
          </cell>
        </row>
        <row r="7071">
          <cell r="AC7071">
            <v>0</v>
          </cell>
        </row>
        <row r="7072">
          <cell r="AC7072">
            <v>0</v>
          </cell>
        </row>
        <row r="7073">
          <cell r="AC7073">
            <v>0</v>
          </cell>
        </row>
        <row r="7074">
          <cell r="AC7074">
            <v>0</v>
          </cell>
        </row>
        <row r="7075">
          <cell r="AC7075">
            <v>0</v>
          </cell>
        </row>
        <row r="7076">
          <cell r="AC7076">
            <v>0</v>
          </cell>
        </row>
        <row r="7077">
          <cell r="AC7077">
            <v>0</v>
          </cell>
        </row>
        <row r="7078">
          <cell r="AC7078">
            <v>0</v>
          </cell>
        </row>
        <row r="7079">
          <cell r="AC7079">
            <v>0</v>
          </cell>
        </row>
        <row r="7080">
          <cell r="AC7080">
            <v>0</v>
          </cell>
        </row>
        <row r="7081">
          <cell r="AC7081">
            <v>0</v>
          </cell>
        </row>
        <row r="7082">
          <cell r="AC7082">
            <v>0</v>
          </cell>
        </row>
        <row r="7083">
          <cell r="AC7083">
            <v>0</v>
          </cell>
        </row>
        <row r="7084">
          <cell r="AC7084">
            <v>0</v>
          </cell>
        </row>
        <row r="7085">
          <cell r="AC7085">
            <v>0</v>
          </cell>
        </row>
        <row r="7086">
          <cell r="AC7086">
            <v>0</v>
          </cell>
        </row>
        <row r="7087">
          <cell r="AC7087">
            <v>0</v>
          </cell>
        </row>
        <row r="7088">
          <cell r="AC7088">
            <v>0</v>
          </cell>
        </row>
        <row r="7089">
          <cell r="AC7089">
            <v>0</v>
          </cell>
        </row>
        <row r="7090">
          <cell r="AC7090">
            <v>0</v>
          </cell>
        </row>
        <row r="7091">
          <cell r="AC7091">
            <v>0</v>
          </cell>
        </row>
        <row r="7092">
          <cell r="AC7092">
            <v>0</v>
          </cell>
        </row>
        <row r="7093">
          <cell r="AC7093">
            <v>0</v>
          </cell>
        </row>
        <row r="7094">
          <cell r="AC7094">
            <v>0</v>
          </cell>
        </row>
        <row r="7095">
          <cell r="AC7095">
            <v>0</v>
          </cell>
        </row>
        <row r="7096">
          <cell r="AC7096">
            <v>0</v>
          </cell>
        </row>
        <row r="7097">
          <cell r="AC7097">
            <v>0</v>
          </cell>
        </row>
        <row r="7098">
          <cell r="AC7098">
            <v>0</v>
          </cell>
        </row>
        <row r="7099">
          <cell r="AC7099">
            <v>0</v>
          </cell>
        </row>
        <row r="7100">
          <cell r="AC7100">
            <v>0</v>
          </cell>
        </row>
        <row r="7101">
          <cell r="AC7101">
            <v>0</v>
          </cell>
        </row>
        <row r="7102">
          <cell r="AC7102">
            <v>0</v>
          </cell>
        </row>
        <row r="7103">
          <cell r="AC7103">
            <v>0</v>
          </cell>
        </row>
        <row r="7104">
          <cell r="AC7104">
            <v>0</v>
          </cell>
        </row>
        <row r="7105">
          <cell r="AC7105">
            <v>0</v>
          </cell>
        </row>
        <row r="7106">
          <cell r="AC7106">
            <v>0</v>
          </cell>
        </row>
        <row r="7107">
          <cell r="AC7107">
            <v>0</v>
          </cell>
        </row>
        <row r="7108">
          <cell r="AC7108">
            <v>0</v>
          </cell>
        </row>
        <row r="7109">
          <cell r="AC7109">
            <v>0</v>
          </cell>
        </row>
        <row r="7110">
          <cell r="AC7110">
            <v>0</v>
          </cell>
        </row>
        <row r="7111">
          <cell r="AC7111">
            <v>0</v>
          </cell>
        </row>
        <row r="7112">
          <cell r="AC7112">
            <v>0</v>
          </cell>
        </row>
        <row r="7113">
          <cell r="AC7113">
            <v>0</v>
          </cell>
        </row>
        <row r="7114">
          <cell r="AC7114">
            <v>0</v>
          </cell>
        </row>
        <row r="7115">
          <cell r="AC7115">
            <v>0</v>
          </cell>
        </row>
        <row r="7116">
          <cell r="AC7116">
            <v>0</v>
          </cell>
        </row>
        <row r="7117">
          <cell r="AC7117">
            <v>0</v>
          </cell>
        </row>
        <row r="7118">
          <cell r="AC7118">
            <v>0</v>
          </cell>
        </row>
        <row r="7119">
          <cell r="AC7119">
            <v>0</v>
          </cell>
        </row>
        <row r="7120">
          <cell r="AC7120">
            <v>0</v>
          </cell>
        </row>
        <row r="7121">
          <cell r="AC7121">
            <v>0</v>
          </cell>
        </row>
        <row r="7122">
          <cell r="AC7122">
            <v>0</v>
          </cell>
        </row>
        <row r="7123">
          <cell r="AC7123">
            <v>0</v>
          </cell>
        </row>
        <row r="7124">
          <cell r="AC7124">
            <v>0</v>
          </cell>
        </row>
        <row r="7125">
          <cell r="AC7125">
            <v>0</v>
          </cell>
        </row>
        <row r="7126">
          <cell r="AC7126">
            <v>0</v>
          </cell>
        </row>
        <row r="7127">
          <cell r="AC7127">
            <v>0</v>
          </cell>
        </row>
        <row r="7128">
          <cell r="AC7128">
            <v>0</v>
          </cell>
        </row>
        <row r="7129">
          <cell r="AC7129">
            <v>0</v>
          </cell>
        </row>
        <row r="7130">
          <cell r="AC7130">
            <v>0</v>
          </cell>
        </row>
        <row r="7131">
          <cell r="AC7131">
            <v>0</v>
          </cell>
        </row>
        <row r="7132">
          <cell r="AC7132">
            <v>0</v>
          </cell>
        </row>
        <row r="7133">
          <cell r="AC7133">
            <v>0</v>
          </cell>
        </row>
        <row r="7134">
          <cell r="AC7134">
            <v>0</v>
          </cell>
        </row>
        <row r="7135">
          <cell r="AC7135">
            <v>0</v>
          </cell>
        </row>
        <row r="7136">
          <cell r="AC7136">
            <v>0</v>
          </cell>
        </row>
        <row r="7137">
          <cell r="AC7137">
            <v>0</v>
          </cell>
        </row>
        <row r="7138">
          <cell r="AC7138">
            <v>0</v>
          </cell>
        </row>
        <row r="7139">
          <cell r="AC7139">
            <v>0</v>
          </cell>
        </row>
        <row r="7140">
          <cell r="AC7140">
            <v>0</v>
          </cell>
        </row>
        <row r="7141">
          <cell r="AC7141">
            <v>0</v>
          </cell>
        </row>
        <row r="7142">
          <cell r="AC7142">
            <v>0</v>
          </cell>
        </row>
        <row r="7143">
          <cell r="AC7143">
            <v>0</v>
          </cell>
        </row>
        <row r="7144">
          <cell r="AC7144">
            <v>0</v>
          </cell>
        </row>
        <row r="7145">
          <cell r="AC7145">
            <v>0</v>
          </cell>
        </row>
        <row r="7146">
          <cell r="AC7146">
            <v>0</v>
          </cell>
        </row>
        <row r="7147">
          <cell r="AC7147">
            <v>0</v>
          </cell>
        </row>
        <row r="7148">
          <cell r="AC7148">
            <v>0</v>
          </cell>
        </row>
        <row r="7149">
          <cell r="AC7149">
            <v>0</v>
          </cell>
        </row>
        <row r="7150">
          <cell r="AC7150">
            <v>0</v>
          </cell>
        </row>
        <row r="7151">
          <cell r="AC7151">
            <v>0</v>
          </cell>
        </row>
        <row r="7152">
          <cell r="AC7152">
            <v>0</v>
          </cell>
        </row>
        <row r="7153">
          <cell r="AC7153">
            <v>0</v>
          </cell>
        </row>
        <row r="7154">
          <cell r="AC7154">
            <v>0</v>
          </cell>
        </row>
        <row r="7155">
          <cell r="AC7155">
            <v>0</v>
          </cell>
        </row>
        <row r="7156">
          <cell r="AC7156">
            <v>0</v>
          </cell>
        </row>
        <row r="7157">
          <cell r="AC7157">
            <v>0</v>
          </cell>
        </row>
        <row r="7158">
          <cell r="AC7158">
            <v>0</v>
          </cell>
        </row>
        <row r="7159">
          <cell r="AC7159">
            <v>0</v>
          </cell>
        </row>
        <row r="7160">
          <cell r="AC7160">
            <v>0</v>
          </cell>
        </row>
        <row r="7161">
          <cell r="AC7161">
            <v>0</v>
          </cell>
        </row>
        <row r="7162">
          <cell r="AC7162">
            <v>0</v>
          </cell>
        </row>
        <row r="7163">
          <cell r="AC7163">
            <v>0</v>
          </cell>
        </row>
        <row r="7164">
          <cell r="AC7164">
            <v>0</v>
          </cell>
        </row>
        <row r="7165">
          <cell r="AC7165">
            <v>0</v>
          </cell>
        </row>
        <row r="7166">
          <cell r="AC7166">
            <v>0</v>
          </cell>
        </row>
        <row r="7167">
          <cell r="AC7167">
            <v>0</v>
          </cell>
        </row>
        <row r="7168">
          <cell r="AC7168">
            <v>0</v>
          </cell>
        </row>
        <row r="7169">
          <cell r="AC7169">
            <v>0</v>
          </cell>
        </row>
        <row r="7170">
          <cell r="AC7170">
            <v>0</v>
          </cell>
        </row>
        <row r="7171">
          <cell r="AC7171">
            <v>0</v>
          </cell>
        </row>
        <row r="7172">
          <cell r="AC7172">
            <v>0</v>
          </cell>
        </row>
        <row r="7173">
          <cell r="AC7173">
            <v>0</v>
          </cell>
        </row>
        <row r="7174">
          <cell r="AC7174">
            <v>0</v>
          </cell>
        </row>
        <row r="7175">
          <cell r="AC7175">
            <v>0</v>
          </cell>
        </row>
        <row r="7176">
          <cell r="AC7176">
            <v>0</v>
          </cell>
        </row>
        <row r="7177">
          <cell r="AC7177">
            <v>0</v>
          </cell>
        </row>
        <row r="7178">
          <cell r="AC7178">
            <v>0</v>
          </cell>
        </row>
        <row r="7179">
          <cell r="AC7179">
            <v>0</v>
          </cell>
        </row>
        <row r="7180">
          <cell r="AC7180">
            <v>0</v>
          </cell>
        </row>
        <row r="7181">
          <cell r="AC7181">
            <v>0</v>
          </cell>
        </row>
        <row r="7182">
          <cell r="AC7182">
            <v>0</v>
          </cell>
        </row>
        <row r="7183">
          <cell r="AC7183">
            <v>0</v>
          </cell>
        </row>
        <row r="7184">
          <cell r="AC7184">
            <v>0</v>
          </cell>
        </row>
        <row r="7185">
          <cell r="AC7185">
            <v>0</v>
          </cell>
        </row>
        <row r="7186">
          <cell r="AC7186">
            <v>0</v>
          </cell>
        </row>
        <row r="7187">
          <cell r="AC7187">
            <v>0</v>
          </cell>
        </row>
        <row r="7188">
          <cell r="AC7188">
            <v>0</v>
          </cell>
        </row>
        <row r="7189">
          <cell r="AC7189">
            <v>0</v>
          </cell>
        </row>
        <row r="7190">
          <cell r="AC7190">
            <v>0</v>
          </cell>
        </row>
        <row r="7191">
          <cell r="AC7191">
            <v>0</v>
          </cell>
        </row>
        <row r="7192">
          <cell r="AC7192">
            <v>0</v>
          </cell>
        </row>
        <row r="7193">
          <cell r="AC7193">
            <v>0</v>
          </cell>
        </row>
        <row r="7194">
          <cell r="AC7194">
            <v>0</v>
          </cell>
        </row>
        <row r="7195">
          <cell r="AC7195">
            <v>0</v>
          </cell>
        </row>
        <row r="7196">
          <cell r="AC7196">
            <v>0</v>
          </cell>
        </row>
        <row r="7197">
          <cell r="AC7197">
            <v>0</v>
          </cell>
        </row>
        <row r="7198">
          <cell r="AC7198">
            <v>0</v>
          </cell>
        </row>
        <row r="7199">
          <cell r="AC7199">
            <v>0</v>
          </cell>
        </row>
        <row r="7200">
          <cell r="AC7200">
            <v>0</v>
          </cell>
        </row>
        <row r="7201">
          <cell r="AC7201">
            <v>0</v>
          </cell>
        </row>
        <row r="7202">
          <cell r="AC7202">
            <v>0</v>
          </cell>
        </row>
        <row r="7203">
          <cell r="AC7203">
            <v>0</v>
          </cell>
        </row>
        <row r="7204">
          <cell r="AC7204">
            <v>0</v>
          </cell>
        </row>
        <row r="7205">
          <cell r="AC7205">
            <v>0</v>
          </cell>
        </row>
        <row r="7206">
          <cell r="AC7206">
            <v>0</v>
          </cell>
        </row>
        <row r="7207">
          <cell r="AC7207">
            <v>0</v>
          </cell>
        </row>
        <row r="7208">
          <cell r="AC7208">
            <v>0</v>
          </cell>
        </row>
        <row r="7209">
          <cell r="AC7209">
            <v>0</v>
          </cell>
        </row>
        <row r="7210">
          <cell r="AC7210">
            <v>0</v>
          </cell>
        </row>
        <row r="7211">
          <cell r="AC7211">
            <v>0</v>
          </cell>
        </row>
        <row r="7212">
          <cell r="AC7212">
            <v>0</v>
          </cell>
        </row>
        <row r="7213">
          <cell r="AC7213">
            <v>0</v>
          </cell>
        </row>
        <row r="7214">
          <cell r="AC7214">
            <v>0</v>
          </cell>
        </row>
        <row r="7215">
          <cell r="AC7215">
            <v>0</v>
          </cell>
        </row>
        <row r="7216">
          <cell r="AC7216">
            <v>0</v>
          </cell>
        </row>
        <row r="7217">
          <cell r="AC7217">
            <v>0</v>
          </cell>
        </row>
        <row r="7218">
          <cell r="AC7218">
            <v>0</v>
          </cell>
        </row>
        <row r="7219">
          <cell r="AC7219">
            <v>0</v>
          </cell>
        </row>
        <row r="7220">
          <cell r="AC7220">
            <v>0</v>
          </cell>
        </row>
        <row r="7221">
          <cell r="AC7221">
            <v>0</v>
          </cell>
        </row>
        <row r="7222">
          <cell r="AC7222">
            <v>0</v>
          </cell>
        </row>
        <row r="7223">
          <cell r="AC7223">
            <v>0</v>
          </cell>
        </row>
        <row r="7224">
          <cell r="AC7224">
            <v>0</v>
          </cell>
        </row>
        <row r="7225">
          <cell r="AC7225">
            <v>0</v>
          </cell>
        </row>
        <row r="7226">
          <cell r="AC7226">
            <v>0</v>
          </cell>
        </row>
        <row r="7227">
          <cell r="AC7227">
            <v>0</v>
          </cell>
        </row>
        <row r="7228">
          <cell r="AC7228">
            <v>0</v>
          </cell>
        </row>
        <row r="7229">
          <cell r="AC7229">
            <v>0</v>
          </cell>
        </row>
        <row r="7230">
          <cell r="AC7230">
            <v>0</v>
          </cell>
        </row>
        <row r="7231">
          <cell r="AC7231">
            <v>0</v>
          </cell>
        </row>
        <row r="7232">
          <cell r="AC7232">
            <v>0</v>
          </cell>
        </row>
        <row r="7233">
          <cell r="AC7233">
            <v>0</v>
          </cell>
        </row>
        <row r="7234">
          <cell r="AC7234">
            <v>0</v>
          </cell>
        </row>
        <row r="7235">
          <cell r="AC7235">
            <v>0</v>
          </cell>
        </row>
        <row r="7236">
          <cell r="AC7236">
            <v>0</v>
          </cell>
        </row>
        <row r="7237">
          <cell r="AC7237">
            <v>0</v>
          </cell>
        </row>
        <row r="7238">
          <cell r="AC7238">
            <v>0</v>
          </cell>
        </row>
        <row r="7239">
          <cell r="AC7239">
            <v>0</v>
          </cell>
        </row>
        <row r="7240">
          <cell r="AC7240">
            <v>0</v>
          </cell>
        </row>
        <row r="7241">
          <cell r="AC7241">
            <v>0</v>
          </cell>
        </row>
        <row r="7242">
          <cell r="AC7242">
            <v>0</v>
          </cell>
        </row>
        <row r="7243">
          <cell r="AC7243">
            <v>0</v>
          </cell>
        </row>
        <row r="7244">
          <cell r="AC7244">
            <v>0</v>
          </cell>
        </row>
        <row r="7245">
          <cell r="AC7245">
            <v>0</v>
          </cell>
        </row>
        <row r="7246">
          <cell r="AC7246">
            <v>0</v>
          </cell>
        </row>
        <row r="7247">
          <cell r="AC7247">
            <v>0</v>
          </cell>
        </row>
        <row r="7248">
          <cell r="AC7248">
            <v>0</v>
          </cell>
        </row>
        <row r="7249">
          <cell r="AC7249">
            <v>0</v>
          </cell>
        </row>
        <row r="7250">
          <cell r="AC7250">
            <v>0</v>
          </cell>
        </row>
        <row r="7251">
          <cell r="AC7251">
            <v>0</v>
          </cell>
        </row>
        <row r="7252">
          <cell r="AC7252">
            <v>0</v>
          </cell>
        </row>
        <row r="7253">
          <cell r="AC7253">
            <v>0</v>
          </cell>
        </row>
        <row r="7254">
          <cell r="AC7254">
            <v>0</v>
          </cell>
        </row>
        <row r="7255">
          <cell r="AC7255">
            <v>0</v>
          </cell>
        </row>
        <row r="7256">
          <cell r="AC7256">
            <v>0</v>
          </cell>
        </row>
        <row r="7257">
          <cell r="AC7257">
            <v>0</v>
          </cell>
        </row>
        <row r="7258">
          <cell r="AC7258">
            <v>0</v>
          </cell>
        </row>
        <row r="7259">
          <cell r="AC7259">
            <v>0</v>
          </cell>
        </row>
        <row r="7260">
          <cell r="AC7260">
            <v>0</v>
          </cell>
        </row>
        <row r="7261">
          <cell r="AC7261">
            <v>0</v>
          </cell>
        </row>
        <row r="7262">
          <cell r="AC7262">
            <v>0</v>
          </cell>
        </row>
        <row r="7263">
          <cell r="AC7263">
            <v>0</v>
          </cell>
        </row>
        <row r="7264">
          <cell r="AC7264">
            <v>0</v>
          </cell>
        </row>
        <row r="7265">
          <cell r="AC7265">
            <v>0</v>
          </cell>
        </row>
        <row r="7266">
          <cell r="AC7266">
            <v>0</v>
          </cell>
        </row>
        <row r="7267">
          <cell r="AC7267">
            <v>0</v>
          </cell>
        </row>
        <row r="7268">
          <cell r="AC7268">
            <v>0</v>
          </cell>
        </row>
        <row r="7269">
          <cell r="AC7269">
            <v>0</v>
          </cell>
        </row>
        <row r="7270">
          <cell r="AC7270">
            <v>0</v>
          </cell>
        </row>
        <row r="7271">
          <cell r="AC7271">
            <v>0</v>
          </cell>
        </row>
        <row r="7272">
          <cell r="AC7272">
            <v>0</v>
          </cell>
        </row>
        <row r="7273">
          <cell r="AC7273">
            <v>0</v>
          </cell>
        </row>
        <row r="7274">
          <cell r="AC7274">
            <v>0</v>
          </cell>
        </row>
        <row r="7275">
          <cell r="AC7275">
            <v>0</v>
          </cell>
        </row>
        <row r="7276">
          <cell r="AC7276">
            <v>0</v>
          </cell>
        </row>
        <row r="7277">
          <cell r="AC7277">
            <v>0</v>
          </cell>
        </row>
        <row r="7278">
          <cell r="AC7278">
            <v>0</v>
          </cell>
        </row>
        <row r="7279">
          <cell r="AC7279">
            <v>0</v>
          </cell>
        </row>
        <row r="7280">
          <cell r="AC7280">
            <v>0</v>
          </cell>
        </row>
        <row r="7281">
          <cell r="AC7281">
            <v>0</v>
          </cell>
        </row>
        <row r="7282">
          <cell r="AC7282">
            <v>0</v>
          </cell>
        </row>
        <row r="7283">
          <cell r="AC7283">
            <v>0</v>
          </cell>
        </row>
        <row r="7284">
          <cell r="AC7284">
            <v>0</v>
          </cell>
        </row>
        <row r="7285">
          <cell r="AC7285">
            <v>0</v>
          </cell>
        </row>
        <row r="7286">
          <cell r="AC7286">
            <v>0</v>
          </cell>
        </row>
        <row r="7287">
          <cell r="AC7287">
            <v>0</v>
          </cell>
        </row>
        <row r="7288">
          <cell r="AC7288">
            <v>0</v>
          </cell>
        </row>
        <row r="7289">
          <cell r="AC7289">
            <v>0</v>
          </cell>
        </row>
        <row r="7290">
          <cell r="AC7290">
            <v>0</v>
          </cell>
        </row>
        <row r="7291">
          <cell r="AC7291">
            <v>0</v>
          </cell>
        </row>
        <row r="7292">
          <cell r="AC7292">
            <v>0</v>
          </cell>
        </row>
        <row r="7293">
          <cell r="AC7293">
            <v>0</v>
          </cell>
        </row>
        <row r="7294">
          <cell r="AC7294">
            <v>0</v>
          </cell>
        </row>
        <row r="7295">
          <cell r="AC7295">
            <v>0</v>
          </cell>
        </row>
        <row r="7296">
          <cell r="AC7296">
            <v>0</v>
          </cell>
        </row>
        <row r="7297">
          <cell r="AC7297">
            <v>0</v>
          </cell>
        </row>
        <row r="7298">
          <cell r="AC7298">
            <v>0</v>
          </cell>
        </row>
        <row r="7299">
          <cell r="AC7299">
            <v>0</v>
          </cell>
        </row>
        <row r="7300">
          <cell r="AC7300">
            <v>0</v>
          </cell>
        </row>
        <row r="7301">
          <cell r="AC7301">
            <v>0</v>
          </cell>
        </row>
        <row r="7302">
          <cell r="AC7302">
            <v>0</v>
          </cell>
        </row>
        <row r="7303">
          <cell r="AC7303">
            <v>0</v>
          </cell>
        </row>
        <row r="7304">
          <cell r="AC7304">
            <v>0</v>
          </cell>
        </row>
        <row r="7305">
          <cell r="AC7305">
            <v>0</v>
          </cell>
        </row>
        <row r="7306">
          <cell r="AC7306">
            <v>0</v>
          </cell>
        </row>
        <row r="7307">
          <cell r="AC7307">
            <v>0</v>
          </cell>
        </row>
        <row r="7308">
          <cell r="AC7308">
            <v>0</v>
          </cell>
        </row>
        <row r="7309">
          <cell r="AC7309">
            <v>0</v>
          </cell>
        </row>
        <row r="7310">
          <cell r="AC7310">
            <v>0</v>
          </cell>
        </row>
        <row r="7311">
          <cell r="AC7311">
            <v>0</v>
          </cell>
        </row>
        <row r="7312">
          <cell r="AC7312">
            <v>0</v>
          </cell>
        </row>
        <row r="7313">
          <cell r="AC7313">
            <v>0</v>
          </cell>
        </row>
        <row r="7314">
          <cell r="AC7314">
            <v>0</v>
          </cell>
        </row>
        <row r="7315">
          <cell r="AC7315">
            <v>0</v>
          </cell>
        </row>
        <row r="7316">
          <cell r="AC7316">
            <v>0</v>
          </cell>
        </row>
        <row r="7317">
          <cell r="AC7317">
            <v>0</v>
          </cell>
        </row>
        <row r="7318">
          <cell r="AC7318">
            <v>0</v>
          </cell>
        </row>
        <row r="7319">
          <cell r="AC7319">
            <v>0</v>
          </cell>
        </row>
        <row r="7320">
          <cell r="AC7320">
            <v>0</v>
          </cell>
        </row>
        <row r="7321">
          <cell r="AC7321">
            <v>0</v>
          </cell>
        </row>
        <row r="7322">
          <cell r="AC7322">
            <v>0</v>
          </cell>
        </row>
        <row r="7323">
          <cell r="AC7323">
            <v>0</v>
          </cell>
        </row>
        <row r="7324">
          <cell r="AC7324">
            <v>0</v>
          </cell>
        </row>
        <row r="7325">
          <cell r="AC7325">
            <v>0</v>
          </cell>
        </row>
        <row r="7326">
          <cell r="AC7326">
            <v>0</v>
          </cell>
        </row>
        <row r="7327">
          <cell r="AC7327">
            <v>0</v>
          </cell>
        </row>
        <row r="7328">
          <cell r="AC7328">
            <v>0</v>
          </cell>
        </row>
        <row r="7329">
          <cell r="AC7329">
            <v>0</v>
          </cell>
        </row>
        <row r="7330">
          <cell r="AC7330">
            <v>0</v>
          </cell>
        </row>
        <row r="7331">
          <cell r="AC7331">
            <v>0</v>
          </cell>
        </row>
        <row r="7332">
          <cell r="AC7332">
            <v>0</v>
          </cell>
        </row>
        <row r="7333">
          <cell r="AC7333">
            <v>0</v>
          </cell>
        </row>
        <row r="7334">
          <cell r="AC7334">
            <v>0</v>
          </cell>
        </row>
        <row r="7335">
          <cell r="AC7335">
            <v>0</v>
          </cell>
        </row>
        <row r="7336">
          <cell r="AC7336">
            <v>0</v>
          </cell>
        </row>
        <row r="7337">
          <cell r="AC7337">
            <v>0</v>
          </cell>
        </row>
        <row r="7338">
          <cell r="AC7338">
            <v>0</v>
          </cell>
        </row>
        <row r="7339">
          <cell r="AC7339">
            <v>0</v>
          </cell>
        </row>
        <row r="7340">
          <cell r="AC7340">
            <v>0</v>
          </cell>
        </row>
        <row r="7341">
          <cell r="AC7341">
            <v>0</v>
          </cell>
        </row>
        <row r="7342">
          <cell r="AC7342">
            <v>0</v>
          </cell>
        </row>
        <row r="7343">
          <cell r="AC7343">
            <v>0</v>
          </cell>
        </row>
        <row r="7344">
          <cell r="AC7344">
            <v>0</v>
          </cell>
        </row>
        <row r="7345">
          <cell r="AC7345">
            <v>0</v>
          </cell>
        </row>
        <row r="7346">
          <cell r="AC7346">
            <v>0</v>
          </cell>
        </row>
        <row r="7347">
          <cell r="AC7347">
            <v>0</v>
          </cell>
        </row>
        <row r="7348">
          <cell r="AC7348">
            <v>0</v>
          </cell>
        </row>
        <row r="7349">
          <cell r="AC7349">
            <v>0</v>
          </cell>
        </row>
        <row r="7350">
          <cell r="AC7350">
            <v>0</v>
          </cell>
        </row>
        <row r="7351">
          <cell r="AC7351">
            <v>0</v>
          </cell>
        </row>
        <row r="7352">
          <cell r="AC7352">
            <v>0</v>
          </cell>
        </row>
        <row r="7353">
          <cell r="AC7353">
            <v>0</v>
          </cell>
        </row>
        <row r="7354">
          <cell r="AC7354">
            <v>0</v>
          </cell>
        </row>
        <row r="7355">
          <cell r="AC7355">
            <v>0</v>
          </cell>
        </row>
        <row r="7356">
          <cell r="AC7356">
            <v>0</v>
          </cell>
        </row>
        <row r="7357">
          <cell r="AC7357">
            <v>0</v>
          </cell>
        </row>
        <row r="7358">
          <cell r="AC7358">
            <v>0</v>
          </cell>
        </row>
        <row r="7359">
          <cell r="AC7359">
            <v>0</v>
          </cell>
        </row>
        <row r="7360">
          <cell r="AC7360">
            <v>0</v>
          </cell>
        </row>
        <row r="7361">
          <cell r="AC7361">
            <v>0</v>
          </cell>
        </row>
        <row r="7362">
          <cell r="AC7362">
            <v>0</v>
          </cell>
        </row>
        <row r="7363">
          <cell r="AC7363">
            <v>0</v>
          </cell>
        </row>
        <row r="7364">
          <cell r="AC7364">
            <v>0</v>
          </cell>
        </row>
        <row r="7365">
          <cell r="AC7365">
            <v>0</v>
          </cell>
        </row>
        <row r="7366">
          <cell r="AC7366">
            <v>0</v>
          </cell>
        </row>
        <row r="7367">
          <cell r="AC7367">
            <v>0</v>
          </cell>
        </row>
        <row r="7368">
          <cell r="AC7368">
            <v>0</v>
          </cell>
        </row>
        <row r="7369">
          <cell r="AC7369">
            <v>0</v>
          </cell>
        </row>
        <row r="7370">
          <cell r="AC7370">
            <v>0</v>
          </cell>
        </row>
        <row r="7371">
          <cell r="AC7371">
            <v>0</v>
          </cell>
        </row>
        <row r="7372">
          <cell r="AC7372">
            <v>0</v>
          </cell>
        </row>
        <row r="7373">
          <cell r="AC7373">
            <v>0</v>
          </cell>
        </row>
        <row r="7374">
          <cell r="AC7374">
            <v>0</v>
          </cell>
        </row>
        <row r="7375">
          <cell r="AC7375">
            <v>0</v>
          </cell>
        </row>
        <row r="7376">
          <cell r="AC7376">
            <v>0</v>
          </cell>
        </row>
        <row r="7377">
          <cell r="AC7377">
            <v>0</v>
          </cell>
        </row>
        <row r="7378">
          <cell r="AC7378">
            <v>0</v>
          </cell>
        </row>
        <row r="7379">
          <cell r="AC7379">
            <v>0</v>
          </cell>
        </row>
        <row r="7380">
          <cell r="AC7380">
            <v>0</v>
          </cell>
        </row>
        <row r="7381">
          <cell r="AC7381">
            <v>0</v>
          </cell>
        </row>
        <row r="7382">
          <cell r="AC7382">
            <v>0</v>
          </cell>
        </row>
        <row r="7383">
          <cell r="AC7383">
            <v>0</v>
          </cell>
        </row>
        <row r="7384">
          <cell r="AC7384">
            <v>0</v>
          </cell>
        </row>
        <row r="7385">
          <cell r="AC7385">
            <v>0</v>
          </cell>
        </row>
        <row r="7386">
          <cell r="AC7386">
            <v>0</v>
          </cell>
        </row>
        <row r="7387">
          <cell r="AC7387">
            <v>0</v>
          </cell>
        </row>
        <row r="7388">
          <cell r="AC7388">
            <v>0</v>
          </cell>
        </row>
        <row r="7389">
          <cell r="AC7389">
            <v>0</v>
          </cell>
        </row>
        <row r="7390">
          <cell r="AC7390">
            <v>0</v>
          </cell>
        </row>
        <row r="7391">
          <cell r="AC7391">
            <v>0</v>
          </cell>
        </row>
        <row r="7392">
          <cell r="AC7392">
            <v>0</v>
          </cell>
        </row>
        <row r="7393">
          <cell r="AC7393">
            <v>0</v>
          </cell>
        </row>
        <row r="7394">
          <cell r="AC7394">
            <v>0</v>
          </cell>
        </row>
        <row r="7395">
          <cell r="AC7395">
            <v>0</v>
          </cell>
        </row>
        <row r="7396">
          <cell r="AC7396">
            <v>0</v>
          </cell>
        </row>
        <row r="7397">
          <cell r="AC7397">
            <v>0</v>
          </cell>
        </row>
        <row r="7398">
          <cell r="AC7398">
            <v>0</v>
          </cell>
        </row>
        <row r="7399">
          <cell r="AC7399">
            <v>0</v>
          </cell>
        </row>
        <row r="7400">
          <cell r="AC7400">
            <v>0</v>
          </cell>
        </row>
        <row r="7401">
          <cell r="AC7401">
            <v>0</v>
          </cell>
        </row>
        <row r="7402">
          <cell r="AC7402">
            <v>0</v>
          </cell>
        </row>
        <row r="7403">
          <cell r="AC7403">
            <v>0</v>
          </cell>
        </row>
        <row r="7404">
          <cell r="AC7404">
            <v>0</v>
          </cell>
        </row>
        <row r="7405">
          <cell r="AC7405">
            <v>0</v>
          </cell>
        </row>
        <row r="7406">
          <cell r="AC7406">
            <v>0</v>
          </cell>
        </row>
        <row r="7407">
          <cell r="AC7407">
            <v>0</v>
          </cell>
        </row>
        <row r="7408">
          <cell r="AC7408">
            <v>0</v>
          </cell>
        </row>
        <row r="7409">
          <cell r="AC7409">
            <v>0</v>
          </cell>
        </row>
        <row r="7410">
          <cell r="AC7410">
            <v>0</v>
          </cell>
        </row>
        <row r="7411">
          <cell r="AC7411">
            <v>0</v>
          </cell>
        </row>
        <row r="7412">
          <cell r="AC7412">
            <v>0</v>
          </cell>
        </row>
        <row r="7413">
          <cell r="AC7413">
            <v>0</v>
          </cell>
        </row>
        <row r="7414">
          <cell r="AC7414">
            <v>0</v>
          </cell>
        </row>
        <row r="7415">
          <cell r="AC7415">
            <v>0</v>
          </cell>
        </row>
        <row r="7416">
          <cell r="AC7416">
            <v>0</v>
          </cell>
        </row>
        <row r="7417">
          <cell r="AC7417">
            <v>0</v>
          </cell>
        </row>
        <row r="7418">
          <cell r="AC7418">
            <v>0</v>
          </cell>
        </row>
        <row r="7419">
          <cell r="AC7419">
            <v>0</v>
          </cell>
        </row>
        <row r="7420">
          <cell r="AC7420">
            <v>0</v>
          </cell>
        </row>
        <row r="7421">
          <cell r="AC7421">
            <v>0</v>
          </cell>
        </row>
        <row r="7422">
          <cell r="AC7422">
            <v>0</v>
          </cell>
        </row>
        <row r="7423">
          <cell r="AC7423">
            <v>0</v>
          </cell>
        </row>
        <row r="7424">
          <cell r="AC7424">
            <v>0</v>
          </cell>
        </row>
        <row r="7425">
          <cell r="AC7425">
            <v>0</v>
          </cell>
        </row>
        <row r="7426">
          <cell r="AC7426">
            <v>0</v>
          </cell>
        </row>
        <row r="7427">
          <cell r="AC7427">
            <v>0</v>
          </cell>
        </row>
        <row r="7428">
          <cell r="AC7428">
            <v>0</v>
          </cell>
        </row>
        <row r="7429">
          <cell r="AC7429">
            <v>0</v>
          </cell>
        </row>
        <row r="7430">
          <cell r="AC7430">
            <v>0</v>
          </cell>
        </row>
        <row r="7431">
          <cell r="AC7431">
            <v>0</v>
          </cell>
        </row>
        <row r="7432">
          <cell r="AC7432">
            <v>0</v>
          </cell>
        </row>
        <row r="7433">
          <cell r="AC7433">
            <v>0</v>
          </cell>
        </row>
        <row r="7434">
          <cell r="AC7434">
            <v>0</v>
          </cell>
        </row>
        <row r="7435">
          <cell r="AC7435">
            <v>0</v>
          </cell>
        </row>
        <row r="7436">
          <cell r="AC7436">
            <v>0</v>
          </cell>
        </row>
        <row r="7437">
          <cell r="AC7437">
            <v>0</v>
          </cell>
        </row>
        <row r="7438">
          <cell r="AC7438">
            <v>0</v>
          </cell>
        </row>
        <row r="7439">
          <cell r="AC7439">
            <v>0</v>
          </cell>
        </row>
        <row r="7440">
          <cell r="AC7440">
            <v>0</v>
          </cell>
        </row>
        <row r="7441">
          <cell r="AC7441">
            <v>0</v>
          </cell>
        </row>
        <row r="7442">
          <cell r="AC7442">
            <v>0</v>
          </cell>
        </row>
        <row r="7443">
          <cell r="AC7443">
            <v>0</v>
          </cell>
        </row>
        <row r="7444">
          <cell r="AC7444">
            <v>0</v>
          </cell>
        </row>
        <row r="7445">
          <cell r="AC7445">
            <v>0</v>
          </cell>
        </row>
        <row r="7446">
          <cell r="AC7446">
            <v>0</v>
          </cell>
        </row>
        <row r="7447">
          <cell r="AC7447">
            <v>0</v>
          </cell>
        </row>
        <row r="7448">
          <cell r="AC7448">
            <v>0</v>
          </cell>
        </row>
        <row r="7449">
          <cell r="AC7449">
            <v>0</v>
          </cell>
        </row>
        <row r="7450">
          <cell r="AC7450">
            <v>0</v>
          </cell>
        </row>
        <row r="7451">
          <cell r="AC7451">
            <v>0</v>
          </cell>
        </row>
        <row r="7452">
          <cell r="AC7452">
            <v>0</v>
          </cell>
        </row>
        <row r="7453">
          <cell r="AC7453">
            <v>0</v>
          </cell>
        </row>
        <row r="7454">
          <cell r="AC7454">
            <v>0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2">
          <cell r="D2">
            <v>390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 refreshError="1"/>
      <sheetData sheetId="52" refreshError="1"/>
      <sheetData sheetId="53" refreshError="1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TU"/>
      <sheetName val="FEBRUARI"/>
      <sheetName val="MARET"/>
      <sheetName val="maret krng 5 mnt &amp; lapor"/>
      <sheetName val="maret krng 5 mnt"/>
      <sheetName val="maret 5 menit"/>
      <sheetName val="APRIL"/>
      <sheetName val="april krng 5 mnt &amp; lapor"/>
      <sheetName val="april krng 5 mnt"/>
      <sheetName val="april 5 menit"/>
      <sheetName val="MEI"/>
      <sheetName val="mei krng 5 mnt &amp; Lapor"/>
      <sheetName val="mei krng 5 mnt"/>
      <sheetName val="mei 5 menit"/>
      <sheetName val="JUNI"/>
      <sheetName val="juni krng 5 menit &amp; lapor"/>
      <sheetName val="juni krng 5 menit"/>
      <sheetName val="juni 5 menit"/>
      <sheetName val="JULI"/>
      <sheetName val="juli krng 5 menit &amp; lapor"/>
      <sheetName val="juli krng 5 menit"/>
      <sheetName val="juli 5 menit"/>
      <sheetName val="AGUSTUS"/>
      <sheetName val="agst krng 5 menit &amp;lapor"/>
      <sheetName val="agst krng 5 menit"/>
      <sheetName val="agst 5 menit"/>
      <sheetName val="SEPTEMBER"/>
      <sheetName val="september krng 5 mnt &amp; lapor "/>
      <sheetName val="september krng 5 mnt"/>
      <sheetName val="sept 5 menit"/>
      <sheetName val="OKTOBER"/>
      <sheetName val="oktober krng 5 mnt &amp; lapor"/>
      <sheetName val="oktober krng 5 mnt"/>
      <sheetName val="okt 5 menit"/>
      <sheetName val="Nopember"/>
      <sheetName val="Nopember krg 5 mnt &amp; lapor"/>
      <sheetName val="Nopember krg 5 mnt"/>
      <sheetName val="Nov 5 menit"/>
      <sheetName val="Desember"/>
      <sheetName val="Desember krg 5 mnt &amp; Lapor"/>
      <sheetName val="Desember krg 5 mnt"/>
      <sheetName val="REKAP 2010"/>
      <sheetName val="REKAP"/>
      <sheetName val="REKAP DALAM 5 MENIT"/>
      <sheetName val="REKAP KURANG 5 MNT"/>
      <sheetName val="TOTAL REKAPAN"/>
      <sheetName val="25-26 September"/>
      <sheetName val="JANUARI"/>
      <sheetName val="NerSubsis"/>
      <sheetName val="UPDATE 25 JANUARI 2007"/>
      <sheetName val="PANDUAN"/>
      <sheetName val="RAB_FINAL_OKE"/>
      <sheetName val="A. DATA AREA -1-"/>
      <sheetName val="B2. UPAH TENAGA -3-"/>
      <sheetName val="D1. HS INSPEKSI"/>
      <sheetName val="D2. ANALISA HS INSP"/>
      <sheetName val="E. BIAYA HAR -10-"/>
      <sheetName val="E1. ANALISA HS ROW"/>
      <sheetName val="C1. HARGA SATUAN SARANA"/>
      <sheetName val="E2. BIAYA HAR TEK SUTM"/>
      <sheetName val="E3. ANALISA HS HAR TEK SUTM"/>
      <sheetName val="E4. BIAYA HAR GARDU"/>
      <sheetName val="E5. REKAP HS HAR GRD"/>
      <sheetName val="E6. ANALISA HS HAR"/>
      <sheetName val="MAT HAR RUTIN"/>
      <sheetName val="UMK"/>
      <sheetName val="ANALISA HAR"/>
      <sheetName val="BLANGKO RAB"/>
      <sheetName val="JURNAL"/>
      <sheetName val="BB PUSAT"/>
      <sheetName val="DTstok"/>
      <sheetName val="FORM-B"/>
      <sheetName val="Smg"/>
      <sheetName val="UshDeb00"/>
      <sheetName val="JAN07"/>
      <sheetName val="Inv_MALUKU"/>
      <sheetName val="Inv_NAD"/>
      <sheetName val="Inv_SUMUT"/>
      <sheetName val="Inv_RIAU"/>
      <sheetName val="Inv_SUMBAR"/>
      <sheetName val="Inv_S2JB"/>
      <sheetName val="Inv_LAMPUNG"/>
      <sheetName val="Inv_KITLUR SUMBAGUT"/>
      <sheetName val="Inv_KITLUR SUMBAGSEL"/>
      <sheetName val="Inv_KALBAR"/>
      <sheetName val="Inv_SULUTENGGO"/>
      <sheetName val="Inv_SULSELRA"/>
      <sheetName val="Inv_NTB"/>
      <sheetName val="Inv_KALTIM"/>
      <sheetName val="Inv_KALSELTENG"/>
      <sheetName val="Neraca seAPJ"/>
      <sheetName val="master rab"/>
      <sheetName val="Jan"/>
      <sheetName val="FEB"/>
      <sheetName val="MAR"/>
      <sheetName val="APR"/>
      <sheetName val="AGUS"/>
      <sheetName val="SEPT"/>
      <sheetName val="OKT"/>
      <sheetName val="NOP"/>
      <sheetName val="Sheet3"/>
      <sheetName val="PENYEBAB&gt;5MNT"/>
      <sheetName val="PENYEBAB&lt;5MNT"/>
      <sheetName val="REKAP G4F"/>
      <sheetName val="Rekap Jenis gangguan"/>
      <sheetName val="jml pel kds"/>
      <sheetName val="Gangguan Rayon"/>
      <sheetName val="Evaluasi"/>
      <sheetName val="Sheet1"/>
      <sheetName val="L_23"/>
      <sheetName val="AGS"/>
      <sheetName val="SEP"/>
      <sheetName val="NOV"/>
      <sheetName val="Sheet2"/>
      <sheetName val="Monitor Eksekusi Hewan"/>
      <sheetName val="IkhtisarBiop(12.0)"/>
      <sheetName val="PendOpLain(11B)"/>
      <sheetName val="Asumsi"/>
      <sheetName val="RAB"/>
      <sheetName val="Uraian"/>
      <sheetName val="DeVIASI"/>
      <sheetName val="KoMposisi"/>
      <sheetName val="Data"/>
      <sheetName val="Resource Plan (2)"/>
      <sheetName val="LR"/>
      <sheetName val="W-NAD"/>
      <sheetName val="HPSI-Portion"/>
      <sheetName val="JAN09"/>
      <sheetName val="Kamus"/>
      <sheetName val="Cover"/>
      <sheetName val="Sheet5"/>
      <sheetName val="MATERIAL juni 05"/>
    </sheetNames>
    <sheetDataSet>
      <sheetData sheetId="0">
        <row r="2">
          <cell r="B2" t="str">
            <v>BLA 1</v>
          </cell>
          <cell r="C2" t="str">
            <v>UPJ BLORA</v>
          </cell>
          <cell r="D2">
            <v>0</v>
          </cell>
        </row>
        <row r="3">
          <cell r="B3" t="str">
            <v>BLA 2</v>
          </cell>
          <cell r="C3" t="str">
            <v>UPJ BLORA</v>
          </cell>
          <cell r="D3" t="str">
            <v>YOGYA KOTA</v>
          </cell>
        </row>
        <row r="4">
          <cell r="B4" t="str">
            <v>BLA 3</v>
          </cell>
          <cell r="C4" t="str">
            <v>UPJ BLORA</v>
          </cell>
          <cell r="D4" t="str">
            <v>YOGYA KOTA</v>
          </cell>
        </row>
        <row r="5">
          <cell r="B5" t="str">
            <v>BLA 4</v>
          </cell>
          <cell r="C5" t="str">
            <v>UPJ BLORA</v>
          </cell>
          <cell r="D5">
            <v>0</v>
          </cell>
        </row>
        <row r="6">
          <cell r="B6" t="str">
            <v>BLA 5</v>
          </cell>
          <cell r="C6" t="str">
            <v>UPJ BLORA</v>
          </cell>
          <cell r="D6">
            <v>0</v>
          </cell>
        </row>
        <row r="7">
          <cell r="B7" t="str">
            <v>CPU 1</v>
          </cell>
          <cell r="C7" t="str">
            <v>UPJ CEPU</v>
          </cell>
          <cell r="D7">
            <v>0</v>
          </cell>
        </row>
        <row r="8">
          <cell r="B8" t="str">
            <v>CPU 2</v>
          </cell>
          <cell r="C8" t="str">
            <v>UPJ CEPU</v>
          </cell>
          <cell r="D8">
            <v>0</v>
          </cell>
        </row>
        <row r="9">
          <cell r="B9" t="str">
            <v>CPU 3</v>
          </cell>
          <cell r="C9" t="str">
            <v>UPJ CEPU</v>
          </cell>
          <cell r="D9">
            <v>0</v>
          </cell>
        </row>
        <row r="10">
          <cell r="B10" t="str">
            <v>CPU 4</v>
          </cell>
          <cell r="C10" t="str">
            <v>UPJ CEPU</v>
          </cell>
          <cell r="D10">
            <v>0</v>
          </cell>
        </row>
        <row r="11">
          <cell r="B11" t="str">
            <v>JKO 1</v>
          </cell>
          <cell r="C11" t="str">
            <v>UPJ KUDUS</v>
          </cell>
          <cell r="D11">
            <v>0</v>
          </cell>
        </row>
        <row r="12">
          <cell r="B12" t="str">
            <v>JKO 2</v>
          </cell>
          <cell r="C12" t="str">
            <v>UPJ KUDUS</v>
          </cell>
          <cell r="D12">
            <v>0</v>
          </cell>
        </row>
        <row r="13">
          <cell r="B13" t="str">
            <v>JKO 3</v>
          </cell>
          <cell r="C13" t="str">
            <v>UPJ KUDUS</v>
          </cell>
          <cell r="D13">
            <v>0</v>
          </cell>
        </row>
        <row r="14">
          <cell r="B14" t="str">
            <v>JKO 4</v>
          </cell>
          <cell r="C14" t="str">
            <v>UPJ KUDUS</v>
          </cell>
          <cell r="D14">
            <v>0</v>
          </cell>
        </row>
        <row r="15">
          <cell r="B15" t="str">
            <v>JPR 1</v>
          </cell>
          <cell r="C15" t="str">
            <v>UPJ JEPARA</v>
          </cell>
          <cell r="D15">
            <v>0</v>
          </cell>
        </row>
        <row r="16">
          <cell r="B16" t="str">
            <v>JPR 2</v>
          </cell>
          <cell r="C16" t="str">
            <v>UPJ JEPARA</v>
          </cell>
          <cell r="D16" t="str">
            <v>YOGYA KOTA</v>
          </cell>
        </row>
        <row r="17">
          <cell r="B17" t="str">
            <v>JPR 3</v>
          </cell>
          <cell r="C17" t="str">
            <v>UPJ JEPARA</v>
          </cell>
          <cell r="D17">
            <v>0</v>
          </cell>
        </row>
        <row r="18">
          <cell r="B18" t="str">
            <v>JPR 4</v>
          </cell>
          <cell r="C18" t="str">
            <v>UPJ JEPARA</v>
          </cell>
          <cell r="D18" t="str">
            <v>YOGYA KOTA</v>
          </cell>
        </row>
        <row r="19">
          <cell r="B19" t="str">
            <v>JPR 5</v>
          </cell>
          <cell r="C19" t="str">
            <v>UPJ JEPARA</v>
          </cell>
          <cell r="D19">
            <v>0</v>
          </cell>
        </row>
        <row r="20">
          <cell r="B20" t="str">
            <v>JPR 6</v>
          </cell>
          <cell r="C20" t="str">
            <v>UPJ JEPARA</v>
          </cell>
          <cell r="D20" t="str">
            <v>UPJ BANGSRI</v>
          </cell>
        </row>
        <row r="21">
          <cell r="B21" t="str">
            <v>JPR 7</v>
          </cell>
          <cell r="C21" t="str">
            <v>UPJ JEPARA</v>
          </cell>
          <cell r="D21" t="str">
            <v>UPJ BANGSRI</v>
          </cell>
        </row>
        <row r="22">
          <cell r="B22" t="str">
            <v>JPR 8</v>
          </cell>
          <cell r="C22" t="str">
            <v>UPJ JEPARA</v>
          </cell>
          <cell r="D22">
            <v>0</v>
          </cell>
        </row>
        <row r="23">
          <cell r="B23" t="str">
            <v>JPR 9</v>
          </cell>
          <cell r="C23" t="str">
            <v>UPJ JEPARA</v>
          </cell>
          <cell r="D23" t="str">
            <v>UPJ BANGSRI</v>
          </cell>
        </row>
        <row r="24">
          <cell r="B24" t="str">
            <v>KDS 1</v>
          </cell>
          <cell r="C24" t="str">
            <v>UPJ KUDUS</v>
          </cell>
          <cell r="D24">
            <v>0</v>
          </cell>
        </row>
        <row r="25">
          <cell r="B25" t="str">
            <v>KDS 10</v>
          </cell>
          <cell r="C25" t="str">
            <v>UPJ KUDUS</v>
          </cell>
          <cell r="D25">
            <v>0</v>
          </cell>
        </row>
        <row r="26">
          <cell r="B26" t="str">
            <v>KDS 11</v>
          </cell>
          <cell r="C26" t="str">
            <v>UPJ KUDUS</v>
          </cell>
          <cell r="D26">
            <v>0</v>
          </cell>
        </row>
        <row r="27">
          <cell r="B27" t="str">
            <v>KDS 12</v>
          </cell>
          <cell r="C27" t="str">
            <v>UPJ KUDUS</v>
          </cell>
          <cell r="D27">
            <v>0</v>
          </cell>
        </row>
        <row r="28">
          <cell r="B28" t="str">
            <v>KDS 2</v>
          </cell>
          <cell r="C28" t="str">
            <v>UPJ KUDUS</v>
          </cell>
          <cell r="D28">
            <v>0</v>
          </cell>
        </row>
        <row r="29">
          <cell r="B29" t="str">
            <v>KDS 3</v>
          </cell>
          <cell r="C29" t="str">
            <v>UPJ KUDUS</v>
          </cell>
          <cell r="D29">
            <v>0</v>
          </cell>
        </row>
        <row r="30">
          <cell r="B30" t="str">
            <v>KDS 4</v>
          </cell>
          <cell r="C30" t="str">
            <v>UPJ KUDUS</v>
          </cell>
          <cell r="D30">
            <v>0</v>
          </cell>
        </row>
        <row r="31">
          <cell r="B31" t="str">
            <v>KDS 5</v>
          </cell>
          <cell r="C31" t="str">
            <v>UPJ KUDUS</v>
          </cell>
          <cell r="D31" t="str">
            <v>KALASAN</v>
          </cell>
        </row>
        <row r="32">
          <cell r="B32" t="str">
            <v>KDS 6</v>
          </cell>
          <cell r="C32" t="str">
            <v>UPJ KUDUS</v>
          </cell>
          <cell r="D32" t="str">
            <v>SLEMAN</v>
          </cell>
        </row>
        <row r="33">
          <cell r="B33" t="str">
            <v>KDS 7</v>
          </cell>
          <cell r="C33" t="str">
            <v>UPJ KUDUS</v>
          </cell>
          <cell r="D33">
            <v>0</v>
          </cell>
        </row>
        <row r="34">
          <cell r="B34" t="str">
            <v>KDS 8</v>
          </cell>
          <cell r="C34" t="str">
            <v>UPJ KUDUS</v>
          </cell>
          <cell r="D34">
            <v>0</v>
          </cell>
        </row>
        <row r="35">
          <cell r="B35" t="str">
            <v>KDS 9</v>
          </cell>
          <cell r="C35" t="str">
            <v>UPJ KUDUS</v>
          </cell>
          <cell r="D35">
            <v>0</v>
          </cell>
        </row>
        <row r="36">
          <cell r="B36" t="str">
            <v>PTI 1</v>
          </cell>
          <cell r="C36" t="str">
            <v>UPJ PATI</v>
          </cell>
          <cell r="D36" t="str">
            <v>UPJ JUWANA</v>
          </cell>
        </row>
        <row r="37">
          <cell r="B37" t="str">
            <v>PTI 2</v>
          </cell>
          <cell r="C37" t="str">
            <v>UPJ PATI</v>
          </cell>
          <cell r="D37">
            <v>0</v>
          </cell>
        </row>
        <row r="38">
          <cell r="B38" t="str">
            <v>PTI 3</v>
          </cell>
          <cell r="C38" t="str">
            <v>UPJ PATI</v>
          </cell>
          <cell r="D38" t="str">
            <v>UPJ JUWANA</v>
          </cell>
        </row>
        <row r="39">
          <cell r="B39" t="str">
            <v>PTI 4</v>
          </cell>
          <cell r="C39" t="str">
            <v>UPJ PATI</v>
          </cell>
          <cell r="D39" t="str">
            <v>UPJ JUWANA</v>
          </cell>
        </row>
        <row r="40">
          <cell r="B40" t="str">
            <v>PTI 5</v>
          </cell>
          <cell r="C40" t="str">
            <v>UPJ PATI</v>
          </cell>
          <cell r="D40">
            <v>0</v>
          </cell>
        </row>
        <row r="41">
          <cell r="B41" t="str">
            <v>PTI 6</v>
          </cell>
          <cell r="C41" t="str">
            <v>UPJ PATI</v>
          </cell>
          <cell r="D41" t="str">
            <v>SLEMAN</v>
          </cell>
        </row>
        <row r="42">
          <cell r="B42" t="str">
            <v>PTI 7</v>
          </cell>
          <cell r="C42" t="str">
            <v>UPJ PATI</v>
          </cell>
          <cell r="D42" t="str">
            <v>UPJ JUWANA</v>
          </cell>
        </row>
        <row r="43">
          <cell r="B43" t="str">
            <v>RBG 1</v>
          </cell>
          <cell r="C43" t="str">
            <v>UPJ REMBANG</v>
          </cell>
          <cell r="D43">
            <v>0</v>
          </cell>
        </row>
        <row r="44">
          <cell r="B44" t="str">
            <v>RBG 2</v>
          </cell>
          <cell r="C44" t="str">
            <v>UPJ REMBANG</v>
          </cell>
          <cell r="D44" t="str">
            <v>SEDAYU</v>
          </cell>
        </row>
        <row r="45">
          <cell r="B45" t="str">
            <v>RBG 3</v>
          </cell>
          <cell r="C45" t="str">
            <v>UPJ REMBANG</v>
          </cell>
          <cell r="D45" t="str">
            <v>WATES</v>
          </cell>
        </row>
        <row r="46">
          <cell r="B46" t="str">
            <v>RBG 4</v>
          </cell>
          <cell r="C46" t="str">
            <v>UPJ REMBANG</v>
          </cell>
          <cell r="D46">
            <v>0</v>
          </cell>
        </row>
        <row r="47">
          <cell r="B47" t="str">
            <v>RBG 5</v>
          </cell>
          <cell r="C47" t="str">
            <v>UPJ REMBANG</v>
          </cell>
          <cell r="D47" t="str">
            <v>UPJ JUWANA</v>
          </cell>
        </row>
        <row r="48">
          <cell r="B48" t="str">
            <v>RBG 6</v>
          </cell>
          <cell r="C48" t="str">
            <v>UPJ REMBANG</v>
          </cell>
          <cell r="D48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>
        <row r="2">
          <cell r="D2">
            <v>390</v>
          </cell>
        </row>
      </sheetData>
      <sheetData sheetId="56" refreshError="1"/>
      <sheetData sheetId="57" refreshError="1"/>
      <sheetData sheetId="58">
        <row r="2">
          <cell r="D2">
            <v>390</v>
          </cell>
        </row>
      </sheetData>
      <sheetData sheetId="59" refreshError="1"/>
      <sheetData sheetId="60">
        <row r="2">
          <cell r="D2">
            <v>390</v>
          </cell>
        </row>
      </sheetData>
      <sheetData sheetId="61" refreshError="1"/>
      <sheetData sheetId="62" refreshError="1"/>
      <sheetData sheetId="63">
        <row r="2">
          <cell r="D2">
            <v>390</v>
          </cell>
        </row>
      </sheetData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"/>
      <sheetName val="Peb"/>
      <sheetName val="Mar"/>
      <sheetName val="Apr"/>
      <sheetName val="Mei"/>
      <sheetName val="Jun"/>
      <sheetName val="Jul"/>
      <sheetName val="Lampiran 2.1"/>
      <sheetName val="per UPJ"/>
      <sheetName val="Neraca seAPJ"/>
      <sheetName val="Rayon"/>
      <sheetName val="Bms"/>
      <sheetName val="Pbg"/>
      <sheetName val="Bjn"/>
      <sheetName val="Wbo"/>
      <sheetName val="Ajb"/>
      <sheetName val="Wng"/>
      <sheetName val="Agt"/>
      <sheetName val="Sep"/>
      <sheetName val="Okt"/>
      <sheetName val="Nop"/>
      <sheetName val="Des"/>
      <sheetName val="DTU"/>
      <sheetName val="Cover"/>
      <sheetName val="Daftar Isi"/>
      <sheetName val="Asumsi"/>
      <sheetName val="PTKU"/>
      <sheetName val="LabaRugi Unsur"/>
      <sheetName val="LabaRugi Fungsi"/>
      <sheetName val="Penjelas"/>
      <sheetName val="JualGTarif(11A)"/>
      <sheetName val="PendOpLain(11B)"/>
      <sheetName val="IkhtisarBiop(12.0)"/>
      <sheetName val="PembelianiTL(12A1"/>
      <sheetName val="SewaPemb(12A2)"/>
      <sheetName val="BBMJenis(12B1)"/>
      <sheetName val="ProduksiTL(12B2)"/>
      <sheetName val="HarMat(12C1)"/>
      <sheetName val="HarJabor(12C2)"/>
      <sheetName val="BBaku(12C3)"/>
      <sheetName val="BPeg-F(12D1)"/>
      <sheetName val="Bipeg-U(12D2)"/>
      <sheetName val="BOLain(12E1)"/>
      <sheetName val="BOLain(12E2)"/>
      <sheetName val="PendaLuOp(13)"/>
      <sheetName val="BiLuOp(14)"/>
      <sheetName val="BiPinjamin(15)"/>
      <sheetName val="PenjTL(18)"/>
      <sheetName val="LabaRugi Lainnya 2005(20)"/>
      <sheetName val="LabaRugi Unsur2004(21A)"/>
      <sheetName val="LabaRugi Fungsi2004(21B)"/>
      <sheetName val="L_23"/>
      <sheetName val="UPDATE 25 JANUARI 2007"/>
      <sheetName val="6"/>
      <sheetName val="1"/>
      <sheetName val="3"/>
      <sheetName val="4"/>
      <sheetName val="5"/>
      <sheetName val="penghitungan"/>
      <sheetName val="MATERIAL juni 05"/>
      <sheetName val="Sheet1"/>
      <sheetName val="Rekap PMG."/>
      <sheetName val="W-NAD"/>
      <sheetName val="Format"/>
      <sheetName val="master rab"/>
      <sheetName val="MENU1"/>
      <sheetName val="Smg"/>
      <sheetName val="MENU"/>
      <sheetName val="PARAMETER"/>
      <sheetName val="NerSubsis"/>
      <sheetName val="INPBA"/>
      <sheetName val="SuMBER"/>
      <sheetName val="UshDeb00"/>
      <sheetName val="BQ-E20-02(Rp)"/>
      <sheetName val="HPSI-Portion"/>
      <sheetName val="RKS"/>
      <sheetName val="Data"/>
      <sheetName val="Rekapitulasi"/>
      <sheetName val="PMT"/>
      <sheetName val="E3. ANALISA HS HAR TEK SUTM"/>
      <sheetName val="E6. ANALISA HS H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6">
          <cell r="Q6" t="str">
            <v>REALISASI</v>
          </cell>
          <cell r="AA6" t="str">
            <v>AKUMULASI</v>
          </cell>
          <cell r="AI6" t="str">
            <v>KOMULATIF</v>
          </cell>
        </row>
        <row r="7">
          <cell r="O7" t="str">
            <v/>
          </cell>
          <cell r="Q7" t="str">
            <v>INNER</v>
          </cell>
          <cell r="R7" t="str">
            <v>TERIMA DARI</v>
          </cell>
          <cell r="S7" t="str">
            <v>PRODUKSI</v>
          </cell>
          <cell r="T7" t="str">
            <v xml:space="preserve"> TERIMA DARI </v>
          </cell>
          <cell r="U7" t="str">
            <v>KIRIM KE</v>
          </cell>
          <cell r="V7" t="str">
            <v>P S</v>
          </cell>
          <cell r="W7" t="str">
            <v>KWH</v>
          </cell>
          <cell r="X7" t="str">
            <v>KWH  T E R J U A L</v>
          </cell>
          <cell r="Y7" t="str">
            <v xml:space="preserve">   KERUGIAN  DALAM</v>
          </cell>
          <cell r="AA7" t="str">
            <v>INNER</v>
          </cell>
          <cell r="AB7" t="str">
            <v>TERIMA DARI</v>
          </cell>
          <cell r="AC7" t="str">
            <v>PRODUKSI</v>
          </cell>
          <cell r="AD7" t="str">
            <v xml:space="preserve"> TERIMA DARI </v>
          </cell>
          <cell r="AE7" t="str">
            <v>KIRIM KE</v>
          </cell>
          <cell r="AF7" t="str">
            <v>P S</v>
          </cell>
          <cell r="AG7" t="str">
            <v>KWH</v>
          </cell>
          <cell r="AH7" t="str">
            <v>KWH  T E R J U A L</v>
          </cell>
          <cell r="AI7" t="str">
            <v xml:space="preserve">   KERUGIAN  DLM</v>
          </cell>
        </row>
        <row r="8">
          <cell r="O8" t="str">
            <v>BULAN</v>
          </cell>
          <cell r="Q8" t="str">
            <v>EMBEDDED</v>
          </cell>
          <cell r="R8" t="str">
            <v>INCOMING</v>
          </cell>
          <cell r="S8" t="str">
            <v>SENDIRI KIT</v>
          </cell>
          <cell r="T8" t="str">
            <v>UNIT LAIN</v>
          </cell>
          <cell r="U8" t="str">
            <v>UNIT LAIN</v>
          </cell>
          <cell r="V8" t="str">
            <v>KIT SENDIRI</v>
          </cell>
          <cell r="W8" t="str">
            <v>SIAP JUAL</v>
          </cell>
          <cell r="X8" t="str">
            <v>SESUAI TUL III-09</v>
          </cell>
          <cell r="AA8" t="str">
            <v>EMBEDDED</v>
          </cell>
          <cell r="AB8" t="str">
            <v>INCOMING</v>
          </cell>
          <cell r="AC8" t="str">
            <v>SENDIRI KIT</v>
          </cell>
          <cell r="AD8" t="str">
            <v>UNIT LAIN</v>
          </cell>
          <cell r="AE8" t="str">
            <v>UNIT LAIN</v>
          </cell>
          <cell r="AF8" t="str">
            <v>KIT SENDIRI</v>
          </cell>
          <cell r="AG8" t="str">
            <v>SIAP JUAL</v>
          </cell>
          <cell r="AH8" t="str">
            <v>(SESUAI TUL III-09)</v>
          </cell>
        </row>
        <row r="9">
          <cell r="Q9" t="str">
            <v>(Tapen+Tulis)</v>
          </cell>
          <cell r="R9" t="str">
            <v>(NETTO)</v>
          </cell>
          <cell r="S9" t="str">
            <v>(Kr.Tgh+Kl.Angt)</v>
          </cell>
          <cell r="V9" t="str">
            <v>(Kr.Tgh+Kl.Angt)</v>
          </cell>
          <cell r="Y9" t="str">
            <v>kWh</v>
          </cell>
          <cell r="Z9" t="str">
            <v>Realisasi</v>
          </cell>
          <cell r="AA9" t="str">
            <v>(Tapen+Tulis)</v>
          </cell>
          <cell r="AB9" t="str">
            <v>(NETTO)</v>
          </cell>
          <cell r="AC9" t="str">
            <v>(Kr.Tgh+Kl.Angt)</v>
          </cell>
          <cell r="AF9" t="str">
            <v>(Kr.Tgh+Kl.Angt)</v>
          </cell>
          <cell r="AI9" t="str">
            <v>kWh</v>
          </cell>
          <cell r="AJ9" t="str">
            <v>Realisasi</v>
          </cell>
        </row>
        <row r="10">
          <cell r="O10">
            <v>1</v>
          </cell>
          <cell r="P10">
            <v>2</v>
          </cell>
          <cell r="Q10">
            <v>3</v>
          </cell>
          <cell r="R10">
            <v>4</v>
          </cell>
          <cell r="S10">
            <v>5</v>
          </cell>
          <cell r="T10">
            <v>6</v>
          </cell>
          <cell r="U10">
            <v>7</v>
          </cell>
          <cell r="V10">
            <v>8</v>
          </cell>
          <cell r="W10">
            <v>9</v>
          </cell>
          <cell r="X10">
            <v>10</v>
          </cell>
          <cell r="Y10">
            <v>11</v>
          </cell>
          <cell r="Z10">
            <v>12</v>
          </cell>
          <cell r="AA10">
            <v>13</v>
          </cell>
          <cell r="AB10">
            <v>14</v>
          </cell>
          <cell r="AC10">
            <v>15</v>
          </cell>
          <cell r="AD10">
            <v>16</v>
          </cell>
          <cell r="AE10">
            <v>17</v>
          </cell>
          <cell r="AF10">
            <v>18</v>
          </cell>
          <cell r="AG10">
            <v>19</v>
          </cell>
          <cell r="AH10">
            <v>20</v>
          </cell>
          <cell r="AI10">
            <v>21</v>
          </cell>
          <cell r="AJ10">
            <v>22</v>
          </cell>
        </row>
        <row r="11">
          <cell r="O11" t="str">
            <v>JAN</v>
          </cell>
          <cell r="P11" t="str">
            <v>BULAN JANUARI 2005</v>
          </cell>
          <cell r="Q11">
            <v>360327.32999999821</v>
          </cell>
          <cell r="R11">
            <v>60808531.799999997</v>
          </cell>
          <cell r="S11">
            <v>200.0000000007276</v>
          </cell>
          <cell r="T11">
            <v>3254251.2944000056</v>
          </cell>
          <cell r="U11">
            <v>2628201.0087999981</v>
          </cell>
          <cell r="V11">
            <v>1126</v>
          </cell>
          <cell r="W11">
            <v>61793983.415599987</v>
          </cell>
          <cell r="X11">
            <v>56497720</v>
          </cell>
          <cell r="Y11">
            <v>5296263.4155999869</v>
          </cell>
          <cell r="Z11">
            <v>8.5708399472802679</v>
          </cell>
          <cell r="AA11">
            <v>360327.32999999821</v>
          </cell>
          <cell r="AB11">
            <v>60808531.799999997</v>
          </cell>
          <cell r="AC11">
            <v>200.0000000007276</v>
          </cell>
          <cell r="AD11">
            <v>3254251.2944000056</v>
          </cell>
          <cell r="AE11">
            <v>2628201.0087999981</v>
          </cell>
          <cell r="AF11">
            <v>1126</v>
          </cell>
          <cell r="AG11">
            <v>61793983.415599987</v>
          </cell>
          <cell r="AH11">
            <v>56497720</v>
          </cell>
          <cell r="AI11">
            <v>5296263.4155999869</v>
          </cell>
          <cell r="AJ11">
            <v>8.5708399472802679</v>
          </cell>
        </row>
        <row r="12">
          <cell r="O12" t="str">
            <v>FEB</v>
          </cell>
          <cell r="P12" t="str">
            <v>BULAN PEBRUARI 2005</v>
          </cell>
          <cell r="Q12">
            <v>308729.51000000164</v>
          </cell>
          <cell r="R12">
            <v>54117246.600000001</v>
          </cell>
          <cell r="S12">
            <v>602641.19999999972</v>
          </cell>
          <cell r="T12">
            <v>3530469.1967999968</v>
          </cell>
          <cell r="U12">
            <v>2308257.6377290334</v>
          </cell>
          <cell r="V12">
            <v>800</v>
          </cell>
          <cell r="W12">
            <v>56250028.869070962</v>
          </cell>
          <cell r="X12">
            <v>53931866</v>
          </cell>
          <cell r="Y12">
            <v>2318162.8690709621</v>
          </cell>
          <cell r="Z12">
            <v>4.1211763188011483</v>
          </cell>
          <cell r="AA12">
            <v>669056.83999999985</v>
          </cell>
          <cell r="AB12">
            <v>114925778.40000001</v>
          </cell>
          <cell r="AC12">
            <v>602841.20000000042</v>
          </cell>
          <cell r="AD12">
            <v>6784720.4912000019</v>
          </cell>
          <cell r="AE12">
            <v>4936458.6465290319</v>
          </cell>
          <cell r="AF12">
            <v>1926</v>
          </cell>
          <cell r="AG12">
            <v>118044012.28467095</v>
          </cell>
          <cell r="AH12">
            <v>110429586</v>
          </cell>
          <cell r="AI12">
            <v>7614426.284670949</v>
          </cell>
          <cell r="AJ12">
            <v>6.4504976892078663</v>
          </cell>
        </row>
        <row r="13">
          <cell r="O13" t="str">
            <v>MAR</v>
          </cell>
          <cell r="P13" t="str">
            <v>BULAN MARET 2005</v>
          </cell>
          <cell r="Q13">
            <v>317079.1799999997</v>
          </cell>
          <cell r="R13">
            <v>59700406.200000003</v>
          </cell>
          <cell r="S13">
            <v>1518289.2</v>
          </cell>
          <cell r="T13">
            <v>4052286.8743999968</v>
          </cell>
          <cell r="U13">
            <v>2652191.2871999978</v>
          </cell>
          <cell r="V13">
            <v>152</v>
          </cell>
          <cell r="W13">
            <v>62935718.167199999</v>
          </cell>
          <cell r="X13">
            <v>57241657</v>
          </cell>
          <cell r="Y13">
            <v>5694061.1671999991</v>
          </cell>
          <cell r="Z13">
            <v>9.0474238366085</v>
          </cell>
          <cell r="AA13">
            <v>986136.01999999955</v>
          </cell>
          <cell r="AB13">
            <v>174626184.60000002</v>
          </cell>
          <cell r="AC13">
            <v>2121130.4000000004</v>
          </cell>
          <cell r="AD13">
            <v>10837007.365599999</v>
          </cell>
          <cell r="AE13">
            <v>7588649.9337290302</v>
          </cell>
          <cell r="AF13">
            <v>2078</v>
          </cell>
          <cell r="AG13">
            <v>180979730.45187095</v>
          </cell>
          <cell r="AH13">
            <v>167671243</v>
          </cell>
          <cell r="AI13">
            <v>13308487.451870948</v>
          </cell>
          <cell r="AJ13">
            <v>7.3535789995057792</v>
          </cell>
        </row>
        <row r="14">
          <cell r="O14" t="str">
            <v>APR</v>
          </cell>
          <cell r="P14" t="str">
            <v>BULAN APRIL 2005</v>
          </cell>
          <cell r="Q14">
            <v>373737.87999999896</v>
          </cell>
          <cell r="R14">
            <v>59601829.600000001</v>
          </cell>
          <cell r="S14">
            <v>498952.40000000101</v>
          </cell>
          <cell r="T14">
            <v>3811705.2791999914</v>
          </cell>
          <cell r="U14">
            <v>2372773.384800001</v>
          </cell>
          <cell r="V14">
            <v>2234</v>
          </cell>
          <cell r="W14">
            <v>61911217.774399996</v>
          </cell>
          <cell r="X14">
            <v>57022767</v>
          </cell>
          <cell r="Y14">
            <v>4888450.7743999958</v>
          </cell>
          <cell r="Z14">
            <v>7.8959047328275096</v>
          </cell>
          <cell r="AA14">
            <v>1359873.8999999985</v>
          </cell>
          <cell r="AB14">
            <v>234228014.20000002</v>
          </cell>
          <cell r="AC14">
            <v>2620082.8000000012</v>
          </cell>
          <cell r="AD14">
            <v>14648712.644799991</v>
          </cell>
          <cell r="AE14">
            <v>9961423.3185290322</v>
          </cell>
          <cell r="AF14">
            <v>4312</v>
          </cell>
          <cell r="AG14">
            <v>242890948.22627094</v>
          </cell>
          <cell r="AH14">
            <v>224694010</v>
          </cell>
          <cell r="AI14">
            <v>18196938.226270944</v>
          </cell>
          <cell r="AJ14">
            <v>7.4918140668293427</v>
          </cell>
        </row>
        <row r="15">
          <cell r="O15" t="str">
            <v>MEI</v>
          </cell>
          <cell r="P15" t="str">
            <v>BULAN MEI 2005</v>
          </cell>
          <cell r="Q15">
            <v>397589.9299999997</v>
          </cell>
          <cell r="R15">
            <v>62379095.600000001</v>
          </cell>
          <cell r="S15">
            <v>98509</v>
          </cell>
          <cell r="T15">
            <v>4209450.3359999945</v>
          </cell>
          <cell r="U15">
            <v>2527144.8824322582</v>
          </cell>
          <cell r="V15">
            <v>1208</v>
          </cell>
          <cell r="W15">
            <v>64556291.983567737</v>
          </cell>
          <cell r="X15">
            <v>57663760</v>
          </cell>
          <cell r="Y15">
            <v>6892531.983567737</v>
          </cell>
          <cell r="Z15">
            <v>10.676778005344813</v>
          </cell>
          <cell r="AA15">
            <v>1757463.8299999982</v>
          </cell>
          <cell r="AB15">
            <v>296607109.80000001</v>
          </cell>
          <cell r="AC15">
            <v>2718591.8000000012</v>
          </cell>
          <cell r="AD15">
            <v>18858162.980799984</v>
          </cell>
          <cell r="AE15">
            <v>12488568.20096129</v>
          </cell>
          <cell r="AF15">
            <v>5520</v>
          </cell>
          <cell r="AG15">
            <v>307447240.20983869</v>
          </cell>
          <cell r="AH15">
            <v>282357770</v>
          </cell>
          <cell r="AI15">
            <v>25089470.209838681</v>
          </cell>
          <cell r="AJ15">
            <v>8.1605774677680092</v>
          </cell>
        </row>
        <row r="16">
          <cell r="O16" t="str">
            <v>JUN</v>
          </cell>
          <cell r="P16" t="str">
            <v>BULAN JUNI 2005</v>
          </cell>
          <cell r="Q16">
            <v>509499.54000000283</v>
          </cell>
          <cell r="R16">
            <v>60218660.399999999</v>
          </cell>
          <cell r="S16">
            <v>469675.99999999889</v>
          </cell>
          <cell r="T16">
            <v>4050526.8600000013</v>
          </cell>
          <cell r="U16">
            <v>2545524.7271999982</v>
          </cell>
          <cell r="V16">
            <v>783</v>
          </cell>
          <cell r="W16">
            <v>62702055.072799996</v>
          </cell>
          <cell r="X16">
            <v>57012075</v>
          </cell>
          <cell r="Y16">
            <v>5689980.0727999955</v>
          </cell>
          <cell r="Z16">
            <v>9.0746309131234444</v>
          </cell>
          <cell r="AA16">
            <v>2266963.370000001</v>
          </cell>
          <cell r="AB16">
            <v>356825770.19999999</v>
          </cell>
          <cell r="AC16">
            <v>3188267.8000000003</v>
          </cell>
          <cell r="AD16">
            <v>22908689.840799987</v>
          </cell>
          <cell r="AE16">
            <v>15034092.928161288</v>
          </cell>
          <cell r="AF16">
            <v>6303</v>
          </cell>
          <cell r="AG16">
            <v>370149295.28263867</v>
          </cell>
          <cell r="AH16">
            <v>339369845</v>
          </cell>
          <cell r="AI16">
            <v>30779450.282638676</v>
          </cell>
          <cell r="AJ16">
            <v>8.3154150703261767</v>
          </cell>
        </row>
        <row r="17">
          <cell r="O17" t="str">
            <v>JUL</v>
          </cell>
          <cell r="P17" t="str">
            <v>BULAN JULI 2005</v>
          </cell>
          <cell r="Q17">
            <v>544484.16000000015</v>
          </cell>
          <cell r="R17">
            <v>61039885.200000003</v>
          </cell>
          <cell r="S17">
            <v>796611</v>
          </cell>
          <cell r="T17">
            <v>3967268.7600000082</v>
          </cell>
          <cell r="U17">
            <v>2607367.0896000029</v>
          </cell>
          <cell r="V17">
            <v>111</v>
          </cell>
          <cell r="W17">
            <v>63740771.030400001</v>
          </cell>
          <cell r="X17">
            <v>56873669</v>
          </cell>
          <cell r="Y17">
            <v>6867102.0304000005</v>
          </cell>
          <cell r="Z17">
            <v>10.773484410982197</v>
          </cell>
          <cell r="AA17">
            <v>2811447.5300000012</v>
          </cell>
          <cell r="AB17">
            <v>417865655.39999998</v>
          </cell>
          <cell r="AC17">
            <v>3984878.8000000003</v>
          </cell>
          <cell r="AD17">
            <v>26875958.600799996</v>
          </cell>
          <cell r="AE17">
            <v>17641460.01776129</v>
          </cell>
          <cell r="AF17">
            <v>6414</v>
          </cell>
          <cell r="AG17">
            <v>433890066.31303865</v>
          </cell>
          <cell r="AH17">
            <v>396243514</v>
          </cell>
          <cell r="AI17">
            <v>37646552.313038677</v>
          </cell>
          <cell r="AJ17">
            <v>8.6765186013449362</v>
          </cell>
        </row>
        <row r="18">
          <cell r="O18" t="str">
            <v>AGT</v>
          </cell>
          <cell r="P18" t="str">
            <v>BULAN AGUSTUS 2005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 t="e">
            <v>#DIV/0!</v>
          </cell>
          <cell r="AA18">
            <v>2811447.5300000012</v>
          </cell>
          <cell r="AB18">
            <v>417865655.39999998</v>
          </cell>
          <cell r="AC18">
            <v>3984878.8000000003</v>
          </cell>
          <cell r="AD18">
            <v>26875958.600799996</v>
          </cell>
          <cell r="AE18">
            <v>17641460.01776129</v>
          </cell>
          <cell r="AF18">
            <v>6414</v>
          </cell>
          <cell r="AG18">
            <v>433890066.31303865</v>
          </cell>
          <cell r="AH18">
            <v>396243514</v>
          </cell>
          <cell r="AI18">
            <v>37646552.313038677</v>
          </cell>
          <cell r="AJ18">
            <v>8.6765186013449362</v>
          </cell>
        </row>
        <row r="19">
          <cell r="O19" t="str">
            <v>SEP</v>
          </cell>
          <cell r="P19" t="str">
            <v>BULAN SEPTEMBER 2005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 t="e">
            <v>#DIV/0!</v>
          </cell>
          <cell r="AA19">
            <v>2811447.5300000012</v>
          </cell>
          <cell r="AB19">
            <v>417865655.39999998</v>
          </cell>
          <cell r="AC19">
            <v>3984878.8000000003</v>
          </cell>
          <cell r="AD19">
            <v>26875958.600799996</v>
          </cell>
          <cell r="AE19">
            <v>17641460.01776129</v>
          </cell>
          <cell r="AF19">
            <v>6414</v>
          </cell>
          <cell r="AG19">
            <v>433890066.31303865</v>
          </cell>
          <cell r="AH19">
            <v>396243514</v>
          </cell>
          <cell r="AI19">
            <v>37646552.313038677</v>
          </cell>
          <cell r="AJ19">
            <v>8.6765186013449362</v>
          </cell>
        </row>
        <row r="20">
          <cell r="O20" t="str">
            <v>OKT</v>
          </cell>
          <cell r="P20" t="str">
            <v>BULAN OKTOBER 2005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 t="e">
            <v>#DIV/0!</v>
          </cell>
          <cell r="AA20">
            <v>2811447.5300000012</v>
          </cell>
          <cell r="AB20">
            <v>417865655.39999998</v>
          </cell>
          <cell r="AC20">
            <v>3984878.8000000003</v>
          </cell>
          <cell r="AD20">
            <v>26875958.600799996</v>
          </cell>
          <cell r="AE20">
            <v>17641460.01776129</v>
          </cell>
          <cell r="AF20">
            <v>6414</v>
          </cell>
          <cell r="AG20">
            <v>433890066.31303865</v>
          </cell>
          <cell r="AH20">
            <v>396243514</v>
          </cell>
          <cell r="AI20">
            <v>37646552.313038677</v>
          </cell>
          <cell r="AJ20">
            <v>8.6765186013449362</v>
          </cell>
        </row>
        <row r="21">
          <cell r="O21" t="str">
            <v>NOP</v>
          </cell>
          <cell r="P21" t="str">
            <v>BULAN NOPEMBER 2005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 t="e">
            <v>#DIV/0!</v>
          </cell>
          <cell r="AA21">
            <v>2811447.5300000012</v>
          </cell>
          <cell r="AB21">
            <v>417865655.39999998</v>
          </cell>
          <cell r="AC21">
            <v>3984878.8000000003</v>
          </cell>
          <cell r="AD21">
            <v>26875958.600799996</v>
          </cell>
          <cell r="AE21">
            <v>17641460.01776129</v>
          </cell>
          <cell r="AF21">
            <v>6414</v>
          </cell>
          <cell r="AG21">
            <v>433890066.31303865</v>
          </cell>
          <cell r="AH21">
            <v>396243514</v>
          </cell>
          <cell r="AI21">
            <v>37646552.313038677</v>
          </cell>
          <cell r="AJ21">
            <v>8.6765186013449362</v>
          </cell>
        </row>
        <row r="22">
          <cell r="O22" t="str">
            <v>OKT</v>
          </cell>
          <cell r="P22" t="str">
            <v>BULAN OKTOBER 2005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 t="e">
            <v>#DIV/0!</v>
          </cell>
          <cell r="AA22">
            <v>2811447.5300000012</v>
          </cell>
          <cell r="AB22">
            <v>417865655.39999998</v>
          </cell>
          <cell r="AC22">
            <v>3984878.8000000003</v>
          </cell>
          <cell r="AD22">
            <v>26875958.600799996</v>
          </cell>
          <cell r="AE22">
            <v>17641460.01776129</v>
          </cell>
          <cell r="AF22">
            <v>6414</v>
          </cell>
          <cell r="AG22">
            <v>433890066.31303865</v>
          </cell>
          <cell r="AH22">
            <v>396243514</v>
          </cell>
          <cell r="AI22">
            <v>37646552.313038677</v>
          </cell>
          <cell r="AJ22">
            <v>8.6765186013449362</v>
          </cell>
        </row>
        <row r="23">
          <cell r="O23" t="str">
            <v>KOMULATIF</v>
          </cell>
          <cell r="Q23">
            <v>2811447.5300000012</v>
          </cell>
          <cell r="R23">
            <v>417865655.39999998</v>
          </cell>
          <cell r="S23">
            <v>3984878.8000000003</v>
          </cell>
          <cell r="T23">
            <v>26875958.600799996</v>
          </cell>
          <cell r="U23">
            <v>17641460.01776129</v>
          </cell>
          <cell r="V23">
            <v>6414</v>
          </cell>
          <cell r="W23">
            <v>433890066.31303865</v>
          </cell>
          <cell r="X23">
            <v>396243514</v>
          </cell>
          <cell r="Y23">
            <v>37646552.313038647</v>
          </cell>
          <cell r="Z23">
            <v>8.6765186013449291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-NAD"/>
      <sheetName val="W-SU"/>
      <sheetName val="W-SB"/>
      <sheetName val="W-R"/>
      <sheetName val="W-SJB"/>
      <sheetName val="W-L"/>
      <sheetName val="W-BB"/>
      <sheetName val="W-KB"/>
      <sheetName val="W-KST"/>
      <sheetName val="W-KT"/>
      <sheetName val="W-SUT"/>
      <sheetName val="W-SSR"/>
      <sheetName val="W-M"/>
      <sheetName val="W-P"/>
      <sheetName val="W-NTB"/>
      <sheetName val="W-NTT"/>
      <sheetName val="D-B"/>
      <sheetName val="D-JTM"/>
      <sheetName val="D-JTG"/>
      <sheetName val="D-JBB"/>
      <sheetName val="D-JRT"/>
      <sheetName val="K-SBU"/>
      <sheetName val="K-SBS"/>
      <sheetName val="P3B"/>
      <sheetName val="JPP"/>
      <sheetName val="JE"/>
      <sheetName val="JP"/>
      <sheetName val="JMK"/>
      <sheetName val="JS"/>
      <sheetName val="PP"/>
      <sheetName val="KP"/>
      <sheetName val="P-SA"/>
      <sheetName val="P-SSR"/>
      <sheetName val="P-JBN"/>
      <sheetName val="P-S"/>
      <sheetName val="P-K"/>
      <sheetName val="K-TJ"/>
      <sheetName val="K-MTR"/>
      <sheetName val="PJB"/>
      <sheetName val="IP"/>
      <sheetName val="BTM"/>
      <sheetName val="ICP"/>
      <sheetName val="PLN E"/>
      <sheetName val="PLN TRK"/>
      <sheetName val="REK WIL"/>
      <sheetName val="REK DIS"/>
      <sheetName val="REK KP"/>
      <sheetName val="REK JP"/>
      <sheetName val="REK PI"/>
      <sheetName val="REK AP"/>
      <sheetName val="REKAP"/>
      <sheetName val="REKAP UNIT A"/>
      <sheetName val="REKAP UNIT 1"/>
      <sheetName val="REKAP UNIT 2"/>
      <sheetName val="MURNI TOT"/>
      <sheetName val="APLN 1"/>
      <sheetName val="APLN 2"/>
      <sheetName val="TOT"/>
      <sheetName val="DAF PROY"/>
      <sheetName val="Neraca seAPJ"/>
      <sheetName val="aruskas"/>
      <sheetName val="Hal-1"/>
      <sheetName val="DeVIASI"/>
      <sheetName val="KoMposisi"/>
      <sheetName val="JAN07"/>
      <sheetName val="Jasa"/>
      <sheetName val="Mat"/>
      <sheetName val="APBN"/>
      <sheetName val="MATERIAL juni 05"/>
      <sheetName val="UPDATE 25 JANUARI 2007"/>
      <sheetName val="Format"/>
      <sheetName val="DTU"/>
      <sheetName val="Data"/>
      <sheetName val="O &amp; M"/>
      <sheetName val="Asumsi"/>
      <sheetName val="Uraian"/>
      <sheetName val="dengan pembangkitan"/>
      <sheetName val="NerSubsis"/>
      <sheetName val="PMT"/>
      <sheetName val="Sheet3"/>
      <sheetName val="TRANS"/>
      <sheetName val="01 A"/>
      <sheetName val="Smg"/>
      <sheetName val="PkR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isa UpahB"/>
      <sheetName val="Analisa UpahA"/>
      <sheetName val="REKAP SAL3"/>
      <sheetName val="TERBIL"/>
      <sheetName val="REKAP PLN"/>
      <sheetName val="REKAPVOL"/>
      <sheetName val="3.a An HS Pengendalian"/>
      <sheetName val="3.e. Analisa HarJar"/>
      <sheetName val="Realisasi UMK 2014"/>
      <sheetName val="1.Proyeksi UMK"/>
      <sheetName val="D2. ANL WAKTU INSHAR"/>
      <sheetName val="D2. ANALISA HS INSHAR"/>
      <sheetName val="Analisa Biaya Sar. Har.Jar"/>
      <sheetName val="1.a Personil &amp; sarana"/>
      <sheetName val="1.b HS BIAYA SDM HP"/>
      <sheetName val="1.Personil &amp; sarana (2)"/>
      <sheetName val="2.b HS SARAN KEND"/>
      <sheetName val="2.Upah Pokok "/>
      <sheetName val="2.aT.Posisi, T.Cuti &amp; Extrafood"/>
      <sheetName val="2.bKomparasi REMUNERASI"/>
      <sheetName val="2.c.Tunjangan Masa Kerja"/>
      <sheetName val="2.d.Premi Jamsostek"/>
      <sheetName val="2.e.THR &amp; Uang Pengakhiran"/>
      <sheetName val="2.f.Upah Lembur &amp; SPPD"/>
      <sheetName val="2.g.Resume"/>
      <sheetName val="2.c.MB STATION "/>
      <sheetName val="2.d.PCK UP  1300"/>
      <sheetName val="2.d.PCK UP 2000"/>
      <sheetName val="3.e. MOT BEK "/>
      <sheetName val="3.e. MOT  SPRT"/>
      <sheetName val="3.b.AN Biaya Operasi"/>
      <sheetName val="Analisa Biaya Sarana Inspeksi"/>
      <sheetName val="3d.HS INSP"/>
      <sheetName val="THP Extra Fooding"/>
      <sheetName val="Analisa Biaya OpIns Ver"/>
      <sheetName val="HPS"/>
      <sheetName val="REKAP"/>
      <sheetName val="Analisa Biaya APD Ins GI"/>
      <sheetName val="Analisa Biaya APD Opsisdis"/>
      <sheetName val="Analisa Biaya APD SCADA"/>
      <sheetName val="Analisa ANGGARAN"/>
      <sheetName val="Sheet1"/>
      <sheetName val="2.c.MB STATION  (2)"/>
      <sheetName val="2.d.PCK UP  1300 (2)"/>
      <sheetName val="2.d.PCK UP 2000 (2)"/>
      <sheetName val="3.e. MOT BEK  (2)"/>
      <sheetName val="3.e. MOT  SPRT (2)"/>
      <sheetName val="DTU"/>
      <sheetName val="W-N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2">
          <cell r="D2">
            <v>390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DUAN"/>
      <sheetName val="RAB_FINAL_OKE"/>
      <sheetName val="A. DATA AREA -1-"/>
      <sheetName val="B2. UPAH TENAGA -3-"/>
      <sheetName val="D1. HS INSPEKSI"/>
      <sheetName val="D2. ANALISA HS INSP"/>
      <sheetName val="E. BIAYA HAR -10-"/>
      <sheetName val="E1. ANALISA HS ROW"/>
      <sheetName val="C1. HARGA SATUAN SARANA"/>
      <sheetName val="E2. BIAYA HAR TEK SUTM"/>
      <sheetName val="E3. ANALISA HS HAR TEK SUTM"/>
      <sheetName val="E4. BIAYA HAR GARDU"/>
      <sheetName val="E5. REKAP HS HAR GRD"/>
      <sheetName val="E6. ANALISA HS HAR"/>
      <sheetName val="MAT HAR RUTIN"/>
      <sheetName val="UMK"/>
      <sheetName val="ANALISA HAR"/>
      <sheetName val="BLANGKO RAB"/>
      <sheetName val="Neraca seAPJ"/>
      <sheetName val="W-NAD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 refreshError="1"/>
      <sheetData sheetId="7" refreshError="1"/>
      <sheetData sheetId="8"/>
      <sheetData sheetId="9" refreshError="1"/>
      <sheetData sheetId="10">
        <row r="2">
          <cell r="D2">
            <v>390</v>
          </cell>
        </row>
      </sheetData>
      <sheetData sheetId="11" refreshError="1"/>
      <sheetData sheetId="12" refreshError="1"/>
      <sheetData sheetId="13">
        <row r="2">
          <cell r="D2">
            <v>390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sa"/>
      <sheetName val="Mat"/>
      <sheetName val="RAB"/>
      <sheetName val="contoh"/>
      <sheetName val="LKF trw 3"/>
      <sheetName val="K73-np"/>
      <sheetName val="K73-dp"/>
      <sheetName val="W-NAD"/>
      <sheetName val="1.PCK UP HP"/>
      <sheetName val="2. MB STATION HP"/>
      <sheetName val="3. MOT HP"/>
      <sheetName val="PICKUP"/>
      <sheetName val="3. MOT koord HP"/>
      <sheetName val="1.PCK UP  PLN"/>
      <sheetName val="2. MB STATION PLN"/>
      <sheetName val="3. MOT PLN"/>
      <sheetName val="3. MOT koorPLN "/>
      <sheetName val="Sheet1"/>
      <sheetName val="Sheet4"/>
      <sheetName val="Cover"/>
      <sheetName val="DTU"/>
      <sheetName val="PMT"/>
      <sheetName val="E3. ANALISA HS HAR TEK SUTM"/>
      <sheetName val="E6. ANALISA HS HAR"/>
      <sheetName val="JAN07"/>
      <sheetName val="D2. ANALISA HS INSHAR"/>
      <sheetName val="Kontrak vs Realisasi Gas"/>
      <sheetName val="Neraca seAPJ"/>
      <sheetName val="Asumsi"/>
      <sheetName val="Smg"/>
      <sheetName val="Resource Plan (2)"/>
      <sheetName val="DeVIASI"/>
      <sheetName val="KoMposisi"/>
      <sheetName val="FORM-B"/>
      <sheetName val="Rekap PMG."/>
      <sheetName val="UPDATE 25 JANUARI 2007"/>
      <sheetName val="RKS"/>
      <sheetName val="SuMBER"/>
      <sheetName val="master rab"/>
      <sheetName val="graf2"/>
    </sheetNames>
    <sheetDataSet>
      <sheetData sheetId="0">
        <row r="1">
          <cell r="C1" t="str">
            <v>PT. PLN (PERSERO)</v>
          </cell>
        </row>
        <row r="2">
          <cell r="C2" t="str">
            <v>DISTRIBUSI JAWA TENGAH DAN D.I. YOGYAKARTA</v>
          </cell>
        </row>
        <row r="3">
          <cell r="C3" t="str">
            <v>APJ PURWOKERTO</v>
          </cell>
        </row>
        <row r="7">
          <cell r="B7" t="str">
            <v>KODE</v>
          </cell>
          <cell r="C7" t="str">
            <v>NAMA KONTRUKSI</v>
          </cell>
          <cell r="D7" t="str">
            <v>SATUAN</v>
          </cell>
          <cell r="E7" t="str">
            <v>HARGA            SATUAN '08</v>
          </cell>
          <cell r="F7" t="str">
            <v>PENAWARAN</v>
          </cell>
        </row>
        <row r="8">
          <cell r="C8" t="str">
            <v>UPAH BORONGAN PEKERJAAN JTM 20 KV</v>
          </cell>
        </row>
        <row r="9">
          <cell r="C9" t="str">
            <v>KONSTRUKSI JTM 1 PHASA</v>
          </cell>
        </row>
        <row r="10">
          <cell r="C10" t="str">
            <v>PASANG</v>
          </cell>
          <cell r="F10">
            <v>0</v>
          </cell>
        </row>
        <row r="11">
          <cell r="B11">
            <v>0</v>
          </cell>
          <cell r="F11">
            <v>0</v>
          </cell>
        </row>
        <row r="12">
          <cell r="B12" t="str">
            <v>SA1</v>
          </cell>
          <cell r="C12" t="str">
            <v xml:space="preserve">SA 1 </v>
          </cell>
          <cell r="D12" t="str">
            <v>Unit</v>
          </cell>
          <cell r="E12">
            <v>16363</v>
          </cell>
          <cell r="F12">
            <v>16363</v>
          </cell>
        </row>
        <row r="13">
          <cell r="B13" t="str">
            <v>SA1A</v>
          </cell>
          <cell r="C13" t="str">
            <v>SA 1 - A</v>
          </cell>
          <cell r="D13" t="str">
            <v>Unit</v>
          </cell>
          <cell r="E13">
            <v>16363</v>
          </cell>
          <cell r="F13">
            <v>16363</v>
          </cell>
        </row>
        <row r="14">
          <cell r="B14" t="str">
            <v>SA1B</v>
          </cell>
          <cell r="C14" t="str">
            <v>SA 1 - B</v>
          </cell>
          <cell r="D14" t="str">
            <v>Unit</v>
          </cell>
          <cell r="E14">
            <v>16363</v>
          </cell>
          <cell r="F14">
            <v>16363</v>
          </cell>
        </row>
        <row r="15">
          <cell r="B15" t="str">
            <v>SA2A</v>
          </cell>
          <cell r="C15" t="str">
            <v>SA 2 - A</v>
          </cell>
          <cell r="D15" t="str">
            <v>Unit</v>
          </cell>
          <cell r="E15">
            <v>26533</v>
          </cell>
          <cell r="F15">
            <v>26533</v>
          </cell>
        </row>
        <row r="16">
          <cell r="B16" t="str">
            <v>SA21</v>
          </cell>
          <cell r="C16" t="str">
            <v>SA 2 - 1</v>
          </cell>
          <cell r="D16" t="str">
            <v>Unit</v>
          </cell>
          <cell r="E16">
            <v>26533</v>
          </cell>
          <cell r="F16">
            <v>26533</v>
          </cell>
        </row>
        <row r="17">
          <cell r="B17" t="str">
            <v>SA3</v>
          </cell>
          <cell r="C17" t="str">
            <v>SA 3</v>
          </cell>
          <cell r="D17" t="str">
            <v>Unit</v>
          </cell>
          <cell r="E17">
            <v>26533</v>
          </cell>
          <cell r="F17">
            <v>26533</v>
          </cell>
        </row>
        <row r="18">
          <cell r="B18" t="str">
            <v>SA4</v>
          </cell>
          <cell r="C18" t="str">
            <v>SA 4</v>
          </cell>
          <cell r="D18" t="str">
            <v>Unit</v>
          </cell>
          <cell r="E18">
            <v>38330</v>
          </cell>
          <cell r="F18">
            <v>38330</v>
          </cell>
        </row>
        <row r="19">
          <cell r="B19" t="str">
            <v>SA5</v>
          </cell>
          <cell r="C19" t="str">
            <v>SA 5</v>
          </cell>
          <cell r="D19" t="str">
            <v>Unit</v>
          </cell>
          <cell r="E19">
            <v>20428</v>
          </cell>
          <cell r="F19">
            <v>20428</v>
          </cell>
        </row>
        <row r="20">
          <cell r="B20" t="str">
            <v>SA51</v>
          </cell>
          <cell r="C20" t="str">
            <v>SA 5 - 1</v>
          </cell>
          <cell r="D20" t="str">
            <v>Unit</v>
          </cell>
          <cell r="E20">
            <v>20428</v>
          </cell>
          <cell r="F20">
            <v>20428</v>
          </cell>
        </row>
        <row r="21">
          <cell r="B21" t="str">
            <v>SA52</v>
          </cell>
          <cell r="C21" t="str">
            <v>SA 5 - 2</v>
          </cell>
          <cell r="D21" t="str">
            <v>Unit</v>
          </cell>
          <cell r="E21">
            <v>20428</v>
          </cell>
          <cell r="F21">
            <v>20428</v>
          </cell>
        </row>
        <row r="22">
          <cell r="B22" t="str">
            <v>SA53</v>
          </cell>
          <cell r="C22" t="str">
            <v>SA 5 - 3</v>
          </cell>
          <cell r="D22" t="str">
            <v>Unit</v>
          </cell>
          <cell r="E22">
            <v>20428</v>
          </cell>
          <cell r="F22">
            <v>20428</v>
          </cell>
        </row>
        <row r="23">
          <cell r="B23" t="str">
            <v>SA54</v>
          </cell>
          <cell r="C23" t="str">
            <v>SA 5 - 4</v>
          </cell>
          <cell r="D23" t="str">
            <v>Unit</v>
          </cell>
          <cell r="E23">
            <v>20428</v>
          </cell>
          <cell r="F23">
            <v>20428</v>
          </cell>
        </row>
        <row r="24">
          <cell r="B24" t="str">
            <v>SA6</v>
          </cell>
          <cell r="C24" t="str">
            <v>SA 6</v>
          </cell>
          <cell r="D24" t="str">
            <v>Unit</v>
          </cell>
          <cell r="E24">
            <v>38330</v>
          </cell>
          <cell r="F24">
            <v>38330</v>
          </cell>
        </row>
        <row r="25">
          <cell r="B25" t="str">
            <v>CA1</v>
          </cell>
          <cell r="C25" t="str">
            <v xml:space="preserve">CA 1 </v>
          </cell>
          <cell r="D25" t="str">
            <v>Unit</v>
          </cell>
          <cell r="E25">
            <v>16363</v>
          </cell>
          <cell r="F25">
            <v>16363</v>
          </cell>
        </row>
        <row r="26">
          <cell r="B26" t="str">
            <v>CA1A</v>
          </cell>
          <cell r="C26" t="str">
            <v>CA 1 - A</v>
          </cell>
          <cell r="D26" t="str">
            <v>Unit</v>
          </cell>
          <cell r="E26">
            <v>16363</v>
          </cell>
          <cell r="F26">
            <v>16363</v>
          </cell>
        </row>
        <row r="27">
          <cell r="B27" t="str">
            <v>CA1B</v>
          </cell>
          <cell r="C27" t="str">
            <v>CA 1 - B</v>
          </cell>
          <cell r="D27" t="str">
            <v>Unit</v>
          </cell>
          <cell r="E27">
            <v>16363</v>
          </cell>
          <cell r="F27">
            <v>16363</v>
          </cell>
        </row>
        <row r="28">
          <cell r="B28" t="str">
            <v>CA2A</v>
          </cell>
          <cell r="C28" t="str">
            <v>CA 2 - A</v>
          </cell>
          <cell r="D28" t="str">
            <v>Unit</v>
          </cell>
          <cell r="E28">
            <v>26533</v>
          </cell>
          <cell r="F28">
            <v>26533</v>
          </cell>
        </row>
        <row r="29">
          <cell r="B29" t="str">
            <v>CA21</v>
          </cell>
          <cell r="C29" t="str">
            <v>CA 2 - 1</v>
          </cell>
          <cell r="D29" t="str">
            <v>Unit</v>
          </cell>
          <cell r="E29">
            <v>26533</v>
          </cell>
          <cell r="F29">
            <v>26533</v>
          </cell>
        </row>
        <row r="30">
          <cell r="B30" t="str">
            <v>CA3</v>
          </cell>
          <cell r="C30" t="str">
            <v>CA 3</v>
          </cell>
          <cell r="D30" t="str">
            <v>Unit</v>
          </cell>
          <cell r="E30">
            <v>38330</v>
          </cell>
          <cell r="F30">
            <v>38330</v>
          </cell>
        </row>
        <row r="31">
          <cell r="B31" t="str">
            <v>CA4</v>
          </cell>
          <cell r="C31" t="str">
            <v>CA 4</v>
          </cell>
          <cell r="D31" t="str">
            <v>Unit</v>
          </cell>
          <cell r="E31">
            <v>20428</v>
          </cell>
          <cell r="F31">
            <v>20428</v>
          </cell>
        </row>
        <row r="32">
          <cell r="B32" t="str">
            <v>CA5</v>
          </cell>
          <cell r="C32" t="str">
            <v>CA 5</v>
          </cell>
          <cell r="D32" t="str">
            <v>Unit</v>
          </cell>
          <cell r="E32">
            <v>20428</v>
          </cell>
          <cell r="F32">
            <v>20428</v>
          </cell>
        </row>
        <row r="33">
          <cell r="B33" t="str">
            <v>CA51</v>
          </cell>
          <cell r="C33" t="str">
            <v>CA 5 - 1</v>
          </cell>
          <cell r="D33" t="str">
            <v>Unit</v>
          </cell>
          <cell r="E33">
            <v>20428</v>
          </cell>
          <cell r="F33">
            <v>20428</v>
          </cell>
        </row>
        <row r="34">
          <cell r="B34" t="str">
            <v>CA52</v>
          </cell>
          <cell r="C34" t="str">
            <v>CA 5 - 2</v>
          </cell>
          <cell r="D34" t="str">
            <v>Unit</v>
          </cell>
          <cell r="E34">
            <v>20428</v>
          </cell>
          <cell r="F34">
            <v>20428</v>
          </cell>
        </row>
        <row r="35">
          <cell r="B35" t="str">
            <v>CA53</v>
          </cell>
          <cell r="C35" t="str">
            <v>CA 5 - 3</v>
          </cell>
          <cell r="D35" t="str">
            <v>Unit</v>
          </cell>
          <cell r="E35">
            <v>20428</v>
          </cell>
          <cell r="F35">
            <v>20428</v>
          </cell>
        </row>
        <row r="36">
          <cell r="B36" t="str">
            <v>CA54</v>
          </cell>
          <cell r="C36" t="str">
            <v>CA 5 - 4</v>
          </cell>
          <cell r="D36" t="str">
            <v>Unit</v>
          </cell>
          <cell r="E36">
            <v>20428</v>
          </cell>
          <cell r="F36">
            <v>20428</v>
          </cell>
        </row>
        <row r="37">
          <cell r="B37" t="str">
            <v>CA6</v>
          </cell>
          <cell r="C37" t="str">
            <v>CA 6</v>
          </cell>
          <cell r="D37" t="str">
            <v>Unit</v>
          </cell>
          <cell r="E37">
            <v>38330</v>
          </cell>
          <cell r="F37">
            <v>38330</v>
          </cell>
        </row>
        <row r="38">
          <cell r="B38" t="str">
            <v>pp</v>
          </cell>
          <cell r="C38" t="str">
            <v>PENGHALANG PANJAT</v>
          </cell>
          <cell r="D38" t="str">
            <v>Unit</v>
          </cell>
          <cell r="E38">
            <v>5715</v>
          </cell>
          <cell r="F38">
            <v>5715</v>
          </cell>
        </row>
        <row r="39">
          <cell r="B39" t="str">
            <v>P12A</v>
          </cell>
          <cell r="C39" t="str">
            <v>P12 A</v>
          </cell>
          <cell r="D39" t="str">
            <v>Unit</v>
          </cell>
          <cell r="E39">
            <v>37563.943721125579</v>
          </cell>
          <cell r="F39">
            <v>37563</v>
          </cell>
        </row>
        <row r="40">
          <cell r="B40" t="str">
            <v>P12B</v>
          </cell>
          <cell r="C40" t="str">
            <v>P12 B</v>
          </cell>
          <cell r="D40" t="str">
            <v>Unit</v>
          </cell>
          <cell r="E40">
            <v>42004.409911801762</v>
          </cell>
          <cell r="F40">
            <v>42004</v>
          </cell>
        </row>
        <row r="41">
          <cell r="B41" t="str">
            <v>P12C</v>
          </cell>
          <cell r="C41" t="str">
            <v>P12 C</v>
          </cell>
          <cell r="D41" t="str">
            <v>Unit</v>
          </cell>
          <cell r="E41">
            <v>50405.291894162117</v>
          </cell>
          <cell r="F41">
            <v>50405</v>
          </cell>
        </row>
        <row r="42">
          <cell r="B42" t="str">
            <v>P12C'</v>
          </cell>
          <cell r="C42" t="str">
            <v>P12 C</v>
          </cell>
          <cell r="D42" t="str">
            <v>Unit</v>
          </cell>
          <cell r="E42">
            <v>50405.291894162117</v>
          </cell>
          <cell r="F42">
            <v>50405</v>
          </cell>
        </row>
        <row r="43">
          <cell r="F43">
            <v>0</v>
          </cell>
        </row>
        <row r="44">
          <cell r="B44" t="str">
            <v>bsA1</v>
          </cell>
          <cell r="C44" t="str">
            <v xml:space="preserve">    Bongkar SA 1 </v>
          </cell>
          <cell r="D44" t="str">
            <v>Unit</v>
          </cell>
          <cell r="E44">
            <v>9817.7999999999993</v>
          </cell>
          <cell r="F44">
            <v>9817</v>
          </cell>
        </row>
        <row r="45">
          <cell r="B45" t="str">
            <v>bsA1A</v>
          </cell>
          <cell r="C45" t="str">
            <v xml:space="preserve">    Bongkar SA 1 - A</v>
          </cell>
          <cell r="D45" t="str">
            <v>Unit</v>
          </cell>
          <cell r="E45">
            <v>9817.7999999999993</v>
          </cell>
          <cell r="F45">
            <v>9817</v>
          </cell>
        </row>
        <row r="46">
          <cell r="B46" t="str">
            <v>bsA1B</v>
          </cell>
          <cell r="C46" t="str">
            <v xml:space="preserve">    Bongkar SA 1 - B</v>
          </cell>
          <cell r="D46" t="str">
            <v>Unit</v>
          </cell>
          <cell r="E46">
            <v>9817.7999999999993</v>
          </cell>
          <cell r="F46">
            <v>9817</v>
          </cell>
        </row>
        <row r="47">
          <cell r="B47" t="str">
            <v>bsA2A</v>
          </cell>
          <cell r="C47" t="str">
            <v xml:space="preserve">    Bongkar SA 2 - A</v>
          </cell>
          <cell r="D47" t="str">
            <v>Unit</v>
          </cell>
          <cell r="E47">
            <v>15919.8</v>
          </cell>
          <cell r="F47">
            <v>15919</v>
          </cell>
        </row>
        <row r="48">
          <cell r="B48" t="str">
            <v>bsA21</v>
          </cell>
          <cell r="C48" t="str">
            <v xml:space="preserve">    Bongkar SA 2 - 1</v>
          </cell>
          <cell r="D48" t="str">
            <v>Unit</v>
          </cell>
          <cell r="E48">
            <v>15919.8</v>
          </cell>
          <cell r="F48">
            <v>15919</v>
          </cell>
        </row>
        <row r="49">
          <cell r="B49" t="str">
            <v>bsA3</v>
          </cell>
          <cell r="C49" t="str">
            <v xml:space="preserve">    Bongkar SA 3</v>
          </cell>
          <cell r="D49" t="str">
            <v>Unit</v>
          </cell>
          <cell r="E49">
            <v>15919.8</v>
          </cell>
          <cell r="F49">
            <v>15919</v>
          </cell>
        </row>
        <row r="50">
          <cell r="B50" t="str">
            <v>bsA4</v>
          </cell>
          <cell r="C50" t="str">
            <v xml:space="preserve">    Bongkar SA 4</v>
          </cell>
          <cell r="D50" t="str">
            <v>Unit</v>
          </cell>
          <cell r="E50">
            <v>22998</v>
          </cell>
          <cell r="F50">
            <v>22998</v>
          </cell>
        </row>
        <row r="51">
          <cell r="B51" t="str">
            <v>bsA5</v>
          </cell>
          <cell r="C51" t="str">
            <v xml:space="preserve">    Bongkar SA 5</v>
          </cell>
          <cell r="D51" t="str">
            <v>Unit</v>
          </cell>
          <cell r="E51">
            <v>12256.8</v>
          </cell>
          <cell r="F51">
            <v>12256</v>
          </cell>
        </row>
        <row r="52">
          <cell r="B52" t="str">
            <v>bsA51</v>
          </cell>
          <cell r="C52" t="str">
            <v xml:space="preserve">    Bongkar SA 5 - 1</v>
          </cell>
          <cell r="D52" t="str">
            <v>Unit</v>
          </cell>
          <cell r="E52">
            <v>12256.8</v>
          </cell>
          <cell r="F52">
            <v>12256</v>
          </cell>
        </row>
        <row r="53">
          <cell r="B53" t="str">
            <v>bsA52</v>
          </cell>
          <cell r="C53" t="str">
            <v xml:space="preserve">    Bongkar SA 5 - 2</v>
          </cell>
          <cell r="D53" t="str">
            <v>Unit</v>
          </cell>
          <cell r="E53">
            <v>12256.8</v>
          </cell>
          <cell r="F53">
            <v>12256</v>
          </cell>
        </row>
        <row r="54">
          <cell r="B54" t="str">
            <v>bsA53</v>
          </cell>
          <cell r="C54" t="str">
            <v xml:space="preserve">    Bongkar SA 5 - 3</v>
          </cell>
          <cell r="D54" t="str">
            <v>Unit</v>
          </cell>
          <cell r="E54">
            <v>12256.8</v>
          </cell>
          <cell r="F54">
            <v>12256</v>
          </cell>
        </row>
        <row r="55">
          <cell r="B55" t="str">
            <v>bsA54</v>
          </cell>
          <cell r="C55" t="str">
            <v xml:space="preserve">    Bongkar SA 5 - 4</v>
          </cell>
          <cell r="D55" t="str">
            <v>Unit</v>
          </cell>
          <cell r="E55">
            <v>12256.8</v>
          </cell>
          <cell r="F55">
            <v>12256</v>
          </cell>
        </row>
        <row r="56">
          <cell r="B56" t="str">
            <v>bsA6</v>
          </cell>
          <cell r="C56" t="str">
            <v xml:space="preserve">    Bongkar SA 6</v>
          </cell>
          <cell r="D56" t="str">
            <v>Unit</v>
          </cell>
          <cell r="E56">
            <v>22998</v>
          </cell>
          <cell r="F56">
            <v>22998</v>
          </cell>
        </row>
        <row r="57">
          <cell r="B57" t="str">
            <v>bcA1</v>
          </cell>
          <cell r="C57" t="str">
            <v xml:space="preserve">    Bongkar CA 1 </v>
          </cell>
          <cell r="D57" t="str">
            <v>Unit</v>
          </cell>
          <cell r="E57">
            <v>9817.7999999999993</v>
          </cell>
          <cell r="F57">
            <v>9817</v>
          </cell>
        </row>
        <row r="58">
          <cell r="B58" t="str">
            <v>bcA1A</v>
          </cell>
          <cell r="C58" t="str">
            <v xml:space="preserve">    Bongkar CA 1 - A</v>
          </cell>
          <cell r="D58" t="str">
            <v>Unit</v>
          </cell>
          <cell r="E58">
            <v>9817.7999999999993</v>
          </cell>
          <cell r="F58">
            <v>9817</v>
          </cell>
        </row>
        <row r="59">
          <cell r="B59" t="str">
            <v>bcA1B</v>
          </cell>
          <cell r="C59" t="str">
            <v xml:space="preserve">    Bongkar CA 1 - B</v>
          </cell>
          <cell r="D59" t="str">
            <v>Unit</v>
          </cell>
          <cell r="E59">
            <v>9817.7999999999993</v>
          </cell>
          <cell r="F59">
            <v>9817</v>
          </cell>
        </row>
        <row r="60">
          <cell r="B60" t="str">
            <v>bcA2A</v>
          </cell>
          <cell r="C60" t="str">
            <v xml:space="preserve">    Bongkar CA 2 - A</v>
          </cell>
          <cell r="D60" t="str">
            <v>Unit</v>
          </cell>
          <cell r="E60">
            <v>15919.8</v>
          </cell>
          <cell r="F60">
            <v>15919</v>
          </cell>
        </row>
        <row r="61">
          <cell r="B61" t="str">
            <v>bcA21</v>
          </cell>
          <cell r="C61" t="str">
            <v xml:space="preserve">    Bongkar CA 2 - 1</v>
          </cell>
          <cell r="D61" t="str">
            <v>Unit</v>
          </cell>
          <cell r="E61">
            <v>15919.8</v>
          </cell>
          <cell r="F61">
            <v>15919</v>
          </cell>
        </row>
        <row r="62">
          <cell r="B62" t="str">
            <v>bcA3</v>
          </cell>
          <cell r="C62" t="str">
            <v xml:space="preserve">    Bongkar CA 3</v>
          </cell>
          <cell r="D62" t="str">
            <v>Unit</v>
          </cell>
          <cell r="E62">
            <v>22998</v>
          </cell>
          <cell r="F62">
            <v>22998</v>
          </cell>
        </row>
        <row r="63">
          <cell r="B63" t="str">
            <v>bcA4</v>
          </cell>
          <cell r="C63" t="str">
            <v xml:space="preserve">    Bongkar CA 4</v>
          </cell>
          <cell r="D63" t="str">
            <v>Unit</v>
          </cell>
          <cell r="E63">
            <v>12256.8</v>
          </cell>
          <cell r="F63">
            <v>12256</v>
          </cell>
        </row>
        <row r="64">
          <cell r="B64" t="str">
            <v>bcA5</v>
          </cell>
          <cell r="C64" t="str">
            <v xml:space="preserve">    Bongkar CA 5</v>
          </cell>
          <cell r="D64" t="str">
            <v>Unit</v>
          </cell>
          <cell r="E64">
            <v>12256.8</v>
          </cell>
          <cell r="F64">
            <v>12256</v>
          </cell>
        </row>
        <row r="65">
          <cell r="B65" t="str">
            <v>bcA51</v>
          </cell>
          <cell r="C65" t="str">
            <v xml:space="preserve">    Bongkar CA 5 - 1</v>
          </cell>
          <cell r="D65" t="str">
            <v>Unit</v>
          </cell>
          <cell r="E65">
            <v>12256.8</v>
          </cell>
          <cell r="F65">
            <v>12256</v>
          </cell>
        </row>
        <row r="66">
          <cell r="B66" t="str">
            <v>bcA52</v>
          </cell>
          <cell r="C66" t="str">
            <v xml:space="preserve">    Bongkar CA 5 - 2</v>
          </cell>
          <cell r="D66" t="str">
            <v>Unit</v>
          </cell>
          <cell r="E66">
            <v>12256.8</v>
          </cell>
          <cell r="F66">
            <v>12256</v>
          </cell>
        </row>
        <row r="67">
          <cell r="B67" t="str">
            <v>bcA53</v>
          </cell>
          <cell r="C67" t="str">
            <v xml:space="preserve">    Bongkar CA 5 - 3</v>
          </cell>
          <cell r="D67" t="str">
            <v>Unit</v>
          </cell>
          <cell r="E67">
            <v>12256.8</v>
          </cell>
          <cell r="F67">
            <v>12256</v>
          </cell>
        </row>
        <row r="68">
          <cell r="B68" t="str">
            <v>bcA54</v>
          </cell>
          <cell r="C68" t="str">
            <v xml:space="preserve">    Bongkar CA 5 - 4</v>
          </cell>
          <cell r="D68" t="str">
            <v>Unit</v>
          </cell>
          <cell r="E68">
            <v>12256.8</v>
          </cell>
          <cell r="F68">
            <v>12256</v>
          </cell>
        </row>
        <row r="69">
          <cell r="B69" t="str">
            <v>bcA6</v>
          </cell>
          <cell r="C69" t="str">
            <v xml:space="preserve">    Bongkar CA 6</v>
          </cell>
          <cell r="D69" t="str">
            <v>Unit</v>
          </cell>
          <cell r="E69">
            <v>22998</v>
          </cell>
          <cell r="F69">
            <v>22998</v>
          </cell>
        </row>
        <row r="70">
          <cell r="B70" t="str">
            <v>bpbp</v>
          </cell>
          <cell r="C70" t="str">
            <v xml:space="preserve">    Bongkar PENGHALANG  PANJAT</v>
          </cell>
          <cell r="D70" t="str">
            <v>Unit</v>
          </cell>
          <cell r="E70">
            <v>3429</v>
          </cell>
          <cell r="F70">
            <v>3429</v>
          </cell>
        </row>
        <row r="71">
          <cell r="B71" t="str">
            <v>bp12A</v>
          </cell>
          <cell r="C71" t="str">
            <v xml:space="preserve">    Bongkar P12 A</v>
          </cell>
          <cell r="D71" t="str">
            <v>Unit</v>
          </cell>
          <cell r="E71">
            <v>22538.366232675347</v>
          </cell>
          <cell r="F71">
            <v>22538</v>
          </cell>
        </row>
        <row r="72">
          <cell r="B72" t="str">
            <v>bp12B</v>
          </cell>
          <cell r="C72" t="str">
            <v xml:space="preserve">    Bongkar P12 B</v>
          </cell>
          <cell r="D72" t="str">
            <v>Unit</v>
          </cell>
          <cell r="E72">
            <v>25202.645947081055</v>
          </cell>
          <cell r="F72">
            <v>25202</v>
          </cell>
        </row>
        <row r="73">
          <cell r="B73" t="str">
            <v>bp12c</v>
          </cell>
          <cell r="C73" t="str">
            <v xml:space="preserve">    Bongkar P12 C</v>
          </cell>
          <cell r="D73" t="str">
            <v>Unit</v>
          </cell>
          <cell r="E73">
            <v>30243.17513649727</v>
          </cell>
          <cell r="F73">
            <v>30243</v>
          </cell>
        </row>
        <row r="76">
          <cell r="C76" t="str">
            <v>KONSTRUKSI JTM 3 PHASA</v>
          </cell>
        </row>
        <row r="77">
          <cell r="B77" t="str">
            <v>SC1</v>
          </cell>
          <cell r="C77" t="str">
            <v>SC 1</v>
          </cell>
          <cell r="D77" t="str">
            <v>Unit</v>
          </cell>
          <cell r="E77">
            <v>41845</v>
          </cell>
          <cell r="F77">
            <v>41845</v>
          </cell>
        </row>
        <row r="78">
          <cell r="B78" t="str">
            <v>SC1A</v>
          </cell>
          <cell r="C78" t="str">
            <v>SC 1 - A</v>
          </cell>
          <cell r="D78" t="str">
            <v>Unit</v>
          </cell>
          <cell r="E78">
            <v>41845</v>
          </cell>
          <cell r="F78">
            <v>41845</v>
          </cell>
        </row>
        <row r="79">
          <cell r="B79" t="str">
            <v>SC1B</v>
          </cell>
          <cell r="C79" t="str">
            <v>SC 1 - B</v>
          </cell>
          <cell r="D79" t="str">
            <v>Unit</v>
          </cell>
          <cell r="E79">
            <v>41845</v>
          </cell>
          <cell r="F79">
            <v>41845</v>
          </cell>
        </row>
        <row r="80">
          <cell r="B80" t="str">
            <v>SC1C</v>
          </cell>
          <cell r="C80" t="str">
            <v>SC 1 - C</v>
          </cell>
          <cell r="D80" t="str">
            <v>Unit</v>
          </cell>
          <cell r="E80">
            <v>41845</v>
          </cell>
          <cell r="F80">
            <v>41845</v>
          </cell>
        </row>
        <row r="81">
          <cell r="B81" t="str">
            <v>SC2</v>
          </cell>
          <cell r="C81" t="str">
            <v xml:space="preserve">SC 2 </v>
          </cell>
          <cell r="D81" t="str">
            <v>Unit</v>
          </cell>
          <cell r="E81">
            <v>51027</v>
          </cell>
          <cell r="F81">
            <v>51027</v>
          </cell>
        </row>
        <row r="82">
          <cell r="B82" t="str">
            <v>SC2A</v>
          </cell>
          <cell r="C82" t="str">
            <v>SC 2 - A</v>
          </cell>
          <cell r="D82" t="str">
            <v>Unit</v>
          </cell>
          <cell r="E82">
            <v>51027</v>
          </cell>
          <cell r="F82">
            <v>51027</v>
          </cell>
        </row>
        <row r="83">
          <cell r="B83" t="str">
            <v>SC21</v>
          </cell>
          <cell r="C83" t="str">
            <v>SC 2 - 1</v>
          </cell>
          <cell r="D83" t="str">
            <v>Unit</v>
          </cell>
          <cell r="E83">
            <v>51027</v>
          </cell>
          <cell r="F83">
            <v>51027</v>
          </cell>
        </row>
        <row r="84">
          <cell r="B84" t="str">
            <v>SC3</v>
          </cell>
          <cell r="C84" t="str">
            <v>SC 3</v>
          </cell>
          <cell r="D84" t="str">
            <v>Unit</v>
          </cell>
          <cell r="E84">
            <v>51027</v>
          </cell>
          <cell r="F84">
            <v>51027</v>
          </cell>
        </row>
        <row r="85">
          <cell r="B85" t="str">
            <v>SC7</v>
          </cell>
          <cell r="C85" t="str">
            <v>SC 7</v>
          </cell>
          <cell r="D85" t="str">
            <v>Unit</v>
          </cell>
          <cell r="E85">
            <v>51027</v>
          </cell>
          <cell r="F85">
            <v>51027</v>
          </cell>
        </row>
        <row r="86">
          <cell r="B86" t="str">
            <v>SC7A</v>
          </cell>
          <cell r="C86" t="str">
            <v>SC 7 - A</v>
          </cell>
          <cell r="D86" t="str">
            <v>Unit</v>
          </cell>
          <cell r="E86">
            <v>65023</v>
          </cell>
          <cell r="F86">
            <v>65023</v>
          </cell>
        </row>
        <row r="87">
          <cell r="B87" t="str">
            <v>SC8</v>
          </cell>
          <cell r="C87" t="str">
            <v>SC 8</v>
          </cell>
          <cell r="D87" t="str">
            <v>Unit</v>
          </cell>
          <cell r="E87">
            <v>105440</v>
          </cell>
          <cell r="F87">
            <v>105440</v>
          </cell>
        </row>
        <row r="88">
          <cell r="B88" t="str">
            <v>SC8A</v>
          </cell>
          <cell r="C88" t="str">
            <v>SC 8 - A</v>
          </cell>
          <cell r="D88" t="str">
            <v>Unit</v>
          </cell>
          <cell r="E88">
            <v>105440</v>
          </cell>
          <cell r="F88">
            <v>105440</v>
          </cell>
        </row>
        <row r="89">
          <cell r="B89" t="str">
            <v>SC8B</v>
          </cell>
          <cell r="C89" t="str">
            <v>SC 8 - B</v>
          </cell>
          <cell r="D89" t="str">
            <v>Unit</v>
          </cell>
          <cell r="E89">
            <v>105440</v>
          </cell>
          <cell r="F89">
            <v>105440</v>
          </cell>
        </row>
        <row r="90">
          <cell r="B90" t="str">
            <v>SC9</v>
          </cell>
          <cell r="C90" t="str">
            <v>SC 9</v>
          </cell>
          <cell r="D90" t="str">
            <v>Unit</v>
          </cell>
          <cell r="E90">
            <v>41845</v>
          </cell>
          <cell r="F90">
            <v>41845</v>
          </cell>
        </row>
        <row r="91">
          <cell r="B91" t="str">
            <v>SC10</v>
          </cell>
          <cell r="C91" t="str">
            <v>SC 10</v>
          </cell>
          <cell r="D91" t="str">
            <v>Unit</v>
          </cell>
          <cell r="E91">
            <v>51027</v>
          </cell>
          <cell r="F91">
            <v>51027</v>
          </cell>
        </row>
        <row r="92">
          <cell r="B92" t="str">
            <v>SC11</v>
          </cell>
          <cell r="C92" t="str">
            <v>SC 11</v>
          </cell>
          <cell r="D92" t="str">
            <v>Unit</v>
          </cell>
          <cell r="E92">
            <v>51027</v>
          </cell>
          <cell r="F92">
            <v>51027</v>
          </cell>
        </row>
        <row r="93">
          <cell r="B93" t="str">
            <v>SC12</v>
          </cell>
          <cell r="C93" t="str">
            <v>SC 12</v>
          </cell>
          <cell r="D93" t="str">
            <v>Unit</v>
          </cell>
          <cell r="E93">
            <v>51027</v>
          </cell>
          <cell r="F93">
            <v>51027</v>
          </cell>
        </row>
        <row r="94">
          <cell r="B94" t="str">
            <v>CC1</v>
          </cell>
          <cell r="C94" t="str">
            <v>CC 1</v>
          </cell>
          <cell r="D94" t="str">
            <v>Unit</v>
          </cell>
          <cell r="E94">
            <v>41845</v>
          </cell>
          <cell r="F94">
            <v>41845</v>
          </cell>
        </row>
        <row r="95">
          <cell r="B95" t="str">
            <v>CC11</v>
          </cell>
          <cell r="C95" t="str">
            <v>CC 1 - 1</v>
          </cell>
          <cell r="D95" t="str">
            <v>Unit</v>
          </cell>
          <cell r="E95">
            <v>41845</v>
          </cell>
          <cell r="F95">
            <v>41845</v>
          </cell>
        </row>
        <row r="96">
          <cell r="B96" t="str">
            <v>CC1A</v>
          </cell>
          <cell r="C96" t="str">
            <v>CC 1 - A</v>
          </cell>
          <cell r="D96" t="str">
            <v>Unit</v>
          </cell>
          <cell r="E96">
            <v>43494</v>
          </cell>
          <cell r="F96">
            <v>43494</v>
          </cell>
        </row>
        <row r="97">
          <cell r="B97" t="str">
            <v>CC1C</v>
          </cell>
          <cell r="C97" t="str">
            <v>CC 1 - C</v>
          </cell>
          <cell r="D97" t="str">
            <v>Unit</v>
          </cell>
          <cell r="E97">
            <v>41845</v>
          </cell>
          <cell r="F97">
            <v>41845</v>
          </cell>
        </row>
        <row r="98">
          <cell r="B98" t="str">
            <v>CC2</v>
          </cell>
          <cell r="C98" t="str">
            <v xml:space="preserve">CC 2 </v>
          </cell>
          <cell r="D98" t="str">
            <v>Unit</v>
          </cell>
          <cell r="E98">
            <v>51027</v>
          </cell>
          <cell r="F98">
            <v>51027</v>
          </cell>
        </row>
        <row r="99">
          <cell r="B99" t="str">
            <v>CC2A</v>
          </cell>
          <cell r="C99" t="str">
            <v>CC 2 - A</v>
          </cell>
          <cell r="D99" t="str">
            <v>Unit</v>
          </cell>
          <cell r="E99">
            <v>51027</v>
          </cell>
          <cell r="F99">
            <v>51027</v>
          </cell>
        </row>
        <row r="100">
          <cell r="B100" t="str">
            <v>CC21</v>
          </cell>
          <cell r="C100" t="str">
            <v>CC 2 - 1</v>
          </cell>
          <cell r="D100" t="str">
            <v>Unit</v>
          </cell>
          <cell r="E100">
            <v>51027</v>
          </cell>
          <cell r="F100">
            <v>51027</v>
          </cell>
        </row>
        <row r="101">
          <cell r="B101" t="str">
            <v>CC3</v>
          </cell>
          <cell r="C101" t="str">
            <v>CC 3</v>
          </cell>
          <cell r="D101" t="str">
            <v>Unit</v>
          </cell>
          <cell r="E101">
            <v>51027</v>
          </cell>
          <cell r="F101">
            <v>51027</v>
          </cell>
        </row>
        <row r="102">
          <cell r="B102" t="str">
            <v>CC7</v>
          </cell>
          <cell r="C102" t="str">
            <v>CC 7</v>
          </cell>
          <cell r="D102" t="str">
            <v>Unit</v>
          </cell>
          <cell r="E102">
            <v>51027</v>
          </cell>
          <cell r="F102">
            <v>51027</v>
          </cell>
        </row>
        <row r="103">
          <cell r="B103" t="str">
            <v>CC7A</v>
          </cell>
          <cell r="C103" t="str">
            <v>CC 7 - A</v>
          </cell>
          <cell r="D103" t="str">
            <v>Unit</v>
          </cell>
          <cell r="E103">
            <v>65023</v>
          </cell>
          <cell r="F103">
            <v>65023</v>
          </cell>
        </row>
        <row r="104">
          <cell r="B104" t="str">
            <v>CC8</v>
          </cell>
          <cell r="C104" t="str">
            <v>CC 8</v>
          </cell>
          <cell r="D104" t="str">
            <v>Unit</v>
          </cell>
          <cell r="E104">
            <v>105440</v>
          </cell>
          <cell r="F104">
            <v>105440</v>
          </cell>
        </row>
        <row r="105">
          <cell r="B105" t="str">
            <v>CC8A</v>
          </cell>
          <cell r="C105" t="str">
            <v>CC 8 - A</v>
          </cell>
          <cell r="D105" t="str">
            <v>Unit</v>
          </cell>
          <cell r="E105">
            <v>105440</v>
          </cell>
          <cell r="F105">
            <v>105440</v>
          </cell>
        </row>
        <row r="106">
          <cell r="B106" t="str">
            <v>CC8B</v>
          </cell>
          <cell r="C106" t="str">
            <v>CC 8 - B</v>
          </cell>
          <cell r="D106" t="str">
            <v>Unit</v>
          </cell>
          <cell r="E106">
            <v>105440</v>
          </cell>
          <cell r="F106">
            <v>105440</v>
          </cell>
        </row>
        <row r="107">
          <cell r="B107" t="str">
            <v>CC9</v>
          </cell>
          <cell r="C107" t="str">
            <v>CC 9</v>
          </cell>
          <cell r="D107" t="str">
            <v>Unit</v>
          </cell>
          <cell r="E107">
            <v>41845</v>
          </cell>
          <cell r="F107">
            <v>41845</v>
          </cell>
        </row>
        <row r="108">
          <cell r="B108" t="str">
            <v>CC10</v>
          </cell>
          <cell r="C108" t="str">
            <v>CC 10</v>
          </cell>
          <cell r="D108" t="str">
            <v>Unit</v>
          </cell>
          <cell r="E108">
            <v>51027</v>
          </cell>
          <cell r="F108">
            <v>51027</v>
          </cell>
        </row>
        <row r="109">
          <cell r="B109" t="str">
            <v>CC11</v>
          </cell>
          <cell r="C109" t="str">
            <v>CC 11</v>
          </cell>
          <cell r="D109" t="str">
            <v>Unit</v>
          </cell>
          <cell r="E109">
            <v>51027</v>
          </cell>
          <cell r="F109">
            <v>51027</v>
          </cell>
        </row>
        <row r="110">
          <cell r="F110">
            <v>0</v>
          </cell>
        </row>
        <row r="111">
          <cell r="C111" t="str">
            <v xml:space="preserve">  Bongkar</v>
          </cell>
          <cell r="F111">
            <v>0</v>
          </cell>
        </row>
        <row r="112">
          <cell r="B112" t="str">
            <v>bSC1</v>
          </cell>
          <cell r="C112" t="str">
            <v xml:space="preserve">    Bongkar SC 1</v>
          </cell>
          <cell r="D112" t="str">
            <v>Unit</v>
          </cell>
          <cell r="E112">
            <v>25107</v>
          </cell>
          <cell r="F112">
            <v>25107</v>
          </cell>
        </row>
        <row r="113">
          <cell r="B113" t="str">
            <v>bSC1A</v>
          </cell>
          <cell r="C113" t="str">
            <v xml:space="preserve">    Bongkar SC 1 - A</v>
          </cell>
          <cell r="D113" t="str">
            <v>Unit</v>
          </cell>
          <cell r="E113">
            <v>25107</v>
          </cell>
          <cell r="F113">
            <v>25107</v>
          </cell>
        </row>
        <row r="114">
          <cell r="B114" t="str">
            <v>bSC1B</v>
          </cell>
          <cell r="C114" t="str">
            <v xml:space="preserve">    Bongkar SC 1 - B</v>
          </cell>
          <cell r="D114" t="str">
            <v>Unit</v>
          </cell>
          <cell r="E114">
            <v>25107</v>
          </cell>
          <cell r="F114">
            <v>25107</v>
          </cell>
        </row>
        <row r="115">
          <cell r="B115" t="str">
            <v>bSC1C</v>
          </cell>
          <cell r="C115" t="str">
            <v xml:space="preserve">    Bongkar SC 1 - C</v>
          </cell>
          <cell r="D115" t="str">
            <v>Unit</v>
          </cell>
          <cell r="E115">
            <v>25107</v>
          </cell>
          <cell r="F115">
            <v>25107</v>
          </cell>
        </row>
        <row r="116">
          <cell r="B116" t="str">
            <v>bSC2</v>
          </cell>
          <cell r="C116" t="str">
            <v xml:space="preserve">    Bongkar SC 2 </v>
          </cell>
          <cell r="D116" t="str">
            <v>Unit</v>
          </cell>
          <cell r="E116">
            <v>30616.199999999997</v>
          </cell>
          <cell r="F116">
            <v>30616</v>
          </cell>
        </row>
        <row r="117">
          <cell r="B117" t="str">
            <v>bSC2A</v>
          </cell>
          <cell r="C117" t="str">
            <v xml:space="preserve">    Bongkar SC 2 - A</v>
          </cell>
          <cell r="D117" t="str">
            <v>Unit</v>
          </cell>
          <cell r="E117">
            <v>30616.199999999997</v>
          </cell>
          <cell r="F117">
            <v>30616</v>
          </cell>
        </row>
        <row r="118">
          <cell r="B118" t="str">
            <v>bSC21</v>
          </cell>
          <cell r="C118" t="str">
            <v xml:space="preserve">    Bongkar SC 2 - 1</v>
          </cell>
          <cell r="D118" t="str">
            <v>Unit</v>
          </cell>
          <cell r="E118">
            <v>30616.199999999997</v>
          </cell>
          <cell r="F118">
            <v>30616</v>
          </cell>
        </row>
        <row r="119">
          <cell r="B119" t="str">
            <v>bSC3</v>
          </cell>
          <cell r="C119" t="str">
            <v xml:space="preserve">    Bongkar SC 3</v>
          </cell>
          <cell r="D119" t="str">
            <v>Unit</v>
          </cell>
          <cell r="E119">
            <v>30616.199999999997</v>
          </cell>
          <cell r="F119">
            <v>30616</v>
          </cell>
        </row>
        <row r="120">
          <cell r="B120" t="str">
            <v>bSC7</v>
          </cell>
          <cell r="C120" t="str">
            <v xml:space="preserve">    Bongkar SC 7</v>
          </cell>
          <cell r="D120" t="str">
            <v>Unit</v>
          </cell>
          <cell r="E120">
            <v>30616.199999999997</v>
          </cell>
          <cell r="F120">
            <v>30616</v>
          </cell>
        </row>
        <row r="121">
          <cell r="B121" t="str">
            <v>bSC7A</v>
          </cell>
          <cell r="C121" t="str">
            <v xml:space="preserve">    Bongkar SC 7 - A</v>
          </cell>
          <cell r="D121" t="str">
            <v>Unit</v>
          </cell>
          <cell r="E121">
            <v>39013.799999999996</v>
          </cell>
          <cell r="F121">
            <v>39013</v>
          </cell>
        </row>
        <row r="122">
          <cell r="B122" t="str">
            <v>bSC8</v>
          </cell>
          <cell r="C122" t="str">
            <v xml:space="preserve">    Bongkar SC 8</v>
          </cell>
          <cell r="D122" t="str">
            <v>Unit</v>
          </cell>
          <cell r="E122">
            <v>63264</v>
          </cell>
          <cell r="F122">
            <v>63264</v>
          </cell>
        </row>
        <row r="123">
          <cell r="B123" t="str">
            <v>bSC8A</v>
          </cell>
          <cell r="C123" t="str">
            <v xml:space="preserve">    Bongkar SC 8 - A</v>
          </cell>
          <cell r="D123" t="str">
            <v>Unit</v>
          </cell>
          <cell r="E123">
            <v>63264</v>
          </cell>
          <cell r="F123">
            <v>63264</v>
          </cell>
        </row>
        <row r="124">
          <cell r="B124" t="str">
            <v>bSC8B</v>
          </cell>
          <cell r="C124" t="str">
            <v xml:space="preserve">    Bongkar SC 8 - B</v>
          </cell>
          <cell r="D124" t="str">
            <v>Unit</v>
          </cell>
          <cell r="E124">
            <v>63264</v>
          </cell>
          <cell r="F124">
            <v>63264</v>
          </cell>
        </row>
        <row r="125">
          <cell r="B125" t="str">
            <v>bSC9</v>
          </cell>
          <cell r="C125" t="str">
            <v xml:space="preserve">    Bongkar SC 9</v>
          </cell>
          <cell r="D125" t="str">
            <v>Unit</v>
          </cell>
          <cell r="E125">
            <v>25107</v>
          </cell>
          <cell r="F125">
            <v>25107</v>
          </cell>
        </row>
        <row r="126">
          <cell r="B126" t="str">
            <v>bSC10</v>
          </cell>
          <cell r="C126" t="str">
            <v xml:space="preserve">    Bongkar SC 10</v>
          </cell>
          <cell r="D126" t="str">
            <v>Unit</v>
          </cell>
          <cell r="E126">
            <v>30616.199999999997</v>
          </cell>
          <cell r="F126">
            <v>30616</v>
          </cell>
        </row>
        <row r="127">
          <cell r="B127" t="str">
            <v>bSC11</v>
          </cell>
          <cell r="C127" t="str">
            <v xml:space="preserve">    Bongkar SC 11</v>
          </cell>
          <cell r="D127" t="str">
            <v>Unit</v>
          </cell>
          <cell r="E127">
            <v>30616.199999999997</v>
          </cell>
          <cell r="F127">
            <v>30616</v>
          </cell>
        </row>
        <row r="128">
          <cell r="B128" t="str">
            <v>bSC12</v>
          </cell>
          <cell r="C128" t="str">
            <v xml:space="preserve">    Bongkar SC 12</v>
          </cell>
          <cell r="D128" t="str">
            <v>Unit</v>
          </cell>
          <cell r="E128">
            <v>30616.199999999997</v>
          </cell>
          <cell r="F128">
            <v>30616</v>
          </cell>
        </row>
        <row r="129">
          <cell r="B129" t="str">
            <v>bCC1</v>
          </cell>
          <cell r="C129" t="str">
            <v xml:space="preserve">    Bongkar CC 1</v>
          </cell>
          <cell r="D129" t="str">
            <v>Unit</v>
          </cell>
          <cell r="E129">
            <v>25107</v>
          </cell>
          <cell r="F129">
            <v>25107</v>
          </cell>
        </row>
        <row r="130">
          <cell r="B130" t="str">
            <v>bCC11</v>
          </cell>
          <cell r="C130" t="str">
            <v xml:space="preserve">    Bongkar CC 1 - 1</v>
          </cell>
          <cell r="D130" t="str">
            <v>Unit</v>
          </cell>
          <cell r="E130">
            <v>25107</v>
          </cell>
          <cell r="F130">
            <v>25107</v>
          </cell>
        </row>
        <row r="131">
          <cell r="B131" t="str">
            <v>bCC1A</v>
          </cell>
          <cell r="C131" t="str">
            <v xml:space="preserve">    Bongkar CC 1 - A</v>
          </cell>
          <cell r="D131" t="str">
            <v>Unit</v>
          </cell>
          <cell r="E131">
            <v>26096.399999999998</v>
          </cell>
          <cell r="F131">
            <v>26096</v>
          </cell>
        </row>
        <row r="132">
          <cell r="B132" t="str">
            <v>bCC1C</v>
          </cell>
          <cell r="C132" t="str">
            <v xml:space="preserve">    Bongkar CC 1 - C</v>
          </cell>
          <cell r="D132" t="str">
            <v>Unit</v>
          </cell>
          <cell r="E132">
            <v>25107</v>
          </cell>
          <cell r="F132">
            <v>25107</v>
          </cell>
        </row>
        <row r="133">
          <cell r="B133" t="str">
            <v>bCC2</v>
          </cell>
          <cell r="C133" t="str">
            <v xml:space="preserve">    Bongkar CC 2 </v>
          </cell>
          <cell r="D133" t="str">
            <v>Unit</v>
          </cell>
          <cell r="E133">
            <v>30616.199999999997</v>
          </cell>
          <cell r="F133">
            <v>30616</v>
          </cell>
        </row>
        <row r="134">
          <cell r="B134" t="str">
            <v>bCC2A</v>
          </cell>
          <cell r="C134" t="str">
            <v xml:space="preserve">    Bongkar CC 2 - A</v>
          </cell>
          <cell r="D134" t="str">
            <v>Unit</v>
          </cell>
          <cell r="E134">
            <v>30616.199999999997</v>
          </cell>
          <cell r="F134">
            <v>30616</v>
          </cell>
        </row>
        <row r="135">
          <cell r="B135" t="str">
            <v>bCC21</v>
          </cell>
          <cell r="C135" t="str">
            <v xml:space="preserve">    Bongkar CC 2 - 1</v>
          </cell>
          <cell r="D135" t="str">
            <v>Unit</v>
          </cell>
          <cell r="E135">
            <v>30616.199999999997</v>
          </cell>
          <cell r="F135">
            <v>30616</v>
          </cell>
        </row>
        <row r="136">
          <cell r="B136" t="str">
            <v>bCC3</v>
          </cell>
          <cell r="C136" t="str">
            <v xml:space="preserve">    Bongkar CC 3</v>
          </cell>
          <cell r="D136" t="str">
            <v>Unit</v>
          </cell>
          <cell r="E136">
            <v>30616.199999999997</v>
          </cell>
          <cell r="F136">
            <v>30616</v>
          </cell>
        </row>
        <row r="137">
          <cell r="B137" t="str">
            <v>bCC7</v>
          </cell>
          <cell r="C137" t="str">
            <v xml:space="preserve">    Bongkar CC 7</v>
          </cell>
          <cell r="D137" t="str">
            <v>Unit</v>
          </cell>
          <cell r="E137">
            <v>30616.199999999997</v>
          </cell>
          <cell r="F137">
            <v>30616</v>
          </cell>
        </row>
        <row r="138">
          <cell r="B138" t="str">
            <v>bCC7A</v>
          </cell>
          <cell r="C138" t="str">
            <v xml:space="preserve">    Bongkar CC 7 - A</v>
          </cell>
          <cell r="D138" t="str">
            <v>Unit</v>
          </cell>
          <cell r="E138">
            <v>39013.799999999996</v>
          </cell>
          <cell r="F138">
            <v>39013</v>
          </cell>
        </row>
        <row r="139">
          <cell r="B139" t="str">
            <v>bCC8</v>
          </cell>
          <cell r="C139" t="str">
            <v xml:space="preserve">    Bongkar CC 8</v>
          </cell>
          <cell r="D139" t="str">
            <v>Unit</v>
          </cell>
          <cell r="E139">
            <v>63264</v>
          </cell>
          <cell r="F139">
            <v>63264</v>
          </cell>
        </row>
        <row r="140">
          <cell r="B140" t="str">
            <v>bCC8A</v>
          </cell>
          <cell r="C140" t="str">
            <v xml:space="preserve">    Bongkar CC 8 - A</v>
          </cell>
          <cell r="D140" t="str">
            <v>Unit</v>
          </cell>
          <cell r="E140">
            <v>63264</v>
          </cell>
          <cell r="F140">
            <v>63264</v>
          </cell>
        </row>
        <row r="141">
          <cell r="B141" t="str">
            <v>bCC8B</v>
          </cell>
          <cell r="C141" t="str">
            <v xml:space="preserve">    Bongkar CC 8 - B</v>
          </cell>
          <cell r="D141" t="str">
            <v>Unit</v>
          </cell>
          <cell r="E141">
            <v>63264</v>
          </cell>
          <cell r="F141">
            <v>63264</v>
          </cell>
        </row>
        <row r="142">
          <cell r="B142" t="str">
            <v>bCC9</v>
          </cell>
          <cell r="C142" t="str">
            <v xml:space="preserve">    Bongkar CC 9</v>
          </cell>
          <cell r="D142" t="str">
            <v>Unit</v>
          </cell>
          <cell r="E142">
            <v>25107</v>
          </cell>
          <cell r="F142">
            <v>25107</v>
          </cell>
        </row>
        <row r="143">
          <cell r="B143" t="str">
            <v>bCC10</v>
          </cell>
          <cell r="C143" t="str">
            <v xml:space="preserve">    Bongkar CC 10</v>
          </cell>
          <cell r="D143" t="str">
            <v>Unit</v>
          </cell>
          <cell r="E143">
            <v>30616.199999999997</v>
          </cell>
          <cell r="F143">
            <v>30616</v>
          </cell>
        </row>
        <row r="144">
          <cell r="B144" t="str">
            <v>bCC11</v>
          </cell>
          <cell r="C144" t="str">
            <v xml:space="preserve">    Bongkar CC 11</v>
          </cell>
          <cell r="D144" t="str">
            <v>Unit</v>
          </cell>
          <cell r="E144">
            <v>30616.199999999997</v>
          </cell>
          <cell r="F144">
            <v>30616</v>
          </cell>
        </row>
        <row r="145">
          <cell r="F145">
            <v>0</v>
          </cell>
        </row>
        <row r="146">
          <cell r="C146" t="str">
            <v>KONSTRUKSI GUY, PENTANAHAN DAN</v>
          </cell>
          <cell r="F146">
            <v>0</v>
          </cell>
        </row>
        <row r="147">
          <cell r="C147" t="str">
            <v>PERLENGKAPAN TAMBAHAN</v>
          </cell>
          <cell r="F147">
            <v>0</v>
          </cell>
        </row>
        <row r="148">
          <cell r="B148" t="str">
            <v>SM211</v>
          </cell>
          <cell r="C148" t="str">
            <v>SM 2 - 11</v>
          </cell>
          <cell r="D148" t="str">
            <v>Unit</v>
          </cell>
          <cell r="E148">
            <v>35699</v>
          </cell>
          <cell r="F148">
            <v>35699</v>
          </cell>
        </row>
        <row r="149">
          <cell r="B149" t="str">
            <v>CM211</v>
          </cell>
          <cell r="C149" t="str">
            <v>CM 2 - 11</v>
          </cell>
          <cell r="D149" t="str">
            <v>Unit</v>
          </cell>
          <cell r="E149">
            <v>35699</v>
          </cell>
          <cell r="F149">
            <v>35699</v>
          </cell>
        </row>
        <row r="150">
          <cell r="B150" t="str">
            <v>CM211M</v>
          </cell>
          <cell r="C150" t="str">
            <v>CM 2 - 11 M</v>
          </cell>
          <cell r="D150" t="str">
            <v>Unit</v>
          </cell>
          <cell r="E150">
            <v>41191</v>
          </cell>
          <cell r="F150">
            <v>41191</v>
          </cell>
        </row>
        <row r="151">
          <cell r="B151" t="str">
            <v>CM212</v>
          </cell>
          <cell r="C151" t="str">
            <v>CM 2 - 12</v>
          </cell>
          <cell r="D151" t="str">
            <v>Unit</v>
          </cell>
          <cell r="E151">
            <v>7867</v>
          </cell>
          <cell r="F151">
            <v>7867</v>
          </cell>
        </row>
        <row r="152">
          <cell r="B152" t="str">
            <v>CM212A</v>
          </cell>
          <cell r="C152" t="str">
            <v>CM 2 - 12A</v>
          </cell>
          <cell r="D152" t="str">
            <v>Unit</v>
          </cell>
          <cell r="E152">
            <v>10609</v>
          </cell>
          <cell r="F152">
            <v>10609</v>
          </cell>
        </row>
        <row r="153">
          <cell r="B153" t="str">
            <v>CM215</v>
          </cell>
          <cell r="C153" t="str">
            <v>CM 2 - 15</v>
          </cell>
          <cell r="D153" t="str">
            <v>Unit</v>
          </cell>
          <cell r="E153">
            <v>110820</v>
          </cell>
          <cell r="F153">
            <v>110820</v>
          </cell>
        </row>
        <row r="154">
          <cell r="B154" t="str">
            <v>CM34</v>
          </cell>
          <cell r="C154" t="str">
            <v>CM 3 - 4</v>
          </cell>
          <cell r="D154" t="str">
            <v>Unit</v>
          </cell>
          <cell r="E154">
            <v>37800</v>
          </cell>
          <cell r="F154">
            <v>37800</v>
          </cell>
        </row>
        <row r="155">
          <cell r="B155" t="str">
            <v>CM52</v>
          </cell>
          <cell r="C155" t="str">
            <v>CM 5 - 2 ( Isolator Top Pole )</v>
          </cell>
          <cell r="D155" t="str">
            <v>Unit</v>
          </cell>
          <cell r="E155">
            <v>16363</v>
          </cell>
          <cell r="F155">
            <v>16363</v>
          </cell>
        </row>
        <row r="156">
          <cell r="B156" t="str">
            <v>CM54</v>
          </cell>
          <cell r="C156" t="str">
            <v xml:space="preserve">CM 5 - 4 ( Adapter horisontal pad Pole ) </v>
          </cell>
          <cell r="D156" t="str">
            <v>Unit</v>
          </cell>
          <cell r="E156">
            <v>16363</v>
          </cell>
          <cell r="F156">
            <v>16363</v>
          </cell>
        </row>
        <row r="157">
          <cell r="B157" t="str">
            <v>CM55</v>
          </cell>
          <cell r="C157" t="str">
            <v>CM 5 - 5 ( Adapter vertikal pada Cross Arm)</v>
          </cell>
          <cell r="D157" t="str">
            <v>Unit</v>
          </cell>
          <cell r="E157">
            <v>16363</v>
          </cell>
          <cell r="F157">
            <v>16363</v>
          </cell>
        </row>
        <row r="158">
          <cell r="B158" t="str">
            <v>CM53</v>
          </cell>
          <cell r="C158" t="str">
            <v>CM 5 - 3 ( Pole Band )</v>
          </cell>
          <cell r="D158" t="str">
            <v>Unit</v>
          </cell>
          <cell r="E158">
            <v>12298</v>
          </cell>
          <cell r="F158">
            <v>12298</v>
          </cell>
        </row>
        <row r="159">
          <cell r="B159" t="str">
            <v>CM56</v>
          </cell>
          <cell r="C159" t="str">
            <v>CM 5 - 6 ( Arrester )</v>
          </cell>
          <cell r="D159" t="str">
            <v>Unit</v>
          </cell>
          <cell r="E159">
            <v>38330</v>
          </cell>
          <cell r="F159">
            <v>38330</v>
          </cell>
        </row>
        <row r="160">
          <cell r="B160" t="str">
            <v>CM59</v>
          </cell>
          <cell r="C160" t="str">
            <v>CM 5 - 9 ( FCO )</v>
          </cell>
          <cell r="D160" t="str">
            <v>Unit</v>
          </cell>
          <cell r="E160">
            <v>38330</v>
          </cell>
          <cell r="F160">
            <v>38330</v>
          </cell>
        </row>
        <row r="161">
          <cell r="B161" t="str">
            <v>CM510</v>
          </cell>
          <cell r="C161" t="str">
            <v>CM 5 - 10</v>
          </cell>
          <cell r="D161" t="str">
            <v>Unit</v>
          </cell>
          <cell r="E161">
            <v>38330</v>
          </cell>
          <cell r="F161">
            <v>38330</v>
          </cell>
        </row>
        <row r="162">
          <cell r="B162" t="str">
            <v>CM512</v>
          </cell>
          <cell r="C162" t="str">
            <v>CM 5 - 12</v>
          </cell>
          <cell r="D162" t="str">
            <v>Unit</v>
          </cell>
          <cell r="E162">
            <v>12216</v>
          </cell>
          <cell r="F162">
            <v>12216</v>
          </cell>
        </row>
        <row r="163">
          <cell r="B163" t="str">
            <v>CM513</v>
          </cell>
          <cell r="C163" t="str">
            <v>CM 5 - 13</v>
          </cell>
          <cell r="D163" t="str">
            <v>Unit</v>
          </cell>
          <cell r="E163">
            <v>12216</v>
          </cell>
          <cell r="F163">
            <v>12216</v>
          </cell>
        </row>
        <row r="164">
          <cell r="B164" t="str">
            <v>CM516</v>
          </cell>
          <cell r="C164" t="str">
            <v>CM 5 - 16</v>
          </cell>
          <cell r="D164" t="str">
            <v>Unit</v>
          </cell>
          <cell r="E164">
            <v>12216</v>
          </cell>
          <cell r="F164">
            <v>12216</v>
          </cell>
        </row>
        <row r="165">
          <cell r="B165" t="str">
            <v>CM58</v>
          </cell>
          <cell r="C165" t="str">
            <v>CM 5 - 8 (Suspension dengan Pole band)</v>
          </cell>
          <cell r="D165" t="str">
            <v>Unit</v>
          </cell>
          <cell r="E165">
            <v>26868</v>
          </cell>
          <cell r="F165">
            <v>26868</v>
          </cell>
        </row>
        <row r="166">
          <cell r="B166" t="str">
            <v>CM520</v>
          </cell>
          <cell r="C166" t="str">
            <v>CM 5 - 20 (Suspension  Pole band)</v>
          </cell>
          <cell r="D166" t="str">
            <v>Unit</v>
          </cell>
          <cell r="E166">
            <v>26868</v>
          </cell>
          <cell r="F166">
            <v>26868</v>
          </cell>
        </row>
        <row r="167">
          <cell r="B167" t="str">
            <v>SM212</v>
          </cell>
          <cell r="C167" t="str">
            <v>SM  2 - 12</v>
          </cell>
          <cell r="D167" t="str">
            <v>Unit</v>
          </cell>
          <cell r="E167">
            <v>7867</v>
          </cell>
          <cell r="F167">
            <v>7867</v>
          </cell>
        </row>
        <row r="168">
          <cell r="B168" t="str">
            <v>SM212A</v>
          </cell>
          <cell r="C168" t="str">
            <v>SM  2 - 12A</v>
          </cell>
          <cell r="D168" t="str">
            <v>Unit</v>
          </cell>
          <cell r="E168">
            <v>10609</v>
          </cell>
          <cell r="F168">
            <v>10609</v>
          </cell>
        </row>
        <row r="169">
          <cell r="B169" t="str">
            <v>SM215</v>
          </cell>
          <cell r="C169" t="str">
            <v>SM  2 - 15</v>
          </cell>
          <cell r="D169" t="str">
            <v>Unit</v>
          </cell>
          <cell r="E169">
            <v>110820</v>
          </cell>
          <cell r="F169">
            <v>110820</v>
          </cell>
        </row>
        <row r="170">
          <cell r="B170" t="str">
            <v>SM34</v>
          </cell>
          <cell r="C170" t="str">
            <v>SM  3 - 4</v>
          </cell>
          <cell r="D170" t="str">
            <v>Unit</v>
          </cell>
          <cell r="E170">
            <v>37800</v>
          </cell>
          <cell r="F170">
            <v>37800</v>
          </cell>
        </row>
        <row r="171">
          <cell r="B171" t="str">
            <v>SM52</v>
          </cell>
          <cell r="C171" t="str">
            <v>SM 5 - 2 ( Isolator Top Pole )</v>
          </cell>
          <cell r="D171" t="str">
            <v>Unit</v>
          </cell>
          <cell r="E171">
            <v>16363</v>
          </cell>
          <cell r="F171">
            <v>16363</v>
          </cell>
        </row>
        <row r="172">
          <cell r="B172" t="str">
            <v>SM54</v>
          </cell>
          <cell r="C172" t="str">
            <v xml:space="preserve">SM 5 - 4 ( Adapter horisontal pad Pole ) </v>
          </cell>
          <cell r="D172" t="str">
            <v>Unit</v>
          </cell>
          <cell r="E172">
            <v>16363</v>
          </cell>
          <cell r="F172">
            <v>16363</v>
          </cell>
        </row>
        <row r="173">
          <cell r="B173" t="str">
            <v>SM55</v>
          </cell>
          <cell r="C173" t="str">
            <v>SM 5 - 5 ( Adapter vertikal pada Cross Arm)</v>
          </cell>
          <cell r="D173" t="str">
            <v>Unit</v>
          </cell>
          <cell r="E173">
            <v>16363</v>
          </cell>
          <cell r="F173">
            <v>16363</v>
          </cell>
        </row>
        <row r="174">
          <cell r="B174" t="str">
            <v>SM53</v>
          </cell>
          <cell r="C174" t="str">
            <v>SM 5 - 3 ( Pole Band )</v>
          </cell>
          <cell r="D174" t="str">
            <v>Unit</v>
          </cell>
          <cell r="E174">
            <v>12298</v>
          </cell>
          <cell r="F174">
            <v>12298</v>
          </cell>
        </row>
        <row r="175">
          <cell r="B175" t="str">
            <v>SM56</v>
          </cell>
          <cell r="C175" t="str">
            <v>SM 5 - 6 ( Arrester )</v>
          </cell>
          <cell r="D175" t="str">
            <v>Unit</v>
          </cell>
          <cell r="E175">
            <v>38330</v>
          </cell>
          <cell r="F175">
            <v>38330</v>
          </cell>
        </row>
        <row r="176">
          <cell r="B176" t="str">
            <v>SM59</v>
          </cell>
          <cell r="C176" t="str">
            <v>SM 5 - 9 ( FCO )</v>
          </cell>
          <cell r="D176" t="str">
            <v>Unit</v>
          </cell>
          <cell r="E176">
            <v>38330</v>
          </cell>
          <cell r="F176">
            <v>38330</v>
          </cell>
        </row>
        <row r="177">
          <cell r="B177" t="str">
            <v>SM510</v>
          </cell>
          <cell r="C177" t="str">
            <v>SM  5 - 10</v>
          </cell>
          <cell r="D177" t="str">
            <v>Unit</v>
          </cell>
          <cell r="E177">
            <v>38330</v>
          </cell>
          <cell r="F177">
            <v>38330</v>
          </cell>
        </row>
        <row r="178">
          <cell r="B178" t="str">
            <v>SM512</v>
          </cell>
          <cell r="C178" t="str">
            <v>SM  5 - 12</v>
          </cell>
          <cell r="D178" t="str">
            <v>Unit</v>
          </cell>
          <cell r="E178">
            <v>12216</v>
          </cell>
          <cell r="F178">
            <v>12216</v>
          </cell>
        </row>
        <row r="179">
          <cell r="B179" t="str">
            <v>SM513</v>
          </cell>
          <cell r="C179" t="str">
            <v>SM  5 - 13</v>
          </cell>
          <cell r="D179" t="str">
            <v>Unit</v>
          </cell>
          <cell r="E179">
            <v>12216</v>
          </cell>
          <cell r="F179">
            <v>12216</v>
          </cell>
        </row>
        <row r="180">
          <cell r="B180" t="str">
            <v>SM516</v>
          </cell>
          <cell r="C180" t="str">
            <v>SM  5 - 16</v>
          </cell>
          <cell r="D180" t="str">
            <v>Unit</v>
          </cell>
          <cell r="E180">
            <v>12216</v>
          </cell>
          <cell r="F180">
            <v>12216</v>
          </cell>
        </row>
        <row r="181">
          <cell r="B181" t="str">
            <v>SM58</v>
          </cell>
          <cell r="C181" t="str">
            <v>SM  5 - 8 ( Suspension dengan Pole band )</v>
          </cell>
          <cell r="D181" t="str">
            <v>Unit</v>
          </cell>
          <cell r="E181">
            <v>26868</v>
          </cell>
          <cell r="F181">
            <v>26868</v>
          </cell>
        </row>
        <row r="182">
          <cell r="B182" t="str">
            <v>SM520</v>
          </cell>
          <cell r="C182" t="str">
            <v>SM  5 - 20 ( Suspension tanpa pole band )</v>
          </cell>
          <cell r="D182" t="str">
            <v>Unit</v>
          </cell>
          <cell r="E182">
            <v>26868</v>
          </cell>
          <cell r="F182">
            <v>26868</v>
          </cell>
        </row>
        <row r="183">
          <cell r="B183" t="str">
            <v>M4010(357)</v>
          </cell>
          <cell r="C183" t="str">
            <v>M40 - 10 ( 35 - 70 ) "Tie Wire"</v>
          </cell>
          <cell r="D183" t="str">
            <v>Unit</v>
          </cell>
          <cell r="E183">
            <v>7560</v>
          </cell>
          <cell r="F183">
            <v>7560</v>
          </cell>
        </row>
        <row r="184">
          <cell r="B184" t="str">
            <v>M4010(1524)</v>
          </cell>
          <cell r="C184" t="str">
            <v>M40 - 10 ( 150 - 240 ) "Tie Wire"</v>
          </cell>
          <cell r="D184" t="str">
            <v>Unit</v>
          </cell>
          <cell r="E184">
            <v>7560</v>
          </cell>
          <cell r="F184">
            <v>7560</v>
          </cell>
        </row>
        <row r="185">
          <cell r="B185" t="str">
            <v>M4211</v>
          </cell>
          <cell r="C185" t="str">
            <v>M42 - 11 ( String Calmp )</v>
          </cell>
          <cell r="D185" t="str">
            <v>Unit</v>
          </cell>
          <cell r="E185">
            <v>20988</v>
          </cell>
          <cell r="F185">
            <v>20988</v>
          </cell>
        </row>
        <row r="186">
          <cell r="B186" t="str">
            <v>SE11</v>
          </cell>
          <cell r="C186" t="str">
            <v>SE  1 - 1</v>
          </cell>
          <cell r="D186" t="str">
            <v>Unit</v>
          </cell>
          <cell r="E186">
            <v>20428</v>
          </cell>
          <cell r="F186">
            <v>20428</v>
          </cell>
        </row>
        <row r="187">
          <cell r="B187" t="str">
            <v>SE12</v>
          </cell>
          <cell r="C187" t="str">
            <v>SE  1 - 2</v>
          </cell>
          <cell r="D187" t="str">
            <v>Unit</v>
          </cell>
          <cell r="E187">
            <v>20428</v>
          </cell>
          <cell r="F187">
            <v>20428</v>
          </cell>
        </row>
        <row r="188">
          <cell r="B188" t="str">
            <v>SE13</v>
          </cell>
          <cell r="C188" t="str">
            <v>SE  1 - 3</v>
          </cell>
          <cell r="D188" t="str">
            <v>Unit</v>
          </cell>
          <cell r="E188">
            <v>20428</v>
          </cell>
          <cell r="F188">
            <v>20428</v>
          </cell>
        </row>
        <row r="189">
          <cell r="B189" t="str">
            <v>SE22</v>
          </cell>
          <cell r="C189" t="str">
            <v>SE  2 - 2</v>
          </cell>
          <cell r="D189" t="str">
            <v>Unit</v>
          </cell>
          <cell r="E189">
            <v>26868</v>
          </cell>
          <cell r="F189">
            <v>26868</v>
          </cell>
        </row>
        <row r="190">
          <cell r="B190" t="str">
            <v>SE23</v>
          </cell>
          <cell r="C190" t="str">
            <v>SE  2 - 3</v>
          </cell>
          <cell r="D190" t="str">
            <v>Unit</v>
          </cell>
          <cell r="E190">
            <v>26868</v>
          </cell>
          <cell r="F190">
            <v>26868</v>
          </cell>
        </row>
        <row r="191">
          <cell r="B191" t="str">
            <v>CE11</v>
          </cell>
          <cell r="C191" t="str">
            <v>CE 1 - 1</v>
          </cell>
          <cell r="D191" t="str">
            <v>Unit</v>
          </cell>
          <cell r="E191">
            <v>20428</v>
          </cell>
          <cell r="F191">
            <v>20428</v>
          </cell>
        </row>
        <row r="192">
          <cell r="B192" t="str">
            <v>CE12</v>
          </cell>
          <cell r="C192" t="str">
            <v>CE 1 - 2</v>
          </cell>
          <cell r="D192" t="str">
            <v>Unit</v>
          </cell>
          <cell r="E192">
            <v>20428</v>
          </cell>
          <cell r="F192">
            <v>20428</v>
          </cell>
        </row>
        <row r="193">
          <cell r="B193" t="str">
            <v>CE13</v>
          </cell>
          <cell r="C193" t="str">
            <v>CE 1 - 3</v>
          </cell>
          <cell r="D193" t="str">
            <v>Unit</v>
          </cell>
          <cell r="E193">
            <v>20428</v>
          </cell>
          <cell r="F193">
            <v>20428</v>
          </cell>
        </row>
        <row r="194">
          <cell r="B194" t="str">
            <v>CE22</v>
          </cell>
          <cell r="C194" t="str">
            <v>CE 2 - 2</v>
          </cell>
          <cell r="D194" t="str">
            <v>Unit</v>
          </cell>
          <cell r="E194">
            <v>26868</v>
          </cell>
          <cell r="F194">
            <v>26868</v>
          </cell>
        </row>
        <row r="195">
          <cell r="B195" t="str">
            <v>CE23</v>
          </cell>
          <cell r="C195" t="str">
            <v>CE 2 - 3</v>
          </cell>
          <cell r="D195" t="str">
            <v>Unit</v>
          </cell>
          <cell r="E195">
            <v>26868</v>
          </cell>
          <cell r="F195">
            <v>26868</v>
          </cell>
        </row>
        <row r="196">
          <cell r="B196" t="str">
            <v>F12</v>
          </cell>
          <cell r="C196" t="str">
            <v>F 1 - 2</v>
          </cell>
          <cell r="D196" t="str">
            <v>Unit</v>
          </cell>
          <cell r="E196">
            <v>23066</v>
          </cell>
          <cell r="F196">
            <v>23066</v>
          </cell>
        </row>
        <row r="197">
          <cell r="B197" t="str">
            <v>F13</v>
          </cell>
          <cell r="C197" t="str">
            <v>F 1 - 3</v>
          </cell>
          <cell r="D197" t="str">
            <v>Unit</v>
          </cell>
          <cell r="E197">
            <v>27195</v>
          </cell>
          <cell r="F197">
            <v>27195</v>
          </cell>
        </row>
        <row r="198">
          <cell r="B198" t="str">
            <v>cm524</v>
          </cell>
          <cell r="C198" t="str">
            <v>CM 5 - 24 (RECLOSER 3 PHASA 20 KV, 560 A)</v>
          </cell>
          <cell r="D198" t="str">
            <v>Unit</v>
          </cell>
          <cell r="E198">
            <v>2504172</v>
          </cell>
          <cell r="F198">
            <v>2504172</v>
          </cell>
        </row>
        <row r="199">
          <cell r="B199" t="str">
            <v>cm316</v>
          </cell>
          <cell r="C199" t="str">
            <v>CM 3 - 16 (ABSW)</v>
          </cell>
          <cell r="D199" t="str">
            <v>Unit</v>
          </cell>
          <cell r="E199">
            <v>1021439</v>
          </cell>
          <cell r="F199">
            <v>1021439</v>
          </cell>
        </row>
        <row r="200">
          <cell r="B200" t="str">
            <v>ppanper</v>
          </cell>
          <cell r="C200" t="str">
            <v>Penghalang Panjat dan Papan Peringatan</v>
          </cell>
          <cell r="D200" t="str">
            <v>Unit</v>
          </cell>
          <cell r="E200">
            <v>6105</v>
          </cell>
          <cell r="F200">
            <v>6105</v>
          </cell>
        </row>
        <row r="201">
          <cell r="B201" t="str">
            <v>l1</v>
          </cell>
          <cell r="C201" t="str">
            <v>Pasang LVCB untuk satu jurusan</v>
          </cell>
          <cell r="D201" t="str">
            <v>Unit</v>
          </cell>
          <cell r="E201">
            <v>362446</v>
          </cell>
          <cell r="F201">
            <v>362446</v>
          </cell>
        </row>
        <row r="202">
          <cell r="B202" t="str">
            <v>l2</v>
          </cell>
          <cell r="C202" t="str">
            <v>Pasang LVCB untuk dua jurusan</v>
          </cell>
          <cell r="D202" t="str">
            <v>Unit</v>
          </cell>
          <cell r="E202">
            <v>362446</v>
          </cell>
          <cell r="F202">
            <v>362446</v>
          </cell>
        </row>
        <row r="203">
          <cell r="B203" t="str">
            <v>l3</v>
          </cell>
          <cell r="C203" t="str">
            <v>Pasang LVCB untuk tiga jurusan</v>
          </cell>
          <cell r="D203" t="str">
            <v>Unit</v>
          </cell>
          <cell r="E203">
            <v>362446</v>
          </cell>
          <cell r="F203">
            <v>362446</v>
          </cell>
        </row>
        <row r="204">
          <cell r="B204" t="str">
            <v>sec</v>
          </cell>
          <cell r="C204" t="str">
            <v>Sectionalizer 3 Phasa</v>
          </cell>
          <cell r="D204" t="str">
            <v>Unit</v>
          </cell>
          <cell r="E204">
            <v>2092302</v>
          </cell>
          <cell r="F204">
            <v>2092302</v>
          </cell>
        </row>
        <row r="205">
          <cell r="B205" t="str">
            <v>l4</v>
          </cell>
          <cell r="C205" t="str">
            <v xml:space="preserve">LVCB untuk empat jurusan </v>
          </cell>
          <cell r="D205" t="str">
            <v>Unit</v>
          </cell>
          <cell r="E205">
            <v>472278</v>
          </cell>
          <cell r="F205">
            <v>472278</v>
          </cell>
        </row>
        <row r="206">
          <cell r="C206" t="str">
            <v>komplit dengan Perlengkapan SM / CM 8 - B2 untuk empat jurusan</v>
          </cell>
          <cell r="F206">
            <v>0</v>
          </cell>
        </row>
        <row r="207">
          <cell r="B207" t="str">
            <v>bSM211</v>
          </cell>
          <cell r="C207" t="str">
            <v xml:space="preserve">    Bongkar SM 2 - 11</v>
          </cell>
          <cell r="D207" t="str">
            <v>Unit</v>
          </cell>
          <cell r="E207">
            <v>21419.399999999998</v>
          </cell>
          <cell r="F207">
            <v>21419</v>
          </cell>
        </row>
        <row r="208">
          <cell r="B208" t="str">
            <v>bCM211</v>
          </cell>
          <cell r="C208" t="str">
            <v xml:space="preserve">    Bongkar CM 2 - 11</v>
          </cell>
          <cell r="D208" t="str">
            <v>Unit</v>
          </cell>
          <cell r="E208">
            <v>21419.399999999998</v>
          </cell>
          <cell r="F208">
            <v>21419</v>
          </cell>
        </row>
        <row r="209">
          <cell r="B209" t="str">
            <v>bCM211M</v>
          </cell>
          <cell r="C209" t="str">
            <v xml:space="preserve">    Bongkar CM 2 - 11 M</v>
          </cell>
          <cell r="D209" t="str">
            <v>Unit</v>
          </cell>
          <cell r="E209">
            <v>24714.6</v>
          </cell>
          <cell r="F209">
            <v>24714</v>
          </cell>
        </row>
        <row r="210">
          <cell r="B210" t="str">
            <v>bCM212</v>
          </cell>
          <cell r="C210" t="str">
            <v xml:space="preserve">    Bongkar CM 2 - 12</v>
          </cell>
          <cell r="D210" t="str">
            <v>Unit</v>
          </cell>
          <cell r="E210">
            <v>4720.2</v>
          </cell>
          <cell r="F210">
            <v>4720</v>
          </cell>
        </row>
        <row r="211">
          <cell r="B211" t="str">
            <v>bCM212A</v>
          </cell>
          <cell r="C211" t="str">
            <v xml:space="preserve">    Bongkar CM 2 - 12A</v>
          </cell>
          <cell r="D211" t="str">
            <v>Unit</v>
          </cell>
          <cell r="E211">
            <v>6365.4</v>
          </cell>
          <cell r="F211">
            <v>6365</v>
          </cell>
        </row>
        <row r="212">
          <cell r="B212" t="str">
            <v>bCM215</v>
          </cell>
          <cell r="C212" t="str">
            <v xml:space="preserve">    Bongkar CM 2 - 15</v>
          </cell>
          <cell r="D212" t="str">
            <v>Unit</v>
          </cell>
          <cell r="E212">
            <v>66492</v>
          </cell>
          <cell r="F212">
            <v>66492</v>
          </cell>
        </row>
        <row r="213">
          <cell r="B213" t="str">
            <v>bCM34</v>
          </cell>
          <cell r="C213" t="str">
            <v xml:space="preserve">    Bongkar CM 3 - 4</v>
          </cell>
          <cell r="D213" t="str">
            <v>Unit</v>
          </cell>
          <cell r="E213">
            <v>22680</v>
          </cell>
          <cell r="F213">
            <v>22680</v>
          </cell>
        </row>
        <row r="214">
          <cell r="B214" t="str">
            <v>bCM52</v>
          </cell>
          <cell r="C214" t="str">
            <v xml:space="preserve">    Bongkar CM 5 - 2 ( Isolator Top Pole )</v>
          </cell>
          <cell r="D214" t="str">
            <v>Unit</v>
          </cell>
          <cell r="E214">
            <v>9817.7999999999993</v>
          </cell>
          <cell r="F214">
            <v>9817</v>
          </cell>
        </row>
        <row r="215">
          <cell r="B215" t="str">
            <v>bCM54</v>
          </cell>
          <cell r="C215" t="str">
            <v xml:space="preserve">    Bongkar CM 5 - 4 ( Adapter horisontal pad Pole ) </v>
          </cell>
          <cell r="D215" t="str">
            <v>Unit</v>
          </cell>
          <cell r="E215">
            <v>9817.7999999999993</v>
          </cell>
          <cell r="F215">
            <v>9817</v>
          </cell>
        </row>
        <row r="216">
          <cell r="B216" t="str">
            <v>bCM55</v>
          </cell>
          <cell r="C216" t="str">
            <v xml:space="preserve">    Bongkar CM 5 - 5 ( Adapter vertikal pada Cross Arm)</v>
          </cell>
          <cell r="D216" t="str">
            <v>Unit</v>
          </cell>
          <cell r="E216">
            <v>9817.7999999999993</v>
          </cell>
          <cell r="F216">
            <v>9817</v>
          </cell>
        </row>
        <row r="217">
          <cell r="B217" t="str">
            <v>bCM53</v>
          </cell>
          <cell r="C217" t="str">
            <v xml:space="preserve">    Bongkar CM 5 - 3 ( Pole Band )</v>
          </cell>
          <cell r="D217" t="str">
            <v>Unit</v>
          </cell>
          <cell r="E217">
            <v>7378.7999999999993</v>
          </cell>
          <cell r="F217">
            <v>7378</v>
          </cell>
        </row>
        <row r="218">
          <cell r="B218" t="str">
            <v>bCM56</v>
          </cell>
          <cell r="C218" t="str">
            <v xml:space="preserve">    Bongkar CM 5 - 6 ( Arrester )</v>
          </cell>
          <cell r="D218" t="str">
            <v>Unit</v>
          </cell>
          <cell r="E218">
            <v>22998</v>
          </cell>
          <cell r="F218">
            <v>22998</v>
          </cell>
        </row>
        <row r="219">
          <cell r="B219" t="str">
            <v>bCM59</v>
          </cell>
          <cell r="C219" t="str">
            <v xml:space="preserve">    Bongkar CM 5 - 9 ( FCO )</v>
          </cell>
          <cell r="D219" t="str">
            <v>Unit</v>
          </cell>
          <cell r="E219">
            <v>22998</v>
          </cell>
          <cell r="F219">
            <v>22998</v>
          </cell>
        </row>
        <row r="220">
          <cell r="B220" t="str">
            <v>bCM510</v>
          </cell>
          <cell r="C220" t="str">
            <v xml:space="preserve">    Bongkar CM 5 - 10</v>
          </cell>
          <cell r="D220" t="str">
            <v>Unit</v>
          </cell>
          <cell r="E220">
            <v>22998</v>
          </cell>
          <cell r="F220">
            <v>22998</v>
          </cell>
        </row>
        <row r="221">
          <cell r="B221" t="str">
            <v>bCM512</v>
          </cell>
          <cell r="C221" t="str">
            <v xml:space="preserve">    Bongkar CM 5 - 12</v>
          </cell>
          <cell r="D221" t="str">
            <v>Unit</v>
          </cell>
          <cell r="E221">
            <v>7329.5999999999995</v>
          </cell>
          <cell r="F221">
            <v>7329</v>
          </cell>
        </row>
        <row r="222">
          <cell r="B222" t="str">
            <v>bCM513</v>
          </cell>
          <cell r="C222" t="str">
            <v xml:space="preserve">    Bongkar CM 5 - 13</v>
          </cell>
          <cell r="D222" t="str">
            <v>Unit</v>
          </cell>
          <cell r="E222">
            <v>7329.5999999999995</v>
          </cell>
          <cell r="F222">
            <v>7329</v>
          </cell>
        </row>
        <row r="223">
          <cell r="B223" t="str">
            <v>bCM516</v>
          </cell>
          <cell r="C223" t="str">
            <v xml:space="preserve">    Bongkar CM 5 - 16</v>
          </cell>
          <cell r="D223" t="str">
            <v>Unit</v>
          </cell>
          <cell r="E223">
            <v>7329.5999999999995</v>
          </cell>
          <cell r="F223">
            <v>7329</v>
          </cell>
        </row>
        <row r="224">
          <cell r="B224" t="str">
            <v>bCM58</v>
          </cell>
          <cell r="C224" t="str">
            <v xml:space="preserve">    Bongkar CM 5 - 8 (Suspension dengan Pole band)</v>
          </cell>
          <cell r="D224" t="str">
            <v>Unit</v>
          </cell>
          <cell r="E224">
            <v>16120.8</v>
          </cell>
          <cell r="F224">
            <v>16120</v>
          </cell>
        </row>
        <row r="225">
          <cell r="B225" t="str">
            <v>bCM520</v>
          </cell>
          <cell r="C225" t="str">
            <v xml:space="preserve">    Bongkar CM 5 - 20 (Suspension  Pole band)</v>
          </cell>
          <cell r="D225" t="str">
            <v>Unit</v>
          </cell>
          <cell r="E225">
            <v>16120.8</v>
          </cell>
          <cell r="F225">
            <v>16120</v>
          </cell>
        </row>
        <row r="226">
          <cell r="B226" t="str">
            <v>bSM212</v>
          </cell>
          <cell r="C226" t="str">
            <v xml:space="preserve">    Bongkar SM  2 - 12</v>
          </cell>
          <cell r="D226" t="str">
            <v>Unit</v>
          </cell>
          <cell r="E226">
            <v>4720.2</v>
          </cell>
          <cell r="F226">
            <v>4720</v>
          </cell>
        </row>
        <row r="227">
          <cell r="B227" t="str">
            <v>bSM212A</v>
          </cell>
          <cell r="C227" t="str">
            <v xml:space="preserve">    Bongkar SM  2 - 12A</v>
          </cell>
          <cell r="D227" t="str">
            <v>Unit</v>
          </cell>
          <cell r="E227">
            <v>6365.4</v>
          </cell>
          <cell r="F227">
            <v>6365</v>
          </cell>
        </row>
        <row r="228">
          <cell r="B228" t="str">
            <v>bSM215</v>
          </cell>
          <cell r="C228" t="str">
            <v xml:space="preserve">    Bongkar SM  2 - 15</v>
          </cell>
          <cell r="D228" t="str">
            <v>Unit</v>
          </cell>
          <cell r="E228">
            <v>66492</v>
          </cell>
          <cell r="F228">
            <v>66492</v>
          </cell>
        </row>
        <row r="229">
          <cell r="B229" t="str">
            <v>bSM34</v>
          </cell>
          <cell r="C229" t="str">
            <v xml:space="preserve">    Bongkar SM  3 - 4</v>
          </cell>
          <cell r="D229" t="str">
            <v>Unit</v>
          </cell>
          <cell r="E229">
            <v>22680</v>
          </cell>
          <cell r="F229">
            <v>22680</v>
          </cell>
        </row>
        <row r="230">
          <cell r="B230" t="str">
            <v>bSM52</v>
          </cell>
          <cell r="C230" t="str">
            <v xml:space="preserve">    Bongkar SM 5 - 2 ( Isolator Top Pole )</v>
          </cell>
          <cell r="D230" t="str">
            <v>Unit</v>
          </cell>
          <cell r="E230">
            <v>9817.7999999999993</v>
          </cell>
          <cell r="F230">
            <v>9817</v>
          </cell>
        </row>
        <row r="231">
          <cell r="B231" t="str">
            <v>bSM54</v>
          </cell>
          <cell r="C231" t="str">
            <v xml:space="preserve">    Bongkar SM 5 - 4 ( Adapter horisontal pad Pole ) </v>
          </cell>
          <cell r="D231" t="str">
            <v>Unit</v>
          </cell>
          <cell r="E231">
            <v>9817.7999999999993</v>
          </cell>
          <cell r="F231">
            <v>9817</v>
          </cell>
        </row>
        <row r="232">
          <cell r="B232" t="str">
            <v>bSM55</v>
          </cell>
          <cell r="C232" t="str">
            <v xml:space="preserve">    Bongkar SM 5 - 5 ( Adapter vertikal pada Cross Arm)</v>
          </cell>
          <cell r="D232" t="str">
            <v>Unit</v>
          </cell>
          <cell r="E232">
            <v>9817.7999999999993</v>
          </cell>
          <cell r="F232">
            <v>9817</v>
          </cell>
        </row>
        <row r="233">
          <cell r="B233" t="str">
            <v>bSM53</v>
          </cell>
          <cell r="C233" t="str">
            <v xml:space="preserve">    Bongkar SM 5 - 3 ( Pole Band )</v>
          </cell>
          <cell r="D233" t="str">
            <v>Unit</v>
          </cell>
          <cell r="E233">
            <v>7378.7999999999993</v>
          </cell>
          <cell r="F233">
            <v>7378</v>
          </cell>
        </row>
        <row r="234">
          <cell r="B234" t="str">
            <v>bSM56</v>
          </cell>
          <cell r="C234" t="str">
            <v xml:space="preserve">    Bongkar SM 5 - 6 ( Arrester )</v>
          </cell>
          <cell r="D234" t="str">
            <v>Unit</v>
          </cell>
          <cell r="E234">
            <v>22998</v>
          </cell>
          <cell r="F234">
            <v>22998</v>
          </cell>
        </row>
        <row r="235">
          <cell r="B235" t="str">
            <v>bSM59</v>
          </cell>
          <cell r="C235" t="str">
            <v xml:space="preserve">    Bongkar SM 5 - 9 ( FCO )</v>
          </cell>
          <cell r="D235" t="str">
            <v>Unit</v>
          </cell>
          <cell r="E235">
            <v>22998</v>
          </cell>
          <cell r="F235">
            <v>22998</v>
          </cell>
        </row>
        <row r="236">
          <cell r="B236" t="str">
            <v>bSM510</v>
          </cell>
          <cell r="C236" t="str">
            <v xml:space="preserve">    Bongkar SM  5 - 10</v>
          </cell>
          <cell r="D236" t="str">
            <v>Unit</v>
          </cell>
          <cell r="E236">
            <v>22998</v>
          </cell>
          <cell r="F236">
            <v>22998</v>
          </cell>
        </row>
        <row r="237">
          <cell r="B237" t="str">
            <v>bSM512</v>
          </cell>
          <cell r="C237" t="str">
            <v xml:space="preserve">    Bongkar SM  5 - 12</v>
          </cell>
          <cell r="D237" t="str">
            <v>Unit</v>
          </cell>
          <cell r="E237">
            <v>7329.5999999999995</v>
          </cell>
          <cell r="F237">
            <v>7329</v>
          </cell>
        </row>
        <row r="238">
          <cell r="B238" t="str">
            <v>bSM513</v>
          </cell>
          <cell r="C238" t="str">
            <v xml:space="preserve">    Bongkar SM  5 - 13</v>
          </cell>
          <cell r="D238" t="str">
            <v>Unit</v>
          </cell>
          <cell r="E238">
            <v>7329.5999999999995</v>
          </cell>
          <cell r="F238">
            <v>7329</v>
          </cell>
        </row>
        <row r="239">
          <cell r="B239" t="str">
            <v>bSM516</v>
          </cell>
          <cell r="C239" t="str">
            <v xml:space="preserve">    Bongkar SM  5 - 16</v>
          </cell>
          <cell r="D239" t="str">
            <v>Unit</v>
          </cell>
          <cell r="E239">
            <v>7329.5999999999995</v>
          </cell>
          <cell r="F239">
            <v>7329</v>
          </cell>
        </row>
        <row r="240">
          <cell r="B240" t="str">
            <v>bSM58</v>
          </cell>
          <cell r="C240" t="str">
            <v xml:space="preserve">    Bongkar SM  5 - 8 ( Suspension dengan Pole band )</v>
          </cell>
          <cell r="D240" t="str">
            <v>Unit</v>
          </cell>
          <cell r="E240">
            <v>16120.8</v>
          </cell>
          <cell r="F240">
            <v>16120</v>
          </cell>
        </row>
        <row r="241">
          <cell r="B241" t="str">
            <v>bSM520</v>
          </cell>
          <cell r="C241" t="str">
            <v xml:space="preserve">    Bongkar SM  5 - 20 ( Suspension tanpa pole band )</v>
          </cell>
          <cell r="D241" t="str">
            <v>Unit</v>
          </cell>
          <cell r="E241">
            <v>16120.8</v>
          </cell>
          <cell r="F241">
            <v>16120</v>
          </cell>
        </row>
        <row r="242">
          <cell r="B242" t="str">
            <v>bm4010(357)</v>
          </cell>
          <cell r="C242" t="str">
            <v xml:space="preserve">    Bongkar M40 - 10 ( 35 - 70 ) "Tie Wire"</v>
          </cell>
          <cell r="D242" t="str">
            <v>Unit</v>
          </cell>
          <cell r="E242">
            <v>4536</v>
          </cell>
          <cell r="F242">
            <v>4536</v>
          </cell>
        </row>
        <row r="243">
          <cell r="B243" t="str">
            <v>bm4010(1524)</v>
          </cell>
          <cell r="C243" t="str">
            <v xml:space="preserve">    Bongkar M40 - 10 ( 150 - 240 ) "Tie Wire"</v>
          </cell>
          <cell r="D243" t="str">
            <v>Unit</v>
          </cell>
          <cell r="E243">
            <v>4536</v>
          </cell>
          <cell r="F243">
            <v>4536</v>
          </cell>
        </row>
        <row r="244">
          <cell r="B244" t="str">
            <v>M4211</v>
          </cell>
          <cell r="C244" t="str">
            <v xml:space="preserve">    Bongkar M42 - 11 ( String Calmp )</v>
          </cell>
          <cell r="D244" t="str">
            <v>Unit</v>
          </cell>
          <cell r="E244">
            <v>12592.8</v>
          </cell>
          <cell r="F244">
            <v>12592</v>
          </cell>
        </row>
        <row r="245">
          <cell r="B245" t="str">
            <v>bSE11</v>
          </cell>
          <cell r="C245" t="str">
            <v xml:space="preserve">    Bongkar SE  1 - 1</v>
          </cell>
          <cell r="D245" t="str">
            <v>Unit</v>
          </cell>
          <cell r="E245">
            <v>12256.8</v>
          </cell>
          <cell r="F245">
            <v>12256</v>
          </cell>
        </row>
        <row r="246">
          <cell r="B246" t="str">
            <v>bSE12</v>
          </cell>
          <cell r="C246" t="str">
            <v xml:space="preserve">    Bongkar SE  1 - 2</v>
          </cell>
          <cell r="D246" t="str">
            <v>Unit</v>
          </cell>
          <cell r="E246">
            <v>12256.8</v>
          </cell>
          <cell r="F246">
            <v>12256</v>
          </cell>
        </row>
        <row r="247">
          <cell r="B247" t="str">
            <v>bSE13</v>
          </cell>
          <cell r="C247" t="str">
            <v xml:space="preserve">    Bongkar SE  1 - 3</v>
          </cell>
          <cell r="D247" t="str">
            <v>Unit</v>
          </cell>
          <cell r="E247">
            <v>12256.8</v>
          </cell>
          <cell r="F247">
            <v>12256</v>
          </cell>
        </row>
        <row r="248">
          <cell r="B248" t="str">
            <v>bSE22</v>
          </cell>
          <cell r="C248" t="str">
            <v xml:space="preserve">    Bongkar SE  2 - 2</v>
          </cell>
          <cell r="D248" t="str">
            <v>Unit</v>
          </cell>
          <cell r="E248">
            <v>16120.8</v>
          </cell>
          <cell r="F248">
            <v>16120</v>
          </cell>
        </row>
        <row r="249">
          <cell r="B249" t="str">
            <v>bSE23</v>
          </cell>
          <cell r="C249" t="str">
            <v xml:space="preserve">    Bongkar SE  2 - 3</v>
          </cell>
          <cell r="D249" t="str">
            <v>Unit</v>
          </cell>
          <cell r="E249">
            <v>16120.8</v>
          </cell>
          <cell r="F249">
            <v>16120</v>
          </cell>
        </row>
        <row r="250">
          <cell r="B250" t="str">
            <v>bCE11</v>
          </cell>
          <cell r="C250" t="str">
            <v xml:space="preserve">    Bongkar CE 1 - 1</v>
          </cell>
          <cell r="D250" t="str">
            <v>Unit</v>
          </cell>
          <cell r="E250">
            <v>12256.8</v>
          </cell>
          <cell r="F250">
            <v>12256</v>
          </cell>
        </row>
        <row r="251">
          <cell r="B251" t="str">
            <v>bCE12</v>
          </cell>
          <cell r="C251" t="str">
            <v xml:space="preserve">    Bongkar CE 1 - 2</v>
          </cell>
          <cell r="D251" t="str">
            <v>Unit</v>
          </cell>
          <cell r="E251">
            <v>12256.8</v>
          </cell>
          <cell r="F251">
            <v>12256</v>
          </cell>
        </row>
        <row r="252">
          <cell r="B252" t="str">
            <v>bCE13</v>
          </cell>
          <cell r="C252" t="str">
            <v xml:space="preserve">    Bongkar CE 1 - 3</v>
          </cell>
          <cell r="D252" t="str">
            <v>Unit</v>
          </cell>
          <cell r="E252">
            <v>12256.8</v>
          </cell>
          <cell r="F252">
            <v>12256</v>
          </cell>
        </row>
        <row r="253">
          <cell r="B253" t="str">
            <v>bCE22</v>
          </cell>
          <cell r="C253" t="str">
            <v xml:space="preserve">    Bongkar CE 2 - 2</v>
          </cell>
          <cell r="D253" t="str">
            <v>Unit</v>
          </cell>
          <cell r="E253">
            <v>16120.8</v>
          </cell>
          <cell r="F253">
            <v>16120</v>
          </cell>
        </row>
        <row r="254">
          <cell r="B254" t="str">
            <v>bCE23</v>
          </cell>
          <cell r="C254" t="str">
            <v xml:space="preserve">    Bongkar CE 2 - 3</v>
          </cell>
          <cell r="D254" t="str">
            <v>Unit</v>
          </cell>
          <cell r="E254">
            <v>16120.8</v>
          </cell>
          <cell r="F254">
            <v>16120</v>
          </cell>
        </row>
        <row r="255">
          <cell r="B255" t="str">
            <v>bF12</v>
          </cell>
          <cell r="C255" t="str">
            <v xml:space="preserve">    Bongkar F 1 - 2</v>
          </cell>
          <cell r="D255" t="str">
            <v>Unit</v>
          </cell>
          <cell r="E255">
            <v>13839.6</v>
          </cell>
          <cell r="F255">
            <v>13839</v>
          </cell>
        </row>
        <row r="256">
          <cell r="B256" t="str">
            <v>bF13</v>
          </cell>
          <cell r="C256" t="str">
            <v xml:space="preserve">    Bongkar F 1 - 3</v>
          </cell>
          <cell r="D256" t="str">
            <v>Unit</v>
          </cell>
          <cell r="E256">
            <v>16317</v>
          </cell>
          <cell r="F256">
            <v>16317</v>
          </cell>
        </row>
        <row r="257">
          <cell r="B257" t="str">
            <v>bCM524</v>
          </cell>
          <cell r="C257" t="str">
            <v xml:space="preserve">    Bongkar CM 5 - 24 (RECLO    Bongkar SER 3 PHASA 20 KV, 560 A)</v>
          </cell>
          <cell r="D257" t="str">
            <v>Unit</v>
          </cell>
          <cell r="E257">
            <v>1502503.2</v>
          </cell>
          <cell r="F257">
            <v>1502503</v>
          </cell>
        </row>
        <row r="258">
          <cell r="B258" t="str">
            <v>bCM316</v>
          </cell>
          <cell r="C258" t="str">
            <v xml:space="preserve">    Bongkar CM 3 - 16 (ABSW)</v>
          </cell>
          <cell r="D258" t="str">
            <v>Unit</v>
          </cell>
          <cell r="E258">
            <v>612863.4</v>
          </cell>
          <cell r="F258">
            <v>612863</v>
          </cell>
        </row>
        <row r="259">
          <cell r="B259" t="str">
            <v>bppanper</v>
          </cell>
          <cell r="C259" t="str">
            <v xml:space="preserve">    Bongkar Penghalang Panjat dan Papan Peringatan</v>
          </cell>
          <cell r="D259" t="str">
            <v>Unit</v>
          </cell>
          <cell r="E259">
            <v>3663</v>
          </cell>
          <cell r="F259">
            <v>3663</v>
          </cell>
        </row>
        <row r="260">
          <cell r="B260" t="str">
            <v>bl1</v>
          </cell>
          <cell r="C260" t="str">
            <v xml:space="preserve">    Bongkar LVCB untuk satu jurusan </v>
          </cell>
          <cell r="D260" t="str">
            <v>Unit</v>
          </cell>
          <cell r="E260">
            <v>217467.6</v>
          </cell>
          <cell r="F260">
            <v>217467</v>
          </cell>
        </row>
        <row r="261">
          <cell r="B261" t="str">
            <v>bl2</v>
          </cell>
          <cell r="C261" t="str">
            <v xml:space="preserve">    Bongkar LVCB (CM 8 - A2) untuk dua jurusan</v>
          </cell>
          <cell r="D261" t="str">
            <v>Unit</v>
          </cell>
          <cell r="E261">
            <v>217467.6</v>
          </cell>
          <cell r="F261">
            <v>217467</v>
          </cell>
        </row>
        <row r="262">
          <cell r="B262" t="str">
            <v>bl3</v>
          </cell>
          <cell r="C262" t="str">
            <v xml:space="preserve">    Bongkar LVCB untuk tiga jurusan</v>
          </cell>
          <cell r="D262" t="str">
            <v>Unit</v>
          </cell>
          <cell r="E262">
            <v>217467.6</v>
          </cell>
          <cell r="F262">
            <v>217467</v>
          </cell>
        </row>
        <row r="263">
          <cell r="B263" t="str">
            <v>bSEc</v>
          </cell>
          <cell r="C263" t="str">
            <v xml:space="preserve">    Bongkar Sectionalizer 3 Phasa</v>
          </cell>
          <cell r="D263" t="str">
            <v>Unit</v>
          </cell>
          <cell r="E263">
            <v>1255381.2</v>
          </cell>
          <cell r="F263">
            <v>1255381</v>
          </cell>
        </row>
        <row r="264">
          <cell r="B264" t="str">
            <v>bl4</v>
          </cell>
          <cell r="C264" t="str">
            <v xml:space="preserve">    Bongkar LVCB untuk empat jurusan</v>
          </cell>
          <cell r="D264" t="str">
            <v>Unit</v>
          </cell>
          <cell r="E264">
            <v>283366.8</v>
          </cell>
          <cell r="F264">
            <v>283366</v>
          </cell>
        </row>
        <row r="265">
          <cell r="C265" t="str">
            <v xml:space="preserve">    komplit dengan Perlengkapan     Bongkar SM /     Bongkar CM 8 - B2 untuk empat jurusan</v>
          </cell>
        </row>
        <row r="266">
          <cell r="C266" t="str">
            <v>KONSTRUKSI JTM 1 PHASA - 3 PHASA</v>
          </cell>
        </row>
        <row r="267">
          <cell r="B267" t="str">
            <v>SB1a'</v>
          </cell>
          <cell r="C267" t="str">
            <v>SB 1 - AA'</v>
          </cell>
          <cell r="D267" t="str">
            <v>Unit</v>
          </cell>
          <cell r="E267">
            <v>41845</v>
          </cell>
          <cell r="F267">
            <v>41845</v>
          </cell>
        </row>
        <row r="268">
          <cell r="B268" t="str">
            <v>SB2a'</v>
          </cell>
          <cell r="C268" t="str">
            <v>SB 2 - AA'</v>
          </cell>
          <cell r="D268" t="str">
            <v>Unit</v>
          </cell>
          <cell r="E268">
            <v>51027</v>
          </cell>
          <cell r="F268">
            <v>51027</v>
          </cell>
        </row>
        <row r="269">
          <cell r="B269" t="str">
            <v>SB3a'</v>
          </cell>
          <cell r="C269" t="str">
            <v>SB 3 - AA'</v>
          </cell>
          <cell r="D269" t="str">
            <v>Unit</v>
          </cell>
          <cell r="E269">
            <v>51027</v>
          </cell>
          <cell r="F269">
            <v>51027</v>
          </cell>
        </row>
        <row r="270">
          <cell r="B270" t="str">
            <v>SB4a'</v>
          </cell>
          <cell r="C270" t="str">
            <v>SB 4 - AA'</v>
          </cell>
          <cell r="D270" t="str">
            <v>Unit</v>
          </cell>
          <cell r="E270">
            <v>51027</v>
          </cell>
          <cell r="F270">
            <v>51027</v>
          </cell>
        </row>
        <row r="271">
          <cell r="B271" t="str">
            <v>SB5a'</v>
          </cell>
          <cell r="C271" t="str">
            <v>SB 5 - AA'</v>
          </cell>
          <cell r="D271" t="str">
            <v>Unit</v>
          </cell>
          <cell r="E271">
            <v>51027</v>
          </cell>
          <cell r="F271">
            <v>51027</v>
          </cell>
        </row>
        <row r="272">
          <cell r="B272" t="str">
            <v>SB7a'</v>
          </cell>
          <cell r="C272" t="str">
            <v>SB 7 - AA'</v>
          </cell>
          <cell r="D272" t="str">
            <v>Unit</v>
          </cell>
          <cell r="E272">
            <v>51027</v>
          </cell>
          <cell r="F272">
            <v>51027</v>
          </cell>
        </row>
        <row r="273">
          <cell r="B273" t="str">
            <v>SB8a'</v>
          </cell>
          <cell r="C273" t="str">
            <v>SB 8 - AA'</v>
          </cell>
          <cell r="D273" t="str">
            <v>Unit</v>
          </cell>
          <cell r="E273">
            <v>105440</v>
          </cell>
          <cell r="F273">
            <v>105440</v>
          </cell>
        </row>
        <row r="274">
          <cell r="B274" t="str">
            <v>CB1a'</v>
          </cell>
          <cell r="C274" t="str">
            <v>CB 1 - AA'</v>
          </cell>
          <cell r="D274" t="str">
            <v>Unit</v>
          </cell>
          <cell r="E274">
            <v>41845</v>
          </cell>
          <cell r="F274">
            <v>41845</v>
          </cell>
        </row>
        <row r="275">
          <cell r="B275" t="str">
            <v>CB2a'</v>
          </cell>
          <cell r="C275" t="str">
            <v>CB 2 - AA'</v>
          </cell>
          <cell r="D275" t="str">
            <v>Unit</v>
          </cell>
          <cell r="E275">
            <v>51027</v>
          </cell>
          <cell r="F275">
            <v>51027</v>
          </cell>
        </row>
        <row r="276">
          <cell r="B276" t="str">
            <v>CB3a'</v>
          </cell>
          <cell r="C276" t="str">
            <v>CB 3 - AA'</v>
          </cell>
          <cell r="D276" t="str">
            <v>Unit</v>
          </cell>
          <cell r="E276">
            <v>51027</v>
          </cell>
          <cell r="F276">
            <v>51027</v>
          </cell>
        </row>
        <row r="277">
          <cell r="B277" t="str">
            <v>CB4a'</v>
          </cell>
          <cell r="C277" t="str">
            <v>CB 4 - AA'</v>
          </cell>
          <cell r="D277" t="str">
            <v>Unit</v>
          </cell>
          <cell r="E277">
            <v>51027</v>
          </cell>
          <cell r="F277">
            <v>51027</v>
          </cell>
        </row>
        <row r="278">
          <cell r="B278" t="str">
            <v>CB5a'</v>
          </cell>
          <cell r="C278" t="str">
            <v>CB 5 - AA'</v>
          </cell>
          <cell r="D278" t="str">
            <v>Unit</v>
          </cell>
          <cell r="E278">
            <v>51027</v>
          </cell>
          <cell r="F278">
            <v>51027</v>
          </cell>
        </row>
        <row r="279">
          <cell r="B279" t="str">
            <v>CB7a'</v>
          </cell>
          <cell r="C279" t="str">
            <v>CB 7 - AA'</v>
          </cell>
          <cell r="D279" t="str">
            <v>Unit</v>
          </cell>
          <cell r="E279">
            <v>51027</v>
          </cell>
          <cell r="F279">
            <v>51027</v>
          </cell>
        </row>
        <row r="280">
          <cell r="B280" t="str">
            <v>CB8a'</v>
          </cell>
          <cell r="C280" t="str">
            <v>CB 8 - AA'</v>
          </cell>
          <cell r="D280" t="str">
            <v>Unit</v>
          </cell>
          <cell r="E280">
            <v>105440</v>
          </cell>
          <cell r="F280">
            <v>105440</v>
          </cell>
        </row>
        <row r="281">
          <cell r="F281">
            <v>0</v>
          </cell>
        </row>
        <row r="282">
          <cell r="B282" t="str">
            <v>bsb1a</v>
          </cell>
          <cell r="C282" t="str">
            <v xml:space="preserve">    Bongkar SB 1 - AA'</v>
          </cell>
          <cell r="D282" t="str">
            <v>Unit</v>
          </cell>
          <cell r="E282">
            <v>25107</v>
          </cell>
          <cell r="F282">
            <v>25107</v>
          </cell>
        </row>
        <row r="283">
          <cell r="B283" t="str">
            <v>bsb2a</v>
          </cell>
          <cell r="C283" t="str">
            <v xml:space="preserve">    Bongkar SB 2 - AA'</v>
          </cell>
          <cell r="D283" t="str">
            <v>Unit</v>
          </cell>
          <cell r="E283">
            <v>30616.199999999997</v>
          </cell>
          <cell r="F283">
            <v>30616</v>
          </cell>
        </row>
        <row r="284">
          <cell r="B284" t="str">
            <v>bsb3a</v>
          </cell>
          <cell r="C284" t="str">
            <v xml:space="preserve">    Bongkar SB 3 - AA'</v>
          </cell>
          <cell r="D284" t="str">
            <v>Unit</v>
          </cell>
          <cell r="E284">
            <v>30616.199999999997</v>
          </cell>
          <cell r="F284">
            <v>30616</v>
          </cell>
        </row>
        <row r="285">
          <cell r="B285" t="str">
            <v>bsb4a</v>
          </cell>
          <cell r="C285" t="str">
            <v xml:space="preserve">    Bongkar SB 4 - AA'</v>
          </cell>
          <cell r="D285" t="str">
            <v>Unit</v>
          </cell>
          <cell r="E285">
            <v>30616.199999999997</v>
          </cell>
          <cell r="F285">
            <v>30616</v>
          </cell>
        </row>
        <row r="286">
          <cell r="B286" t="str">
            <v>bsb5a</v>
          </cell>
          <cell r="C286" t="str">
            <v xml:space="preserve">    Bongkar SB 5 - AA'</v>
          </cell>
          <cell r="D286" t="str">
            <v>Unit</v>
          </cell>
          <cell r="E286">
            <v>30616.199999999997</v>
          </cell>
          <cell r="F286">
            <v>30616</v>
          </cell>
        </row>
        <row r="287">
          <cell r="B287" t="str">
            <v>bsb7a</v>
          </cell>
          <cell r="C287" t="str">
            <v xml:space="preserve">    Bongkar SB 7 - AA'</v>
          </cell>
          <cell r="D287" t="str">
            <v>Unit</v>
          </cell>
          <cell r="E287">
            <v>30616.199999999997</v>
          </cell>
          <cell r="F287">
            <v>30616</v>
          </cell>
        </row>
        <row r="288">
          <cell r="B288" t="str">
            <v>bsb8a</v>
          </cell>
          <cell r="C288" t="str">
            <v xml:space="preserve">    Bongkar SB 8 - AA'</v>
          </cell>
          <cell r="D288" t="str">
            <v>Unit</v>
          </cell>
          <cell r="E288">
            <v>63264</v>
          </cell>
          <cell r="F288">
            <v>63264</v>
          </cell>
        </row>
        <row r="289">
          <cell r="B289" t="str">
            <v>bcb1a</v>
          </cell>
          <cell r="C289" t="str">
            <v xml:space="preserve">    Bongkar cb 1 - AA'</v>
          </cell>
          <cell r="D289" t="str">
            <v>Unit</v>
          </cell>
          <cell r="E289">
            <v>25107</v>
          </cell>
          <cell r="F289">
            <v>25107</v>
          </cell>
        </row>
        <row r="290">
          <cell r="B290" t="str">
            <v>bcb2a</v>
          </cell>
          <cell r="C290" t="str">
            <v xml:space="preserve">    Bongkar cb 2 - AA'</v>
          </cell>
          <cell r="D290" t="str">
            <v>Unit</v>
          </cell>
          <cell r="E290">
            <v>30616.199999999997</v>
          </cell>
          <cell r="F290">
            <v>30616</v>
          </cell>
        </row>
        <row r="291">
          <cell r="B291" t="str">
            <v>bcb3a</v>
          </cell>
          <cell r="C291" t="str">
            <v xml:space="preserve">    Bongkar cb 3 - AA'</v>
          </cell>
          <cell r="D291" t="str">
            <v>Unit</v>
          </cell>
          <cell r="E291">
            <v>30616.199999999997</v>
          </cell>
          <cell r="F291">
            <v>30616</v>
          </cell>
        </row>
        <row r="292">
          <cell r="B292" t="str">
            <v>bcb4a</v>
          </cell>
          <cell r="C292" t="str">
            <v xml:space="preserve">    Bongkar cb 4 - AA'</v>
          </cell>
          <cell r="D292" t="str">
            <v>Unit</v>
          </cell>
          <cell r="E292">
            <v>30616.199999999997</v>
          </cell>
          <cell r="F292">
            <v>30616</v>
          </cell>
        </row>
        <row r="293">
          <cell r="B293" t="str">
            <v>bcb5a</v>
          </cell>
          <cell r="C293" t="str">
            <v xml:space="preserve">    Bongkar cb 5 - AA'</v>
          </cell>
          <cell r="D293" t="str">
            <v>Unit</v>
          </cell>
          <cell r="E293">
            <v>30616.199999999997</v>
          </cell>
          <cell r="F293">
            <v>30616</v>
          </cell>
        </row>
        <row r="294">
          <cell r="B294" t="str">
            <v>bcb7a</v>
          </cell>
          <cell r="C294" t="str">
            <v xml:space="preserve">    Bongkar cb 7 - AA'</v>
          </cell>
          <cell r="D294" t="str">
            <v>Unit</v>
          </cell>
          <cell r="E294">
            <v>30616.199999999997</v>
          </cell>
          <cell r="F294">
            <v>30616</v>
          </cell>
        </row>
        <row r="295">
          <cell r="B295" t="str">
            <v>bcb8a</v>
          </cell>
          <cell r="C295" t="str">
            <v xml:space="preserve">    Bongkar cb 8 - AA'</v>
          </cell>
          <cell r="D295" t="str">
            <v>Unit</v>
          </cell>
          <cell r="E295">
            <v>63264</v>
          </cell>
          <cell r="F295">
            <v>63264</v>
          </cell>
        </row>
        <row r="296">
          <cell r="F296">
            <v>0</v>
          </cell>
        </row>
        <row r="297">
          <cell r="C297" t="str">
            <v>KONSTRUKSI JTM 1 PHASA - 3 PHASA TANPA NETRAL</v>
          </cell>
          <cell r="F297">
            <v>0</v>
          </cell>
        </row>
        <row r="298">
          <cell r="B298" t="str">
            <v>CA1'</v>
          </cell>
          <cell r="C298" t="str">
            <v>CA 1'</v>
          </cell>
          <cell r="D298" t="str">
            <v>Unit</v>
          </cell>
          <cell r="E298">
            <v>14171</v>
          </cell>
          <cell r="F298">
            <v>14171</v>
          </cell>
        </row>
        <row r="299">
          <cell r="B299" t="str">
            <v>CA2'</v>
          </cell>
          <cell r="C299" t="str">
            <v>CA 2'</v>
          </cell>
          <cell r="D299" t="str">
            <v>Unit</v>
          </cell>
          <cell r="E299">
            <v>24342</v>
          </cell>
          <cell r="F299">
            <v>24342</v>
          </cell>
        </row>
        <row r="300">
          <cell r="B300" t="str">
            <v>CA3'</v>
          </cell>
          <cell r="C300" t="str">
            <v>CA 3'</v>
          </cell>
          <cell r="D300" t="str">
            <v>Unit</v>
          </cell>
          <cell r="E300">
            <v>24342</v>
          </cell>
          <cell r="F300">
            <v>24342</v>
          </cell>
        </row>
        <row r="301">
          <cell r="B301" t="str">
            <v>CA4'</v>
          </cell>
          <cell r="C301" t="str">
            <v>CA 4'</v>
          </cell>
          <cell r="D301" t="str">
            <v>Unit</v>
          </cell>
          <cell r="E301">
            <v>36138</v>
          </cell>
          <cell r="F301">
            <v>36138</v>
          </cell>
        </row>
        <row r="302">
          <cell r="B302" t="str">
            <v>CA5'</v>
          </cell>
          <cell r="C302" t="str">
            <v>CA 5'</v>
          </cell>
          <cell r="D302" t="str">
            <v>Unit</v>
          </cell>
          <cell r="E302">
            <v>18228</v>
          </cell>
          <cell r="F302">
            <v>18228</v>
          </cell>
        </row>
        <row r="303">
          <cell r="B303" t="str">
            <v>CA51'</v>
          </cell>
          <cell r="C303" t="str">
            <v>CA 5 - 1'</v>
          </cell>
          <cell r="D303" t="str">
            <v>Unit</v>
          </cell>
          <cell r="E303">
            <v>18228</v>
          </cell>
          <cell r="F303">
            <v>18228</v>
          </cell>
        </row>
        <row r="304">
          <cell r="B304" t="str">
            <v>CA52'</v>
          </cell>
          <cell r="C304" t="str">
            <v>CA 5 - 2'</v>
          </cell>
          <cell r="D304" t="str">
            <v>Unit</v>
          </cell>
          <cell r="E304">
            <v>18228</v>
          </cell>
          <cell r="F304">
            <v>18228</v>
          </cell>
        </row>
        <row r="305">
          <cell r="B305" t="str">
            <v>CA53'</v>
          </cell>
          <cell r="C305" t="str">
            <v>CA 5 - 3'</v>
          </cell>
          <cell r="D305" t="str">
            <v>Unit</v>
          </cell>
          <cell r="E305">
            <v>18228</v>
          </cell>
          <cell r="F305">
            <v>18228</v>
          </cell>
        </row>
        <row r="306">
          <cell r="B306" t="str">
            <v>CA54'</v>
          </cell>
          <cell r="C306" t="str">
            <v>CA 5 - 4'</v>
          </cell>
          <cell r="D306" t="str">
            <v>Unit</v>
          </cell>
          <cell r="E306">
            <v>188468</v>
          </cell>
          <cell r="F306">
            <v>188468</v>
          </cell>
        </row>
        <row r="307">
          <cell r="B307" t="str">
            <v>CA6'</v>
          </cell>
          <cell r="C307" t="str">
            <v>CA 6'</v>
          </cell>
          <cell r="D307" t="str">
            <v>Unit</v>
          </cell>
          <cell r="E307">
            <v>36138</v>
          </cell>
          <cell r="F307">
            <v>36138</v>
          </cell>
        </row>
        <row r="308">
          <cell r="B308" t="str">
            <v>CC1'</v>
          </cell>
          <cell r="C308" t="str">
            <v>CC 1'</v>
          </cell>
          <cell r="D308" t="str">
            <v>Unit</v>
          </cell>
          <cell r="E308">
            <v>39653</v>
          </cell>
          <cell r="F308">
            <v>39653</v>
          </cell>
        </row>
        <row r="309">
          <cell r="B309" t="str">
            <v>CC1A'</v>
          </cell>
          <cell r="C309" t="str">
            <v>CC 1 - A'</v>
          </cell>
          <cell r="D309" t="str">
            <v>Unit</v>
          </cell>
          <cell r="E309">
            <v>41295</v>
          </cell>
          <cell r="F309">
            <v>41295</v>
          </cell>
        </row>
        <row r="310">
          <cell r="B310" t="str">
            <v>CC2'</v>
          </cell>
          <cell r="C310" t="str">
            <v>CC 2'</v>
          </cell>
          <cell r="D310" t="str">
            <v>Unit</v>
          </cell>
          <cell r="E310">
            <v>48835</v>
          </cell>
          <cell r="F310">
            <v>48835</v>
          </cell>
        </row>
        <row r="311">
          <cell r="B311" t="str">
            <v>CC2A'</v>
          </cell>
          <cell r="C311" t="str">
            <v>CC 2 - A'</v>
          </cell>
          <cell r="D311" t="str">
            <v>Unit</v>
          </cell>
          <cell r="E311">
            <v>48835</v>
          </cell>
          <cell r="F311">
            <v>48835</v>
          </cell>
        </row>
        <row r="312">
          <cell r="B312" t="str">
            <v>CC21'</v>
          </cell>
          <cell r="C312" t="str">
            <v>CC 2 - 1'</v>
          </cell>
          <cell r="D312" t="str">
            <v>Unit</v>
          </cell>
          <cell r="E312">
            <v>48835</v>
          </cell>
          <cell r="F312">
            <v>48835</v>
          </cell>
        </row>
        <row r="313">
          <cell r="B313" t="str">
            <v>CC3'</v>
          </cell>
          <cell r="C313" t="str">
            <v>CC 3'</v>
          </cell>
          <cell r="D313" t="str">
            <v>Unit</v>
          </cell>
          <cell r="E313">
            <v>48835</v>
          </cell>
          <cell r="F313">
            <v>48835</v>
          </cell>
        </row>
        <row r="314">
          <cell r="B314" t="str">
            <v>CC7'</v>
          </cell>
          <cell r="C314" t="str">
            <v>CC 7'</v>
          </cell>
          <cell r="D314" t="str">
            <v>Unit</v>
          </cell>
          <cell r="E314">
            <v>48835</v>
          </cell>
          <cell r="F314">
            <v>48835</v>
          </cell>
        </row>
        <row r="315">
          <cell r="B315" t="str">
            <v>CC7A'</v>
          </cell>
          <cell r="C315" t="str">
            <v>CC 7 - A'</v>
          </cell>
          <cell r="D315" t="str">
            <v>Unit</v>
          </cell>
          <cell r="E315">
            <v>62823</v>
          </cell>
          <cell r="F315">
            <v>62823</v>
          </cell>
        </row>
        <row r="316">
          <cell r="B316" t="str">
            <v>CC8'</v>
          </cell>
          <cell r="C316" t="str">
            <v>CC 8'</v>
          </cell>
          <cell r="D316" t="str">
            <v>Unit</v>
          </cell>
          <cell r="E316">
            <v>103241</v>
          </cell>
          <cell r="F316">
            <v>103241</v>
          </cell>
        </row>
        <row r="317">
          <cell r="B317" t="str">
            <v>CC8A'</v>
          </cell>
          <cell r="C317" t="str">
            <v>CC 8 - A'</v>
          </cell>
          <cell r="D317" t="str">
            <v>Unit</v>
          </cell>
          <cell r="E317">
            <v>103241</v>
          </cell>
          <cell r="F317">
            <v>103241</v>
          </cell>
        </row>
        <row r="318">
          <cell r="B318" t="str">
            <v>CC8B'</v>
          </cell>
          <cell r="C318" t="str">
            <v>CC 8 - B'</v>
          </cell>
          <cell r="D318" t="str">
            <v>Unit</v>
          </cell>
          <cell r="E318">
            <v>103241</v>
          </cell>
          <cell r="F318">
            <v>103241</v>
          </cell>
        </row>
        <row r="319">
          <cell r="B319" t="str">
            <v>CC8C'</v>
          </cell>
          <cell r="C319" t="str">
            <v>CC 8 - C'</v>
          </cell>
          <cell r="D319" t="str">
            <v>Unit</v>
          </cell>
          <cell r="E319">
            <v>163648</v>
          </cell>
          <cell r="F319">
            <v>163648</v>
          </cell>
        </row>
        <row r="320">
          <cell r="B320" t="str">
            <v>CC9'</v>
          </cell>
          <cell r="C320" t="str">
            <v>CC 9'</v>
          </cell>
          <cell r="D320" t="str">
            <v>Unit</v>
          </cell>
          <cell r="E320">
            <v>39653</v>
          </cell>
          <cell r="F320">
            <v>39653</v>
          </cell>
        </row>
        <row r="321">
          <cell r="B321" t="str">
            <v>CC10'</v>
          </cell>
          <cell r="C321" t="str">
            <v>CC 10'</v>
          </cell>
          <cell r="D321" t="str">
            <v>Unit</v>
          </cell>
          <cell r="E321">
            <v>48835</v>
          </cell>
          <cell r="F321">
            <v>48835</v>
          </cell>
        </row>
        <row r="322">
          <cell r="B322" t="str">
            <v>CC11'</v>
          </cell>
          <cell r="C322" t="str">
            <v>CC 11'</v>
          </cell>
          <cell r="D322" t="str">
            <v>Unit</v>
          </cell>
          <cell r="E322">
            <v>48835</v>
          </cell>
          <cell r="F322">
            <v>48835</v>
          </cell>
        </row>
        <row r="323">
          <cell r="B323" t="str">
            <v>SA1'</v>
          </cell>
          <cell r="C323" t="str">
            <v>SA  1'</v>
          </cell>
          <cell r="D323" t="str">
            <v>Unit</v>
          </cell>
          <cell r="E323">
            <v>14171</v>
          </cell>
          <cell r="F323">
            <v>14171</v>
          </cell>
        </row>
        <row r="324">
          <cell r="B324" t="str">
            <v>SA2'</v>
          </cell>
          <cell r="C324" t="str">
            <v>SA  2'</v>
          </cell>
          <cell r="D324" t="str">
            <v>Unit</v>
          </cell>
          <cell r="E324">
            <v>24342</v>
          </cell>
          <cell r="F324">
            <v>24342</v>
          </cell>
        </row>
        <row r="325">
          <cell r="B325" t="str">
            <v>SA3'</v>
          </cell>
          <cell r="C325" t="str">
            <v>SA  3'</v>
          </cell>
          <cell r="D325" t="str">
            <v>Unit</v>
          </cell>
          <cell r="E325">
            <v>24342</v>
          </cell>
          <cell r="F325">
            <v>24342</v>
          </cell>
        </row>
        <row r="326">
          <cell r="B326" t="str">
            <v>SA4'</v>
          </cell>
          <cell r="C326" t="str">
            <v>SA  4'</v>
          </cell>
          <cell r="D326" t="str">
            <v>Unit</v>
          </cell>
          <cell r="E326">
            <v>36138</v>
          </cell>
          <cell r="F326">
            <v>36138</v>
          </cell>
        </row>
        <row r="327">
          <cell r="B327" t="str">
            <v>SA5'</v>
          </cell>
          <cell r="C327" t="str">
            <v>SA  5'</v>
          </cell>
          <cell r="D327" t="str">
            <v>Unit</v>
          </cell>
          <cell r="E327">
            <v>18228</v>
          </cell>
          <cell r="F327">
            <v>18228</v>
          </cell>
        </row>
        <row r="328">
          <cell r="B328" t="str">
            <v>SA51'</v>
          </cell>
          <cell r="C328" t="str">
            <v>SA  5 - 1'</v>
          </cell>
          <cell r="D328" t="str">
            <v>Unit</v>
          </cell>
          <cell r="E328">
            <v>18228</v>
          </cell>
          <cell r="F328">
            <v>18228</v>
          </cell>
        </row>
        <row r="329">
          <cell r="B329" t="str">
            <v>SA52'</v>
          </cell>
          <cell r="C329" t="str">
            <v>SA  5 - 2'</v>
          </cell>
          <cell r="D329" t="str">
            <v>Unit</v>
          </cell>
          <cell r="E329">
            <v>18228</v>
          </cell>
          <cell r="F329">
            <v>18228</v>
          </cell>
        </row>
        <row r="330">
          <cell r="B330" t="str">
            <v>SA53'</v>
          </cell>
          <cell r="C330" t="str">
            <v>SA  5 - 3'</v>
          </cell>
          <cell r="D330" t="str">
            <v>Unit</v>
          </cell>
          <cell r="E330">
            <v>18228</v>
          </cell>
          <cell r="F330">
            <v>18228</v>
          </cell>
        </row>
        <row r="331">
          <cell r="B331" t="str">
            <v>SA54'</v>
          </cell>
          <cell r="C331" t="str">
            <v>SA  5 - 4'</v>
          </cell>
          <cell r="D331" t="str">
            <v>Unit</v>
          </cell>
          <cell r="E331">
            <v>188468</v>
          </cell>
          <cell r="F331">
            <v>188468</v>
          </cell>
        </row>
        <row r="332">
          <cell r="B332" t="str">
            <v>SA6'</v>
          </cell>
          <cell r="C332" t="str">
            <v>SA  6'</v>
          </cell>
          <cell r="D332" t="str">
            <v>Unit</v>
          </cell>
          <cell r="E332">
            <v>36138</v>
          </cell>
          <cell r="F332">
            <v>36138</v>
          </cell>
        </row>
        <row r="333">
          <cell r="B333" t="str">
            <v>SC1'</v>
          </cell>
          <cell r="C333" t="str">
            <v>SC  1'</v>
          </cell>
          <cell r="D333" t="str">
            <v>Unit</v>
          </cell>
          <cell r="E333">
            <v>39653</v>
          </cell>
          <cell r="F333">
            <v>39653</v>
          </cell>
        </row>
        <row r="334">
          <cell r="B334" t="str">
            <v>SC1A'</v>
          </cell>
          <cell r="C334" t="str">
            <v>SC  1 - A'</v>
          </cell>
          <cell r="D334" t="str">
            <v>Unit</v>
          </cell>
          <cell r="E334">
            <v>41295</v>
          </cell>
          <cell r="F334">
            <v>41295</v>
          </cell>
        </row>
        <row r="335">
          <cell r="B335" t="str">
            <v>SC2'</v>
          </cell>
          <cell r="C335" t="str">
            <v>SC  2'</v>
          </cell>
          <cell r="D335" t="str">
            <v>Unit</v>
          </cell>
          <cell r="E335">
            <v>48835</v>
          </cell>
          <cell r="F335">
            <v>48835</v>
          </cell>
        </row>
        <row r="336">
          <cell r="B336" t="str">
            <v>SC2A'</v>
          </cell>
          <cell r="C336" t="str">
            <v>SC  2 - A'</v>
          </cell>
          <cell r="D336" t="str">
            <v>Unit</v>
          </cell>
          <cell r="E336">
            <v>48835</v>
          </cell>
          <cell r="F336">
            <v>48835</v>
          </cell>
        </row>
        <row r="337">
          <cell r="B337" t="str">
            <v>SC21'</v>
          </cell>
          <cell r="C337" t="str">
            <v>SC  2 - 1'</v>
          </cell>
          <cell r="D337" t="str">
            <v>Unit</v>
          </cell>
          <cell r="E337">
            <v>48835</v>
          </cell>
          <cell r="F337">
            <v>48835</v>
          </cell>
        </row>
        <row r="338">
          <cell r="B338" t="str">
            <v>SC3'</v>
          </cell>
          <cell r="C338" t="str">
            <v>SC  3'</v>
          </cell>
          <cell r="D338" t="str">
            <v>Unit</v>
          </cell>
          <cell r="E338">
            <v>48835</v>
          </cell>
          <cell r="F338">
            <v>48835</v>
          </cell>
        </row>
        <row r="339">
          <cell r="B339" t="str">
            <v>SC7'</v>
          </cell>
          <cell r="C339" t="str">
            <v>SC  7'</v>
          </cell>
          <cell r="D339" t="str">
            <v>Unit</v>
          </cell>
          <cell r="E339">
            <v>48835</v>
          </cell>
          <cell r="F339">
            <v>48835</v>
          </cell>
        </row>
        <row r="340">
          <cell r="B340" t="str">
            <v>SC7A'</v>
          </cell>
          <cell r="C340" t="str">
            <v>SC  7 - A'</v>
          </cell>
          <cell r="D340" t="str">
            <v>Unit</v>
          </cell>
          <cell r="E340">
            <v>62823</v>
          </cell>
          <cell r="F340">
            <v>62823</v>
          </cell>
        </row>
        <row r="341">
          <cell r="B341" t="str">
            <v>SC8'</v>
          </cell>
          <cell r="C341" t="str">
            <v>SC  8'</v>
          </cell>
          <cell r="D341" t="str">
            <v>Unit</v>
          </cell>
          <cell r="E341">
            <v>103241</v>
          </cell>
          <cell r="F341">
            <v>103241</v>
          </cell>
        </row>
        <row r="342">
          <cell r="B342" t="str">
            <v>SC8A'</v>
          </cell>
          <cell r="C342" t="str">
            <v>SC  8 - A'</v>
          </cell>
          <cell r="D342" t="str">
            <v>Unit</v>
          </cell>
          <cell r="E342">
            <v>103241</v>
          </cell>
          <cell r="F342">
            <v>103241</v>
          </cell>
        </row>
        <row r="343">
          <cell r="B343" t="str">
            <v>SC8B'</v>
          </cell>
          <cell r="C343" t="str">
            <v>SC  8 - B'</v>
          </cell>
          <cell r="D343" t="str">
            <v>Unit</v>
          </cell>
          <cell r="E343">
            <v>103241</v>
          </cell>
          <cell r="F343">
            <v>103241</v>
          </cell>
        </row>
        <row r="344">
          <cell r="B344" t="str">
            <v>SC8C'</v>
          </cell>
          <cell r="C344" t="str">
            <v>SC  8 - C'</v>
          </cell>
          <cell r="D344" t="str">
            <v>Unit</v>
          </cell>
          <cell r="E344">
            <v>163648</v>
          </cell>
          <cell r="F344">
            <v>163648</v>
          </cell>
        </row>
        <row r="345">
          <cell r="B345" t="str">
            <v>SC9'</v>
          </cell>
          <cell r="C345" t="str">
            <v>SC  9'</v>
          </cell>
          <cell r="D345" t="str">
            <v>Unit</v>
          </cell>
          <cell r="E345">
            <v>39653</v>
          </cell>
          <cell r="F345">
            <v>39653</v>
          </cell>
        </row>
        <row r="346">
          <cell r="B346" t="str">
            <v>SC10'</v>
          </cell>
          <cell r="C346" t="str">
            <v>SC  10'</v>
          </cell>
          <cell r="D346" t="str">
            <v>Unit</v>
          </cell>
          <cell r="E346">
            <v>48835</v>
          </cell>
          <cell r="F346">
            <v>48835</v>
          </cell>
        </row>
        <row r="347">
          <cell r="B347" t="str">
            <v>SC11'</v>
          </cell>
          <cell r="C347" t="str">
            <v>SC  11'</v>
          </cell>
          <cell r="D347" t="str">
            <v>Unit</v>
          </cell>
          <cell r="E347">
            <v>48835</v>
          </cell>
          <cell r="F347">
            <v>48835</v>
          </cell>
        </row>
        <row r="348">
          <cell r="F348">
            <v>0</v>
          </cell>
        </row>
        <row r="349">
          <cell r="B349" t="str">
            <v>bCA1'</v>
          </cell>
          <cell r="C349" t="str">
            <v xml:space="preserve">   Bongkar CA 1'</v>
          </cell>
          <cell r="D349" t="str">
            <v>Unit</v>
          </cell>
          <cell r="E349">
            <v>8502.6</v>
          </cell>
          <cell r="F349">
            <v>8502</v>
          </cell>
        </row>
        <row r="350">
          <cell r="B350" t="str">
            <v>bCA2'</v>
          </cell>
          <cell r="C350" t="str">
            <v xml:space="preserve">   Bongkar CA 2'</v>
          </cell>
          <cell r="D350" t="str">
            <v>Unit</v>
          </cell>
          <cell r="E350">
            <v>14605.199999999999</v>
          </cell>
          <cell r="F350">
            <v>14605</v>
          </cell>
        </row>
        <row r="351">
          <cell r="B351" t="str">
            <v>bCA3'</v>
          </cell>
          <cell r="C351" t="str">
            <v xml:space="preserve">   Bongkar CA 3'</v>
          </cell>
          <cell r="D351" t="str">
            <v>Unit</v>
          </cell>
          <cell r="E351">
            <v>14605.199999999999</v>
          </cell>
          <cell r="F351">
            <v>14605</v>
          </cell>
        </row>
        <row r="352">
          <cell r="B352" t="str">
            <v>bCA4'</v>
          </cell>
          <cell r="C352" t="str">
            <v xml:space="preserve">   Bongkar CA 4'</v>
          </cell>
          <cell r="D352" t="str">
            <v>Unit</v>
          </cell>
          <cell r="E352">
            <v>21682.799999999999</v>
          </cell>
          <cell r="F352">
            <v>21682</v>
          </cell>
        </row>
        <row r="353">
          <cell r="B353" t="str">
            <v>bCA5'</v>
          </cell>
          <cell r="C353" t="str">
            <v xml:space="preserve">   Bongkar CA 5'</v>
          </cell>
          <cell r="D353" t="str">
            <v>Unit</v>
          </cell>
          <cell r="E353">
            <v>10936.8</v>
          </cell>
          <cell r="F353">
            <v>10936</v>
          </cell>
        </row>
        <row r="354">
          <cell r="B354" t="str">
            <v>bCA51'</v>
          </cell>
          <cell r="C354" t="str">
            <v xml:space="preserve">   Bongkar CA 5 - 1'</v>
          </cell>
          <cell r="D354" t="str">
            <v>Unit</v>
          </cell>
          <cell r="E354">
            <v>10936.8</v>
          </cell>
          <cell r="F354">
            <v>10936</v>
          </cell>
        </row>
        <row r="355">
          <cell r="B355" t="str">
            <v>bCA52'</v>
          </cell>
          <cell r="C355" t="str">
            <v xml:space="preserve">   Bongkar CA 5 - 2'</v>
          </cell>
          <cell r="D355" t="str">
            <v>Unit</v>
          </cell>
          <cell r="E355">
            <v>10936.8</v>
          </cell>
          <cell r="F355">
            <v>10936</v>
          </cell>
        </row>
        <row r="356">
          <cell r="B356" t="str">
            <v>bCA53'</v>
          </cell>
          <cell r="C356" t="str">
            <v xml:space="preserve">   Bongkar CA 5 - 3'</v>
          </cell>
          <cell r="D356" t="str">
            <v>Unit</v>
          </cell>
          <cell r="E356">
            <v>10936.8</v>
          </cell>
          <cell r="F356">
            <v>10936</v>
          </cell>
        </row>
        <row r="357">
          <cell r="B357" t="str">
            <v>bCA54'</v>
          </cell>
          <cell r="C357" t="str">
            <v xml:space="preserve">   Bongkar CA 5 - 4'</v>
          </cell>
          <cell r="D357" t="str">
            <v>Unit</v>
          </cell>
          <cell r="E357">
            <v>113080.8</v>
          </cell>
          <cell r="F357">
            <v>113080</v>
          </cell>
        </row>
        <row r="358">
          <cell r="B358" t="str">
            <v>bCA6'</v>
          </cell>
          <cell r="C358" t="str">
            <v xml:space="preserve">   Bongkar CA 6'</v>
          </cell>
          <cell r="D358" t="str">
            <v>Unit</v>
          </cell>
          <cell r="E358">
            <v>21682.799999999999</v>
          </cell>
          <cell r="F358">
            <v>21682</v>
          </cell>
        </row>
        <row r="359">
          <cell r="B359" t="str">
            <v>bCc1'</v>
          </cell>
          <cell r="C359" t="str">
            <v xml:space="preserve">   Bongkar CC 1'</v>
          </cell>
          <cell r="D359" t="str">
            <v>Unit</v>
          </cell>
          <cell r="E359">
            <v>23791.8</v>
          </cell>
          <cell r="F359">
            <v>23791</v>
          </cell>
        </row>
        <row r="360">
          <cell r="B360" t="str">
            <v>bCc1A'</v>
          </cell>
          <cell r="C360" t="str">
            <v xml:space="preserve">   Bongkar CC 1 - A'</v>
          </cell>
          <cell r="D360" t="str">
            <v>Unit</v>
          </cell>
          <cell r="E360">
            <v>24777</v>
          </cell>
          <cell r="F360">
            <v>24777</v>
          </cell>
        </row>
        <row r="361">
          <cell r="B361" t="str">
            <v>bCc2'</v>
          </cell>
          <cell r="C361" t="str">
            <v xml:space="preserve">   Bongkar CC 2'</v>
          </cell>
          <cell r="D361" t="str">
            <v>Unit</v>
          </cell>
          <cell r="E361">
            <v>29301</v>
          </cell>
          <cell r="F361">
            <v>29301</v>
          </cell>
        </row>
        <row r="362">
          <cell r="B362" t="str">
            <v>bCc2A'</v>
          </cell>
          <cell r="C362" t="str">
            <v xml:space="preserve">   Bongkar CC 2 - A'</v>
          </cell>
          <cell r="D362" t="str">
            <v>Unit</v>
          </cell>
          <cell r="E362">
            <v>29301</v>
          </cell>
          <cell r="F362">
            <v>29301</v>
          </cell>
        </row>
        <row r="363">
          <cell r="B363" t="str">
            <v>bCc21'</v>
          </cell>
          <cell r="C363" t="str">
            <v xml:space="preserve">   Bongkar CC 2 - 1'</v>
          </cell>
          <cell r="D363" t="str">
            <v>Unit</v>
          </cell>
          <cell r="E363">
            <v>29301</v>
          </cell>
          <cell r="F363">
            <v>29301</v>
          </cell>
        </row>
        <row r="364">
          <cell r="B364" t="str">
            <v>bCc3'</v>
          </cell>
          <cell r="C364" t="str">
            <v xml:space="preserve">   Bongkar CC 3'</v>
          </cell>
          <cell r="D364" t="str">
            <v>Unit</v>
          </cell>
          <cell r="E364">
            <v>29301</v>
          </cell>
          <cell r="F364">
            <v>29301</v>
          </cell>
        </row>
        <row r="365">
          <cell r="B365" t="str">
            <v>bCc7'</v>
          </cell>
          <cell r="C365" t="str">
            <v xml:space="preserve">   Bongkar CC 7'</v>
          </cell>
          <cell r="D365" t="str">
            <v>Unit</v>
          </cell>
          <cell r="E365">
            <v>29301</v>
          </cell>
          <cell r="F365">
            <v>29301</v>
          </cell>
        </row>
        <row r="366">
          <cell r="B366" t="str">
            <v>bCc7A'</v>
          </cell>
          <cell r="C366" t="str">
            <v xml:space="preserve">   Bongkar CC 7 - A'</v>
          </cell>
          <cell r="D366" t="str">
            <v>Unit</v>
          </cell>
          <cell r="E366">
            <v>37693.799999999996</v>
          </cell>
          <cell r="F366">
            <v>37693</v>
          </cell>
        </row>
        <row r="367">
          <cell r="B367" t="str">
            <v>bCc8'</v>
          </cell>
          <cell r="C367" t="str">
            <v xml:space="preserve">   Bongkar CC 8'</v>
          </cell>
          <cell r="D367" t="str">
            <v>Unit</v>
          </cell>
          <cell r="E367">
            <v>61944.6</v>
          </cell>
          <cell r="F367">
            <v>61944</v>
          </cell>
        </row>
        <row r="368">
          <cell r="B368" t="str">
            <v>bCc8A'</v>
          </cell>
          <cell r="C368" t="str">
            <v xml:space="preserve">   Bongkar CC 8 - A'</v>
          </cell>
          <cell r="D368" t="str">
            <v>Unit</v>
          </cell>
          <cell r="E368">
            <v>61944.6</v>
          </cell>
          <cell r="F368">
            <v>61944</v>
          </cell>
        </row>
        <row r="369">
          <cell r="B369" t="str">
            <v>bCc8B'</v>
          </cell>
          <cell r="C369" t="str">
            <v xml:space="preserve">   Bongkar CC 8 - B'</v>
          </cell>
          <cell r="D369" t="str">
            <v>Unit</v>
          </cell>
          <cell r="E369">
            <v>61944.6</v>
          </cell>
          <cell r="F369">
            <v>61944</v>
          </cell>
        </row>
        <row r="370">
          <cell r="B370" t="str">
            <v>bCc8C'</v>
          </cell>
          <cell r="C370" t="str">
            <v xml:space="preserve">   Bongkar CC 8 - C'</v>
          </cell>
          <cell r="D370" t="str">
            <v>Unit</v>
          </cell>
          <cell r="E370">
            <v>98188.800000000003</v>
          </cell>
          <cell r="F370">
            <v>98188</v>
          </cell>
        </row>
        <row r="371">
          <cell r="B371" t="str">
            <v>bCc9'</v>
          </cell>
          <cell r="C371" t="str">
            <v xml:space="preserve">   Bongkar CC 9'</v>
          </cell>
          <cell r="D371" t="str">
            <v>Unit</v>
          </cell>
          <cell r="E371">
            <v>23791.8</v>
          </cell>
          <cell r="F371">
            <v>23791</v>
          </cell>
        </row>
        <row r="372">
          <cell r="B372" t="str">
            <v>bCc10'</v>
          </cell>
          <cell r="C372" t="str">
            <v xml:space="preserve">   Bongkar CC 10'</v>
          </cell>
          <cell r="D372" t="str">
            <v>Unit</v>
          </cell>
          <cell r="E372">
            <v>29301</v>
          </cell>
          <cell r="F372">
            <v>29301</v>
          </cell>
        </row>
        <row r="373">
          <cell r="B373" t="str">
            <v>bCc11'</v>
          </cell>
          <cell r="C373" t="str">
            <v xml:space="preserve">   Bongkar CC 11'</v>
          </cell>
          <cell r="D373" t="str">
            <v>Unit</v>
          </cell>
          <cell r="E373">
            <v>29301</v>
          </cell>
          <cell r="F373">
            <v>29301</v>
          </cell>
        </row>
        <row r="374">
          <cell r="B374" t="str">
            <v>bSA1'</v>
          </cell>
          <cell r="C374" t="str">
            <v xml:space="preserve">   Bongkar SA  1'</v>
          </cell>
          <cell r="D374" t="str">
            <v>Unit</v>
          </cell>
          <cell r="E374">
            <v>8502.6</v>
          </cell>
          <cell r="F374">
            <v>8502</v>
          </cell>
        </row>
        <row r="375">
          <cell r="B375" t="str">
            <v>bSA2'</v>
          </cell>
          <cell r="C375" t="str">
            <v xml:space="preserve">   Bongkar SA  2'</v>
          </cell>
          <cell r="D375" t="str">
            <v>Unit</v>
          </cell>
          <cell r="E375">
            <v>14605.199999999999</v>
          </cell>
          <cell r="F375">
            <v>14605</v>
          </cell>
        </row>
        <row r="376">
          <cell r="B376" t="str">
            <v>bSA3'</v>
          </cell>
          <cell r="C376" t="str">
            <v xml:space="preserve">   Bongkar SA  3'</v>
          </cell>
          <cell r="D376" t="str">
            <v>Unit</v>
          </cell>
          <cell r="E376">
            <v>14605.199999999999</v>
          </cell>
          <cell r="F376">
            <v>14605</v>
          </cell>
        </row>
        <row r="377">
          <cell r="B377" t="str">
            <v>bSA4'</v>
          </cell>
          <cell r="C377" t="str">
            <v xml:space="preserve">   Bongkar SA  4'</v>
          </cell>
          <cell r="D377" t="str">
            <v>Unit</v>
          </cell>
          <cell r="E377">
            <v>21682.799999999999</v>
          </cell>
          <cell r="F377">
            <v>21682</v>
          </cell>
        </row>
        <row r="378">
          <cell r="B378" t="str">
            <v>bSA5'</v>
          </cell>
          <cell r="C378" t="str">
            <v xml:space="preserve">   Bongkar SA  5'</v>
          </cell>
          <cell r="D378" t="str">
            <v>Unit</v>
          </cell>
          <cell r="E378">
            <v>10936.8</v>
          </cell>
          <cell r="F378">
            <v>10936</v>
          </cell>
        </row>
        <row r="379">
          <cell r="B379" t="str">
            <v>bSA51'</v>
          </cell>
          <cell r="C379" t="str">
            <v xml:space="preserve">   Bongkar SA  5 - 1'</v>
          </cell>
          <cell r="D379" t="str">
            <v>Unit</v>
          </cell>
          <cell r="E379">
            <v>10936.8</v>
          </cell>
          <cell r="F379">
            <v>10936</v>
          </cell>
        </row>
        <row r="380">
          <cell r="B380" t="str">
            <v>bSA52'</v>
          </cell>
          <cell r="C380" t="str">
            <v xml:space="preserve">   Bongkar SA  5 - 2'</v>
          </cell>
          <cell r="D380" t="str">
            <v>Unit</v>
          </cell>
          <cell r="E380">
            <v>10936.8</v>
          </cell>
          <cell r="F380">
            <v>10936</v>
          </cell>
        </row>
        <row r="381">
          <cell r="B381" t="str">
            <v>bSA53'</v>
          </cell>
          <cell r="C381" t="str">
            <v xml:space="preserve">   Bongkar SA  5 - 3'</v>
          </cell>
          <cell r="D381" t="str">
            <v>Unit</v>
          </cell>
          <cell r="E381">
            <v>10936.8</v>
          </cell>
          <cell r="F381">
            <v>10936</v>
          </cell>
        </row>
        <row r="382">
          <cell r="B382" t="str">
            <v>bSA54'</v>
          </cell>
          <cell r="C382" t="str">
            <v xml:space="preserve">   Bongkar SA  5 - 4'</v>
          </cell>
          <cell r="D382" t="str">
            <v>Unit</v>
          </cell>
          <cell r="E382">
            <v>113080.8</v>
          </cell>
          <cell r="F382">
            <v>113080</v>
          </cell>
        </row>
        <row r="383">
          <cell r="B383" t="str">
            <v>bSA6'</v>
          </cell>
          <cell r="C383" t="str">
            <v xml:space="preserve">   Bongkar SA  6'</v>
          </cell>
          <cell r="D383" t="str">
            <v>Unit</v>
          </cell>
          <cell r="E383">
            <v>21682.799999999999</v>
          </cell>
          <cell r="F383">
            <v>21682</v>
          </cell>
        </row>
        <row r="384">
          <cell r="B384" t="str">
            <v>bSC1'</v>
          </cell>
          <cell r="C384" t="str">
            <v xml:space="preserve">   Bongkar SC  1'</v>
          </cell>
          <cell r="D384" t="str">
            <v>Unit</v>
          </cell>
          <cell r="E384">
            <v>23791.8</v>
          </cell>
          <cell r="F384">
            <v>23791</v>
          </cell>
        </row>
        <row r="385">
          <cell r="B385" t="str">
            <v>bSC1A'</v>
          </cell>
          <cell r="C385" t="str">
            <v xml:space="preserve">   Bongkar SC  1 - A'</v>
          </cell>
          <cell r="D385" t="str">
            <v>Unit</v>
          </cell>
          <cell r="E385">
            <v>24777</v>
          </cell>
          <cell r="F385">
            <v>24777</v>
          </cell>
        </row>
        <row r="386">
          <cell r="B386" t="str">
            <v>bSC2'</v>
          </cell>
          <cell r="C386" t="str">
            <v xml:space="preserve">   Bongkar SC  2'</v>
          </cell>
          <cell r="D386" t="str">
            <v>Unit</v>
          </cell>
          <cell r="E386">
            <v>29301</v>
          </cell>
          <cell r="F386">
            <v>29301</v>
          </cell>
        </row>
        <row r="387">
          <cell r="B387" t="str">
            <v>bSC2A'</v>
          </cell>
          <cell r="C387" t="str">
            <v xml:space="preserve">   Bongkar SC  2 - A'</v>
          </cell>
          <cell r="D387" t="str">
            <v>Unit</v>
          </cell>
          <cell r="E387">
            <v>29301</v>
          </cell>
          <cell r="F387">
            <v>29301</v>
          </cell>
        </row>
        <row r="388">
          <cell r="B388" t="str">
            <v>bSC21'</v>
          </cell>
          <cell r="C388" t="str">
            <v xml:space="preserve">   Bongkar SC  2 - 1'</v>
          </cell>
          <cell r="D388" t="str">
            <v>Unit</v>
          </cell>
          <cell r="E388">
            <v>29301</v>
          </cell>
          <cell r="F388">
            <v>29301</v>
          </cell>
        </row>
        <row r="389">
          <cell r="B389" t="str">
            <v>bSC3'</v>
          </cell>
          <cell r="C389" t="str">
            <v xml:space="preserve">   Bongkar SC  3'</v>
          </cell>
          <cell r="D389" t="str">
            <v>Unit</v>
          </cell>
          <cell r="E389">
            <v>29301</v>
          </cell>
          <cell r="F389">
            <v>29301</v>
          </cell>
        </row>
        <row r="390">
          <cell r="B390" t="str">
            <v>bSC7'</v>
          </cell>
          <cell r="C390" t="str">
            <v xml:space="preserve">   Bongkar SC  7'</v>
          </cell>
          <cell r="D390" t="str">
            <v>Unit</v>
          </cell>
          <cell r="E390">
            <v>29301</v>
          </cell>
          <cell r="F390">
            <v>29301</v>
          </cell>
        </row>
        <row r="391">
          <cell r="B391" t="str">
            <v>bSC7A'</v>
          </cell>
          <cell r="C391" t="str">
            <v xml:space="preserve">   Bongkar SC  7 - A'</v>
          </cell>
          <cell r="D391" t="str">
            <v>Unit</v>
          </cell>
          <cell r="E391">
            <v>37693.799999999996</v>
          </cell>
          <cell r="F391">
            <v>37693</v>
          </cell>
        </row>
        <row r="392">
          <cell r="B392" t="str">
            <v>bSC8'</v>
          </cell>
          <cell r="C392" t="str">
            <v xml:space="preserve">   Bongkar SC  8'</v>
          </cell>
          <cell r="D392" t="str">
            <v>Unit</v>
          </cell>
          <cell r="E392">
            <v>61944.6</v>
          </cell>
          <cell r="F392">
            <v>61944</v>
          </cell>
        </row>
        <row r="393">
          <cell r="B393" t="str">
            <v>bSC8A'</v>
          </cell>
          <cell r="C393" t="str">
            <v xml:space="preserve">   Bongkar SC  8 - A'</v>
          </cell>
          <cell r="D393" t="str">
            <v>Unit</v>
          </cell>
          <cell r="E393">
            <v>61944.6</v>
          </cell>
          <cell r="F393">
            <v>61944</v>
          </cell>
        </row>
        <row r="394">
          <cell r="B394" t="str">
            <v>bSC8B'</v>
          </cell>
          <cell r="C394" t="str">
            <v xml:space="preserve">   Bongkar SC  8 - B'</v>
          </cell>
          <cell r="D394" t="str">
            <v>Unit</v>
          </cell>
          <cell r="E394">
            <v>61944.6</v>
          </cell>
          <cell r="F394">
            <v>61944</v>
          </cell>
        </row>
        <row r="395">
          <cell r="B395" t="str">
            <v>bSC8C'</v>
          </cell>
          <cell r="C395" t="str">
            <v xml:space="preserve">   Bongkar SC  8 - C'</v>
          </cell>
          <cell r="D395" t="str">
            <v>Unit</v>
          </cell>
          <cell r="E395">
            <v>98188.800000000003</v>
          </cell>
          <cell r="F395">
            <v>98188</v>
          </cell>
        </row>
        <row r="396">
          <cell r="B396" t="str">
            <v>bSC9'</v>
          </cell>
          <cell r="C396" t="str">
            <v xml:space="preserve">   Bongkar SC  9'</v>
          </cell>
          <cell r="D396" t="str">
            <v>Unit</v>
          </cell>
          <cell r="E396">
            <v>23791.8</v>
          </cell>
          <cell r="F396">
            <v>23791</v>
          </cell>
        </row>
        <row r="397">
          <cell r="B397" t="str">
            <v>bSC10'</v>
          </cell>
          <cell r="C397" t="str">
            <v xml:space="preserve">   Bongkar SC  10'</v>
          </cell>
          <cell r="D397" t="str">
            <v>Unit</v>
          </cell>
          <cell r="E397">
            <v>29301</v>
          </cell>
          <cell r="F397">
            <v>29301</v>
          </cell>
        </row>
        <row r="398">
          <cell r="B398" t="str">
            <v>bSC11'</v>
          </cell>
          <cell r="C398" t="str">
            <v xml:space="preserve">   Bongkar SC  11'</v>
          </cell>
          <cell r="D398" t="str">
            <v>Unit</v>
          </cell>
          <cell r="E398">
            <v>29301</v>
          </cell>
          <cell r="F398">
            <v>29301</v>
          </cell>
        </row>
        <row r="400">
          <cell r="C400" t="str">
            <v>KONSTRUKSI JTM 3 PHASA DOUBLE SIRKUIT</v>
          </cell>
          <cell r="F400">
            <v>0</v>
          </cell>
        </row>
        <row r="401">
          <cell r="B401" t="str">
            <v>dc1</v>
          </cell>
          <cell r="C401" t="str">
            <v>DC 1</v>
          </cell>
          <cell r="D401" t="str">
            <v>Unit</v>
          </cell>
          <cell r="E401">
            <v>83160</v>
          </cell>
          <cell r="F401">
            <v>83160</v>
          </cell>
        </row>
        <row r="402">
          <cell r="B402" t="str">
            <v>dc2</v>
          </cell>
          <cell r="C402" t="str">
            <v>DC 2</v>
          </cell>
          <cell r="D402" t="str">
            <v>Unit</v>
          </cell>
          <cell r="E402">
            <v>101280.96000000001</v>
          </cell>
          <cell r="F402">
            <v>101280</v>
          </cell>
        </row>
        <row r="403">
          <cell r="B403" t="str">
            <v>dc3</v>
          </cell>
          <cell r="C403" t="str">
            <v>DC 3</v>
          </cell>
          <cell r="D403" t="str">
            <v>Unit</v>
          </cell>
          <cell r="E403">
            <v>101280.96000000001</v>
          </cell>
          <cell r="F403">
            <v>101280</v>
          </cell>
        </row>
        <row r="404">
          <cell r="B404" t="str">
            <v>dc4</v>
          </cell>
          <cell r="C404" t="str">
            <v>DC 4</v>
          </cell>
          <cell r="D404" t="str">
            <v>Unit</v>
          </cell>
          <cell r="E404">
            <v>101280.96000000001</v>
          </cell>
          <cell r="F404">
            <v>101280</v>
          </cell>
        </row>
        <row r="405">
          <cell r="B405" t="str">
            <v>dc5</v>
          </cell>
          <cell r="C405" t="str">
            <v>DC 5</v>
          </cell>
          <cell r="D405" t="str">
            <v>Unit</v>
          </cell>
          <cell r="E405">
            <v>101280.96000000001</v>
          </cell>
          <cell r="F405">
            <v>101280</v>
          </cell>
        </row>
        <row r="406">
          <cell r="F406">
            <v>0</v>
          </cell>
        </row>
        <row r="407">
          <cell r="B407" t="str">
            <v>bdc1</v>
          </cell>
          <cell r="C407" t="str">
            <v xml:space="preserve">    Bongkar DC 1</v>
          </cell>
          <cell r="D407" t="str">
            <v>Unit</v>
          </cell>
          <cell r="E407">
            <v>49896</v>
          </cell>
          <cell r="F407">
            <v>49896</v>
          </cell>
        </row>
        <row r="408">
          <cell r="B408" t="str">
            <v>bdc2</v>
          </cell>
          <cell r="C408" t="str">
            <v xml:space="preserve">    Bongkar DC 2</v>
          </cell>
          <cell r="D408" t="str">
            <v>Unit</v>
          </cell>
          <cell r="E408">
            <v>60768.576000000001</v>
          </cell>
          <cell r="F408">
            <v>60768</v>
          </cell>
        </row>
        <row r="409">
          <cell r="B409" t="str">
            <v>bdc3</v>
          </cell>
          <cell r="C409" t="str">
            <v xml:space="preserve">    Bongkar DC 3</v>
          </cell>
          <cell r="D409" t="str">
            <v>Unit</v>
          </cell>
          <cell r="E409">
            <v>60768.576000000001</v>
          </cell>
          <cell r="F409">
            <v>60768</v>
          </cell>
        </row>
        <row r="410">
          <cell r="B410" t="str">
            <v>bdc4</v>
          </cell>
          <cell r="C410" t="str">
            <v xml:space="preserve">    Bongkar DC 4</v>
          </cell>
          <cell r="D410" t="str">
            <v>Unit</v>
          </cell>
          <cell r="E410">
            <v>60768.576000000001</v>
          </cell>
          <cell r="F410">
            <v>60768</v>
          </cell>
        </row>
        <row r="411">
          <cell r="B411" t="str">
            <v>bdc5</v>
          </cell>
          <cell r="C411" t="str">
            <v xml:space="preserve">    Bongkar DC 5</v>
          </cell>
          <cell r="D411" t="str">
            <v>Unit</v>
          </cell>
          <cell r="E411">
            <v>60768.576000000001</v>
          </cell>
          <cell r="F411">
            <v>60768</v>
          </cell>
        </row>
        <row r="413">
          <cell r="C413" t="str">
            <v>PENARIKAN KAWAT JTM 3 / 1-3 PHASA u/50 METER</v>
          </cell>
          <cell r="F413">
            <v>0</v>
          </cell>
        </row>
        <row r="414">
          <cell r="B414" t="str">
            <v>mk32415</v>
          </cell>
          <cell r="C414" t="str">
            <v>TM 3 x AAAC 240 mm2 + 1 x 150 mm2</v>
          </cell>
          <cell r="D414" t="str">
            <v>kms</v>
          </cell>
          <cell r="E414">
            <v>6000580</v>
          </cell>
          <cell r="F414">
            <v>6000580</v>
          </cell>
        </row>
        <row r="415">
          <cell r="B415" t="str">
            <v>mk32412</v>
          </cell>
          <cell r="C415" t="str">
            <v>TM 3 x AAAC 240 mm2 + 1 x 120 mm2</v>
          </cell>
          <cell r="D415" t="str">
            <v>kms</v>
          </cell>
          <cell r="E415">
            <v>6000580</v>
          </cell>
          <cell r="F415">
            <v>6000580</v>
          </cell>
        </row>
        <row r="416">
          <cell r="B416" t="str">
            <v>mk324</v>
          </cell>
          <cell r="C416" t="str">
            <v>TM 3 x AAAC 240 mm2</v>
          </cell>
          <cell r="D416" t="str">
            <v>kms</v>
          </cell>
          <cell r="E416">
            <v>4929060</v>
          </cell>
          <cell r="F416">
            <v>4929060</v>
          </cell>
        </row>
        <row r="417">
          <cell r="B417" t="str">
            <v>mk224</v>
          </cell>
          <cell r="C417" t="str">
            <v>TM 2 x AAAC 240 mm2</v>
          </cell>
          <cell r="D417" t="str">
            <v>kms</v>
          </cell>
          <cell r="E417">
            <v>3321760</v>
          </cell>
          <cell r="F417">
            <v>3321760</v>
          </cell>
        </row>
        <row r="418">
          <cell r="B418" t="str">
            <v>mk31515</v>
          </cell>
          <cell r="C418" t="str">
            <v>TM 3 x AAAC 150 mm2 + 1 x 150 mm2</v>
          </cell>
          <cell r="D418" t="str">
            <v>kms</v>
          </cell>
          <cell r="E418">
            <v>4393280</v>
          </cell>
          <cell r="F418">
            <v>4393280</v>
          </cell>
        </row>
        <row r="419">
          <cell r="B419" t="str">
            <v>mk3157</v>
          </cell>
          <cell r="C419" t="str">
            <v>TM 3 x AAAC 150 mm2 + 1 x 70 mm2</v>
          </cell>
          <cell r="D419" t="str">
            <v>kms</v>
          </cell>
          <cell r="E419">
            <v>4393280</v>
          </cell>
          <cell r="F419">
            <v>4393280</v>
          </cell>
        </row>
        <row r="420">
          <cell r="B420" t="str">
            <v>mk315</v>
          </cell>
          <cell r="C420" t="str">
            <v>TM 3 x AAAC 150 mm2</v>
          </cell>
          <cell r="D420" t="str">
            <v>kms</v>
          </cell>
          <cell r="E420">
            <v>3857520</v>
          </cell>
          <cell r="F420">
            <v>3857520</v>
          </cell>
        </row>
        <row r="421">
          <cell r="B421" t="str">
            <v>mk215</v>
          </cell>
          <cell r="C421" t="str">
            <v>TM 2 x AAAC 150 mm2</v>
          </cell>
          <cell r="D421" t="str">
            <v>kms</v>
          </cell>
          <cell r="E421">
            <v>3053940</v>
          </cell>
          <cell r="F421">
            <v>3053940</v>
          </cell>
        </row>
        <row r="422">
          <cell r="B422" t="str">
            <v>mk377</v>
          </cell>
          <cell r="C422" t="str">
            <v>TM 3 x AAAC 70 mm2 + 1 x 70 mm2</v>
          </cell>
          <cell r="D422" t="str">
            <v>kms</v>
          </cell>
          <cell r="E422">
            <v>3857520</v>
          </cell>
          <cell r="F422">
            <v>3857520</v>
          </cell>
        </row>
        <row r="423">
          <cell r="B423" t="str">
            <v>mk375</v>
          </cell>
          <cell r="C423" t="str">
            <v>TM 3 x AAAC 70 mm2 + 1 x 50 mm2</v>
          </cell>
          <cell r="D423" t="str">
            <v>kms</v>
          </cell>
          <cell r="E423">
            <v>3589720</v>
          </cell>
          <cell r="F423">
            <v>3589720</v>
          </cell>
        </row>
        <row r="424">
          <cell r="B424" t="str">
            <v>mk3735</v>
          </cell>
          <cell r="C424" t="str">
            <v>TM 3 x AAAC 70 mm2 + 1 x 35 mm2</v>
          </cell>
          <cell r="D424" t="str">
            <v>kms</v>
          </cell>
          <cell r="E424">
            <v>3589720</v>
          </cell>
          <cell r="F424">
            <v>3589720</v>
          </cell>
        </row>
        <row r="425">
          <cell r="B425" t="str">
            <v>mk37</v>
          </cell>
          <cell r="C425" t="str">
            <v>TM 3 x AAAC 70 mm2</v>
          </cell>
          <cell r="D425" t="str">
            <v>kms</v>
          </cell>
          <cell r="E425">
            <v>3321760</v>
          </cell>
          <cell r="F425">
            <v>3321760</v>
          </cell>
        </row>
        <row r="426">
          <cell r="B426" t="str">
            <v>mk27</v>
          </cell>
          <cell r="C426" t="str">
            <v>TM 2 x AAAC 70 mm2</v>
          </cell>
          <cell r="D426" t="str">
            <v>kms</v>
          </cell>
          <cell r="E426">
            <v>2250220</v>
          </cell>
          <cell r="F426">
            <v>2250220</v>
          </cell>
        </row>
        <row r="427">
          <cell r="B427" t="str">
            <v>mk33535</v>
          </cell>
          <cell r="C427" t="str">
            <v>TM 3 x AAAC 35 mm2 + 1 x 35 mm2</v>
          </cell>
          <cell r="D427" t="str">
            <v>kms</v>
          </cell>
          <cell r="E427">
            <v>2785980</v>
          </cell>
          <cell r="F427">
            <v>2785980</v>
          </cell>
        </row>
        <row r="428">
          <cell r="B428" t="str">
            <v>mk335</v>
          </cell>
          <cell r="C428" t="str">
            <v>TM 3 x AAAC 35 mm2</v>
          </cell>
          <cell r="D428" t="str">
            <v>kms</v>
          </cell>
          <cell r="E428">
            <v>2250220</v>
          </cell>
          <cell r="F428">
            <v>2250220</v>
          </cell>
        </row>
        <row r="429">
          <cell r="B429" t="str">
            <v>mk235</v>
          </cell>
          <cell r="C429" t="str">
            <v>TM 2 x AAAC 35 mm2</v>
          </cell>
          <cell r="D429" t="str">
            <v>kms</v>
          </cell>
          <cell r="E429">
            <v>1714460</v>
          </cell>
          <cell r="F429">
            <v>1714460</v>
          </cell>
        </row>
        <row r="430">
          <cell r="B430" t="str">
            <v>mk1157</v>
          </cell>
          <cell r="C430" t="str">
            <v>TM 1 x AAAC 150 mm2 + 1 x 70 mm2</v>
          </cell>
          <cell r="D430" t="str">
            <v>kms</v>
          </cell>
          <cell r="E430">
            <v>3321760</v>
          </cell>
          <cell r="F430">
            <v>3321760</v>
          </cell>
        </row>
        <row r="431">
          <cell r="B431" t="str">
            <v>mk1127</v>
          </cell>
          <cell r="C431" t="str">
            <v>TM 1 x AAAC 120 mm2 + 1 x 70 mm2</v>
          </cell>
          <cell r="D431" t="str">
            <v>kms</v>
          </cell>
          <cell r="E431">
            <v>3065920</v>
          </cell>
          <cell r="F431">
            <v>3065920</v>
          </cell>
        </row>
        <row r="432">
          <cell r="B432" t="str">
            <v>mk1177</v>
          </cell>
          <cell r="C432" t="str">
            <v>TM 1 x AAAC 70 mm2 + 1 x 70 mm2</v>
          </cell>
          <cell r="D432" t="str">
            <v>kms</v>
          </cell>
          <cell r="E432">
            <v>2785980</v>
          </cell>
          <cell r="F432">
            <v>2785980</v>
          </cell>
        </row>
        <row r="433">
          <cell r="B433" t="str">
            <v>mk175</v>
          </cell>
          <cell r="C433" t="str">
            <v>TM 1 x AAAC 70 mm2 + 1 x 50 mm2</v>
          </cell>
          <cell r="D433" t="str">
            <v>kms</v>
          </cell>
          <cell r="E433">
            <v>2785980</v>
          </cell>
          <cell r="F433">
            <v>2785980</v>
          </cell>
        </row>
        <row r="434">
          <cell r="B434" t="str">
            <v>mk1735</v>
          </cell>
          <cell r="C434" t="str">
            <v>TM 1 x AAAC 70 mm2 + 1 x 35 mm2</v>
          </cell>
          <cell r="D434" t="str">
            <v>kms</v>
          </cell>
          <cell r="E434">
            <v>2250220</v>
          </cell>
          <cell r="F434">
            <v>2250220</v>
          </cell>
        </row>
        <row r="435">
          <cell r="B435" t="str">
            <v>mk13535</v>
          </cell>
          <cell r="C435" t="str">
            <v>TM 1 x AAAC 35 mm2 + 1 x 35 mm2</v>
          </cell>
          <cell r="D435" t="str">
            <v>kms</v>
          </cell>
          <cell r="E435">
            <v>1714460</v>
          </cell>
          <cell r="F435">
            <v>1714460</v>
          </cell>
        </row>
        <row r="436">
          <cell r="B436" t="str">
            <v>mk17</v>
          </cell>
          <cell r="C436" t="str">
            <v>TM 1 x AAAC 70 mm2</v>
          </cell>
          <cell r="D436" t="str">
            <v>kms</v>
          </cell>
          <cell r="E436">
            <v>1446640</v>
          </cell>
          <cell r="F436">
            <v>1446640</v>
          </cell>
        </row>
        <row r="437">
          <cell r="B437" t="str">
            <v>mk19</v>
          </cell>
          <cell r="C437" t="str">
            <v>TM 1 x AAAC 90 mm2</v>
          </cell>
          <cell r="D437" t="str">
            <v>kms</v>
          </cell>
          <cell r="E437">
            <v>1446640</v>
          </cell>
          <cell r="F437">
            <v>1446640</v>
          </cell>
        </row>
        <row r="438">
          <cell r="B438" t="str">
            <v>mk15</v>
          </cell>
          <cell r="C438" t="str">
            <v>TM 1 x AAAC 50 mm2</v>
          </cell>
          <cell r="D438" t="str">
            <v>kms</v>
          </cell>
          <cell r="E438">
            <v>1446640</v>
          </cell>
          <cell r="F438">
            <v>1446640</v>
          </cell>
        </row>
        <row r="439">
          <cell r="B439" t="str">
            <v>mk135</v>
          </cell>
          <cell r="C439" t="str">
            <v>TM 1 x AAAC 35 mm2</v>
          </cell>
          <cell r="D439" t="str">
            <v>kms</v>
          </cell>
          <cell r="E439">
            <v>1178680</v>
          </cell>
          <cell r="F439">
            <v>1178680</v>
          </cell>
        </row>
        <row r="440">
          <cell r="B440" t="str">
            <v>mk124</v>
          </cell>
          <cell r="C440" t="str">
            <v>TM 1 x AAAC 240 mm2</v>
          </cell>
          <cell r="D440" t="str">
            <v>kms</v>
          </cell>
          <cell r="E440">
            <v>1660880</v>
          </cell>
          <cell r="F440">
            <v>1660880</v>
          </cell>
        </row>
        <row r="441">
          <cell r="B441" t="str">
            <v>Nt115</v>
          </cell>
          <cell r="C441" t="str">
            <v>Netral 1 x AAAC 150 mm2</v>
          </cell>
          <cell r="D441" t="str">
            <v>kms</v>
          </cell>
          <cell r="E441">
            <v>1446640</v>
          </cell>
          <cell r="F441">
            <v>1446640</v>
          </cell>
        </row>
        <row r="442">
          <cell r="B442" t="str">
            <v>Nt17</v>
          </cell>
          <cell r="C442" t="str">
            <v>Netral 1 x AAAC 70 mm2</v>
          </cell>
          <cell r="D442" t="str">
            <v>kms</v>
          </cell>
          <cell r="E442">
            <v>1446640</v>
          </cell>
          <cell r="F442">
            <v>1446640</v>
          </cell>
        </row>
        <row r="443">
          <cell r="B443" t="str">
            <v>Nt15</v>
          </cell>
          <cell r="C443" t="str">
            <v>Netral 1 x AAAC 50 mm2</v>
          </cell>
          <cell r="D443" t="str">
            <v>kms</v>
          </cell>
          <cell r="E443">
            <v>1446640</v>
          </cell>
          <cell r="F443">
            <v>1446640</v>
          </cell>
        </row>
        <row r="444">
          <cell r="B444" t="str">
            <v>Nt135</v>
          </cell>
          <cell r="C444" t="str">
            <v>Netral 1 x AAAC 35 mm2</v>
          </cell>
          <cell r="D444" t="str">
            <v>kms</v>
          </cell>
          <cell r="E444">
            <v>1178680</v>
          </cell>
          <cell r="F444">
            <v>1178680</v>
          </cell>
        </row>
        <row r="446">
          <cell r="B446" t="str">
            <v>bmk32415</v>
          </cell>
          <cell r="C446" t="str">
            <v xml:space="preserve">    Bongkar TM 3 x AAAC 240 mm2 + 1 x 150 mm2</v>
          </cell>
          <cell r="D446" t="str">
            <v>kms</v>
          </cell>
          <cell r="E446">
            <v>3600340</v>
          </cell>
          <cell r="F446">
            <v>3600340</v>
          </cell>
        </row>
        <row r="447">
          <cell r="B447" t="str">
            <v>bmk32412</v>
          </cell>
          <cell r="C447" t="str">
            <v xml:space="preserve">    Bongkar TM 3 x AAAC 240 mm2 + 1 x 120 mm2</v>
          </cell>
          <cell r="D447" t="str">
            <v>kms</v>
          </cell>
          <cell r="E447">
            <v>3600340</v>
          </cell>
          <cell r="F447">
            <v>3600340</v>
          </cell>
        </row>
        <row r="448">
          <cell r="B448" t="str">
            <v>bmk324</v>
          </cell>
          <cell r="C448" t="str">
            <v xml:space="preserve">    Bongkar TM 3 x AAAC 240 mm2</v>
          </cell>
          <cell r="D448" t="str">
            <v>kms</v>
          </cell>
          <cell r="E448">
            <v>2957420</v>
          </cell>
          <cell r="F448">
            <v>2957420</v>
          </cell>
        </row>
        <row r="449">
          <cell r="B449" t="str">
            <v>bmk224</v>
          </cell>
          <cell r="C449" t="str">
            <v xml:space="preserve">    Bongkar TM 2 x AAAC 240 mm2</v>
          </cell>
          <cell r="D449" t="str">
            <v>kms</v>
          </cell>
          <cell r="E449">
            <v>1993040</v>
          </cell>
          <cell r="F449">
            <v>1993040</v>
          </cell>
        </row>
        <row r="450">
          <cell r="B450" t="str">
            <v>bmk31515</v>
          </cell>
          <cell r="C450" t="str">
            <v xml:space="preserve">    Bongkar TM 3 x AAAC 150 mm2 + 1 x 150 mm2</v>
          </cell>
          <cell r="D450" t="str">
            <v>kms</v>
          </cell>
          <cell r="E450">
            <v>2635960</v>
          </cell>
          <cell r="F450">
            <v>2635960</v>
          </cell>
        </row>
        <row r="451">
          <cell r="B451" t="str">
            <v>bmk3157</v>
          </cell>
          <cell r="C451" t="str">
            <v xml:space="preserve">    Bongkar TM 3 x AAAC 150 mm2 + 1 x 70 mm2</v>
          </cell>
          <cell r="D451" t="str">
            <v>kms</v>
          </cell>
          <cell r="E451">
            <v>2635960</v>
          </cell>
          <cell r="F451">
            <v>2635960</v>
          </cell>
        </row>
        <row r="452">
          <cell r="B452" t="str">
            <v>bmk315</v>
          </cell>
          <cell r="C452" t="str">
            <v xml:space="preserve">    Bongkar TM 3 x AAAC 150 mm2</v>
          </cell>
          <cell r="D452" t="str">
            <v>kms</v>
          </cell>
          <cell r="E452">
            <v>2314500</v>
          </cell>
          <cell r="F452">
            <v>2314500</v>
          </cell>
        </row>
        <row r="453">
          <cell r="B453" t="str">
            <v>bmk215</v>
          </cell>
          <cell r="C453" t="str">
            <v xml:space="preserve">    Bongkar TM 2 x AAAC 150 mm2</v>
          </cell>
          <cell r="D453" t="str">
            <v>kms</v>
          </cell>
          <cell r="E453">
            <v>1832360</v>
          </cell>
          <cell r="F453">
            <v>1832360</v>
          </cell>
        </row>
        <row r="454">
          <cell r="B454" t="str">
            <v>bmk377</v>
          </cell>
          <cell r="C454" t="str">
            <v xml:space="preserve">    Bongkar TM 3 x AAAC 70 mm2 + 1 x 70 mm2</v>
          </cell>
          <cell r="D454" t="str">
            <v>kms</v>
          </cell>
          <cell r="E454">
            <v>2314500</v>
          </cell>
          <cell r="F454">
            <v>2314500</v>
          </cell>
        </row>
        <row r="455">
          <cell r="B455" t="str">
            <v>bmk375</v>
          </cell>
          <cell r="C455" t="str">
            <v xml:space="preserve">    Bongkar TM 3 x AAAC 70 mm2 + 1 x 50 mm2</v>
          </cell>
          <cell r="D455" t="str">
            <v>kms</v>
          </cell>
          <cell r="E455">
            <v>2153820</v>
          </cell>
          <cell r="F455">
            <v>2153820</v>
          </cell>
        </row>
        <row r="456">
          <cell r="B456" t="str">
            <v>bmk3735</v>
          </cell>
          <cell r="C456" t="str">
            <v xml:space="preserve">    Bongkar TM 3 x AAAC 70 mm2 + 1 x 35 mm2</v>
          </cell>
          <cell r="D456" t="str">
            <v>kms</v>
          </cell>
          <cell r="E456">
            <v>2153820</v>
          </cell>
          <cell r="F456">
            <v>2153820</v>
          </cell>
        </row>
        <row r="457">
          <cell r="B457" t="str">
            <v>bmk37</v>
          </cell>
          <cell r="C457" t="str">
            <v xml:space="preserve">    Bongkar TM 3 x AAAC 70 mm2</v>
          </cell>
          <cell r="D457" t="str">
            <v>kms</v>
          </cell>
          <cell r="E457">
            <v>1993040</v>
          </cell>
          <cell r="F457">
            <v>1993040</v>
          </cell>
        </row>
        <row r="458">
          <cell r="B458" t="str">
            <v>bmk27</v>
          </cell>
          <cell r="C458" t="str">
            <v xml:space="preserve">    Bongkar TM 2 x AAAC 70 mm2</v>
          </cell>
          <cell r="D458" t="str">
            <v>kms</v>
          </cell>
          <cell r="E458">
            <v>1350120</v>
          </cell>
          <cell r="F458">
            <v>1350120</v>
          </cell>
        </row>
        <row r="459">
          <cell r="B459" t="str">
            <v>bmk33535</v>
          </cell>
          <cell r="C459" t="str">
            <v xml:space="preserve">    Bongkar TM 3 x AAAC 35 mm2 + 1 x 35 mm2</v>
          </cell>
          <cell r="D459" t="str">
            <v>kms</v>
          </cell>
          <cell r="E459">
            <v>1671580</v>
          </cell>
          <cell r="F459">
            <v>1671580</v>
          </cell>
        </row>
        <row r="460">
          <cell r="B460" t="str">
            <v>bmk335</v>
          </cell>
          <cell r="C460" t="str">
            <v xml:space="preserve">    Bongkar TM 3 x AAAC 35 mm2</v>
          </cell>
          <cell r="D460" t="str">
            <v>kms</v>
          </cell>
          <cell r="E460">
            <v>1350120</v>
          </cell>
          <cell r="F460">
            <v>1350120</v>
          </cell>
        </row>
        <row r="461">
          <cell r="B461" t="str">
            <v>bmk225</v>
          </cell>
          <cell r="C461" t="str">
            <v xml:space="preserve">    Bongkar TM 2 x AAAC 25 mm2</v>
          </cell>
          <cell r="D461" t="str">
            <v>kms</v>
          </cell>
          <cell r="E461">
            <v>1028660</v>
          </cell>
          <cell r="F461">
            <v>1028660</v>
          </cell>
        </row>
        <row r="462">
          <cell r="B462" t="str">
            <v>bmk235</v>
          </cell>
          <cell r="C462" t="str">
            <v xml:space="preserve">    Bongkar TM 2 x AAAC 35 mm2</v>
          </cell>
          <cell r="D462" t="str">
            <v>kms</v>
          </cell>
          <cell r="E462">
            <v>1028660</v>
          </cell>
          <cell r="F462">
            <v>1028660</v>
          </cell>
        </row>
        <row r="463">
          <cell r="B463" t="str">
            <v>bmk1157</v>
          </cell>
          <cell r="C463" t="str">
            <v xml:space="preserve">    Bongkar TM 1 x AAAC 150 mm2 + 1 x 70 mm2</v>
          </cell>
          <cell r="D463" t="str">
            <v>kms</v>
          </cell>
          <cell r="E463">
            <v>1993040</v>
          </cell>
          <cell r="F463">
            <v>1993040</v>
          </cell>
        </row>
        <row r="464">
          <cell r="B464" t="str">
            <v>bmk1127</v>
          </cell>
          <cell r="C464" t="str">
            <v xml:space="preserve">    Bongkar TM 1 x AAAC 120 mm2 + 1 x 70 mm2</v>
          </cell>
          <cell r="D464" t="str">
            <v>kms</v>
          </cell>
          <cell r="E464">
            <v>1839540</v>
          </cell>
          <cell r="F464">
            <v>1839540</v>
          </cell>
        </row>
        <row r="465">
          <cell r="B465" t="str">
            <v>bmk1177</v>
          </cell>
          <cell r="C465" t="str">
            <v xml:space="preserve">    Bongkar TM 1 x AAAC 70 mm2 + 1 x 70 mm2</v>
          </cell>
          <cell r="D465" t="str">
            <v>kms</v>
          </cell>
          <cell r="E465">
            <v>1671580</v>
          </cell>
          <cell r="F465">
            <v>1671580</v>
          </cell>
        </row>
        <row r="466">
          <cell r="B466" t="str">
            <v>bmk175</v>
          </cell>
          <cell r="C466" t="str">
            <v xml:space="preserve">    Bongkar TM 1 x AAAC 70 mm2 + 1 x 50 mm2</v>
          </cell>
          <cell r="D466" t="str">
            <v>kms</v>
          </cell>
          <cell r="E466">
            <v>1671580</v>
          </cell>
          <cell r="F466">
            <v>1671580</v>
          </cell>
        </row>
        <row r="467">
          <cell r="B467" t="str">
            <v>bmk1735</v>
          </cell>
          <cell r="C467" t="str">
            <v xml:space="preserve">    Bongkar TM 1 x AAAC 70 mm2 + 1 x 35 mm2</v>
          </cell>
          <cell r="D467" t="str">
            <v>kms</v>
          </cell>
          <cell r="E467">
            <v>1350120</v>
          </cell>
          <cell r="F467">
            <v>1350120</v>
          </cell>
        </row>
        <row r="468">
          <cell r="B468" t="str">
            <v>bmk13535</v>
          </cell>
          <cell r="C468" t="str">
            <v xml:space="preserve">    Bongkar TM 1 x AAAC 35 mm2 + 1 x 35 mm2</v>
          </cell>
          <cell r="D468" t="str">
            <v>kms</v>
          </cell>
          <cell r="E468">
            <v>1028660</v>
          </cell>
          <cell r="F468">
            <v>1028660</v>
          </cell>
        </row>
        <row r="469">
          <cell r="B469" t="str">
            <v>bmk17</v>
          </cell>
          <cell r="C469" t="str">
            <v xml:space="preserve">    Bongkar TM 1 x AAAC 70 mm2</v>
          </cell>
          <cell r="D469" t="str">
            <v>kms</v>
          </cell>
          <cell r="E469">
            <v>867980</v>
          </cell>
          <cell r="F469">
            <v>867980</v>
          </cell>
        </row>
        <row r="470">
          <cell r="B470" t="str">
            <v>bmk15</v>
          </cell>
          <cell r="C470" t="str">
            <v xml:space="preserve">    Bongkar TM 1 x AAAC 50 mm2</v>
          </cell>
          <cell r="D470" t="str">
            <v>kms</v>
          </cell>
          <cell r="E470">
            <v>867980</v>
          </cell>
          <cell r="F470">
            <v>867980</v>
          </cell>
        </row>
        <row r="471">
          <cell r="B471" t="str">
            <v>bmk135</v>
          </cell>
          <cell r="C471" t="str">
            <v xml:space="preserve">    Bongkar TM 1 x AAAC 35 mm2</v>
          </cell>
          <cell r="D471" t="str">
            <v>kms</v>
          </cell>
          <cell r="E471">
            <v>707200</v>
          </cell>
          <cell r="F471">
            <v>707200</v>
          </cell>
        </row>
        <row r="472">
          <cell r="B472" t="str">
            <v>bmk124</v>
          </cell>
          <cell r="C472" t="str">
            <v xml:space="preserve">    Bongkar TM 1 x AAAC 240 mm2</v>
          </cell>
          <cell r="D472" t="str">
            <v>kms</v>
          </cell>
          <cell r="E472">
            <v>996520</v>
          </cell>
          <cell r="F472">
            <v>996520</v>
          </cell>
        </row>
        <row r="473">
          <cell r="B473" t="str">
            <v>BNt17</v>
          </cell>
          <cell r="C473" t="str">
            <v xml:space="preserve">    Bongkar Netral  1 x AAAC 70 mm2</v>
          </cell>
          <cell r="D473" t="str">
            <v>kms</v>
          </cell>
          <cell r="E473">
            <v>867980</v>
          </cell>
          <cell r="F473">
            <v>867980</v>
          </cell>
        </row>
        <row r="474">
          <cell r="B474" t="str">
            <v>BNt15</v>
          </cell>
          <cell r="C474" t="str">
            <v xml:space="preserve">    Bongkar Netral  1 x AAAC 50 mm2</v>
          </cell>
          <cell r="D474" t="str">
            <v>kms</v>
          </cell>
          <cell r="E474">
            <v>867980</v>
          </cell>
          <cell r="F474">
            <v>867980</v>
          </cell>
        </row>
        <row r="475">
          <cell r="B475" t="str">
            <v>BNt135</v>
          </cell>
          <cell r="C475" t="str">
            <v xml:space="preserve">    Bongkar Netral  1 x AAAC 35 mm2</v>
          </cell>
          <cell r="D475" t="str">
            <v>kms</v>
          </cell>
          <cell r="E475">
            <v>707200</v>
          </cell>
          <cell r="F475">
            <v>707200</v>
          </cell>
        </row>
        <row r="476">
          <cell r="B476" t="str">
            <v>BMK125</v>
          </cell>
          <cell r="C476" t="str">
            <v xml:space="preserve">    Bongkar TM 1 x AAAC 25 mm2</v>
          </cell>
          <cell r="D476" t="str">
            <v>kms</v>
          </cell>
          <cell r="E476">
            <v>707200</v>
          </cell>
          <cell r="F476">
            <v>707200</v>
          </cell>
        </row>
        <row r="477">
          <cell r="D477" t="str">
            <v>kms</v>
          </cell>
          <cell r="E477">
            <v>0</v>
          </cell>
          <cell r="F477">
            <v>0</v>
          </cell>
        </row>
        <row r="478">
          <cell r="B478" t="str">
            <v>smk32415</v>
          </cell>
          <cell r="C478" t="str">
            <v xml:space="preserve">    Saging TM 3 x AAAC 240 mm2 + 1 x 150 mm2</v>
          </cell>
          <cell r="D478" t="str">
            <v>kms</v>
          </cell>
          <cell r="E478">
            <v>3600340</v>
          </cell>
          <cell r="F478">
            <v>3600340</v>
          </cell>
        </row>
        <row r="479">
          <cell r="B479" t="str">
            <v>smk32412</v>
          </cell>
          <cell r="C479" t="str">
            <v xml:space="preserve">    Saging TM 3 x AAAC 240 mm2 + 1 x 120 mm2</v>
          </cell>
          <cell r="D479" t="str">
            <v>kms</v>
          </cell>
          <cell r="E479">
            <v>3600340</v>
          </cell>
          <cell r="F479">
            <v>3600340</v>
          </cell>
        </row>
        <row r="480">
          <cell r="B480" t="str">
            <v>smk324</v>
          </cell>
          <cell r="C480" t="str">
            <v xml:space="preserve">    Saging TM 3 x AAAC 240 mm2</v>
          </cell>
          <cell r="D480" t="str">
            <v>kms</v>
          </cell>
          <cell r="E480">
            <v>2957420</v>
          </cell>
          <cell r="F480">
            <v>2957420</v>
          </cell>
        </row>
        <row r="481">
          <cell r="B481" t="str">
            <v>smk224</v>
          </cell>
          <cell r="C481" t="str">
            <v xml:space="preserve">    Saging TM 2 x AAAC 240 mm2</v>
          </cell>
          <cell r="D481" t="str">
            <v>kms</v>
          </cell>
          <cell r="E481">
            <v>1993040</v>
          </cell>
          <cell r="F481">
            <v>1993040</v>
          </cell>
        </row>
        <row r="482">
          <cell r="B482" t="str">
            <v>smk31515</v>
          </cell>
          <cell r="C482" t="str">
            <v xml:space="preserve">    Saging TM 3 x AAAC 150 mm2 + 1 x 150 mm2</v>
          </cell>
          <cell r="D482" t="str">
            <v>kms</v>
          </cell>
          <cell r="E482">
            <v>2635960</v>
          </cell>
          <cell r="F482">
            <v>2635960</v>
          </cell>
        </row>
        <row r="483">
          <cell r="B483" t="str">
            <v>smk3157</v>
          </cell>
          <cell r="C483" t="str">
            <v xml:space="preserve">    Saging TM 3 x AAAC 150 mm2 + 1 x 70 mm2</v>
          </cell>
          <cell r="D483" t="str">
            <v>kms</v>
          </cell>
          <cell r="E483">
            <v>2635960</v>
          </cell>
          <cell r="F483">
            <v>2635960</v>
          </cell>
        </row>
        <row r="484">
          <cell r="B484" t="str">
            <v>smk315</v>
          </cell>
          <cell r="C484" t="str">
            <v xml:space="preserve">    Saging TM 3 x AAAC 150 mm2</v>
          </cell>
          <cell r="D484" t="str">
            <v>kms</v>
          </cell>
          <cell r="E484">
            <v>2314500</v>
          </cell>
          <cell r="F484">
            <v>2314500</v>
          </cell>
        </row>
        <row r="485">
          <cell r="B485" t="str">
            <v>smk215</v>
          </cell>
          <cell r="C485" t="str">
            <v xml:space="preserve">    Saging TM 2 x AAAC 150 mm2</v>
          </cell>
          <cell r="D485" t="str">
            <v>kms</v>
          </cell>
          <cell r="E485">
            <v>1832360</v>
          </cell>
          <cell r="F485">
            <v>1832360</v>
          </cell>
        </row>
        <row r="486">
          <cell r="B486" t="str">
            <v>smk377</v>
          </cell>
          <cell r="C486" t="str">
            <v xml:space="preserve">    Saging TM 3 x AAAC 70 mm2 + 1 x 70 mm2</v>
          </cell>
          <cell r="D486" t="str">
            <v>kms</v>
          </cell>
          <cell r="E486">
            <v>2314500</v>
          </cell>
          <cell r="F486">
            <v>2314500</v>
          </cell>
        </row>
        <row r="487">
          <cell r="B487" t="str">
            <v>smk375</v>
          </cell>
          <cell r="C487" t="str">
            <v xml:space="preserve">    Saging TM 3 x AAAC 70 mm2 + 1 x 50 mm2</v>
          </cell>
          <cell r="D487" t="str">
            <v>kms</v>
          </cell>
          <cell r="E487">
            <v>2153820</v>
          </cell>
          <cell r="F487">
            <v>2153820</v>
          </cell>
        </row>
        <row r="488">
          <cell r="B488" t="str">
            <v>smk3735</v>
          </cell>
          <cell r="C488" t="str">
            <v xml:space="preserve">    Saging TM 3 x AAAC 70 mm2 + 1 x 35 mm2</v>
          </cell>
          <cell r="D488" t="str">
            <v>kms</v>
          </cell>
          <cell r="E488">
            <v>2153820</v>
          </cell>
          <cell r="F488">
            <v>2153820</v>
          </cell>
        </row>
        <row r="489">
          <cell r="B489" t="str">
            <v>smk37</v>
          </cell>
          <cell r="C489" t="str">
            <v xml:space="preserve">    Saging TM 3 x AAAC 70 mm2</v>
          </cell>
          <cell r="D489" t="str">
            <v>kms</v>
          </cell>
          <cell r="E489">
            <v>1993040</v>
          </cell>
          <cell r="F489">
            <v>1993040</v>
          </cell>
        </row>
        <row r="490">
          <cell r="B490" t="str">
            <v>smk27</v>
          </cell>
          <cell r="C490" t="str">
            <v xml:space="preserve">    Saging TM 2 x AAAC 70 mm2</v>
          </cell>
          <cell r="D490" t="str">
            <v>kms</v>
          </cell>
          <cell r="E490">
            <v>1350120</v>
          </cell>
          <cell r="F490">
            <v>1350120</v>
          </cell>
        </row>
        <row r="491">
          <cell r="B491" t="str">
            <v>smk33535</v>
          </cell>
          <cell r="C491" t="str">
            <v xml:space="preserve">    Saging TM 3 x AAAC 35 mm2 + 1 x 35 mm2</v>
          </cell>
          <cell r="D491" t="str">
            <v>kms</v>
          </cell>
          <cell r="E491">
            <v>1671580</v>
          </cell>
          <cell r="F491">
            <v>1671580</v>
          </cell>
        </row>
        <row r="492">
          <cell r="B492" t="str">
            <v>smk335</v>
          </cell>
          <cell r="C492" t="str">
            <v xml:space="preserve">    Saging TM 3 x AAAC 35 mm2</v>
          </cell>
          <cell r="D492" t="str">
            <v>kms</v>
          </cell>
          <cell r="E492">
            <v>1350120</v>
          </cell>
          <cell r="F492">
            <v>1350120</v>
          </cell>
        </row>
        <row r="493">
          <cell r="B493" t="str">
            <v>smk235</v>
          </cell>
          <cell r="C493" t="str">
            <v xml:space="preserve">    Saging TM 2 x AAAC 35 mm2</v>
          </cell>
          <cell r="D493" t="str">
            <v>kms</v>
          </cell>
          <cell r="E493">
            <v>1028660</v>
          </cell>
          <cell r="F493">
            <v>1028660</v>
          </cell>
        </row>
        <row r="494">
          <cell r="B494" t="str">
            <v>smk1157</v>
          </cell>
          <cell r="C494" t="str">
            <v xml:space="preserve">    Saging TM 1 x x AAAC 150 mm2 + 1 x 70 mm2</v>
          </cell>
          <cell r="D494" t="str">
            <v>kms</v>
          </cell>
          <cell r="E494">
            <v>1993040</v>
          </cell>
          <cell r="F494">
            <v>1993040</v>
          </cell>
        </row>
        <row r="495">
          <cell r="B495" t="str">
            <v>smk1127</v>
          </cell>
          <cell r="C495" t="str">
            <v xml:space="preserve">    Saging TM 1 x x AAAC 120 mm2 + 1 x 70 mm2</v>
          </cell>
          <cell r="D495" t="str">
            <v>kms</v>
          </cell>
          <cell r="E495">
            <v>1839540</v>
          </cell>
          <cell r="F495">
            <v>1839540</v>
          </cell>
        </row>
        <row r="496">
          <cell r="B496" t="str">
            <v>smk1177</v>
          </cell>
          <cell r="C496" t="str">
            <v xml:space="preserve">    Saging TM 1 x x AAAC 70 mm2 + 1 x 70 mm2</v>
          </cell>
          <cell r="D496" t="str">
            <v>kms</v>
          </cell>
          <cell r="E496">
            <v>1671580</v>
          </cell>
          <cell r="F496">
            <v>1671580</v>
          </cell>
        </row>
        <row r="497">
          <cell r="B497" t="str">
            <v>smk175</v>
          </cell>
          <cell r="C497" t="str">
            <v xml:space="preserve">    Saging TM 1 x x AAAC 70 mm2 + 1 x 50 mm2</v>
          </cell>
          <cell r="D497" t="str">
            <v>kms</v>
          </cell>
          <cell r="E497">
            <v>1671580</v>
          </cell>
          <cell r="F497">
            <v>1671580</v>
          </cell>
        </row>
        <row r="498">
          <cell r="B498" t="str">
            <v>smk1735</v>
          </cell>
          <cell r="C498" t="str">
            <v xml:space="preserve">    Saging TM 1 x x AAAC 70 mm2 + 1 x 35 mm2</v>
          </cell>
          <cell r="D498" t="str">
            <v>kms</v>
          </cell>
          <cell r="E498">
            <v>1350120</v>
          </cell>
          <cell r="F498">
            <v>1350120</v>
          </cell>
        </row>
        <row r="499">
          <cell r="B499" t="str">
            <v>smk13535</v>
          </cell>
          <cell r="C499" t="str">
            <v xml:space="preserve">    Saging TM 1 x x AAAC 35 mm2 + 1 x 35 mm2</v>
          </cell>
          <cell r="D499" t="str">
            <v>kms</v>
          </cell>
          <cell r="E499">
            <v>1028660</v>
          </cell>
          <cell r="F499">
            <v>1028660</v>
          </cell>
        </row>
        <row r="500">
          <cell r="B500" t="str">
            <v>smk17</v>
          </cell>
          <cell r="C500" t="str">
            <v xml:space="preserve">    Saging TM 1 x x AAAC 70 mm2</v>
          </cell>
          <cell r="D500" t="str">
            <v>kms</v>
          </cell>
          <cell r="E500">
            <v>867980</v>
          </cell>
          <cell r="F500">
            <v>867980</v>
          </cell>
        </row>
        <row r="501">
          <cell r="B501" t="str">
            <v>smk15</v>
          </cell>
          <cell r="C501" t="str">
            <v xml:space="preserve">    Saging TM 1 x x AAAC 50 mm2</v>
          </cell>
          <cell r="D501" t="str">
            <v>kms</v>
          </cell>
          <cell r="E501">
            <v>867980</v>
          </cell>
          <cell r="F501">
            <v>867980</v>
          </cell>
        </row>
        <row r="502">
          <cell r="B502" t="str">
            <v>smk135</v>
          </cell>
          <cell r="C502" t="str">
            <v xml:space="preserve">    Saging TM 1 x x AAAC 35 mm2</v>
          </cell>
          <cell r="D502" t="str">
            <v>kms</v>
          </cell>
          <cell r="E502">
            <v>707200</v>
          </cell>
          <cell r="F502">
            <v>707200</v>
          </cell>
        </row>
        <row r="503">
          <cell r="B503" t="str">
            <v>smk124</v>
          </cell>
          <cell r="C503" t="str">
            <v xml:space="preserve">    Saging TM 1 x AAAC 240 mm2</v>
          </cell>
          <cell r="D503" t="str">
            <v>kms</v>
          </cell>
          <cell r="E503">
            <v>996520</v>
          </cell>
          <cell r="F503">
            <v>996520</v>
          </cell>
        </row>
        <row r="504">
          <cell r="B504" t="str">
            <v>SNt115</v>
          </cell>
          <cell r="C504" t="str">
            <v xml:space="preserve">    Saging  Netral  1 x AAAC 150 mm2</v>
          </cell>
          <cell r="D504" t="str">
            <v>kms</v>
          </cell>
          <cell r="E504">
            <v>867980</v>
          </cell>
          <cell r="F504">
            <v>867980</v>
          </cell>
        </row>
        <row r="505">
          <cell r="B505" t="str">
            <v>SNt17</v>
          </cell>
          <cell r="C505" t="str">
            <v xml:space="preserve">    Saging  Netral  1 x AAAC 70 mm2</v>
          </cell>
          <cell r="D505" t="str">
            <v>kms</v>
          </cell>
          <cell r="E505">
            <v>867980</v>
          </cell>
          <cell r="F505">
            <v>867980</v>
          </cell>
        </row>
        <row r="506">
          <cell r="B506" t="str">
            <v>SNt15</v>
          </cell>
          <cell r="C506" t="str">
            <v xml:space="preserve">    Saging  Netral 1 x AAAC 50 mm2</v>
          </cell>
          <cell r="D506" t="str">
            <v>kms</v>
          </cell>
          <cell r="E506">
            <v>707200</v>
          </cell>
          <cell r="F506">
            <v>707200</v>
          </cell>
        </row>
        <row r="507">
          <cell r="B507" t="str">
            <v>SNt135</v>
          </cell>
          <cell r="C507" t="str">
            <v xml:space="preserve">    Saging  Netral  1 x AAAC 35 mm2</v>
          </cell>
          <cell r="D507" t="str">
            <v>kms</v>
          </cell>
          <cell r="E507">
            <v>589464</v>
          </cell>
          <cell r="F507">
            <v>589464</v>
          </cell>
        </row>
        <row r="509">
          <cell r="C509" t="str">
            <v>UPAH BORONGAN PEKERJAAN JTR 220 V</v>
          </cell>
          <cell r="F509">
            <v>0</v>
          </cell>
        </row>
        <row r="510">
          <cell r="C510" t="str">
            <v>PEMASANGAN PERLENGKAPAN PADA TIANG</v>
          </cell>
          <cell r="F510">
            <v>0</v>
          </cell>
        </row>
        <row r="511">
          <cell r="B511" t="str">
            <v>SJ5</v>
          </cell>
          <cell r="C511" t="str">
            <v>SJ 5</v>
          </cell>
          <cell r="D511" t="str">
            <v>Unit</v>
          </cell>
          <cell r="E511">
            <v>13289</v>
          </cell>
          <cell r="F511">
            <v>13289</v>
          </cell>
        </row>
        <row r="512">
          <cell r="B512" t="str">
            <v>SJ8</v>
          </cell>
          <cell r="C512" t="str">
            <v>SJ 8</v>
          </cell>
          <cell r="D512" t="str">
            <v>Unit</v>
          </cell>
          <cell r="E512">
            <v>13289</v>
          </cell>
          <cell r="F512">
            <v>13289</v>
          </cell>
        </row>
        <row r="513">
          <cell r="B513" t="str">
            <v>SJ6X</v>
          </cell>
          <cell r="C513" t="str">
            <v>SJ 6X</v>
          </cell>
          <cell r="D513" t="str">
            <v>Unit</v>
          </cell>
          <cell r="E513">
            <v>13289</v>
          </cell>
          <cell r="F513">
            <v>13289</v>
          </cell>
        </row>
        <row r="514">
          <cell r="B514" t="str">
            <v>CJ5</v>
          </cell>
          <cell r="C514" t="str">
            <v>CJ 5</v>
          </cell>
          <cell r="D514" t="str">
            <v>Unit</v>
          </cell>
          <cell r="E514">
            <v>13289</v>
          </cell>
          <cell r="F514">
            <v>13289</v>
          </cell>
        </row>
        <row r="515">
          <cell r="B515" t="str">
            <v>CJ8</v>
          </cell>
          <cell r="C515" t="str">
            <v>CJ 8</v>
          </cell>
          <cell r="D515" t="str">
            <v>Unit</v>
          </cell>
          <cell r="E515">
            <v>13289</v>
          </cell>
          <cell r="F515">
            <v>13289</v>
          </cell>
        </row>
        <row r="516">
          <cell r="B516" t="str">
            <v>CJ6X</v>
          </cell>
          <cell r="C516" t="str">
            <v>CJ 6X</v>
          </cell>
          <cell r="D516" t="str">
            <v>Unit</v>
          </cell>
          <cell r="E516">
            <v>13289</v>
          </cell>
          <cell r="F516">
            <v>13289</v>
          </cell>
        </row>
        <row r="517">
          <cell r="B517" t="str">
            <v>SJ6</v>
          </cell>
          <cell r="C517" t="str">
            <v>SJ  6</v>
          </cell>
          <cell r="D517" t="str">
            <v>Unit</v>
          </cell>
          <cell r="E517">
            <v>17255</v>
          </cell>
          <cell r="F517">
            <v>17255</v>
          </cell>
        </row>
        <row r="518">
          <cell r="B518" t="str">
            <v>SJ10</v>
          </cell>
          <cell r="C518" t="str">
            <v>SJ 10</v>
          </cell>
          <cell r="D518" t="str">
            <v>Unit</v>
          </cell>
          <cell r="E518">
            <v>23250</v>
          </cell>
          <cell r="F518">
            <v>23250</v>
          </cell>
        </row>
        <row r="519">
          <cell r="B519" t="str">
            <v>CJ6</v>
          </cell>
          <cell r="C519" t="str">
            <v>CJ 6</v>
          </cell>
          <cell r="D519" t="str">
            <v>Unit</v>
          </cell>
          <cell r="E519">
            <v>17255</v>
          </cell>
          <cell r="F519">
            <v>17255</v>
          </cell>
        </row>
        <row r="520">
          <cell r="B520" t="str">
            <v>CJ10</v>
          </cell>
          <cell r="C520" t="str">
            <v>CJ 10</v>
          </cell>
          <cell r="D520" t="str">
            <v>Unit</v>
          </cell>
          <cell r="E520">
            <v>23250</v>
          </cell>
          <cell r="F520">
            <v>23250</v>
          </cell>
        </row>
        <row r="521">
          <cell r="F521">
            <v>0</v>
          </cell>
        </row>
        <row r="522">
          <cell r="B522" t="str">
            <v>bsj5</v>
          </cell>
          <cell r="C522" t="str">
            <v xml:space="preserve">    Bongkar SJ 5</v>
          </cell>
          <cell r="D522" t="str">
            <v>Unit</v>
          </cell>
          <cell r="E522">
            <v>7973.4</v>
          </cell>
          <cell r="F522">
            <v>7973</v>
          </cell>
        </row>
        <row r="523">
          <cell r="B523" t="str">
            <v>bsj8</v>
          </cell>
          <cell r="C523" t="str">
            <v xml:space="preserve">    Bongkar SJ 8</v>
          </cell>
          <cell r="D523" t="str">
            <v>Unit</v>
          </cell>
          <cell r="E523">
            <v>7973.4</v>
          </cell>
          <cell r="F523">
            <v>7973</v>
          </cell>
        </row>
        <row r="524">
          <cell r="B524" t="str">
            <v>bsj6X</v>
          </cell>
          <cell r="C524" t="str">
            <v xml:space="preserve">    Bongkar SJ 6X</v>
          </cell>
          <cell r="D524" t="str">
            <v>Unit</v>
          </cell>
          <cell r="E524">
            <v>7973.4</v>
          </cell>
          <cell r="F524">
            <v>7973</v>
          </cell>
        </row>
        <row r="525">
          <cell r="B525" t="str">
            <v>bcj5</v>
          </cell>
          <cell r="C525" t="str">
            <v xml:space="preserve">    Bongkar CJ 5</v>
          </cell>
          <cell r="D525" t="str">
            <v>Unit</v>
          </cell>
          <cell r="E525">
            <v>7973.4</v>
          </cell>
          <cell r="F525">
            <v>7973</v>
          </cell>
        </row>
        <row r="526">
          <cell r="B526" t="str">
            <v>bcj8</v>
          </cell>
          <cell r="C526" t="str">
            <v xml:space="preserve">    Bongkar CJ 8</v>
          </cell>
          <cell r="D526" t="str">
            <v>Unit</v>
          </cell>
          <cell r="E526">
            <v>7973.4</v>
          </cell>
          <cell r="F526">
            <v>7973</v>
          </cell>
        </row>
        <row r="527">
          <cell r="B527" t="str">
            <v>bcj6X</v>
          </cell>
          <cell r="C527" t="str">
            <v xml:space="preserve">    Bongkar CJ 6X</v>
          </cell>
          <cell r="D527" t="str">
            <v>Unit</v>
          </cell>
          <cell r="E527">
            <v>7973.4</v>
          </cell>
          <cell r="F527">
            <v>7973</v>
          </cell>
        </row>
        <row r="528">
          <cell r="B528" t="str">
            <v>bsj6</v>
          </cell>
          <cell r="C528" t="str">
            <v xml:space="preserve">    Bongkar SJ  6</v>
          </cell>
          <cell r="D528" t="str">
            <v>Unit</v>
          </cell>
          <cell r="E528">
            <v>10353</v>
          </cell>
          <cell r="F528">
            <v>10353</v>
          </cell>
        </row>
        <row r="529">
          <cell r="B529" t="str">
            <v>bsj10</v>
          </cell>
          <cell r="C529" t="str">
            <v xml:space="preserve">    Bongkar SJ 10</v>
          </cell>
          <cell r="D529" t="str">
            <v>Unit</v>
          </cell>
          <cell r="E529">
            <v>13950</v>
          </cell>
          <cell r="F529">
            <v>13950</v>
          </cell>
        </row>
        <row r="530">
          <cell r="B530" t="str">
            <v>bcj6</v>
          </cell>
          <cell r="C530" t="str">
            <v xml:space="preserve">    Bongkar CJ 6</v>
          </cell>
          <cell r="D530" t="str">
            <v>Unit</v>
          </cell>
          <cell r="E530">
            <v>10353</v>
          </cell>
          <cell r="F530">
            <v>10353</v>
          </cell>
        </row>
        <row r="531">
          <cell r="B531" t="str">
            <v>bcj10</v>
          </cell>
          <cell r="C531" t="str">
            <v xml:space="preserve">    Bongkar CJ 10</v>
          </cell>
          <cell r="D531" t="str">
            <v>Unit</v>
          </cell>
          <cell r="E531">
            <v>13950</v>
          </cell>
          <cell r="F531">
            <v>13950</v>
          </cell>
        </row>
        <row r="532">
          <cell r="F532">
            <v>0</v>
          </cell>
        </row>
        <row r="533">
          <cell r="C533" t="str">
            <v>PEMASANGAN PERLENGKAPAN PADA TIANG</v>
          </cell>
          <cell r="F533">
            <v>0</v>
          </cell>
        </row>
        <row r="534">
          <cell r="C534" t="str">
            <v>DENGAN TWISTED CABLE</v>
          </cell>
          <cell r="F534">
            <v>0</v>
          </cell>
        </row>
        <row r="535">
          <cell r="B535" t="str">
            <v>B13B</v>
          </cell>
          <cell r="C535" t="str">
            <v>B 13 B</v>
          </cell>
          <cell r="D535" t="str">
            <v>Unit</v>
          </cell>
          <cell r="E535">
            <v>13289</v>
          </cell>
          <cell r="F535">
            <v>13289</v>
          </cell>
        </row>
        <row r="536">
          <cell r="B536" t="str">
            <v>B13D</v>
          </cell>
          <cell r="C536" t="str">
            <v>B 13 D</v>
          </cell>
          <cell r="D536" t="str">
            <v>Unit</v>
          </cell>
          <cell r="E536">
            <v>13289</v>
          </cell>
          <cell r="F536">
            <v>13289</v>
          </cell>
        </row>
        <row r="537">
          <cell r="B537" t="str">
            <v>CJ2</v>
          </cell>
          <cell r="C537" t="str">
            <v>CJ 2</v>
          </cell>
          <cell r="D537" t="str">
            <v>Unit</v>
          </cell>
          <cell r="E537">
            <v>13289</v>
          </cell>
          <cell r="F537">
            <v>13289</v>
          </cell>
        </row>
        <row r="538">
          <cell r="B538" t="str">
            <v>J5T</v>
          </cell>
          <cell r="C538" t="str">
            <v>J 5 T</v>
          </cell>
          <cell r="D538" t="str">
            <v>Unit</v>
          </cell>
          <cell r="E538">
            <v>13289</v>
          </cell>
          <cell r="F538">
            <v>13289</v>
          </cell>
        </row>
        <row r="539">
          <cell r="B539" t="str">
            <v>B15B</v>
          </cell>
          <cell r="C539" t="str">
            <v>B 15 B</v>
          </cell>
          <cell r="D539" t="str">
            <v>Unit</v>
          </cell>
          <cell r="E539">
            <v>13289</v>
          </cell>
          <cell r="F539">
            <v>13289</v>
          </cell>
        </row>
        <row r="540">
          <cell r="B540" t="str">
            <v>B15D</v>
          </cell>
          <cell r="C540" t="str">
            <v>B 15 D</v>
          </cell>
          <cell r="D540" t="str">
            <v>Unit</v>
          </cell>
          <cell r="E540">
            <v>13289</v>
          </cell>
          <cell r="F540">
            <v>13289</v>
          </cell>
        </row>
        <row r="541">
          <cell r="B541" t="str">
            <v>CJ3</v>
          </cell>
          <cell r="C541" t="str">
            <v>CJ 3</v>
          </cell>
          <cell r="D541" t="str">
            <v>Unit</v>
          </cell>
          <cell r="E541">
            <v>13289</v>
          </cell>
          <cell r="F541">
            <v>13289</v>
          </cell>
        </row>
        <row r="542">
          <cell r="B542" t="str">
            <v>J7T</v>
          </cell>
          <cell r="C542" t="str">
            <v>J 7 T</v>
          </cell>
          <cell r="D542" t="str">
            <v>Unit</v>
          </cell>
          <cell r="E542">
            <v>13289</v>
          </cell>
          <cell r="F542">
            <v>13289</v>
          </cell>
        </row>
        <row r="543">
          <cell r="B543" t="str">
            <v>B16B</v>
          </cell>
          <cell r="C543" t="str">
            <v>B 16 B</v>
          </cell>
          <cell r="D543" t="str">
            <v>Unit</v>
          </cell>
          <cell r="E543">
            <v>17255</v>
          </cell>
          <cell r="F543">
            <v>17255</v>
          </cell>
        </row>
        <row r="544">
          <cell r="B544" t="str">
            <v>B16D</v>
          </cell>
          <cell r="C544" t="str">
            <v>B 16 D</v>
          </cell>
          <cell r="D544" t="str">
            <v>Unit</v>
          </cell>
          <cell r="E544">
            <v>17255</v>
          </cell>
          <cell r="F544">
            <v>17255</v>
          </cell>
        </row>
        <row r="545">
          <cell r="B545" t="str">
            <v>CJ4</v>
          </cell>
          <cell r="C545" t="str">
            <v>CJ 4</v>
          </cell>
          <cell r="D545" t="str">
            <v>Unit</v>
          </cell>
          <cell r="E545">
            <v>17255</v>
          </cell>
          <cell r="F545">
            <v>17255</v>
          </cell>
        </row>
        <row r="546">
          <cell r="B546" t="str">
            <v>J6T</v>
          </cell>
          <cell r="C546" t="str">
            <v>J 6 T</v>
          </cell>
          <cell r="D546" t="str">
            <v>Unit</v>
          </cell>
          <cell r="E546">
            <v>17255</v>
          </cell>
          <cell r="F546">
            <v>17255</v>
          </cell>
        </row>
        <row r="547">
          <cell r="B547" t="str">
            <v>MJ6T</v>
          </cell>
          <cell r="C547" t="str">
            <v>MJ 6 T</v>
          </cell>
          <cell r="D547" t="str">
            <v>Unit</v>
          </cell>
          <cell r="E547">
            <v>9642</v>
          </cell>
          <cell r="F547">
            <v>9642</v>
          </cell>
        </row>
        <row r="548">
          <cell r="B548" t="str">
            <v>CJ4A</v>
          </cell>
          <cell r="C548" t="str">
            <v>CJ 4 A</v>
          </cell>
          <cell r="D548" t="str">
            <v>Unit</v>
          </cell>
          <cell r="E548">
            <v>9642</v>
          </cell>
          <cell r="F548">
            <v>9642</v>
          </cell>
        </row>
        <row r="549">
          <cell r="B549" t="str">
            <v>B71B</v>
          </cell>
          <cell r="C549" t="str">
            <v>B 71 B</v>
          </cell>
          <cell r="D549" t="str">
            <v>Unit</v>
          </cell>
          <cell r="E549">
            <v>13289</v>
          </cell>
          <cell r="F549">
            <v>13289</v>
          </cell>
        </row>
        <row r="551">
          <cell r="B551" t="str">
            <v>bB13B</v>
          </cell>
          <cell r="C551" t="str">
            <v xml:space="preserve">    Bongkar B 13 B</v>
          </cell>
          <cell r="D551" t="str">
            <v>Unit</v>
          </cell>
          <cell r="E551">
            <v>7973.4</v>
          </cell>
          <cell r="F551">
            <v>7973</v>
          </cell>
        </row>
        <row r="552">
          <cell r="B552" t="str">
            <v>bB13D</v>
          </cell>
          <cell r="C552" t="str">
            <v xml:space="preserve">    Bongkar B 13 D</v>
          </cell>
          <cell r="D552" t="str">
            <v>Unit</v>
          </cell>
          <cell r="E552">
            <v>7973.4</v>
          </cell>
          <cell r="F552">
            <v>7973</v>
          </cell>
        </row>
        <row r="553">
          <cell r="B553" t="str">
            <v>bCJ2</v>
          </cell>
          <cell r="C553" t="str">
            <v xml:space="preserve">    Bongkar CJ 2</v>
          </cell>
          <cell r="D553" t="str">
            <v>Unit</v>
          </cell>
          <cell r="E553">
            <v>7973.4</v>
          </cell>
          <cell r="F553">
            <v>7973</v>
          </cell>
        </row>
        <row r="554">
          <cell r="B554" t="str">
            <v>bJ5T</v>
          </cell>
          <cell r="C554" t="str">
            <v xml:space="preserve">    Bongkar J 5 T</v>
          </cell>
          <cell r="D554" t="str">
            <v>Unit</v>
          </cell>
          <cell r="E554">
            <v>7973.4</v>
          </cell>
          <cell r="F554">
            <v>7973</v>
          </cell>
        </row>
        <row r="555">
          <cell r="B555" t="str">
            <v>bB15B</v>
          </cell>
          <cell r="C555" t="str">
            <v xml:space="preserve">    Bongkar B 15 B</v>
          </cell>
          <cell r="D555" t="str">
            <v>Unit</v>
          </cell>
          <cell r="E555">
            <v>7973.4</v>
          </cell>
          <cell r="F555">
            <v>7973</v>
          </cell>
        </row>
        <row r="556">
          <cell r="B556" t="str">
            <v>bB15D</v>
          </cell>
          <cell r="C556" t="str">
            <v xml:space="preserve">    Bongkar B 15 D</v>
          </cell>
          <cell r="D556" t="str">
            <v>Unit</v>
          </cell>
          <cell r="E556">
            <v>7973.4</v>
          </cell>
          <cell r="F556">
            <v>7973</v>
          </cell>
        </row>
        <row r="557">
          <cell r="B557" t="str">
            <v>bCJ3</v>
          </cell>
          <cell r="C557" t="str">
            <v xml:space="preserve">    Bongkar CJ 3</v>
          </cell>
          <cell r="D557" t="str">
            <v>Unit</v>
          </cell>
          <cell r="E557">
            <v>7973.4</v>
          </cell>
          <cell r="F557">
            <v>7973</v>
          </cell>
        </row>
        <row r="558">
          <cell r="B558" t="str">
            <v>bJ7T</v>
          </cell>
          <cell r="C558" t="str">
            <v xml:space="preserve">    Bongkar J 7 T</v>
          </cell>
          <cell r="D558" t="str">
            <v>Unit</v>
          </cell>
          <cell r="E558">
            <v>7973.4</v>
          </cell>
          <cell r="F558">
            <v>7973</v>
          </cell>
        </row>
        <row r="559">
          <cell r="B559" t="str">
            <v>bB16B</v>
          </cell>
          <cell r="C559" t="str">
            <v xml:space="preserve">    Bongkar B 16 B</v>
          </cell>
          <cell r="D559" t="str">
            <v>Unit</v>
          </cell>
          <cell r="E559">
            <v>10353</v>
          </cell>
          <cell r="F559">
            <v>10353</v>
          </cell>
        </row>
        <row r="560">
          <cell r="B560" t="str">
            <v>bB16D</v>
          </cell>
          <cell r="C560" t="str">
            <v xml:space="preserve">    Bongkar B 16 D</v>
          </cell>
          <cell r="D560" t="str">
            <v>Unit</v>
          </cell>
          <cell r="E560">
            <v>10353</v>
          </cell>
          <cell r="F560">
            <v>10353</v>
          </cell>
        </row>
        <row r="561">
          <cell r="B561" t="str">
            <v>bCJ4</v>
          </cell>
          <cell r="C561" t="str">
            <v xml:space="preserve">    Bongkar CJ 4</v>
          </cell>
          <cell r="D561" t="str">
            <v>Unit</v>
          </cell>
          <cell r="E561">
            <v>10353</v>
          </cell>
          <cell r="F561">
            <v>10353</v>
          </cell>
        </row>
        <row r="562">
          <cell r="B562" t="str">
            <v>bJ6T</v>
          </cell>
          <cell r="C562" t="str">
            <v xml:space="preserve">    Bongkar J 6 T</v>
          </cell>
          <cell r="D562" t="str">
            <v>Unit</v>
          </cell>
          <cell r="E562">
            <v>10353</v>
          </cell>
          <cell r="F562">
            <v>10353</v>
          </cell>
        </row>
        <row r="563">
          <cell r="B563" t="str">
            <v>bMJ6T</v>
          </cell>
          <cell r="C563" t="str">
            <v xml:space="preserve">    Bongkar MJ 6 T</v>
          </cell>
          <cell r="D563" t="str">
            <v>Unit</v>
          </cell>
          <cell r="E563">
            <v>5785.2</v>
          </cell>
          <cell r="F563">
            <v>5785</v>
          </cell>
        </row>
        <row r="564">
          <cell r="B564" t="str">
            <v>bCJ4A</v>
          </cell>
          <cell r="C564" t="str">
            <v xml:space="preserve">    Bongkar CJ 4 A</v>
          </cell>
          <cell r="D564" t="str">
            <v>Unit</v>
          </cell>
          <cell r="E564">
            <v>5785.2</v>
          </cell>
          <cell r="F564">
            <v>5785</v>
          </cell>
        </row>
        <row r="565">
          <cell r="B565" t="str">
            <v>bB71B</v>
          </cell>
          <cell r="C565" t="str">
            <v xml:space="preserve">    Bongkar B 71 B</v>
          </cell>
          <cell r="D565" t="str">
            <v>Unit</v>
          </cell>
          <cell r="E565">
            <v>7973.4</v>
          </cell>
          <cell r="F565">
            <v>7973</v>
          </cell>
        </row>
        <row r="566">
          <cell r="F566">
            <v>0</v>
          </cell>
        </row>
        <row r="567">
          <cell r="F567">
            <v>0</v>
          </cell>
        </row>
        <row r="568">
          <cell r="C568" t="str">
            <v>PENARIKAN HANTARAN JTR u/50 METER</v>
          </cell>
          <cell r="F568">
            <v>0</v>
          </cell>
        </row>
        <row r="569">
          <cell r="C569" t="str">
            <v>PENARIKAN KAWAT</v>
          </cell>
          <cell r="F569">
            <v>0</v>
          </cell>
        </row>
        <row r="570">
          <cell r="B570" t="str">
            <v>rk277</v>
          </cell>
          <cell r="C570" t="str">
            <v>TR 2 x AAAC 70 mm2 + 1 x AAAC 70 mm2</v>
          </cell>
          <cell r="D570" t="str">
            <v>kms</v>
          </cell>
          <cell r="E570">
            <v>2785980</v>
          </cell>
          <cell r="F570">
            <v>2785980</v>
          </cell>
        </row>
        <row r="571">
          <cell r="B571" t="str">
            <v>rk2735</v>
          </cell>
          <cell r="C571" t="str">
            <v>TR 2 x AAAC 70 mm2 + 1 x AAAC 35 mm2</v>
          </cell>
          <cell r="D571" t="str">
            <v>kms</v>
          </cell>
          <cell r="E571">
            <v>2518180</v>
          </cell>
          <cell r="F571">
            <v>2518180</v>
          </cell>
        </row>
        <row r="572">
          <cell r="B572" t="str">
            <v>rk3735</v>
          </cell>
          <cell r="C572" t="str">
            <v>TR 3 x AAAC 70 mm2 + 1 x AAAC 35 mm2</v>
          </cell>
          <cell r="D572" t="str">
            <v>kms</v>
          </cell>
          <cell r="E572">
            <v>3321760</v>
          </cell>
          <cell r="F572">
            <v>3321760</v>
          </cell>
        </row>
        <row r="573">
          <cell r="B573" t="str">
            <v>rk377</v>
          </cell>
          <cell r="C573" t="str">
            <v>TR 3 x AAAC 70 mm2 + 1 x AAAC 70 mm2</v>
          </cell>
          <cell r="D573" t="str">
            <v>kms</v>
          </cell>
          <cell r="E573">
            <v>3321760</v>
          </cell>
          <cell r="F573">
            <v>3321760</v>
          </cell>
        </row>
        <row r="574">
          <cell r="B574" t="str">
            <v>rk17</v>
          </cell>
          <cell r="C574" t="str">
            <v>TR 1 x AAAC 70 mm2</v>
          </cell>
          <cell r="D574" t="str">
            <v>kms</v>
          </cell>
          <cell r="E574">
            <v>1446640</v>
          </cell>
          <cell r="F574">
            <v>1446640</v>
          </cell>
        </row>
        <row r="575">
          <cell r="B575" t="str">
            <v>rk27</v>
          </cell>
          <cell r="C575" t="str">
            <v>TR 2 x AAAC 70 mm2</v>
          </cell>
          <cell r="D575" t="str">
            <v>kms</v>
          </cell>
          <cell r="E575">
            <v>1982420</v>
          </cell>
          <cell r="F575">
            <v>1982420</v>
          </cell>
        </row>
        <row r="576">
          <cell r="B576" t="str">
            <v>rk15</v>
          </cell>
          <cell r="C576" t="str">
            <v>TR 1 x AAAC 50 mm2</v>
          </cell>
          <cell r="D576" t="str">
            <v>kms</v>
          </cell>
          <cell r="E576">
            <v>1285840</v>
          </cell>
          <cell r="F576">
            <v>1285840</v>
          </cell>
        </row>
        <row r="577">
          <cell r="B577" t="str">
            <v>rk25555</v>
          </cell>
          <cell r="C577" t="str">
            <v>TR 2 x AAAC 50 mm2 + 1 x AAAC 50 mm2</v>
          </cell>
          <cell r="D577" t="str">
            <v>kms</v>
          </cell>
          <cell r="E577">
            <v>1714460</v>
          </cell>
          <cell r="F577">
            <v>1714460</v>
          </cell>
        </row>
        <row r="578">
          <cell r="B578" t="str">
            <v>rk255</v>
          </cell>
          <cell r="C578" t="str">
            <v>TR 2 x AAAC 55 mm2</v>
          </cell>
          <cell r="D578" t="str">
            <v>kms</v>
          </cell>
          <cell r="E578">
            <v>1446640</v>
          </cell>
          <cell r="F578">
            <v>1446640</v>
          </cell>
        </row>
        <row r="579">
          <cell r="B579" t="str">
            <v>rk235</v>
          </cell>
          <cell r="C579" t="str">
            <v>TR 2 x AAAC 35 mm2</v>
          </cell>
          <cell r="D579" t="str">
            <v>kms</v>
          </cell>
          <cell r="E579">
            <v>1285840</v>
          </cell>
          <cell r="F579">
            <v>1285840</v>
          </cell>
        </row>
        <row r="580">
          <cell r="B580" t="str">
            <v>rk23535</v>
          </cell>
          <cell r="C580" t="str">
            <v>TR 2 x AAAC 35 mm2 + 1 x AAAC 35 mm2</v>
          </cell>
          <cell r="D580" t="str">
            <v>kms</v>
          </cell>
          <cell r="E580">
            <v>1928780</v>
          </cell>
          <cell r="F580">
            <v>1928780</v>
          </cell>
        </row>
        <row r="581">
          <cell r="B581" t="str">
            <v>rk3715</v>
          </cell>
          <cell r="C581" t="str">
            <v>TR 3 x AAAC 70 + N 150 mm3</v>
          </cell>
          <cell r="D581" t="str">
            <v>kms</v>
          </cell>
          <cell r="E581">
            <v>3321760</v>
          </cell>
          <cell r="F581">
            <v>3321760</v>
          </cell>
        </row>
        <row r="582">
          <cell r="B582" t="str">
            <v>rk135</v>
          </cell>
          <cell r="C582" t="str">
            <v>TR 1 x AAAC 35 mm2</v>
          </cell>
          <cell r="D582" t="str">
            <v>kms</v>
          </cell>
          <cell r="E582">
            <v>1178680</v>
          </cell>
          <cell r="F582">
            <v>1178680</v>
          </cell>
        </row>
        <row r="583">
          <cell r="F583">
            <v>0</v>
          </cell>
        </row>
        <row r="584">
          <cell r="F584">
            <v>0</v>
          </cell>
        </row>
        <row r="585">
          <cell r="B585" t="str">
            <v>brk277</v>
          </cell>
          <cell r="C585" t="str">
            <v xml:space="preserve">    Bongkar TR 2 x AAAC 70 mm2 + 1 x AAAC 70 mm2</v>
          </cell>
          <cell r="D585" t="str">
            <v>kms</v>
          </cell>
          <cell r="E585">
            <v>1671588</v>
          </cell>
          <cell r="F585">
            <v>1671588</v>
          </cell>
        </row>
        <row r="586">
          <cell r="B586" t="str">
            <v>brk2735</v>
          </cell>
          <cell r="C586" t="str">
            <v xml:space="preserve">    Bongkar TR 2 x AAAC 70 mm2 + 1 x AAAC 35 mm2</v>
          </cell>
          <cell r="D586" t="str">
            <v>kms</v>
          </cell>
          <cell r="E586">
            <v>1510908</v>
          </cell>
          <cell r="F586">
            <v>1510908</v>
          </cell>
        </row>
        <row r="587">
          <cell r="B587" t="str">
            <v>brk3735</v>
          </cell>
          <cell r="C587" t="str">
            <v xml:space="preserve">    Bongkar TR 3 x AAAC 70 mm2 + 1 x AAAC 35 mm2</v>
          </cell>
          <cell r="D587" t="str">
            <v>kms</v>
          </cell>
          <cell r="E587">
            <v>1993056</v>
          </cell>
          <cell r="F587">
            <v>1993056</v>
          </cell>
        </row>
        <row r="588">
          <cell r="B588" t="str">
            <v>brk377</v>
          </cell>
          <cell r="C588" t="str">
            <v xml:space="preserve">    Bongkar TR 3 x AAAC 70 mm2 + 1 x AAAC 70 mm2</v>
          </cell>
          <cell r="D588" t="str">
            <v>kms</v>
          </cell>
          <cell r="E588">
            <v>1993056</v>
          </cell>
          <cell r="F588">
            <v>1993056</v>
          </cell>
        </row>
        <row r="589">
          <cell r="B589" t="str">
            <v>brk17</v>
          </cell>
          <cell r="C589" t="str">
            <v xml:space="preserve">    Bongkar TR 1 x AAAC 70 mm2</v>
          </cell>
          <cell r="D589" t="str">
            <v>kms</v>
          </cell>
          <cell r="E589">
            <v>867984</v>
          </cell>
          <cell r="F589">
            <v>867984</v>
          </cell>
        </row>
        <row r="590">
          <cell r="B590" t="str">
            <v>brk27</v>
          </cell>
          <cell r="C590" t="str">
            <v xml:space="preserve">    Bongkar TR 2 x AAAC 70 mm2</v>
          </cell>
          <cell r="D590" t="str">
            <v>kms</v>
          </cell>
          <cell r="E590">
            <v>1189452</v>
          </cell>
          <cell r="F590">
            <v>1189452</v>
          </cell>
        </row>
        <row r="591">
          <cell r="B591" t="str">
            <v>brk25555</v>
          </cell>
          <cell r="C591" t="str">
            <v xml:space="preserve">    Bongkar TR 2 x AAAC 50 mm2 + 1 x AAAC 50 mm2</v>
          </cell>
          <cell r="D591" t="str">
            <v>kms</v>
          </cell>
          <cell r="E591">
            <v>1028675.9999999999</v>
          </cell>
          <cell r="F591">
            <v>1028676</v>
          </cell>
        </row>
        <row r="592">
          <cell r="B592" t="str">
            <v>brk255</v>
          </cell>
          <cell r="C592" t="str">
            <v xml:space="preserve">    Bongkar TR 2 x AAAC 55 mm2</v>
          </cell>
          <cell r="D592" t="str">
            <v>kms</v>
          </cell>
          <cell r="E592">
            <v>867984</v>
          </cell>
          <cell r="F592">
            <v>867984</v>
          </cell>
        </row>
        <row r="593">
          <cell r="B593" t="str">
            <v>brk235</v>
          </cell>
          <cell r="C593" t="str">
            <v xml:space="preserve">    Bongkar TR 2 x AAAC 35 mm2</v>
          </cell>
          <cell r="D593" t="str">
            <v>kms</v>
          </cell>
          <cell r="E593">
            <v>771504</v>
          </cell>
          <cell r="F593">
            <v>771504</v>
          </cell>
        </row>
        <row r="594">
          <cell r="B594" t="str">
            <v>brk22525</v>
          </cell>
          <cell r="C594" t="str">
            <v xml:space="preserve">    Bongkar TR 2 x AAAC 25 mm2 + 1 x AAAC 25 mm2</v>
          </cell>
          <cell r="D594" t="str">
            <v>kms</v>
          </cell>
          <cell r="E594">
            <v>1157268</v>
          </cell>
          <cell r="F594">
            <v>1157268</v>
          </cell>
        </row>
        <row r="595">
          <cell r="B595" t="str">
            <v>brk23535</v>
          </cell>
          <cell r="C595" t="str">
            <v xml:space="preserve">    Bongkar TR 2 x AAAC 35 mm2 + 1 x AAAC 35 mm2</v>
          </cell>
          <cell r="D595" t="str">
            <v>kms</v>
          </cell>
          <cell r="E595">
            <v>1157268</v>
          </cell>
          <cell r="F595">
            <v>1157268</v>
          </cell>
        </row>
        <row r="596">
          <cell r="B596" t="str">
            <v>brk3715</v>
          </cell>
          <cell r="C596" t="str">
            <v xml:space="preserve">    Bongkar TR 3 x AAAC 70  + N 150 mm2</v>
          </cell>
          <cell r="D596" t="str">
            <v>kms</v>
          </cell>
          <cell r="E596">
            <v>1993056</v>
          </cell>
          <cell r="F596">
            <v>1993056</v>
          </cell>
        </row>
        <row r="597">
          <cell r="B597" t="str">
            <v>bk135</v>
          </cell>
          <cell r="C597" t="str">
            <v xml:space="preserve">    Bongkar 1 x AAAC 35 mm2</v>
          </cell>
          <cell r="D597" t="str">
            <v>kms</v>
          </cell>
          <cell r="E597">
            <v>707200</v>
          </cell>
          <cell r="F597">
            <v>707200</v>
          </cell>
        </row>
        <row r="598">
          <cell r="B598" t="str">
            <v>bk125</v>
          </cell>
          <cell r="C598" t="str">
            <v xml:space="preserve">    Bongkar 1 x AAAC 25 mm2</v>
          </cell>
          <cell r="D598" t="str">
            <v>kms</v>
          </cell>
          <cell r="E598">
            <v>707200</v>
          </cell>
          <cell r="F598">
            <v>707200</v>
          </cell>
        </row>
        <row r="600">
          <cell r="B600" t="str">
            <v>srk277</v>
          </cell>
          <cell r="C600" t="str">
            <v xml:space="preserve">    Saging TR 2 x AAAC 70 mm2 + 1 x AAAC 70 mm2</v>
          </cell>
          <cell r="D600" t="str">
            <v>kms</v>
          </cell>
          <cell r="E600">
            <v>1671588</v>
          </cell>
          <cell r="F600">
            <v>1671588</v>
          </cell>
        </row>
        <row r="601">
          <cell r="B601" t="str">
            <v>srk2735</v>
          </cell>
          <cell r="C601" t="str">
            <v xml:space="preserve">    Saging TR 2 x AAAC 70 mm2 + 1 x AAAC 35 mm2</v>
          </cell>
          <cell r="D601" t="str">
            <v>kms</v>
          </cell>
          <cell r="E601">
            <v>1510908</v>
          </cell>
          <cell r="F601">
            <v>1510908</v>
          </cell>
        </row>
        <row r="602">
          <cell r="B602" t="str">
            <v>srk3735</v>
          </cell>
          <cell r="C602" t="str">
            <v xml:space="preserve">    Saging TR 3 x AAAC 70 mm2 + 1 x AAAC 35 mm2</v>
          </cell>
          <cell r="D602" t="str">
            <v>kms</v>
          </cell>
          <cell r="E602">
            <v>1993056</v>
          </cell>
          <cell r="F602">
            <v>1993056</v>
          </cell>
        </row>
        <row r="603">
          <cell r="B603" t="str">
            <v>srk377</v>
          </cell>
          <cell r="C603" t="str">
            <v xml:space="preserve">    Saging TR 3 x AAAC 70 mm2 + 1 x AAAC70 mm2</v>
          </cell>
          <cell r="D603" t="str">
            <v>kms</v>
          </cell>
          <cell r="E603">
            <v>1993056</v>
          </cell>
          <cell r="F603">
            <v>1993056</v>
          </cell>
        </row>
        <row r="604">
          <cell r="B604" t="str">
            <v>Srk17</v>
          </cell>
          <cell r="C604" t="str">
            <v xml:space="preserve">    Saging TR 1 x AAAC 70 mm2</v>
          </cell>
          <cell r="D604" t="str">
            <v>kms</v>
          </cell>
          <cell r="E604">
            <v>867984</v>
          </cell>
          <cell r="F604">
            <v>867984</v>
          </cell>
        </row>
        <row r="605">
          <cell r="B605" t="str">
            <v>srk27</v>
          </cell>
          <cell r="C605" t="str">
            <v xml:space="preserve">    Saging TR 2 x AAAC 70 mm2</v>
          </cell>
          <cell r="D605" t="str">
            <v>kms</v>
          </cell>
          <cell r="E605">
            <v>1189452</v>
          </cell>
          <cell r="F605">
            <v>1189452</v>
          </cell>
        </row>
        <row r="606">
          <cell r="B606" t="str">
            <v>srk25555</v>
          </cell>
          <cell r="C606" t="str">
            <v xml:space="preserve">    Saging TR 2 x AAAC 55 mm2 + 1 x AAAC 55 mm2</v>
          </cell>
          <cell r="D606" t="str">
            <v>kms</v>
          </cell>
          <cell r="E606">
            <v>1028675.9999999999</v>
          </cell>
          <cell r="F606">
            <v>1028676</v>
          </cell>
        </row>
        <row r="607">
          <cell r="B607" t="str">
            <v>srk255</v>
          </cell>
          <cell r="C607" t="str">
            <v xml:space="preserve">    Saging TR 2 x AAAC 55 mm2</v>
          </cell>
          <cell r="D607" t="str">
            <v>kms</v>
          </cell>
          <cell r="E607">
            <v>867984</v>
          </cell>
          <cell r="F607">
            <v>867984</v>
          </cell>
        </row>
        <row r="608">
          <cell r="B608" t="str">
            <v>srk235</v>
          </cell>
          <cell r="C608" t="str">
            <v xml:space="preserve">    Saging TR 2 x AAAC 35 mm2</v>
          </cell>
          <cell r="D608" t="str">
            <v>kms</v>
          </cell>
          <cell r="E608">
            <v>771504</v>
          </cell>
          <cell r="F608">
            <v>771504</v>
          </cell>
        </row>
        <row r="609">
          <cell r="B609" t="str">
            <v>srk23535</v>
          </cell>
          <cell r="C609" t="str">
            <v xml:space="preserve">    Saging TR 2 x AAAC 35 mm2 + 1 x 35 AAAC 35 mm2</v>
          </cell>
          <cell r="D609" t="str">
            <v>kms</v>
          </cell>
          <cell r="E609">
            <v>1157268</v>
          </cell>
          <cell r="F609">
            <v>1157268</v>
          </cell>
        </row>
        <row r="610">
          <cell r="B610" t="str">
            <v>srk3715</v>
          </cell>
          <cell r="C610" t="str">
            <v xml:space="preserve">    Saging TR 3 x AAAC 70  + N 150 mm2</v>
          </cell>
          <cell r="D610" t="str">
            <v>kms</v>
          </cell>
          <cell r="E610">
            <v>1993056</v>
          </cell>
          <cell r="F610">
            <v>1993056</v>
          </cell>
        </row>
        <row r="611">
          <cell r="B611" t="str">
            <v>srk2715</v>
          </cell>
          <cell r="C611" t="str">
            <v xml:space="preserve">    Saging TR 2 x AAAC 70  + N 150 mm3</v>
          </cell>
          <cell r="D611" t="str">
            <v>kms</v>
          </cell>
          <cell r="E611">
            <v>1671588</v>
          </cell>
          <cell r="F611">
            <v>1671588</v>
          </cell>
        </row>
        <row r="612">
          <cell r="F612">
            <v>0</v>
          </cell>
        </row>
        <row r="613">
          <cell r="C613" t="str">
            <v>PENARIKAN KABEL</v>
          </cell>
          <cell r="F613">
            <v>0</v>
          </cell>
        </row>
        <row r="614">
          <cell r="B614" t="str">
            <v>TX642</v>
          </cell>
          <cell r="C614" t="str">
            <v>TX # 6, 4, 2</v>
          </cell>
          <cell r="D614" t="str">
            <v>kms</v>
          </cell>
          <cell r="E614">
            <v>857220</v>
          </cell>
          <cell r="F614">
            <v>857220</v>
          </cell>
        </row>
        <row r="615">
          <cell r="B615" t="str">
            <v>TX1040</v>
          </cell>
          <cell r="C615" t="str">
            <v>TX # 1 / 0 &amp; # 4 / 0</v>
          </cell>
          <cell r="D615" t="str">
            <v>kms</v>
          </cell>
          <cell r="E615">
            <v>1018040</v>
          </cell>
          <cell r="F615">
            <v>1018040</v>
          </cell>
        </row>
        <row r="616">
          <cell r="B616" t="str">
            <v>QX642</v>
          </cell>
          <cell r="C616" t="str">
            <v>QX # 6, 4, 2</v>
          </cell>
          <cell r="D616" t="str">
            <v>kms</v>
          </cell>
          <cell r="E616">
            <v>953640</v>
          </cell>
          <cell r="F616">
            <v>953640</v>
          </cell>
        </row>
        <row r="617">
          <cell r="B617" t="str">
            <v>qx2040</v>
          </cell>
          <cell r="C617" t="str">
            <v>QX # 2 / 0 &amp; # 4 / 0</v>
          </cell>
          <cell r="D617" t="str">
            <v>kms</v>
          </cell>
          <cell r="E617">
            <v>1242920</v>
          </cell>
          <cell r="F617">
            <v>1242920</v>
          </cell>
        </row>
        <row r="618">
          <cell r="B618" t="str">
            <v>rl375</v>
          </cell>
          <cell r="C618" t="str">
            <v>LVTC 3 x 70 + N 50 mm2</v>
          </cell>
          <cell r="D618" t="str">
            <v>kms</v>
          </cell>
          <cell r="E618">
            <v>2785980</v>
          </cell>
          <cell r="F618">
            <v>2785980</v>
          </cell>
        </row>
        <row r="619">
          <cell r="B619" t="str">
            <v>rl275</v>
          </cell>
          <cell r="C619" t="str">
            <v>LVTC 2 x 70 + N 50 mm2</v>
          </cell>
          <cell r="D619" t="str">
            <v>kms</v>
          </cell>
          <cell r="E619">
            <v>2250220</v>
          </cell>
          <cell r="F619">
            <v>2250220</v>
          </cell>
        </row>
        <row r="620">
          <cell r="B620" t="str">
            <v>rl270</v>
          </cell>
          <cell r="C620" t="str">
            <v>LVTC 2 x 70 mm2</v>
          </cell>
          <cell r="D620" t="str">
            <v>kms</v>
          </cell>
          <cell r="E620">
            <v>1714460</v>
          </cell>
          <cell r="F620">
            <v>1714460</v>
          </cell>
        </row>
        <row r="621">
          <cell r="B621" t="str">
            <v>rl3535</v>
          </cell>
          <cell r="C621" t="str">
            <v>LVTC 3 x 50 + N 35 mm2</v>
          </cell>
          <cell r="D621" t="str">
            <v>kms</v>
          </cell>
          <cell r="E621">
            <v>1982420</v>
          </cell>
          <cell r="F621">
            <v>1982420</v>
          </cell>
        </row>
        <row r="622">
          <cell r="B622" t="str">
            <v>rl255</v>
          </cell>
          <cell r="C622" t="str">
            <v>LVTC 2 x 50 + N 50 mm2</v>
          </cell>
          <cell r="D622" t="str">
            <v>kms</v>
          </cell>
          <cell r="E622">
            <v>1714460</v>
          </cell>
          <cell r="F622">
            <v>1714460</v>
          </cell>
        </row>
        <row r="623">
          <cell r="B623" t="str">
            <v>rl2535</v>
          </cell>
          <cell r="C623" t="str">
            <v>LVTC 2 x 50 + N 35 mm2</v>
          </cell>
          <cell r="D623" t="str">
            <v>kms</v>
          </cell>
          <cell r="E623">
            <v>1514460</v>
          </cell>
          <cell r="F623">
            <v>1514460</v>
          </cell>
        </row>
        <row r="624">
          <cell r="B624" t="str">
            <v>rl2355</v>
          </cell>
          <cell r="C624" t="str">
            <v>LVTC 2 x 35 + N 50 mm2</v>
          </cell>
          <cell r="D624" t="str">
            <v>kms</v>
          </cell>
          <cell r="E624">
            <v>1446640</v>
          </cell>
          <cell r="F624">
            <v>1446640</v>
          </cell>
        </row>
        <row r="625">
          <cell r="B625" t="str">
            <v>rl23535</v>
          </cell>
          <cell r="C625" t="str">
            <v>LVTC 2 x 35 + N 35 mm2</v>
          </cell>
          <cell r="D625" t="str">
            <v>kms</v>
          </cell>
          <cell r="E625">
            <v>1446640</v>
          </cell>
          <cell r="F625">
            <v>1446640</v>
          </cell>
        </row>
        <row r="626">
          <cell r="B626" t="str">
            <v>rl22525</v>
          </cell>
          <cell r="C626" t="str">
            <v>LVTC 2 x 25 + N 25 mm2</v>
          </cell>
          <cell r="D626" t="str">
            <v>kms</v>
          </cell>
          <cell r="E626">
            <v>1446640</v>
          </cell>
          <cell r="F626">
            <v>1446640</v>
          </cell>
        </row>
        <row r="627">
          <cell r="B627" t="str">
            <v>rl216</v>
          </cell>
          <cell r="C627" t="str">
            <v>LVTC  2 x 16 mm2</v>
          </cell>
          <cell r="D627" t="str">
            <v>kms</v>
          </cell>
          <cell r="E627">
            <v>295200</v>
          </cell>
          <cell r="F627">
            <v>295200</v>
          </cell>
        </row>
        <row r="628">
          <cell r="B628" t="str">
            <v>rl225</v>
          </cell>
          <cell r="C628" t="str">
            <v>LVTC  2 x 25 mm2</v>
          </cell>
          <cell r="D628" t="str">
            <v>kms</v>
          </cell>
          <cell r="E628">
            <v>590400</v>
          </cell>
          <cell r="F628">
            <v>590400</v>
          </cell>
        </row>
        <row r="629">
          <cell r="B629" t="str">
            <v>rl235</v>
          </cell>
          <cell r="C629" t="str">
            <v>LVTC  2 x 35 mm2</v>
          </cell>
          <cell r="D629" t="str">
            <v>kms</v>
          </cell>
          <cell r="E629">
            <v>590400</v>
          </cell>
          <cell r="F629">
            <v>590400</v>
          </cell>
        </row>
        <row r="630">
          <cell r="B630" t="str">
            <v>rl416</v>
          </cell>
          <cell r="C630" t="str">
            <v>LVTC  3 x 16 + 16 mm2</v>
          </cell>
          <cell r="D630" t="str">
            <v>kms</v>
          </cell>
          <cell r="E630">
            <v>590400</v>
          </cell>
          <cell r="F630">
            <v>590400</v>
          </cell>
        </row>
        <row r="631">
          <cell r="B631" t="str">
            <v>rl210</v>
          </cell>
          <cell r="C631" t="str">
            <v>LVTC  2 x 10 mm2</v>
          </cell>
          <cell r="D631" t="str">
            <v>kms</v>
          </cell>
          <cell r="E631">
            <v>295200</v>
          </cell>
          <cell r="F631">
            <v>295200</v>
          </cell>
        </row>
        <row r="632">
          <cell r="B632" t="str">
            <v>rl3355</v>
          </cell>
          <cell r="C632" t="str">
            <v>LVTC 3 x 35 + N 50 mm2</v>
          </cell>
          <cell r="D632" t="str">
            <v>kms</v>
          </cell>
          <cell r="E632">
            <v>1982420</v>
          </cell>
          <cell r="F632">
            <v>1982420</v>
          </cell>
        </row>
        <row r="633">
          <cell r="B633" t="str">
            <v>rl257</v>
          </cell>
          <cell r="C633" t="str">
            <v>LVTC 2 x 50 + N 70 mm2</v>
          </cell>
          <cell r="D633" t="str">
            <v>kms</v>
          </cell>
          <cell r="E633">
            <v>1714460</v>
          </cell>
          <cell r="F633">
            <v>1714460</v>
          </cell>
        </row>
        <row r="634">
          <cell r="B634" t="str">
            <v>rl33525</v>
          </cell>
          <cell r="C634" t="str">
            <v>LVTC 3 x 35 + N 25 mm2</v>
          </cell>
          <cell r="D634" t="str">
            <v>kms</v>
          </cell>
          <cell r="E634">
            <v>1982420</v>
          </cell>
          <cell r="F634">
            <v>1982420</v>
          </cell>
        </row>
        <row r="635">
          <cell r="B635" t="str">
            <v>rl33535</v>
          </cell>
          <cell r="C635" t="str">
            <v>LVTC 3 x 35 + N 35 mm2</v>
          </cell>
          <cell r="D635" t="str">
            <v>kms</v>
          </cell>
          <cell r="E635">
            <v>1982420</v>
          </cell>
          <cell r="F635">
            <v>1982420</v>
          </cell>
        </row>
        <row r="636">
          <cell r="B636" t="str">
            <v>rl32525</v>
          </cell>
          <cell r="C636" t="str">
            <v>LVTC 3 x 25 + N 25 mm2</v>
          </cell>
          <cell r="D636" t="str">
            <v>kms</v>
          </cell>
          <cell r="E636">
            <v>1982420</v>
          </cell>
          <cell r="F636">
            <v>1982420</v>
          </cell>
        </row>
        <row r="637">
          <cell r="F637">
            <v>0</v>
          </cell>
        </row>
        <row r="638">
          <cell r="B638" t="str">
            <v>bTX642</v>
          </cell>
          <cell r="C638" t="str">
            <v xml:space="preserve">    Bongkar TX # 6, 4, 2</v>
          </cell>
          <cell r="D638" t="str">
            <v>kms</v>
          </cell>
          <cell r="E638">
            <v>514332</v>
          </cell>
          <cell r="F638">
            <v>514332</v>
          </cell>
        </row>
        <row r="639">
          <cell r="B639" t="str">
            <v>bTX1040</v>
          </cell>
          <cell r="C639" t="str">
            <v xml:space="preserve">    Bongkar TX # 1 / 0 &amp; # 4 / 0</v>
          </cell>
          <cell r="D639" t="str">
            <v>kms</v>
          </cell>
          <cell r="E639">
            <v>610824</v>
          </cell>
          <cell r="F639">
            <v>610824</v>
          </cell>
        </row>
        <row r="640">
          <cell r="B640" t="str">
            <v>bQX642</v>
          </cell>
          <cell r="C640" t="str">
            <v xml:space="preserve">    Bongkar QX # 6, 4, 2</v>
          </cell>
          <cell r="D640" t="str">
            <v>kms</v>
          </cell>
          <cell r="E640">
            <v>572184</v>
          </cell>
          <cell r="F640">
            <v>572184</v>
          </cell>
        </row>
        <row r="641">
          <cell r="B641" t="str">
            <v>bqx2040</v>
          </cell>
          <cell r="C641" t="str">
            <v xml:space="preserve">    Bongkar QX # 2 / 0 &amp; # 4 / 0</v>
          </cell>
          <cell r="D641" t="str">
            <v>kms</v>
          </cell>
          <cell r="E641">
            <v>745752</v>
          </cell>
          <cell r="F641">
            <v>745752</v>
          </cell>
        </row>
        <row r="642">
          <cell r="B642" t="str">
            <v>brl375</v>
          </cell>
          <cell r="C642" t="str">
            <v xml:space="preserve">    Bongkar LVTC 3 x 70 + N 50 mm2</v>
          </cell>
          <cell r="D642" t="str">
            <v>kms</v>
          </cell>
          <cell r="E642">
            <v>1671588</v>
          </cell>
          <cell r="F642">
            <v>1671588</v>
          </cell>
        </row>
        <row r="643">
          <cell r="B643" t="str">
            <v>brl275</v>
          </cell>
          <cell r="C643" t="str">
            <v xml:space="preserve">    Bongkar LVTC 2 x 70 + N 50 mm2</v>
          </cell>
          <cell r="D643" t="str">
            <v>kms</v>
          </cell>
          <cell r="E643">
            <v>1350131.9999999998</v>
          </cell>
          <cell r="F643">
            <v>1350132</v>
          </cell>
        </row>
        <row r="644">
          <cell r="B644" t="str">
            <v>brl270</v>
          </cell>
          <cell r="C644" t="str">
            <v xml:space="preserve">    Bongkar LVTC 2 x 70 mm2</v>
          </cell>
          <cell r="D644" t="str">
            <v>kms</v>
          </cell>
          <cell r="E644">
            <v>1028675.9999999999</v>
          </cell>
          <cell r="F644">
            <v>1028676</v>
          </cell>
        </row>
        <row r="645">
          <cell r="B645" t="str">
            <v>brl3535</v>
          </cell>
          <cell r="C645" t="str">
            <v xml:space="preserve">    Bongkar LVTC 3 x 50 + N 35 mm2</v>
          </cell>
          <cell r="D645" t="str">
            <v>kms</v>
          </cell>
          <cell r="E645">
            <v>1189452</v>
          </cell>
          <cell r="F645">
            <v>1189452</v>
          </cell>
        </row>
        <row r="646">
          <cell r="B646" t="str">
            <v>brl255</v>
          </cell>
          <cell r="C646" t="str">
            <v xml:space="preserve">    Bongkar LVTC 2 x 50 + N 50 mm2</v>
          </cell>
          <cell r="D646" t="str">
            <v>kms</v>
          </cell>
          <cell r="E646">
            <v>1028675.9999999999</v>
          </cell>
          <cell r="F646">
            <v>1028676</v>
          </cell>
        </row>
        <row r="647">
          <cell r="B647" t="str">
            <v>brl2535</v>
          </cell>
          <cell r="C647" t="str">
            <v xml:space="preserve">    Bongkar LVTC 2 x 50 + N 35 mm2</v>
          </cell>
          <cell r="D647" t="str">
            <v>kms</v>
          </cell>
          <cell r="E647">
            <v>908675.99999999988</v>
          </cell>
          <cell r="F647">
            <v>908676</v>
          </cell>
        </row>
        <row r="648">
          <cell r="B648" t="str">
            <v>brl2355</v>
          </cell>
          <cell r="C648" t="str">
            <v xml:space="preserve">    Bongkar LVTC 2 x 35 + N 50 mm2</v>
          </cell>
          <cell r="D648" t="str">
            <v>kms</v>
          </cell>
          <cell r="E648">
            <v>867984</v>
          </cell>
          <cell r="F648">
            <v>867984</v>
          </cell>
        </row>
        <row r="649">
          <cell r="B649" t="str">
            <v>brl23535</v>
          </cell>
          <cell r="C649" t="str">
            <v xml:space="preserve">    Bongkar LVTC 2 x 35 + N 35 mm2</v>
          </cell>
          <cell r="D649" t="str">
            <v>kms</v>
          </cell>
          <cell r="E649">
            <v>867984</v>
          </cell>
          <cell r="F649">
            <v>867984</v>
          </cell>
        </row>
        <row r="650">
          <cell r="B650" t="str">
            <v>brl22525</v>
          </cell>
          <cell r="C650" t="str">
            <v xml:space="preserve">    Bongkar LVTC 2 x 25 + N 25 mm2</v>
          </cell>
          <cell r="D650" t="str">
            <v>kms</v>
          </cell>
          <cell r="E650">
            <v>867984</v>
          </cell>
          <cell r="F650">
            <v>867984</v>
          </cell>
        </row>
        <row r="651">
          <cell r="B651" t="str">
            <v>brl216</v>
          </cell>
          <cell r="C651" t="str">
            <v xml:space="preserve">    Bongkar LVTC  2 x 16 mm2</v>
          </cell>
          <cell r="D651" t="str">
            <v>kms</v>
          </cell>
          <cell r="E651">
            <v>177120</v>
          </cell>
          <cell r="F651">
            <v>177120</v>
          </cell>
        </row>
        <row r="652">
          <cell r="B652" t="str">
            <v>brl225</v>
          </cell>
          <cell r="C652" t="str">
            <v xml:space="preserve">    Bongkar LVTC  2 x 25 mm2</v>
          </cell>
          <cell r="D652" t="str">
            <v>kms</v>
          </cell>
          <cell r="E652">
            <v>354240</v>
          </cell>
          <cell r="F652">
            <v>354240</v>
          </cell>
        </row>
        <row r="653">
          <cell r="B653" t="str">
            <v>brl235</v>
          </cell>
          <cell r="C653" t="str">
            <v xml:space="preserve">    Bongkar LVTC  2 x 35 mm2</v>
          </cell>
          <cell r="D653" t="str">
            <v>kms</v>
          </cell>
          <cell r="E653">
            <v>354240</v>
          </cell>
          <cell r="F653">
            <v>354240</v>
          </cell>
        </row>
        <row r="654">
          <cell r="B654" t="str">
            <v>brl416</v>
          </cell>
          <cell r="C654" t="str">
            <v xml:space="preserve">    Bongkar LVTC  3 x 16 + 16 mm2</v>
          </cell>
          <cell r="D654" t="str">
            <v>kms</v>
          </cell>
          <cell r="E654">
            <v>354240</v>
          </cell>
          <cell r="F654">
            <v>354240</v>
          </cell>
        </row>
        <row r="655">
          <cell r="B655" t="str">
            <v>brl210</v>
          </cell>
          <cell r="C655" t="str">
            <v xml:space="preserve">    Bongkar LVTC  2 x 10 mm2</v>
          </cell>
          <cell r="D655" t="str">
            <v>kms</v>
          </cell>
          <cell r="E655">
            <v>177120</v>
          </cell>
          <cell r="F655">
            <v>177120</v>
          </cell>
        </row>
        <row r="656">
          <cell r="B656" t="str">
            <v>brl3355</v>
          </cell>
          <cell r="C656" t="str">
            <v xml:space="preserve">    Bongkar LVTC  3 x 35 + N 50mm2</v>
          </cell>
          <cell r="D656" t="str">
            <v>kms</v>
          </cell>
          <cell r="E656">
            <v>1189452</v>
          </cell>
          <cell r="F656">
            <v>1189452</v>
          </cell>
        </row>
        <row r="657">
          <cell r="B657" t="str">
            <v>brl257</v>
          </cell>
          <cell r="C657" t="str">
            <v xml:space="preserve">    Bongkar LVTC 2 x 50 + N 70 mm2</v>
          </cell>
          <cell r="D657" t="str">
            <v>kms</v>
          </cell>
          <cell r="E657">
            <v>1028675.9999999999</v>
          </cell>
          <cell r="F657">
            <v>1028676</v>
          </cell>
        </row>
        <row r="658">
          <cell r="B658" t="str">
            <v>brl33525</v>
          </cell>
          <cell r="C658" t="str">
            <v xml:space="preserve">    Bongkar LVTC 3 x 35 + N 25 mm2</v>
          </cell>
          <cell r="D658" t="str">
            <v>kms</v>
          </cell>
          <cell r="E658">
            <v>1189452</v>
          </cell>
          <cell r="F658">
            <v>1189452</v>
          </cell>
        </row>
        <row r="659">
          <cell r="B659" t="str">
            <v>brl33535</v>
          </cell>
          <cell r="C659" t="str">
            <v xml:space="preserve">    Bongkar LVTC 3 x 35 + N 35 mm2</v>
          </cell>
          <cell r="D659" t="str">
            <v>kms</v>
          </cell>
          <cell r="E659">
            <v>1189452</v>
          </cell>
          <cell r="F659">
            <v>1189452</v>
          </cell>
        </row>
        <row r="660">
          <cell r="B660" t="str">
            <v>brl32525</v>
          </cell>
          <cell r="C660" t="str">
            <v xml:space="preserve">    Bongkar LVTC 3 x 25 + N 25 mm2</v>
          </cell>
          <cell r="D660" t="str">
            <v>kms</v>
          </cell>
          <cell r="E660">
            <v>1189452</v>
          </cell>
          <cell r="F660">
            <v>1189452</v>
          </cell>
        </row>
        <row r="662">
          <cell r="B662" t="str">
            <v>sTX642</v>
          </cell>
          <cell r="C662" t="str">
            <v xml:space="preserve">    Saging TX # 6, 4, 2</v>
          </cell>
          <cell r="D662" t="str">
            <v>kms</v>
          </cell>
          <cell r="E662">
            <v>514332</v>
          </cell>
          <cell r="F662">
            <v>514332</v>
          </cell>
        </row>
        <row r="663">
          <cell r="B663" t="str">
            <v>sTX1040</v>
          </cell>
          <cell r="C663" t="str">
            <v xml:space="preserve">    Saging TX # 1 / 0 &amp; # 4 / 0</v>
          </cell>
          <cell r="D663" t="str">
            <v>kms</v>
          </cell>
          <cell r="E663">
            <v>610824</v>
          </cell>
          <cell r="F663">
            <v>610824</v>
          </cell>
        </row>
        <row r="664">
          <cell r="B664" t="str">
            <v>sQX642</v>
          </cell>
          <cell r="C664" t="str">
            <v xml:space="preserve">    Saging QX # 6, 4, 2</v>
          </cell>
          <cell r="D664" t="str">
            <v>kms</v>
          </cell>
          <cell r="E664">
            <v>572184</v>
          </cell>
          <cell r="F664">
            <v>572184</v>
          </cell>
        </row>
        <row r="665">
          <cell r="B665" t="str">
            <v>sqx2040</v>
          </cell>
          <cell r="C665" t="str">
            <v xml:space="preserve">    Saging QX # 2 / 0 &amp; # 4 / 0</v>
          </cell>
          <cell r="D665" t="str">
            <v>kms</v>
          </cell>
          <cell r="E665">
            <v>745752</v>
          </cell>
          <cell r="F665">
            <v>745752</v>
          </cell>
        </row>
        <row r="666">
          <cell r="B666" t="str">
            <v>srl375</v>
          </cell>
          <cell r="C666" t="str">
            <v xml:space="preserve">    Saging LVTC 3 x 70 + N 50 mm2</v>
          </cell>
          <cell r="D666" t="str">
            <v>kms</v>
          </cell>
          <cell r="E666">
            <v>1671588</v>
          </cell>
          <cell r="F666">
            <v>1671588</v>
          </cell>
        </row>
        <row r="667">
          <cell r="B667" t="str">
            <v>srl275</v>
          </cell>
          <cell r="C667" t="str">
            <v xml:space="preserve">    Saging LVTC 2 x 70 + N 50 mm2</v>
          </cell>
          <cell r="D667" t="str">
            <v>kms</v>
          </cell>
          <cell r="E667">
            <v>1350132</v>
          </cell>
          <cell r="F667">
            <v>1350132</v>
          </cell>
        </row>
        <row r="668">
          <cell r="B668" t="str">
            <v>srl270</v>
          </cell>
          <cell r="C668" t="str">
            <v xml:space="preserve">    saging LVTC 2 x 70 mm2</v>
          </cell>
          <cell r="D668" t="str">
            <v>kms</v>
          </cell>
          <cell r="E668">
            <v>1028676</v>
          </cell>
          <cell r="F668">
            <v>1028676</v>
          </cell>
        </row>
        <row r="669">
          <cell r="B669" t="str">
            <v>srl3535</v>
          </cell>
          <cell r="C669" t="str">
            <v xml:space="preserve">    Saging LVTC 3 x 50 + N 35 mm2</v>
          </cell>
          <cell r="D669" t="str">
            <v>kms</v>
          </cell>
          <cell r="E669">
            <v>1189452</v>
          </cell>
          <cell r="F669">
            <v>1189452</v>
          </cell>
        </row>
        <row r="670">
          <cell r="B670" t="str">
            <v>srl255</v>
          </cell>
          <cell r="C670" t="str">
            <v xml:space="preserve">    Saging LVTC 2 x 50 + N 50 mm2</v>
          </cell>
          <cell r="D670" t="str">
            <v>kms</v>
          </cell>
          <cell r="E670">
            <v>1028676</v>
          </cell>
          <cell r="F670">
            <v>1028676</v>
          </cell>
        </row>
        <row r="671">
          <cell r="B671" t="str">
            <v>srl2535</v>
          </cell>
          <cell r="C671" t="str">
            <v xml:space="preserve">    Saging LVTC 2 x 50 + N 35 mm2</v>
          </cell>
          <cell r="D671" t="str">
            <v>kms</v>
          </cell>
          <cell r="E671">
            <v>908676</v>
          </cell>
          <cell r="F671">
            <v>908676</v>
          </cell>
        </row>
        <row r="672">
          <cell r="B672" t="str">
            <v>srl2355</v>
          </cell>
          <cell r="C672" t="str">
            <v xml:space="preserve">    Saging LVTC 2 x 35 + N 50 mm2</v>
          </cell>
          <cell r="D672" t="str">
            <v>kms</v>
          </cell>
          <cell r="E672">
            <v>867984</v>
          </cell>
          <cell r="F672">
            <v>867984</v>
          </cell>
        </row>
        <row r="673">
          <cell r="B673" t="str">
            <v>srl23535</v>
          </cell>
          <cell r="C673" t="str">
            <v xml:space="preserve">    Saging LVTC 2 x 35 + N 35 mm2</v>
          </cell>
          <cell r="D673" t="str">
            <v>kms</v>
          </cell>
          <cell r="E673">
            <v>867984</v>
          </cell>
          <cell r="F673">
            <v>867984</v>
          </cell>
        </row>
        <row r="674">
          <cell r="B674" t="str">
            <v>srl22525</v>
          </cell>
          <cell r="C674" t="str">
            <v xml:space="preserve">    Saging LVTC 2 x 25 + N 25 mm2</v>
          </cell>
          <cell r="D674" t="str">
            <v>kms</v>
          </cell>
          <cell r="E674">
            <v>867984</v>
          </cell>
          <cell r="F674">
            <v>867984</v>
          </cell>
        </row>
        <row r="675">
          <cell r="B675" t="str">
            <v>srl216</v>
          </cell>
          <cell r="C675" t="str">
            <v xml:space="preserve">    Saging LVTC  2 x 16 mm2</v>
          </cell>
          <cell r="D675" t="str">
            <v>kms</v>
          </cell>
          <cell r="E675">
            <v>177120</v>
          </cell>
          <cell r="F675">
            <v>177120</v>
          </cell>
        </row>
        <row r="676">
          <cell r="B676" t="str">
            <v>srl225</v>
          </cell>
          <cell r="C676" t="str">
            <v xml:space="preserve">    saging LVTC  2 x 25 mm2</v>
          </cell>
          <cell r="D676" t="str">
            <v>kms</v>
          </cell>
          <cell r="E676">
            <v>354240</v>
          </cell>
          <cell r="F676">
            <v>354240</v>
          </cell>
        </row>
        <row r="677">
          <cell r="B677" t="str">
            <v>srl416</v>
          </cell>
          <cell r="C677" t="str">
            <v xml:space="preserve">    Saging LVTC  3 x 16 + 16 mm2</v>
          </cell>
          <cell r="D677" t="str">
            <v>kms</v>
          </cell>
          <cell r="E677">
            <v>354240</v>
          </cell>
          <cell r="F677">
            <v>354240</v>
          </cell>
        </row>
        <row r="678">
          <cell r="B678" t="str">
            <v>srl210</v>
          </cell>
          <cell r="C678" t="str">
            <v xml:space="preserve">    Saging LVTC  2 x 10 mm2</v>
          </cell>
          <cell r="D678" t="str">
            <v>kms</v>
          </cell>
          <cell r="E678">
            <v>177120</v>
          </cell>
          <cell r="F678">
            <v>177120</v>
          </cell>
        </row>
        <row r="679">
          <cell r="B679" t="str">
            <v>srl3355</v>
          </cell>
          <cell r="C679" t="str">
            <v xml:space="preserve">    Saging LVTC  3 x 35 + N 50 mm3</v>
          </cell>
          <cell r="D679" t="str">
            <v>kms</v>
          </cell>
          <cell r="E679">
            <v>1189452</v>
          </cell>
          <cell r="F679">
            <v>1189452</v>
          </cell>
        </row>
        <row r="680">
          <cell r="B680" t="str">
            <v>srl257</v>
          </cell>
          <cell r="C680" t="str">
            <v xml:space="preserve">    Saging LVTC 2 x 50 + N 70 mm2</v>
          </cell>
          <cell r="D680" t="str">
            <v>kms</v>
          </cell>
          <cell r="E680">
            <v>1028676</v>
          </cell>
          <cell r="F680">
            <v>1028676</v>
          </cell>
        </row>
        <row r="681">
          <cell r="B681" t="str">
            <v>srl33525</v>
          </cell>
          <cell r="C681" t="str">
            <v xml:space="preserve">    Saging LVTC 3 x 35 + N 25 mm2</v>
          </cell>
          <cell r="D681" t="str">
            <v>kms</v>
          </cell>
          <cell r="E681">
            <v>1189452</v>
          </cell>
          <cell r="F681">
            <v>1189452</v>
          </cell>
        </row>
        <row r="682">
          <cell r="B682" t="str">
            <v>srl33535</v>
          </cell>
          <cell r="C682" t="str">
            <v xml:space="preserve">    Saging LVTC 3 x 35 + N 35 mm2</v>
          </cell>
          <cell r="D682" t="str">
            <v>kms</v>
          </cell>
          <cell r="E682">
            <v>1189452</v>
          </cell>
          <cell r="F682">
            <v>1189452</v>
          </cell>
        </row>
        <row r="683">
          <cell r="B683" t="str">
            <v>srl32525</v>
          </cell>
          <cell r="C683" t="str">
            <v xml:space="preserve">    Saging LVTC 3 x 25 + N 25 mm2</v>
          </cell>
          <cell r="D683" t="str">
            <v>kms</v>
          </cell>
          <cell r="E683">
            <v>1189452</v>
          </cell>
          <cell r="F683">
            <v>1189452</v>
          </cell>
        </row>
        <row r="685">
          <cell r="C685" t="str">
            <v>PENARIKAN SAMBUNGAN RUMAH (SR)</v>
          </cell>
        </row>
        <row r="686">
          <cell r="B686" t="str">
            <v>sr1</v>
          </cell>
          <cell r="C686" t="str">
            <v>SR 1 PHASA</v>
          </cell>
          <cell r="D686" t="str">
            <v>Unit</v>
          </cell>
          <cell r="E686">
            <v>14760</v>
          </cell>
          <cell r="F686">
            <v>14760</v>
          </cell>
        </row>
        <row r="687">
          <cell r="B687" t="str">
            <v>sr3</v>
          </cell>
          <cell r="C687" t="str">
            <v>SR 3 PHASA</v>
          </cell>
          <cell r="D687" t="str">
            <v>Unit</v>
          </cell>
          <cell r="E687">
            <v>35468</v>
          </cell>
          <cell r="F687">
            <v>35468</v>
          </cell>
        </row>
        <row r="688">
          <cell r="B688" t="str">
            <v>bp kwh elektro</v>
          </cell>
          <cell r="C688" t="str">
            <v xml:space="preserve">  Bongkar &amp; Pasang Kwh Meter Elektronik, beserta Wiring Pengujian</v>
          </cell>
          <cell r="D688" t="str">
            <v>Unit</v>
          </cell>
          <cell r="E688">
            <v>1753488</v>
          </cell>
          <cell r="F688">
            <v>1753488</v>
          </cell>
        </row>
        <row r="689">
          <cell r="B689" t="str">
            <v>SRTJ</v>
          </cell>
          <cell r="C689" t="str">
            <v>Pembenahan (bk/ps) SR, terkait pekerjaan Jaringan/Trafo</v>
          </cell>
          <cell r="D689" t="str">
            <v>Unit</v>
          </cell>
          <cell r="E689">
            <v>10285.714285714286</v>
          </cell>
          <cell r="F689">
            <v>10285</v>
          </cell>
        </row>
        <row r="690">
          <cell r="B690" t="str">
            <v>OSR</v>
          </cell>
          <cell r="C690" t="str">
            <v xml:space="preserve"> Omset SR (Penyeimbangan Beban)</v>
          </cell>
          <cell r="D690" t="str">
            <v>Unit</v>
          </cell>
          <cell r="E690">
            <v>10285.714285714286</v>
          </cell>
          <cell r="F690">
            <v>10285</v>
          </cell>
        </row>
        <row r="691">
          <cell r="B691" t="str">
            <v>kwhe</v>
          </cell>
          <cell r="C691" t="str">
            <v xml:space="preserve"> Pemasangan kWH Exim</v>
          </cell>
          <cell r="D691" t="str">
            <v>Unit</v>
          </cell>
          <cell r="F691">
            <v>718825</v>
          </cell>
        </row>
        <row r="693">
          <cell r="B693" t="str">
            <v>bsr1</v>
          </cell>
          <cell r="C693" t="str">
            <v xml:space="preserve">    Bongkar SR 1 PHASA</v>
          </cell>
          <cell r="D693" t="str">
            <v>Unit</v>
          </cell>
          <cell r="E693">
            <v>8856</v>
          </cell>
          <cell r="F693">
            <v>8856</v>
          </cell>
        </row>
        <row r="694">
          <cell r="B694" t="str">
            <v>bsr3</v>
          </cell>
          <cell r="C694" t="str">
            <v xml:space="preserve">    Bongkar SR 3 PHASA</v>
          </cell>
          <cell r="D694" t="str">
            <v>Unit</v>
          </cell>
          <cell r="E694">
            <v>21280.799999999999</v>
          </cell>
          <cell r="F694">
            <v>21280</v>
          </cell>
        </row>
        <row r="696">
          <cell r="B696" t="str">
            <v>bpsr1</v>
          </cell>
          <cell r="C696" t="str">
            <v xml:space="preserve">    Bongkar dan Pasang SR 1 PHASA</v>
          </cell>
          <cell r="D696" t="str">
            <v>Unit</v>
          </cell>
          <cell r="E696">
            <v>23616</v>
          </cell>
          <cell r="F696">
            <v>23616</v>
          </cell>
        </row>
        <row r="697">
          <cell r="B697" t="str">
            <v>bpsr3</v>
          </cell>
          <cell r="C697" t="str">
            <v xml:space="preserve">    Bongkar dan Pasang SR 3 PHASA</v>
          </cell>
          <cell r="D697" t="str">
            <v>Unit</v>
          </cell>
          <cell r="E697">
            <v>56748.800000000003</v>
          </cell>
          <cell r="F697">
            <v>56748</v>
          </cell>
        </row>
        <row r="699">
          <cell r="C699" t="str">
            <v>UPAH BORONGAN PEMASANGAN TRAFO DAN</v>
          </cell>
          <cell r="F699">
            <v>0</v>
          </cell>
        </row>
        <row r="700">
          <cell r="C700" t="str">
            <v>KONSTRUKSI</v>
          </cell>
          <cell r="F700">
            <v>0</v>
          </cell>
        </row>
        <row r="701">
          <cell r="B701" t="str">
            <v>t10</v>
          </cell>
          <cell r="C701" t="str">
            <v>Trafo 1 Phasa 10 KVA + Bracket</v>
          </cell>
          <cell r="D701" t="str">
            <v>Unit</v>
          </cell>
          <cell r="E701">
            <v>150000</v>
          </cell>
          <cell r="F701">
            <v>150000</v>
          </cell>
        </row>
        <row r="702">
          <cell r="B702" t="str">
            <v>t15</v>
          </cell>
          <cell r="C702" t="str">
            <v>Trafo 1 Phasa 15 KVA + Bracket</v>
          </cell>
          <cell r="D702" t="str">
            <v>Unit</v>
          </cell>
          <cell r="E702">
            <v>150000</v>
          </cell>
          <cell r="F702">
            <v>150000</v>
          </cell>
        </row>
        <row r="703">
          <cell r="B703" t="str">
            <v>t25</v>
          </cell>
          <cell r="C703" t="str">
            <v>Trafo 1 Phasa 25 KVA + Bracket</v>
          </cell>
          <cell r="D703" t="str">
            <v>Unit</v>
          </cell>
          <cell r="E703">
            <v>219664</v>
          </cell>
          <cell r="F703">
            <v>219664</v>
          </cell>
        </row>
        <row r="704">
          <cell r="B704" t="str">
            <v>t50</v>
          </cell>
          <cell r="C704" t="str">
            <v>Trafo 1 Phasa 50 KVA + Bracket</v>
          </cell>
          <cell r="D704" t="str">
            <v>Unit</v>
          </cell>
          <cell r="E704">
            <v>219664</v>
          </cell>
          <cell r="F704">
            <v>219664</v>
          </cell>
        </row>
        <row r="705">
          <cell r="B705" t="str">
            <v>t350j</v>
          </cell>
          <cell r="C705" t="str">
            <v>Trafo 3 Phasa 50 KVA 1 tiang (SG/CG 312 A)</v>
          </cell>
          <cell r="D705" t="str">
            <v>Unit</v>
          </cell>
          <cell r="E705">
            <v>768825</v>
          </cell>
          <cell r="F705">
            <v>768825</v>
          </cell>
        </row>
        <row r="706">
          <cell r="B706" t="str">
            <v>t350</v>
          </cell>
          <cell r="C706" t="str">
            <v>Trafo 3 Phasa 50 KVA</v>
          </cell>
          <cell r="D706" t="str">
            <v>Unit</v>
          </cell>
          <cell r="E706">
            <v>625200</v>
          </cell>
          <cell r="F706">
            <v>625200</v>
          </cell>
        </row>
        <row r="707">
          <cell r="B707" t="str">
            <v>t325j</v>
          </cell>
          <cell r="C707" t="str">
            <v>Trafo 3 Phasa 25 KVA 1 tiang (SG/CG 312 A)</v>
          </cell>
          <cell r="D707" t="str">
            <v>Unit</v>
          </cell>
          <cell r="E707">
            <v>625200</v>
          </cell>
          <cell r="F707">
            <v>625200</v>
          </cell>
        </row>
        <row r="708">
          <cell r="B708" t="str">
            <v>t325</v>
          </cell>
          <cell r="C708" t="str">
            <v>Trafo 3 Phasa 25 KVA</v>
          </cell>
          <cell r="D708" t="str">
            <v>Unit</v>
          </cell>
          <cell r="E708">
            <v>625200</v>
          </cell>
          <cell r="F708">
            <v>625200</v>
          </cell>
        </row>
        <row r="709">
          <cell r="B709" t="str">
            <v>t3502</v>
          </cell>
          <cell r="C709" t="str">
            <v>Trafo 3 Phasa 50 KVA 2 tiang (SG/CG 313)</v>
          </cell>
          <cell r="D709" t="str">
            <v>Unit</v>
          </cell>
          <cell r="E709">
            <v>933573</v>
          </cell>
          <cell r="F709">
            <v>933573</v>
          </cell>
        </row>
        <row r="710">
          <cell r="B710" t="str">
            <v>t3100</v>
          </cell>
          <cell r="C710" t="str">
            <v>Trafo 3 Phasa 100 KVA</v>
          </cell>
          <cell r="D710" t="str">
            <v>Unit</v>
          </cell>
          <cell r="E710">
            <v>1149600</v>
          </cell>
          <cell r="F710">
            <v>1149600</v>
          </cell>
        </row>
        <row r="711">
          <cell r="B711" t="str">
            <v>t3100j</v>
          </cell>
          <cell r="C711" t="str">
            <v>Trafo 3 Phasa 100 KVA 1 tiang (SG/CG 312 A)</v>
          </cell>
          <cell r="D711" t="str">
            <v>Unit</v>
          </cell>
          <cell r="E711">
            <v>1149600</v>
          </cell>
          <cell r="F711">
            <v>1149600</v>
          </cell>
        </row>
        <row r="712">
          <cell r="B712" t="str">
            <v>t31002</v>
          </cell>
          <cell r="C712" t="str">
            <v>Trafo 3 Phasa 100 KVA 2 tiang (SG/CG 313)</v>
          </cell>
          <cell r="D712" t="str">
            <v>Unit</v>
          </cell>
          <cell r="E712">
            <v>2229592</v>
          </cell>
          <cell r="F712">
            <v>2229592</v>
          </cell>
        </row>
        <row r="713">
          <cell r="B713" t="str">
            <v>t3160</v>
          </cell>
          <cell r="C713" t="str">
            <v>Trafo 3 Phasa 160 KVA</v>
          </cell>
          <cell r="D713" t="str">
            <v>Unit</v>
          </cell>
          <cell r="E713">
            <v>1262400</v>
          </cell>
          <cell r="F713">
            <v>1262400</v>
          </cell>
        </row>
        <row r="714">
          <cell r="B714" t="str">
            <v>t3160j</v>
          </cell>
          <cell r="C714" t="str">
            <v>Trafo 3 Phasa 160 KVA 2 tiang (SG/CG 313)</v>
          </cell>
          <cell r="D714" t="str">
            <v>Unit</v>
          </cell>
          <cell r="E714">
            <v>2449256.4</v>
          </cell>
          <cell r="F714">
            <v>2449256</v>
          </cell>
        </row>
        <row r="715">
          <cell r="B715" t="str">
            <v>t3200</v>
          </cell>
          <cell r="C715" t="str">
            <v>Trafo 3 Phasa 200 KVA</v>
          </cell>
          <cell r="D715" t="str">
            <v>Unit</v>
          </cell>
          <cell r="E715">
            <v>2668920</v>
          </cell>
          <cell r="F715">
            <v>2668920</v>
          </cell>
        </row>
        <row r="716">
          <cell r="B716" t="str">
            <v>t3200j</v>
          </cell>
          <cell r="C716" t="str">
            <v>Trafo 3 Phasa 200 KVA 2 tiang (SG/CG 313)</v>
          </cell>
          <cell r="D716" t="str">
            <v>Unit</v>
          </cell>
          <cell r="E716">
            <v>2668920</v>
          </cell>
          <cell r="F716">
            <v>2668920</v>
          </cell>
        </row>
        <row r="717">
          <cell r="B717" t="str">
            <v>t3250</v>
          </cell>
          <cell r="C717" t="str">
            <v>Trafo 3 Phasa 250 KVA</v>
          </cell>
          <cell r="D717" t="str">
            <v>Unit</v>
          </cell>
          <cell r="E717">
            <v>2668920</v>
          </cell>
          <cell r="F717">
            <v>2668920</v>
          </cell>
        </row>
        <row r="718">
          <cell r="B718" t="str">
            <v>t3250j</v>
          </cell>
          <cell r="C718" t="str">
            <v>Trafo 3 Phasa 250 KVA 2 tiang (SG/CG 313)</v>
          </cell>
          <cell r="D718" t="str">
            <v>Unit</v>
          </cell>
          <cell r="E718">
            <v>2668920</v>
          </cell>
          <cell r="F718">
            <v>2668920</v>
          </cell>
        </row>
        <row r="719">
          <cell r="B719" t="str">
            <v>gtrf</v>
          </cell>
          <cell r="C719" t="str">
            <v>Grounding Trafo (SM / CM 2 - 11)</v>
          </cell>
          <cell r="D719" t="str">
            <v>Unit</v>
          </cell>
          <cell r="E719">
            <v>35699</v>
          </cell>
          <cell r="F719">
            <v>35699</v>
          </cell>
        </row>
        <row r="721">
          <cell r="B721" t="str">
            <v>bT10</v>
          </cell>
          <cell r="C721" t="str">
            <v xml:space="preserve">    Bongkar Trafo 1 Phasa 10 KVA + Bracket</v>
          </cell>
          <cell r="D721" t="str">
            <v>Unit</v>
          </cell>
          <cell r="E721">
            <v>90000</v>
          </cell>
          <cell r="F721">
            <v>90000</v>
          </cell>
        </row>
        <row r="722">
          <cell r="B722" t="str">
            <v>bT15</v>
          </cell>
          <cell r="C722" t="str">
            <v xml:space="preserve">    Bongkar Trafo 1 Phasa 15 KVA + Bracket</v>
          </cell>
          <cell r="D722" t="str">
            <v>Unit</v>
          </cell>
          <cell r="E722">
            <v>90000</v>
          </cell>
          <cell r="F722">
            <v>90000</v>
          </cell>
        </row>
        <row r="723">
          <cell r="B723" t="str">
            <v>bT25</v>
          </cell>
          <cell r="C723" t="str">
            <v xml:space="preserve">    Bongkar Trafo 1 Phasa 25 KVA + Bracket</v>
          </cell>
          <cell r="D723" t="str">
            <v>Unit</v>
          </cell>
          <cell r="E723">
            <v>131798.39999999999</v>
          </cell>
          <cell r="F723">
            <v>131798</v>
          </cell>
        </row>
        <row r="724">
          <cell r="B724" t="str">
            <v>bT50</v>
          </cell>
          <cell r="C724" t="str">
            <v xml:space="preserve">    Bongkar Trafo 1 Phasa 50 KVA + Bracket</v>
          </cell>
          <cell r="D724" t="str">
            <v>Unit</v>
          </cell>
          <cell r="E724">
            <v>131798.39999999999</v>
          </cell>
          <cell r="F724">
            <v>131798</v>
          </cell>
        </row>
        <row r="725">
          <cell r="B725" t="str">
            <v>bT350j</v>
          </cell>
          <cell r="C725" t="str">
            <v xml:space="preserve">    Bongkar Trafo 3 Phasa 50 KVA 1 tiang (SG/CG 312 A)</v>
          </cell>
          <cell r="D725" t="str">
            <v>Unit</v>
          </cell>
          <cell r="E725">
            <v>461295</v>
          </cell>
          <cell r="F725">
            <v>461295</v>
          </cell>
        </row>
        <row r="726">
          <cell r="B726" t="str">
            <v>bT350</v>
          </cell>
          <cell r="C726" t="str">
            <v xml:space="preserve">    Bongkar Trafo 3 Phasa 50 KVA</v>
          </cell>
          <cell r="D726" t="str">
            <v>Unit</v>
          </cell>
          <cell r="E726">
            <v>375120</v>
          </cell>
          <cell r="F726">
            <v>375120</v>
          </cell>
        </row>
        <row r="727">
          <cell r="B727" t="str">
            <v>bt325j</v>
          </cell>
          <cell r="C727" t="str">
            <v xml:space="preserve">    Bongkar Trafo 3 Phasa 25 KVA 1 tiang (SG/CG 312 A)</v>
          </cell>
          <cell r="D727" t="str">
            <v>Unit</v>
          </cell>
          <cell r="E727">
            <v>375120</v>
          </cell>
          <cell r="F727">
            <v>375120</v>
          </cell>
        </row>
        <row r="728">
          <cell r="B728" t="str">
            <v>bt325</v>
          </cell>
          <cell r="C728" t="str">
            <v xml:space="preserve">    Bongkar Trafo 3 Phasa 25 KVA 1 tiang (SG/CG 312 A)</v>
          </cell>
          <cell r="D728" t="str">
            <v>Unit</v>
          </cell>
          <cell r="E728">
            <v>375120</v>
          </cell>
          <cell r="F728">
            <v>375120</v>
          </cell>
        </row>
        <row r="729">
          <cell r="B729" t="str">
            <v>bT3502</v>
          </cell>
          <cell r="C729" t="str">
            <v xml:space="preserve">    Bongkar Trafo 3 Phasa 50 KVA 2 tiang (SG/CG 313)</v>
          </cell>
          <cell r="D729" t="str">
            <v>Unit</v>
          </cell>
          <cell r="E729">
            <v>560143.79999999993</v>
          </cell>
          <cell r="F729">
            <v>560143</v>
          </cell>
        </row>
        <row r="730">
          <cell r="B730" t="str">
            <v>bT3100</v>
          </cell>
          <cell r="C730" t="str">
            <v xml:space="preserve">    Bongkar Trafo 3 Phasa 100 KVA</v>
          </cell>
          <cell r="D730" t="str">
            <v>Unit</v>
          </cell>
          <cell r="E730">
            <v>689760</v>
          </cell>
          <cell r="F730">
            <v>689760</v>
          </cell>
        </row>
        <row r="731">
          <cell r="B731" t="str">
            <v>bt3100j</v>
          </cell>
          <cell r="C731" t="str">
            <v xml:space="preserve">    Bongkar Trafo 3 Phasa 100 KVA 1 tiang (SG/CG 312 A)</v>
          </cell>
          <cell r="D731" t="str">
            <v>Unit</v>
          </cell>
          <cell r="E731">
            <v>689760</v>
          </cell>
          <cell r="F731">
            <v>689760</v>
          </cell>
        </row>
        <row r="732">
          <cell r="B732" t="str">
            <v>bT31002</v>
          </cell>
          <cell r="C732" t="str">
            <v xml:space="preserve">    Bongkar Trafo 3 Phasa 100 KVA 2 tiang (SG/CG 313)</v>
          </cell>
          <cell r="D732" t="str">
            <v>Unit</v>
          </cell>
          <cell r="E732">
            <v>1337755.2</v>
          </cell>
          <cell r="F732">
            <v>1337755</v>
          </cell>
        </row>
        <row r="733">
          <cell r="B733" t="str">
            <v>bT3160</v>
          </cell>
          <cell r="C733" t="str">
            <v xml:space="preserve">    Bongkar Trafo 3 Phasa 160 KVA</v>
          </cell>
          <cell r="D733" t="str">
            <v>Unit</v>
          </cell>
          <cell r="E733">
            <v>757440</v>
          </cell>
          <cell r="F733">
            <v>757440</v>
          </cell>
        </row>
        <row r="734">
          <cell r="B734" t="str">
            <v>bt3160j</v>
          </cell>
          <cell r="C734" t="str">
            <v xml:space="preserve">    Bongkar Trafo 3 Phasa 160 KVA 2 tiang (SG/CG 313)</v>
          </cell>
          <cell r="D734" t="str">
            <v>Unit</v>
          </cell>
          <cell r="E734">
            <v>1469553.8399999999</v>
          </cell>
          <cell r="F734">
            <v>1469553</v>
          </cell>
        </row>
        <row r="735">
          <cell r="B735" t="str">
            <v>bT3200</v>
          </cell>
          <cell r="C735" t="str">
            <v xml:space="preserve">    Bongkar Trafo 3 Phasa 200 KVA</v>
          </cell>
          <cell r="D735" t="str">
            <v>Unit</v>
          </cell>
          <cell r="E735">
            <v>1601352</v>
          </cell>
          <cell r="F735">
            <v>1601352</v>
          </cell>
        </row>
        <row r="736">
          <cell r="B736" t="str">
            <v>bt3200j</v>
          </cell>
          <cell r="C736" t="str">
            <v xml:space="preserve">    Bongkar Trafo 3 Phasa 200 KVA 2 tiang (SG/CG 313)</v>
          </cell>
          <cell r="D736" t="str">
            <v>Unit</v>
          </cell>
          <cell r="E736">
            <v>1601352</v>
          </cell>
          <cell r="F736">
            <v>1601352</v>
          </cell>
        </row>
        <row r="737">
          <cell r="B737" t="str">
            <v>bt3250</v>
          </cell>
          <cell r="C737" t="str">
            <v xml:space="preserve">    Bongkar Trafo 3 Phasa 250 KVA</v>
          </cell>
          <cell r="D737" t="str">
            <v>Unit</v>
          </cell>
          <cell r="E737">
            <v>1601352</v>
          </cell>
          <cell r="F737">
            <v>1601352</v>
          </cell>
        </row>
        <row r="738">
          <cell r="B738" t="str">
            <v>bt3250j</v>
          </cell>
          <cell r="C738" t="str">
            <v xml:space="preserve">    Bongkar Trafo 3 Phasa 250 KVA 2 tiang (SG/CG 313)</v>
          </cell>
          <cell r="D738" t="str">
            <v>Unit</v>
          </cell>
          <cell r="E738">
            <v>1601352</v>
          </cell>
          <cell r="F738">
            <v>1601352</v>
          </cell>
        </row>
        <row r="739">
          <cell r="B739" t="str">
            <v>bt3315</v>
          </cell>
          <cell r="C739" t="str">
            <v xml:space="preserve">    Bongkar Trafo 3 Phasa 315 KVA</v>
          </cell>
          <cell r="D739" t="str">
            <v>Unit</v>
          </cell>
          <cell r="E739">
            <v>1601352</v>
          </cell>
          <cell r="F739">
            <v>1601352</v>
          </cell>
        </row>
        <row r="740">
          <cell r="B740" t="str">
            <v>bgtrf</v>
          </cell>
          <cell r="C740" t="str">
            <v xml:space="preserve">    Bongkar Grounding Trafo (SM / CM 2 - 11)</v>
          </cell>
          <cell r="D740" t="str">
            <v>Unit</v>
          </cell>
          <cell r="E740">
            <v>21419.399999999998</v>
          </cell>
          <cell r="F740">
            <v>21419</v>
          </cell>
        </row>
        <row r="741">
          <cell r="B741" t="str">
            <v>gt25</v>
          </cell>
          <cell r="C741" t="str">
            <v>Geser Trafo 1 Phasa 25 KVA + Bracket</v>
          </cell>
          <cell r="D741" t="str">
            <v>Unit</v>
          </cell>
          <cell r="E741">
            <v>240000</v>
          </cell>
          <cell r="F741">
            <v>240000</v>
          </cell>
        </row>
        <row r="742">
          <cell r="B742" t="str">
            <v>gt50</v>
          </cell>
          <cell r="C742" t="str">
            <v>Geser Trafo 1 Phasa 50 KVA + Bracket</v>
          </cell>
          <cell r="D742" t="str">
            <v>Unit</v>
          </cell>
          <cell r="E742">
            <v>240000</v>
          </cell>
          <cell r="F742">
            <v>240000</v>
          </cell>
        </row>
        <row r="744">
          <cell r="C744" t="str">
            <v>UPAH BORONGAN PEKERJAAN KABEL TANAH</v>
          </cell>
        </row>
        <row r="745">
          <cell r="B745" t="str">
            <v>tk324id</v>
          </cell>
          <cell r="C745" t="str">
            <v>Terminating Kabel 3 x 240 mm2 ID</v>
          </cell>
          <cell r="D745" t="str">
            <v>Unit</v>
          </cell>
          <cell r="E745">
            <v>305330</v>
          </cell>
          <cell r="F745">
            <v>305330</v>
          </cell>
        </row>
        <row r="746">
          <cell r="B746" t="str">
            <v>tk324od</v>
          </cell>
          <cell r="C746" t="str">
            <v>Terminating Kabel 3 x 240 mm2 OD</v>
          </cell>
          <cell r="D746" t="str">
            <v>Unit</v>
          </cell>
          <cell r="E746">
            <v>353663</v>
          </cell>
          <cell r="F746">
            <v>353663</v>
          </cell>
        </row>
        <row r="747">
          <cell r="B747" t="str">
            <v>skb240</v>
          </cell>
          <cell r="C747" t="str">
            <v>Sepatu Kabel Bimetal 240 - 300 mm2 (2 lubang)</v>
          </cell>
          <cell r="D747" t="str">
            <v>Unit</v>
          </cell>
          <cell r="E747">
            <v>5715</v>
          </cell>
          <cell r="F747">
            <v>5715</v>
          </cell>
        </row>
        <row r="748">
          <cell r="B748" t="str">
            <v>skb150</v>
          </cell>
          <cell r="C748" t="str">
            <v>Sepatu Kabel Bimetal 150 mm2 (2 lubang)</v>
          </cell>
          <cell r="D748" t="str">
            <v>Unit</v>
          </cell>
          <cell r="E748">
            <v>4615</v>
          </cell>
          <cell r="F748">
            <v>4615</v>
          </cell>
        </row>
        <row r="749">
          <cell r="B749" t="str">
            <v>xlpe324</v>
          </cell>
          <cell r="C749" t="str">
            <v>Kabel XLPE 3 x 240 mm2 (Three Core)</v>
          </cell>
          <cell r="D749" t="str">
            <v>Unit</v>
          </cell>
          <cell r="E749">
            <v>10983</v>
          </cell>
          <cell r="F749">
            <v>10983</v>
          </cell>
        </row>
        <row r="750">
          <cell r="B750" t="str">
            <v>nyy150</v>
          </cell>
          <cell r="C750" t="str">
            <v>Kabel NYY 1 x 150 mm2</v>
          </cell>
          <cell r="D750" t="str">
            <v>Unit</v>
          </cell>
          <cell r="E750">
            <v>662</v>
          </cell>
          <cell r="F750">
            <v>662</v>
          </cell>
        </row>
        <row r="752">
          <cell r="C752" t="str">
            <v>UPAH PERBAIKAN RECLOSER</v>
          </cell>
        </row>
        <row r="753">
          <cell r="B753" t="str">
            <v>pcr</v>
          </cell>
          <cell r="C753" t="str">
            <v>Perbaikan Control Recloser</v>
          </cell>
          <cell r="D753" t="str">
            <v>Unit</v>
          </cell>
          <cell r="E753">
            <v>4945536</v>
          </cell>
          <cell r="F753">
            <v>4945536</v>
          </cell>
        </row>
        <row r="754">
          <cell r="B754" t="str">
            <v>pmtr</v>
          </cell>
          <cell r="C754" t="str">
            <v>Perbaikan PMT Recloser</v>
          </cell>
          <cell r="D754" t="str">
            <v>Unit</v>
          </cell>
          <cell r="E754">
            <v>5769792</v>
          </cell>
          <cell r="F754">
            <v>5769792</v>
          </cell>
        </row>
        <row r="755">
          <cell r="F755">
            <v>0</v>
          </cell>
        </row>
        <row r="756">
          <cell r="C756" t="str">
            <v>UPAH INVESTIGASI INFRA RED</v>
          </cell>
          <cell r="D756" t="str">
            <v>titik</v>
          </cell>
          <cell r="E756">
            <v>25440</v>
          </cell>
          <cell r="F756">
            <v>25440</v>
          </cell>
        </row>
        <row r="757">
          <cell r="F757">
            <v>0</v>
          </cell>
        </row>
        <row r="758">
          <cell r="F758">
            <v>0</v>
          </cell>
        </row>
        <row r="759">
          <cell r="F759">
            <v>0</v>
          </cell>
        </row>
        <row r="760">
          <cell r="F760">
            <v>0</v>
          </cell>
        </row>
        <row r="761">
          <cell r="F761">
            <v>0</v>
          </cell>
        </row>
        <row r="762">
          <cell r="F762">
            <v>0</v>
          </cell>
        </row>
        <row r="763">
          <cell r="F763">
            <v>0</v>
          </cell>
        </row>
        <row r="764">
          <cell r="F764">
            <v>0</v>
          </cell>
        </row>
        <row r="765">
          <cell r="F765">
            <v>0</v>
          </cell>
        </row>
        <row r="766">
          <cell r="F766">
            <v>0</v>
          </cell>
        </row>
        <row r="767">
          <cell r="B767" t="str">
            <v>PCM316</v>
          </cell>
          <cell r="C767" t="str">
            <v>perbaikan  CM 3 - 16 (ABSW) Yang Miring</v>
          </cell>
          <cell r="D767" t="str">
            <v>Unit</v>
          </cell>
          <cell r="E767">
            <v>612863.4</v>
          </cell>
          <cell r="F767">
            <v>612863</v>
          </cell>
        </row>
        <row r="769">
          <cell r="E769" t="str">
            <v>T Ampuh '07</v>
          </cell>
        </row>
        <row r="770">
          <cell r="B770" t="str">
            <v>tc7</v>
          </cell>
          <cell r="C770" t="str">
            <v>Penanaman Tiang C 7</v>
          </cell>
          <cell r="D770" t="str">
            <v>Batang</v>
          </cell>
          <cell r="E770">
            <v>142000</v>
          </cell>
          <cell r="F770">
            <v>142000</v>
          </cell>
        </row>
        <row r="771">
          <cell r="B771" t="str">
            <v>tc9a</v>
          </cell>
          <cell r="C771" t="str">
            <v>Penanaman Tiang C 9-100</v>
          </cell>
          <cell r="D771" t="str">
            <v>Batang</v>
          </cell>
          <cell r="E771">
            <v>160000</v>
          </cell>
          <cell r="F771">
            <v>160000</v>
          </cell>
        </row>
        <row r="772">
          <cell r="B772" t="str">
            <v>tc9b</v>
          </cell>
          <cell r="C772" t="str">
            <v>Penanaman Tiang C 9-200</v>
          </cell>
          <cell r="D772" t="str">
            <v>Batang</v>
          </cell>
          <cell r="E772">
            <v>179000</v>
          </cell>
          <cell r="F772">
            <v>179000</v>
          </cell>
        </row>
        <row r="773">
          <cell r="B773" t="str">
            <v>tC11a</v>
          </cell>
          <cell r="C773" t="str">
            <v>Penanaman Tiang  C11-200</v>
          </cell>
          <cell r="D773" t="str">
            <v>Batang</v>
          </cell>
          <cell r="E773">
            <v>279000</v>
          </cell>
          <cell r="F773">
            <v>279000</v>
          </cell>
        </row>
        <row r="774">
          <cell r="B774" t="str">
            <v>tC11b</v>
          </cell>
          <cell r="C774" t="str">
            <v>Penanaman Tiang  C11-350</v>
          </cell>
          <cell r="D774" t="str">
            <v>Batang</v>
          </cell>
          <cell r="E774">
            <v>295000</v>
          </cell>
          <cell r="F774">
            <v>295000</v>
          </cell>
        </row>
        <row r="775">
          <cell r="B775" t="str">
            <v>tc12a</v>
          </cell>
          <cell r="C775" t="str">
            <v>Penanaman Tiang C12-200</v>
          </cell>
          <cell r="D775" t="str">
            <v>Batang</v>
          </cell>
          <cell r="E775">
            <v>243223.19999999998</v>
          </cell>
          <cell r="F775">
            <v>243223</v>
          </cell>
        </row>
        <row r="776">
          <cell r="B776" t="str">
            <v>tc12b</v>
          </cell>
          <cell r="C776" t="str">
            <v>Penanaman Tiang C12-350</v>
          </cell>
          <cell r="D776" t="str">
            <v>Batang</v>
          </cell>
          <cell r="E776">
            <v>373000</v>
          </cell>
          <cell r="F776">
            <v>373000</v>
          </cell>
        </row>
        <row r="777">
          <cell r="B777" t="str">
            <v>tc13</v>
          </cell>
          <cell r="C777" t="str">
            <v>Penanaman Tiang C13-350</v>
          </cell>
          <cell r="D777" t="str">
            <v>Batang</v>
          </cell>
          <cell r="E777">
            <v>478000</v>
          </cell>
          <cell r="F777">
            <v>478000</v>
          </cell>
        </row>
        <row r="778">
          <cell r="B778" t="str">
            <v>tc14</v>
          </cell>
          <cell r="C778" t="str">
            <v>Penanaman Tiang C14-350</v>
          </cell>
          <cell r="D778" t="str">
            <v>Batang</v>
          </cell>
          <cell r="E778">
            <v>537000</v>
          </cell>
          <cell r="F778">
            <v>537000</v>
          </cell>
        </row>
        <row r="779">
          <cell r="B779" t="str">
            <v>ts9</v>
          </cell>
          <cell r="C779" t="str">
            <v xml:space="preserve">Penanaman Tiang RS 9 </v>
          </cell>
          <cell r="D779" t="str">
            <v>Batang</v>
          </cell>
          <cell r="E779">
            <v>140581.19999999998</v>
          </cell>
          <cell r="F779">
            <v>140581</v>
          </cell>
        </row>
        <row r="780">
          <cell r="B780" t="str">
            <v>ts11a</v>
          </cell>
          <cell r="C780" t="str">
            <v>Penanaman Tiang S 11A</v>
          </cell>
          <cell r="D780" t="str">
            <v>Batang</v>
          </cell>
          <cell r="E780">
            <v>140581.19999999998</v>
          </cell>
          <cell r="F780">
            <v>140581</v>
          </cell>
        </row>
        <row r="781">
          <cell r="B781" t="str">
            <v>ts11b</v>
          </cell>
          <cell r="C781" t="str">
            <v>Penanaman Tiang S 11B</v>
          </cell>
          <cell r="D781" t="str">
            <v>Batang</v>
          </cell>
          <cell r="E781">
            <v>242184</v>
          </cell>
          <cell r="F781">
            <v>242184</v>
          </cell>
        </row>
        <row r="782">
          <cell r="B782" t="str">
            <v>ts12</v>
          </cell>
          <cell r="C782" t="str">
            <v>Penanaman Tiang S 12</v>
          </cell>
          <cell r="D782" t="str">
            <v>Batang</v>
          </cell>
          <cell r="E782">
            <v>243223.19999999998</v>
          </cell>
          <cell r="F782">
            <v>243223</v>
          </cell>
        </row>
        <row r="783">
          <cell r="B783" t="str">
            <v>ts14</v>
          </cell>
          <cell r="C783" t="str">
            <v>Penanaman Tiang S 14</v>
          </cell>
          <cell r="D783" t="str">
            <v>Batang</v>
          </cell>
          <cell r="E783">
            <v>407239.2</v>
          </cell>
          <cell r="F783">
            <v>407239</v>
          </cell>
        </row>
        <row r="784">
          <cell r="B784" t="str">
            <v>ts13</v>
          </cell>
          <cell r="C784" t="str">
            <v>Penanaman Tiang S 13</v>
          </cell>
          <cell r="D784" t="str">
            <v>Batang</v>
          </cell>
          <cell r="E784">
            <v>395329.2</v>
          </cell>
          <cell r="F784">
            <v>395329</v>
          </cell>
        </row>
        <row r="785">
          <cell r="F785">
            <v>0</v>
          </cell>
        </row>
        <row r="786">
          <cell r="B786" t="str">
            <v>mtc7</v>
          </cell>
          <cell r="C786" t="str">
            <v>Menegakkan Tiang C 7</v>
          </cell>
          <cell r="D786" t="str">
            <v>Batang</v>
          </cell>
          <cell r="E786">
            <v>108692.4</v>
          </cell>
          <cell r="F786">
            <v>108692</v>
          </cell>
        </row>
        <row r="787">
          <cell r="B787" t="str">
            <v>mtc9</v>
          </cell>
          <cell r="C787" t="str">
            <v xml:space="preserve">Menegakkan Tiang C 9 </v>
          </cell>
          <cell r="D787" t="str">
            <v>Batang</v>
          </cell>
          <cell r="E787">
            <v>140581.19999999998</v>
          </cell>
          <cell r="F787">
            <v>140581</v>
          </cell>
        </row>
        <row r="788">
          <cell r="B788" t="str">
            <v>mtC11</v>
          </cell>
          <cell r="C788" t="str">
            <v>Menegakkan Tiang C11</v>
          </cell>
          <cell r="D788" t="str">
            <v>Batang</v>
          </cell>
          <cell r="E788">
            <v>242184</v>
          </cell>
          <cell r="F788">
            <v>242184</v>
          </cell>
        </row>
        <row r="789">
          <cell r="B789" t="str">
            <v>mtc12</v>
          </cell>
          <cell r="C789" t="str">
            <v>Menegakkan Tiang C12</v>
          </cell>
          <cell r="D789" t="str">
            <v>Batang</v>
          </cell>
          <cell r="E789">
            <v>243223.19999999998</v>
          </cell>
          <cell r="F789">
            <v>243223</v>
          </cell>
        </row>
        <row r="790">
          <cell r="B790" t="str">
            <v>mtc13</v>
          </cell>
          <cell r="C790" t="str">
            <v>Menegakkan Tiang C13</v>
          </cell>
          <cell r="D790" t="str">
            <v>Batang</v>
          </cell>
          <cell r="E790">
            <v>395329.2</v>
          </cell>
          <cell r="F790">
            <v>395329</v>
          </cell>
        </row>
        <row r="791">
          <cell r="B791" t="str">
            <v>mtc14</v>
          </cell>
          <cell r="C791" t="str">
            <v>Menegakkan Tiang C14</v>
          </cell>
          <cell r="D791" t="str">
            <v>Batang</v>
          </cell>
          <cell r="E791">
            <v>407239.2</v>
          </cell>
          <cell r="F791">
            <v>407239</v>
          </cell>
        </row>
        <row r="792">
          <cell r="B792" t="str">
            <v>mts9</v>
          </cell>
          <cell r="C792" t="str">
            <v xml:space="preserve">Menegakkan Tiang RS 9 </v>
          </cell>
          <cell r="D792" t="str">
            <v>Batang</v>
          </cell>
          <cell r="E792">
            <v>140581.19999999998</v>
          </cell>
          <cell r="F792">
            <v>140581</v>
          </cell>
        </row>
        <row r="793">
          <cell r="B793" t="str">
            <v>mts11a</v>
          </cell>
          <cell r="C793" t="str">
            <v>Menegakkan Tiang RS11A</v>
          </cell>
          <cell r="D793" t="str">
            <v>Batang</v>
          </cell>
          <cell r="E793">
            <v>140581.19999999998</v>
          </cell>
          <cell r="F793">
            <v>140581</v>
          </cell>
        </row>
        <row r="794">
          <cell r="B794" t="str">
            <v>mts11b</v>
          </cell>
          <cell r="C794" t="str">
            <v>Menegakkan Tiang S11B</v>
          </cell>
          <cell r="D794" t="str">
            <v>Batang</v>
          </cell>
          <cell r="E794">
            <v>242184</v>
          </cell>
          <cell r="F794">
            <v>242184</v>
          </cell>
        </row>
        <row r="795">
          <cell r="B795" t="str">
            <v>mts12</v>
          </cell>
          <cell r="C795" t="str">
            <v>Menegakkan Tiang S12</v>
          </cell>
          <cell r="D795" t="str">
            <v>Batang</v>
          </cell>
          <cell r="E795">
            <v>243223.19999999998</v>
          </cell>
          <cell r="F795">
            <v>243223</v>
          </cell>
        </row>
        <row r="796">
          <cell r="B796" t="str">
            <v>mts14</v>
          </cell>
          <cell r="C796" t="str">
            <v>Menegakkan Tiang S14</v>
          </cell>
          <cell r="D796" t="str">
            <v>Batang</v>
          </cell>
          <cell r="E796">
            <v>407239.2</v>
          </cell>
          <cell r="F796">
            <v>407239</v>
          </cell>
        </row>
        <row r="797">
          <cell r="B797" t="str">
            <v>mts13</v>
          </cell>
          <cell r="C797" t="str">
            <v>Menegakkan Tiang S13</v>
          </cell>
          <cell r="D797" t="str">
            <v>Batang</v>
          </cell>
          <cell r="E797">
            <v>395329.2</v>
          </cell>
          <cell r="F797">
            <v>395329</v>
          </cell>
        </row>
        <row r="799">
          <cell r="B799" t="str">
            <v>Btc7</v>
          </cell>
          <cell r="C799" t="str">
            <v xml:space="preserve">    Bongkar Tiang C 7</v>
          </cell>
          <cell r="D799" t="str">
            <v>Batang</v>
          </cell>
          <cell r="E799">
            <v>85200</v>
          </cell>
          <cell r="F799">
            <v>85200</v>
          </cell>
        </row>
        <row r="800">
          <cell r="B800" t="str">
            <v>Btc9</v>
          </cell>
          <cell r="C800" t="str">
            <v xml:space="preserve">    Bongkar Tiang C 9</v>
          </cell>
          <cell r="D800" t="str">
            <v>Batang</v>
          </cell>
          <cell r="E800">
            <v>96000</v>
          </cell>
          <cell r="F800">
            <v>96000</v>
          </cell>
        </row>
        <row r="801">
          <cell r="B801" t="str">
            <v>Btc11a</v>
          </cell>
          <cell r="C801" t="str">
            <v xml:space="preserve">    Bongkar Tiang C 11 A</v>
          </cell>
          <cell r="D801" t="str">
            <v>Batang</v>
          </cell>
          <cell r="E801">
            <v>167400</v>
          </cell>
          <cell r="F801">
            <v>167400</v>
          </cell>
        </row>
        <row r="802">
          <cell r="B802" t="str">
            <v>Btc11b</v>
          </cell>
          <cell r="C802" t="str">
            <v xml:space="preserve">    Bongkar Tiang C 11 B</v>
          </cell>
          <cell r="D802" t="str">
            <v>Batang</v>
          </cell>
          <cell r="E802">
            <v>177000</v>
          </cell>
          <cell r="F802">
            <v>177000</v>
          </cell>
        </row>
        <row r="803">
          <cell r="B803" t="str">
            <v>BtC12</v>
          </cell>
          <cell r="C803" t="str">
            <v xml:space="preserve">    Bongkar Tiang C 12</v>
          </cell>
          <cell r="D803" t="str">
            <v>Batang</v>
          </cell>
          <cell r="E803">
            <v>145933.91999999998</v>
          </cell>
          <cell r="F803">
            <v>145933</v>
          </cell>
        </row>
        <row r="804">
          <cell r="B804" t="str">
            <v>BtC13</v>
          </cell>
          <cell r="C804" t="str">
            <v xml:space="preserve">    Bongkar Tiang C 13</v>
          </cell>
          <cell r="D804" t="str">
            <v>Batang</v>
          </cell>
          <cell r="E804">
            <v>286800</v>
          </cell>
          <cell r="F804">
            <v>286800</v>
          </cell>
        </row>
        <row r="805">
          <cell r="B805" t="str">
            <v>Btc14</v>
          </cell>
          <cell r="C805" t="str">
            <v xml:space="preserve">    Bongkar Tiang C14</v>
          </cell>
          <cell r="D805" t="str">
            <v>Batang</v>
          </cell>
          <cell r="E805">
            <v>322200</v>
          </cell>
          <cell r="F805">
            <v>322200</v>
          </cell>
        </row>
        <row r="807">
          <cell r="B807" t="str">
            <v>Bts9</v>
          </cell>
          <cell r="C807" t="str">
            <v xml:space="preserve">    Bongkar Tiang RS 9</v>
          </cell>
          <cell r="D807" t="str">
            <v>Batang</v>
          </cell>
          <cell r="E807">
            <v>84348.719999999987</v>
          </cell>
          <cell r="F807">
            <v>84348</v>
          </cell>
        </row>
        <row r="808">
          <cell r="B808" t="str">
            <v>Bts11a</v>
          </cell>
          <cell r="C808" t="str">
            <v xml:space="preserve">    Bongkar Tiang S11A</v>
          </cell>
          <cell r="D808" t="str">
            <v>Batang</v>
          </cell>
          <cell r="E808">
            <v>84348.719999999987</v>
          </cell>
          <cell r="F808">
            <v>84348</v>
          </cell>
        </row>
        <row r="809">
          <cell r="B809" t="str">
            <v>Btk</v>
          </cell>
          <cell r="C809" t="str">
            <v xml:space="preserve">    Bongkar Tiang Kayu</v>
          </cell>
          <cell r="D809" t="str">
            <v>Batang</v>
          </cell>
          <cell r="E809">
            <v>84348.719999999987</v>
          </cell>
          <cell r="F809">
            <v>84348</v>
          </cell>
        </row>
        <row r="810">
          <cell r="B810" t="str">
            <v>Bts11b</v>
          </cell>
          <cell r="C810" t="str">
            <v xml:space="preserve">    Bongkar Tiang S11B</v>
          </cell>
          <cell r="D810" t="str">
            <v>Batang</v>
          </cell>
          <cell r="E810">
            <v>145310.39999999999</v>
          </cell>
          <cell r="F810">
            <v>145310</v>
          </cell>
        </row>
        <row r="811">
          <cell r="B811" t="str">
            <v>BtS12</v>
          </cell>
          <cell r="C811" t="str">
            <v xml:space="preserve">    Bongkar Tiang S12</v>
          </cell>
          <cell r="D811" t="str">
            <v>Batang</v>
          </cell>
          <cell r="E811">
            <v>145933.91999999998</v>
          </cell>
          <cell r="F811">
            <v>145933</v>
          </cell>
        </row>
        <row r="812">
          <cell r="B812" t="str">
            <v>Bts13</v>
          </cell>
          <cell r="C812" t="str">
            <v xml:space="preserve">    Bongkar Tiang S13</v>
          </cell>
          <cell r="D812" t="str">
            <v>Batang</v>
          </cell>
          <cell r="E812">
            <v>244343.52</v>
          </cell>
          <cell r="F812">
            <v>244343</v>
          </cell>
        </row>
        <row r="813">
          <cell r="B813" t="str">
            <v>Bts14</v>
          </cell>
          <cell r="C813" t="str">
            <v xml:space="preserve">    Bongkar Tiang S14</v>
          </cell>
          <cell r="D813" t="str">
            <v>Batang</v>
          </cell>
          <cell r="E813">
            <v>237197.52</v>
          </cell>
          <cell r="F813">
            <v>237197</v>
          </cell>
        </row>
        <row r="815">
          <cell r="B815" t="str">
            <v>ct9</v>
          </cell>
          <cell r="C815" t="str">
            <v>Pengecatan Tiang RS 9</v>
          </cell>
          <cell r="D815" t="str">
            <v>Batang</v>
          </cell>
          <cell r="E815">
            <v>68900</v>
          </cell>
        </row>
        <row r="816">
          <cell r="B816" t="str">
            <v>ct11a</v>
          </cell>
          <cell r="C816" t="str">
            <v>Pengecatan Tiang S11A</v>
          </cell>
          <cell r="D816" t="str">
            <v>Batang</v>
          </cell>
          <cell r="E816">
            <v>79208</v>
          </cell>
        </row>
        <row r="817">
          <cell r="B817" t="str">
            <v>ct11b</v>
          </cell>
          <cell r="C817" t="str">
            <v>Pengecatan Tiang S11B</v>
          </cell>
          <cell r="D817" t="str">
            <v>Batang</v>
          </cell>
          <cell r="E817">
            <v>87580</v>
          </cell>
        </row>
        <row r="818">
          <cell r="B818" t="str">
            <v>ct12</v>
          </cell>
          <cell r="C818" t="str">
            <v>Pengecatan Tiang S12</v>
          </cell>
          <cell r="D818" t="str">
            <v>Batang</v>
          </cell>
          <cell r="E818">
            <v>95700</v>
          </cell>
        </row>
        <row r="819">
          <cell r="B819" t="str">
            <v>ct13</v>
          </cell>
          <cell r="C819" t="str">
            <v>Pengecatan Tiang S13</v>
          </cell>
          <cell r="D819" t="str">
            <v>Batang</v>
          </cell>
        </row>
        <row r="820">
          <cell r="B820" t="str">
            <v>ct14</v>
          </cell>
          <cell r="C820" t="str">
            <v>Pengecatan Tiang S14</v>
          </cell>
          <cell r="D820" t="str">
            <v>Batang</v>
          </cell>
        </row>
        <row r="822">
          <cell r="B822" t="str">
            <v>pb3j</v>
          </cell>
          <cell r="C822" t="str">
            <v>Pasang Box (LVCB) 3 Jurusan</v>
          </cell>
          <cell r="D822" t="str">
            <v>Unit</v>
          </cell>
          <cell r="E822">
            <v>362400</v>
          </cell>
          <cell r="F822">
            <v>362400</v>
          </cell>
        </row>
        <row r="823">
          <cell r="B823" t="str">
            <v>pb1j</v>
          </cell>
          <cell r="C823" t="str">
            <v>Pasang Box (LVCB) 1 Jurusan</v>
          </cell>
          <cell r="D823" t="str">
            <v>Unit</v>
          </cell>
          <cell r="E823">
            <v>0</v>
          </cell>
          <cell r="F823">
            <v>0</v>
          </cell>
        </row>
        <row r="824">
          <cell r="B824" t="str">
            <v>bb3j</v>
          </cell>
          <cell r="C824" t="str">
            <v>Bongkar Box (LVCB) 3 Jurusan</v>
          </cell>
          <cell r="D824" t="str">
            <v>Unit</v>
          </cell>
          <cell r="E824">
            <v>217440</v>
          </cell>
          <cell r="F824">
            <v>217440</v>
          </cell>
        </row>
        <row r="825">
          <cell r="B825" t="str">
            <v>bb1j</v>
          </cell>
          <cell r="C825" t="str">
            <v>Bongkar Box (LVCB) 1 Jurusan</v>
          </cell>
          <cell r="D825" t="str">
            <v>Unit</v>
          </cell>
          <cell r="E825">
            <v>0</v>
          </cell>
          <cell r="F825">
            <v>0</v>
          </cell>
        </row>
        <row r="826">
          <cell r="B826" t="str">
            <v>bnt1</v>
          </cell>
          <cell r="C826" t="str">
            <v>Bongkar Box NT Fuse Trafo 1 Ph</v>
          </cell>
          <cell r="D826" t="str">
            <v>Unit</v>
          </cell>
          <cell r="E826">
            <v>28800</v>
          </cell>
          <cell r="F826">
            <v>28800</v>
          </cell>
        </row>
        <row r="827">
          <cell r="B827" t="str">
            <v>nt1</v>
          </cell>
          <cell r="C827" t="str">
            <v>Pasang Box NT Fuse Trafo 1 Ph</v>
          </cell>
          <cell r="D827" t="str">
            <v>Unit</v>
          </cell>
          <cell r="E827">
            <v>48000</v>
          </cell>
          <cell r="F827">
            <v>48000</v>
          </cell>
        </row>
        <row r="828">
          <cell r="B828" t="str">
            <v>bjtf</v>
          </cell>
          <cell r="C828" t="str">
            <v>Bongkar Jamperan Trafo</v>
          </cell>
          <cell r="D828" t="str">
            <v>Bh</v>
          </cell>
          <cell r="E828">
            <v>4500</v>
          </cell>
          <cell r="F828">
            <v>4500</v>
          </cell>
        </row>
        <row r="829">
          <cell r="B829" t="str">
            <v>jtf</v>
          </cell>
          <cell r="C829" t="str">
            <v>Jamper Trafo</v>
          </cell>
          <cell r="D829" t="str">
            <v>BH</v>
          </cell>
          <cell r="E829">
            <v>5070</v>
          </cell>
          <cell r="F829">
            <v>5070</v>
          </cell>
        </row>
        <row r="830">
          <cell r="B830" t="str">
            <v>bkb3j</v>
          </cell>
          <cell r="C830" t="str">
            <v>Bongkar Kabel Box 3 Jurusan</v>
          </cell>
          <cell r="D830" t="str">
            <v>unit</v>
          </cell>
          <cell r="F830">
            <v>0</v>
          </cell>
        </row>
        <row r="831">
          <cell r="B831" t="str">
            <v>kb3j</v>
          </cell>
          <cell r="C831" t="str">
            <v xml:space="preserve">Pasang Kabel Box 3 Jurusan </v>
          </cell>
          <cell r="D831" t="str">
            <v>Unit</v>
          </cell>
          <cell r="F831">
            <v>0</v>
          </cell>
        </row>
        <row r="832">
          <cell r="B832" t="str">
            <v>bkkl</v>
          </cell>
          <cell r="C832" t="str">
            <v xml:space="preserve">   Bongkar Kabel Keluaran Box LVCB</v>
          </cell>
          <cell r="D832" t="str">
            <v>Unit(10 m)</v>
          </cell>
          <cell r="E832">
            <v>8856</v>
          </cell>
          <cell r="F832">
            <v>8856</v>
          </cell>
        </row>
        <row r="833">
          <cell r="B833" t="str">
            <v>kkl</v>
          </cell>
          <cell r="C833" t="str">
            <v>Pasang Kabel Keluaran Box LVCB</v>
          </cell>
          <cell r="D833" t="str">
            <v>Unit(10 m)</v>
          </cell>
          <cell r="E833">
            <v>14760</v>
          </cell>
          <cell r="F833">
            <v>14760</v>
          </cell>
        </row>
        <row r="834">
          <cell r="B834" t="str">
            <v>cco</v>
          </cell>
          <cell r="C834" t="str">
            <v>CCO (Perbaikan/Penambahan Jamperan/Tap) JTM/R</v>
          </cell>
          <cell r="D834" t="str">
            <v>Buah</v>
          </cell>
          <cell r="E834">
            <v>5000</v>
          </cell>
          <cell r="F834">
            <v>5000</v>
          </cell>
        </row>
        <row r="835">
          <cell r="B835" t="str">
            <v>jmtr</v>
          </cell>
          <cell r="C835" t="str">
            <v>Perbaikan/Penambahan Jamperan/Tap JTR</v>
          </cell>
          <cell r="D835" t="str">
            <v>Buah</v>
          </cell>
          <cell r="E835">
            <v>5000</v>
          </cell>
          <cell r="F835">
            <v>5000</v>
          </cell>
        </row>
        <row r="836">
          <cell r="B836" t="str">
            <v>pjtrf</v>
          </cell>
          <cell r="C836" t="str">
            <v>Perbaikan Jamperan Trafo</v>
          </cell>
          <cell r="D836" t="str">
            <v>Buah</v>
          </cell>
          <cell r="E836">
            <v>5000</v>
          </cell>
          <cell r="F836">
            <v>5000</v>
          </cell>
        </row>
        <row r="837">
          <cell r="B837" t="str">
            <v>pjtm</v>
          </cell>
          <cell r="C837" t="str">
            <v>Perbaikan Jamperan TM</v>
          </cell>
          <cell r="D837" t="str">
            <v>Buah</v>
          </cell>
          <cell r="E837">
            <v>5000</v>
          </cell>
          <cell r="F837">
            <v>5000</v>
          </cell>
        </row>
        <row r="838">
          <cell r="B838" t="str">
            <v>pjs7</v>
          </cell>
          <cell r="C838" t="str">
            <v>Press Join Sleave 70</v>
          </cell>
          <cell r="D838" t="str">
            <v>Buah</v>
          </cell>
          <cell r="E838">
            <v>5000</v>
          </cell>
          <cell r="F838">
            <v>5000</v>
          </cell>
        </row>
        <row r="839">
          <cell r="B839" t="str">
            <v>pjs15</v>
          </cell>
          <cell r="C839" t="str">
            <v>Press Join Sleave 150</v>
          </cell>
          <cell r="D839" t="str">
            <v>Buah</v>
          </cell>
          <cell r="E839">
            <v>5000</v>
          </cell>
          <cell r="F839">
            <v>5000</v>
          </cell>
        </row>
        <row r="840">
          <cell r="B840" t="str">
            <v>pjs24</v>
          </cell>
          <cell r="C840" t="str">
            <v>Press Join Sleave 240</v>
          </cell>
          <cell r="D840" t="str">
            <v>Buah</v>
          </cell>
          <cell r="E840">
            <v>5000</v>
          </cell>
          <cell r="F840">
            <v>5000</v>
          </cell>
        </row>
        <row r="841">
          <cell r="F841">
            <v>5000</v>
          </cell>
        </row>
        <row r="842">
          <cell r="B842" t="str">
            <v>pt</v>
          </cell>
          <cell r="C842" t="str">
            <v>Pondasi</v>
          </cell>
          <cell r="D842" t="str">
            <v>Unit (ls)</v>
          </cell>
          <cell r="E842">
            <v>315000</v>
          </cell>
          <cell r="F842">
            <v>315000</v>
          </cell>
        </row>
        <row r="843">
          <cell r="B843" t="str">
            <v>tg</v>
          </cell>
          <cell r="C843" t="str">
            <v>Pasang Three Guard</v>
          </cell>
          <cell r="D843" t="str">
            <v>meter</v>
          </cell>
          <cell r="E843">
            <v>5000</v>
          </cell>
          <cell r="F843">
            <v>5000</v>
          </cell>
        </row>
        <row r="844">
          <cell r="B844" t="str">
            <v>bfn</v>
          </cell>
          <cell r="C844" t="str">
            <v>Bonkar fangnet/kawat pengaman jaringan</v>
          </cell>
          <cell r="D844" t="str">
            <v>unit</v>
          </cell>
          <cell r="F844">
            <v>10000</v>
          </cell>
        </row>
      </sheetData>
      <sheetData sheetId="1">
        <row r="1">
          <cell r="C1" t="str">
            <v>PT. PLN (PERSERO)</v>
          </cell>
        </row>
        <row r="2">
          <cell r="C2" t="str">
            <v>DISTRIBUSI JAWA TENGAH DAN D.I. YOGYAKARTA</v>
          </cell>
        </row>
        <row r="3">
          <cell r="C3" t="str">
            <v>APJ PURWOKERTO</v>
          </cell>
        </row>
        <row r="6">
          <cell r="C6" t="str">
            <v>Faktor perkalian</v>
          </cell>
          <cell r="E6" t="str">
            <v>HARGA  PENAWARAN</v>
          </cell>
        </row>
        <row r="7">
          <cell r="B7" t="str">
            <v>KODE</v>
          </cell>
          <cell r="C7" t="str">
            <v>NAMA BARANG</v>
          </cell>
          <cell r="D7" t="str">
            <v>SATUAN</v>
          </cell>
          <cell r="E7" t="str">
            <v>harga tawar</v>
          </cell>
          <cell r="F7" t="str">
            <v>material pabrik</v>
          </cell>
          <cell r="G7" t="str">
            <v>custem</v>
          </cell>
          <cell r="H7" t="str">
            <v>HARGA            PLN 2008</v>
          </cell>
          <cell r="I7" t="str">
            <v>HARGA            PLN 2006</v>
          </cell>
          <cell r="J7" t="str">
            <v>HARGA            PKS</v>
          </cell>
          <cell r="K7" t="str">
            <v>ANGKUTAN   PKS</v>
          </cell>
          <cell r="L7" t="str">
            <v>KETERANGAN</v>
          </cell>
        </row>
        <row r="8">
          <cell r="C8" t="str">
            <v>MATERIAL DISTRIBUSI UTAMA</v>
          </cell>
        </row>
        <row r="9">
          <cell r="C9" t="str">
            <v>ALAT PENGUKUR</v>
          </cell>
        </row>
        <row r="10">
          <cell r="B10" t="str">
            <v>kwh152st</v>
          </cell>
          <cell r="C10" t="str">
            <v>KWH Meter 1 Phasa, 220 V,    5/20A, ST</v>
          </cell>
          <cell r="D10" t="str">
            <v>Bh</v>
          </cell>
          <cell r="E10">
            <v>0</v>
          </cell>
          <cell r="K10">
            <v>627</v>
          </cell>
        </row>
        <row r="11">
          <cell r="B11" t="str">
            <v>kwh126st</v>
          </cell>
          <cell r="C11" t="str">
            <v>KWH Meter 1 Phasa, 220 V,  20/60A, ST</v>
          </cell>
          <cell r="D11" t="str">
            <v>Bh</v>
          </cell>
          <cell r="E11">
            <v>0</v>
          </cell>
          <cell r="I11">
            <v>113300</v>
          </cell>
        </row>
        <row r="12">
          <cell r="B12" t="str">
            <v>kwh15010st</v>
          </cell>
          <cell r="C12" t="str">
            <v>KWH Meter 1 Phasa, 220 V, 50/100A, ST</v>
          </cell>
          <cell r="D12" t="str">
            <v>Bh</v>
          </cell>
          <cell r="E12">
            <v>0</v>
          </cell>
          <cell r="I12">
            <v>142387</v>
          </cell>
        </row>
        <row r="13">
          <cell r="B13" t="str">
            <v>kwh352st</v>
          </cell>
          <cell r="C13" t="str">
            <v>KWH Meter 3 Phasa, 220/380 V, 5/20A, ST</v>
          </cell>
          <cell r="D13" t="str">
            <v>Bh</v>
          </cell>
          <cell r="E13">
            <v>0</v>
          </cell>
          <cell r="I13">
            <v>831450</v>
          </cell>
        </row>
        <row r="14">
          <cell r="B14" t="str">
            <v>kwh326st</v>
          </cell>
          <cell r="C14" t="str">
            <v>KWH Meter 3 Phasa, 220/380 V, 20/60A, ST</v>
          </cell>
          <cell r="D14" t="str">
            <v>Bh</v>
          </cell>
          <cell r="E14">
            <v>0</v>
          </cell>
          <cell r="I14">
            <v>854900</v>
          </cell>
        </row>
        <row r="15">
          <cell r="B15" t="str">
            <v>kwh35010st</v>
          </cell>
          <cell r="C15" t="str">
            <v>KWH Meter 3 Phasa, 220/380 V, 50/100A, ST</v>
          </cell>
          <cell r="D15" t="str">
            <v>Bh</v>
          </cell>
          <cell r="E15">
            <v>0</v>
          </cell>
          <cell r="I15">
            <v>955750</v>
          </cell>
        </row>
        <row r="16">
          <cell r="B16" t="str">
            <v>kwh352dt</v>
          </cell>
          <cell r="C16" t="str">
            <v>KWH Meter 3 Phasa, 220/380 V, 5/20A, DT</v>
          </cell>
          <cell r="D16" t="str">
            <v>Bh</v>
          </cell>
          <cell r="E16">
            <v>0</v>
          </cell>
          <cell r="I16">
            <v>990750</v>
          </cell>
        </row>
        <row r="17">
          <cell r="B17" t="str">
            <v>kwh326dt</v>
          </cell>
          <cell r="C17" t="str">
            <v>KWH Meter 3 Phasa, 220/380 V, 20/60A, DT</v>
          </cell>
          <cell r="D17" t="str">
            <v>Bh</v>
          </cell>
          <cell r="E17">
            <v>0</v>
          </cell>
          <cell r="I17">
            <v>1029333</v>
          </cell>
        </row>
        <row r="18">
          <cell r="B18" t="str">
            <v>kwh35010dt</v>
          </cell>
          <cell r="C18" t="str">
            <v>KWH Meter 3 Phasa, 220/380 V, 50/100A, DT</v>
          </cell>
          <cell r="D18" t="str">
            <v>Bh</v>
          </cell>
          <cell r="E18">
            <v>0</v>
          </cell>
          <cell r="I18">
            <v>1266875</v>
          </cell>
        </row>
        <row r="19">
          <cell r="B19" t="str">
            <v>kva352st</v>
          </cell>
          <cell r="C19" t="str">
            <v>KVARH Meter 3 Ph 220/380 V, 5/20 A, ST</v>
          </cell>
          <cell r="D19" t="str">
            <v>Bh</v>
          </cell>
          <cell r="E19">
            <v>0</v>
          </cell>
          <cell r="I19">
            <v>839083</v>
          </cell>
        </row>
        <row r="20">
          <cell r="B20" t="str">
            <v>kva326st</v>
          </cell>
          <cell r="C20" t="str">
            <v>KVARH Meter 3 Ph 220/380 V, 20/60 A, ST</v>
          </cell>
          <cell r="D20" t="str">
            <v>Bh</v>
          </cell>
          <cell r="E20">
            <v>0</v>
          </cell>
          <cell r="I20">
            <v>862833</v>
          </cell>
        </row>
        <row r="21">
          <cell r="B21" t="str">
            <v>kva35010st</v>
          </cell>
          <cell r="C21" t="str">
            <v>KVARH Meter 3 Ph 220/380 V, 50/100 A, ST</v>
          </cell>
          <cell r="D21" t="str">
            <v>Bh</v>
          </cell>
          <cell r="E21">
            <v>0</v>
          </cell>
          <cell r="I21">
            <v>1040198</v>
          </cell>
        </row>
        <row r="22">
          <cell r="B22" t="str">
            <v>kwh35st</v>
          </cell>
          <cell r="C22" t="str">
            <v>KWH Meter 3 Phasa, 380/100 V,    5A, ST</v>
          </cell>
          <cell r="D22" t="str">
            <v>Bh</v>
          </cell>
          <cell r="E22">
            <v>0</v>
          </cell>
          <cell r="I22">
            <v>866832</v>
          </cell>
        </row>
        <row r="23">
          <cell r="B23" t="str">
            <v>kwh35dt</v>
          </cell>
          <cell r="C23" t="str">
            <v>KWH Meter 3 Phasa, 380/100 V,    5A, DT</v>
          </cell>
          <cell r="D23" t="str">
            <v>Bh</v>
          </cell>
          <cell r="E23">
            <v>0</v>
          </cell>
          <cell r="I23">
            <v>1174200</v>
          </cell>
        </row>
        <row r="24">
          <cell r="B24" t="str">
            <v>kva35st</v>
          </cell>
          <cell r="C24" t="str">
            <v>KVARH Meter 3 Ph 380/100 V,    5A, ST</v>
          </cell>
          <cell r="D24" t="str">
            <v>Bh</v>
          </cell>
          <cell r="E24">
            <v>0</v>
          </cell>
          <cell r="I24">
            <v>889083</v>
          </cell>
        </row>
        <row r="25">
          <cell r="C25" t="str">
            <v>Metering Out Fit 3 Phasa 20 KV, bunden 40 VA</v>
          </cell>
          <cell r="D25" t="str">
            <v>Unit</v>
          </cell>
          <cell r="E25">
            <v>0</v>
          </cell>
          <cell r="I25">
            <v>25926000</v>
          </cell>
        </row>
        <row r="26">
          <cell r="C26" t="str">
            <v>Meter Exim 1 Phasa, 20000/V3/100/V3 Volt</v>
          </cell>
          <cell r="D26" t="str">
            <v>Unit</v>
          </cell>
          <cell r="E26">
            <v>0</v>
          </cell>
          <cell r="I26">
            <v>22936775</v>
          </cell>
        </row>
        <row r="27">
          <cell r="B27" t="str">
            <v>Kwhec05</v>
          </cell>
          <cell r="C27" t="str">
            <v>Kwh Meter Electronic Class 0,5</v>
          </cell>
          <cell r="D27" t="str">
            <v>Bh</v>
          </cell>
          <cell r="E27">
            <v>0</v>
          </cell>
          <cell r="I27">
            <v>7590000</v>
          </cell>
        </row>
        <row r="28">
          <cell r="B28" t="str">
            <v>kwhec02</v>
          </cell>
          <cell r="C28" t="str">
            <v>Kwh Meter Electronic Class 0,2</v>
          </cell>
          <cell r="D28" t="str">
            <v>Bh</v>
          </cell>
          <cell r="E28">
            <v>0</v>
          </cell>
          <cell r="I28">
            <v>19800000</v>
          </cell>
        </row>
        <row r="29">
          <cell r="C29" t="str">
            <v>Optical Comunication Probe berikut converter USB</v>
          </cell>
          <cell r="D29" t="str">
            <v>Unit</v>
          </cell>
          <cell r="E29">
            <v>0</v>
          </cell>
          <cell r="I29">
            <v>4262500</v>
          </cell>
        </row>
        <row r="30">
          <cell r="C30" t="str">
            <v>GSM Modem berikut kartu perdana</v>
          </cell>
          <cell r="D30" t="str">
            <v>Unit</v>
          </cell>
          <cell r="E30">
            <v>0</v>
          </cell>
          <cell r="I30">
            <v>3642043</v>
          </cell>
        </row>
        <row r="31">
          <cell r="B31" t="str">
            <v>pstn</v>
          </cell>
          <cell r="C31" t="str">
            <v>PSTN Modem</v>
          </cell>
          <cell r="D31" t="str">
            <v>Unit</v>
          </cell>
          <cell r="E31">
            <v>0</v>
          </cell>
          <cell r="I31">
            <v>2200000</v>
          </cell>
        </row>
        <row r="32">
          <cell r="C32" t="str">
            <v>Pengadaan dan Penarikan Kabel Telepon dari PABX</v>
          </cell>
          <cell r="D32" t="str">
            <v>Unit</v>
          </cell>
          <cell r="E32">
            <v>0</v>
          </cell>
          <cell r="I32">
            <v>220000</v>
          </cell>
        </row>
        <row r="33">
          <cell r="C33" t="str">
            <v>ke Kwh Meter Electronic, panjang sekitar 100 mtr</v>
          </cell>
          <cell r="E33">
            <v>0</v>
          </cell>
        </row>
        <row r="34">
          <cell r="E34">
            <v>0</v>
          </cell>
        </row>
        <row r="35">
          <cell r="C35" t="str">
            <v>KOTAK APP</v>
          </cell>
          <cell r="E35">
            <v>0</v>
          </cell>
        </row>
        <row r="36">
          <cell r="C36" t="str">
            <v>Kotak APP Type I Lipat, Lengkap</v>
          </cell>
          <cell r="D36" t="str">
            <v>Bh</v>
          </cell>
          <cell r="E36">
            <v>0</v>
          </cell>
          <cell r="I36">
            <v>19907</v>
          </cell>
        </row>
        <row r="37">
          <cell r="C37" t="str">
            <v>Kotak APP Type III Lipat, Lengkap</v>
          </cell>
          <cell r="D37" t="str">
            <v>Bh</v>
          </cell>
          <cell r="E37">
            <v>0</v>
          </cell>
          <cell r="I37">
            <v>137160</v>
          </cell>
        </row>
        <row r="38">
          <cell r="C38" t="str">
            <v>Kotak APP TR Type IV Tanpa Topi, Lengkap</v>
          </cell>
          <cell r="D38" t="str">
            <v>Bh</v>
          </cell>
          <cell r="E38">
            <v>0</v>
          </cell>
          <cell r="I38">
            <v>2349500</v>
          </cell>
        </row>
        <row r="39">
          <cell r="C39" t="str">
            <v>Kotak APP TR Type IA Single Tarif, Lengkap</v>
          </cell>
          <cell r="D39" t="str">
            <v>Bh</v>
          </cell>
          <cell r="E39">
            <v>0</v>
          </cell>
          <cell r="I39">
            <v>3492500</v>
          </cell>
        </row>
        <row r="40">
          <cell r="C40" t="str">
            <v>Kotak APP TR Double Tarif, Lengkap</v>
          </cell>
          <cell r="D40" t="str">
            <v>Bh</v>
          </cell>
          <cell r="E40">
            <v>0</v>
          </cell>
          <cell r="I40">
            <v>3683000</v>
          </cell>
        </row>
        <row r="41">
          <cell r="C41" t="str">
            <v>Kotak APP TM, Lengkap</v>
          </cell>
          <cell r="D41" t="str">
            <v>Bh</v>
          </cell>
          <cell r="E41">
            <v>0</v>
          </cell>
          <cell r="I41">
            <v>4445000</v>
          </cell>
        </row>
        <row r="42">
          <cell r="E42">
            <v>0</v>
          </cell>
        </row>
        <row r="43">
          <cell r="C43" t="str">
            <v>TRANSFORMATOR</v>
          </cell>
          <cell r="E43">
            <v>0</v>
          </cell>
        </row>
        <row r="44">
          <cell r="B44" t="str">
            <v>tr125</v>
          </cell>
          <cell r="C44" t="str">
            <v>Trafo 1 Phasa CSP 12,7 KV/B2 25 KVA</v>
          </cell>
          <cell r="D44" t="str">
            <v>Bh</v>
          </cell>
          <cell r="E44">
            <v>0</v>
          </cell>
        </row>
        <row r="45">
          <cell r="B45" t="str">
            <v>tr150</v>
          </cell>
          <cell r="C45" t="str">
            <v>Trafo 1 Phasa CSP 12,7 KV/B2 50 KVA</v>
          </cell>
          <cell r="D45" t="str">
            <v>Bh</v>
          </cell>
          <cell r="E45">
            <v>0</v>
          </cell>
        </row>
        <row r="46">
          <cell r="B46" t="str">
            <v>tr250</v>
          </cell>
          <cell r="C46" t="str">
            <v>Trafo 3 Phasa CSP 20 KV/B2 50 KVA</v>
          </cell>
          <cell r="D46" t="str">
            <v>Bh</v>
          </cell>
          <cell r="E46">
            <v>0</v>
          </cell>
          <cell r="I46">
            <v>29700000</v>
          </cell>
        </row>
        <row r="47">
          <cell r="B47" t="str">
            <v>tr210</v>
          </cell>
          <cell r="C47" t="str">
            <v>Trafo 3 Phasa CSP 20 KV/B2 100 KVA</v>
          </cell>
          <cell r="D47" t="str">
            <v>Bh</v>
          </cell>
          <cell r="E47">
            <v>0</v>
          </cell>
        </row>
        <row r="48">
          <cell r="B48" t="str">
            <v>tr216</v>
          </cell>
          <cell r="C48" t="str">
            <v>Trafo 3 Phasa CSP 20 KV/B2 160 KVA</v>
          </cell>
          <cell r="D48" t="str">
            <v>Bh</v>
          </cell>
          <cell r="E48">
            <v>0</v>
          </cell>
        </row>
        <row r="49">
          <cell r="B49" t="str">
            <v>tr220</v>
          </cell>
          <cell r="C49" t="str">
            <v>Trafo 3 Phasa CSP 20 KV/B2 200 KVA</v>
          </cell>
          <cell r="D49" t="str">
            <v>Bh</v>
          </cell>
          <cell r="E49">
            <v>0</v>
          </cell>
          <cell r="I49">
            <v>55500000</v>
          </cell>
        </row>
        <row r="50">
          <cell r="B50" t="str">
            <v>tr225</v>
          </cell>
          <cell r="C50" t="str">
            <v>Trafo 3 Phasa CSP 20 KV/B2 250 KVA</v>
          </cell>
          <cell r="D50" t="str">
            <v>Bh</v>
          </cell>
          <cell r="E50">
            <v>0</v>
          </cell>
          <cell r="I50">
            <v>59800000</v>
          </cell>
        </row>
        <row r="51">
          <cell r="B51" t="str">
            <v>tr2315</v>
          </cell>
          <cell r="C51" t="str">
            <v>Trafo 3 Phasa CSP 20 KV/B2 315 KVA</v>
          </cell>
          <cell r="D51" t="str">
            <v>Bh</v>
          </cell>
          <cell r="E51">
            <v>0</v>
          </cell>
          <cell r="I51">
            <v>66500000</v>
          </cell>
        </row>
        <row r="52">
          <cell r="B52" t="str">
            <v>tr263</v>
          </cell>
          <cell r="C52" t="str">
            <v>Trafo 3 Phasa CSP 20 KV/B2 630 KVA</v>
          </cell>
          <cell r="D52" t="str">
            <v>Bh</v>
          </cell>
          <cell r="E52">
            <v>0</v>
          </cell>
          <cell r="I52">
            <v>105300000</v>
          </cell>
        </row>
        <row r="53">
          <cell r="B53" t="str">
            <v>lvcb2</v>
          </cell>
          <cell r="C53" t="str">
            <v>LVCB 2 Jurusan</v>
          </cell>
          <cell r="D53" t="str">
            <v>Bh</v>
          </cell>
          <cell r="E53">
            <v>0</v>
          </cell>
          <cell r="I53">
            <v>7546500</v>
          </cell>
        </row>
        <row r="54">
          <cell r="E54">
            <v>0</v>
          </cell>
        </row>
        <row r="55">
          <cell r="C55" t="str">
            <v>FUSE CUT OUT / FUSE LINK</v>
          </cell>
          <cell r="E55">
            <v>0</v>
          </cell>
        </row>
        <row r="56">
          <cell r="B56" t="str">
            <v>Fco</v>
          </cell>
          <cell r="C56" t="str">
            <v>Fuse Cut Out  20 KV, 100 A</v>
          </cell>
          <cell r="D56" t="str">
            <v>Bh</v>
          </cell>
          <cell r="E56">
            <v>650000</v>
          </cell>
          <cell r="H56">
            <v>650000</v>
          </cell>
          <cell r="I56">
            <v>650000</v>
          </cell>
        </row>
        <row r="57">
          <cell r="B57" t="str">
            <v>Flk3</v>
          </cell>
          <cell r="C57" t="str">
            <v>Fuse Link 3A</v>
          </cell>
          <cell r="D57" t="str">
            <v>Bh</v>
          </cell>
          <cell r="E57">
            <v>27500</v>
          </cell>
          <cell r="H57">
            <v>27500</v>
          </cell>
          <cell r="I57">
            <v>25034</v>
          </cell>
        </row>
        <row r="58">
          <cell r="B58" t="str">
            <v>Flk6</v>
          </cell>
          <cell r="C58" t="str">
            <v>Fuse Link 6A</v>
          </cell>
          <cell r="D58" t="str">
            <v>Bh</v>
          </cell>
          <cell r="E58">
            <v>27500</v>
          </cell>
          <cell r="H58">
            <v>27500</v>
          </cell>
          <cell r="I58">
            <v>25034</v>
          </cell>
        </row>
        <row r="59">
          <cell r="B59" t="str">
            <v>Flk8</v>
          </cell>
          <cell r="C59" t="str">
            <v>Fuse Link 8A</v>
          </cell>
          <cell r="D59" t="str">
            <v>Bh</v>
          </cell>
          <cell r="E59">
            <v>27500</v>
          </cell>
          <cell r="H59">
            <v>27500</v>
          </cell>
          <cell r="I59">
            <v>25034</v>
          </cell>
        </row>
        <row r="60">
          <cell r="B60" t="str">
            <v>Flk10</v>
          </cell>
          <cell r="C60" t="str">
            <v>Fuse Link 10A</v>
          </cell>
          <cell r="D60" t="str">
            <v>Bh</v>
          </cell>
          <cell r="E60">
            <v>27500</v>
          </cell>
          <cell r="H60">
            <v>27500</v>
          </cell>
          <cell r="I60">
            <v>25034</v>
          </cell>
        </row>
        <row r="61">
          <cell r="B61" t="str">
            <v>Flk15</v>
          </cell>
          <cell r="C61" t="str">
            <v>Fuse Link 15A</v>
          </cell>
          <cell r="D61" t="str">
            <v>Bh</v>
          </cell>
          <cell r="E61">
            <v>27500</v>
          </cell>
          <cell r="H61">
            <v>27500</v>
          </cell>
          <cell r="I61">
            <v>25034</v>
          </cell>
        </row>
        <row r="62">
          <cell r="B62" t="str">
            <v>Flk20</v>
          </cell>
          <cell r="C62" t="str">
            <v>Fuse Link 20A</v>
          </cell>
          <cell r="D62" t="str">
            <v>Bh</v>
          </cell>
          <cell r="E62">
            <v>27500</v>
          </cell>
          <cell r="H62">
            <v>27500</v>
          </cell>
          <cell r="I62">
            <v>25034</v>
          </cell>
        </row>
        <row r="63">
          <cell r="B63" t="str">
            <v>Flk25</v>
          </cell>
          <cell r="C63" t="str">
            <v>Fuse Link 25A</v>
          </cell>
          <cell r="D63" t="str">
            <v>Bh</v>
          </cell>
          <cell r="E63">
            <v>35000</v>
          </cell>
          <cell r="H63">
            <v>35000</v>
          </cell>
          <cell r="I63">
            <v>30061</v>
          </cell>
        </row>
        <row r="64">
          <cell r="B64" t="str">
            <v>Flk30</v>
          </cell>
          <cell r="C64" t="str">
            <v>Fuse Link 30A</v>
          </cell>
          <cell r="D64" t="str">
            <v>Bh</v>
          </cell>
          <cell r="E64">
            <v>35000</v>
          </cell>
          <cell r="H64">
            <v>35000</v>
          </cell>
          <cell r="I64">
            <v>30061</v>
          </cell>
        </row>
        <row r="65">
          <cell r="B65" t="str">
            <v>Flk50</v>
          </cell>
          <cell r="C65" t="str">
            <v>Fuse Link 50A</v>
          </cell>
          <cell r="D65" t="str">
            <v>Bh</v>
          </cell>
          <cell r="E65">
            <v>35000</v>
          </cell>
          <cell r="H65">
            <v>35000</v>
          </cell>
          <cell r="I65">
            <v>30061</v>
          </cell>
        </row>
        <row r="66">
          <cell r="B66" t="str">
            <v>Flk60</v>
          </cell>
          <cell r="C66" t="str">
            <v>Fuse Link 60A</v>
          </cell>
          <cell r="D66" t="str">
            <v>Bh</v>
          </cell>
          <cell r="E66">
            <v>45000</v>
          </cell>
          <cell r="H66">
            <v>45000</v>
          </cell>
          <cell r="I66">
            <v>41128</v>
          </cell>
        </row>
        <row r="67">
          <cell r="B67" t="str">
            <v>Flk65</v>
          </cell>
          <cell r="C67" t="str">
            <v>Fuse Link 65A</v>
          </cell>
          <cell r="D67" t="str">
            <v>Bh</v>
          </cell>
          <cell r="E67">
            <v>45000</v>
          </cell>
          <cell r="H67">
            <v>45000</v>
          </cell>
          <cell r="I67">
            <v>41128</v>
          </cell>
        </row>
        <row r="68">
          <cell r="B68" t="str">
            <v>Flk80</v>
          </cell>
          <cell r="C68" t="str">
            <v>Fuse Link 80A</v>
          </cell>
          <cell r="D68" t="str">
            <v>Bh</v>
          </cell>
          <cell r="E68">
            <v>45000</v>
          </cell>
          <cell r="H68">
            <v>45000</v>
          </cell>
          <cell r="I68">
            <v>41128</v>
          </cell>
        </row>
        <row r="69">
          <cell r="B69" t="str">
            <v>Flk100</v>
          </cell>
          <cell r="C69" t="str">
            <v>Fuse Link 100A</v>
          </cell>
          <cell r="D69" t="str">
            <v>Bh</v>
          </cell>
          <cell r="E69">
            <v>45000</v>
          </cell>
          <cell r="H69">
            <v>45000</v>
          </cell>
          <cell r="I69">
            <v>41128</v>
          </cell>
        </row>
        <row r="70">
          <cell r="B70" t="str">
            <v>Flk140</v>
          </cell>
          <cell r="C70" t="str">
            <v>Fuse Link 140A</v>
          </cell>
          <cell r="D70" t="str">
            <v>Bh</v>
          </cell>
          <cell r="E70">
            <v>0</v>
          </cell>
        </row>
        <row r="71">
          <cell r="B71" t="str">
            <v>Flk200</v>
          </cell>
          <cell r="C71" t="str">
            <v>Fuse Link 200A</v>
          </cell>
          <cell r="D71" t="str">
            <v>Bh</v>
          </cell>
          <cell r="E71">
            <v>0</v>
          </cell>
        </row>
        <row r="72">
          <cell r="C72" t="str">
            <v>NT Fuse 63 - 100 A Lengkap</v>
          </cell>
          <cell r="D72" t="str">
            <v>Bh</v>
          </cell>
          <cell r="E72">
            <v>110000</v>
          </cell>
          <cell r="H72">
            <v>110000</v>
          </cell>
          <cell r="I72">
            <v>105000</v>
          </cell>
        </row>
        <row r="73">
          <cell r="E73">
            <v>0</v>
          </cell>
        </row>
        <row r="74">
          <cell r="C74" t="str">
            <v>KONDUKTOR</v>
          </cell>
          <cell r="E74">
            <v>0</v>
          </cell>
        </row>
        <row r="75">
          <cell r="B75" t="str">
            <v>a3c25</v>
          </cell>
          <cell r="C75" t="str">
            <v xml:space="preserve">AAAC 25 mm2 </v>
          </cell>
          <cell r="D75" t="str">
            <v>mtr</v>
          </cell>
          <cell r="E75">
            <v>2955</v>
          </cell>
          <cell r="H75">
            <v>2985</v>
          </cell>
          <cell r="I75">
            <v>2806</v>
          </cell>
        </row>
        <row r="76">
          <cell r="B76" t="str">
            <v>a3c35</v>
          </cell>
          <cell r="C76" t="str">
            <v xml:space="preserve">AAAC 35 mm2 </v>
          </cell>
          <cell r="D76" t="str">
            <v>mtr</v>
          </cell>
          <cell r="E76">
            <v>3440</v>
          </cell>
          <cell r="H76">
            <v>3475</v>
          </cell>
          <cell r="I76">
            <v>3550</v>
          </cell>
        </row>
        <row r="77">
          <cell r="B77" t="str">
            <v>a3c5</v>
          </cell>
          <cell r="C77" t="str">
            <v xml:space="preserve">AAAC 50 mm2 </v>
          </cell>
          <cell r="D77" t="str">
            <v>mtr</v>
          </cell>
          <cell r="E77">
            <v>4836</v>
          </cell>
          <cell r="H77">
            <v>4885</v>
          </cell>
          <cell r="I77">
            <v>5125</v>
          </cell>
        </row>
        <row r="78">
          <cell r="B78" t="str">
            <v>a3c7</v>
          </cell>
          <cell r="C78" t="str">
            <v xml:space="preserve">AAAC 70 mm2 </v>
          </cell>
          <cell r="D78" t="str">
            <v>mtr</v>
          </cell>
          <cell r="E78">
            <v>7469</v>
          </cell>
          <cell r="H78">
            <v>7545</v>
          </cell>
          <cell r="I78">
            <v>7850</v>
          </cell>
        </row>
        <row r="79">
          <cell r="B79" t="str">
            <v>a3c15</v>
          </cell>
          <cell r="C79" t="str">
            <v xml:space="preserve">AAAC 150 mm2 </v>
          </cell>
          <cell r="D79" t="str">
            <v>mtr</v>
          </cell>
          <cell r="E79">
            <v>15493</v>
          </cell>
          <cell r="H79">
            <v>15650</v>
          </cell>
          <cell r="I79">
            <v>16400</v>
          </cell>
        </row>
        <row r="80">
          <cell r="B80" t="str">
            <v>a3c24</v>
          </cell>
          <cell r="C80" t="str">
            <v xml:space="preserve">AAAC 240 mm2 </v>
          </cell>
          <cell r="D80" t="str">
            <v>mtr</v>
          </cell>
          <cell r="E80">
            <v>25344</v>
          </cell>
          <cell r="H80">
            <v>25600</v>
          </cell>
          <cell r="I80">
            <v>21300</v>
          </cell>
        </row>
        <row r="81">
          <cell r="B81" t="str">
            <v>a3cs15</v>
          </cell>
          <cell r="C81" t="str">
            <v xml:space="preserve">AAAC/S 150 mm2 </v>
          </cell>
          <cell r="D81" t="str">
            <v>mtr</v>
          </cell>
          <cell r="E81">
            <v>20309</v>
          </cell>
          <cell r="H81">
            <v>20515</v>
          </cell>
          <cell r="I81">
            <v>22579</v>
          </cell>
        </row>
        <row r="82">
          <cell r="B82" t="str">
            <v>a3cs24</v>
          </cell>
          <cell r="C82" t="str">
            <v xml:space="preserve">AAAC/S 240 mm2 </v>
          </cell>
          <cell r="D82" t="str">
            <v>mtr</v>
          </cell>
          <cell r="E82">
            <v>31878</v>
          </cell>
          <cell r="H82">
            <v>32200</v>
          </cell>
          <cell r="I82">
            <v>35180</v>
          </cell>
        </row>
        <row r="83">
          <cell r="E83">
            <v>0</v>
          </cell>
        </row>
        <row r="84">
          <cell r="C84" t="str">
            <v>KABEL TM/TR</v>
          </cell>
          <cell r="E84">
            <v>0</v>
          </cell>
        </row>
        <row r="85">
          <cell r="B85" t="str">
            <v>l2355</v>
          </cell>
          <cell r="C85" t="str">
            <v xml:space="preserve">LVTC  2 X 35 + N.50 mm2 </v>
          </cell>
          <cell r="D85" t="str">
            <v>mtr</v>
          </cell>
          <cell r="E85">
            <v>17047</v>
          </cell>
          <cell r="H85">
            <v>17220</v>
          </cell>
          <cell r="I85">
            <v>15365</v>
          </cell>
        </row>
        <row r="86">
          <cell r="B86" t="str">
            <v>l275</v>
          </cell>
          <cell r="C86" t="str">
            <v xml:space="preserve">LVTC  2 X 70 + N.50 mm2 </v>
          </cell>
          <cell r="D86" t="str">
            <v>mtr</v>
          </cell>
          <cell r="E86">
            <v>26235</v>
          </cell>
          <cell r="H86">
            <v>26500</v>
          </cell>
          <cell r="I86">
            <v>28659</v>
          </cell>
        </row>
        <row r="87">
          <cell r="B87" t="str">
            <v>l375</v>
          </cell>
          <cell r="C87" t="str">
            <v xml:space="preserve">LVTC  3 X 70 + N.50 mm2 </v>
          </cell>
          <cell r="D87" t="str">
            <v>mtr</v>
          </cell>
          <cell r="E87">
            <v>33808</v>
          </cell>
          <cell r="H87">
            <v>34150</v>
          </cell>
          <cell r="I87">
            <v>35065</v>
          </cell>
        </row>
        <row r="88">
          <cell r="B88" t="str">
            <v>l33525</v>
          </cell>
          <cell r="C88" t="str">
            <v xml:space="preserve">LVTC  3 X 35 + N.25 mm2 </v>
          </cell>
          <cell r="D88" t="str">
            <v>mtr</v>
          </cell>
          <cell r="E88">
            <v>25839</v>
          </cell>
          <cell r="H88">
            <v>26100</v>
          </cell>
          <cell r="I88">
            <v>26100</v>
          </cell>
        </row>
        <row r="89">
          <cell r="B89" t="str">
            <v>l17</v>
          </cell>
          <cell r="C89" t="str">
            <v xml:space="preserve">LVTC  1 X 70 mm2 </v>
          </cell>
          <cell r="D89" t="str">
            <v>mtr</v>
          </cell>
          <cell r="E89">
            <v>9457</v>
          </cell>
          <cell r="H89">
            <v>9553</v>
          </cell>
          <cell r="I89">
            <v>9553</v>
          </cell>
        </row>
        <row r="90">
          <cell r="B90" t="str">
            <v>l21</v>
          </cell>
          <cell r="C90" t="str">
            <v>NFA2X 2 x 10 mm2</v>
          </cell>
          <cell r="D90" t="str">
            <v>mtr</v>
          </cell>
          <cell r="E90">
            <v>3326</v>
          </cell>
          <cell r="H90">
            <v>3360</v>
          </cell>
          <cell r="I90">
            <v>3750</v>
          </cell>
        </row>
        <row r="91">
          <cell r="B91" t="str">
            <v>l216</v>
          </cell>
          <cell r="C91" t="str">
            <v>NFA2X 2 x 16 mm2</v>
          </cell>
          <cell r="D91" t="str">
            <v>mtr</v>
          </cell>
          <cell r="E91">
            <v>5232</v>
          </cell>
          <cell r="H91">
            <v>5285</v>
          </cell>
          <cell r="I91">
            <v>4755</v>
          </cell>
        </row>
        <row r="92">
          <cell r="B92" t="str">
            <v>l225</v>
          </cell>
          <cell r="C92" t="str">
            <v>NFA2X 2 x 25 mm2</v>
          </cell>
          <cell r="D92" t="str">
            <v>mtr</v>
          </cell>
          <cell r="E92">
            <v>6835</v>
          </cell>
          <cell r="H92">
            <v>6905</v>
          </cell>
          <cell r="I92">
            <v>6905</v>
          </cell>
        </row>
        <row r="93">
          <cell r="B93" t="str">
            <v>l41</v>
          </cell>
          <cell r="C93" t="str">
            <v>NFA2X 4 x 10 mm2</v>
          </cell>
          <cell r="D93" t="str">
            <v>mtr</v>
          </cell>
          <cell r="E93">
            <v>7192</v>
          </cell>
          <cell r="H93">
            <v>7265</v>
          </cell>
          <cell r="I93">
            <v>6714</v>
          </cell>
        </row>
        <row r="94">
          <cell r="B94" t="str">
            <v>l416</v>
          </cell>
          <cell r="C94" t="str">
            <v>NFA2X 4 x 16 mm2</v>
          </cell>
          <cell r="D94" t="str">
            <v>mtr</v>
          </cell>
          <cell r="E94">
            <v>10132</v>
          </cell>
          <cell r="H94">
            <v>10235</v>
          </cell>
          <cell r="I94">
            <v>9640</v>
          </cell>
        </row>
        <row r="95">
          <cell r="B95" t="str">
            <v>l425</v>
          </cell>
          <cell r="C95" t="str">
            <v>NFA2X 4 x 25 mm2</v>
          </cell>
          <cell r="D95" t="str">
            <v>mtr</v>
          </cell>
          <cell r="E95">
            <v>13591</v>
          </cell>
          <cell r="H95">
            <v>13729</v>
          </cell>
          <cell r="I95">
            <v>13792</v>
          </cell>
        </row>
        <row r="96">
          <cell r="B96" t="str">
            <v>nyfgby44</v>
          </cell>
          <cell r="C96" t="str">
            <v>Kabel NYFGBY 4 x 4 mm2</v>
          </cell>
          <cell r="D96" t="str">
            <v>mtr</v>
          </cell>
          <cell r="E96">
            <v>27288</v>
          </cell>
          <cell r="H96">
            <v>27564</v>
          </cell>
          <cell r="I96">
            <v>27554</v>
          </cell>
        </row>
        <row r="97">
          <cell r="B97" t="str">
            <v>nyfgby45</v>
          </cell>
          <cell r="C97" t="str">
            <v>Kabel NYFGBY 4 x 50 mm2 CU</v>
          </cell>
          <cell r="D97" t="str">
            <v>mtr</v>
          </cell>
          <cell r="E97">
            <v>199633</v>
          </cell>
          <cell r="H97">
            <v>201650</v>
          </cell>
          <cell r="I97">
            <v>160403</v>
          </cell>
        </row>
        <row r="98">
          <cell r="B98" t="str">
            <v>nyfgby495</v>
          </cell>
          <cell r="C98" t="str">
            <v>Kabel NYFGBY 4 x 95 mm2 CU</v>
          </cell>
          <cell r="D98" t="str">
            <v>mtr</v>
          </cell>
          <cell r="E98">
            <v>378427</v>
          </cell>
          <cell r="H98">
            <v>382250</v>
          </cell>
          <cell r="I98">
            <v>282405</v>
          </cell>
        </row>
        <row r="99">
          <cell r="B99" t="str">
            <v>nyfgby415</v>
          </cell>
          <cell r="C99" t="str">
            <v>Kabel NYFGBY 4 x 150 mm2 CU</v>
          </cell>
          <cell r="D99" t="str">
            <v>mtr</v>
          </cell>
          <cell r="E99">
            <v>586575</v>
          </cell>
          <cell r="H99">
            <v>592500</v>
          </cell>
          <cell r="I99">
            <v>427957</v>
          </cell>
        </row>
        <row r="100">
          <cell r="B100" t="str">
            <v>nyy115</v>
          </cell>
          <cell r="C100" t="str">
            <v>Kabel NYY 1 x 150 mm2</v>
          </cell>
          <cell r="D100" t="str">
            <v>mtr</v>
          </cell>
          <cell r="E100">
            <v>122854</v>
          </cell>
          <cell r="H100">
            <v>124095</v>
          </cell>
          <cell r="I100">
            <v>93623</v>
          </cell>
        </row>
        <row r="101">
          <cell r="B101" t="str">
            <v>nas315</v>
          </cell>
          <cell r="C101" t="str">
            <v>Kabel NA2XSEFGBY 20 KV, 3 x 150 mm2</v>
          </cell>
          <cell r="D101" t="str">
            <v>mtr</v>
          </cell>
          <cell r="E101">
            <v>269720</v>
          </cell>
          <cell r="H101">
            <v>272445</v>
          </cell>
          <cell r="I101">
            <v>246800</v>
          </cell>
        </row>
        <row r="102">
          <cell r="B102" t="str">
            <v>na124</v>
          </cell>
          <cell r="C102" t="str">
            <v>Kabel NA2XSY 20 KV, 1 x 240 mm2</v>
          </cell>
          <cell r="D102" t="str">
            <v>mtr</v>
          </cell>
          <cell r="E102">
            <v>89788</v>
          </cell>
          <cell r="H102">
            <v>90695</v>
          </cell>
          <cell r="I102">
            <v>71523</v>
          </cell>
        </row>
        <row r="103">
          <cell r="B103" t="str">
            <v>na324</v>
          </cell>
          <cell r="C103" t="str">
            <v>Kabel NA2XSEYBY 20 KV, 3 x 240 mm2</v>
          </cell>
          <cell r="D103" t="str">
            <v>mtr</v>
          </cell>
          <cell r="E103">
            <v>312765</v>
          </cell>
          <cell r="H103">
            <v>315925</v>
          </cell>
          <cell r="I103">
            <v>260500</v>
          </cell>
        </row>
        <row r="104">
          <cell r="B104" t="str">
            <v>na112</v>
          </cell>
          <cell r="C104" t="str">
            <v>Kabel NA2XSY 20 KV, 1 x 120 mm2</v>
          </cell>
          <cell r="D104" t="str">
            <v>mtr</v>
          </cell>
          <cell r="E104">
            <v>0</v>
          </cell>
          <cell r="I104">
            <v>44875</v>
          </cell>
        </row>
        <row r="105">
          <cell r="B105" t="str">
            <v>na195</v>
          </cell>
          <cell r="C105" t="str">
            <v>Kabel NA2XSY 20 KV, 1 x 95 mm3</v>
          </cell>
          <cell r="D105" t="str">
            <v>mtr</v>
          </cell>
          <cell r="E105">
            <v>0</v>
          </cell>
          <cell r="I105">
            <v>57733</v>
          </cell>
        </row>
        <row r="106">
          <cell r="B106" t="str">
            <v>na395</v>
          </cell>
          <cell r="C106" t="str">
            <v>Kabel NA2XSEYBY 20 KV, 3 x 95 mm2</v>
          </cell>
          <cell r="D106" t="str">
            <v>mtr</v>
          </cell>
          <cell r="E106">
            <v>0</v>
          </cell>
          <cell r="I106">
            <v>192500</v>
          </cell>
        </row>
        <row r="107">
          <cell r="B107" t="str">
            <v>na2112</v>
          </cell>
          <cell r="C107" t="str">
            <v>Kabel NA2XS2Y 20 KV, 1 x 120 mm2</v>
          </cell>
          <cell r="D107" t="str">
            <v>mtr</v>
          </cell>
          <cell r="E107">
            <v>0</v>
          </cell>
          <cell r="I107">
            <v>42345</v>
          </cell>
        </row>
        <row r="108">
          <cell r="B108" t="str">
            <v>na2124</v>
          </cell>
          <cell r="C108" t="str">
            <v>Kabel NA2XS2Y 20 KV, 1 x 240 mm2</v>
          </cell>
          <cell r="D108" t="str">
            <v>mtr</v>
          </cell>
          <cell r="E108">
            <v>0</v>
          </cell>
          <cell r="I108">
            <v>73000</v>
          </cell>
        </row>
        <row r="109">
          <cell r="B109" t="str">
            <v>na3245</v>
          </cell>
          <cell r="C109" t="str">
            <v>Kabel NFA2XSY-T-3 x 240 + 50 mm2, 20 KV</v>
          </cell>
          <cell r="D109" t="str">
            <v>mtr</v>
          </cell>
          <cell r="E109">
            <v>0</v>
          </cell>
          <cell r="I109">
            <v>232000</v>
          </cell>
        </row>
        <row r="110">
          <cell r="B110" t="str">
            <v>nya25</v>
          </cell>
          <cell r="C110" t="str">
            <v>Kabel NYA Fleksibel 2,5 mm2</v>
          </cell>
          <cell r="D110" t="str">
            <v>mtr</v>
          </cell>
          <cell r="E110">
            <v>1881</v>
          </cell>
          <cell r="H110">
            <v>1901</v>
          </cell>
          <cell r="I110">
            <v>1901</v>
          </cell>
        </row>
        <row r="111">
          <cell r="B111" t="str">
            <v>nya16</v>
          </cell>
          <cell r="C111" t="str">
            <v>Kabel NYA Fleksibel 16 mm2</v>
          </cell>
          <cell r="D111" t="str">
            <v>mtr</v>
          </cell>
          <cell r="E111">
            <v>9702</v>
          </cell>
          <cell r="H111">
            <v>9800</v>
          </cell>
          <cell r="I111">
            <v>9800</v>
          </cell>
        </row>
        <row r="112">
          <cell r="E112">
            <v>0</v>
          </cell>
        </row>
        <row r="113">
          <cell r="C113" t="str">
            <v>SEPATU KABEL</v>
          </cell>
          <cell r="E113">
            <v>0</v>
          </cell>
        </row>
        <row r="114">
          <cell r="B114" t="str">
            <v>SCACR5</v>
          </cell>
          <cell r="C114" t="str">
            <v>Sepatu Kabel AL/CU Ring 50 mm2</v>
          </cell>
          <cell r="D114" t="str">
            <v>Bh</v>
          </cell>
          <cell r="E114">
            <v>48005</v>
          </cell>
          <cell r="H114">
            <v>48005</v>
          </cell>
          <cell r="I114">
            <v>43641</v>
          </cell>
        </row>
        <row r="115">
          <cell r="B115" t="str">
            <v>SCACR7</v>
          </cell>
          <cell r="C115" t="str">
            <v>Sepatu Kabel AL/CU Ring 70 mm2</v>
          </cell>
          <cell r="D115" t="str">
            <v>Bh</v>
          </cell>
          <cell r="E115">
            <v>50699</v>
          </cell>
          <cell r="H115">
            <v>50699</v>
          </cell>
          <cell r="I115">
            <v>46090</v>
          </cell>
        </row>
        <row r="116">
          <cell r="B116" t="str">
            <v>SCACR95</v>
          </cell>
          <cell r="C116" t="str">
            <v>Sepatu Kabel AL/CU Ring 95 mm2</v>
          </cell>
          <cell r="D116" t="str">
            <v>Bh</v>
          </cell>
          <cell r="E116">
            <v>53342</v>
          </cell>
          <cell r="H116">
            <v>53342</v>
          </cell>
          <cell r="I116">
            <v>48493</v>
          </cell>
        </row>
        <row r="117">
          <cell r="B117" t="str">
            <v>SCACR12</v>
          </cell>
          <cell r="C117" t="str">
            <v>Sepatu Kabel AL/CU Ring 120 mm2</v>
          </cell>
          <cell r="D117" t="str">
            <v>Bh</v>
          </cell>
          <cell r="E117">
            <v>60660</v>
          </cell>
          <cell r="H117">
            <v>60660</v>
          </cell>
          <cell r="I117">
            <v>55146</v>
          </cell>
        </row>
        <row r="118">
          <cell r="B118" t="str">
            <v>SCACR15</v>
          </cell>
          <cell r="C118" t="str">
            <v>Sepatu Kabel AL/CU Ring 150 mm2</v>
          </cell>
          <cell r="D118" t="str">
            <v>Bh</v>
          </cell>
          <cell r="E118">
            <v>72792</v>
          </cell>
          <cell r="H118">
            <v>72792</v>
          </cell>
          <cell r="I118">
            <v>66175</v>
          </cell>
        </row>
        <row r="119">
          <cell r="B119" t="str">
            <v>SCACR185</v>
          </cell>
          <cell r="C119" t="str">
            <v>Sepatu Kabel AL/CU Ring 185 mm2</v>
          </cell>
          <cell r="D119" t="str">
            <v>Bh</v>
          </cell>
          <cell r="E119">
            <v>82668</v>
          </cell>
          <cell r="H119">
            <v>82668</v>
          </cell>
          <cell r="I119">
            <v>75153</v>
          </cell>
        </row>
        <row r="120">
          <cell r="B120" t="str">
            <v>SCACR24</v>
          </cell>
          <cell r="C120" t="str">
            <v>Sepatu Kabel AL/CU Ring 240 mm2</v>
          </cell>
          <cell r="D120" t="str">
            <v>Bh</v>
          </cell>
          <cell r="E120">
            <v>95323</v>
          </cell>
          <cell r="H120">
            <v>95323</v>
          </cell>
          <cell r="I120">
            <v>86658</v>
          </cell>
        </row>
        <row r="121">
          <cell r="B121" t="str">
            <v>SCACK30</v>
          </cell>
          <cell r="C121" t="str">
            <v>Sepatu Kabel AL/CU Kepala 50 mm2</v>
          </cell>
          <cell r="D121" t="str">
            <v>Bh</v>
          </cell>
          <cell r="E121">
            <v>36025</v>
          </cell>
          <cell r="H121">
            <v>36025</v>
          </cell>
          <cell r="I121">
            <v>32750</v>
          </cell>
        </row>
        <row r="122">
          <cell r="B122" t="str">
            <v>SCACK5</v>
          </cell>
          <cell r="C122" t="str">
            <v>Sepatu Kabel AL/CU Kepala 70 mm2</v>
          </cell>
          <cell r="D122" t="str">
            <v>Bh</v>
          </cell>
          <cell r="E122">
            <v>39050</v>
          </cell>
          <cell r="H122">
            <v>39050</v>
          </cell>
          <cell r="I122">
            <v>35500</v>
          </cell>
        </row>
        <row r="123">
          <cell r="B123" t="str">
            <v>SCACK7</v>
          </cell>
          <cell r="C123" t="str">
            <v>Sepatu Kabel AL/CU Kepala 95 mm2</v>
          </cell>
          <cell r="D123" t="str">
            <v>Bh</v>
          </cell>
          <cell r="E123">
            <v>40975</v>
          </cell>
          <cell r="H123">
            <v>40975</v>
          </cell>
          <cell r="I123">
            <v>34250</v>
          </cell>
        </row>
        <row r="124">
          <cell r="B124" t="str">
            <v>SCACK95</v>
          </cell>
          <cell r="C124" t="str">
            <v>Sepatu Kabel AL/CU Kepala 120 mm2</v>
          </cell>
          <cell r="D124" t="str">
            <v>Bh</v>
          </cell>
          <cell r="E124">
            <v>43065</v>
          </cell>
          <cell r="H124">
            <v>43065</v>
          </cell>
          <cell r="I124">
            <v>39150</v>
          </cell>
        </row>
        <row r="125">
          <cell r="B125" t="str">
            <v>SCACK12</v>
          </cell>
          <cell r="C125" t="str">
            <v>Sepatu Kabel AL/CU Kepala 150 mm2</v>
          </cell>
          <cell r="D125" t="str">
            <v>Bh</v>
          </cell>
          <cell r="E125">
            <v>49335</v>
          </cell>
          <cell r="H125">
            <v>49335</v>
          </cell>
          <cell r="I125">
            <v>44850</v>
          </cell>
        </row>
        <row r="126">
          <cell r="B126" t="str">
            <v>SCACK15</v>
          </cell>
          <cell r="C126" t="str">
            <v>Sepatu Kabel AL/CU Kepala 185 mm2</v>
          </cell>
          <cell r="D126" t="str">
            <v>Bh</v>
          </cell>
          <cell r="E126">
            <v>60335</v>
          </cell>
          <cell r="H126">
            <v>60335</v>
          </cell>
          <cell r="I126">
            <v>54850</v>
          </cell>
        </row>
        <row r="127">
          <cell r="B127" t="str">
            <v>SCACK185</v>
          </cell>
          <cell r="C127" t="str">
            <v>Sepatu Kabel AL/CU Kepala 240 mm2</v>
          </cell>
          <cell r="D127" t="str">
            <v>Bh</v>
          </cell>
          <cell r="E127">
            <v>63195</v>
          </cell>
          <cell r="H127">
            <v>63195</v>
          </cell>
          <cell r="I127">
            <v>57450</v>
          </cell>
        </row>
        <row r="128">
          <cell r="B128" t="str">
            <v>Scaa35</v>
          </cell>
          <cell r="C128" t="str">
            <v>Sepatu Kabel AL/AL 35 mm2</v>
          </cell>
          <cell r="D128" t="str">
            <v>Bh</v>
          </cell>
          <cell r="E128">
            <v>6932</v>
          </cell>
          <cell r="H128">
            <v>6932</v>
          </cell>
          <cell r="I128">
            <v>6302</v>
          </cell>
        </row>
        <row r="129">
          <cell r="B129" t="str">
            <v>Scaa5</v>
          </cell>
          <cell r="C129" t="str">
            <v>Sepatu Kabel AL/AL 50 mm2</v>
          </cell>
          <cell r="D129" t="str">
            <v>Bh</v>
          </cell>
          <cell r="E129">
            <v>7370</v>
          </cell>
          <cell r="H129">
            <v>7370</v>
          </cell>
          <cell r="I129">
            <v>6700</v>
          </cell>
        </row>
        <row r="130">
          <cell r="B130" t="str">
            <v>Scaa7</v>
          </cell>
          <cell r="C130" t="str">
            <v>Sepatu Kabel AL/AL 70 mm2</v>
          </cell>
          <cell r="D130" t="str">
            <v>Bh</v>
          </cell>
          <cell r="E130">
            <v>7370</v>
          </cell>
          <cell r="H130">
            <v>7370</v>
          </cell>
          <cell r="I130">
            <v>6700</v>
          </cell>
        </row>
        <row r="131">
          <cell r="B131" t="str">
            <v>Scaa95</v>
          </cell>
          <cell r="C131" t="str">
            <v>Sepatu Kabel AL/AL 95 mm2</v>
          </cell>
          <cell r="D131" t="str">
            <v>Bh</v>
          </cell>
          <cell r="E131">
            <v>8665</v>
          </cell>
          <cell r="H131">
            <v>8665</v>
          </cell>
          <cell r="I131">
            <v>7878</v>
          </cell>
        </row>
        <row r="132">
          <cell r="B132" t="str">
            <v>Scaa12</v>
          </cell>
          <cell r="C132" t="str">
            <v>Sepatu Kabel AL/AL 120 mm2</v>
          </cell>
          <cell r="D132" t="str">
            <v>Bh</v>
          </cell>
          <cell r="E132">
            <v>10837</v>
          </cell>
          <cell r="H132">
            <v>10837</v>
          </cell>
          <cell r="I132">
            <v>9852</v>
          </cell>
        </row>
        <row r="133">
          <cell r="B133" t="str">
            <v>Scaa15</v>
          </cell>
          <cell r="C133" t="str">
            <v>Sepatu Kabel AL/AL 150 mm2</v>
          </cell>
          <cell r="D133" t="str">
            <v>Bh</v>
          </cell>
          <cell r="E133">
            <v>14732</v>
          </cell>
          <cell r="H133">
            <v>14732</v>
          </cell>
          <cell r="I133">
            <v>13393</v>
          </cell>
        </row>
        <row r="134">
          <cell r="B134" t="str">
            <v>Scaa24</v>
          </cell>
          <cell r="C134" t="str">
            <v>Sepatu Kabel AL/AL 240 mm2</v>
          </cell>
          <cell r="D134" t="str">
            <v>Bh</v>
          </cell>
          <cell r="E134">
            <v>19503</v>
          </cell>
          <cell r="H134">
            <v>19503</v>
          </cell>
          <cell r="I134">
            <v>17730</v>
          </cell>
        </row>
        <row r="135">
          <cell r="B135" t="str">
            <v>Sccc35</v>
          </cell>
          <cell r="C135" t="str">
            <v>Sepatu Kabel CU/CU 35 mm2</v>
          </cell>
          <cell r="D135" t="str">
            <v>Bh</v>
          </cell>
          <cell r="E135">
            <v>15756</v>
          </cell>
          <cell r="H135">
            <v>15756</v>
          </cell>
          <cell r="I135">
            <v>15756</v>
          </cell>
        </row>
        <row r="136">
          <cell r="B136" t="str">
            <v>Sccc5</v>
          </cell>
          <cell r="C136" t="str">
            <v>Sepatu Kabel CU/CU 50 mm2</v>
          </cell>
          <cell r="D136" t="str">
            <v>Bh</v>
          </cell>
          <cell r="E136">
            <v>17730</v>
          </cell>
          <cell r="H136">
            <v>17730</v>
          </cell>
          <cell r="I136">
            <v>17730</v>
          </cell>
        </row>
        <row r="137">
          <cell r="B137" t="str">
            <v>Sccc7</v>
          </cell>
          <cell r="C137" t="str">
            <v>Sepatu Kabel CU/CU 70 mm2</v>
          </cell>
          <cell r="D137" t="str">
            <v>Bh</v>
          </cell>
          <cell r="E137">
            <v>22846</v>
          </cell>
          <cell r="H137">
            <v>22846</v>
          </cell>
          <cell r="I137">
            <v>22846</v>
          </cell>
        </row>
        <row r="138">
          <cell r="B138" t="str">
            <v>Sccc95</v>
          </cell>
          <cell r="C138" t="str">
            <v>Sepatu Kabel CU/CU 95 mm2</v>
          </cell>
          <cell r="D138" t="str">
            <v>Bh</v>
          </cell>
          <cell r="E138">
            <v>28360</v>
          </cell>
          <cell r="H138">
            <v>28360</v>
          </cell>
          <cell r="I138">
            <v>28360</v>
          </cell>
        </row>
        <row r="139">
          <cell r="B139" t="str">
            <v>Sccc12</v>
          </cell>
          <cell r="C139" t="str">
            <v>Sepatu Kabel CU/CU 120 mm2</v>
          </cell>
          <cell r="D139" t="str">
            <v>Bh</v>
          </cell>
          <cell r="E139">
            <v>45498</v>
          </cell>
          <cell r="H139">
            <v>45498</v>
          </cell>
        </row>
        <row r="140">
          <cell r="B140" t="str">
            <v>Sccc15</v>
          </cell>
          <cell r="C140" t="str">
            <v>Sepatu Kabel CU/CU 150 mm2</v>
          </cell>
          <cell r="D140" t="str">
            <v>Bh</v>
          </cell>
          <cell r="E140">
            <v>45498</v>
          </cell>
          <cell r="H140">
            <v>45498</v>
          </cell>
          <cell r="I140">
            <v>45498</v>
          </cell>
        </row>
        <row r="141">
          <cell r="B141" t="str">
            <v>Sccc24</v>
          </cell>
          <cell r="C141" t="str">
            <v>Sepatu Kabel CU/CU 240 mm2</v>
          </cell>
          <cell r="D141" t="str">
            <v>Bh</v>
          </cell>
          <cell r="E141">
            <v>79568</v>
          </cell>
          <cell r="H141">
            <v>79568</v>
          </cell>
          <cell r="I141">
            <v>79568</v>
          </cell>
        </row>
        <row r="142">
          <cell r="E142">
            <v>0</v>
          </cell>
        </row>
        <row r="143">
          <cell r="C143" t="str">
            <v>TIANG BETON</v>
          </cell>
          <cell r="E143">
            <v>0</v>
          </cell>
        </row>
        <row r="144">
          <cell r="B144" t="str">
            <v>pc710</v>
          </cell>
          <cell r="C144" t="str">
            <v>Tiang beton C 7  100 daN</v>
          </cell>
          <cell r="D144" t="str">
            <v>Batang</v>
          </cell>
          <cell r="E144">
            <v>1041957</v>
          </cell>
          <cell r="H144">
            <v>1043000</v>
          </cell>
          <cell r="I144">
            <v>755040</v>
          </cell>
          <cell r="L144" t="str">
            <v>Sudah termasuk angkutan dan</v>
          </cell>
        </row>
        <row r="145">
          <cell r="B145" t="str">
            <v>pc710e</v>
          </cell>
          <cell r="C145" t="str">
            <v>Tiang beton C 7  100 daN+E</v>
          </cell>
          <cell r="D145" t="str">
            <v>Batang</v>
          </cell>
          <cell r="E145">
            <v>1116882</v>
          </cell>
          <cell r="H145">
            <v>1118000</v>
          </cell>
          <cell r="I145">
            <v>815540</v>
          </cell>
          <cell r="L145" t="str">
            <v>ongkos pasang</v>
          </cell>
        </row>
        <row r="146">
          <cell r="B146" t="str">
            <v>pc910</v>
          </cell>
          <cell r="C146" t="str">
            <v>Tiang beton C 9  100 daN</v>
          </cell>
          <cell r="D146" t="str">
            <v>Batang</v>
          </cell>
          <cell r="E146">
            <v>1361637</v>
          </cell>
          <cell r="H146">
            <v>1363000</v>
          </cell>
          <cell r="I146">
            <v>972840</v>
          </cell>
        </row>
        <row r="147">
          <cell r="B147" t="str">
            <v>pc910e</v>
          </cell>
          <cell r="C147" t="str">
            <v>Tiang beton C 9  100 daN+E</v>
          </cell>
          <cell r="D147" t="str">
            <v>Batang</v>
          </cell>
          <cell r="E147">
            <v>1459539</v>
          </cell>
          <cell r="H147">
            <v>1461000</v>
          </cell>
          <cell r="I147">
            <v>1049840</v>
          </cell>
        </row>
        <row r="148">
          <cell r="B148" t="str">
            <v>pc920</v>
          </cell>
          <cell r="C148" t="str">
            <v>Tiang beton C 9  200 daN</v>
          </cell>
          <cell r="D148" t="str">
            <v>Batang</v>
          </cell>
          <cell r="E148">
            <v>1527471</v>
          </cell>
          <cell r="H148">
            <v>1529000</v>
          </cell>
          <cell r="I148">
            <v>1098790</v>
          </cell>
        </row>
        <row r="149">
          <cell r="B149" t="str">
            <v>pc920e</v>
          </cell>
          <cell r="C149" t="str">
            <v>Tiang beton C 9  200 daN+E</v>
          </cell>
          <cell r="D149" t="str">
            <v>Batang</v>
          </cell>
          <cell r="E149">
            <v>1625373</v>
          </cell>
          <cell r="H149">
            <v>1627000</v>
          </cell>
          <cell r="I149">
            <v>1175790</v>
          </cell>
        </row>
        <row r="150">
          <cell r="B150" t="str">
            <v>pc1120</v>
          </cell>
          <cell r="C150" t="str">
            <v>Tiang beton C 11  200 daN</v>
          </cell>
          <cell r="D150" t="str">
            <v>Batang</v>
          </cell>
          <cell r="E150">
            <v>2247750</v>
          </cell>
          <cell r="H150">
            <v>2250000</v>
          </cell>
          <cell r="I150">
            <v>1546160</v>
          </cell>
        </row>
        <row r="151">
          <cell r="B151" t="str">
            <v>pc1120e</v>
          </cell>
          <cell r="C151" t="str">
            <v>Tiang beton C 11  200 daN+E</v>
          </cell>
          <cell r="D151" t="str">
            <v>Batang</v>
          </cell>
          <cell r="E151">
            <v>2357640</v>
          </cell>
          <cell r="H151">
            <v>2360000</v>
          </cell>
          <cell r="I151">
            <v>1642960</v>
          </cell>
        </row>
        <row r="152">
          <cell r="B152" t="str">
            <v>pc1135</v>
          </cell>
          <cell r="C152" t="str">
            <v>Tiang beton C 11  350 daN</v>
          </cell>
          <cell r="D152" t="str">
            <v>Batang</v>
          </cell>
          <cell r="E152">
            <v>2613384</v>
          </cell>
          <cell r="H152">
            <v>2616000</v>
          </cell>
          <cell r="I152">
            <v>1823030</v>
          </cell>
        </row>
        <row r="153">
          <cell r="B153" t="str">
            <v>pc1135e</v>
          </cell>
          <cell r="C153" t="str">
            <v>Tiang beton C 11  350 daN+E</v>
          </cell>
          <cell r="D153" t="str">
            <v>Batang</v>
          </cell>
          <cell r="E153">
            <v>2723274</v>
          </cell>
          <cell r="H153">
            <v>2726000</v>
          </cell>
          <cell r="I153">
            <v>1919180</v>
          </cell>
        </row>
        <row r="154">
          <cell r="B154" t="str">
            <v>pc1220</v>
          </cell>
          <cell r="C154" t="str">
            <v>Tiang beton C 12  200 daN</v>
          </cell>
          <cell r="D154" t="str">
            <v>Batang</v>
          </cell>
          <cell r="E154">
            <v>2672325</v>
          </cell>
          <cell r="H154">
            <v>2675000</v>
          </cell>
          <cell r="I154">
            <v>1819180</v>
          </cell>
        </row>
        <row r="155">
          <cell r="B155" t="str">
            <v>pc1220e</v>
          </cell>
          <cell r="C155" t="str">
            <v>Tiang beton C 12  200 daN+E</v>
          </cell>
          <cell r="D155" t="str">
            <v>Batang</v>
          </cell>
          <cell r="E155">
            <v>2814183</v>
          </cell>
          <cell r="H155">
            <v>2817000</v>
          </cell>
          <cell r="I155">
            <v>1930280</v>
          </cell>
        </row>
        <row r="156">
          <cell r="B156" t="str">
            <v>pc1235</v>
          </cell>
          <cell r="C156" t="str">
            <v>Tiang beton C 12  350 daN</v>
          </cell>
          <cell r="D156" t="str">
            <v>Batang</v>
          </cell>
          <cell r="E156">
            <v>2930067</v>
          </cell>
          <cell r="H156">
            <v>2933000</v>
          </cell>
          <cell r="I156">
            <v>2129050</v>
          </cell>
        </row>
        <row r="157">
          <cell r="B157" t="str">
            <v>pc1235e</v>
          </cell>
          <cell r="C157" t="str">
            <v>Tiang beton C 12  350 daN+E</v>
          </cell>
          <cell r="D157" t="str">
            <v>Batang</v>
          </cell>
          <cell r="E157">
            <v>3071925</v>
          </cell>
          <cell r="H157">
            <v>3075000</v>
          </cell>
          <cell r="I157">
            <v>2240150</v>
          </cell>
        </row>
        <row r="158">
          <cell r="B158" t="str">
            <v>pc1250</v>
          </cell>
          <cell r="C158" t="str">
            <v>Tiang beton C 12  500 daN</v>
          </cell>
          <cell r="D158" t="str">
            <v>Batang</v>
          </cell>
          <cell r="E158">
            <v>3429567</v>
          </cell>
          <cell r="H158">
            <v>3433000</v>
          </cell>
          <cell r="I158">
            <v>2489410</v>
          </cell>
        </row>
        <row r="159">
          <cell r="B159" t="str">
            <v>pc1250e</v>
          </cell>
          <cell r="C159" t="str">
            <v>Tiang beton C 12  500 daN+E</v>
          </cell>
          <cell r="D159" t="str">
            <v>Batang</v>
          </cell>
          <cell r="E159">
            <v>3571425</v>
          </cell>
          <cell r="H159">
            <v>3575000</v>
          </cell>
          <cell r="I159">
            <v>2600510</v>
          </cell>
        </row>
        <row r="160">
          <cell r="B160" t="str">
            <v>pc1335</v>
          </cell>
          <cell r="C160" t="str">
            <v>Tiang beton C 13  350 daN</v>
          </cell>
          <cell r="D160" t="str">
            <v>Batang</v>
          </cell>
          <cell r="E160">
            <v>3596400</v>
          </cell>
          <cell r="H160">
            <v>3600000</v>
          </cell>
          <cell r="I160">
            <v>2626800</v>
          </cell>
        </row>
        <row r="161">
          <cell r="B161" t="str">
            <v>pc1335e</v>
          </cell>
          <cell r="C161" t="str">
            <v>Tiang beton C 13  350 daN+E</v>
          </cell>
          <cell r="D161" t="str">
            <v>Batang</v>
          </cell>
          <cell r="E161">
            <v>3743253</v>
          </cell>
          <cell r="H161">
            <v>3747000</v>
          </cell>
          <cell r="I161">
            <v>2742400</v>
          </cell>
        </row>
        <row r="162">
          <cell r="B162" t="str">
            <v>pc1350</v>
          </cell>
          <cell r="C162" t="str">
            <v>Tiang beton C 13  500 daN</v>
          </cell>
          <cell r="D162" t="str">
            <v>Batang</v>
          </cell>
          <cell r="E162">
            <v>3846150</v>
          </cell>
          <cell r="H162">
            <v>3850000</v>
          </cell>
          <cell r="I162">
            <v>2800490</v>
          </cell>
        </row>
        <row r="163">
          <cell r="B163" t="str">
            <v>pc1350e</v>
          </cell>
          <cell r="C163" t="str">
            <v>Tiang beton C 13  500 daN+E</v>
          </cell>
          <cell r="D163" t="str">
            <v>Batang</v>
          </cell>
          <cell r="E163">
            <v>3993003</v>
          </cell>
          <cell r="H163">
            <v>3997000</v>
          </cell>
          <cell r="I163">
            <v>2917090</v>
          </cell>
        </row>
        <row r="164">
          <cell r="B164" t="str">
            <v>pc1435</v>
          </cell>
          <cell r="C164" t="str">
            <v>Tiang beton C 14  350 daN</v>
          </cell>
          <cell r="D164" t="str">
            <v>Batang</v>
          </cell>
          <cell r="E164">
            <v>4067928</v>
          </cell>
          <cell r="H164">
            <v>4072000</v>
          </cell>
          <cell r="I164">
            <v>2940740</v>
          </cell>
        </row>
        <row r="165">
          <cell r="B165" t="str">
            <v>pc1435e</v>
          </cell>
          <cell r="C165" t="str">
            <v>Tiang beton C 14  350 daN+E</v>
          </cell>
          <cell r="D165" t="str">
            <v>Batang</v>
          </cell>
          <cell r="E165">
            <v>4229766</v>
          </cell>
          <cell r="H165">
            <v>4234000</v>
          </cell>
          <cell r="I165">
            <v>3066140</v>
          </cell>
        </row>
        <row r="166">
          <cell r="B166" t="str">
            <v>pc1450</v>
          </cell>
          <cell r="C166" t="str">
            <v>Tiang beton C 14  500 daN</v>
          </cell>
          <cell r="D166" t="str">
            <v>Batang</v>
          </cell>
          <cell r="E166">
            <v>4512483</v>
          </cell>
          <cell r="H166">
            <v>4517000</v>
          </cell>
          <cell r="I166">
            <v>3257980</v>
          </cell>
        </row>
        <row r="167">
          <cell r="B167" t="str">
            <v>pc1450e</v>
          </cell>
          <cell r="C167" t="str">
            <v>Tiang beton C 14  500 daN+E</v>
          </cell>
          <cell r="D167" t="str">
            <v>Batang</v>
          </cell>
          <cell r="E167">
            <v>4674321</v>
          </cell>
          <cell r="H167">
            <v>4679000</v>
          </cell>
          <cell r="I167">
            <v>3383380</v>
          </cell>
        </row>
        <row r="168">
          <cell r="E168">
            <v>0</v>
          </cell>
        </row>
        <row r="169">
          <cell r="C169" t="str">
            <v>ISOLATOR</v>
          </cell>
          <cell r="E169">
            <v>0</v>
          </cell>
        </row>
        <row r="170">
          <cell r="B170" t="str">
            <v>itss</v>
          </cell>
          <cell r="C170" t="str">
            <v>Isolator Tumpu (Short Shank) 20 KV</v>
          </cell>
          <cell r="D170" t="str">
            <v>Bh</v>
          </cell>
          <cell r="E170">
            <v>160000</v>
          </cell>
          <cell r="H170">
            <v>160000</v>
          </cell>
          <cell r="I170">
            <v>155000</v>
          </cell>
        </row>
        <row r="171">
          <cell r="B171" t="str">
            <v>itls</v>
          </cell>
          <cell r="C171" t="str">
            <v>Isolator Tumpu (Long Shank) 20 KV</v>
          </cell>
          <cell r="D171" t="str">
            <v>Bh</v>
          </cell>
          <cell r="E171">
            <v>160000</v>
          </cell>
          <cell r="H171">
            <v>160000</v>
          </cell>
          <cell r="I171">
            <v>165000</v>
          </cell>
        </row>
        <row r="172">
          <cell r="B172" t="str">
            <v>sus</v>
          </cell>
          <cell r="C172" t="str">
            <v>Isolator Tarik (Suspension) 20 KV</v>
          </cell>
          <cell r="D172" t="str">
            <v>Set</v>
          </cell>
          <cell r="E172">
            <v>182000</v>
          </cell>
          <cell r="H172">
            <v>182000</v>
          </cell>
          <cell r="I172">
            <v>185000</v>
          </cell>
        </row>
        <row r="173">
          <cell r="B173" t="str">
            <v>suskom</v>
          </cell>
          <cell r="C173" t="str">
            <v>Isolator Tarik (Suspension) 20 KV Komplit dengan Strain Clamp</v>
          </cell>
          <cell r="D173" t="str">
            <v>Set</v>
          </cell>
          <cell r="E173">
            <v>280000</v>
          </cell>
          <cell r="H173">
            <v>280000</v>
          </cell>
          <cell r="I173">
            <v>257500</v>
          </cell>
        </row>
        <row r="174">
          <cell r="C174" t="str">
            <v>dengan Strain Clamp</v>
          </cell>
          <cell r="E174">
            <v>0</v>
          </cell>
        </row>
        <row r="175">
          <cell r="B175" t="str">
            <v>sch</v>
          </cell>
          <cell r="C175" t="str">
            <v>Schackle Anchor 5/8 (Schakel hang + clevel com)</v>
          </cell>
          <cell r="D175" t="str">
            <v>Bh</v>
          </cell>
          <cell r="E175">
            <v>10650</v>
          </cell>
          <cell r="H175">
            <v>10650</v>
          </cell>
          <cell r="I175">
            <v>7500</v>
          </cell>
        </row>
        <row r="176">
          <cell r="E176">
            <v>0</v>
          </cell>
        </row>
        <row r="177">
          <cell r="C177" t="str">
            <v>ABSW</v>
          </cell>
          <cell r="E177">
            <v>0</v>
          </cell>
        </row>
        <row r="178">
          <cell r="B178" t="str">
            <v>absw</v>
          </cell>
          <cell r="C178" t="str">
            <v>Load Break Switch 20 KV, 630 A</v>
          </cell>
          <cell r="D178" t="str">
            <v>Unit</v>
          </cell>
          <cell r="E178">
            <v>17500000</v>
          </cell>
          <cell r="H178">
            <v>17500000</v>
          </cell>
          <cell r="I178">
            <v>18000000</v>
          </cell>
        </row>
        <row r="179">
          <cell r="B179" t="str">
            <v>abswm</v>
          </cell>
          <cell r="C179" t="str">
            <v>Load Break Switch 20 KV, 630 A ( Motorized )</v>
          </cell>
          <cell r="D179" t="str">
            <v>Unit</v>
          </cell>
          <cell r="E179">
            <v>128000000</v>
          </cell>
          <cell r="H179">
            <v>128000000</v>
          </cell>
          <cell r="I179">
            <v>65000000</v>
          </cell>
        </row>
        <row r="180">
          <cell r="B180" t="str">
            <v>sabsw</v>
          </cell>
          <cell r="C180" t="str">
            <v xml:space="preserve"> Setang ABSW</v>
          </cell>
          <cell r="D180" t="str">
            <v>Bh</v>
          </cell>
          <cell r="E180">
            <v>165000</v>
          </cell>
          <cell r="H180">
            <v>165000</v>
          </cell>
        </row>
        <row r="182">
          <cell r="C182" t="str">
            <v>DS</v>
          </cell>
          <cell r="E182">
            <v>0</v>
          </cell>
        </row>
        <row r="183">
          <cell r="B183" t="str">
            <v>ds</v>
          </cell>
          <cell r="C183" t="str">
            <v>Disconnecting Switch 20 kV - 630 A</v>
          </cell>
          <cell r="D183" t="str">
            <v>Set</v>
          </cell>
          <cell r="E183">
            <v>7500000</v>
          </cell>
          <cell r="H183">
            <v>7500000</v>
          </cell>
          <cell r="I183">
            <v>8750000</v>
          </cell>
        </row>
        <row r="184">
          <cell r="E184">
            <v>0</v>
          </cell>
        </row>
        <row r="185">
          <cell r="C185" t="str">
            <v>ARESTER</v>
          </cell>
          <cell r="E185">
            <v>0</v>
          </cell>
        </row>
        <row r="186">
          <cell r="B186" t="str">
            <v>arr5</v>
          </cell>
          <cell r="C186" t="str">
            <v>Lighting Arester 20 KV,  5 KA</v>
          </cell>
          <cell r="D186" t="str">
            <v>Bh</v>
          </cell>
          <cell r="E186">
            <v>537500</v>
          </cell>
          <cell r="H186">
            <v>537500</v>
          </cell>
          <cell r="I186">
            <v>537500</v>
          </cell>
        </row>
        <row r="187">
          <cell r="B187" t="str">
            <v>arr10</v>
          </cell>
          <cell r="C187" t="str">
            <v>Lighting Arester 20 KV,  10 KA</v>
          </cell>
          <cell r="D187" t="str">
            <v>Bh</v>
          </cell>
          <cell r="E187">
            <v>613010</v>
          </cell>
          <cell r="H187">
            <v>613010</v>
          </cell>
          <cell r="I187">
            <v>613010</v>
          </cell>
        </row>
        <row r="188">
          <cell r="E188">
            <v>0</v>
          </cell>
        </row>
        <row r="189">
          <cell r="C189" t="str">
            <v>CAPACITOR POLE MOUNTED</v>
          </cell>
          <cell r="E189">
            <v>0</v>
          </cell>
        </row>
        <row r="190">
          <cell r="B190" t="str">
            <v>mcc</v>
          </cell>
          <cell r="C190" t="str">
            <v>Micro Cap Controller</v>
          </cell>
          <cell r="D190" t="str">
            <v>Bh</v>
          </cell>
          <cell r="E190">
            <v>18410845</v>
          </cell>
          <cell r="H190">
            <v>18410845</v>
          </cell>
          <cell r="I190">
            <v>18410845</v>
          </cell>
        </row>
        <row r="191">
          <cell r="B191" t="str">
            <v>cs</v>
          </cell>
          <cell r="C191" t="str">
            <v>Current Sensor</v>
          </cell>
          <cell r="D191" t="str">
            <v>Bh</v>
          </cell>
          <cell r="E191">
            <v>13149105</v>
          </cell>
          <cell r="H191">
            <v>13149105</v>
          </cell>
          <cell r="I191">
            <v>13149105</v>
          </cell>
        </row>
        <row r="192">
          <cell r="E192">
            <v>0</v>
          </cell>
        </row>
        <row r="193">
          <cell r="C193" t="str">
            <v>ACCESSORIES APP</v>
          </cell>
          <cell r="E193">
            <v>0</v>
          </cell>
        </row>
        <row r="194">
          <cell r="B194" t="str">
            <v>ksg</v>
          </cell>
          <cell r="C194" t="str">
            <v>Kawat segel</v>
          </cell>
          <cell r="D194" t="str">
            <v>Roll</v>
          </cell>
          <cell r="E194">
            <v>60000</v>
          </cell>
          <cell r="H194">
            <v>60000</v>
          </cell>
          <cell r="I194">
            <v>45000</v>
          </cell>
        </row>
        <row r="195">
          <cell r="B195" t="str">
            <v>ts</v>
          </cell>
          <cell r="C195" t="str">
            <v>Timah Segel</v>
          </cell>
          <cell r="D195" t="str">
            <v>Kg</v>
          </cell>
          <cell r="E195">
            <v>45000</v>
          </cell>
          <cell r="H195">
            <v>45000</v>
          </cell>
          <cell r="I195">
            <v>20690</v>
          </cell>
        </row>
        <row r="196">
          <cell r="B196" t="str">
            <v>swc16</v>
          </cell>
          <cell r="C196" t="str">
            <v>Service Wedge Clamp 616</v>
          </cell>
          <cell r="D196" t="str">
            <v>Set</v>
          </cell>
          <cell r="E196">
            <v>2750</v>
          </cell>
          <cell r="H196">
            <v>2750</v>
          </cell>
          <cell r="I196">
            <v>2500</v>
          </cell>
        </row>
        <row r="197">
          <cell r="B197" t="str">
            <v>swc25</v>
          </cell>
          <cell r="C197" t="str">
            <v>Service Wedge Clamp 625</v>
          </cell>
          <cell r="D197" t="str">
            <v>Set</v>
          </cell>
          <cell r="E197">
            <v>3750</v>
          </cell>
          <cell r="H197">
            <v>3750</v>
          </cell>
          <cell r="I197">
            <v>3500</v>
          </cell>
        </row>
        <row r="198">
          <cell r="B198" t="str">
            <v>shc</v>
          </cell>
          <cell r="C198" t="str">
            <v>Strain Hook Clamp 1 1/2"</v>
          </cell>
          <cell r="D198" t="str">
            <v>Set</v>
          </cell>
          <cell r="E198">
            <v>6500</v>
          </cell>
          <cell r="H198">
            <v>6500</v>
          </cell>
          <cell r="I198">
            <v>5000</v>
          </cell>
        </row>
        <row r="199">
          <cell r="B199" t="str">
            <v>lm</v>
          </cell>
          <cell r="C199" t="str">
            <v>Loden Manset 0,8 Kg</v>
          </cell>
          <cell r="D199" t="str">
            <v>Bh</v>
          </cell>
          <cell r="E199">
            <v>36000</v>
          </cell>
          <cell r="H199">
            <v>36000</v>
          </cell>
          <cell r="I199">
            <v>15000</v>
          </cell>
        </row>
        <row r="200">
          <cell r="B200" t="str">
            <v>pc</v>
          </cell>
          <cell r="C200" t="str">
            <v>Protective Cup 1 1/2" P</v>
          </cell>
          <cell r="D200" t="str">
            <v>Set</v>
          </cell>
          <cell r="E200">
            <v>3750</v>
          </cell>
          <cell r="H200">
            <v>3750</v>
          </cell>
          <cell r="I200">
            <v>3250</v>
          </cell>
        </row>
        <row r="201">
          <cell r="B201" t="str">
            <v>ct257</v>
          </cell>
          <cell r="C201" t="str">
            <v>Connector Tembus ( 6-25 / 35-70 ) mm2</v>
          </cell>
          <cell r="D201" t="str">
            <v>Set</v>
          </cell>
          <cell r="E201">
            <v>6500</v>
          </cell>
          <cell r="H201">
            <v>6500</v>
          </cell>
          <cell r="I201">
            <v>6000</v>
          </cell>
          <cell r="J201">
            <v>3340</v>
          </cell>
          <cell r="K201">
            <v>42</v>
          </cell>
        </row>
        <row r="202">
          <cell r="B202" t="str">
            <v>ct2525</v>
          </cell>
          <cell r="C202" t="str">
            <v>Connector Tembus ( 6-25 / 6-25 ) mm2</v>
          </cell>
          <cell r="D202" t="str">
            <v>Set</v>
          </cell>
          <cell r="E202">
            <v>5000</v>
          </cell>
          <cell r="H202">
            <v>5000</v>
          </cell>
          <cell r="I202">
            <v>4250</v>
          </cell>
          <cell r="J202">
            <v>3340</v>
          </cell>
          <cell r="K202">
            <v>42</v>
          </cell>
        </row>
        <row r="203">
          <cell r="B203" t="str">
            <v>kb</v>
          </cell>
          <cell r="C203" t="str">
            <v>Klem Bugel 1 1/2" untuk tiang atap</v>
          </cell>
          <cell r="D203" t="str">
            <v>Set</v>
          </cell>
          <cell r="E203">
            <v>3250</v>
          </cell>
          <cell r="H203">
            <v>3250</v>
          </cell>
          <cell r="I203">
            <v>3000</v>
          </cell>
        </row>
        <row r="204">
          <cell r="B204" t="str">
            <v>gp</v>
          </cell>
          <cell r="C204" t="str">
            <v>Gas Pipe 1 1/2" x 6 m</v>
          </cell>
          <cell r="D204" t="str">
            <v>Btg</v>
          </cell>
          <cell r="E204">
            <v>265000</v>
          </cell>
          <cell r="H204">
            <v>265000</v>
          </cell>
          <cell r="I204">
            <v>135000</v>
          </cell>
        </row>
        <row r="205">
          <cell r="E205">
            <v>0</v>
          </cell>
        </row>
        <row r="206">
          <cell r="C206" t="str">
            <v>HARDWARE JARINGAN 20 kV</v>
          </cell>
          <cell r="E206">
            <v>0</v>
          </cell>
        </row>
        <row r="207">
          <cell r="B207" t="str">
            <v>Ard35</v>
          </cell>
          <cell r="C207" t="str">
            <v xml:space="preserve">Armour Rod  # for AAAC     35 mm2 </v>
          </cell>
          <cell r="D207" t="str">
            <v>Set</v>
          </cell>
          <cell r="E207">
            <v>22500</v>
          </cell>
          <cell r="H207">
            <v>22500</v>
          </cell>
          <cell r="I207">
            <v>15000</v>
          </cell>
        </row>
        <row r="208">
          <cell r="B208" t="str">
            <v>Ard5</v>
          </cell>
          <cell r="C208" t="str">
            <v xml:space="preserve">Armour Rod  # for AAAC     50 mm2 </v>
          </cell>
          <cell r="D208" t="str">
            <v>Set</v>
          </cell>
          <cell r="E208">
            <v>33750</v>
          </cell>
          <cell r="H208">
            <v>33750</v>
          </cell>
          <cell r="I208">
            <v>22500</v>
          </cell>
        </row>
        <row r="209">
          <cell r="B209" t="str">
            <v>Ard7</v>
          </cell>
          <cell r="C209" t="str">
            <v xml:space="preserve">Armour Rod  # for AAAC     70 mm2 </v>
          </cell>
          <cell r="D209" t="str">
            <v>Set</v>
          </cell>
          <cell r="E209">
            <v>45000</v>
          </cell>
          <cell r="H209">
            <v>45000</v>
          </cell>
          <cell r="I209">
            <v>30000</v>
          </cell>
        </row>
        <row r="210">
          <cell r="B210" t="str">
            <v>Ard15</v>
          </cell>
          <cell r="C210" t="str">
            <v xml:space="preserve">Armour Rod  # for AAAC    150 mm2 </v>
          </cell>
          <cell r="D210" t="str">
            <v>Set</v>
          </cell>
          <cell r="E210">
            <v>60000</v>
          </cell>
          <cell r="H210">
            <v>60000</v>
          </cell>
          <cell r="I210">
            <v>40000</v>
          </cell>
        </row>
        <row r="211">
          <cell r="B211" t="str">
            <v>Ard24</v>
          </cell>
          <cell r="C211" t="str">
            <v xml:space="preserve">Armour Rod  # for AAAC    240 mm2 </v>
          </cell>
          <cell r="D211" t="str">
            <v>Set</v>
          </cell>
          <cell r="E211">
            <v>90000</v>
          </cell>
          <cell r="H211">
            <v>90000</v>
          </cell>
          <cell r="I211">
            <v>60000</v>
          </cell>
        </row>
        <row r="212">
          <cell r="B212" t="str">
            <v>atm14</v>
          </cell>
          <cell r="C212" t="str">
            <v>Armour Tape 1/4" wide</v>
          </cell>
          <cell r="D212" t="str">
            <v>Mtr</v>
          </cell>
          <cell r="E212">
            <v>4500</v>
          </cell>
          <cell r="H212">
            <v>4500</v>
          </cell>
          <cell r="I212">
            <v>3000</v>
          </cell>
        </row>
        <row r="213">
          <cell r="B213" t="str">
            <v>koab70</v>
          </cell>
          <cell r="C213" t="str">
            <v xml:space="preserve">Bimetalic Connector ( 35 s/d 240 ) mm2 </v>
          </cell>
          <cell r="D213" t="str">
            <v>Bh</v>
          </cell>
          <cell r="E213">
            <v>30000</v>
          </cell>
          <cell r="H213">
            <v>30000</v>
          </cell>
          <cell r="I213">
            <v>20000</v>
          </cell>
        </row>
        <row r="214">
          <cell r="B214" t="str">
            <v>bda16</v>
          </cell>
          <cell r="C214" t="str">
            <v>Bolt Double Arming 5/8" x (16" s/d 24" )</v>
          </cell>
          <cell r="D214" t="str">
            <v>Bh</v>
          </cell>
          <cell r="E214">
            <v>16900</v>
          </cell>
          <cell r="H214">
            <v>16900</v>
          </cell>
          <cell r="I214">
            <v>15700</v>
          </cell>
        </row>
        <row r="215">
          <cell r="B215" t="str">
            <v>bda10</v>
          </cell>
          <cell r="C215" t="str">
            <v>Bolt Double Arming 5/8" x 10"</v>
          </cell>
          <cell r="D215" t="str">
            <v>Bh</v>
          </cell>
          <cell r="E215">
            <v>20250</v>
          </cell>
          <cell r="H215">
            <v>20250</v>
          </cell>
          <cell r="I215">
            <v>7954</v>
          </cell>
        </row>
        <row r="216">
          <cell r="B216" t="str">
            <v>bda12</v>
          </cell>
          <cell r="C216" t="str">
            <v>Bolt Double Arming 5/8" x 12"</v>
          </cell>
          <cell r="D216" t="str">
            <v>Bh</v>
          </cell>
          <cell r="E216">
            <v>21750</v>
          </cell>
          <cell r="H216">
            <v>21750</v>
          </cell>
          <cell r="I216">
            <v>8350</v>
          </cell>
        </row>
        <row r="217">
          <cell r="B217" t="str">
            <v>bda14</v>
          </cell>
          <cell r="C217" t="str">
            <v>Bolt Double Arming 5/8" x 14"</v>
          </cell>
          <cell r="D217" t="str">
            <v>Bh</v>
          </cell>
          <cell r="E217">
            <v>23250</v>
          </cell>
          <cell r="H217">
            <v>23250</v>
          </cell>
          <cell r="I217">
            <v>10507</v>
          </cell>
        </row>
        <row r="218">
          <cell r="B218" t="str">
            <v>bdu14</v>
          </cell>
          <cell r="C218" t="str">
            <v>Bolt Double Up Set 5/8" x ( 14" s/d 22" )</v>
          </cell>
          <cell r="D218" t="str">
            <v>Bh</v>
          </cell>
          <cell r="E218">
            <v>27500</v>
          </cell>
          <cell r="H218">
            <v>27500</v>
          </cell>
          <cell r="I218">
            <v>19000</v>
          </cell>
        </row>
        <row r="219">
          <cell r="B219" t="str">
            <v>bdu10</v>
          </cell>
          <cell r="C219" t="str">
            <v>Bolt Double Up Set 5/8" x 10"</v>
          </cell>
          <cell r="D219" t="str">
            <v>Bh</v>
          </cell>
          <cell r="E219">
            <v>20625</v>
          </cell>
          <cell r="H219">
            <v>20625</v>
          </cell>
          <cell r="I219">
            <v>13000</v>
          </cell>
        </row>
        <row r="220">
          <cell r="B220" t="str">
            <v>bdu12</v>
          </cell>
          <cell r="C220" t="str">
            <v>Bolt Double Up Set 5/8" x 12"</v>
          </cell>
          <cell r="D220" t="str">
            <v>Bh</v>
          </cell>
          <cell r="E220">
            <v>21375</v>
          </cell>
          <cell r="H220">
            <v>21375</v>
          </cell>
          <cell r="I220">
            <v>14500</v>
          </cell>
        </row>
        <row r="221">
          <cell r="B221" t="str">
            <v>bdu9</v>
          </cell>
          <cell r="C221" t="str">
            <v>Bolt Double Up Set 5/8" x 9"</v>
          </cell>
          <cell r="D221" t="str">
            <v>Bh</v>
          </cell>
          <cell r="E221">
            <v>19875</v>
          </cell>
          <cell r="H221">
            <v>19875</v>
          </cell>
          <cell r="I221">
            <v>11500</v>
          </cell>
        </row>
        <row r="222">
          <cell r="B222" t="str">
            <v>bdu8</v>
          </cell>
          <cell r="C222" t="str">
            <v>Bolt Double Up Set 5/8" x 8"</v>
          </cell>
          <cell r="D222" t="str">
            <v>Bh</v>
          </cell>
          <cell r="E222">
            <v>19125</v>
          </cell>
          <cell r="H222">
            <v>19125</v>
          </cell>
          <cell r="I222">
            <v>11500</v>
          </cell>
        </row>
        <row r="223">
          <cell r="B223" t="str">
            <v>bmbc34</v>
          </cell>
          <cell r="C223" t="str">
            <v>Bolt machine / Bolt cariage 1/2" x 3/4 "</v>
          </cell>
          <cell r="D223" t="str">
            <v>Bh</v>
          </cell>
          <cell r="E223">
            <v>3300</v>
          </cell>
          <cell r="H223">
            <v>3300</v>
          </cell>
          <cell r="I223">
            <v>4308</v>
          </cell>
        </row>
        <row r="224">
          <cell r="B224" t="str">
            <v>bm14</v>
          </cell>
          <cell r="C224" t="str">
            <v>Bolt Machine 5/8" x  (14"  s/d 22" )</v>
          </cell>
          <cell r="D224" t="str">
            <v>Bh</v>
          </cell>
          <cell r="E224">
            <v>15750</v>
          </cell>
          <cell r="H224">
            <v>15750</v>
          </cell>
          <cell r="I224">
            <v>14500</v>
          </cell>
        </row>
        <row r="225">
          <cell r="B225" t="str">
            <v>bm10</v>
          </cell>
          <cell r="C225" t="str">
            <v>Bolt Machine 5/8" x 10"</v>
          </cell>
          <cell r="D225" t="str">
            <v>Bh</v>
          </cell>
          <cell r="E225">
            <v>9960</v>
          </cell>
          <cell r="H225">
            <v>9960</v>
          </cell>
          <cell r="I225">
            <v>8052</v>
          </cell>
        </row>
        <row r="226">
          <cell r="B226" t="str">
            <v>bm12</v>
          </cell>
          <cell r="C226" t="str">
            <v>Bolt Machine 5/8" x 12"</v>
          </cell>
          <cell r="D226" t="str">
            <v>Bh</v>
          </cell>
          <cell r="E226">
            <v>13125</v>
          </cell>
          <cell r="H226">
            <v>13125</v>
          </cell>
          <cell r="I226">
            <v>10500</v>
          </cell>
        </row>
        <row r="227">
          <cell r="B227" t="str">
            <v>bm8</v>
          </cell>
          <cell r="C227" t="str">
            <v>Bolt Machine 5/8" x 8"</v>
          </cell>
          <cell r="D227" t="str">
            <v>Bh</v>
          </cell>
          <cell r="E227">
            <v>11500</v>
          </cell>
          <cell r="H227">
            <v>11500</v>
          </cell>
          <cell r="I227">
            <v>6668</v>
          </cell>
        </row>
        <row r="228">
          <cell r="B228" t="str">
            <v>bm9</v>
          </cell>
          <cell r="C228" t="str">
            <v>Bolt Machine 5/8" x 9"</v>
          </cell>
          <cell r="D228" t="str">
            <v>Bh</v>
          </cell>
          <cell r="E228">
            <v>10750</v>
          </cell>
          <cell r="H228">
            <v>10750</v>
          </cell>
          <cell r="I228">
            <v>5267</v>
          </cell>
        </row>
        <row r="229">
          <cell r="B229" t="str">
            <v>bsu14</v>
          </cell>
          <cell r="C229" t="str">
            <v>Bolt Single Up Set 5/8" x (14" s/d 22" )</v>
          </cell>
          <cell r="D229" t="str">
            <v>Bh</v>
          </cell>
          <cell r="E229">
            <v>0</v>
          </cell>
        </row>
        <row r="230">
          <cell r="B230" t="str">
            <v>bsu10</v>
          </cell>
          <cell r="C230" t="str">
            <v>Bolt Single Up Set 5/8" x 10"</v>
          </cell>
          <cell r="D230" t="str">
            <v>Bh</v>
          </cell>
          <cell r="E230">
            <v>22312</v>
          </cell>
          <cell r="H230">
            <v>22312</v>
          </cell>
          <cell r="I230">
            <v>13821</v>
          </cell>
        </row>
        <row r="231">
          <cell r="B231" t="str">
            <v>bsu12</v>
          </cell>
          <cell r="C231" t="str">
            <v>Bolt Single Up Set 5/8" x 12"</v>
          </cell>
          <cell r="D231" t="str">
            <v>Bh</v>
          </cell>
          <cell r="E231">
            <v>19770</v>
          </cell>
          <cell r="H231">
            <v>19770</v>
          </cell>
          <cell r="I231">
            <v>15737</v>
          </cell>
        </row>
        <row r="232">
          <cell r="B232" t="str">
            <v>bsu8</v>
          </cell>
          <cell r="C232" t="str">
            <v>Bolt Single Up Set 5/8" x 8"</v>
          </cell>
          <cell r="D232" t="str">
            <v>Bh</v>
          </cell>
          <cell r="E232">
            <v>20062</v>
          </cell>
          <cell r="H232">
            <v>20062</v>
          </cell>
          <cell r="I232">
            <v>12475</v>
          </cell>
        </row>
        <row r="233">
          <cell r="B233" t="str">
            <v>bsu9</v>
          </cell>
          <cell r="C233" t="str">
            <v>Bolt Single Up Set 5/8" x 9"</v>
          </cell>
          <cell r="D233" t="str">
            <v>Bh</v>
          </cell>
          <cell r="E233">
            <v>20812</v>
          </cell>
          <cell r="H233">
            <v>20812</v>
          </cell>
          <cell r="I233">
            <v>12557</v>
          </cell>
        </row>
        <row r="234">
          <cell r="B234" t="str">
            <v>bs55</v>
          </cell>
          <cell r="C234" t="str">
            <v>Brace Steel     550 mm</v>
          </cell>
          <cell r="D234" t="str">
            <v>Bh</v>
          </cell>
          <cell r="E234">
            <v>21830</v>
          </cell>
          <cell r="H234">
            <v>21830</v>
          </cell>
          <cell r="I234">
            <v>15000</v>
          </cell>
        </row>
        <row r="235">
          <cell r="B235" t="str">
            <v>bs77</v>
          </cell>
          <cell r="C235" t="str">
            <v>Brace Steel     770 mm</v>
          </cell>
          <cell r="D235" t="str">
            <v>Bh</v>
          </cell>
          <cell r="E235">
            <v>28440</v>
          </cell>
          <cell r="H235">
            <v>28440</v>
          </cell>
          <cell r="I235">
            <v>17500</v>
          </cell>
        </row>
        <row r="236">
          <cell r="B236" t="str">
            <v>bs1262</v>
          </cell>
          <cell r="C236" t="str">
            <v>Brace Steel  1.262 mm</v>
          </cell>
          <cell r="D236" t="str">
            <v>Bh</v>
          </cell>
          <cell r="E236">
            <v>61250</v>
          </cell>
          <cell r="H236">
            <v>61250</v>
          </cell>
          <cell r="I236">
            <v>27500</v>
          </cell>
        </row>
        <row r="237">
          <cell r="B237" t="str">
            <v>Bex</v>
          </cell>
          <cell r="C237" t="str">
            <v>Bracket Extension for cut out</v>
          </cell>
          <cell r="D237" t="str">
            <v>Bh</v>
          </cell>
          <cell r="E237">
            <v>45000</v>
          </cell>
          <cell r="H237">
            <v>45000</v>
          </cell>
          <cell r="I237">
            <v>32907</v>
          </cell>
        </row>
        <row r="238">
          <cell r="B238" t="str">
            <v>bj10</v>
          </cell>
          <cell r="C238" t="str">
            <v>Bracket Secondary / Bracket insulated</v>
          </cell>
          <cell r="D238" t="str">
            <v>Bh</v>
          </cell>
          <cell r="E238">
            <v>6800</v>
          </cell>
          <cell r="H238">
            <v>6800</v>
          </cell>
          <cell r="I238">
            <v>6498</v>
          </cell>
        </row>
        <row r="239">
          <cell r="B239" t="str">
            <v>brt</v>
          </cell>
          <cell r="C239" t="str">
            <v>Bracket, band segment, vertikal plat ( Hot dip galvanis )</v>
          </cell>
          <cell r="D239" t="str">
            <v>Bh</v>
          </cell>
          <cell r="E239">
            <v>273640</v>
          </cell>
          <cell r="H239">
            <v>273640</v>
          </cell>
          <cell r="I239">
            <v>195000</v>
          </cell>
        </row>
        <row r="240">
          <cell r="B240" t="str">
            <v>cb6</v>
          </cell>
          <cell r="C240" t="str">
            <v>Center Bracket     6 KN</v>
          </cell>
          <cell r="D240" t="str">
            <v>Bh</v>
          </cell>
          <cell r="E240">
            <v>50000</v>
          </cell>
          <cell r="H240">
            <v>50000</v>
          </cell>
          <cell r="I240">
            <v>35000</v>
          </cell>
        </row>
        <row r="241">
          <cell r="B241" t="str">
            <v>cb</v>
          </cell>
          <cell r="C241" t="str">
            <v>Center Bracket   12,5 KN</v>
          </cell>
          <cell r="D241" t="str">
            <v>Bh</v>
          </cell>
          <cell r="E241">
            <v>59390</v>
          </cell>
          <cell r="H241">
            <v>59390</v>
          </cell>
          <cell r="I241">
            <v>42500</v>
          </cell>
        </row>
        <row r="242">
          <cell r="B242" t="str">
            <v>cgr58</v>
          </cell>
          <cell r="C242" t="str">
            <v>Clamp Ground Rod  5/8"</v>
          </cell>
          <cell r="D242" t="str">
            <v>Bh</v>
          </cell>
          <cell r="E242">
            <v>0</v>
          </cell>
          <cell r="I242">
            <v>3000</v>
          </cell>
        </row>
        <row r="243">
          <cell r="B243" t="str">
            <v>clv</v>
          </cell>
          <cell r="C243" t="str">
            <v>Clevis Swinging Secondary</v>
          </cell>
          <cell r="D243" t="str">
            <v>Bh</v>
          </cell>
          <cell r="E243">
            <v>10160</v>
          </cell>
          <cell r="H243">
            <v>10160</v>
          </cell>
          <cell r="I243">
            <v>8208</v>
          </cell>
        </row>
        <row r="244">
          <cell r="C244" t="str">
            <v>CCO</v>
          </cell>
        </row>
        <row r="245">
          <cell r="B245" t="str">
            <v>cc1524</v>
          </cell>
          <cell r="C245" t="str">
            <v xml:space="preserve">Compresion Conector H type 150 mm2 / 240 mm2 </v>
          </cell>
          <cell r="D245" t="str">
            <v>Bh</v>
          </cell>
          <cell r="E245">
            <v>29900</v>
          </cell>
          <cell r="H245">
            <v>29900</v>
          </cell>
          <cell r="I245">
            <v>26000</v>
          </cell>
        </row>
        <row r="246">
          <cell r="B246" t="str">
            <v>cc2424</v>
          </cell>
          <cell r="C246" t="str">
            <v xml:space="preserve">Compresion Conector H type 240 mm2 / 240 mm2 </v>
          </cell>
          <cell r="D246" t="str">
            <v>Bh</v>
          </cell>
          <cell r="E246">
            <v>32200</v>
          </cell>
          <cell r="H246">
            <v>32200</v>
          </cell>
          <cell r="I246">
            <v>28000</v>
          </cell>
        </row>
        <row r="247">
          <cell r="B247" t="str">
            <v>cc57</v>
          </cell>
          <cell r="C247" t="str">
            <v xml:space="preserve">Compresion Conector H type 50 mm2 / 70 mm2 </v>
          </cell>
          <cell r="D247" t="str">
            <v>Bh</v>
          </cell>
          <cell r="E247">
            <v>18400</v>
          </cell>
          <cell r="H247">
            <v>18400</v>
          </cell>
          <cell r="I247">
            <v>16000</v>
          </cell>
        </row>
        <row r="248">
          <cell r="B248" t="str">
            <v>cc715</v>
          </cell>
          <cell r="C248" t="str">
            <v xml:space="preserve">Compresion Conector H type 70 mm2 / 150 mm2 </v>
          </cell>
          <cell r="D248" t="str">
            <v>Bh</v>
          </cell>
          <cell r="E248">
            <v>27600</v>
          </cell>
          <cell r="H248">
            <v>27600</v>
          </cell>
          <cell r="I248">
            <v>24000</v>
          </cell>
        </row>
        <row r="249">
          <cell r="B249" t="str">
            <v>cc77</v>
          </cell>
          <cell r="C249" t="str">
            <v xml:space="preserve">Compresion Conector H type 70 mm2 / 70 mm2 </v>
          </cell>
          <cell r="D249" t="str">
            <v>Bh</v>
          </cell>
          <cell r="E249">
            <v>21275</v>
          </cell>
          <cell r="H249">
            <v>21275</v>
          </cell>
          <cell r="I249">
            <v>18500</v>
          </cell>
        </row>
        <row r="250">
          <cell r="B250" t="str">
            <v>ctl35</v>
          </cell>
          <cell r="C250" t="str">
            <v xml:space="preserve">Compresion Terminal Lug    35 mm2 </v>
          </cell>
          <cell r="D250" t="str">
            <v>Bh</v>
          </cell>
          <cell r="E250">
            <v>6990</v>
          </cell>
          <cell r="H250">
            <v>6990</v>
          </cell>
          <cell r="I250">
            <v>5178</v>
          </cell>
        </row>
        <row r="251">
          <cell r="B251" t="str">
            <v>ctl5</v>
          </cell>
          <cell r="C251" t="str">
            <v xml:space="preserve">Compresion Terminal Lug    50 mm2 </v>
          </cell>
          <cell r="D251" t="str">
            <v>Bh</v>
          </cell>
          <cell r="E251">
            <v>7990</v>
          </cell>
          <cell r="H251">
            <v>7990</v>
          </cell>
          <cell r="I251">
            <v>5918</v>
          </cell>
        </row>
        <row r="252">
          <cell r="B252" t="str">
            <v>ctl7</v>
          </cell>
          <cell r="C252" t="str">
            <v xml:space="preserve">Compresion Terminal Lug    70 mm2 </v>
          </cell>
          <cell r="D252" t="str">
            <v>Bh</v>
          </cell>
          <cell r="E252">
            <v>9987</v>
          </cell>
          <cell r="H252">
            <v>9987</v>
          </cell>
          <cell r="I252">
            <v>7398</v>
          </cell>
        </row>
        <row r="253">
          <cell r="B253" t="str">
            <v>ctl15</v>
          </cell>
          <cell r="C253" t="str">
            <v xml:space="preserve">Compresion Terminal Lug  150 mm2 </v>
          </cell>
          <cell r="D253" t="str">
            <v>Bh</v>
          </cell>
          <cell r="E253">
            <v>18954</v>
          </cell>
          <cell r="H253">
            <v>18954</v>
          </cell>
          <cell r="I253">
            <v>14040</v>
          </cell>
        </row>
        <row r="254">
          <cell r="B254" t="str">
            <v>ctl24</v>
          </cell>
          <cell r="C254" t="str">
            <v xml:space="preserve">Compresion Terminal Lug  240 mm2 </v>
          </cell>
          <cell r="D254" t="str">
            <v>Bh</v>
          </cell>
          <cell r="E254">
            <v>23693</v>
          </cell>
          <cell r="H254">
            <v>23693</v>
          </cell>
          <cell r="I254">
            <v>17550</v>
          </cell>
        </row>
        <row r="255">
          <cell r="B255" t="str">
            <v>arm15</v>
          </cell>
          <cell r="C255" t="str">
            <v>Cross Arm Steel 1.500 mm ( UNP 10 ) galvanis</v>
          </cell>
          <cell r="D255" t="str">
            <v>Bh</v>
          </cell>
          <cell r="E255">
            <v>200130</v>
          </cell>
          <cell r="H255">
            <v>200130</v>
          </cell>
          <cell r="I255">
            <v>162000</v>
          </cell>
        </row>
        <row r="256">
          <cell r="B256" t="str">
            <v>arm2</v>
          </cell>
          <cell r="C256" t="str">
            <v>Cross Arm Steel 2.000 mm ( UNP 10 ) galvanis</v>
          </cell>
          <cell r="D256" t="str">
            <v>Bh</v>
          </cell>
          <cell r="E256">
            <v>266850</v>
          </cell>
          <cell r="H256">
            <v>266850</v>
          </cell>
          <cell r="I256">
            <v>215500</v>
          </cell>
        </row>
        <row r="257">
          <cell r="B257" t="str">
            <v>arm3</v>
          </cell>
          <cell r="C257" t="str">
            <v>Cross Arm Steel 3.000 mm ( UNP 10 ) galvanis</v>
          </cell>
          <cell r="D257" t="str">
            <v>Bh</v>
          </cell>
          <cell r="E257">
            <v>400280</v>
          </cell>
          <cell r="H257">
            <v>400280</v>
          </cell>
          <cell r="I257">
            <v>297150</v>
          </cell>
        </row>
        <row r="258">
          <cell r="B258" t="str">
            <v>j6t</v>
          </cell>
          <cell r="C258" t="str">
            <v>Dead End Assembly    ( CJ6-T) / J4</v>
          </cell>
          <cell r="D258" t="str">
            <v>Bh</v>
          </cell>
          <cell r="E258">
            <v>54297</v>
          </cell>
          <cell r="H258">
            <v>54297</v>
          </cell>
          <cell r="I258">
            <v>35000</v>
          </cell>
        </row>
        <row r="259">
          <cell r="B259" t="str">
            <v>ea8</v>
          </cell>
          <cell r="C259" t="str">
            <v>Expanding Anchor   8.000 lbs</v>
          </cell>
          <cell r="D259" t="str">
            <v>Bh</v>
          </cell>
          <cell r="E259">
            <v>75790</v>
          </cell>
          <cell r="H259">
            <v>75790</v>
          </cell>
          <cell r="I259">
            <v>52650</v>
          </cell>
        </row>
        <row r="260">
          <cell r="B260" t="str">
            <v>ea10</v>
          </cell>
          <cell r="C260" t="str">
            <v>Expanding Anchor 10.000 lbs</v>
          </cell>
          <cell r="D260" t="str">
            <v>Bh</v>
          </cell>
          <cell r="E260">
            <v>76780</v>
          </cell>
          <cell r="H260">
            <v>76780</v>
          </cell>
          <cell r="I260">
            <v>52650</v>
          </cell>
        </row>
        <row r="261">
          <cell r="B261" t="str">
            <v>fgw22</v>
          </cell>
          <cell r="C261" t="str">
            <v xml:space="preserve">Frefomed guy wire 22 mm2 </v>
          </cell>
          <cell r="D261" t="str">
            <v>Bh</v>
          </cell>
          <cell r="E261">
            <v>20547</v>
          </cell>
          <cell r="H261">
            <v>20547</v>
          </cell>
          <cell r="I261">
            <v>13698</v>
          </cell>
        </row>
        <row r="262">
          <cell r="B262" t="str">
            <v>fgw35</v>
          </cell>
          <cell r="C262" t="str">
            <v xml:space="preserve">Frefomed guy wire 35 mm2 </v>
          </cell>
          <cell r="D262" t="str">
            <v>Bh</v>
          </cell>
          <cell r="E262">
            <v>24445</v>
          </cell>
          <cell r="H262">
            <v>24445</v>
          </cell>
          <cell r="I262">
            <v>13297</v>
          </cell>
        </row>
        <row r="263">
          <cell r="B263" t="str">
            <v>fgw70</v>
          </cell>
          <cell r="C263" t="str">
            <v xml:space="preserve">Frefomed guy wire 70 mm2 </v>
          </cell>
          <cell r="D263" t="str">
            <v>Bh</v>
          </cell>
          <cell r="E263">
            <v>28450</v>
          </cell>
          <cell r="H263">
            <v>28450</v>
          </cell>
          <cell r="I263">
            <v>18967</v>
          </cell>
        </row>
        <row r="264">
          <cell r="B264" t="str">
            <v>cgr</v>
          </cell>
          <cell r="C264" t="str">
            <v>Ground Rod &amp; Washer</v>
          </cell>
          <cell r="D264" t="str">
            <v>Bh</v>
          </cell>
          <cell r="E264">
            <v>6420</v>
          </cell>
          <cell r="H264">
            <v>6420</v>
          </cell>
          <cell r="I264">
            <v>5000</v>
          </cell>
        </row>
        <row r="265">
          <cell r="B265" t="str">
            <v>gr8c</v>
          </cell>
          <cell r="C265" t="str">
            <v>Ground Rod 5/8"x 8' Copper Weld</v>
          </cell>
          <cell r="D265" t="str">
            <v>Bh</v>
          </cell>
          <cell r="E265">
            <v>89010</v>
          </cell>
          <cell r="H265">
            <v>89010</v>
          </cell>
          <cell r="I265">
            <v>65000</v>
          </cell>
        </row>
        <row r="266">
          <cell r="B266" t="str">
            <v>gr8g</v>
          </cell>
          <cell r="C266" t="str">
            <v>Ground Rod 5/8"x 8' Galvanis</v>
          </cell>
          <cell r="D266" t="str">
            <v>Bh</v>
          </cell>
          <cell r="E266">
            <v>55000</v>
          </cell>
          <cell r="H266">
            <v>55000</v>
          </cell>
          <cell r="I266">
            <v>55000</v>
          </cell>
        </row>
        <row r="267">
          <cell r="B267" t="str">
            <v>bc16</v>
          </cell>
          <cell r="C267" t="str">
            <v xml:space="preserve">Ground Wire Cu 16 mm2 </v>
          </cell>
          <cell r="D267" t="str">
            <v>Mtr</v>
          </cell>
          <cell r="E267">
            <v>15000</v>
          </cell>
          <cell r="H267">
            <v>15000</v>
          </cell>
          <cell r="I267">
            <v>15000</v>
          </cell>
        </row>
        <row r="268">
          <cell r="B268" t="str">
            <v>bc25</v>
          </cell>
          <cell r="C268" t="str">
            <v xml:space="preserve">Ground Wire Cu 25 mm2 </v>
          </cell>
          <cell r="D268" t="str">
            <v>Mtr</v>
          </cell>
          <cell r="E268">
            <v>27500</v>
          </cell>
          <cell r="H268">
            <v>27500</v>
          </cell>
          <cell r="I268">
            <v>27500</v>
          </cell>
        </row>
        <row r="269">
          <cell r="B269" t="str">
            <v>bc50</v>
          </cell>
          <cell r="C269" t="str">
            <v>Ground Wire Cu 50 mm2</v>
          </cell>
          <cell r="D269" t="str">
            <v>Mtr</v>
          </cell>
          <cell r="E269">
            <v>50000</v>
          </cell>
          <cell r="H269">
            <v>50000</v>
          </cell>
          <cell r="I269">
            <v>50000</v>
          </cell>
        </row>
        <row r="270">
          <cell r="B270" t="str">
            <v>keset</v>
          </cell>
          <cell r="C270" t="str">
            <v>Grounding Iron Plate Form Plat / Earth safety mats</v>
          </cell>
          <cell r="D270" t="str">
            <v>Bh</v>
          </cell>
          <cell r="E270">
            <v>844710</v>
          </cell>
          <cell r="H270">
            <v>844710</v>
          </cell>
          <cell r="I270">
            <v>682590</v>
          </cell>
        </row>
        <row r="271">
          <cell r="B271" t="str">
            <v>gh</v>
          </cell>
          <cell r="C271" t="str">
            <v>Guy Attachment / Guy hok</v>
          </cell>
          <cell r="D271" t="str">
            <v>Bh</v>
          </cell>
          <cell r="E271">
            <v>6490</v>
          </cell>
          <cell r="H271">
            <v>6490</v>
          </cell>
          <cell r="I271">
            <v>5246</v>
          </cell>
        </row>
        <row r="272">
          <cell r="B272" t="str">
            <v>gw22</v>
          </cell>
          <cell r="C272" t="str">
            <v xml:space="preserve">Guy Wire 22 mm2 </v>
          </cell>
          <cell r="D272" t="str">
            <v>Mtr</v>
          </cell>
          <cell r="E272">
            <v>6410</v>
          </cell>
          <cell r="H272">
            <v>6410</v>
          </cell>
          <cell r="I272">
            <v>4273</v>
          </cell>
        </row>
        <row r="273">
          <cell r="B273" t="str">
            <v>gw35</v>
          </cell>
          <cell r="C273" t="str">
            <v xml:space="preserve">Guy Wire 35 mm2 </v>
          </cell>
          <cell r="D273" t="str">
            <v>Mtr</v>
          </cell>
          <cell r="E273">
            <v>9350</v>
          </cell>
          <cell r="H273">
            <v>9350</v>
          </cell>
          <cell r="I273">
            <v>6233</v>
          </cell>
        </row>
        <row r="274">
          <cell r="B274" t="str">
            <v>gw70</v>
          </cell>
          <cell r="C274" t="str">
            <v xml:space="preserve">Guy Wire 70 mm2 </v>
          </cell>
          <cell r="D274" t="str">
            <v>Mtr</v>
          </cell>
          <cell r="E274">
            <v>16875</v>
          </cell>
          <cell r="H274">
            <v>16875</v>
          </cell>
          <cell r="I274">
            <v>11250</v>
          </cell>
        </row>
        <row r="275">
          <cell r="B275" t="str">
            <v>hlc357</v>
          </cell>
          <cell r="C275" t="str">
            <v>Hot Line Clamp    (  35 mm2  s/d  70 mm2  )</v>
          </cell>
          <cell r="D275" t="str">
            <v>Bh</v>
          </cell>
          <cell r="E275">
            <v>48000</v>
          </cell>
          <cell r="H275">
            <v>48000</v>
          </cell>
          <cell r="I275">
            <v>30000</v>
          </cell>
        </row>
        <row r="276">
          <cell r="B276" t="str">
            <v>hlc1524</v>
          </cell>
          <cell r="C276" t="str">
            <v>Hot Line Clamp    ( 150 mm2 s/d 240 mm2 )</v>
          </cell>
          <cell r="D276" t="str">
            <v>Bh</v>
          </cell>
          <cell r="E276">
            <v>64000</v>
          </cell>
          <cell r="H276">
            <v>64000</v>
          </cell>
          <cell r="I276">
            <v>40000</v>
          </cell>
        </row>
        <row r="277">
          <cell r="B277" t="str">
            <v>mj6t</v>
          </cell>
          <cell r="C277" t="str">
            <v>Insulating Tape    ( MJ6-T)</v>
          </cell>
          <cell r="D277" t="str">
            <v>Bh</v>
          </cell>
          <cell r="E277">
            <v>0</v>
          </cell>
          <cell r="I277">
            <v>5500</v>
          </cell>
        </row>
        <row r="278">
          <cell r="B278" t="str">
            <v>js35</v>
          </cell>
          <cell r="C278" t="str">
            <v xml:space="preserve">Joint sleeve      35 mm2 </v>
          </cell>
          <cell r="D278" t="str">
            <v>Bh</v>
          </cell>
          <cell r="E278">
            <v>20000</v>
          </cell>
          <cell r="H278">
            <v>20000</v>
          </cell>
          <cell r="I278">
            <v>16000</v>
          </cell>
        </row>
        <row r="279">
          <cell r="B279" t="str">
            <v>js5</v>
          </cell>
          <cell r="C279" t="str">
            <v xml:space="preserve">Joint sleeve      50 mm2 </v>
          </cell>
          <cell r="D279" t="str">
            <v>Bh</v>
          </cell>
          <cell r="E279">
            <v>23750</v>
          </cell>
          <cell r="H279">
            <v>23750</v>
          </cell>
          <cell r="I279">
            <v>19000</v>
          </cell>
        </row>
        <row r="280">
          <cell r="B280" t="str">
            <v>js7</v>
          </cell>
          <cell r="C280" t="str">
            <v xml:space="preserve">Joint sleeve      70 mm2 </v>
          </cell>
          <cell r="D280" t="str">
            <v>Bh</v>
          </cell>
          <cell r="E280">
            <v>48000</v>
          </cell>
          <cell r="H280">
            <v>48000</v>
          </cell>
          <cell r="I280">
            <v>26000</v>
          </cell>
        </row>
        <row r="281">
          <cell r="B281" t="str">
            <v>js15</v>
          </cell>
          <cell r="C281" t="str">
            <v xml:space="preserve">Joint sleeve    150 mm2 </v>
          </cell>
          <cell r="D281" t="str">
            <v>Bh</v>
          </cell>
          <cell r="E281">
            <v>72000</v>
          </cell>
          <cell r="H281">
            <v>72000</v>
          </cell>
          <cell r="I281">
            <v>45000</v>
          </cell>
        </row>
        <row r="282">
          <cell r="B282" t="str">
            <v>js24</v>
          </cell>
          <cell r="C282" t="str">
            <v xml:space="preserve">Joint sleeve    240 mm2 </v>
          </cell>
          <cell r="D282" t="str">
            <v>Bh</v>
          </cell>
          <cell r="E282">
            <v>88000</v>
          </cell>
          <cell r="H282">
            <v>88000</v>
          </cell>
          <cell r="I282">
            <v>55000</v>
          </cell>
        </row>
        <row r="283">
          <cell r="B283" t="str">
            <v>ks</v>
          </cell>
          <cell r="C283" t="str">
            <v>Kousen</v>
          </cell>
          <cell r="D283" t="str">
            <v>Bh</v>
          </cell>
          <cell r="E283">
            <v>2750</v>
          </cell>
          <cell r="H283">
            <v>2750</v>
          </cell>
          <cell r="I283">
            <v>2500</v>
          </cell>
        </row>
        <row r="284">
          <cell r="B284" t="str">
            <v>j7t</v>
          </cell>
          <cell r="C284" t="str">
            <v>Large Angle Assembly     (CJ7-T)</v>
          </cell>
          <cell r="D284" t="str">
            <v>Bh</v>
          </cell>
          <cell r="E284">
            <v>78862</v>
          </cell>
          <cell r="H284">
            <v>78862</v>
          </cell>
          <cell r="I284">
            <v>45064</v>
          </cell>
        </row>
        <row r="285">
          <cell r="B285" t="str">
            <v>ln58</v>
          </cell>
          <cell r="C285" t="str">
            <v>Lock nut 5/8"</v>
          </cell>
          <cell r="D285" t="str">
            <v>Bh</v>
          </cell>
          <cell r="E285">
            <v>7500</v>
          </cell>
          <cell r="H285">
            <v>7500</v>
          </cell>
          <cell r="I285">
            <v>2529</v>
          </cell>
        </row>
        <row r="286">
          <cell r="B286" t="str">
            <v>lc71</v>
          </cell>
          <cell r="C286" t="str">
            <v xml:space="preserve">Loop Dead End Clamp / LC  ( 35 s/d 240 ) mm2 </v>
          </cell>
          <cell r="D286" t="str">
            <v>Bh</v>
          </cell>
          <cell r="E286">
            <v>19200</v>
          </cell>
          <cell r="H286">
            <v>19200</v>
          </cell>
          <cell r="I286">
            <v>14552</v>
          </cell>
        </row>
        <row r="287">
          <cell r="B287" t="str">
            <v>llcjp</v>
          </cell>
          <cell r="C287" t="str">
            <v>LLC 240 mm2</v>
          </cell>
          <cell r="D287" t="str">
            <v>Bh</v>
          </cell>
          <cell r="E287">
            <v>142500</v>
          </cell>
          <cell r="H287">
            <v>142500</v>
          </cell>
          <cell r="I287">
            <v>114000</v>
          </cell>
        </row>
        <row r="288">
          <cell r="B288" t="str">
            <v>nte58</v>
          </cell>
          <cell r="C288" t="str">
            <v>Nut Thimble Eye 5/8"</v>
          </cell>
          <cell r="D288" t="str">
            <v>Bh</v>
          </cell>
          <cell r="E288">
            <v>8680</v>
          </cell>
          <cell r="H288">
            <v>8680</v>
          </cell>
          <cell r="I288">
            <v>4015</v>
          </cell>
        </row>
        <row r="289">
          <cell r="B289" t="str">
            <v>oeb8</v>
          </cell>
          <cell r="C289" t="str">
            <v>Oval eye bolt 5/8" x  8"</v>
          </cell>
          <cell r="D289" t="str">
            <v>Bh</v>
          </cell>
          <cell r="E289">
            <v>15580</v>
          </cell>
          <cell r="H289">
            <v>15580</v>
          </cell>
          <cell r="I289">
            <v>11500</v>
          </cell>
        </row>
        <row r="290">
          <cell r="B290" t="str">
            <v>oeb9</v>
          </cell>
          <cell r="C290" t="str">
            <v>Oval eye bolt 5/8" x  9"</v>
          </cell>
          <cell r="D290" t="str">
            <v>Bh</v>
          </cell>
          <cell r="E290">
            <v>8290</v>
          </cell>
          <cell r="H290">
            <v>8290</v>
          </cell>
          <cell r="I290">
            <v>8290</v>
          </cell>
        </row>
        <row r="291">
          <cell r="B291" t="str">
            <v>0eb14</v>
          </cell>
          <cell r="C291" t="str">
            <v>Oval eye bolt 5/8" x (14" s/d 22" )</v>
          </cell>
          <cell r="D291" t="str">
            <v>Bh</v>
          </cell>
          <cell r="E291">
            <v>17000</v>
          </cell>
          <cell r="H291">
            <v>17000</v>
          </cell>
          <cell r="I291">
            <v>17000</v>
          </cell>
        </row>
        <row r="292">
          <cell r="B292" t="str">
            <v>oeb10</v>
          </cell>
          <cell r="C292" t="str">
            <v>Oval eye bolt 5/8" x 10"</v>
          </cell>
          <cell r="D292" t="str">
            <v>Bh</v>
          </cell>
          <cell r="E292">
            <v>12500</v>
          </cell>
          <cell r="H292">
            <v>12500</v>
          </cell>
          <cell r="I292">
            <v>12500</v>
          </cell>
        </row>
        <row r="293">
          <cell r="B293" t="str">
            <v>oeb12</v>
          </cell>
          <cell r="C293" t="str">
            <v>Oval eye bolt 5/8" x 12"</v>
          </cell>
          <cell r="D293" t="str">
            <v>Bh</v>
          </cell>
          <cell r="E293">
            <v>13500</v>
          </cell>
          <cell r="H293">
            <v>13500</v>
          </cell>
          <cell r="I293">
            <v>13500</v>
          </cell>
        </row>
        <row r="294">
          <cell r="B294" t="str">
            <v>en</v>
          </cell>
          <cell r="C294" t="str">
            <v>Oval eye Nut 5/8"</v>
          </cell>
          <cell r="D294" t="str">
            <v>Bh</v>
          </cell>
          <cell r="E294">
            <v>14220</v>
          </cell>
          <cell r="H294">
            <v>14220</v>
          </cell>
          <cell r="I294">
            <v>8000</v>
          </cell>
        </row>
        <row r="295">
          <cell r="B295" t="str">
            <v>pgc3515</v>
          </cell>
          <cell r="C295" t="str">
            <v>Parallel grup clamp ( 150 - 70 mm2 / 35 - 16 mm2 )</v>
          </cell>
          <cell r="D295" t="str">
            <v>Bh</v>
          </cell>
          <cell r="E295">
            <v>17500</v>
          </cell>
          <cell r="H295">
            <v>17500</v>
          </cell>
          <cell r="I295">
            <v>17500</v>
          </cell>
        </row>
        <row r="296">
          <cell r="B296" t="str">
            <v>pai</v>
          </cell>
          <cell r="C296" t="str">
            <v>Pin adapter Insulator</v>
          </cell>
          <cell r="D296" t="str">
            <v>Bh</v>
          </cell>
          <cell r="E296">
            <v>23098</v>
          </cell>
          <cell r="H296">
            <v>23098</v>
          </cell>
          <cell r="I296">
            <v>23098</v>
          </cell>
        </row>
        <row r="297">
          <cell r="B297" t="str">
            <v>kth</v>
          </cell>
          <cell r="C297" t="str">
            <v>Plastic Strap for Clamping</v>
          </cell>
          <cell r="D297" t="str">
            <v>Bh</v>
          </cell>
          <cell r="E297">
            <v>1706</v>
          </cell>
          <cell r="H297">
            <v>1706</v>
          </cell>
          <cell r="I297">
            <v>1706</v>
          </cell>
        </row>
        <row r="298">
          <cell r="B298" t="str">
            <v>pbdr35</v>
          </cell>
          <cell r="C298" t="str">
            <v>Pole Band Double Rack  3" atau 3 1/2"</v>
          </cell>
          <cell r="D298" t="str">
            <v>Bh</v>
          </cell>
          <cell r="E298">
            <v>19500</v>
          </cell>
          <cell r="H298">
            <v>19500</v>
          </cell>
          <cell r="I298">
            <v>19500</v>
          </cell>
        </row>
        <row r="299">
          <cell r="B299" t="str">
            <v>pbdr45</v>
          </cell>
          <cell r="C299" t="str">
            <v>Pole Band Double Rack  4" atau 4 1/2"</v>
          </cell>
          <cell r="D299" t="str">
            <v>Bh</v>
          </cell>
          <cell r="E299">
            <v>20500</v>
          </cell>
          <cell r="H299">
            <v>20500</v>
          </cell>
          <cell r="I299">
            <v>20500</v>
          </cell>
        </row>
        <row r="300">
          <cell r="B300" t="str">
            <v>pbdr55</v>
          </cell>
          <cell r="C300" t="str">
            <v>Pole Band Double Rack  5" atau 5 1/2"</v>
          </cell>
          <cell r="D300" t="str">
            <v>Bh</v>
          </cell>
          <cell r="E300">
            <v>21500</v>
          </cell>
          <cell r="H300">
            <v>21500</v>
          </cell>
          <cell r="I300">
            <v>21500</v>
          </cell>
        </row>
        <row r="301">
          <cell r="B301" t="str">
            <v>pbdr65</v>
          </cell>
          <cell r="C301" t="str">
            <v>Pole Band Double Rack  6" atau 6 1/2"</v>
          </cell>
          <cell r="D301" t="str">
            <v>Bh</v>
          </cell>
          <cell r="E301">
            <v>22500</v>
          </cell>
          <cell r="H301">
            <v>22500</v>
          </cell>
          <cell r="I301">
            <v>22500</v>
          </cell>
        </row>
        <row r="302">
          <cell r="B302" t="str">
            <v>pbdr75</v>
          </cell>
          <cell r="C302" t="str">
            <v>Pole Band Double Rack  7" atau 7 1/2"</v>
          </cell>
          <cell r="D302" t="str">
            <v>Bh</v>
          </cell>
          <cell r="E302">
            <v>34080</v>
          </cell>
          <cell r="H302">
            <v>34080</v>
          </cell>
          <cell r="I302">
            <v>23500</v>
          </cell>
        </row>
        <row r="303">
          <cell r="B303" t="str">
            <v>pbdr85</v>
          </cell>
          <cell r="C303" t="str">
            <v>Pole Band Double Rack  8" atau 8 1/2"</v>
          </cell>
          <cell r="D303" t="str">
            <v>Bh</v>
          </cell>
          <cell r="E303">
            <v>38340</v>
          </cell>
          <cell r="H303">
            <v>38340</v>
          </cell>
          <cell r="I303">
            <v>24500</v>
          </cell>
        </row>
        <row r="304">
          <cell r="B304" t="str">
            <v>pbdr95</v>
          </cell>
          <cell r="C304" t="str">
            <v xml:space="preserve">Pole Band Double Rack  9"  s/d   12" </v>
          </cell>
          <cell r="D304" t="str">
            <v>Bh</v>
          </cell>
          <cell r="E304">
            <v>27500</v>
          </cell>
          <cell r="H304">
            <v>27500</v>
          </cell>
          <cell r="I304">
            <v>27500</v>
          </cell>
        </row>
        <row r="305">
          <cell r="B305" t="str">
            <v>pbdu35</v>
          </cell>
          <cell r="C305" t="str">
            <v>Pole Band Double Up Set  3" atau 3 1/2"</v>
          </cell>
          <cell r="D305" t="str">
            <v>Bh</v>
          </cell>
          <cell r="E305">
            <v>22500</v>
          </cell>
          <cell r="H305">
            <v>22500</v>
          </cell>
          <cell r="I305">
            <v>22500</v>
          </cell>
        </row>
        <row r="306">
          <cell r="B306" t="str">
            <v>pbdu45</v>
          </cell>
          <cell r="C306" t="str">
            <v>Pole Band Double Up Set  4" atau 4 1/2"</v>
          </cell>
          <cell r="D306" t="str">
            <v>Bh</v>
          </cell>
          <cell r="E306">
            <v>24000</v>
          </cell>
          <cell r="H306">
            <v>24000</v>
          </cell>
          <cell r="I306">
            <v>24000</v>
          </cell>
        </row>
        <row r="307">
          <cell r="B307" t="str">
            <v>pbdu55</v>
          </cell>
          <cell r="C307" t="str">
            <v>Pole Band Double Up Set  5" atau 5 1/2"</v>
          </cell>
          <cell r="D307" t="str">
            <v>Bh</v>
          </cell>
          <cell r="E307">
            <v>25500</v>
          </cell>
          <cell r="H307">
            <v>25500</v>
          </cell>
          <cell r="I307">
            <v>25000</v>
          </cell>
        </row>
        <row r="308">
          <cell r="B308" t="str">
            <v>pbdu65</v>
          </cell>
          <cell r="C308" t="str">
            <v>Pole Band Double Up Set  6" atau 6 1/2"</v>
          </cell>
          <cell r="D308" t="str">
            <v>Bh</v>
          </cell>
          <cell r="E308">
            <v>27000</v>
          </cell>
          <cell r="H308">
            <v>27000</v>
          </cell>
          <cell r="I308">
            <v>27000</v>
          </cell>
        </row>
        <row r="309">
          <cell r="B309" t="str">
            <v>pbdu75</v>
          </cell>
          <cell r="C309" t="str">
            <v>Pole Band Double Up Set  7" atau 7 1/2"</v>
          </cell>
          <cell r="D309" t="str">
            <v>Bh</v>
          </cell>
          <cell r="E309">
            <v>37590</v>
          </cell>
          <cell r="H309">
            <v>37590</v>
          </cell>
          <cell r="I309">
            <v>28500</v>
          </cell>
        </row>
        <row r="310">
          <cell r="B310" t="str">
            <v>pbdu85</v>
          </cell>
          <cell r="C310" t="str">
            <v>Pole Band Double Up Set  8" atau 8 1/2"</v>
          </cell>
          <cell r="D310" t="str">
            <v>Bh</v>
          </cell>
          <cell r="E310">
            <v>41750</v>
          </cell>
          <cell r="H310">
            <v>41750</v>
          </cell>
          <cell r="I310">
            <v>30000</v>
          </cell>
        </row>
        <row r="311">
          <cell r="B311" t="str">
            <v>pbdu95</v>
          </cell>
          <cell r="C311" t="str">
            <v>Pole Band Double Up Set  9" s/d 12"</v>
          </cell>
          <cell r="D311" t="str">
            <v>Bh</v>
          </cell>
          <cell r="E311">
            <v>33000</v>
          </cell>
          <cell r="H311">
            <v>33000</v>
          </cell>
          <cell r="I311">
            <v>33000</v>
          </cell>
        </row>
        <row r="312">
          <cell r="B312" t="str">
            <v>pbsr35</v>
          </cell>
          <cell r="C312" t="str">
            <v>Pole Band Single  Rack   3" atau 3 1/2"</v>
          </cell>
          <cell r="D312" t="str">
            <v>Bh</v>
          </cell>
          <cell r="E312">
            <v>18000</v>
          </cell>
          <cell r="H312">
            <v>18000</v>
          </cell>
          <cell r="I312">
            <v>18000</v>
          </cell>
        </row>
        <row r="313">
          <cell r="B313" t="str">
            <v>pbsr45</v>
          </cell>
          <cell r="C313" t="str">
            <v>Pole Band Single  Rack   4" atau 4 1/2"</v>
          </cell>
          <cell r="D313" t="str">
            <v>Bh</v>
          </cell>
          <cell r="E313">
            <v>19000</v>
          </cell>
          <cell r="H313">
            <v>19000</v>
          </cell>
          <cell r="I313">
            <v>19000</v>
          </cell>
        </row>
        <row r="314">
          <cell r="B314" t="str">
            <v>pbsr55</v>
          </cell>
          <cell r="C314" t="str">
            <v>Pole Band Single  Rack   5" atau 5 1/2"</v>
          </cell>
          <cell r="D314" t="str">
            <v>Bh</v>
          </cell>
          <cell r="E314">
            <v>20000</v>
          </cell>
          <cell r="H314">
            <v>20000</v>
          </cell>
          <cell r="I314">
            <v>20000</v>
          </cell>
        </row>
        <row r="315">
          <cell r="B315" t="str">
            <v>pbsr65</v>
          </cell>
          <cell r="C315" t="str">
            <v>Pole Band Single  Rack   6" atau 6 1/2"</v>
          </cell>
          <cell r="D315" t="str">
            <v>Bh</v>
          </cell>
          <cell r="E315">
            <v>21000</v>
          </cell>
          <cell r="H315">
            <v>21000</v>
          </cell>
          <cell r="I315">
            <v>21000</v>
          </cell>
        </row>
        <row r="316">
          <cell r="B316" t="str">
            <v>pbsr75</v>
          </cell>
          <cell r="C316" t="str">
            <v>Pole Band Single  Rack   7" atau 7 1/2"</v>
          </cell>
          <cell r="D316" t="str">
            <v>Bh</v>
          </cell>
          <cell r="E316">
            <v>22000</v>
          </cell>
          <cell r="H316">
            <v>22000</v>
          </cell>
          <cell r="I316">
            <v>22000</v>
          </cell>
        </row>
        <row r="317">
          <cell r="B317" t="str">
            <v>pbsr85</v>
          </cell>
          <cell r="C317" t="str">
            <v>Pole Band Single  Rack   8" atau 8 1/2"</v>
          </cell>
          <cell r="D317" t="str">
            <v>Bh</v>
          </cell>
          <cell r="E317">
            <v>23000</v>
          </cell>
          <cell r="H317">
            <v>23000</v>
          </cell>
          <cell r="I317">
            <v>23000</v>
          </cell>
        </row>
        <row r="318">
          <cell r="B318" t="str">
            <v>pbsr95</v>
          </cell>
          <cell r="C318" t="str">
            <v>Pole Band Single  Rack   9" s/d 12"</v>
          </cell>
          <cell r="D318" t="str">
            <v>Bh</v>
          </cell>
          <cell r="E318">
            <v>26000</v>
          </cell>
          <cell r="H318">
            <v>26000</v>
          </cell>
          <cell r="I318">
            <v>26000</v>
          </cell>
        </row>
        <row r="319">
          <cell r="B319" t="str">
            <v>pbsu35</v>
          </cell>
          <cell r="C319" t="str">
            <v>Pole Band Single Up Set   3" atau 3 1/2"</v>
          </cell>
          <cell r="D319" t="str">
            <v>Bh</v>
          </cell>
          <cell r="E319">
            <v>21000</v>
          </cell>
          <cell r="H319">
            <v>21000</v>
          </cell>
          <cell r="I319">
            <v>21000</v>
          </cell>
        </row>
        <row r="320">
          <cell r="B320" t="str">
            <v>pbsu45</v>
          </cell>
          <cell r="C320" t="str">
            <v>Pole Band Single Up Set   4" atau 4 1/2"</v>
          </cell>
          <cell r="D320" t="str">
            <v>Bh</v>
          </cell>
          <cell r="E320">
            <v>22500</v>
          </cell>
          <cell r="H320">
            <v>22500</v>
          </cell>
          <cell r="I320">
            <v>22500</v>
          </cell>
        </row>
        <row r="321">
          <cell r="B321" t="str">
            <v>pbsu55</v>
          </cell>
          <cell r="C321" t="str">
            <v>Pole Band Single Up Set   5" atau 5 1/2"</v>
          </cell>
          <cell r="D321" t="str">
            <v>Bh</v>
          </cell>
          <cell r="E321">
            <v>24000</v>
          </cell>
          <cell r="H321">
            <v>24000</v>
          </cell>
          <cell r="I321">
            <v>24000</v>
          </cell>
        </row>
        <row r="322">
          <cell r="B322" t="str">
            <v>pbsu65</v>
          </cell>
          <cell r="C322" t="str">
            <v>Pole Band Single Up Set   6" atau 6 1/2"</v>
          </cell>
          <cell r="D322" t="str">
            <v>Bh</v>
          </cell>
          <cell r="E322">
            <v>25500</v>
          </cell>
          <cell r="H322">
            <v>25500</v>
          </cell>
          <cell r="I322">
            <v>25500</v>
          </cell>
        </row>
        <row r="323">
          <cell r="B323" t="str">
            <v>pbsu75</v>
          </cell>
          <cell r="C323" t="str">
            <v>Pole Band Single Up Set   7" atau 7 1/2"</v>
          </cell>
          <cell r="D323" t="str">
            <v>Bh</v>
          </cell>
          <cell r="E323">
            <v>35240</v>
          </cell>
          <cell r="H323">
            <v>35240</v>
          </cell>
          <cell r="I323">
            <v>27000</v>
          </cell>
        </row>
        <row r="324">
          <cell r="B324" t="str">
            <v>pbsu85</v>
          </cell>
          <cell r="C324" t="str">
            <v>Pole Band Single Up Set   8" atau 8 1/2"</v>
          </cell>
          <cell r="D324" t="str">
            <v>Bh</v>
          </cell>
          <cell r="E324">
            <v>38950</v>
          </cell>
          <cell r="H324">
            <v>38950</v>
          </cell>
          <cell r="I324">
            <v>28500</v>
          </cell>
        </row>
        <row r="325">
          <cell r="B325" t="str">
            <v>pbsu95</v>
          </cell>
          <cell r="C325" t="str">
            <v>Pole Band Single Up Set   9"  s/d 12"</v>
          </cell>
          <cell r="D325" t="str">
            <v>Bh</v>
          </cell>
          <cell r="E325">
            <v>31500</v>
          </cell>
          <cell r="H325">
            <v>31500</v>
          </cell>
          <cell r="I325">
            <v>31500</v>
          </cell>
        </row>
        <row r="326">
          <cell r="B326" t="str">
            <v>pac735</v>
          </cell>
          <cell r="C326" t="str">
            <v xml:space="preserve">Primary Angle Clamp    (  35   s/d   70 )  mm2 </v>
          </cell>
          <cell r="D326" t="str">
            <v>Bh</v>
          </cell>
          <cell r="E326">
            <v>27500</v>
          </cell>
          <cell r="H326">
            <v>27500</v>
          </cell>
          <cell r="I326">
            <v>27500</v>
          </cell>
        </row>
        <row r="327">
          <cell r="B327" t="str">
            <v>pac1524</v>
          </cell>
          <cell r="C327" t="str">
            <v xml:space="preserve">Primary Angle Clamp    ( 150 s/d  240 )  mm2 </v>
          </cell>
          <cell r="D327" t="str">
            <v>Bh</v>
          </cell>
          <cell r="E327">
            <v>45070</v>
          </cell>
          <cell r="H327">
            <v>45070</v>
          </cell>
          <cell r="I327">
            <v>35000</v>
          </cell>
        </row>
        <row r="328">
          <cell r="B328" t="str">
            <v>sc257</v>
          </cell>
          <cell r="C328" t="str">
            <v xml:space="preserve">Primary Dead End Clamp (   35 s/d   70 ) mm2 </v>
          </cell>
          <cell r="D328" t="str">
            <v>Bh</v>
          </cell>
          <cell r="E328">
            <v>50000</v>
          </cell>
          <cell r="H328">
            <v>50000</v>
          </cell>
          <cell r="I328">
            <v>50000</v>
          </cell>
        </row>
        <row r="329">
          <cell r="B329" t="str">
            <v>sc1524</v>
          </cell>
          <cell r="C329" t="str">
            <v xml:space="preserve">Primary Dead End Clamp ( 150 s/d 240 ) mm2 </v>
          </cell>
          <cell r="D329" t="str">
            <v>Bh</v>
          </cell>
          <cell r="E329">
            <v>70000</v>
          </cell>
          <cell r="H329">
            <v>70000</v>
          </cell>
          <cell r="I329">
            <v>70000</v>
          </cell>
        </row>
        <row r="330">
          <cell r="B330" t="str">
            <v>ra348</v>
          </cell>
          <cell r="C330" t="str">
            <v>Rod Anchor 3/4" x 8'</v>
          </cell>
          <cell r="D330" t="str">
            <v>Bh</v>
          </cell>
          <cell r="E330">
            <v>93690</v>
          </cell>
          <cell r="H330">
            <v>93690</v>
          </cell>
          <cell r="I330">
            <v>75000</v>
          </cell>
        </row>
        <row r="331">
          <cell r="B331" t="str">
            <v>ra587</v>
          </cell>
          <cell r="C331" t="str">
            <v>Rod Anchor 5/8" x 7'</v>
          </cell>
          <cell r="D331" t="str">
            <v>Bh</v>
          </cell>
          <cell r="E331">
            <v>67530</v>
          </cell>
          <cell r="H331">
            <v>67530</v>
          </cell>
          <cell r="I331">
            <v>55000</v>
          </cell>
        </row>
        <row r="332">
          <cell r="B332" t="str">
            <v>sa58</v>
          </cell>
          <cell r="C332" t="str">
            <v>Schackle Anchor 5/8"</v>
          </cell>
          <cell r="D332" t="str">
            <v>Bh</v>
          </cell>
          <cell r="E332">
            <v>10650</v>
          </cell>
          <cell r="H332">
            <v>10650</v>
          </cell>
          <cell r="I332">
            <v>7500</v>
          </cell>
        </row>
        <row r="333">
          <cell r="B333" t="str">
            <v>sch+c</v>
          </cell>
          <cell r="C333" t="str">
            <v>Schackle hank + clevel com</v>
          </cell>
          <cell r="D333" t="str">
            <v>Bh</v>
          </cell>
          <cell r="E333">
            <v>10650</v>
          </cell>
          <cell r="H333">
            <v>10650</v>
          </cell>
          <cell r="I333">
            <v>100</v>
          </cell>
        </row>
        <row r="334">
          <cell r="B334" t="str">
            <v>sdb</v>
          </cell>
          <cell r="C334" t="str">
            <v>Side Bracket</v>
          </cell>
          <cell r="D334" t="str">
            <v>Bh</v>
          </cell>
          <cell r="E334">
            <v>51600</v>
          </cell>
          <cell r="H334">
            <v>51600</v>
          </cell>
          <cell r="I334">
            <v>41700</v>
          </cell>
        </row>
        <row r="335">
          <cell r="B335" t="str">
            <v>sps</v>
          </cell>
          <cell r="C335" t="str">
            <v>Split Plastic Sleeve   ( Tutup kabel )</v>
          </cell>
          <cell r="D335" t="str">
            <v>Bh</v>
          </cell>
          <cell r="E335">
            <v>0</v>
          </cell>
        </row>
        <row r="336">
          <cell r="B336" t="str">
            <v>i532</v>
          </cell>
          <cell r="C336" t="str">
            <v>Spool Insulator ANSI 53 - 2</v>
          </cell>
          <cell r="D336" t="str">
            <v>Bh</v>
          </cell>
          <cell r="E336">
            <v>11112</v>
          </cell>
          <cell r="H336">
            <v>11112</v>
          </cell>
          <cell r="I336">
            <v>11112</v>
          </cell>
        </row>
        <row r="337">
          <cell r="B337" t="str">
            <v>i534</v>
          </cell>
          <cell r="C337" t="str">
            <v>Spool Insulator ANSI 53 - 4</v>
          </cell>
          <cell r="D337" t="str">
            <v>Bh</v>
          </cell>
          <cell r="E337">
            <v>17451</v>
          </cell>
          <cell r="H337">
            <v>17451</v>
          </cell>
          <cell r="I337">
            <v>17451</v>
          </cell>
        </row>
        <row r="338">
          <cell r="B338" t="str">
            <v>stl</v>
          </cell>
          <cell r="C338" t="str">
            <v>Stainless Steel Strap 20 X 0,7 mm</v>
          </cell>
          <cell r="D338" t="str">
            <v>Mtr</v>
          </cell>
          <cell r="E338">
            <v>8218</v>
          </cell>
          <cell r="H338">
            <v>8218</v>
          </cell>
          <cell r="I338">
            <v>8218</v>
          </cell>
        </row>
        <row r="339">
          <cell r="B339" t="str">
            <v>sc3</v>
          </cell>
          <cell r="C339" t="str">
            <v>Steel Canal 3.000 mm ( UNP 10 ) Galvanis</v>
          </cell>
          <cell r="D339" t="str">
            <v>Bh</v>
          </cell>
          <cell r="E339">
            <v>399000</v>
          </cell>
          <cell r="H339">
            <v>399000</v>
          </cell>
        </row>
        <row r="340">
          <cell r="B340" t="str">
            <v>sc175</v>
          </cell>
          <cell r="C340" t="str">
            <v>Steel Canal 1.750 mm ( UNP  10 ) Galvanis</v>
          </cell>
          <cell r="D340" t="str">
            <v>Bh</v>
          </cell>
          <cell r="E340">
            <v>232750</v>
          </cell>
          <cell r="H340">
            <v>232750</v>
          </cell>
        </row>
        <row r="341">
          <cell r="B341" t="str">
            <v>sc2</v>
          </cell>
          <cell r="C341" t="str">
            <v>Steel Canal 2.000 mm ( UNP  10 ) Galvanis</v>
          </cell>
          <cell r="D341" t="str">
            <v>Bh</v>
          </cell>
          <cell r="E341">
            <v>266000</v>
          </cell>
          <cell r="H341">
            <v>266000</v>
          </cell>
        </row>
        <row r="342">
          <cell r="B342" t="str">
            <v>sk7771</v>
          </cell>
          <cell r="C342" t="str">
            <v>Steel L 70 x 70 x 7 x 1.000 mm galvanis</v>
          </cell>
          <cell r="D342" t="str">
            <v>Bh</v>
          </cell>
          <cell r="E342">
            <v>91833</v>
          </cell>
          <cell r="H342">
            <v>91833</v>
          </cell>
          <cell r="I342">
            <v>91833</v>
          </cell>
        </row>
        <row r="343">
          <cell r="B343" t="str">
            <v>sk77716</v>
          </cell>
          <cell r="C343" t="str">
            <v>Steel L 70 x 70 x 7 x 1.682 mm galvanis</v>
          </cell>
          <cell r="D343" t="str">
            <v>Bh</v>
          </cell>
          <cell r="E343">
            <v>159814</v>
          </cell>
          <cell r="H343">
            <v>159814</v>
          </cell>
          <cell r="I343">
            <v>159814</v>
          </cell>
        </row>
        <row r="344">
          <cell r="B344" t="str">
            <v>sk777780</v>
          </cell>
          <cell r="C344" t="str">
            <v>Steel L 70  x 70  x 7  x 780 mm galvanis</v>
          </cell>
          <cell r="D344" t="str">
            <v>Bh</v>
          </cell>
          <cell r="E344">
            <v>79669</v>
          </cell>
          <cell r="H344">
            <v>79669</v>
          </cell>
          <cell r="I344">
            <v>79669</v>
          </cell>
        </row>
        <row r="345">
          <cell r="B345" t="str">
            <v>yk</v>
          </cell>
          <cell r="C345" t="str">
            <v>Stopping Buckle / Yokes</v>
          </cell>
          <cell r="D345" t="str">
            <v>Bh</v>
          </cell>
          <cell r="E345">
            <v>1800</v>
          </cell>
          <cell r="H345">
            <v>1800</v>
          </cell>
          <cell r="I345">
            <v>1800</v>
          </cell>
        </row>
        <row r="346">
          <cell r="B346" t="str">
            <v>j5t</v>
          </cell>
          <cell r="C346" t="str">
            <v>Suspension / Small Angle Assembly  ( CJ5-T) / J2</v>
          </cell>
          <cell r="D346" t="str">
            <v>Bh</v>
          </cell>
          <cell r="E346">
            <v>24727</v>
          </cell>
          <cell r="H346">
            <v>24727</v>
          </cell>
          <cell r="I346">
            <v>24727</v>
          </cell>
        </row>
        <row r="347">
          <cell r="B347" t="str">
            <v>tc357</v>
          </cell>
          <cell r="C347" t="str">
            <v xml:space="preserve">Tap.connector ( 35 s/d   70 ) mm2 </v>
          </cell>
          <cell r="D347" t="str">
            <v>Bh</v>
          </cell>
          <cell r="E347">
            <v>3982</v>
          </cell>
          <cell r="H347">
            <v>3982</v>
          </cell>
          <cell r="I347">
            <v>3982</v>
          </cell>
        </row>
        <row r="348">
          <cell r="B348" t="str">
            <v>tc3515</v>
          </cell>
          <cell r="C348" t="str">
            <v xml:space="preserve">Tap.connector ( 35 s/d 150 ) mm2 </v>
          </cell>
          <cell r="D348" t="str">
            <v>Bh</v>
          </cell>
          <cell r="E348">
            <v>10242</v>
          </cell>
          <cell r="H348">
            <v>10242</v>
          </cell>
          <cell r="I348">
            <v>10242</v>
          </cell>
        </row>
        <row r="349">
          <cell r="B349" t="str">
            <v>tc715</v>
          </cell>
          <cell r="C349" t="str">
            <v xml:space="preserve">Tap.connector ( 70 s/d 150 ) mm2 </v>
          </cell>
          <cell r="D349" t="str">
            <v>Bh</v>
          </cell>
          <cell r="E349">
            <v>13656</v>
          </cell>
          <cell r="H349">
            <v>13656</v>
          </cell>
          <cell r="I349">
            <v>13656</v>
          </cell>
        </row>
        <row r="350">
          <cell r="B350" t="str">
            <v>tc724</v>
          </cell>
          <cell r="C350" t="str">
            <v xml:space="preserve">Tap.connector ( 70 s/d 240 ) mm2 </v>
          </cell>
          <cell r="D350" t="str">
            <v>Bh</v>
          </cell>
          <cell r="E350">
            <v>17281</v>
          </cell>
          <cell r="H350">
            <v>17281</v>
          </cell>
          <cell r="I350">
            <v>17281</v>
          </cell>
        </row>
        <row r="351">
          <cell r="B351" t="str">
            <v>tbc</v>
          </cell>
          <cell r="C351" t="str">
            <v xml:space="preserve">Three Bolt Clamp </v>
          </cell>
          <cell r="D351" t="str">
            <v>Bh</v>
          </cell>
          <cell r="E351">
            <v>26670</v>
          </cell>
          <cell r="H351">
            <v>26670</v>
          </cell>
          <cell r="I351">
            <v>17500</v>
          </cell>
        </row>
        <row r="352">
          <cell r="B352" t="str">
            <v>tw4</v>
          </cell>
          <cell r="C352" t="str">
            <v>Tie Wire # 4 / Alluminium bonding wire # 20</v>
          </cell>
          <cell r="D352" t="str">
            <v>Mtr</v>
          </cell>
          <cell r="E352">
            <v>3500</v>
          </cell>
          <cell r="H352">
            <v>3500</v>
          </cell>
          <cell r="I352">
            <v>3500</v>
          </cell>
        </row>
        <row r="353">
          <cell r="B353" t="str">
            <v>wsr</v>
          </cell>
          <cell r="C353" t="str">
            <v xml:space="preserve">Washer Round 5/8" </v>
          </cell>
          <cell r="D353" t="str">
            <v>Bh</v>
          </cell>
          <cell r="E353">
            <v>1380</v>
          </cell>
          <cell r="H353">
            <v>1380</v>
          </cell>
          <cell r="I353">
            <v>1380</v>
          </cell>
        </row>
        <row r="354">
          <cell r="B354" t="str">
            <v>wss</v>
          </cell>
          <cell r="C354" t="str">
            <v>Washer Square 2 1/4"</v>
          </cell>
          <cell r="D354" t="str">
            <v>Bh</v>
          </cell>
          <cell r="E354">
            <v>996</v>
          </cell>
          <cell r="H354">
            <v>996</v>
          </cell>
          <cell r="I354">
            <v>996</v>
          </cell>
        </row>
        <row r="355">
          <cell r="E355">
            <v>0</v>
          </cell>
        </row>
        <row r="356">
          <cell r="C356" t="str">
            <v>PEKERJAAN KABEL TANAH</v>
          </cell>
          <cell r="E356">
            <v>0</v>
          </cell>
        </row>
        <row r="357">
          <cell r="C357" t="str">
            <v>Terminating kabel 3 x 300 mm2 ID</v>
          </cell>
          <cell r="E357">
            <v>3100000</v>
          </cell>
          <cell r="H357">
            <v>3100000</v>
          </cell>
        </row>
        <row r="358">
          <cell r="C358" t="str">
            <v>Terminating kabel 1 x 300 mm2 ID</v>
          </cell>
          <cell r="E358">
            <v>1900000</v>
          </cell>
          <cell r="H358">
            <v>1900000</v>
          </cell>
        </row>
        <row r="359">
          <cell r="C359" t="str">
            <v>Terminating kabel 3 x 300 mm2 OD</v>
          </cell>
          <cell r="E359">
            <v>3700000</v>
          </cell>
          <cell r="H359">
            <v>3700000</v>
          </cell>
        </row>
        <row r="360">
          <cell r="C360" t="str">
            <v>Terminating kabel 1 x 300 mm2 OD</v>
          </cell>
          <cell r="E360">
            <v>2150000</v>
          </cell>
          <cell r="H360">
            <v>2150000</v>
          </cell>
        </row>
        <row r="361">
          <cell r="B361" t="str">
            <v>tk324id</v>
          </cell>
          <cell r="C361" t="str">
            <v>Terminating kabel 3 x 240 mm2 ID</v>
          </cell>
          <cell r="E361">
            <v>2803800</v>
          </cell>
          <cell r="H361">
            <v>2803800</v>
          </cell>
          <cell r="I361">
            <v>2750000</v>
          </cell>
        </row>
        <row r="362">
          <cell r="B362" t="str">
            <v>tk124id</v>
          </cell>
          <cell r="C362" t="str">
            <v>Terminating kabel 1 x 240 mm2 ID</v>
          </cell>
          <cell r="E362">
            <v>2501800</v>
          </cell>
          <cell r="H362">
            <v>2501800</v>
          </cell>
          <cell r="I362">
            <v>1900000</v>
          </cell>
        </row>
        <row r="363">
          <cell r="B363" t="str">
            <v>tk324od</v>
          </cell>
          <cell r="C363" t="str">
            <v>Terminating kabel 3 x 240 mm2 OD</v>
          </cell>
          <cell r="E363">
            <v>3991800</v>
          </cell>
          <cell r="H363">
            <v>3991800</v>
          </cell>
          <cell r="I363">
            <v>2750000</v>
          </cell>
        </row>
        <row r="364">
          <cell r="B364" t="str">
            <v>tk124od</v>
          </cell>
          <cell r="C364" t="str">
            <v>Terminating kabel 1 x 240 mm2 OD</v>
          </cell>
          <cell r="E364">
            <v>2823800</v>
          </cell>
          <cell r="H364">
            <v>2823800</v>
          </cell>
          <cell r="I364">
            <v>1900000</v>
          </cell>
        </row>
        <row r="365">
          <cell r="B365" t="str">
            <v>tk395id</v>
          </cell>
          <cell r="C365" t="str">
            <v>Terminating kabel 3 x 95 mm2 ID</v>
          </cell>
          <cell r="E365">
            <v>2110800</v>
          </cell>
          <cell r="H365">
            <v>2110800</v>
          </cell>
          <cell r="I365">
            <v>2400000</v>
          </cell>
        </row>
        <row r="366">
          <cell r="B366" t="str">
            <v>tk195id</v>
          </cell>
          <cell r="C366" t="str">
            <v>Terminating kabel 1 x 95 mm2 ID</v>
          </cell>
          <cell r="E366">
            <v>1783800</v>
          </cell>
          <cell r="H366">
            <v>1783800</v>
          </cell>
          <cell r="I366">
            <v>1350000</v>
          </cell>
        </row>
        <row r="367">
          <cell r="B367" t="str">
            <v>tk395od</v>
          </cell>
          <cell r="C367" t="str">
            <v>Terminating kabel 3 x 95 mm2 OD</v>
          </cell>
          <cell r="E367">
            <v>3100000</v>
          </cell>
          <cell r="H367">
            <v>3100000</v>
          </cell>
          <cell r="I367">
            <v>2700000</v>
          </cell>
        </row>
        <row r="368">
          <cell r="B368" t="str">
            <v>tk195od</v>
          </cell>
          <cell r="C368" t="str">
            <v>Terminating kabel 1 x 95 mm2 OD</v>
          </cell>
          <cell r="E368">
            <v>2368800</v>
          </cell>
          <cell r="H368">
            <v>2368800</v>
          </cell>
          <cell r="I368">
            <v>1750000</v>
          </cell>
        </row>
        <row r="369">
          <cell r="B369" t="str">
            <v>klem86</v>
          </cell>
          <cell r="C369" t="str">
            <v>Klem beugel bevesteging 8 x 6"</v>
          </cell>
          <cell r="E369">
            <v>22500</v>
          </cell>
          <cell r="H369">
            <v>22500</v>
          </cell>
          <cell r="I369">
            <v>22500</v>
          </cell>
        </row>
        <row r="370">
          <cell r="B370" t="str">
            <v>pp6</v>
          </cell>
          <cell r="C370" t="str">
            <v>Pipa PVC 6" panjang 4 meter</v>
          </cell>
          <cell r="E370">
            <v>97500</v>
          </cell>
          <cell r="H370">
            <v>97500</v>
          </cell>
          <cell r="I370">
            <v>97500</v>
          </cell>
        </row>
        <row r="371">
          <cell r="B371" t="str">
            <v>sock</v>
          </cell>
          <cell r="C371" t="str">
            <v>Pipa Shock PVC</v>
          </cell>
          <cell r="E371">
            <v>15000</v>
          </cell>
          <cell r="H371">
            <v>15000</v>
          </cell>
          <cell r="I371">
            <v>15000</v>
          </cell>
        </row>
        <row r="372">
          <cell r="B372" t="str">
            <v>klem78</v>
          </cell>
          <cell r="C372" t="str">
            <v>Klem beugel 7/8"</v>
          </cell>
          <cell r="E372">
            <v>7000</v>
          </cell>
          <cell r="H372">
            <v>7000</v>
          </cell>
          <cell r="I372">
            <v>7000</v>
          </cell>
        </row>
        <row r="373">
          <cell r="B373" t="str">
            <v>urtk</v>
          </cell>
          <cell r="C373" t="str">
            <v>Tanda Urutan phasa untuk kabel</v>
          </cell>
          <cell r="E373">
            <v>5500</v>
          </cell>
          <cell r="H373">
            <v>5500</v>
          </cell>
          <cell r="I373">
            <v>5500</v>
          </cell>
        </row>
        <row r="374">
          <cell r="B374" t="str">
            <v>stls</v>
          </cell>
          <cell r="C374" t="str">
            <v>Stainless steel strap</v>
          </cell>
          <cell r="E374">
            <v>2200</v>
          </cell>
          <cell r="H374">
            <v>2200</v>
          </cell>
          <cell r="I374">
            <v>2200</v>
          </cell>
        </row>
        <row r="375">
          <cell r="E375">
            <v>0</v>
          </cell>
        </row>
        <row r="376">
          <cell r="C376" t="str">
            <v>PROTEKSI</v>
          </cell>
          <cell r="E376">
            <v>0</v>
          </cell>
        </row>
        <row r="377">
          <cell r="C377" t="str">
            <v>RECLOSER</v>
          </cell>
          <cell r="E377">
            <v>0</v>
          </cell>
        </row>
        <row r="378">
          <cell r="C378" t="str">
            <v>Nulec Pole Mounted Recloser, 630 A, 24 kV</v>
          </cell>
          <cell r="D378" t="str">
            <v>Set</v>
          </cell>
          <cell r="E378">
            <v>0</v>
          </cell>
        </row>
        <row r="379">
          <cell r="C379" t="str">
            <v>PMT Recloser 630 A, 24 kV, 12,5 KA</v>
          </cell>
          <cell r="D379" t="str">
            <v>Set</v>
          </cell>
          <cell r="E379">
            <v>0</v>
          </cell>
        </row>
        <row r="380">
          <cell r="C380" t="str">
            <v>Numeric Control Recloser</v>
          </cell>
          <cell r="D380" t="str">
            <v>Set</v>
          </cell>
          <cell r="E380">
            <v>0</v>
          </cell>
        </row>
        <row r="381">
          <cell r="E381">
            <v>0</v>
          </cell>
        </row>
        <row r="382">
          <cell r="C382" t="str">
            <v>PROTEKSI</v>
          </cell>
          <cell r="E382">
            <v>0</v>
          </cell>
        </row>
        <row r="383">
          <cell r="C383" t="str">
            <v>3 Phasa Over Curren Relay Type KCGG 142</v>
          </cell>
          <cell r="D383" t="str">
            <v>Set</v>
          </cell>
          <cell r="E383">
            <v>0</v>
          </cell>
        </row>
        <row r="384">
          <cell r="C384" t="str">
            <v>3 Phasa Over Curren Relay 1 Earth Fault Type MCGG 82</v>
          </cell>
          <cell r="D384" t="str">
            <v>Set</v>
          </cell>
          <cell r="E384">
            <v>0</v>
          </cell>
        </row>
        <row r="385">
          <cell r="C385" t="str">
            <v>Multishot Autoreclose Relay Type MVTR 51</v>
          </cell>
          <cell r="D385" t="str">
            <v>Set</v>
          </cell>
          <cell r="E385">
            <v>0</v>
          </cell>
        </row>
        <row r="386">
          <cell r="C386" t="str">
            <v>3 Phasa OCR/GFR Autoreclose Sel 551</v>
          </cell>
          <cell r="D386" t="str">
            <v>Set</v>
          </cell>
          <cell r="E386">
            <v>0</v>
          </cell>
        </row>
        <row r="387">
          <cell r="C387" t="str">
            <v>3 Phasa Relay Thermal</v>
          </cell>
          <cell r="D387" t="str">
            <v>Set</v>
          </cell>
          <cell r="E387">
            <v>0</v>
          </cell>
        </row>
        <row r="388">
          <cell r="C388" t="str">
            <v>Battery 12 V AH (Seal Lead Acid)</v>
          </cell>
          <cell r="D388" t="str">
            <v>Bh</v>
          </cell>
          <cell r="E388">
            <v>0</v>
          </cell>
        </row>
        <row r="389">
          <cell r="C389" t="str">
            <v>Pengisian Gas SF6</v>
          </cell>
          <cell r="D389" t="str">
            <v>Unit</v>
          </cell>
          <cell r="E389">
            <v>0</v>
          </cell>
        </row>
        <row r="390">
          <cell r="C390" t="str">
            <v>O Type Sealing Ring</v>
          </cell>
          <cell r="D390" t="str">
            <v>Bh</v>
          </cell>
          <cell r="E390">
            <v>0</v>
          </cell>
        </row>
        <row r="391">
          <cell r="C391" t="str">
            <v>Mollecular slefe bag</v>
          </cell>
          <cell r="D391" t="str">
            <v>Bh</v>
          </cell>
          <cell r="E391">
            <v>0</v>
          </cell>
        </row>
        <row r="392">
          <cell r="C392" t="str">
            <v>Mollecular sleve 1 kg</v>
          </cell>
          <cell r="D392" t="str">
            <v>Bh</v>
          </cell>
          <cell r="E392">
            <v>0</v>
          </cell>
          <cell r="L392" t="str">
            <v>MATERIAL SAMBUNGAN</v>
          </cell>
        </row>
        <row r="393">
          <cell r="C393" t="str">
            <v>Loctite Chisel 1/2 Cans</v>
          </cell>
          <cell r="D393" t="str">
            <v>Bh</v>
          </cell>
          <cell r="E393">
            <v>0</v>
          </cell>
          <cell r="L393" t="str">
            <v>RUMAH  ( SR )</v>
          </cell>
        </row>
        <row r="394">
          <cell r="C394" t="str">
            <v>S1 Bushing</v>
          </cell>
          <cell r="D394" t="str">
            <v>Bh</v>
          </cell>
          <cell r="E394">
            <v>0</v>
          </cell>
        </row>
        <row r="395">
          <cell r="C395" t="str">
            <v>L1, S2 Bushing</v>
          </cell>
          <cell r="D395" t="str">
            <v>Bh</v>
          </cell>
          <cell r="E395">
            <v>0</v>
          </cell>
        </row>
        <row r="396">
          <cell r="C396" t="str">
            <v>S3 Bushing</v>
          </cell>
          <cell r="D396" t="str">
            <v>Bh</v>
          </cell>
          <cell r="E396">
            <v>0</v>
          </cell>
        </row>
        <row r="397">
          <cell r="C397" t="str">
            <v>S1 HV Connector</v>
          </cell>
          <cell r="D397" t="str">
            <v>Bh</v>
          </cell>
          <cell r="E397">
            <v>0</v>
          </cell>
        </row>
        <row r="398">
          <cell r="C398" t="str">
            <v>S2 HV Connector</v>
          </cell>
          <cell r="D398" t="str">
            <v>Bh</v>
          </cell>
          <cell r="E398">
            <v>0</v>
          </cell>
        </row>
        <row r="399">
          <cell r="C399" t="str">
            <v>DB Switch Assembly</v>
          </cell>
          <cell r="D399" t="str">
            <v>Bh</v>
          </cell>
          <cell r="E399">
            <v>0</v>
          </cell>
        </row>
        <row r="400">
          <cell r="C400" t="str">
            <v>Outer O Ring</v>
          </cell>
          <cell r="D400" t="str">
            <v>Bh</v>
          </cell>
          <cell r="E400">
            <v>0</v>
          </cell>
        </row>
        <row r="401">
          <cell r="C401" t="str">
            <v>Inner O Ring</v>
          </cell>
          <cell r="D401" t="str">
            <v>Bh</v>
          </cell>
          <cell r="E401">
            <v>0</v>
          </cell>
        </row>
        <row r="402">
          <cell r="C402" t="str">
            <v>O Ring  Insulator )</v>
          </cell>
          <cell r="D402" t="str">
            <v>Bh</v>
          </cell>
          <cell r="E402">
            <v>0</v>
          </cell>
        </row>
        <row r="403">
          <cell r="C403" t="str">
            <v>Middle Fluid 1/2 L</v>
          </cell>
          <cell r="D403" t="str">
            <v>Bh</v>
          </cell>
          <cell r="E403">
            <v>0</v>
          </cell>
        </row>
        <row r="404">
          <cell r="C404" t="str">
            <v>DB Switch Solenoid</v>
          </cell>
          <cell r="D404" t="str">
            <v>Bh</v>
          </cell>
          <cell r="E404">
            <v>0</v>
          </cell>
        </row>
        <row r="405">
          <cell r="C405" t="str">
            <v>TP Solenoid</v>
          </cell>
          <cell r="D405" t="str">
            <v>Bh</v>
          </cell>
          <cell r="E405">
            <v>0</v>
          </cell>
        </row>
        <row r="406">
          <cell r="C406" t="str">
            <v>10 Metre Umbilical cable without connector</v>
          </cell>
          <cell r="E406">
            <v>0</v>
          </cell>
        </row>
        <row r="407">
          <cell r="C407" t="str">
            <v>HV Solenoid Connection</v>
          </cell>
          <cell r="D407" t="str">
            <v>Bh</v>
          </cell>
          <cell r="E407">
            <v>0</v>
          </cell>
        </row>
        <row r="408">
          <cell r="C408" t="str">
            <v>Loctite Gas Eliminator</v>
          </cell>
          <cell r="D408" t="str">
            <v>Bh</v>
          </cell>
          <cell r="E408">
            <v>0</v>
          </cell>
        </row>
        <row r="409">
          <cell r="C409" t="str">
            <v>Loctite Activator 1</v>
          </cell>
          <cell r="D409" t="str">
            <v>Bh</v>
          </cell>
          <cell r="E409">
            <v>0</v>
          </cell>
        </row>
        <row r="410">
          <cell r="C410" t="str">
            <v>12 V Litium Battery 12V/7,7Ah</v>
          </cell>
          <cell r="D410" t="str">
            <v>Bh</v>
          </cell>
          <cell r="E410">
            <v>0</v>
          </cell>
        </row>
        <row r="411">
          <cell r="C411" t="str">
            <v>24 Litium Battery 6,2Ah</v>
          </cell>
          <cell r="D411" t="str">
            <v>Bh</v>
          </cell>
          <cell r="E411">
            <v>0</v>
          </cell>
        </row>
        <row r="412">
          <cell r="C412" t="str">
            <v>Microtip 2E</v>
          </cell>
          <cell r="D412" t="str">
            <v>Bh</v>
          </cell>
          <cell r="E412">
            <v>0</v>
          </cell>
        </row>
        <row r="413">
          <cell r="C413" t="str">
            <v>Closing Coil Replacement kit</v>
          </cell>
          <cell r="D413" t="str">
            <v>Bh</v>
          </cell>
          <cell r="E413">
            <v>0</v>
          </cell>
        </row>
        <row r="414">
          <cell r="C414" t="str">
            <v>Closing Solenoid Contactor</v>
          </cell>
          <cell r="D414" t="str">
            <v>Bh</v>
          </cell>
          <cell r="E414">
            <v>0</v>
          </cell>
        </row>
        <row r="415">
          <cell r="C415" t="str">
            <v>CPU Board KA No. KFXI 102-2</v>
          </cell>
          <cell r="D415" t="str">
            <v>Bh</v>
          </cell>
          <cell r="E415">
            <v>0</v>
          </cell>
        </row>
        <row r="416">
          <cell r="C416" t="str">
            <v>Scada Board KA No. KFYA 700-5</v>
          </cell>
          <cell r="D416" t="str">
            <v>Bh</v>
          </cell>
          <cell r="E416">
            <v>0</v>
          </cell>
        </row>
        <row r="417">
          <cell r="C417" t="str">
            <v>Power Supply Board KFXA 100-1</v>
          </cell>
          <cell r="D417" t="str">
            <v>Bh</v>
          </cell>
          <cell r="E417">
            <v>0</v>
          </cell>
        </row>
        <row r="418">
          <cell r="C418" t="str">
            <v>Bushing Assembly Type MVE KA No. 9M5</v>
          </cell>
          <cell r="D418" t="str">
            <v>Bh</v>
          </cell>
          <cell r="E418">
            <v>0</v>
          </cell>
        </row>
        <row r="419">
          <cell r="C419" t="str">
            <v>Motor Asyincron 220V-2400 RPM KA No. 1056 M</v>
          </cell>
          <cell r="D419" t="str">
            <v>Bh</v>
          </cell>
          <cell r="E419">
            <v>0</v>
          </cell>
        </row>
        <row r="420">
          <cell r="C420" t="str">
            <v>Input Plug Type VWVE KA No. 1194 ME</v>
          </cell>
          <cell r="D420" t="str">
            <v>Bh</v>
          </cell>
          <cell r="E420">
            <v>0</v>
          </cell>
        </row>
        <row r="421">
          <cell r="C421" t="str">
            <v>Microvip 3</v>
          </cell>
          <cell r="D421" t="str">
            <v>Set</v>
          </cell>
          <cell r="E421">
            <v>0</v>
          </cell>
        </row>
        <row r="422">
          <cell r="C422" t="str">
            <v>Nanovip</v>
          </cell>
          <cell r="D422" t="str">
            <v>Set</v>
          </cell>
          <cell r="E422">
            <v>0</v>
          </cell>
        </row>
        <row r="423">
          <cell r="C423" t="str">
            <v>Catu Phase Indicator Type MS-152</v>
          </cell>
          <cell r="D423" t="str">
            <v>Set</v>
          </cell>
          <cell r="E423">
            <v>0</v>
          </cell>
        </row>
        <row r="424">
          <cell r="C424" t="str">
            <v>MET Slimulacircuit Board KA No. 1078</v>
          </cell>
          <cell r="D424" t="str">
            <v>Bh</v>
          </cell>
          <cell r="E424">
            <v>0</v>
          </cell>
        </row>
        <row r="425">
          <cell r="C425" t="str">
            <v>Bushing Assembly Type VWE KA No. 717R25</v>
          </cell>
          <cell r="D425" t="str">
            <v>Bh</v>
          </cell>
          <cell r="E425">
            <v>0</v>
          </cell>
        </row>
        <row r="426">
          <cell r="C426" t="str">
            <v>Head gasket KP2103A8</v>
          </cell>
          <cell r="D426" t="str">
            <v>Bh</v>
          </cell>
          <cell r="E426">
            <v>0</v>
          </cell>
        </row>
        <row r="427">
          <cell r="C427" t="str">
            <v>Closing solenoid contactor KA430R3</v>
          </cell>
          <cell r="D427" t="str">
            <v>Bh</v>
          </cell>
          <cell r="E427">
            <v>0</v>
          </cell>
        </row>
        <row r="428">
          <cell r="C428" t="str">
            <v>Closing Coil Fuse Assembly KA259R903</v>
          </cell>
          <cell r="D428" t="str">
            <v>Bh</v>
          </cell>
          <cell r="E428">
            <v>0</v>
          </cell>
        </row>
        <row r="429">
          <cell r="C429" t="str">
            <v>Closing Coil Replacement kit KA861R13</v>
          </cell>
          <cell r="D429" t="str">
            <v>Bh</v>
          </cell>
          <cell r="E429">
            <v>0</v>
          </cell>
        </row>
        <row r="430">
          <cell r="C430" t="str">
            <v>Rotary solenoid Assembly KA 12RE1</v>
          </cell>
          <cell r="D430" t="str">
            <v>Bh</v>
          </cell>
          <cell r="E430">
            <v>0</v>
          </cell>
        </row>
        <row r="431">
          <cell r="C431" t="str">
            <v>Vacuum interrupter KA327VS2</v>
          </cell>
          <cell r="D431" t="str">
            <v>Bh</v>
          </cell>
          <cell r="E431">
            <v>0</v>
          </cell>
        </row>
        <row r="432">
          <cell r="C432" t="str">
            <v>Recloser and Reset Circuit Board for From 3 and 3A KA381MES</v>
          </cell>
          <cell r="D432" t="str">
            <v>Bh</v>
          </cell>
          <cell r="E432">
            <v>0</v>
          </cell>
        </row>
        <row r="433">
          <cell r="C433" t="str">
            <v>Diode Circuit Board for From 3 and 3A KA382MES</v>
          </cell>
          <cell r="D433" t="str">
            <v>Bh</v>
          </cell>
          <cell r="E433">
            <v>0</v>
          </cell>
        </row>
        <row r="434">
          <cell r="C434" t="str">
            <v>Output Circuit Board for From 3 and 3A KA383MES</v>
          </cell>
          <cell r="D434" t="str">
            <v>Bh</v>
          </cell>
          <cell r="E434">
            <v>0</v>
          </cell>
        </row>
        <row r="435">
          <cell r="C435" t="str">
            <v>Ground Trip No.2 Circuit Board for From 3 and 3A KA384MES</v>
          </cell>
          <cell r="D435" t="str">
            <v>Bh</v>
          </cell>
          <cell r="E435">
            <v>0</v>
          </cell>
        </row>
        <row r="436">
          <cell r="C436" t="str">
            <v>Phase Trip No.1 Circuit Board for From 3 and 3A KA387MES</v>
          </cell>
          <cell r="D436" t="str">
            <v>Bh</v>
          </cell>
          <cell r="E436">
            <v>0</v>
          </cell>
        </row>
        <row r="437">
          <cell r="C437" t="str">
            <v>Phase Trip No.2 Circuit Board for From 3 and 3A KA386MES</v>
          </cell>
          <cell r="D437" t="str">
            <v>Bh</v>
          </cell>
          <cell r="E437">
            <v>0</v>
          </cell>
        </row>
        <row r="438">
          <cell r="C438" t="str">
            <v>Battery Charging Isolation Transformer KA871ME2</v>
          </cell>
          <cell r="D438" t="str">
            <v>Bh</v>
          </cell>
          <cell r="E438">
            <v>0</v>
          </cell>
        </row>
        <row r="439">
          <cell r="C439" t="str">
            <v>Control and Protection Modul (CAPM) Card</v>
          </cell>
          <cell r="D439" t="str">
            <v>Bh</v>
          </cell>
          <cell r="E439">
            <v>0</v>
          </cell>
        </row>
        <row r="440">
          <cell r="C440" t="str">
            <v>Cable Control Entry Modul (CCEM) Card</v>
          </cell>
          <cell r="D440" t="str">
            <v>Bh</v>
          </cell>
          <cell r="E440">
            <v>0</v>
          </cell>
        </row>
        <row r="441">
          <cell r="C441" t="str">
            <v>Switch Control Entry Modul (SCEM) Card</v>
          </cell>
          <cell r="D441" t="str">
            <v>Bh</v>
          </cell>
          <cell r="E441">
            <v>0</v>
          </cell>
        </row>
        <row r="442">
          <cell r="C442" t="str">
            <v>Operator Panel, Include PCB Baclit LCD (OPCM)</v>
          </cell>
          <cell r="D442" t="str">
            <v>Bh</v>
          </cell>
          <cell r="E442">
            <v>0</v>
          </cell>
        </row>
        <row r="443">
          <cell r="C443" t="str">
            <v>Exchange 150 VA Current Modul</v>
          </cell>
          <cell r="D443" t="str">
            <v>Set</v>
          </cell>
          <cell r="E443">
            <v>0</v>
          </cell>
        </row>
        <row r="444">
          <cell r="C444" t="str">
            <v>Exchange Voltage Modul</v>
          </cell>
          <cell r="D444" t="str">
            <v>Set</v>
          </cell>
          <cell r="E444">
            <v>0</v>
          </cell>
        </row>
        <row r="445">
          <cell r="C445" t="str">
            <v>Exchange Timer Modul</v>
          </cell>
          <cell r="D445" t="str">
            <v>Set</v>
          </cell>
          <cell r="E445">
            <v>0</v>
          </cell>
        </row>
        <row r="446">
          <cell r="C446" t="str">
            <v>Exchange Power Supply With GP1B</v>
          </cell>
          <cell r="D446" t="str">
            <v>Set</v>
          </cell>
          <cell r="E446">
            <v>0</v>
          </cell>
        </row>
        <row r="447">
          <cell r="E447">
            <v>0</v>
          </cell>
        </row>
        <row r="448">
          <cell r="C448" t="str">
            <v>RELAY TESTER</v>
          </cell>
          <cell r="E448">
            <v>0</v>
          </cell>
        </row>
        <row r="449">
          <cell r="C449" t="str">
            <v>Single Phase Relay Testing Up to 250 A</v>
          </cell>
          <cell r="D449" t="str">
            <v>Set</v>
          </cell>
          <cell r="E449">
            <v>0</v>
          </cell>
        </row>
        <row r="450">
          <cell r="E450">
            <v>0</v>
          </cell>
        </row>
        <row r="451">
          <cell r="C451" t="str">
            <v>CT DAN PT</v>
          </cell>
          <cell r="E451">
            <v>0</v>
          </cell>
        </row>
        <row r="452">
          <cell r="B452" t="str">
            <v>cttmod1015</v>
          </cell>
          <cell r="C452" t="str">
            <v>CT.TM (OD), 30 VA, Cls 0,5, 10/5 A s/d 150/5 A</v>
          </cell>
          <cell r="D452" t="str">
            <v>Bh</v>
          </cell>
          <cell r="E452">
            <v>0</v>
          </cell>
        </row>
        <row r="453">
          <cell r="B453" t="str">
            <v>cttmod1040</v>
          </cell>
          <cell r="C453" t="str">
            <v>CT.TM (ID), 30 VA, Cls 0,5, 10 A s/d 400 A</v>
          </cell>
          <cell r="D453" t="str">
            <v>Bh</v>
          </cell>
          <cell r="E453">
            <v>0</v>
          </cell>
        </row>
        <row r="454">
          <cell r="B454" t="str">
            <v>cttmodp1040</v>
          </cell>
          <cell r="C454" t="str">
            <v>CT.TM (OD), 30 VA, Cls 0,5-5P10, 10 A s/d 400 A</v>
          </cell>
          <cell r="D454" t="str">
            <v>Bh</v>
          </cell>
          <cell r="E454">
            <v>0</v>
          </cell>
        </row>
        <row r="455">
          <cell r="B455" t="str">
            <v>cttmid1040</v>
          </cell>
          <cell r="C455" t="str">
            <v>CT.TM (ID), 30 VA, Cls 0,5-5P10, 10 A s/d 400 A</v>
          </cell>
          <cell r="D455" t="str">
            <v>Bh</v>
          </cell>
          <cell r="E455">
            <v>0</v>
          </cell>
        </row>
        <row r="456">
          <cell r="B456" t="str">
            <v>cttmid40100</v>
          </cell>
          <cell r="C456" t="str">
            <v>CT.TM (ID), 30 VA, Cls 0,5-10P20, 400 A s/d 1000 A</v>
          </cell>
          <cell r="D456" t="str">
            <v>Bh</v>
          </cell>
          <cell r="E456">
            <v>0</v>
          </cell>
        </row>
        <row r="457">
          <cell r="B457" t="str">
            <v>pttmod50</v>
          </cell>
          <cell r="C457" t="str">
            <v>PT.TM (OD) 20000/V3 / 100/V3, 50 VA, Cls 0,5</v>
          </cell>
          <cell r="D457" t="str">
            <v>Bh</v>
          </cell>
          <cell r="E457">
            <v>0</v>
          </cell>
        </row>
        <row r="458">
          <cell r="B458" t="str">
            <v>pttmid50</v>
          </cell>
          <cell r="C458" t="str">
            <v>PT.TM (ID) 20000/V3 / 100/V3, 50 VA, Cls 0,5</v>
          </cell>
          <cell r="D458" t="str">
            <v>Bh</v>
          </cell>
          <cell r="E458">
            <v>0</v>
          </cell>
        </row>
        <row r="459">
          <cell r="B459" t="str">
            <v>cttr25</v>
          </cell>
          <cell r="C459" t="str">
            <v>CT.TR 250/5 A</v>
          </cell>
          <cell r="D459" t="str">
            <v>Bh</v>
          </cell>
          <cell r="E459">
            <v>0</v>
          </cell>
        </row>
        <row r="460">
          <cell r="B460" t="str">
            <v>cttr30</v>
          </cell>
          <cell r="C460" t="str">
            <v>CT.TR 300/5 A</v>
          </cell>
          <cell r="D460" t="str">
            <v>Bh</v>
          </cell>
          <cell r="E460">
            <v>0</v>
          </cell>
        </row>
        <row r="461">
          <cell r="E461">
            <v>0</v>
          </cell>
        </row>
        <row r="462">
          <cell r="C462" t="str">
            <v>MCB</v>
          </cell>
          <cell r="E462">
            <v>0</v>
          </cell>
        </row>
        <row r="463">
          <cell r="B463" t="str">
            <v>mcb12a</v>
          </cell>
          <cell r="C463" t="str">
            <v>MCB 1 Phasa 250 V, Tp PLN 2 A Lengkap</v>
          </cell>
          <cell r="D463" t="str">
            <v>Bh</v>
          </cell>
          <cell r="E463">
            <v>0</v>
          </cell>
        </row>
        <row r="464">
          <cell r="B464" t="str">
            <v>mcb14a</v>
          </cell>
          <cell r="C464" t="str">
            <v>MCB 1 Phasa 250 V, Tp PLN 4 A Lengkap</v>
          </cell>
          <cell r="D464" t="str">
            <v>Bh</v>
          </cell>
          <cell r="E464">
            <v>0</v>
          </cell>
        </row>
        <row r="465">
          <cell r="B465" t="str">
            <v>mcb16a</v>
          </cell>
          <cell r="C465" t="str">
            <v>MCB 1 Phasa 250 V, Tp PLN 6 A Lengkap</v>
          </cell>
          <cell r="D465" t="str">
            <v>Bh</v>
          </cell>
          <cell r="E465">
            <v>0</v>
          </cell>
        </row>
        <row r="466">
          <cell r="B466" t="str">
            <v>mcb110a</v>
          </cell>
          <cell r="C466" t="str">
            <v>MCB 1 Phasa 250 V, Tp PLN 10 A Lengkap</v>
          </cell>
          <cell r="D466" t="str">
            <v>Bh</v>
          </cell>
          <cell r="E466">
            <v>0</v>
          </cell>
        </row>
        <row r="467">
          <cell r="B467" t="str">
            <v>mcb116a</v>
          </cell>
          <cell r="C467" t="str">
            <v>MCB 1 Phasa 250 V, Tp PLN 16 A Lengkap</v>
          </cell>
          <cell r="D467" t="str">
            <v>Bh</v>
          </cell>
          <cell r="E467">
            <v>0</v>
          </cell>
        </row>
        <row r="468">
          <cell r="B468" t="str">
            <v>mcb120a</v>
          </cell>
          <cell r="C468" t="str">
            <v>MCB 1 Phasa 250 V, Tp PLN 20 A Lengkap</v>
          </cell>
          <cell r="D468" t="str">
            <v>Bh</v>
          </cell>
          <cell r="E468">
            <v>0</v>
          </cell>
        </row>
        <row r="469">
          <cell r="B469" t="str">
            <v>mcb125a</v>
          </cell>
          <cell r="C469" t="str">
            <v>MCB 1 Phasa 250 V, Tp PLN 25 A Lengkap</v>
          </cell>
          <cell r="D469" t="str">
            <v>Bh</v>
          </cell>
          <cell r="E469">
            <v>0</v>
          </cell>
        </row>
        <row r="470">
          <cell r="B470" t="str">
            <v>mcb135a</v>
          </cell>
          <cell r="C470" t="str">
            <v>MCB 1 Phasa 250 V, Tp PLN 35 A Lengkap</v>
          </cell>
          <cell r="D470" t="str">
            <v>Bh</v>
          </cell>
          <cell r="E470">
            <v>0</v>
          </cell>
        </row>
        <row r="471">
          <cell r="B471" t="str">
            <v>mcb150a</v>
          </cell>
          <cell r="C471" t="str">
            <v>MCB 1 Phasa 250 V, Tp PLN 50 A Lengkap</v>
          </cell>
          <cell r="D471" t="str">
            <v>Bh</v>
          </cell>
          <cell r="E471">
            <v>0</v>
          </cell>
        </row>
        <row r="472">
          <cell r="B472" t="str">
            <v>mccb36a</v>
          </cell>
          <cell r="C472" t="str">
            <v>MCCB 3 Phasa 440 V, Tp PLN 6 A Lengkap</v>
          </cell>
          <cell r="D472" t="str">
            <v>Bh</v>
          </cell>
          <cell r="E472">
            <v>0</v>
          </cell>
        </row>
        <row r="473">
          <cell r="B473" t="str">
            <v>mccb310a</v>
          </cell>
          <cell r="C473" t="str">
            <v>MCCB 3 Phasa 440 V, Tp PLN 10 A Lengkap</v>
          </cell>
          <cell r="D473" t="str">
            <v>Bh</v>
          </cell>
          <cell r="E473">
            <v>0</v>
          </cell>
        </row>
        <row r="474">
          <cell r="B474" t="str">
            <v>mccb316a</v>
          </cell>
          <cell r="C474" t="str">
            <v>MCCB 3 Phasa 440 V, Tp PLN 16 A Lengkap</v>
          </cell>
          <cell r="D474" t="str">
            <v>Bh</v>
          </cell>
          <cell r="E474">
            <v>0</v>
          </cell>
        </row>
        <row r="475">
          <cell r="B475" t="str">
            <v>mccb320a</v>
          </cell>
          <cell r="C475" t="str">
            <v>MCCB 3 Phasa 440 V, Tp PLN 20 A Lengkap</v>
          </cell>
          <cell r="D475" t="str">
            <v>Bh</v>
          </cell>
          <cell r="E475">
            <v>0</v>
          </cell>
        </row>
        <row r="476">
          <cell r="B476" t="str">
            <v>mccb325a</v>
          </cell>
          <cell r="C476" t="str">
            <v>MCCB 3 Phasa 440 V, Tp PLN 25 A Lengkap</v>
          </cell>
          <cell r="D476" t="str">
            <v>Bh</v>
          </cell>
          <cell r="E476">
            <v>0</v>
          </cell>
        </row>
        <row r="477">
          <cell r="B477" t="str">
            <v>mccb335a</v>
          </cell>
          <cell r="C477" t="str">
            <v>MCCB 3 Phasa 440 V, Tp PLN 35 A Lengkap</v>
          </cell>
          <cell r="D477" t="str">
            <v>Bh</v>
          </cell>
          <cell r="E477">
            <v>0</v>
          </cell>
        </row>
        <row r="478">
          <cell r="B478" t="str">
            <v>mccb350a</v>
          </cell>
          <cell r="C478" t="str">
            <v>MCCB 3 Phasa 440 V, Tp PLN 50 A Lengkap</v>
          </cell>
          <cell r="D478" t="str">
            <v>Bh</v>
          </cell>
          <cell r="E478">
            <v>0</v>
          </cell>
        </row>
        <row r="479">
          <cell r="E479">
            <v>0</v>
          </cell>
        </row>
        <row r="480">
          <cell r="C480" t="str">
            <v>CUBICLE</v>
          </cell>
          <cell r="E480">
            <v>0</v>
          </cell>
        </row>
        <row r="481">
          <cell r="C481" t="str">
            <v>Cubicle 20 kV Type II 400 A</v>
          </cell>
          <cell r="D481" t="str">
            <v>Unit</v>
          </cell>
          <cell r="E481">
            <v>0</v>
          </cell>
        </row>
        <row r="482">
          <cell r="C482" t="str">
            <v>Cubicle 20 kV Type II 630 A</v>
          </cell>
          <cell r="D482" t="str">
            <v>Unit</v>
          </cell>
          <cell r="E482">
            <v>0</v>
          </cell>
        </row>
        <row r="483">
          <cell r="E483">
            <v>0</v>
          </cell>
        </row>
        <row r="484">
          <cell r="C484" t="str">
            <v>MINYAK ISOLASI</v>
          </cell>
          <cell r="E484">
            <v>0</v>
          </cell>
        </row>
        <row r="485">
          <cell r="C485" t="str">
            <v>Minyak Isolasi (Diala B)</v>
          </cell>
          <cell r="D485" t="str">
            <v>Liter</v>
          </cell>
          <cell r="E485">
            <v>0</v>
          </cell>
        </row>
        <row r="486">
          <cell r="E486">
            <v>0</v>
          </cell>
        </row>
        <row r="487">
          <cell r="C487" t="str">
            <v>PERALATAN PDKB</v>
          </cell>
          <cell r="E487">
            <v>0</v>
          </cell>
        </row>
        <row r="488">
          <cell r="C488" t="str">
            <v>Insulator Flexible Cover untuk TM, tebal 3,8 mm</v>
          </cell>
          <cell r="D488" t="str">
            <v>Bh</v>
          </cell>
          <cell r="E488">
            <v>0</v>
          </cell>
        </row>
        <row r="489">
          <cell r="C489" t="str">
            <v>Insulator Flexible Cover untuk Trafo, tebal 0,6 mm</v>
          </cell>
          <cell r="D489" t="str">
            <v>Bh</v>
          </cell>
          <cell r="E489">
            <v>0</v>
          </cell>
        </row>
        <row r="490">
          <cell r="C490" t="str">
            <v>Tension String Cover</v>
          </cell>
          <cell r="D490" t="str">
            <v>Bh</v>
          </cell>
          <cell r="E490">
            <v>0</v>
          </cell>
        </row>
        <row r="491">
          <cell r="C491" t="str">
            <v>Tension Clamp Cover</v>
          </cell>
          <cell r="D491" t="str">
            <v>Bh</v>
          </cell>
          <cell r="E491">
            <v>0</v>
          </cell>
        </row>
        <row r="492">
          <cell r="C492" t="str">
            <v>Conductor Cover</v>
          </cell>
          <cell r="D492" t="str">
            <v>Bh</v>
          </cell>
          <cell r="E492">
            <v>0</v>
          </cell>
        </row>
        <row r="493">
          <cell r="C493" t="str">
            <v>Hydroulic Cutter Head + Dize</v>
          </cell>
          <cell r="D493" t="str">
            <v>Bh</v>
          </cell>
          <cell r="E493">
            <v>0</v>
          </cell>
        </row>
        <row r="494">
          <cell r="C494" t="str">
            <v>Hydroulic Press Head + Dize</v>
          </cell>
          <cell r="D494" t="str">
            <v>Bh</v>
          </cell>
          <cell r="E494">
            <v>0</v>
          </cell>
        </row>
        <row r="495">
          <cell r="C495" t="str">
            <v>Hydroulic Pump + Insulating Hydoulic Hose 16 mm</v>
          </cell>
          <cell r="D495" t="str">
            <v>Bh</v>
          </cell>
          <cell r="E495">
            <v>0</v>
          </cell>
        </row>
        <row r="496">
          <cell r="C496" t="str">
            <v>Siliconed Cloth, Survace Between 12 and 14 dm3</v>
          </cell>
          <cell r="D496" t="str">
            <v>Bh</v>
          </cell>
          <cell r="E496">
            <v>0</v>
          </cell>
        </row>
        <row r="497">
          <cell r="C497" t="str">
            <v>Safety Belt</v>
          </cell>
          <cell r="D497" t="str">
            <v>Bh</v>
          </cell>
          <cell r="E497">
            <v>0</v>
          </cell>
        </row>
        <row r="498">
          <cell r="C498" t="str">
            <v>Safety Helmet</v>
          </cell>
          <cell r="D498" t="str">
            <v>Bh</v>
          </cell>
          <cell r="E498">
            <v>0</v>
          </cell>
        </row>
        <row r="499">
          <cell r="C499" t="str">
            <v>Conductor Cleaning Brush</v>
          </cell>
          <cell r="D499" t="str">
            <v>Bh</v>
          </cell>
          <cell r="E499">
            <v>0</v>
          </cell>
        </row>
        <row r="500">
          <cell r="C500" t="str">
            <v>Rack Wire Cutter Pole, L=2,6 - 3,7 m, D=32 - 39 mm</v>
          </cell>
          <cell r="D500" t="str">
            <v>Bh</v>
          </cell>
          <cell r="E500">
            <v>0</v>
          </cell>
        </row>
        <row r="501">
          <cell r="C501" t="str">
            <v>Leater Work Gloves</v>
          </cell>
          <cell r="D501" t="str">
            <v>Set</v>
          </cell>
          <cell r="E501">
            <v>0</v>
          </cell>
        </row>
        <row r="502">
          <cell r="C502" t="str">
            <v>Hook Pole, L=2,55 - 2,60 m, D=32 mm</v>
          </cell>
          <cell r="D502" t="str">
            <v>Bh</v>
          </cell>
          <cell r="E502">
            <v>0</v>
          </cell>
        </row>
        <row r="503">
          <cell r="C503" t="str">
            <v>Hook Pole, L=3,15 - 3,20 m, D=32 mm</v>
          </cell>
          <cell r="D503" t="str">
            <v>Bh</v>
          </cell>
          <cell r="E503">
            <v>0</v>
          </cell>
        </row>
        <row r="504">
          <cell r="C504" t="str">
            <v>Tie Pole</v>
          </cell>
          <cell r="D504" t="str">
            <v>Bh</v>
          </cell>
          <cell r="E504">
            <v>0</v>
          </cell>
        </row>
        <row r="505">
          <cell r="C505" t="str">
            <v>No Voltage Detector</v>
          </cell>
          <cell r="D505" t="str">
            <v>Bh</v>
          </cell>
          <cell r="E505">
            <v>0</v>
          </cell>
        </row>
        <row r="506">
          <cell r="C506" t="str">
            <v>Universal Hand Pole L=2,5 m, D=32 mm</v>
          </cell>
          <cell r="D506" t="str">
            <v>Bh</v>
          </cell>
          <cell r="E506">
            <v>0</v>
          </cell>
        </row>
        <row r="507">
          <cell r="C507" t="str">
            <v>Wire Holding Pole L=2,6 m, D=32 mm</v>
          </cell>
          <cell r="D507" t="str">
            <v>Bh</v>
          </cell>
          <cell r="E507">
            <v>0</v>
          </cell>
        </row>
        <row r="508">
          <cell r="C508" t="str">
            <v>Measuring Rod</v>
          </cell>
          <cell r="D508" t="str">
            <v>Bh</v>
          </cell>
          <cell r="E508">
            <v>0</v>
          </cell>
        </row>
        <row r="509">
          <cell r="C509" t="str">
            <v>Bypass Jumper Connector</v>
          </cell>
          <cell r="D509" t="str">
            <v>Bh</v>
          </cell>
          <cell r="E509">
            <v>0</v>
          </cell>
        </row>
        <row r="510">
          <cell r="C510" t="str">
            <v>Bypass Jumper L=6,5 - 10 m</v>
          </cell>
          <cell r="D510" t="str">
            <v>Bh</v>
          </cell>
          <cell r="E510">
            <v>0</v>
          </cell>
        </row>
        <row r="511">
          <cell r="C511" t="str">
            <v>Make Switch 0,6 x 0,35 x 0,3 m</v>
          </cell>
          <cell r="D511" t="str">
            <v>Bh</v>
          </cell>
          <cell r="E511">
            <v>0</v>
          </cell>
        </row>
        <row r="512">
          <cell r="C512" t="str">
            <v>Rotary Pronk</v>
          </cell>
          <cell r="D512" t="str">
            <v>Bh</v>
          </cell>
          <cell r="E512">
            <v>0</v>
          </cell>
        </row>
        <row r="513">
          <cell r="C513" t="str">
            <v>Insulated Auxiliary Arm L=2,6 m, D=63-64 mm</v>
          </cell>
          <cell r="D513" t="str">
            <v>Bh</v>
          </cell>
          <cell r="E513">
            <v>0</v>
          </cell>
        </row>
        <row r="514">
          <cell r="C514" t="str">
            <v>Insulated Auxiliary Arm L=1,15 m, D=63-64 mm</v>
          </cell>
          <cell r="D514" t="str">
            <v>Bh</v>
          </cell>
          <cell r="E514">
            <v>0</v>
          </cell>
        </row>
        <row r="515">
          <cell r="C515" t="str">
            <v>Tension Link Pole</v>
          </cell>
          <cell r="D515" t="str">
            <v>Bh</v>
          </cell>
          <cell r="E515">
            <v>0</v>
          </cell>
        </row>
        <row r="516">
          <cell r="C516" t="str">
            <v>Snatch Block</v>
          </cell>
          <cell r="D516" t="str">
            <v>Bh</v>
          </cell>
          <cell r="E516">
            <v>0</v>
          </cell>
        </row>
        <row r="517">
          <cell r="C517" t="str">
            <v>Mechanical Protective Tube L=2,5 m, D=50 mm</v>
          </cell>
          <cell r="D517" t="str">
            <v>Bh</v>
          </cell>
          <cell r="E517">
            <v>0</v>
          </cell>
        </row>
        <row r="518">
          <cell r="C518" t="str">
            <v>Hanger for Bypass Connector</v>
          </cell>
          <cell r="D518" t="str">
            <v>Bh</v>
          </cell>
          <cell r="E518">
            <v>0</v>
          </cell>
        </row>
        <row r="519">
          <cell r="C519" t="str">
            <v>Double Pole Clamp</v>
          </cell>
          <cell r="D519" t="str">
            <v>Bh</v>
          </cell>
          <cell r="E519">
            <v>0</v>
          </cell>
        </row>
        <row r="520">
          <cell r="C520" t="str">
            <v>Polypropylene Rope L=100 - 200 m</v>
          </cell>
          <cell r="D520" t="str">
            <v>Bh</v>
          </cell>
          <cell r="E520">
            <v>0</v>
          </cell>
        </row>
        <row r="521">
          <cell r="C521" t="str">
            <v>Tarpaulin</v>
          </cell>
          <cell r="D521" t="str">
            <v>Bh</v>
          </cell>
          <cell r="E521">
            <v>0</v>
          </cell>
        </row>
        <row r="522">
          <cell r="C522" t="str">
            <v>Tool Rack</v>
          </cell>
          <cell r="D522" t="str">
            <v>Set</v>
          </cell>
          <cell r="E522">
            <v>0</v>
          </cell>
        </row>
        <row r="523">
          <cell r="C523" t="str">
            <v>Tool Bag</v>
          </cell>
          <cell r="D523" t="str">
            <v>Set</v>
          </cell>
          <cell r="E523">
            <v>0</v>
          </cell>
        </row>
        <row r="524">
          <cell r="C524" t="str">
            <v>Double Block, Load &gt; 400 kg Rope Size 5/8</v>
          </cell>
          <cell r="D524" t="str">
            <v>Set</v>
          </cell>
          <cell r="E524">
            <v>0</v>
          </cell>
        </row>
        <row r="525">
          <cell r="C525" t="str">
            <v>Service Rope Hook</v>
          </cell>
          <cell r="D525" t="str">
            <v>Set</v>
          </cell>
          <cell r="E525">
            <v>0</v>
          </cell>
        </row>
        <row r="526">
          <cell r="C526" t="str">
            <v>Service Rope Gin</v>
          </cell>
          <cell r="D526" t="str">
            <v>Set</v>
          </cell>
          <cell r="E526">
            <v>0</v>
          </cell>
        </row>
        <row r="527">
          <cell r="C527" t="str">
            <v>Pole Hanger</v>
          </cell>
          <cell r="D527" t="str">
            <v>Set</v>
          </cell>
          <cell r="E527">
            <v>0</v>
          </cell>
        </row>
        <row r="528">
          <cell r="C528" t="str">
            <v>Chain Extension</v>
          </cell>
          <cell r="D528" t="str">
            <v>Set</v>
          </cell>
          <cell r="E528">
            <v>0</v>
          </cell>
        </row>
        <row r="529">
          <cell r="C529" t="str">
            <v>Chain Tightener</v>
          </cell>
          <cell r="D529" t="str">
            <v>Set</v>
          </cell>
          <cell r="E529">
            <v>0</v>
          </cell>
        </row>
        <row r="530">
          <cell r="C530" t="str">
            <v>Slings</v>
          </cell>
          <cell r="D530" t="str">
            <v>Set</v>
          </cell>
          <cell r="E530">
            <v>0</v>
          </cell>
        </row>
        <row r="531">
          <cell r="C531" t="str">
            <v>Goggies</v>
          </cell>
          <cell r="D531" t="str">
            <v>Set</v>
          </cell>
          <cell r="E531">
            <v>0</v>
          </cell>
        </row>
        <row r="532">
          <cell r="C532" t="str">
            <v>Insulating Shoes</v>
          </cell>
          <cell r="D532" t="str">
            <v>Set</v>
          </cell>
          <cell r="E532">
            <v>0</v>
          </cell>
        </row>
        <row r="533">
          <cell r="C533" t="str">
            <v>Gin Type A (Untuk menaikan Trafo)</v>
          </cell>
          <cell r="D533" t="str">
            <v>Set</v>
          </cell>
          <cell r="E533">
            <v>0</v>
          </cell>
        </row>
        <row r="534">
          <cell r="C534" t="str">
            <v>Automatic Connecting Clamp 240 mm2</v>
          </cell>
          <cell r="D534" t="str">
            <v>Set</v>
          </cell>
          <cell r="E534">
            <v>0</v>
          </cell>
        </row>
        <row r="535">
          <cell r="C535" t="str">
            <v>Automatic Connecting Clamp 150 mm2</v>
          </cell>
          <cell r="D535" t="str">
            <v>Set</v>
          </cell>
          <cell r="E535">
            <v>0</v>
          </cell>
        </row>
        <row r="536">
          <cell r="C536" t="str">
            <v>Metalic Base Spliced Ladders L=3 m</v>
          </cell>
          <cell r="D536" t="str">
            <v>Set</v>
          </cell>
          <cell r="E536">
            <v>0</v>
          </cell>
        </row>
        <row r="537">
          <cell r="C537" t="str">
            <v>Fiber Glass Section Spliced Ladders L= 3 m</v>
          </cell>
          <cell r="D537" t="str">
            <v>Set</v>
          </cell>
          <cell r="E537">
            <v>0</v>
          </cell>
        </row>
        <row r="538">
          <cell r="C538" t="str">
            <v>Fiber Glass Section Spliced Ladders L= 2,1 m</v>
          </cell>
          <cell r="D538" t="str">
            <v>Set</v>
          </cell>
          <cell r="E538">
            <v>0</v>
          </cell>
        </row>
        <row r="539">
          <cell r="C539" t="str">
            <v>Fiber Glass Section Spliced Ladders L= 1,2 m</v>
          </cell>
          <cell r="D539" t="str">
            <v>Set</v>
          </cell>
          <cell r="E539">
            <v>0</v>
          </cell>
        </row>
        <row r="540">
          <cell r="C540" t="str">
            <v>Splice Ladder Support</v>
          </cell>
          <cell r="D540" t="str">
            <v>Bh</v>
          </cell>
          <cell r="E540">
            <v>0</v>
          </cell>
        </row>
        <row r="541">
          <cell r="C541" t="str">
            <v>Conductor Support Pole CSP L=3,3 m, D=38 mm</v>
          </cell>
          <cell r="D541" t="str">
            <v>Bh</v>
          </cell>
          <cell r="E541">
            <v>0</v>
          </cell>
        </row>
        <row r="542">
          <cell r="C542" t="str">
            <v>Conductor Support Pole CSP L=3,3 m, D=63 mm</v>
          </cell>
          <cell r="D542" t="str">
            <v>Bh</v>
          </cell>
          <cell r="E542">
            <v>0</v>
          </cell>
        </row>
        <row r="543">
          <cell r="C543" t="str">
            <v>Conductor Support Pole CSP L=2,0 m, D=63 mm</v>
          </cell>
          <cell r="D543" t="str">
            <v>Bh</v>
          </cell>
          <cell r="E543">
            <v>0</v>
          </cell>
        </row>
        <row r="544">
          <cell r="C544" t="str">
            <v>Life Type Saddal</v>
          </cell>
          <cell r="D544" t="str">
            <v>Bh</v>
          </cell>
          <cell r="E544">
            <v>0</v>
          </cell>
        </row>
        <row r="545">
          <cell r="C545" t="str">
            <v>Pole Clamp 38 mm</v>
          </cell>
          <cell r="D545" t="str">
            <v>Bh</v>
          </cell>
          <cell r="E545">
            <v>0</v>
          </cell>
        </row>
        <row r="546">
          <cell r="C546" t="str">
            <v>Pole Clamp 63 mm</v>
          </cell>
          <cell r="D546" t="str">
            <v>Bh</v>
          </cell>
          <cell r="E546">
            <v>0</v>
          </cell>
        </row>
        <row r="547">
          <cell r="C547" t="str">
            <v>Saddal Tension</v>
          </cell>
          <cell r="D547" t="str">
            <v>Bh</v>
          </cell>
          <cell r="E547">
            <v>0</v>
          </cell>
        </row>
        <row r="548">
          <cell r="C548" t="str">
            <v>Clamp Jepit 3,5 mm</v>
          </cell>
          <cell r="D548" t="str">
            <v>Bh</v>
          </cell>
          <cell r="E548">
            <v>0</v>
          </cell>
        </row>
        <row r="549">
          <cell r="C549" t="str">
            <v>Clamp Jepit 0,8 mm</v>
          </cell>
          <cell r="D549" t="str">
            <v>Bh</v>
          </cell>
          <cell r="E549">
            <v>0</v>
          </cell>
        </row>
        <row r="550">
          <cell r="E550">
            <v>0</v>
          </cell>
        </row>
        <row r="551">
          <cell r="C551" t="str">
            <v>TELEKOMUNIKASI</v>
          </cell>
          <cell r="E551">
            <v>0</v>
          </cell>
        </row>
        <row r="552">
          <cell r="C552" t="str">
            <v>Antena Mobil Larsen</v>
          </cell>
          <cell r="D552" t="str">
            <v>Bh</v>
          </cell>
          <cell r="E552">
            <v>0</v>
          </cell>
        </row>
        <row r="553">
          <cell r="C553" t="str">
            <v>Antena Fixed Station Telex USA</v>
          </cell>
          <cell r="D553" t="str">
            <v>Bh</v>
          </cell>
          <cell r="E553">
            <v>0</v>
          </cell>
        </row>
        <row r="554">
          <cell r="C554" t="str">
            <v>Accu 12 V 100 Ah</v>
          </cell>
          <cell r="D554" t="str">
            <v>Bh</v>
          </cell>
          <cell r="E554">
            <v>0</v>
          </cell>
        </row>
        <row r="555">
          <cell r="C555" t="str">
            <v>Battery Nicad 12 V / 600 mAh</v>
          </cell>
          <cell r="D555" t="str">
            <v>Bh</v>
          </cell>
          <cell r="E555">
            <v>0</v>
          </cell>
        </row>
        <row r="556">
          <cell r="C556" t="str">
            <v>Battery Nicad Pack Standart CNB 152</v>
          </cell>
          <cell r="D556" t="str">
            <v>Bh</v>
          </cell>
          <cell r="E556">
            <v>0</v>
          </cell>
        </row>
        <row r="557">
          <cell r="C557" t="str">
            <v>Battery Nicad Pack Motorolla PMNN 4000</v>
          </cell>
          <cell r="D557" t="str">
            <v>Bh</v>
          </cell>
          <cell r="E557">
            <v>0</v>
          </cell>
        </row>
        <row r="558">
          <cell r="C558" t="str">
            <v>Battery Nicad Pack Motorolla PMNN 4001</v>
          </cell>
          <cell r="D558" t="str">
            <v>Bh</v>
          </cell>
          <cell r="E558">
            <v>0</v>
          </cell>
        </row>
        <row r="559">
          <cell r="C559" t="str">
            <v>Battery Nicad Pack Motorolla HNN 9018</v>
          </cell>
          <cell r="D559" t="str">
            <v>Bh</v>
          </cell>
          <cell r="E559">
            <v>0</v>
          </cell>
        </row>
        <row r="560">
          <cell r="C560" t="str">
            <v>Battery Nicad Pack Motorolla HNN 9044</v>
          </cell>
          <cell r="D560" t="str">
            <v>Bh</v>
          </cell>
          <cell r="E560">
            <v>0</v>
          </cell>
        </row>
        <row r="561">
          <cell r="C561" t="str">
            <v>Dudukan Antena Mobil GM 300</v>
          </cell>
          <cell r="D561" t="str">
            <v>Bh</v>
          </cell>
          <cell r="E561">
            <v>0</v>
          </cell>
        </row>
        <row r="562">
          <cell r="C562" t="str">
            <v>Interface ZR 320</v>
          </cell>
          <cell r="D562" t="str">
            <v>Bh</v>
          </cell>
          <cell r="E562">
            <v>0</v>
          </cell>
        </row>
        <row r="563">
          <cell r="C563" t="str">
            <v>Interface ZR 330</v>
          </cell>
          <cell r="D563" t="str">
            <v>Bh</v>
          </cell>
          <cell r="E563">
            <v>0</v>
          </cell>
        </row>
        <row r="564">
          <cell r="C564" t="str">
            <v>Kabel Coaxial 10 DFB</v>
          </cell>
          <cell r="D564" t="str">
            <v>Mtr</v>
          </cell>
          <cell r="E564">
            <v>0</v>
          </cell>
        </row>
        <row r="565">
          <cell r="C565" t="str">
            <v>Konektor 10 DFB</v>
          </cell>
          <cell r="D565" t="str">
            <v>Bh</v>
          </cell>
          <cell r="E565">
            <v>0</v>
          </cell>
        </row>
        <row r="566">
          <cell r="C566" t="str">
            <v>Microphone Radio Furicom</v>
          </cell>
          <cell r="D566" t="str">
            <v>Bh</v>
          </cell>
          <cell r="E566">
            <v>0</v>
          </cell>
        </row>
        <row r="567">
          <cell r="C567" t="str">
            <v>Microphone Radio Motorolla</v>
          </cell>
          <cell r="D567" t="str">
            <v>Bh</v>
          </cell>
          <cell r="E567">
            <v>0</v>
          </cell>
        </row>
        <row r="568">
          <cell r="C568" t="str">
            <v>Power Supply 13,8 V DC/30 A</v>
          </cell>
          <cell r="D568" t="str">
            <v>Unit</v>
          </cell>
          <cell r="E568">
            <v>0</v>
          </cell>
        </row>
        <row r="569">
          <cell r="C569" t="str">
            <v>Radio Komunikasi Motorolla Low Band</v>
          </cell>
          <cell r="D569" t="str">
            <v>Bh</v>
          </cell>
          <cell r="E569">
            <v>0</v>
          </cell>
        </row>
        <row r="570">
          <cell r="C570" t="str">
            <v>Radio Komunikasi Motorolla GM 300UHV 40W/16 CH</v>
          </cell>
          <cell r="D570" t="str">
            <v>Bh</v>
          </cell>
          <cell r="E570">
            <v>0</v>
          </cell>
        </row>
        <row r="571">
          <cell r="C571" t="str">
            <v>Radio Komunikasi Motorolla GP 68 VHF</v>
          </cell>
          <cell r="D571" t="str">
            <v>Bh</v>
          </cell>
          <cell r="E571">
            <v>0</v>
          </cell>
        </row>
        <row r="572">
          <cell r="C572" t="str">
            <v>Mini PABX 6/16</v>
          </cell>
          <cell r="D572" t="str">
            <v>Unit</v>
          </cell>
          <cell r="E572">
            <v>0</v>
          </cell>
        </row>
        <row r="573">
          <cell r="C573" t="str">
            <v>Telepon Analog Merk Panasonix Type KX-TS 15 MX</v>
          </cell>
          <cell r="D573" t="str">
            <v>Bh</v>
          </cell>
          <cell r="E573">
            <v>0</v>
          </cell>
        </row>
        <row r="574">
          <cell r="C574" t="str">
            <v>AC Filter / Source Protection</v>
          </cell>
          <cell r="D574" t="str">
            <v>Bh</v>
          </cell>
          <cell r="E574">
            <v>0</v>
          </cell>
        </row>
        <row r="576">
          <cell r="B576">
            <v>0</v>
          </cell>
        </row>
        <row r="584">
          <cell r="C584" t="str">
            <v>Di ambil dari harga loko pabrik PKS periode Oktober s/d Desember 1999</v>
          </cell>
        </row>
        <row r="592">
          <cell r="C592" t="str">
            <v>Kwh meter fase tunggal 230 V 5/20 A kelas 2</v>
          </cell>
          <cell r="D592" t="str">
            <v>bh</v>
          </cell>
          <cell r="E592">
            <v>95130</v>
          </cell>
          <cell r="I592">
            <v>95130</v>
          </cell>
        </row>
        <row r="593">
          <cell r="C593" t="str">
            <v>Trafo Distribusi 1 phasa 50 KVA CSP</v>
          </cell>
          <cell r="D593" t="str">
            <v>bh</v>
          </cell>
          <cell r="E593">
            <v>10540000</v>
          </cell>
          <cell r="I593">
            <v>10540000</v>
          </cell>
        </row>
        <row r="594">
          <cell r="C594" t="str">
            <v>Trafo Distribusi 3 phasa 100 KVA</v>
          </cell>
          <cell r="D594" t="str">
            <v>bh</v>
          </cell>
          <cell r="E594">
            <v>18440000</v>
          </cell>
          <cell r="I594">
            <v>18440000</v>
          </cell>
        </row>
        <row r="595">
          <cell r="C595" t="str">
            <v>Trafo Distribusi 3 phasa 160 KVA</v>
          </cell>
          <cell r="D595" t="str">
            <v>bh</v>
          </cell>
          <cell r="E595">
            <v>24990000</v>
          </cell>
          <cell r="I595">
            <v>24990000</v>
          </cell>
        </row>
        <row r="596">
          <cell r="B596" t="str">
            <v>TAMBAHAN</v>
          </cell>
        </row>
        <row r="599">
          <cell r="C599" t="str">
            <v>KELOMPOK KWH</v>
          </cell>
        </row>
        <row r="601">
          <cell r="C601" t="str">
            <v>PT. METBELOSA</v>
          </cell>
        </row>
        <row r="602">
          <cell r="C602" t="str">
            <v>JL. TARUNA NO. 1 PULOGADUNG</v>
          </cell>
        </row>
        <row r="603">
          <cell r="C603" t="str">
            <v>JAKARTA TIMUR 13068</v>
          </cell>
        </row>
        <row r="605">
          <cell r="C605" t="str">
            <v>PT. MELCOINDO</v>
          </cell>
        </row>
        <row r="606">
          <cell r="C606" t="str">
            <v>JL. DESA SENTUL NO. 77 RT.001/05</v>
          </cell>
        </row>
        <row r="607">
          <cell r="C607" t="str">
            <v>SENTUL CITEURIP</v>
          </cell>
        </row>
        <row r="608">
          <cell r="C608" t="str">
            <v>BOGOR</v>
          </cell>
        </row>
        <row r="610">
          <cell r="C610" t="str">
            <v>PT. FUJI DHARMA ELECTRIC</v>
          </cell>
        </row>
        <row r="611">
          <cell r="C611" t="str">
            <v>JL.RAWAGELAM I/10</v>
          </cell>
        </row>
        <row r="612">
          <cell r="C612" t="str">
            <v>KAWASAN INDUSTRI PULOGADUNG</v>
          </cell>
        </row>
        <row r="613">
          <cell r="C613" t="str">
            <v>JAKARTA</v>
          </cell>
        </row>
        <row r="615">
          <cell r="C615" t="str">
            <v>PT. MECOINDO</v>
          </cell>
        </row>
        <row r="616">
          <cell r="C616" t="str">
            <v>EAST JAKARTA INDUSTRIAL PARK</v>
          </cell>
        </row>
        <row r="617">
          <cell r="C617" t="str">
            <v>PLAT 6B - 2 LEMAH ABANG</v>
          </cell>
        </row>
        <row r="618">
          <cell r="C618" t="str">
            <v>BEKASI</v>
          </cell>
        </row>
        <row r="621">
          <cell r="C621" t="str">
            <v>KELOMPOK TRAFO 1PH 50 KVA - 3PH 100 KVA</v>
          </cell>
        </row>
        <row r="623">
          <cell r="C623" t="str">
            <v>PT. BAMBANG DJAJA</v>
          </cell>
        </row>
        <row r="624">
          <cell r="C624" t="str">
            <v>JL. RUNGKUT INDUSTRI III/56</v>
          </cell>
        </row>
        <row r="625">
          <cell r="C625" t="str">
            <v>SURABAYA 60293</v>
          </cell>
        </row>
        <row r="627">
          <cell r="C627" t="str">
            <v>PT. SINTRA SINARINDO ELEKTRIK</v>
          </cell>
        </row>
        <row r="628">
          <cell r="C628" t="str">
            <v>PERKANTORAN " KOTA GROGOL PERMAI"</v>
          </cell>
        </row>
        <row r="629">
          <cell r="C629" t="str">
            <v>BLOK H NO. 26</v>
          </cell>
        </row>
        <row r="630">
          <cell r="C630" t="str">
            <v>JL. PROF DR. LATUMETEN</v>
          </cell>
        </row>
        <row r="631">
          <cell r="C631" t="str">
            <v>JAKARTA 11460</v>
          </cell>
        </row>
        <row r="633">
          <cell r="C633" t="str">
            <v>PT. UNINDO</v>
          </cell>
        </row>
        <row r="634">
          <cell r="C634" t="str">
            <v>JL. SWADAYA PLN KLENDER</v>
          </cell>
        </row>
        <row r="635">
          <cell r="C635" t="str">
            <v>JAKARTA 13013</v>
          </cell>
        </row>
        <row r="637">
          <cell r="C637" t="str">
            <v>PT. MORAWA ELECTRIC TRANSBUANA</v>
          </cell>
        </row>
        <row r="638">
          <cell r="C638" t="str">
            <v>JL. PERNIAGAAN BARU NO. 48D - 50D</v>
          </cell>
        </row>
        <row r="639">
          <cell r="C639" t="str">
            <v>MEDAN 20111</v>
          </cell>
        </row>
        <row r="642">
          <cell r="C642" t="str">
            <v>KELOMPOK TRAFO 3 PHASA 160 KVA</v>
          </cell>
        </row>
        <row r="644">
          <cell r="C644" t="str">
            <v>PT. BAMBANG DJAJA</v>
          </cell>
        </row>
        <row r="645">
          <cell r="C645" t="str">
            <v>JL. RUNGKUT INDUSTRI III/56</v>
          </cell>
        </row>
        <row r="646">
          <cell r="C646" t="str">
            <v>SURABAYA 60293</v>
          </cell>
        </row>
        <row r="648">
          <cell r="C648" t="str">
            <v>PT. SINTRA SINARINDO ELEKTRIK</v>
          </cell>
        </row>
        <row r="649">
          <cell r="C649" t="str">
            <v>PERKANTORAN " KOTA GROGOL PERMAI"</v>
          </cell>
        </row>
        <row r="650">
          <cell r="C650" t="str">
            <v>BLOK H NO. 26</v>
          </cell>
        </row>
        <row r="651">
          <cell r="C651" t="str">
            <v>JL. PROF DR. LATUMETEN</v>
          </cell>
        </row>
        <row r="652">
          <cell r="C652" t="str">
            <v>JAKARTA 11460</v>
          </cell>
        </row>
        <row r="654">
          <cell r="C654" t="str">
            <v>PT. UNINDO</v>
          </cell>
        </row>
        <row r="655">
          <cell r="C655" t="str">
            <v>JL. SWADAYA PLN KLENDER</v>
          </cell>
        </row>
        <row r="656">
          <cell r="C656" t="str">
            <v>JAKARTA 13013</v>
          </cell>
        </row>
        <row r="658">
          <cell r="C658" t="str">
            <v>PT. ASATA UTAMA</v>
          </cell>
        </row>
        <row r="659">
          <cell r="C659" t="str">
            <v>JL. ALAYDRUS NO. 20</v>
          </cell>
        </row>
        <row r="660">
          <cell r="C660" t="str">
            <v>JAKARTA PUSAT 10130</v>
          </cell>
        </row>
        <row r="662">
          <cell r="B662" t="str">
            <v>B1063T</v>
          </cell>
          <cell r="C662" t="str">
            <v>Box 100 x 60 x 30 cm/Topi</v>
          </cell>
          <cell r="D662" t="str">
            <v>Buah</v>
          </cell>
          <cell r="E662">
            <v>0</v>
          </cell>
          <cell r="I662">
            <v>910000</v>
          </cell>
        </row>
        <row r="663">
          <cell r="B663" t="str">
            <v>B1084</v>
          </cell>
          <cell r="C663" t="str">
            <v>Box 100 x 80 x 40 cm</v>
          </cell>
          <cell r="D663" t="str">
            <v>Buah</v>
          </cell>
          <cell r="E663">
            <v>0</v>
          </cell>
          <cell r="I663">
            <v>1324700</v>
          </cell>
        </row>
        <row r="664">
          <cell r="B664" t="str">
            <v>B15753</v>
          </cell>
          <cell r="C664" t="str">
            <v>Box 150 x 75 x 30 cm</v>
          </cell>
          <cell r="D664" t="str">
            <v>Buah</v>
          </cell>
          <cell r="E664">
            <v>0</v>
          </cell>
          <cell r="I664">
            <v>1755000</v>
          </cell>
        </row>
        <row r="665">
          <cell r="B665" t="str">
            <v>B806025</v>
          </cell>
          <cell r="C665" t="str">
            <v>Box 80 x 60 x 25 cm</v>
          </cell>
          <cell r="D665" t="str">
            <v>Buah</v>
          </cell>
          <cell r="E665">
            <v>0</v>
          </cell>
          <cell r="I665">
            <v>650000</v>
          </cell>
        </row>
        <row r="666">
          <cell r="B666" t="str">
            <v>B1075T</v>
          </cell>
          <cell r="C666" t="str">
            <v>Box 100x 70 x 50 cm/Topi</v>
          </cell>
          <cell r="D666" t="str">
            <v>Buah</v>
          </cell>
          <cell r="E666">
            <v>0</v>
          </cell>
          <cell r="I666">
            <v>1170000</v>
          </cell>
        </row>
        <row r="667">
          <cell r="B667" t="str">
            <v>B123105</v>
          </cell>
          <cell r="C667" t="str">
            <v>Box 120x30x105</v>
          </cell>
          <cell r="D667" t="str">
            <v>Buah</v>
          </cell>
          <cell r="E667">
            <v>0</v>
          </cell>
          <cell r="I667">
            <v>0</v>
          </cell>
        </row>
        <row r="668">
          <cell r="B668" t="str">
            <v>b121138</v>
          </cell>
          <cell r="C668" t="str">
            <v>Box 120 x 110 x 38 cm / topi</v>
          </cell>
          <cell r="D668" t="str">
            <v>Buah</v>
          </cell>
          <cell r="E668">
            <v>0</v>
          </cell>
          <cell r="I668">
            <v>1950000</v>
          </cell>
        </row>
        <row r="669">
          <cell r="B669" t="str">
            <v>B15116T</v>
          </cell>
          <cell r="C669" t="str">
            <v>Box 150 x 110 x 60 cm/Topi</v>
          </cell>
          <cell r="D669" t="str">
            <v>Buah</v>
          </cell>
          <cell r="E669">
            <v>0</v>
          </cell>
          <cell r="I669">
            <v>2574000</v>
          </cell>
        </row>
        <row r="670">
          <cell r="B670" t="str">
            <v>B4252</v>
          </cell>
          <cell r="C670" t="str">
            <v xml:space="preserve">Box 40 x 25 x 20  cm </v>
          </cell>
          <cell r="D670" t="str">
            <v>Buah</v>
          </cell>
          <cell r="E670">
            <v>0</v>
          </cell>
          <cell r="I670">
            <v>0</v>
          </cell>
        </row>
        <row r="671">
          <cell r="B671" t="str">
            <v>B4325</v>
          </cell>
          <cell r="C671" t="str">
            <v>Box 40 x 30 x 25   cm</v>
          </cell>
          <cell r="D671" t="str">
            <v>Buah</v>
          </cell>
          <cell r="E671">
            <v>0</v>
          </cell>
          <cell r="I671">
            <v>156000</v>
          </cell>
        </row>
        <row r="672">
          <cell r="B672" t="str">
            <v>B44515</v>
          </cell>
          <cell r="C672" t="str">
            <v>Box 40 x 35 x 15   cm</v>
          </cell>
          <cell r="D672" t="str">
            <v>Buah</v>
          </cell>
          <cell r="E672">
            <v>0</v>
          </cell>
          <cell r="I672">
            <v>260000</v>
          </cell>
        </row>
        <row r="673">
          <cell r="B673" t="str">
            <v>B53515</v>
          </cell>
          <cell r="C673" t="str">
            <v>Box 50 x 35 x 15   cm</v>
          </cell>
          <cell r="D673" t="str">
            <v>Buah</v>
          </cell>
          <cell r="E673">
            <v>0</v>
          </cell>
          <cell r="I673">
            <v>260000</v>
          </cell>
        </row>
        <row r="674">
          <cell r="B674" t="str">
            <v>B5425</v>
          </cell>
          <cell r="C674" t="str">
            <v>Box 50 x 40 x 25   cm</v>
          </cell>
          <cell r="D674" t="str">
            <v>Buah</v>
          </cell>
          <cell r="E674">
            <v>0</v>
          </cell>
          <cell r="I674">
            <v>260000</v>
          </cell>
        </row>
        <row r="675">
          <cell r="B675" t="str">
            <v>B5425t</v>
          </cell>
          <cell r="C675" t="str">
            <v>Box 50 x 40 x 25   cm/Topi</v>
          </cell>
          <cell r="D675" t="str">
            <v>Buah</v>
          </cell>
          <cell r="E675">
            <v>0</v>
          </cell>
          <cell r="I675">
            <v>260000</v>
          </cell>
        </row>
        <row r="676">
          <cell r="B676" t="str">
            <v>B642</v>
          </cell>
          <cell r="C676" t="str">
            <v>Box 60 x 40 x 20   cm</v>
          </cell>
          <cell r="D676" t="str">
            <v>Buah</v>
          </cell>
          <cell r="E676">
            <v>0</v>
          </cell>
          <cell r="I676">
            <v>409500</v>
          </cell>
        </row>
        <row r="677">
          <cell r="B677" t="str">
            <v>B752T</v>
          </cell>
          <cell r="C677" t="str">
            <v>Box 70 x 50 x 20   cm/Topi</v>
          </cell>
          <cell r="D677" t="str">
            <v>Buah</v>
          </cell>
          <cell r="E677">
            <v>0</v>
          </cell>
          <cell r="I677">
            <v>455000</v>
          </cell>
        </row>
        <row r="678">
          <cell r="B678" t="str">
            <v>B752</v>
          </cell>
          <cell r="C678" t="str">
            <v>Box 70 x 50 x 20   cmi</v>
          </cell>
          <cell r="D678" t="str">
            <v>Buah</v>
          </cell>
          <cell r="E678">
            <v>0</v>
          </cell>
          <cell r="I678">
            <v>486200</v>
          </cell>
        </row>
        <row r="679">
          <cell r="B679" t="str">
            <v>B7525</v>
          </cell>
          <cell r="C679" t="str">
            <v>Box 70 x 50 x 25   cm</v>
          </cell>
          <cell r="D679" t="str">
            <v>Buah</v>
          </cell>
          <cell r="E679">
            <v>0</v>
          </cell>
          <cell r="I679">
            <v>455000</v>
          </cell>
        </row>
        <row r="680">
          <cell r="B680" t="str">
            <v>B753T</v>
          </cell>
          <cell r="C680" t="str">
            <v>Box 70 x 50 x 30   cm/Topi</v>
          </cell>
          <cell r="D680" t="str">
            <v>Buah</v>
          </cell>
          <cell r="E680">
            <v>0</v>
          </cell>
          <cell r="I680">
            <v>552500</v>
          </cell>
        </row>
        <row r="681">
          <cell r="B681" t="str">
            <v>B754</v>
          </cell>
          <cell r="C681" t="str">
            <v>Box 70 x 50 x 40   cm</v>
          </cell>
          <cell r="D681" t="str">
            <v>Buah</v>
          </cell>
          <cell r="E681">
            <v>0</v>
          </cell>
          <cell r="I681">
            <v>600000</v>
          </cell>
        </row>
        <row r="682">
          <cell r="B682" t="str">
            <v>B862</v>
          </cell>
          <cell r="C682" t="str">
            <v>Box 80 x 60 x 20   cm</v>
          </cell>
          <cell r="D682" t="str">
            <v>Buah</v>
          </cell>
          <cell r="E682">
            <v>0</v>
          </cell>
          <cell r="I682">
            <v>624000</v>
          </cell>
        </row>
        <row r="683">
          <cell r="B683" t="str">
            <v>B873</v>
          </cell>
          <cell r="C683" t="str">
            <v>Box 80 x 70 x 30   cm</v>
          </cell>
          <cell r="D683" t="str">
            <v>Buah</v>
          </cell>
          <cell r="E683">
            <v>0</v>
          </cell>
          <cell r="I683">
            <v>0</v>
          </cell>
        </row>
        <row r="684">
          <cell r="B684" t="str">
            <v>KNTN0</v>
          </cell>
          <cell r="C684" t="str">
            <v>Kaki NT NH 0</v>
          </cell>
          <cell r="D684" t="str">
            <v>Buah</v>
          </cell>
          <cell r="E684">
            <v>37375</v>
          </cell>
          <cell r="G684">
            <v>28750</v>
          </cell>
        </row>
        <row r="685">
          <cell r="B685" t="str">
            <v>KNTN00</v>
          </cell>
          <cell r="C685" t="str">
            <v>Kaki NT NH 00</v>
          </cell>
          <cell r="D685" t="str">
            <v>Buah</v>
          </cell>
          <cell r="E685">
            <v>26000</v>
          </cell>
          <cell r="G685">
            <v>20000</v>
          </cell>
        </row>
        <row r="686">
          <cell r="B686" t="str">
            <v>KNTN1</v>
          </cell>
          <cell r="C686" t="str">
            <v>Kaki NT NH 1</v>
          </cell>
          <cell r="D686" t="str">
            <v>Buah</v>
          </cell>
          <cell r="E686">
            <v>58500</v>
          </cell>
          <cell r="G686">
            <v>45000</v>
          </cell>
        </row>
        <row r="687">
          <cell r="B687" t="str">
            <v>KNTN2</v>
          </cell>
          <cell r="C687" t="str">
            <v>Kaki NT NH 2</v>
          </cell>
          <cell r="D687" t="str">
            <v>Buah</v>
          </cell>
          <cell r="E687">
            <v>78000</v>
          </cell>
          <cell r="G687">
            <v>60000</v>
          </cell>
        </row>
        <row r="688">
          <cell r="B688" t="str">
            <v>KNTN3</v>
          </cell>
          <cell r="C688" t="str">
            <v>Kaki NT NH 3</v>
          </cell>
          <cell r="D688" t="str">
            <v>Buah</v>
          </cell>
          <cell r="E688">
            <v>175500</v>
          </cell>
          <cell r="G688">
            <v>135000</v>
          </cell>
        </row>
        <row r="689">
          <cell r="B689" t="str">
            <v>GL</v>
          </cell>
          <cell r="C689" t="str">
            <v xml:space="preserve">Ground Lug </v>
          </cell>
          <cell r="D689" t="str">
            <v>Buah</v>
          </cell>
          <cell r="E689">
            <v>6500</v>
          </cell>
          <cell r="F689">
            <v>4500</v>
          </cell>
          <cell r="J689">
            <v>5000</v>
          </cell>
        </row>
        <row r="690">
          <cell r="B690" t="str">
            <v>SHCL</v>
          </cell>
          <cell r="C690" t="str">
            <v>Bolt Clevis  + Socket Eye</v>
          </cell>
          <cell r="D690" t="str">
            <v>Buah</v>
          </cell>
          <cell r="E690">
            <v>32500</v>
          </cell>
          <cell r="F690">
            <v>20000</v>
          </cell>
          <cell r="G690" t="str">
            <v>dp 10/4/07</v>
          </cell>
          <cell r="I690">
            <v>24000</v>
          </cell>
          <cell r="J690">
            <v>25000</v>
          </cell>
          <cell r="K690">
            <v>30000</v>
          </cell>
        </row>
        <row r="691">
          <cell r="B691" t="str">
            <v>jt31</v>
          </cell>
          <cell r="C691" t="str">
            <v>Jagrak Trafo 3 ph 1 Tiang</v>
          </cell>
          <cell r="D691" t="str">
            <v>Buah</v>
          </cell>
          <cell r="E691">
            <v>4082499.9999999995</v>
          </cell>
          <cell r="F691">
            <v>2950000</v>
          </cell>
        </row>
        <row r="692">
          <cell r="B692" t="str">
            <v>jt32</v>
          </cell>
          <cell r="C692" t="str">
            <v>Jagrak Trafo 3 ph 2 Tiang UNP 10</v>
          </cell>
          <cell r="D692" t="str">
            <v>Unit</v>
          </cell>
          <cell r="E692">
            <v>3852499.9999999995</v>
          </cell>
        </row>
        <row r="693">
          <cell r="B693" t="str">
            <v>NTF11</v>
          </cell>
          <cell r="C693" t="str">
            <v>NT Fius 100 A</v>
          </cell>
          <cell r="D693" t="str">
            <v>Buah</v>
          </cell>
          <cell r="E693">
            <v>0</v>
          </cell>
          <cell r="I693">
            <v>45500</v>
          </cell>
        </row>
        <row r="694">
          <cell r="B694" t="str">
            <v>NTF1125</v>
          </cell>
          <cell r="C694" t="str">
            <v>NT Fius 125 A</v>
          </cell>
          <cell r="D694" t="str">
            <v>Buah</v>
          </cell>
          <cell r="E694">
            <v>0</v>
          </cell>
          <cell r="I694">
            <v>45500</v>
          </cell>
        </row>
        <row r="695">
          <cell r="B695" t="str">
            <v>NTF116</v>
          </cell>
          <cell r="C695" t="str">
            <v>NT Fius 160 A</v>
          </cell>
          <cell r="D695" t="str">
            <v>Buah</v>
          </cell>
          <cell r="E695">
            <v>0</v>
          </cell>
          <cell r="I695">
            <v>45500</v>
          </cell>
        </row>
        <row r="696">
          <cell r="B696" t="str">
            <v>NTF120</v>
          </cell>
          <cell r="C696" t="str">
            <v>NT Fius 200 A</v>
          </cell>
          <cell r="D696" t="str">
            <v>Buah</v>
          </cell>
          <cell r="E696">
            <v>0</v>
          </cell>
          <cell r="I696">
            <v>45500</v>
          </cell>
        </row>
        <row r="697">
          <cell r="B697" t="str">
            <v>NTF125</v>
          </cell>
          <cell r="C697" t="str">
            <v>NT Fius 250 A</v>
          </cell>
          <cell r="D697" t="str">
            <v>Buah</v>
          </cell>
          <cell r="E697">
            <v>0</v>
          </cell>
          <cell r="I697">
            <v>52000</v>
          </cell>
        </row>
        <row r="698">
          <cell r="B698" t="str">
            <v>NTF130</v>
          </cell>
          <cell r="C698" t="str">
            <v>NT Fius 300 A</v>
          </cell>
          <cell r="D698" t="str">
            <v>Buah</v>
          </cell>
          <cell r="E698">
            <v>109500</v>
          </cell>
          <cell r="H698">
            <v>109500</v>
          </cell>
          <cell r="I698">
            <v>58500</v>
          </cell>
        </row>
        <row r="699">
          <cell r="B699" t="str">
            <v>NTF163</v>
          </cell>
          <cell r="C699" t="str">
            <v>NT Fius 63 A</v>
          </cell>
          <cell r="D699" t="str">
            <v>Buah</v>
          </cell>
          <cell r="E699">
            <v>0</v>
          </cell>
          <cell r="I699">
            <v>45500</v>
          </cell>
        </row>
        <row r="700">
          <cell r="B700" t="str">
            <v>NTF18</v>
          </cell>
          <cell r="C700" t="str">
            <v>NT Fius 80 A</v>
          </cell>
          <cell r="D700" t="str">
            <v>Buah</v>
          </cell>
          <cell r="E700">
            <v>0</v>
          </cell>
          <cell r="I700">
            <v>45500</v>
          </cell>
        </row>
        <row r="701">
          <cell r="B701" t="str">
            <v>NTF140</v>
          </cell>
          <cell r="C701" t="str">
            <v>Nt Fuse 400 A</v>
          </cell>
          <cell r="D701" t="str">
            <v>Buah</v>
          </cell>
          <cell r="E701">
            <v>0</v>
          </cell>
          <cell r="I701">
            <v>58500</v>
          </cell>
        </row>
        <row r="702">
          <cell r="B702" t="str">
            <v>ntf0032</v>
          </cell>
          <cell r="C702" t="str">
            <v>NT FUSE nh 00 32 A</v>
          </cell>
          <cell r="D702" t="str">
            <v>Buah</v>
          </cell>
          <cell r="E702">
            <v>0</v>
          </cell>
          <cell r="I702">
            <v>23400</v>
          </cell>
        </row>
        <row r="703">
          <cell r="B703" t="str">
            <v>ntf0080</v>
          </cell>
          <cell r="C703" t="str">
            <v>NT FUSE nh 00 80 A</v>
          </cell>
          <cell r="D703" t="str">
            <v>Buah</v>
          </cell>
          <cell r="E703">
            <v>0</v>
          </cell>
          <cell r="I703">
            <v>37375</v>
          </cell>
        </row>
        <row r="704">
          <cell r="B704" t="str">
            <v>m516</v>
          </cell>
          <cell r="C704" t="str">
            <v>Baut M516</v>
          </cell>
          <cell r="D704" t="str">
            <v>Buah</v>
          </cell>
          <cell r="E704">
            <v>0</v>
          </cell>
          <cell r="I704">
            <v>1750</v>
          </cell>
        </row>
        <row r="705">
          <cell r="B705" t="str">
            <v>pt</v>
          </cell>
          <cell r="C705" t="str">
            <v>Pondasi</v>
          </cell>
          <cell r="D705" t="str">
            <v>Unit (ls)</v>
          </cell>
          <cell r="E705">
            <v>0</v>
          </cell>
          <cell r="I705">
            <v>315000</v>
          </cell>
        </row>
        <row r="706">
          <cell r="B706" t="str">
            <v>mccbmg40</v>
          </cell>
          <cell r="C706" t="str">
            <v>MCCB 400 A ex MG</v>
          </cell>
          <cell r="D706" t="str">
            <v xml:space="preserve">Unit </v>
          </cell>
          <cell r="E706">
            <v>0</v>
          </cell>
          <cell r="I706">
            <v>5062500</v>
          </cell>
        </row>
        <row r="707">
          <cell r="C707" t="str">
            <v>Bus Bar</v>
          </cell>
          <cell r="D707" t="str">
            <v>meter</v>
          </cell>
        </row>
      </sheetData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>
        <row r="12">
          <cell r="D12">
            <v>0.54400000000000004</v>
          </cell>
        </row>
      </sheetData>
      <sheetData sheetId="9">
        <row r="12">
          <cell r="D12">
            <v>0.54400000000000004</v>
          </cell>
        </row>
      </sheetData>
      <sheetData sheetId="10">
        <row r="12">
          <cell r="D12">
            <v>0.54400000000000004</v>
          </cell>
        </row>
      </sheetData>
      <sheetData sheetId="11">
        <row r="12">
          <cell r="D12">
            <v>0.54400000000000004</v>
          </cell>
        </row>
      </sheetData>
      <sheetData sheetId="12">
        <row r="12">
          <cell r="D12">
            <v>0.54400000000000004</v>
          </cell>
        </row>
      </sheetData>
      <sheetData sheetId="13">
        <row r="12">
          <cell r="D12">
            <v>0.54400000000000004</v>
          </cell>
        </row>
      </sheetData>
      <sheetData sheetId="14">
        <row r="12">
          <cell r="D12">
            <v>0.54400000000000004</v>
          </cell>
        </row>
      </sheetData>
      <sheetData sheetId="15">
        <row r="12">
          <cell r="D12">
            <v>0.54400000000000004</v>
          </cell>
        </row>
      </sheetData>
      <sheetData sheetId="16">
        <row r="12">
          <cell r="D12">
            <v>0.54400000000000004</v>
          </cell>
        </row>
      </sheetData>
      <sheetData sheetId="17">
        <row r="12">
          <cell r="D12">
            <v>0.54400000000000004</v>
          </cell>
        </row>
      </sheetData>
      <sheetData sheetId="18">
        <row r="12">
          <cell r="D12">
            <v>0.54400000000000004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INPUT DATA_REKAP TAG PPFA"/>
      <sheetName val="MON_PPFA"/>
      <sheetName val="REKAP ANGGARAN"/>
      <sheetName val="DAFTAR ALL PEKERJAAN"/>
      <sheetName val="REALISASI ANGGARAN"/>
      <sheetName val="REKAP MON"/>
      <sheetName val="Tag_rutin"/>
      <sheetName val="Daftar pengiriman faktur pajak"/>
      <sheetName val="Surat pengiriman  FP"/>
      <sheetName val="untuk rekon PPN"/>
      <sheetName val="D2. ANALISA HS INSHAR"/>
      <sheetName val="E3. ANALISA HS HAR TEK SUTM"/>
      <sheetName val="E6. ANALISA HS HAR"/>
    </sheetNames>
    <sheetDataSet>
      <sheetData sheetId="0">
        <row r="2">
          <cell r="A2" t="str">
            <v>Januari</v>
          </cell>
          <cell r="E2" t="str">
            <v>PPh 22</v>
          </cell>
          <cell r="F2" t="str">
            <v>Nota Dinas</v>
          </cell>
          <cell r="G2" t="str">
            <v>Pos 53 Sarana</v>
          </cell>
        </row>
        <row r="3">
          <cell r="E3" t="str">
            <v>PPh 23</v>
          </cell>
          <cell r="F3" t="str">
            <v>Kontrak</v>
          </cell>
          <cell r="G3" t="str">
            <v>Pos 54 IT</v>
          </cell>
        </row>
        <row r="4">
          <cell r="E4" t="str">
            <v>PPh 4 (2)</v>
          </cell>
          <cell r="G4">
            <v>0</v>
          </cell>
        </row>
        <row r="5">
          <cell r="E5" t="str">
            <v>PPh 21</v>
          </cell>
          <cell r="G5" t="str">
            <v xml:space="preserve">001/53222/B-KHA/I/2015   </v>
          </cell>
        </row>
        <row r="6">
          <cell r="E6" t="str">
            <v>SKB</v>
          </cell>
          <cell r="G6" t="str">
            <v xml:space="preserve">002/53213/B-DIS/I/2015    </v>
          </cell>
        </row>
        <row r="7">
          <cell r="E7" t="str">
            <v>tdk dikenakan PPh</v>
          </cell>
          <cell r="G7" t="str">
            <v xml:space="preserve">003/544/B-AGA/I/2015     </v>
          </cell>
        </row>
        <row r="8">
          <cell r="G8">
            <v>0</v>
          </cell>
        </row>
        <row r="9">
          <cell r="G9">
            <v>0</v>
          </cell>
        </row>
        <row r="10">
          <cell r="G10">
            <v>0</v>
          </cell>
        </row>
        <row r="11">
          <cell r="G11">
            <v>0</v>
          </cell>
        </row>
        <row r="12">
          <cell r="G12">
            <v>0</v>
          </cell>
        </row>
        <row r="13">
          <cell r="G13">
            <v>0</v>
          </cell>
        </row>
        <row r="14">
          <cell r="G14">
            <v>0</v>
          </cell>
        </row>
        <row r="15">
          <cell r="G15">
            <v>0</v>
          </cell>
        </row>
        <row r="16">
          <cell r="G16">
            <v>0</v>
          </cell>
        </row>
        <row r="17">
          <cell r="G17">
            <v>0</v>
          </cell>
        </row>
        <row r="18">
          <cell r="G18">
            <v>0</v>
          </cell>
        </row>
        <row r="19">
          <cell r="G19">
            <v>0</v>
          </cell>
        </row>
        <row r="20">
          <cell r="G20">
            <v>0</v>
          </cell>
        </row>
        <row r="21">
          <cell r="G21">
            <v>0</v>
          </cell>
        </row>
        <row r="22">
          <cell r="G22">
            <v>0</v>
          </cell>
        </row>
        <row r="23">
          <cell r="G23">
            <v>0</v>
          </cell>
        </row>
        <row r="24">
          <cell r="G24">
            <v>0</v>
          </cell>
        </row>
        <row r="25">
          <cell r="G25">
            <v>0</v>
          </cell>
        </row>
        <row r="26">
          <cell r="G26">
            <v>0</v>
          </cell>
        </row>
        <row r="27">
          <cell r="G27">
            <v>0</v>
          </cell>
        </row>
        <row r="28">
          <cell r="G28">
            <v>0</v>
          </cell>
        </row>
        <row r="29">
          <cell r="G29">
            <v>0</v>
          </cell>
        </row>
        <row r="30">
          <cell r="G30">
            <v>0</v>
          </cell>
        </row>
        <row r="31">
          <cell r="G31">
            <v>0</v>
          </cell>
        </row>
        <row r="32">
          <cell r="G32">
            <v>0</v>
          </cell>
        </row>
        <row r="33">
          <cell r="G33">
            <v>0</v>
          </cell>
        </row>
        <row r="34">
          <cell r="G34">
            <v>0</v>
          </cell>
        </row>
        <row r="35">
          <cell r="G35">
            <v>0</v>
          </cell>
        </row>
        <row r="36">
          <cell r="G36">
            <v>0</v>
          </cell>
        </row>
        <row r="37">
          <cell r="G37">
            <v>0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  <row r="41">
          <cell r="G41">
            <v>0</v>
          </cell>
        </row>
        <row r="42">
          <cell r="G42">
            <v>0</v>
          </cell>
        </row>
        <row r="43">
          <cell r="G43">
            <v>0</v>
          </cell>
        </row>
        <row r="44">
          <cell r="G44">
            <v>0</v>
          </cell>
        </row>
        <row r="45">
          <cell r="G45">
            <v>0</v>
          </cell>
        </row>
        <row r="46">
          <cell r="G46">
            <v>0</v>
          </cell>
        </row>
        <row r="47">
          <cell r="G47">
            <v>0</v>
          </cell>
        </row>
        <row r="48">
          <cell r="G48">
            <v>0</v>
          </cell>
        </row>
        <row r="49">
          <cell r="G49">
            <v>0</v>
          </cell>
        </row>
        <row r="50">
          <cell r="G50">
            <v>0</v>
          </cell>
        </row>
        <row r="51">
          <cell r="G51">
            <v>0</v>
          </cell>
        </row>
        <row r="52">
          <cell r="G52">
            <v>0</v>
          </cell>
        </row>
        <row r="53">
          <cell r="G53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Kamus"/>
      <sheetName val="E3. ANALISA HS HAR TEK SUTM"/>
      <sheetName val="E6. ANALISA HS HAR"/>
      <sheetName val="Jasa"/>
      <sheetName val="M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umsi"/>
      <sheetName val="Jasa"/>
      <sheetName val="Mat"/>
      <sheetName val="data"/>
      <sheetName val="EQUIPMENT"/>
      <sheetName val="Kontrol"/>
      <sheetName val="Source HPI"/>
      <sheetName val="Source HP"/>
      <sheetName val="NerSubsis"/>
      <sheetName val="Lembar1"/>
      <sheetName val="Lembar2"/>
      <sheetName val="Resume"/>
      <sheetName val="input-cost"/>
      <sheetName val="Harga BBM Indonesia"/>
      <sheetName val="Pend.Jenis (5)"/>
      <sheetName val="ap lt angung"/>
      <sheetName val="MASTER"/>
      <sheetName val="prod03"/>
      <sheetName val="Adj"/>
      <sheetName val="chemca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al Judul"/>
      <sheetName val="KWH GI"/>
      <sheetName val="EXIM"/>
      <sheetName val="PMT"/>
      <sheetName val="Monitoring Kerja PMT"/>
      <sheetName val="SAIDI-SAIFI"/>
      <sheetName val="mutasi trafo"/>
      <sheetName val="LOAD TRAFO"/>
      <sheetName val="Monitoring Beban Trafo"/>
      <sheetName val="Recloser (2)"/>
      <sheetName val="ABSW"/>
      <sheetName val="GANGGUAN FCO"/>
      <sheetName val="GANGGUAN FCO (2)"/>
      <sheetName val="LAP KWH METER"/>
      <sheetName val="LAP MCB RUSAK"/>
      <sheetName val="Monitoring Penyegelan"/>
      <sheetName val="6-segel RBG1"/>
      <sheetName val="7-segel RBG2"/>
      <sheetName val="8-segel RBG2P2TL"/>
      <sheetName val="Inventarisasi Jaringan"/>
      <sheetName val="LR"/>
      <sheetName val="Jasa"/>
      <sheetName val="Mat"/>
      <sheetName val="LAIN2"/>
      <sheetName val="Rekap PMG."/>
      <sheetName val="Cover"/>
      <sheetName val="FORM-B"/>
      <sheetName val="DeVIASI"/>
      <sheetName val="KoMposisi"/>
      <sheetName val="Usulan"/>
      <sheetName val="UPDATE 25 JANUARI 2007"/>
      <sheetName val="data"/>
      <sheetName val="BERKAS"/>
      <sheetName val="Database"/>
      <sheetName val="W-NAD"/>
      <sheetName val="Neraca seAPJ"/>
      <sheetName val="TABEL"/>
      <sheetName val="MATERIAL juni 05"/>
      <sheetName val="UshDeb00"/>
      <sheetName val="Smg"/>
      <sheetName val="W1"/>
      <sheetName val="aruskas"/>
      <sheetName val="Hal-1"/>
      <sheetName val="01 A"/>
      <sheetName val="DTU"/>
      <sheetName val="A1 pri123"/>
      <sheetName val="4SM00369 &amp; 4SM00370 "/>
      <sheetName val="Bangsri"/>
      <sheetName val="Blora "/>
      <sheetName val="Cepu"/>
      <sheetName val="Jepara"/>
      <sheetName val="Juwana"/>
      <sheetName val="Kudus"/>
      <sheetName val="Pati"/>
      <sheetName val="Rembang"/>
      <sheetName val="PICKUP"/>
    </sheetNames>
    <sheetDataSet>
      <sheetData sheetId="0" refreshError="1"/>
      <sheetData sheetId="1" refreshError="1"/>
      <sheetData sheetId="2" refreshError="1"/>
      <sheetData sheetId="3">
        <row r="13">
          <cell r="D13" t="str">
            <v>PMT RB4</v>
          </cell>
        </row>
        <row r="14">
          <cell r="D14" t="str">
            <v>OCR RB3-229/15</v>
          </cell>
        </row>
        <row r="15">
          <cell r="D15" t="str">
            <v>PMT RB4</v>
          </cell>
        </row>
        <row r="16">
          <cell r="D16" t="str">
            <v>OCR RB4-124</v>
          </cell>
        </row>
        <row r="17">
          <cell r="D17" t="str">
            <v>PMT RB6</v>
          </cell>
        </row>
        <row r="18">
          <cell r="D18" t="str">
            <v>OCR RB6-293</v>
          </cell>
        </row>
        <row r="19">
          <cell r="D19" t="str">
            <v>PMT RB5</v>
          </cell>
        </row>
        <row r="20">
          <cell r="D20" t="str">
            <v>PMT RB3</v>
          </cell>
        </row>
        <row r="21">
          <cell r="D21" t="str">
            <v>PMT RB4</v>
          </cell>
        </row>
        <row r="22">
          <cell r="D22" t="str">
            <v>PMT RB4</v>
          </cell>
        </row>
        <row r="23">
          <cell r="D23" t="str">
            <v>OCR RB6-293</v>
          </cell>
        </row>
        <row r="24">
          <cell r="D24" t="str">
            <v>PMT RB1</v>
          </cell>
        </row>
        <row r="25">
          <cell r="D25" t="str">
            <v>PMT RB3</v>
          </cell>
        </row>
        <row r="26">
          <cell r="D26" t="str">
            <v>PMT RB3</v>
          </cell>
        </row>
        <row r="27">
          <cell r="D27" t="str">
            <v>PMT RB3</v>
          </cell>
        </row>
        <row r="28">
          <cell r="D28" t="str">
            <v>OCR RB6-293</v>
          </cell>
        </row>
        <row r="29">
          <cell r="D29" t="str">
            <v>PMT RB3</v>
          </cell>
        </row>
        <row r="30">
          <cell r="D30" t="str">
            <v>PMT RB4</v>
          </cell>
        </row>
        <row r="31">
          <cell r="D31" t="str">
            <v>PMT RB6</v>
          </cell>
        </row>
        <row r="32">
          <cell r="D32" t="str">
            <v>PMT RB3</v>
          </cell>
        </row>
        <row r="33">
          <cell r="D33" t="str">
            <v>PMT RB5</v>
          </cell>
        </row>
        <row r="34">
          <cell r="D34" t="str">
            <v>PMT RB4</v>
          </cell>
        </row>
        <row r="35">
          <cell r="D35" t="str">
            <v>PMT RB5</v>
          </cell>
        </row>
        <row r="36">
          <cell r="D36" t="str">
            <v>PMT RB1</v>
          </cell>
        </row>
        <row r="37">
          <cell r="D37" t="str">
            <v>PMT RB4</v>
          </cell>
        </row>
        <row r="38">
          <cell r="D38" t="str">
            <v>PMT RB1</v>
          </cell>
        </row>
        <row r="41">
          <cell r="D41" t="str">
            <v>INC 1</v>
          </cell>
        </row>
        <row r="42">
          <cell r="D42">
            <v>0</v>
          </cell>
        </row>
        <row r="46">
          <cell r="D46" t="str">
            <v>MENGETAHUI</v>
          </cell>
        </row>
        <row r="47">
          <cell r="D47" t="str">
            <v>MANAGER</v>
          </cell>
        </row>
        <row r="51">
          <cell r="D51" t="str">
            <v>( MUJI SUPRAPTONO )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-B"/>
      <sheetName val="REKAP"/>
      <sheetName val="FORM_B"/>
      <sheetName val="PMT"/>
      <sheetName val="Asumsi"/>
      <sheetName val="Cover"/>
      <sheetName val="W-NAD"/>
      <sheetName val="Jasa"/>
      <sheetName val="Mat"/>
      <sheetName val="UPDATE 25 JANUARI 2007"/>
      <sheetName val="Resume"/>
      <sheetName val="NO. PRK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Daftar Isi"/>
      <sheetName val="Asumsi"/>
      <sheetName val="PTKU"/>
      <sheetName val="LabaRugi Unsur"/>
      <sheetName val="LabaRugi Fungsi"/>
      <sheetName val="Penjelas"/>
      <sheetName val="JualGTarif(11A)"/>
      <sheetName val="PendOpLain(11B)"/>
      <sheetName val="IkhtisarBiop(12.0)"/>
      <sheetName val="PembelianiTL(12A1"/>
      <sheetName val="SewaPemb(12A2)"/>
      <sheetName val="BBMJenis(12B1)"/>
      <sheetName val="ProduksiTL(12B2)"/>
      <sheetName val="HarMat(12C1)"/>
      <sheetName val="HarJabor(12C2)"/>
      <sheetName val="BBaku(12C3)"/>
      <sheetName val="BPeg-F(12D1)"/>
      <sheetName val="Bipeg-U(12D2)"/>
      <sheetName val="BOLain(12E1)"/>
      <sheetName val="BOLain(12E2)"/>
      <sheetName val="PendaLuOp(13)"/>
      <sheetName val="BiLuOp(14)"/>
      <sheetName val="BiPinjamin(15)"/>
      <sheetName val="PenjTL(18)"/>
      <sheetName val="LabaRugi Lainnya 2005(20)"/>
      <sheetName val="LabaRugi Unsur2004(21A)"/>
      <sheetName val="LabaRugi Fungsi2004(21B)"/>
      <sheetName val="L_23"/>
      <sheetName val="FORM-B"/>
      <sheetName val="UshDeb00"/>
      <sheetName val="PMT"/>
      <sheetName val="Laba (Rugi) Per Unsur"/>
      <sheetName val="AHS-JTR"/>
      <sheetName val="RINCIAN HARGA MATERIAL"/>
      <sheetName val="MOTOSO"/>
      <sheetName val="Rekap Anl"/>
      <sheetName val="Harga Satuan"/>
      <sheetName val="3_Perluasan SUTM"/>
      <sheetName val="1_Perluasan 100 kVA"/>
      <sheetName val="LR"/>
      <sheetName val="AHS-JTM"/>
      <sheetName val="Isian Biodata"/>
      <sheetName val="W1"/>
      <sheetName val="tm_rab"/>
      <sheetName val="tr_rab"/>
      <sheetName val="Kamus"/>
      <sheetName val="DENPASAR"/>
      <sheetName val="Kontrol"/>
      <sheetName val="data"/>
      <sheetName val="Usulan"/>
      <sheetName val="Resource Plan (2)"/>
      <sheetName val="APBN"/>
      <sheetName val="HB2"/>
    </sheetNames>
    <sheetDataSet>
      <sheetData sheetId="0" refreshError="1"/>
      <sheetData sheetId="1" refreshError="1"/>
      <sheetData sheetId="2" refreshError="1">
        <row r="2">
          <cell r="V2" t="str">
            <v>2005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_5"/>
      <sheetName val="L_4"/>
      <sheetName val="L_3"/>
      <sheetName val="L_2"/>
      <sheetName val="L_1"/>
      <sheetName val="307_309"/>
      <sheetName val="T307"/>
      <sheetName val="T309"/>
      <sheetName val="GRAFIK"/>
      <sheetName val="GRAFIK (2)"/>
      <sheetName val="SUSUT"/>
      <sheetName val="T_TM"/>
      <sheetName val="UNIT3"/>
      <sheetName val="BENDERA"/>
      <sheetName val="UNIT_RINCI"/>
      <sheetName val="INPBA"/>
      <sheetName val="STAND"/>
      <sheetName val="APJ+PLTU_RBG"/>
      <sheetName val="APJ"/>
      <sheetName val="APJ2"/>
      <sheetName val="BA"/>
      <sheetName val="EXIM_UPJ"/>
      <sheetName val="EXIM_APJ"/>
      <sheetName val="KDS"/>
      <sheetName val="JPR"/>
      <sheetName val="BGS"/>
      <sheetName val="PTI"/>
      <sheetName val="JWN"/>
      <sheetName val="RBG"/>
      <sheetName val="BLA"/>
      <sheetName val="CPU"/>
      <sheetName val="INDEX"/>
      <sheetName val="FORM-B"/>
      <sheetName val="TERBILANG 2"/>
      <sheetName val="SPPK03"/>
      <sheetName val="Tgl"/>
      <sheetName val="Rms"/>
      <sheetName val="cv"/>
      <sheetName val="Data Isian"/>
      <sheetName val="und 1"/>
      <sheetName val="und 2"/>
      <sheetName val="und 3"/>
      <sheetName val="BAHPSP"/>
      <sheetName val="Usulan"/>
      <sheetName val="SrtPerny"/>
      <sheetName val="Pen.Pmn"/>
      <sheetName val="Pem.Pemn"/>
      <sheetName val="Penj.Pmn"/>
      <sheetName val="Perjanj"/>
      <sheetName val="Jan"/>
      <sheetName val="Peb"/>
      <sheetName val="Mar"/>
      <sheetName val="Apr"/>
      <sheetName val="Mei"/>
      <sheetName val="Jun"/>
      <sheetName val="Jul"/>
      <sheetName val="Lampiran 2.1"/>
      <sheetName val="per UPJ"/>
      <sheetName val="Neraca seAPJ"/>
      <sheetName val="Rayon"/>
      <sheetName val="Bms"/>
      <sheetName val="Pbg"/>
      <sheetName val="Bjn"/>
      <sheetName val="Wbo"/>
      <sheetName val="Ajb"/>
      <sheetName val="Wng"/>
      <sheetName val="Agt"/>
      <sheetName val="Sep"/>
      <sheetName val="Okt"/>
      <sheetName val="Nop"/>
      <sheetName val="Des"/>
      <sheetName val="DTU"/>
      <sheetName val="APBN"/>
      <sheetName val="Jasa"/>
      <sheetName val="Mat"/>
      <sheetName val="aruskas"/>
      <sheetName val="Hal-1"/>
      <sheetName val="12RB09_SE217_KDS_2011"/>
      <sheetName val="W-NAD"/>
      <sheetName val="UPDATE 25 JANUARI 2007"/>
      <sheetName val="DESEMBER"/>
      <sheetName val="DeVIASI"/>
      <sheetName val="KoMposisi"/>
      <sheetName val="PMT"/>
      <sheetName val="LAMP_1L"/>
      <sheetName val="LAMP_4L"/>
      <sheetName val="LAMP_5L"/>
      <sheetName val="LAMP_7L"/>
      <sheetName val="NO. PRK"/>
      <sheetName val="Smg"/>
      <sheetName val="Cover"/>
      <sheetName val="D2. ANALISA HS INSHAR"/>
      <sheetName val="Asumsi"/>
      <sheetName val="LR"/>
      <sheetName val="ca"/>
      <sheetName val="UPAH 2018"/>
      <sheetName val="Daftar Harga 2018"/>
      <sheetName val="x"/>
      <sheetName val="SOURCE"/>
      <sheetName val="HB BARU"/>
      <sheetName val="MENU"/>
      <sheetName val="PARAMETER"/>
    </sheetNames>
    <sheetDataSet>
      <sheetData sheetId="0">
        <row r="2">
          <cell r="F2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>
        <row r="2">
          <cell r="F2">
            <v>1</v>
          </cell>
        </row>
      </sheetData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HS - Personel"/>
      <sheetName val="AHS - Non Personel"/>
      <sheetName val="FORM-B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uskas"/>
      <sheetName val="Hal-1"/>
      <sheetName val="Asumsi"/>
      <sheetName val="Sheet3"/>
      <sheetName val="TRANS"/>
      <sheetName val="000000"/>
      <sheetName val="NERACA"/>
      <sheetName val="10 INDIKATOR"/>
      <sheetName val="VALUE"/>
      <sheetName val="Indikator210"/>
      <sheetName val="Indikator215"/>
      <sheetName val="Hal-2"/>
      <sheetName val="Hal-3"/>
      <sheetName val="Hal-4"/>
      <sheetName val="Hal-5"/>
      <sheetName val="Hal-6"/>
      <sheetName val="Hal-7"/>
      <sheetName val="Hal8-13"/>
      <sheetName val="Hal-14"/>
      <sheetName val="Hal-15"/>
      <sheetName val="Hal-16"/>
      <sheetName val="PEND-ARUS"/>
      <sheetName val="PEND-BBM"/>
      <sheetName val="PEND-HAR"/>
      <sheetName val="PEND-PEG"/>
      <sheetName val="PEND-ADM"/>
      <sheetName val="FORMA"/>
      <sheetName val="FORMB"/>
      <sheetName val="REKAP"/>
      <sheetName val="SCHEDULE"/>
      <sheetName val="PENDUKUNG"/>
      <sheetName val="LabaRugi"/>
      <sheetName val="FORM-B"/>
      <sheetName val="Hal_1"/>
      <sheetName val="Program Per Area Detil"/>
      <sheetName val="DESEMBER"/>
      <sheetName val="INPBA"/>
      <sheetName val="DENPASAR"/>
      <sheetName val="PROG-RKAP"/>
      <sheetName val="L_23"/>
      <sheetName val="ap lt angung"/>
      <sheetName val="BPP tw.IV 2016"/>
      <sheetName val="AHS - Non Personel"/>
    </sheetNames>
    <sheetDataSet>
      <sheetData sheetId="0" refreshError="1">
        <row r="110">
          <cell r="A110" t="str">
            <v>REKAPITULASI  ARUS KAS ( CASH FLOW )</v>
          </cell>
        </row>
        <row r="111">
          <cell r="A111" t="str">
            <v>TAHUN 2002</v>
          </cell>
        </row>
        <row r="112">
          <cell r="A112" t="str">
            <v>(Dalam Ribuan Rupiah)</v>
          </cell>
        </row>
        <row r="114">
          <cell r="A114" t="str">
            <v>NO.</v>
          </cell>
          <cell r="B114" t="str">
            <v>U R A I A N</v>
          </cell>
          <cell r="H114" t="str">
            <v>TRIWULAN - I</v>
          </cell>
          <cell r="K114" t="str">
            <v>TRIWULAN - II</v>
          </cell>
          <cell r="N114" t="str">
            <v>TRIWULAN - III</v>
          </cell>
          <cell r="Q114" t="str">
            <v>TRIWULAN - IV</v>
          </cell>
          <cell r="T114" t="str">
            <v>JUMLAH</v>
          </cell>
        </row>
        <row r="115">
          <cell r="H115" t="str">
            <v>Jan</v>
          </cell>
          <cell r="I115" t="str">
            <v>Feb</v>
          </cell>
          <cell r="J115" t="str">
            <v>Mar</v>
          </cell>
          <cell r="K115" t="str">
            <v>Apr</v>
          </cell>
          <cell r="L115" t="str">
            <v>Mei</v>
          </cell>
          <cell r="M115" t="str">
            <v>Jun</v>
          </cell>
          <cell r="N115" t="str">
            <v>Jul</v>
          </cell>
          <cell r="O115" t="str">
            <v>Agust</v>
          </cell>
          <cell r="P115" t="str">
            <v>Sep</v>
          </cell>
          <cell r="Q115" t="str">
            <v>Okt</v>
          </cell>
          <cell r="R115" t="str">
            <v>Nop</v>
          </cell>
          <cell r="S115" t="str">
            <v>Des</v>
          </cell>
        </row>
        <row r="116">
          <cell r="A116" t="str">
            <v>I.</v>
          </cell>
          <cell r="B116" t="str">
            <v>SALDO AWAL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</row>
        <row r="117">
          <cell r="A117" t="str">
            <v>II.</v>
          </cell>
          <cell r="B117" t="str">
            <v>AKTIVITAS OPERASI</v>
          </cell>
        </row>
        <row r="118">
          <cell r="B118" t="str">
            <v>Penerimaan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</row>
        <row r="119">
          <cell r="B119" t="str">
            <v>Pengeluaran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</row>
        <row r="120">
          <cell r="B120" t="str">
            <v>Penerimaan / (Pengeluaran)</v>
          </cell>
        </row>
        <row r="121">
          <cell r="B121" t="str">
            <v>1.</v>
          </cell>
          <cell r="C121" t="str">
            <v>Pendapatan Penjualan Tenaga listrik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</row>
        <row r="122">
          <cell r="B122" t="str">
            <v>2.</v>
          </cell>
          <cell r="C122" t="str">
            <v>Penerimaan Biaya Penyambungan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</row>
        <row r="123">
          <cell r="B123" t="str">
            <v>3.</v>
          </cell>
          <cell r="C123" t="str">
            <v>Penerimaan UJL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</row>
        <row r="124">
          <cell r="B124" t="str">
            <v>4.</v>
          </cell>
          <cell r="C124" t="str">
            <v>Pendapatan operasi lainnya :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</row>
        <row r="125">
          <cell r="C125" t="str">
            <v>A.</v>
          </cell>
          <cell r="D125" t="str">
            <v xml:space="preserve">Sewa: trafo, tiang, dll  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</row>
        <row r="126">
          <cell r="C126" t="str">
            <v>B.</v>
          </cell>
          <cell r="D126" t="str">
            <v xml:space="preserve">Sambungan pesta 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</row>
        <row r="127">
          <cell r="C127" t="str">
            <v>C.</v>
          </cell>
          <cell r="D127" t="str">
            <v>Penambahan daya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</row>
        <row r="128">
          <cell r="C128" t="str">
            <v>D.</v>
          </cell>
          <cell r="D128" t="str">
            <v>Ts. Opal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</row>
        <row r="129">
          <cell r="C129" t="str">
            <v>E.</v>
          </cell>
          <cell r="D129" t="str">
            <v>Denda keterlambatan pembayaran listrik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</row>
        <row r="130">
          <cell r="B130" t="str">
            <v>5.</v>
          </cell>
          <cell r="C130" t="str">
            <v>Biaya Operasi ( )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</row>
        <row r="131">
          <cell r="C131" t="str">
            <v>A.</v>
          </cell>
          <cell r="D131" t="str">
            <v>Pembelian Tenaga listrik :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</row>
        <row r="132">
          <cell r="C132" t="str">
            <v>B.</v>
          </cell>
          <cell r="D132" t="str">
            <v>PSKSK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</row>
        <row r="133">
          <cell r="C133" t="str">
            <v>C.</v>
          </cell>
          <cell r="D133" t="str">
            <v>Sewa disel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</row>
        <row r="134">
          <cell r="C134" t="str">
            <v>D.</v>
          </cell>
          <cell r="D134" t="str">
            <v>Bahan bakar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</row>
        <row r="135">
          <cell r="C135" t="str">
            <v>E.</v>
          </cell>
          <cell r="D135" t="str">
            <v>Ongkos Angkut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</row>
        <row r="136">
          <cell r="C136" t="str">
            <v>F.</v>
          </cell>
          <cell r="D136" t="str">
            <v>Minyak Pelumas / bahan kimia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</row>
        <row r="137">
          <cell r="C137" t="str">
            <v>G.</v>
          </cell>
          <cell r="D137" t="str">
            <v>Pemeliharaan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</row>
        <row r="138">
          <cell r="D138" t="str">
            <v>a.</v>
          </cell>
          <cell r="F138" t="str">
            <v>Material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</row>
        <row r="139">
          <cell r="D139" t="str">
            <v>b.</v>
          </cell>
          <cell r="F139" t="str">
            <v>Jasa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</row>
        <row r="140">
          <cell r="C140" t="str">
            <v>H.</v>
          </cell>
          <cell r="D140" t="str">
            <v>Biaya Kepegawaian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</row>
        <row r="141">
          <cell r="C141" t="str">
            <v>I.</v>
          </cell>
          <cell r="D141" t="str">
            <v>Biaya Administrasi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</row>
        <row r="142">
          <cell r="B142" t="str">
            <v>6.</v>
          </cell>
          <cell r="C142" t="str">
            <v>Pendapatan / (Pengeluaran) Diluar Operasi</v>
          </cell>
        </row>
        <row r="143">
          <cell r="C143" t="str">
            <v>A.</v>
          </cell>
          <cell r="D143" t="str">
            <v>Pendapatan diluar operasi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</row>
        <row r="144">
          <cell r="C144" t="str">
            <v>B.</v>
          </cell>
          <cell r="D144" t="str">
            <v>Pengeluaran Diluar Operasi ( )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</row>
        <row r="145">
          <cell r="B145" t="str">
            <v>7.</v>
          </cell>
          <cell r="C145" t="str">
            <v>TRANSFER IURAN KE YDP</v>
          </cell>
        </row>
        <row r="146">
          <cell r="B146" t="str">
            <v>8.</v>
          </cell>
          <cell r="C146" t="str">
            <v>DROPING DARI YDP UNTUK PEMBAYARAN PENSIUN</v>
          </cell>
        </row>
        <row r="147">
          <cell r="B147" t="str">
            <v>9.</v>
          </cell>
          <cell r="C147" t="str">
            <v>TRANSFER KE PLN KANTOR WILAYAH</v>
          </cell>
        </row>
        <row r="148">
          <cell r="B148" t="str">
            <v>10.</v>
          </cell>
          <cell r="C148" t="str">
            <v>DROPPING DARI PLN KANTOR WILAYAH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</row>
        <row r="150">
          <cell r="B150" t="str">
            <v>JUMLAH KAS BERSIH DARI AKTIVITAS OPERASI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</row>
        <row r="152">
          <cell r="A152" t="str">
            <v>III</v>
          </cell>
          <cell r="B152" t="str">
            <v>ARUS KAS DARI AKTIVITAS INVESTASI</v>
          </cell>
        </row>
        <row r="153">
          <cell r="B153" t="str">
            <v>1.</v>
          </cell>
          <cell r="C153" t="str">
            <v>Investasi pendirian tetap ( )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</row>
        <row r="154">
          <cell r="B154" t="str">
            <v>2.</v>
          </cell>
          <cell r="C154" t="str">
            <v>Investasi pendirian tetap sambungan baru ( )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</row>
        <row r="155">
          <cell r="B155" t="str">
            <v>3.</v>
          </cell>
          <cell r="C155" t="str">
            <v>Investasi barang gerak/inventaris ( )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</row>
        <row r="156">
          <cell r="B156" t="str">
            <v>4.</v>
          </cell>
          <cell r="C156" t="str">
            <v>Droping dari Kantor Wilayah Untuk Investasi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</row>
        <row r="158">
          <cell r="B158" t="str">
            <v>JUMLAH KAS BERSIH DARI AKTIVITAS INVESTASI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</row>
        <row r="160">
          <cell r="A160" t="str">
            <v>IV</v>
          </cell>
          <cell r="B160" t="str">
            <v>ARUS KAS DARI AKTIVITAS PENDANAAN</v>
          </cell>
        </row>
        <row r="161">
          <cell r="B161" t="str">
            <v>1.</v>
          </cell>
          <cell r="C161" t="str">
            <v>Bunga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</row>
        <row r="162">
          <cell r="B162" t="str">
            <v>2.</v>
          </cell>
          <cell r="C162" t="str">
            <v>Angsuran Pokok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</row>
        <row r="163">
          <cell r="B163" t="str">
            <v>3.</v>
          </cell>
          <cell r="C163" t="str">
            <v>Droping dari Kantor Pusat Untuk Pendanaan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</row>
        <row r="165">
          <cell r="B165" t="str">
            <v>JUMLAH KAS BERSIH DARI AKTIVITAS PENDANAAN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</row>
        <row r="167">
          <cell r="A167" t="str">
            <v>V</v>
          </cell>
          <cell r="B167" t="str">
            <v>NAIK / (TURUN) KAS / BANK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</row>
        <row r="169">
          <cell r="A169" t="str">
            <v>VI</v>
          </cell>
          <cell r="B169" t="str">
            <v>SALDO AKHIR KAS/BANK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</row>
        <row r="170">
          <cell r="A170" t="str">
            <v>CATATAN :</v>
          </cell>
        </row>
        <row r="171">
          <cell r="A171" t="str">
            <v>POSISI PER AKHIR BULAN :</v>
          </cell>
        </row>
        <row r="172">
          <cell r="A172" t="str">
            <v>1. JUMLAH KAS DAN SETARA KAS PENDAPATAN</v>
          </cell>
          <cell r="H172">
            <v>0</v>
          </cell>
          <cell r="I172">
            <v>0</v>
          </cell>
        </row>
        <row r="173">
          <cell r="I173">
            <v>0</v>
          </cell>
        </row>
        <row r="174">
          <cell r="A174" t="str">
            <v>2. JUMLAH KAS DAN SETARA KAS PEMBIAYAAN :</v>
          </cell>
          <cell r="H174">
            <v>0</v>
          </cell>
          <cell r="I174">
            <v>0</v>
          </cell>
        </row>
        <row r="175">
          <cell r="B175" t="str">
            <v>1.</v>
          </cell>
          <cell r="C175" t="str">
            <v>Operasi</v>
          </cell>
          <cell r="H175">
            <v>0</v>
          </cell>
        </row>
        <row r="176">
          <cell r="B176" t="str">
            <v>2.</v>
          </cell>
          <cell r="C176" t="str">
            <v>Investasi</v>
          </cell>
          <cell r="H176">
            <v>0</v>
          </cell>
        </row>
        <row r="177">
          <cell r="B177" t="str">
            <v>3.</v>
          </cell>
          <cell r="C177" t="str">
            <v>PPJ</v>
          </cell>
          <cell r="H177">
            <v>0</v>
          </cell>
        </row>
        <row r="178">
          <cell r="B178" t="str">
            <v>4.</v>
          </cell>
          <cell r="C178" t="str">
            <v>FEE PPJ</v>
          </cell>
          <cell r="H178">
            <v>0</v>
          </cell>
        </row>
        <row r="179">
          <cell r="B179" t="str">
            <v>5.</v>
          </cell>
          <cell r="C179" t="str">
            <v>Paket Listrik</v>
          </cell>
          <cell r="H179">
            <v>0</v>
          </cell>
        </row>
        <row r="180">
          <cell r="B180" t="str">
            <v>6.</v>
          </cell>
          <cell r="C180" t="str">
            <v>PFK</v>
          </cell>
          <cell r="H180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uskas"/>
      <sheetName val="Hal-1"/>
      <sheetName val="AHS - Non Personel"/>
      <sheetName val="Sheet3"/>
      <sheetName val="TRANS"/>
      <sheetName val="000000"/>
      <sheetName val="NERACA"/>
      <sheetName val="10 INDIKATOR"/>
      <sheetName val="VALUE"/>
      <sheetName val="Indikator210"/>
      <sheetName val="Indikator215"/>
      <sheetName val="Hal-2"/>
      <sheetName val="Hal-3"/>
      <sheetName val="Hal-4"/>
      <sheetName val="Hal-5"/>
      <sheetName val="Hal-6"/>
      <sheetName val="Hal-7"/>
      <sheetName val="Hal8-13"/>
      <sheetName val="Hal-14"/>
      <sheetName val="Hal-15"/>
      <sheetName val="Hal-16"/>
      <sheetName val="PEND-ARUS"/>
      <sheetName val="PEND-BBM"/>
      <sheetName val="PEND-HAR"/>
      <sheetName val="PEND-PEG"/>
      <sheetName val="PEND-ADM"/>
      <sheetName val="FORMA"/>
      <sheetName val="FORMB"/>
      <sheetName val="REKAP"/>
      <sheetName val="SCHEDULE"/>
      <sheetName val="PENDUKUNG"/>
      <sheetName val="LabaRugi"/>
      <sheetName val="FORM-B"/>
      <sheetName val="Asumsi"/>
      <sheetName val="Hal_1"/>
      <sheetName val="Program Per Area Detil"/>
      <sheetName val="DESEMBER"/>
      <sheetName val="INPBA"/>
      <sheetName val="DENPASAR"/>
      <sheetName val="PROG-RKAP"/>
      <sheetName val="L_23"/>
      <sheetName val="ap lt angung"/>
      <sheetName val="BPP tw.IV 2016"/>
      <sheetName val="Smg"/>
      <sheetName val="Submission Form"/>
      <sheetName val="Feuil2"/>
      <sheetName val="XL4Test5"/>
      <sheetName val="BBaku(12C3)"/>
      <sheetName val="BBMJenis(12B1)"/>
      <sheetName val="BiLuOp(14)"/>
      <sheetName val="Bipeg-U(12D2)"/>
      <sheetName val="BiPinjamin(15)"/>
      <sheetName val="BOLain(12E2)"/>
      <sheetName val="BPeg-F(12D1)"/>
      <sheetName val="HarJabor(12C2)"/>
      <sheetName val="IkhtisarBiop(12.0)"/>
      <sheetName val="JualGTarif(11A)"/>
      <sheetName val="LabaRugi Fungsi"/>
      <sheetName val="LabaRugi Fungsi2004(21B)"/>
      <sheetName val="LabaRugi Lainnya 2005(20)"/>
      <sheetName val="LabaRugi Unsur2004(21A)"/>
      <sheetName val="PembelianiTL(12A1"/>
      <sheetName val="PendaLuOp(13)"/>
      <sheetName val="PendOpLain(11B)"/>
      <sheetName val="PenjTL(18)"/>
      <sheetName val="ProduksiTL(12B2)"/>
      <sheetName val="SewaPemb(12A2)"/>
    </sheetNames>
    <sheetDataSet>
      <sheetData sheetId="0" refreshError="1">
        <row r="110">
          <cell r="A110" t="str">
            <v>REKAPITULASI  ARUS KAS ( CASH FLOW )</v>
          </cell>
        </row>
        <row r="111">
          <cell r="A111" t="str">
            <v>TAHUN 2002</v>
          </cell>
        </row>
        <row r="112">
          <cell r="A112" t="str">
            <v>(Dalam Ribuan Rupiah)</v>
          </cell>
        </row>
        <row r="114">
          <cell r="A114" t="str">
            <v>NO.</v>
          </cell>
          <cell r="B114" t="str">
            <v>U R A I A N</v>
          </cell>
          <cell r="H114" t="str">
            <v>TRIWULAN - I</v>
          </cell>
          <cell r="K114" t="str">
            <v>TRIWULAN - II</v>
          </cell>
          <cell r="N114" t="str">
            <v>TRIWULAN - III</v>
          </cell>
          <cell r="Q114" t="str">
            <v>TRIWULAN - IV</v>
          </cell>
          <cell r="T114" t="str">
            <v>JUMLAH</v>
          </cell>
        </row>
        <row r="115">
          <cell r="H115" t="str">
            <v>Jan</v>
          </cell>
          <cell r="I115" t="str">
            <v>Feb</v>
          </cell>
          <cell r="J115" t="str">
            <v>Mar</v>
          </cell>
          <cell r="K115" t="str">
            <v>Apr</v>
          </cell>
          <cell r="L115" t="str">
            <v>Mei</v>
          </cell>
          <cell r="M115" t="str">
            <v>Jun</v>
          </cell>
          <cell r="N115" t="str">
            <v>Jul</v>
          </cell>
          <cell r="O115" t="str">
            <v>Agust</v>
          </cell>
          <cell r="P115" t="str">
            <v>Sep</v>
          </cell>
          <cell r="Q115" t="str">
            <v>Okt</v>
          </cell>
          <cell r="R115" t="str">
            <v>Nop</v>
          </cell>
          <cell r="S115" t="str">
            <v>Des</v>
          </cell>
        </row>
        <row r="116">
          <cell r="A116" t="str">
            <v>I.</v>
          </cell>
          <cell r="B116" t="str">
            <v>SALDO AWAL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</row>
        <row r="117">
          <cell r="A117" t="str">
            <v>II.</v>
          </cell>
          <cell r="B117" t="str">
            <v>AKTIVITAS OPERASI</v>
          </cell>
        </row>
        <row r="118">
          <cell r="B118" t="str">
            <v>Penerimaan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</row>
        <row r="119">
          <cell r="B119" t="str">
            <v>Pengeluaran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</row>
        <row r="120">
          <cell r="B120" t="str">
            <v>Penerimaan / (Pengeluaran)</v>
          </cell>
        </row>
        <row r="121">
          <cell r="B121" t="str">
            <v>1.</v>
          </cell>
          <cell r="C121" t="str">
            <v>Pendapatan Penjualan Tenaga listrik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</row>
        <row r="122">
          <cell r="B122" t="str">
            <v>2.</v>
          </cell>
          <cell r="C122" t="str">
            <v>Penerimaan Biaya Penyambungan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</row>
        <row r="123">
          <cell r="B123" t="str">
            <v>3.</v>
          </cell>
          <cell r="C123" t="str">
            <v>Penerimaan UJL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</row>
        <row r="124">
          <cell r="B124" t="str">
            <v>4.</v>
          </cell>
          <cell r="C124" t="str">
            <v>Pendapatan operasi lainnya :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</row>
        <row r="125">
          <cell r="C125" t="str">
            <v>A.</v>
          </cell>
          <cell r="D125" t="str">
            <v xml:space="preserve">Sewa: trafo, tiang, dll  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</row>
        <row r="126">
          <cell r="C126" t="str">
            <v>B.</v>
          </cell>
          <cell r="D126" t="str">
            <v xml:space="preserve">Sambungan pesta 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</row>
        <row r="127">
          <cell r="C127" t="str">
            <v>C.</v>
          </cell>
          <cell r="D127" t="str">
            <v>Penambahan daya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</row>
        <row r="128">
          <cell r="C128" t="str">
            <v>D.</v>
          </cell>
          <cell r="D128" t="str">
            <v>Ts. Opal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</row>
        <row r="129">
          <cell r="C129" t="str">
            <v>E.</v>
          </cell>
          <cell r="D129" t="str">
            <v>Denda keterlambatan pembayaran listrik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</row>
        <row r="130">
          <cell r="B130" t="str">
            <v>5.</v>
          </cell>
          <cell r="C130" t="str">
            <v>Biaya Operasi ( )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</row>
        <row r="131">
          <cell r="C131" t="str">
            <v>A.</v>
          </cell>
          <cell r="D131" t="str">
            <v>Pembelian Tenaga listrik :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</row>
        <row r="132">
          <cell r="C132" t="str">
            <v>B.</v>
          </cell>
          <cell r="D132" t="str">
            <v>PSKSK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</row>
        <row r="133">
          <cell r="C133" t="str">
            <v>C.</v>
          </cell>
          <cell r="D133" t="str">
            <v>Sewa disel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</row>
        <row r="134">
          <cell r="C134" t="str">
            <v>D.</v>
          </cell>
          <cell r="D134" t="str">
            <v>Bahan bakar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</row>
        <row r="135">
          <cell r="C135" t="str">
            <v>E.</v>
          </cell>
          <cell r="D135" t="str">
            <v>Ongkos Angkut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</row>
        <row r="136">
          <cell r="C136" t="str">
            <v>F.</v>
          </cell>
          <cell r="D136" t="str">
            <v>Minyak Pelumas / bahan kimia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</row>
        <row r="137">
          <cell r="C137" t="str">
            <v>G.</v>
          </cell>
          <cell r="D137" t="str">
            <v>Pemeliharaan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</row>
        <row r="138">
          <cell r="D138" t="str">
            <v>a.</v>
          </cell>
          <cell r="F138" t="str">
            <v>Material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</row>
        <row r="139">
          <cell r="D139" t="str">
            <v>b.</v>
          </cell>
          <cell r="F139" t="str">
            <v>Jasa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</row>
        <row r="140">
          <cell r="C140" t="str">
            <v>H.</v>
          </cell>
          <cell r="D140" t="str">
            <v>Biaya Kepegawaian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</row>
        <row r="141">
          <cell r="C141" t="str">
            <v>I.</v>
          </cell>
          <cell r="D141" t="str">
            <v>Biaya Administrasi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</row>
        <row r="142">
          <cell r="B142" t="str">
            <v>6.</v>
          </cell>
          <cell r="C142" t="str">
            <v>Pendapatan / (Pengeluaran) Diluar Operasi</v>
          </cell>
        </row>
        <row r="143">
          <cell r="C143" t="str">
            <v>A.</v>
          </cell>
          <cell r="D143" t="str">
            <v>Pendapatan diluar operasi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</row>
        <row r="144">
          <cell r="C144" t="str">
            <v>B.</v>
          </cell>
          <cell r="D144" t="str">
            <v>Pengeluaran Diluar Operasi ( )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</row>
        <row r="145">
          <cell r="B145" t="str">
            <v>7.</v>
          </cell>
          <cell r="C145" t="str">
            <v>TRANSFER IURAN KE YDP</v>
          </cell>
        </row>
        <row r="146">
          <cell r="B146" t="str">
            <v>8.</v>
          </cell>
          <cell r="C146" t="str">
            <v>DROPING DARI YDP UNTUK PEMBAYARAN PENSIUN</v>
          </cell>
        </row>
        <row r="147">
          <cell r="B147" t="str">
            <v>9.</v>
          </cell>
          <cell r="C147" t="str">
            <v>TRANSFER KE PLN KANTOR WILAYAH</v>
          </cell>
        </row>
        <row r="148">
          <cell r="B148" t="str">
            <v>10.</v>
          </cell>
          <cell r="C148" t="str">
            <v>DROPPING DARI PLN KANTOR WILAYAH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</row>
        <row r="150">
          <cell r="B150" t="str">
            <v>JUMLAH KAS BERSIH DARI AKTIVITAS OPERASI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</row>
        <row r="152">
          <cell r="A152" t="str">
            <v>III</v>
          </cell>
          <cell r="B152" t="str">
            <v>ARUS KAS DARI AKTIVITAS INVESTASI</v>
          </cell>
        </row>
        <row r="153">
          <cell r="B153" t="str">
            <v>1.</v>
          </cell>
          <cell r="C153" t="str">
            <v>Investasi pendirian tetap ( )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</row>
        <row r="154">
          <cell r="B154" t="str">
            <v>2.</v>
          </cell>
          <cell r="C154" t="str">
            <v>Investasi pendirian tetap sambungan baru ( )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</row>
        <row r="155">
          <cell r="B155" t="str">
            <v>3.</v>
          </cell>
          <cell r="C155" t="str">
            <v>Investasi barang gerak/inventaris ( )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</row>
        <row r="156">
          <cell r="B156" t="str">
            <v>4.</v>
          </cell>
          <cell r="C156" t="str">
            <v>Droping dari Kantor Wilayah Untuk Investasi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</row>
        <row r="158">
          <cell r="B158" t="str">
            <v>JUMLAH KAS BERSIH DARI AKTIVITAS INVESTASI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</row>
        <row r="160">
          <cell r="A160" t="str">
            <v>IV</v>
          </cell>
          <cell r="B160" t="str">
            <v>ARUS KAS DARI AKTIVITAS PENDANAAN</v>
          </cell>
        </row>
        <row r="161">
          <cell r="B161" t="str">
            <v>1.</v>
          </cell>
          <cell r="C161" t="str">
            <v>Bunga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</row>
        <row r="162">
          <cell r="B162" t="str">
            <v>2.</v>
          </cell>
          <cell r="C162" t="str">
            <v>Angsuran Pokok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</row>
        <row r="163">
          <cell r="B163" t="str">
            <v>3.</v>
          </cell>
          <cell r="C163" t="str">
            <v>Droping dari Kantor Pusat Untuk Pendanaan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</row>
        <row r="165">
          <cell r="B165" t="str">
            <v>JUMLAH KAS BERSIH DARI AKTIVITAS PENDANAAN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</row>
        <row r="167">
          <cell r="A167" t="str">
            <v>V</v>
          </cell>
          <cell r="B167" t="str">
            <v>NAIK / (TURUN) KAS / BANK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</row>
        <row r="169">
          <cell r="A169" t="str">
            <v>VI</v>
          </cell>
          <cell r="B169" t="str">
            <v>SALDO AKHIR KAS/BANK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</row>
        <row r="170">
          <cell r="A170" t="str">
            <v>CATATAN :</v>
          </cell>
        </row>
        <row r="171">
          <cell r="A171" t="str">
            <v>POSISI PER AKHIR BULAN :</v>
          </cell>
        </row>
        <row r="172">
          <cell r="A172" t="str">
            <v>1. JUMLAH KAS DAN SETARA KAS PENDAPATAN</v>
          </cell>
          <cell r="H172">
            <v>0</v>
          </cell>
          <cell r="I172">
            <v>0</v>
          </cell>
        </row>
        <row r="173">
          <cell r="I173">
            <v>0</v>
          </cell>
        </row>
        <row r="174">
          <cell r="A174" t="str">
            <v>2. JUMLAH KAS DAN SETARA KAS PEMBIAYAAN :</v>
          </cell>
          <cell r="H174">
            <v>0</v>
          </cell>
          <cell r="I174">
            <v>0</v>
          </cell>
        </row>
        <row r="175">
          <cell r="B175" t="str">
            <v>1.</v>
          </cell>
          <cell r="C175" t="str">
            <v>Operasi</v>
          </cell>
          <cell r="H175">
            <v>0</v>
          </cell>
        </row>
        <row r="176">
          <cell r="B176" t="str">
            <v>2.</v>
          </cell>
          <cell r="C176" t="str">
            <v>Investasi</v>
          </cell>
          <cell r="H176">
            <v>0</v>
          </cell>
        </row>
        <row r="177">
          <cell r="B177" t="str">
            <v>3.</v>
          </cell>
          <cell r="C177" t="str">
            <v>PPJ</v>
          </cell>
          <cell r="H177">
            <v>0</v>
          </cell>
        </row>
        <row r="178">
          <cell r="B178" t="str">
            <v>4.</v>
          </cell>
          <cell r="C178" t="str">
            <v>FEE PPJ</v>
          </cell>
          <cell r="H178">
            <v>0</v>
          </cell>
        </row>
        <row r="179">
          <cell r="B179" t="str">
            <v>5.</v>
          </cell>
          <cell r="C179" t="str">
            <v>Paket Listrik</v>
          </cell>
          <cell r="H179">
            <v>0</v>
          </cell>
        </row>
        <row r="180">
          <cell r="B180" t="str">
            <v>6.</v>
          </cell>
          <cell r="C180" t="str">
            <v>PFK</v>
          </cell>
          <cell r="H180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 PEMBUATAN RAB"/>
      <sheetName val="RAB"/>
      <sheetName val="MATERIAL PLN"/>
      <sheetName val="GBR1"/>
      <sheetName val="MATERIAL TOTAL"/>
      <sheetName val="HARGA SATUAN"/>
      <sheetName val="Standar Konstruksi"/>
      <sheetName val="AHS - Non Personel"/>
      <sheetName val="ASUMSI"/>
      <sheetName val="ANALISABBM"/>
      <sheetName val="LR"/>
      <sheetName val="NR"/>
      <sheetName val="CF"/>
      <sheetName val="PSO2005"/>
      <sheetName val="PENJ2005"/>
      <sheetName val="HPP"/>
      <sheetName val="KOKIN"/>
      <sheetName val="K2004"/>
      <sheetName val="SALDO KAS"/>
      <sheetName val="SBDN"/>
      <sheetName val="PEREK"/>
      <sheetName val="PSO2004"/>
      <sheetName val="INV-T"/>
      <sheetName val="datNR"/>
      <sheetName val="BBM"/>
      <sheetName val="datLR"/>
      <sheetName val="Sheet1"/>
      <sheetName val="PENJ2004"/>
      <sheetName val="L6"/>
      <sheetName val="L6l"/>
      <sheetName val="IPP VOLUME"/>
      <sheetName val="HPP04"/>
      <sheetName val="STAT"/>
      <sheetName val="PPSUB"/>
      <sheetName val="SUBhpp"/>
      <sheetName val="LRA"/>
      <sheetName val="NRA"/>
      <sheetName val="LRA1"/>
      <sheetName val="LRU05"/>
      <sheetName val="LRU04"/>
      <sheetName val="LRBACEH"/>
      <sheetName val="Lamp"/>
      <sheetName val="LISWAS"/>
      <sheetName val="PenBP"/>
      <sheetName val="PSUSUT"/>
      <sheetName val="BDOP5"/>
      <sheetName val="ad51"/>
      <sheetName val="ad52"/>
      <sheetName val="SewD"/>
      <sheetName val="LMNR"/>
      <sheetName val="JKP"/>
      <sheetName val="AKT"/>
      <sheetName val="LM1NR"/>
      <sheetName val="NRU"/>
      <sheetName val="DRNRU"/>
      <sheetName val="datBAB"/>
      <sheetName val="JELAS"/>
      <sheetName val="FUNGSI"/>
      <sheetName val="Rp.kWh"/>
      <sheetName val="L1"/>
      <sheetName val="L2"/>
      <sheetName val="L3"/>
      <sheetName val="Pembelian"/>
      <sheetName val="L5"/>
      <sheetName val="L7"/>
      <sheetName val="L8"/>
      <sheetName val="L9"/>
      <sheetName val="Resume"/>
      <sheetName val="ONK"/>
      <sheetName val="PembelianL"/>
      <sheetName val="SewaDL"/>
      <sheetName val="PENDAPATAN"/>
      <sheetName val="HAR"/>
      <sheetName val="HRT1"/>
      <sheetName val="L11PEG"/>
      <sheetName val="PEG"/>
      <sheetName val="datPEG"/>
      <sheetName val="L12ADM"/>
      <sheetName val="ADM"/>
      <sheetName val="ADM05"/>
      <sheetName val="BDOP"/>
      <sheetName val="BDOP1"/>
      <sheetName val="datBDOP"/>
      <sheetName val="DLOP"/>
      <sheetName val="DLOP1"/>
      <sheetName val="L21"/>
      <sheetName val="INF-UN"/>
      <sheetName val="Piutang"/>
      <sheetName val="datpen"/>
      <sheetName val="L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9">
          <cell r="G29">
            <v>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tunjuk"/>
      <sheetName val="Kamus"/>
      <sheetName val="Rekapitulasi"/>
      <sheetName val="Basket"/>
      <sheetName val="JTM"/>
      <sheetName val="JTR"/>
      <sheetName val="Gardu"/>
      <sheetName val="SR"/>
      <sheetName val="KWhmeter"/>
      <sheetName val="UAI"/>
      <sheetName val="Cover"/>
      <sheetName val="Input non sar"/>
      <sheetName val="Input sar"/>
      <sheetName val="F-A12 non sar (1)"/>
      <sheetName val="F-A12 non sar (2)"/>
      <sheetName val="F-A12 sar (1)"/>
      <sheetName val="F-A12 sar (2)"/>
      <sheetName val="rab sar"/>
      <sheetName val="rab non sar"/>
      <sheetName val="perbandingan"/>
      <sheetName val="FORM A12"/>
      <sheetName val="Rekap000"/>
      <sheetName val="Basket000"/>
      <sheetName val="JTM000"/>
      <sheetName val="JTR000"/>
      <sheetName val="Gardu000"/>
      <sheetName val="SR000"/>
      <sheetName val="kWhmeter0"/>
      <sheetName val="UAI000"/>
      <sheetName val="Resume"/>
      <sheetName val="aruskas"/>
      <sheetName val="Hal-1"/>
      <sheetName val="Grafik Wil"/>
      <sheetName val="SuMBER"/>
      <sheetName val="Smg"/>
      <sheetName val="Data"/>
      <sheetName val="MENU PEMBUATAN RAB"/>
      <sheetName val="RAB"/>
      <sheetName val="MATERIAL PLN"/>
      <sheetName val="GBR1"/>
      <sheetName val="MATERIAL TOTAL"/>
      <sheetName val="HARGA SATUAN"/>
      <sheetName val="Standar Konstruksi"/>
      <sheetName val="PA1"/>
      <sheetName val="RAB SPK PB 41.500 VA"/>
      <sheetName val="RAB INV PB 41.500 VA"/>
      <sheetName val="GAMBAR"/>
      <sheetName val="BUKTI BAYAR"/>
      <sheetName val="PERSEDIAAN MATERIAL"/>
      <sheetName val="INPBA"/>
      <sheetName val="PROGRAM"/>
      <sheetName val="FORM-B"/>
      <sheetName val="Jasa"/>
      <sheetName val="Mat"/>
      <sheetName val="Rekap PMG."/>
      <sheetName val="Sheet3"/>
      <sheetName val="TRANS"/>
      <sheetName val="PMT"/>
      <sheetName val="ca"/>
      <sheetName val="Submission Form"/>
      <sheetName val="NerSubsis"/>
      <sheetName val="UPDATE 25 JANUARI 2007"/>
      <sheetName val="BB PUSAT"/>
      <sheetName val="DTsto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7">
          <cell r="B7" t="str">
            <v>Jawa Timur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>
        <row r="7">
          <cell r="B7" t="str">
            <v>URAIAN PEKERJAAN</v>
          </cell>
        </row>
      </sheetData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ncian Investasi"/>
      <sheetName val="Fixset"/>
      <sheetName val="Proyeksi Sales"/>
      <sheetName val="Financing"/>
      <sheetName val="Proyeksi COGS"/>
      <sheetName val="Perincian"/>
      <sheetName val="Income Statement"/>
      <sheetName val="BS"/>
      <sheetName val="CF"/>
      <sheetName val="Rasio"/>
      <sheetName val="Project"/>
      <sheetName val="Valuation"/>
      <sheetName val="aruskas"/>
      <sheetName val="Hal-1"/>
      <sheetName val="Rincian_Investasi"/>
      <sheetName val="Proyeksi_Sales"/>
      <sheetName val="Proyeksi_COGS"/>
      <sheetName val="Income_Statement"/>
      <sheetName val="ca"/>
      <sheetName val="entry kpj"/>
      <sheetName val="NPWP"/>
      <sheetName val="NILAI"/>
      <sheetName val="PENCAPAIAN"/>
      <sheetName val="REALISASI"/>
      <sheetName val="SAA"/>
      <sheetName val="neraca 1999-2000"/>
      <sheetName val="Rincian_Investasi1"/>
      <sheetName val="Proyeksi_Sales1"/>
      <sheetName val="Proyeksi_COGS1"/>
      <sheetName val="Income_Statement1"/>
      <sheetName val="AHS - Personel"/>
      <sheetName val="AHS - Non Personel"/>
      <sheetName val="K2-FA"/>
      <sheetName val="JSiar"/>
      <sheetName val="Cover"/>
      <sheetName val="CH"/>
      <sheetName val="Asumsi"/>
      <sheetName val="Material"/>
      <sheetName val="8.b Lamp B-1 BAHP Evaluasi SPH"/>
      <sheetName val="Grafik Wil"/>
      <sheetName val="MA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aInit"/>
      <sheetName val="Beban GRID RIAU"/>
      <sheetName val="GIGS"/>
      <sheetName val="GITL"/>
      <sheetName val="GIBK"/>
      <sheetName val="GIKP"/>
      <sheetName val="GITK"/>
      <sheetName val="GIBP"/>
      <sheetName val="GIDR"/>
      <sheetName val="GIDM"/>
      <sheetName val="GIBB"/>
      <sheetName val="Sistim Grid"/>
      <sheetName val="JURNAL HARIAN"/>
      <sheetName val="GI"/>
      <sheetName val="GH"/>
      <sheetName val="KEY_POINT"/>
      <sheetName val="TABEL"/>
      <sheetName val="PMT"/>
      <sheetName val="JTM"/>
      <sheetName val="aruskas"/>
      <sheetName val="Hal-1"/>
      <sheetName val="Standar Konstruksi"/>
      <sheetName val="pemel2012"/>
      <sheetName val="Valu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2">
          <cell r="A2" t="str">
            <v>ADI_SUCIPTO</v>
          </cell>
        </row>
        <row r="3">
          <cell r="A3" t="str">
            <v>AKASIA</v>
          </cell>
        </row>
        <row r="4">
          <cell r="A4" t="str">
            <v>ARENGKA</v>
          </cell>
        </row>
        <row r="5">
          <cell r="A5" t="str">
            <v>BAGAN_BESAR</v>
          </cell>
        </row>
        <row r="6">
          <cell r="A6" t="str">
            <v>BAKAU</v>
          </cell>
        </row>
        <row r="7">
          <cell r="A7" t="str">
            <v>BAKTI</v>
          </cell>
        </row>
        <row r="8">
          <cell r="A8" t="str">
            <v>BALAI_PUNGUT</v>
          </cell>
        </row>
        <row r="9">
          <cell r="A9" t="str">
            <v>BALAM</v>
          </cell>
        </row>
        <row r="10">
          <cell r="A10" t="str">
            <v>BANGAU_SAKTI</v>
          </cell>
        </row>
        <row r="11">
          <cell r="A11" t="str">
            <v>BANGKO</v>
          </cell>
        </row>
        <row r="12">
          <cell r="A12" t="str">
            <v>BELUTU</v>
          </cell>
        </row>
        <row r="13">
          <cell r="A13" t="str">
            <v>BENAI</v>
          </cell>
        </row>
        <row r="14">
          <cell r="A14" t="str">
            <v>BUNDARAN</v>
          </cell>
        </row>
        <row r="15">
          <cell r="A15" t="str">
            <v>CANDIKA</v>
          </cell>
        </row>
        <row r="16">
          <cell r="A16" t="str">
            <v xml:space="preserve">CEMARA </v>
          </cell>
        </row>
        <row r="17">
          <cell r="A17" t="str">
            <v xml:space="preserve">CENDANA </v>
          </cell>
        </row>
        <row r="18">
          <cell r="A18" t="str">
            <v>CERENTI</v>
          </cell>
        </row>
        <row r="19">
          <cell r="A19" t="str">
            <v>DOCK_YARD</v>
          </cell>
        </row>
        <row r="20">
          <cell r="A20" t="str">
            <v>DURI</v>
          </cell>
        </row>
        <row r="21">
          <cell r="A21" t="str">
            <v>EXPRESS</v>
          </cell>
        </row>
        <row r="22">
          <cell r="A22" t="str">
            <v>INDUSTRI</v>
          </cell>
        </row>
        <row r="23">
          <cell r="A23" t="str">
            <v xml:space="preserve">JATI  </v>
          </cell>
        </row>
        <row r="24">
          <cell r="A24" t="str">
            <v>JENDRAL</v>
          </cell>
        </row>
        <row r="25">
          <cell r="A25" t="str">
            <v>KETAPANG</v>
          </cell>
        </row>
        <row r="26">
          <cell r="A26" t="str">
            <v>KOPAH</v>
          </cell>
        </row>
        <row r="27">
          <cell r="A27" t="str">
            <v>KOTA_GITK</v>
          </cell>
        </row>
        <row r="28">
          <cell r="A28" t="str">
            <v>KOTA_GIBB</v>
          </cell>
        </row>
        <row r="29">
          <cell r="A29" t="str">
            <v>KOTA_PINANG</v>
          </cell>
        </row>
        <row r="30">
          <cell r="A30" t="str">
            <v>KUALU</v>
          </cell>
        </row>
        <row r="31">
          <cell r="A31" t="str">
            <v>KULIM</v>
          </cell>
        </row>
        <row r="32">
          <cell r="A32" t="str">
            <v xml:space="preserve">KURAS </v>
          </cell>
        </row>
        <row r="33">
          <cell r="A33" t="str">
            <v>LIPAT_KAIN</v>
          </cell>
        </row>
        <row r="34">
          <cell r="A34" t="str">
            <v>LOBAK</v>
          </cell>
        </row>
        <row r="35">
          <cell r="A35" t="str">
            <v>LUBUK_JAMBI</v>
          </cell>
        </row>
        <row r="36">
          <cell r="A36" t="str">
            <v>MAHONI</v>
          </cell>
        </row>
        <row r="37">
          <cell r="A37" t="str">
            <v>MANDAU</v>
          </cell>
        </row>
        <row r="38">
          <cell r="A38" t="str">
            <v>MELUR</v>
          </cell>
        </row>
        <row r="39">
          <cell r="A39" t="str">
            <v xml:space="preserve">MERANTI </v>
          </cell>
        </row>
        <row r="40">
          <cell r="A40" t="str">
            <v>MTQ</v>
          </cell>
        </row>
        <row r="41">
          <cell r="A41" t="str">
            <v>MUARA_LEMBU</v>
          </cell>
        </row>
        <row r="42">
          <cell r="A42" t="str">
            <v>MUARA_TAKUS</v>
          </cell>
        </row>
        <row r="43">
          <cell r="A43" t="str">
            <v>OKURA</v>
          </cell>
        </row>
        <row r="44">
          <cell r="A44" t="str">
            <v>PAHLAWAN</v>
          </cell>
        </row>
        <row r="45">
          <cell r="A45" t="str">
            <v>PANAM</v>
          </cell>
        </row>
        <row r="46">
          <cell r="A46" t="str">
            <v>PANGKALAN</v>
          </cell>
        </row>
        <row r="47">
          <cell r="A47" t="str">
            <v>PANTAI_CERMIN</v>
          </cell>
        </row>
        <row r="48">
          <cell r="A48" t="str">
            <v>PERANAP</v>
          </cell>
        </row>
        <row r="49">
          <cell r="A49" t="str">
            <v>PERAWANG</v>
          </cell>
        </row>
        <row r="50">
          <cell r="A50" t="str">
            <v>PERWIRA</v>
          </cell>
        </row>
        <row r="51">
          <cell r="A51" t="str">
            <v>PINANG</v>
          </cell>
        </row>
        <row r="52">
          <cell r="A52" t="str">
            <v>PUJUD</v>
          </cell>
        </row>
        <row r="53">
          <cell r="A53" t="str">
            <v>RAMIN</v>
          </cell>
        </row>
        <row r="54">
          <cell r="A54" t="str">
            <v>RENGAS</v>
          </cell>
        </row>
        <row r="55">
          <cell r="A55" t="str">
            <v>RIAU</v>
          </cell>
        </row>
        <row r="56">
          <cell r="A56" t="str">
            <v>SALO</v>
          </cell>
        </row>
        <row r="57">
          <cell r="A57" t="str">
            <v>SAWIT</v>
          </cell>
        </row>
        <row r="58">
          <cell r="A58" t="str">
            <v>SEDINGINAN</v>
          </cell>
        </row>
        <row r="59">
          <cell r="A59" t="str">
            <v>SEMANGKA</v>
          </cell>
        </row>
        <row r="60">
          <cell r="A60" t="str">
            <v>SEMUNAI</v>
          </cell>
        </row>
        <row r="61">
          <cell r="A61" t="str">
            <v xml:space="preserve">SENGON </v>
          </cell>
        </row>
        <row r="62">
          <cell r="A62" t="str">
            <v>SIBUAK</v>
          </cell>
        </row>
        <row r="63">
          <cell r="A63" t="str">
            <v>SPORT_CENTRE</v>
          </cell>
        </row>
        <row r="64">
          <cell r="A64" t="str">
            <v>SUBRANTAS</v>
          </cell>
        </row>
        <row r="65">
          <cell r="A65" t="str">
            <v>SUKAJAYA</v>
          </cell>
        </row>
        <row r="66">
          <cell r="A66" t="str">
            <v xml:space="preserve">SUNGKAI </v>
          </cell>
        </row>
        <row r="67">
          <cell r="A67" t="str">
            <v>SURIAN</v>
          </cell>
        </row>
        <row r="68">
          <cell r="A68" t="str">
            <v>SUTA</v>
          </cell>
        </row>
        <row r="69">
          <cell r="A69" t="str">
            <v xml:space="preserve">TAMAN_KARYA </v>
          </cell>
        </row>
        <row r="70">
          <cell r="A70" t="str">
            <v>TAMBUSAI</v>
          </cell>
        </row>
        <row r="71">
          <cell r="A71" t="str">
            <v>TANDUN</v>
          </cell>
        </row>
        <row r="72">
          <cell r="A72" t="str">
            <v>TARAI</v>
          </cell>
        </row>
        <row r="73">
          <cell r="A73" t="str">
            <v>TEGALEGA</v>
          </cell>
        </row>
        <row r="74">
          <cell r="A74" t="str">
            <v>TENAYAN</v>
          </cell>
        </row>
        <row r="75">
          <cell r="A75" t="str">
            <v>TPI</v>
          </cell>
        </row>
        <row r="76">
          <cell r="A76" t="str">
            <v>UBAR</v>
          </cell>
        </row>
        <row r="77">
          <cell r="A77" t="str">
            <v>UNRI</v>
          </cell>
        </row>
        <row r="78">
          <cell r="A78" t="str">
            <v>WAJIB_SENYUM</v>
          </cell>
        </row>
        <row r="79">
          <cell r="A79" t="str">
            <v>SSQ</v>
          </cell>
        </row>
        <row r="80">
          <cell r="A80" t="str">
            <v>CIPTA_KARYA</v>
          </cell>
        </row>
        <row r="81">
          <cell r="A81" t="str">
            <v>SUKA_KARYA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B PUSAT"/>
      <sheetName val="JURNAL"/>
      <sheetName val="JML STOK"/>
      <sheetName val="DTstok"/>
      <sheetName val="MEMO"/>
      <sheetName val="MATERIAL juni 05"/>
      <sheetName val="UPDATE 25 JANUARI 2007"/>
      <sheetName val="TDL2001"/>
      <sheetName val="Cover"/>
      <sheetName val="ScaInit"/>
      <sheetName val="Beban GRID RIAU"/>
      <sheetName val="GIGS"/>
      <sheetName val="GITL"/>
      <sheetName val="GIBK"/>
      <sheetName val="GIKP"/>
      <sheetName val="GITK"/>
      <sheetName val="GIBP"/>
      <sheetName val="GIDR"/>
      <sheetName val="GIDM"/>
      <sheetName val="GIBB"/>
      <sheetName val="Sistim Grid"/>
      <sheetName val="JURNAL HARIAN"/>
      <sheetName val="GI"/>
      <sheetName val="GH"/>
      <sheetName val="KEY_POINT"/>
      <sheetName val="TABEL"/>
      <sheetName val="PMT"/>
      <sheetName val="JTM"/>
      <sheetName val="AHS - Non Personel"/>
      <sheetName val="ca"/>
      <sheetName val="W-NAD"/>
      <sheetName val="aruskas"/>
      <sheetName val="Hal-1"/>
      <sheetName val="master rab"/>
    </sheetNames>
    <sheetDataSet>
      <sheetData sheetId="0">
        <row r="1">
          <cell r="A1" t="str">
            <v>BUKU BESAR</v>
          </cell>
        </row>
        <row r="2">
          <cell r="A2" t="str">
            <v>CV LITA</v>
          </cell>
        </row>
        <row r="3">
          <cell r="A3" t="str">
            <v>Periode Maret  2005</v>
          </cell>
        </row>
        <row r="6">
          <cell r="A6" t="str">
            <v>KODE</v>
          </cell>
          <cell r="B6" t="str">
            <v>NAMA RECENING</v>
          </cell>
          <cell r="C6" t="str">
            <v>KODE</v>
          </cell>
        </row>
        <row r="7">
          <cell r="A7">
            <v>1000</v>
          </cell>
          <cell r="B7" t="str">
            <v>persediaan</v>
          </cell>
          <cell r="C7" t="str">
            <v>KODE</v>
          </cell>
        </row>
        <row r="8">
          <cell r="A8">
            <v>1001</v>
          </cell>
          <cell r="B8" t="str">
            <v>AAAC 35 mm</v>
          </cell>
          <cell r="C8" t="str">
            <v>AJJA</v>
          </cell>
        </row>
        <row r="9">
          <cell r="C9" t="str">
            <v>KODE</v>
          </cell>
        </row>
        <row r="10">
          <cell r="A10">
            <v>1002</v>
          </cell>
          <cell r="B10" t="str">
            <v>AAAC 70 mm</v>
          </cell>
          <cell r="C10" t="str">
            <v>AJJB</v>
          </cell>
        </row>
        <row r="11">
          <cell r="C11" t="str">
            <v>KODE</v>
          </cell>
        </row>
        <row r="12">
          <cell r="A12">
            <v>1003</v>
          </cell>
          <cell r="B12" t="str">
            <v>AAAC 240 mm</v>
          </cell>
          <cell r="C12" t="str">
            <v>AJJC</v>
          </cell>
        </row>
        <row r="13">
          <cell r="C13" t="str">
            <v>KODE</v>
          </cell>
        </row>
        <row r="14">
          <cell r="A14">
            <v>1004</v>
          </cell>
          <cell r="B14" t="str">
            <v>Alcua</v>
          </cell>
          <cell r="C14" t="str">
            <v>AJJD</v>
          </cell>
        </row>
        <row r="15">
          <cell r="C15" t="str">
            <v>KODE</v>
          </cell>
        </row>
        <row r="16">
          <cell r="A16">
            <v>1005</v>
          </cell>
          <cell r="B16" t="str">
            <v>Amper meter GHE</v>
          </cell>
          <cell r="C16" t="str">
            <v>AJJE</v>
          </cell>
        </row>
        <row r="17">
          <cell r="C17" t="str">
            <v>KODE</v>
          </cell>
        </row>
        <row r="18">
          <cell r="A18">
            <v>1006</v>
          </cell>
          <cell r="B18">
            <v>0</v>
          </cell>
          <cell r="C18" t="str">
            <v>AJJF</v>
          </cell>
        </row>
        <row r="19">
          <cell r="C19" t="str">
            <v>KODE</v>
          </cell>
        </row>
        <row r="20">
          <cell r="A20">
            <v>1007</v>
          </cell>
          <cell r="B20" t="str">
            <v>Angkur Root</v>
          </cell>
          <cell r="C20" t="str">
            <v>AJJG</v>
          </cell>
        </row>
        <row r="21">
          <cell r="C21" t="str">
            <v>KODE</v>
          </cell>
        </row>
        <row r="22">
          <cell r="A22">
            <v>1008</v>
          </cell>
          <cell r="B22" t="str">
            <v>Arester</v>
          </cell>
          <cell r="C22" t="str">
            <v>AJJH</v>
          </cell>
        </row>
        <row r="23">
          <cell r="C23" t="str">
            <v>KODE</v>
          </cell>
        </row>
        <row r="24">
          <cell r="A24">
            <v>1009</v>
          </cell>
          <cell r="B24" t="str">
            <v>Aye Bol</v>
          </cell>
          <cell r="C24" t="str">
            <v>AJJI</v>
          </cell>
        </row>
        <row r="25">
          <cell r="C25" t="str">
            <v>KODE</v>
          </cell>
        </row>
        <row r="26">
          <cell r="A26">
            <v>1010</v>
          </cell>
          <cell r="B26" t="str">
            <v>Aye Nut</v>
          </cell>
          <cell r="C26" t="str">
            <v>AJAJ</v>
          </cell>
        </row>
        <row r="27">
          <cell r="C27" t="str">
            <v>KODE</v>
          </cell>
        </row>
        <row r="28">
          <cell r="A28">
            <v>1011</v>
          </cell>
          <cell r="B28" t="str">
            <v>Bandled conector</v>
          </cell>
          <cell r="C28" t="str">
            <v>AJAA</v>
          </cell>
        </row>
        <row r="29">
          <cell r="C29" t="str">
            <v>KODE</v>
          </cell>
        </row>
        <row r="30">
          <cell r="A30">
            <v>1012</v>
          </cell>
          <cell r="B30" t="str">
            <v>Begel Petir</v>
          </cell>
          <cell r="C30" t="str">
            <v>AJAB</v>
          </cell>
        </row>
        <row r="31">
          <cell r="C31" t="str">
            <v>KODE</v>
          </cell>
        </row>
        <row r="32">
          <cell r="A32">
            <v>1013</v>
          </cell>
          <cell r="B32" t="str">
            <v>BC 6 mm</v>
          </cell>
          <cell r="C32" t="str">
            <v>AJAC</v>
          </cell>
        </row>
        <row r="33">
          <cell r="C33" t="str">
            <v>KODE</v>
          </cell>
        </row>
        <row r="34">
          <cell r="A34">
            <v>1014</v>
          </cell>
          <cell r="B34" t="str">
            <v>BC 10 mm</v>
          </cell>
          <cell r="C34" t="str">
            <v>AJAD</v>
          </cell>
        </row>
        <row r="35">
          <cell r="C35" t="str">
            <v>KODE</v>
          </cell>
        </row>
        <row r="36">
          <cell r="A36">
            <v>1015</v>
          </cell>
          <cell r="B36" t="str">
            <v>BC 16 mm</v>
          </cell>
          <cell r="C36" t="str">
            <v>AJAE</v>
          </cell>
        </row>
        <row r="37">
          <cell r="C37" t="str">
            <v>KODE</v>
          </cell>
        </row>
        <row r="38">
          <cell r="A38">
            <v>1016</v>
          </cell>
          <cell r="B38" t="str">
            <v>BC 25 mm</v>
          </cell>
          <cell r="C38" t="str">
            <v>AJAF</v>
          </cell>
        </row>
        <row r="39">
          <cell r="C39" t="str">
            <v>KODE</v>
          </cell>
        </row>
        <row r="40">
          <cell r="A40">
            <v>1017</v>
          </cell>
          <cell r="B40" t="str">
            <v>BC 35 mm</v>
          </cell>
          <cell r="C40" t="str">
            <v>AJAG</v>
          </cell>
        </row>
        <row r="41">
          <cell r="C41" t="str">
            <v>KODE</v>
          </cell>
        </row>
        <row r="42">
          <cell r="A42">
            <v>1018</v>
          </cell>
          <cell r="B42" t="str">
            <v>BC 50  mm</v>
          </cell>
          <cell r="C42" t="str">
            <v>AJAH</v>
          </cell>
        </row>
        <row r="43">
          <cell r="C43" t="str">
            <v>KODE</v>
          </cell>
        </row>
        <row r="44">
          <cell r="A44">
            <v>1019</v>
          </cell>
          <cell r="B44" t="str">
            <v>Beugel U</v>
          </cell>
          <cell r="C44" t="str">
            <v>AJAI</v>
          </cell>
        </row>
        <row r="45">
          <cell r="C45" t="str">
            <v>KODE</v>
          </cell>
        </row>
        <row r="46">
          <cell r="A46">
            <v>1020</v>
          </cell>
          <cell r="B46" t="str">
            <v>Bol doble Apset</v>
          </cell>
          <cell r="C46" t="str">
            <v>AJBJ</v>
          </cell>
        </row>
        <row r="47">
          <cell r="C47" t="str">
            <v>KODE</v>
          </cell>
        </row>
        <row r="48">
          <cell r="A48">
            <v>1021</v>
          </cell>
          <cell r="B48" t="str">
            <v>Bol Senggel Apset</v>
          </cell>
          <cell r="C48" t="str">
            <v>AJBA</v>
          </cell>
        </row>
        <row r="49">
          <cell r="C49" t="str">
            <v>KODE</v>
          </cell>
        </row>
        <row r="50">
          <cell r="A50">
            <v>1022</v>
          </cell>
          <cell r="B50" t="str">
            <v>Bolmecin</v>
          </cell>
          <cell r="C50" t="str">
            <v>AJBB</v>
          </cell>
        </row>
        <row r="51">
          <cell r="C51" t="str">
            <v>KODE</v>
          </cell>
        </row>
        <row r="52">
          <cell r="A52">
            <v>1023</v>
          </cell>
          <cell r="B52" t="str">
            <v>Box LVCB  70 x  50 x 30 mm</v>
          </cell>
          <cell r="C52" t="str">
            <v>AJBC</v>
          </cell>
        </row>
        <row r="53">
          <cell r="C53" t="str">
            <v>KODE</v>
          </cell>
        </row>
        <row r="54">
          <cell r="A54">
            <v>1024</v>
          </cell>
          <cell r="B54" t="str">
            <v>Box 40 x 25 x 20  cm / Meteran</v>
          </cell>
          <cell r="C54" t="str">
            <v>AJBD</v>
          </cell>
        </row>
        <row r="55">
          <cell r="C55" t="str">
            <v>KODE</v>
          </cell>
        </row>
        <row r="56">
          <cell r="A56">
            <v>1025</v>
          </cell>
          <cell r="B56" t="str">
            <v>Box 40 x 30 x 25   cm</v>
          </cell>
          <cell r="C56" t="str">
            <v>AJBE</v>
          </cell>
        </row>
        <row r="57">
          <cell r="C57" t="str">
            <v>KODE</v>
          </cell>
        </row>
        <row r="58">
          <cell r="A58">
            <v>1026</v>
          </cell>
          <cell r="B58" t="str">
            <v>Box 50 x 40 x 25   cm/Topi</v>
          </cell>
          <cell r="C58" t="str">
            <v>AJBF</v>
          </cell>
        </row>
        <row r="59">
          <cell r="C59" t="str">
            <v>KODE</v>
          </cell>
        </row>
        <row r="60">
          <cell r="A60">
            <v>1027</v>
          </cell>
          <cell r="B60" t="str">
            <v>Box 60 x 40 x 20   cm</v>
          </cell>
          <cell r="C60" t="str">
            <v>AJBG</v>
          </cell>
        </row>
        <row r="61">
          <cell r="C61" t="str">
            <v>KODE</v>
          </cell>
        </row>
        <row r="62">
          <cell r="A62">
            <v>1028</v>
          </cell>
          <cell r="B62" t="str">
            <v>Box 70 x 50 x 20   cmi</v>
          </cell>
          <cell r="C62" t="str">
            <v>AJBH</v>
          </cell>
        </row>
        <row r="63">
          <cell r="C63" t="str">
            <v>KODE</v>
          </cell>
        </row>
        <row r="64">
          <cell r="A64">
            <v>1029</v>
          </cell>
          <cell r="B64" t="str">
            <v>Box 70 x 50 x 20   cm/Topi</v>
          </cell>
          <cell r="C64" t="str">
            <v>AJBI</v>
          </cell>
        </row>
        <row r="65">
          <cell r="C65" t="str">
            <v>KODE</v>
          </cell>
        </row>
        <row r="66">
          <cell r="A66">
            <v>1030</v>
          </cell>
          <cell r="B66" t="str">
            <v>Box 70 x 50 x 25   cm/Topi</v>
          </cell>
          <cell r="C66" t="str">
            <v>AJCJ</v>
          </cell>
        </row>
        <row r="67">
          <cell r="C67" t="str">
            <v>KODE</v>
          </cell>
        </row>
        <row r="68">
          <cell r="A68">
            <v>1031</v>
          </cell>
          <cell r="B68" t="str">
            <v>Box 70 x 50 x 30   cm</v>
          </cell>
          <cell r="C68" t="str">
            <v>AJCA</v>
          </cell>
        </row>
        <row r="69">
          <cell r="C69" t="str">
            <v>KODE</v>
          </cell>
        </row>
        <row r="70">
          <cell r="A70">
            <v>1032</v>
          </cell>
          <cell r="B70" t="str">
            <v>Box 70 x 50 x 30   cm/Topi</v>
          </cell>
          <cell r="C70" t="str">
            <v>AJCB</v>
          </cell>
        </row>
        <row r="71">
          <cell r="C71" t="str">
            <v>KODE</v>
          </cell>
        </row>
        <row r="72">
          <cell r="A72">
            <v>1033</v>
          </cell>
          <cell r="B72" t="str">
            <v>Box 70 x 50 x 40   cm</v>
          </cell>
          <cell r="C72" t="str">
            <v>AJCC</v>
          </cell>
        </row>
        <row r="73">
          <cell r="C73" t="str">
            <v>KODE</v>
          </cell>
        </row>
        <row r="74">
          <cell r="A74">
            <v>1034</v>
          </cell>
          <cell r="B74" t="str">
            <v>Box 80 x 60 x 20   cm</v>
          </cell>
          <cell r="C74" t="str">
            <v>AJCD</v>
          </cell>
        </row>
        <row r="75">
          <cell r="C75" t="str">
            <v>KODE</v>
          </cell>
        </row>
        <row r="76">
          <cell r="A76">
            <v>1035</v>
          </cell>
          <cell r="B76" t="str">
            <v>Box 80 x 70 x 30   cm</v>
          </cell>
          <cell r="C76" t="str">
            <v>AJCE</v>
          </cell>
        </row>
        <row r="77">
          <cell r="C77" t="str">
            <v>KODE</v>
          </cell>
        </row>
        <row r="78">
          <cell r="A78">
            <v>1036</v>
          </cell>
          <cell r="B78" t="str">
            <v>Box 100 x 60 x 30 cm/Topi</v>
          </cell>
          <cell r="C78" t="str">
            <v>AJCF</v>
          </cell>
        </row>
        <row r="79">
          <cell r="C79" t="str">
            <v>KODE</v>
          </cell>
        </row>
        <row r="80">
          <cell r="A80">
            <v>1037</v>
          </cell>
          <cell r="B80" t="str">
            <v>Box 100x 70 x 50 cm/Topi</v>
          </cell>
          <cell r="C80" t="str">
            <v>AJCG</v>
          </cell>
        </row>
        <row r="81">
          <cell r="C81" t="str">
            <v>KODE</v>
          </cell>
        </row>
        <row r="82">
          <cell r="A82">
            <v>1038</v>
          </cell>
          <cell r="B82" t="str">
            <v>Box Presto 4 Grop</v>
          </cell>
          <cell r="C82" t="str">
            <v>AJCH</v>
          </cell>
        </row>
        <row r="83">
          <cell r="C83" t="str">
            <v>KODE</v>
          </cell>
        </row>
        <row r="84">
          <cell r="A84">
            <v>1039</v>
          </cell>
          <cell r="B84" t="str">
            <v>Box Presto 8 Grop</v>
          </cell>
          <cell r="C84" t="str">
            <v>AJCI</v>
          </cell>
        </row>
        <row r="85">
          <cell r="C85" t="str">
            <v>KODE</v>
          </cell>
        </row>
        <row r="86">
          <cell r="A86">
            <v>1040</v>
          </cell>
          <cell r="B86" t="str">
            <v>Box Presto 12 Grop</v>
          </cell>
          <cell r="C86" t="str">
            <v>AJDJ</v>
          </cell>
        </row>
        <row r="87">
          <cell r="C87" t="str">
            <v>KODE</v>
          </cell>
        </row>
        <row r="88">
          <cell r="A88">
            <v>1041</v>
          </cell>
          <cell r="B88" t="str">
            <v>Brom Impala</v>
          </cell>
          <cell r="C88" t="str">
            <v>AJDA</v>
          </cell>
        </row>
        <row r="89">
          <cell r="C89" t="str">
            <v>KODE</v>
          </cell>
        </row>
        <row r="90">
          <cell r="A90">
            <v>1042</v>
          </cell>
          <cell r="B90" t="str">
            <v>Balas PH</v>
          </cell>
          <cell r="C90" t="str">
            <v>AJDB</v>
          </cell>
        </row>
        <row r="91">
          <cell r="C91" t="str">
            <v>KODE</v>
          </cell>
        </row>
        <row r="92">
          <cell r="A92">
            <v>1043</v>
          </cell>
          <cell r="B92" t="str">
            <v>Braket Monting</v>
          </cell>
          <cell r="C92" t="str">
            <v>AJDC</v>
          </cell>
        </row>
        <row r="93">
          <cell r="C93" t="str">
            <v>KODE</v>
          </cell>
        </row>
        <row r="94">
          <cell r="A94">
            <v>1044</v>
          </cell>
          <cell r="B94" t="str">
            <v>Braket Secunder/J10</v>
          </cell>
          <cell r="C94" t="str">
            <v>AJDD</v>
          </cell>
        </row>
        <row r="95">
          <cell r="C95" t="str">
            <v>KODE</v>
          </cell>
        </row>
        <row r="96">
          <cell r="A96">
            <v>1045</v>
          </cell>
          <cell r="B96" t="str">
            <v>Braket Senter</v>
          </cell>
          <cell r="C96" t="str">
            <v>AJDE</v>
          </cell>
        </row>
        <row r="97">
          <cell r="C97" t="str">
            <v>KODE</v>
          </cell>
        </row>
        <row r="98">
          <cell r="A98">
            <v>1046</v>
          </cell>
          <cell r="B98" t="str">
            <v>Braket trafo</v>
          </cell>
          <cell r="C98" t="str">
            <v>AJDF</v>
          </cell>
        </row>
        <row r="99">
          <cell r="C99" t="str">
            <v>KODE</v>
          </cell>
        </row>
        <row r="100">
          <cell r="A100">
            <v>1047</v>
          </cell>
          <cell r="B100" t="str">
            <v>Bris Stil  55</v>
          </cell>
          <cell r="C100" t="str">
            <v>AJDG</v>
          </cell>
        </row>
        <row r="101">
          <cell r="C101" t="str">
            <v>KODE</v>
          </cell>
        </row>
        <row r="102">
          <cell r="A102">
            <v>1048</v>
          </cell>
          <cell r="B102" t="str">
            <v>Bris Stil  77</v>
          </cell>
          <cell r="C102" t="str">
            <v>AJDH</v>
          </cell>
        </row>
        <row r="103">
          <cell r="C103" t="str">
            <v>KODE</v>
          </cell>
        </row>
        <row r="104">
          <cell r="A104">
            <v>1049</v>
          </cell>
          <cell r="B104" t="str">
            <v>CCO 10 - 16 mm</v>
          </cell>
          <cell r="C104" t="str">
            <v>AJDI</v>
          </cell>
        </row>
        <row r="105">
          <cell r="C105" t="str">
            <v>KODE</v>
          </cell>
        </row>
        <row r="106">
          <cell r="A106">
            <v>1050</v>
          </cell>
          <cell r="B106" t="str">
            <v>CCO 16 - 70 mm</v>
          </cell>
          <cell r="C106" t="str">
            <v>AJEJ</v>
          </cell>
        </row>
        <row r="107">
          <cell r="C107" t="str">
            <v>KODE</v>
          </cell>
        </row>
        <row r="108">
          <cell r="A108">
            <v>1051</v>
          </cell>
          <cell r="B108" t="str">
            <v>CCO 35 - 35 mm/HEC</v>
          </cell>
          <cell r="C108" t="str">
            <v>AJEA</v>
          </cell>
        </row>
        <row r="109">
          <cell r="C109" t="str">
            <v>KODE</v>
          </cell>
        </row>
        <row r="110">
          <cell r="A110">
            <v>1052</v>
          </cell>
          <cell r="B110" t="str">
            <v>CCO 35 - 70 mm/HEC</v>
          </cell>
          <cell r="C110" t="str">
            <v>AJEB</v>
          </cell>
        </row>
        <row r="111">
          <cell r="C111" t="str">
            <v>KODE</v>
          </cell>
        </row>
        <row r="112">
          <cell r="A112">
            <v>1053</v>
          </cell>
          <cell r="B112" t="str">
            <v>CCO 70 - 70 mm</v>
          </cell>
          <cell r="C112" t="str">
            <v>AJEC</v>
          </cell>
        </row>
        <row r="113">
          <cell r="C113" t="str">
            <v>KODE</v>
          </cell>
        </row>
        <row r="114">
          <cell r="A114">
            <v>1054</v>
          </cell>
          <cell r="B114" t="str">
            <v>CCO 70 - 150 mm/HEC</v>
          </cell>
          <cell r="C114" t="str">
            <v>AJED</v>
          </cell>
        </row>
        <row r="115">
          <cell r="C115" t="str">
            <v>KODE</v>
          </cell>
        </row>
        <row r="116">
          <cell r="A116">
            <v>1055</v>
          </cell>
          <cell r="B116" t="str">
            <v>CCO 70 - 240 mm/HEC</v>
          </cell>
          <cell r="C116" t="str">
            <v>AJEE</v>
          </cell>
        </row>
        <row r="117">
          <cell r="C117" t="str">
            <v>KODE</v>
          </cell>
        </row>
        <row r="118">
          <cell r="A118">
            <v>1056</v>
          </cell>
          <cell r="B118" t="str">
            <v>CCO 240 - 240 mm/HEC</v>
          </cell>
          <cell r="C118" t="str">
            <v>AJEF</v>
          </cell>
        </row>
        <row r="119">
          <cell r="C119" t="str">
            <v>KODE</v>
          </cell>
        </row>
        <row r="120">
          <cell r="A120">
            <v>1057</v>
          </cell>
          <cell r="B120" t="str">
            <v>Clevel hang+Level kom</v>
          </cell>
          <cell r="C120" t="str">
            <v>AJEG</v>
          </cell>
        </row>
        <row r="121">
          <cell r="C121" t="str">
            <v>KODE</v>
          </cell>
        </row>
        <row r="122">
          <cell r="A122">
            <v>1058</v>
          </cell>
          <cell r="B122" t="str">
            <v>Clevis swinging</v>
          </cell>
          <cell r="C122" t="str">
            <v>AJEH</v>
          </cell>
        </row>
        <row r="123">
          <cell r="C123" t="str">
            <v>KODE</v>
          </cell>
        </row>
        <row r="124">
          <cell r="A124">
            <v>1059</v>
          </cell>
          <cell r="B124" t="str">
            <v>Cros am  1,5  mtr</v>
          </cell>
          <cell r="C124" t="str">
            <v>AJEI</v>
          </cell>
        </row>
        <row r="125">
          <cell r="C125" t="str">
            <v>KODE</v>
          </cell>
        </row>
        <row r="126">
          <cell r="A126">
            <v>1060</v>
          </cell>
          <cell r="B126" t="str">
            <v>Cros am  2  mtr</v>
          </cell>
          <cell r="C126" t="str">
            <v>AJFJ</v>
          </cell>
        </row>
        <row r="127">
          <cell r="C127" t="str">
            <v>KODE</v>
          </cell>
        </row>
        <row r="128">
          <cell r="A128">
            <v>1061</v>
          </cell>
          <cell r="B128" t="str">
            <v>CCO 25 - 35 mm</v>
          </cell>
          <cell r="C128" t="str">
            <v>AJFA</v>
          </cell>
        </row>
        <row r="129">
          <cell r="C129" t="str">
            <v>KODE</v>
          </cell>
        </row>
        <row r="130">
          <cell r="A130">
            <v>1062</v>
          </cell>
          <cell r="B130" t="str">
            <v>CT Ampere OTTO</v>
          </cell>
          <cell r="C130" t="str">
            <v>AJFB</v>
          </cell>
        </row>
        <row r="131">
          <cell r="C131" t="str">
            <v>KODE</v>
          </cell>
        </row>
        <row r="132">
          <cell r="A132">
            <v>1063</v>
          </cell>
          <cell r="B132" t="str">
            <v>Doble arming</v>
          </cell>
          <cell r="C132" t="str">
            <v>AJFC</v>
          </cell>
        </row>
        <row r="133">
          <cell r="C133" t="str">
            <v>KODE</v>
          </cell>
        </row>
        <row r="134">
          <cell r="A134">
            <v>1064</v>
          </cell>
          <cell r="B134" t="str">
            <v>Donlite</v>
          </cell>
          <cell r="C134" t="str">
            <v>AJFD</v>
          </cell>
        </row>
        <row r="135">
          <cell r="C135" t="str">
            <v>KODE</v>
          </cell>
        </row>
        <row r="136">
          <cell r="A136">
            <v>1065</v>
          </cell>
          <cell r="B136" t="str">
            <v>Doradus</v>
          </cell>
          <cell r="C136" t="str">
            <v>AJFE</v>
          </cell>
        </row>
        <row r="137">
          <cell r="C137" t="str">
            <v>KODE</v>
          </cell>
        </row>
        <row r="138">
          <cell r="A138">
            <v>1066</v>
          </cell>
          <cell r="B138" t="str">
            <v>Enggel klem</v>
          </cell>
          <cell r="C138" t="str">
            <v>AJFF</v>
          </cell>
        </row>
        <row r="139">
          <cell r="C139" t="str">
            <v>KODE</v>
          </cell>
        </row>
        <row r="140">
          <cell r="A140">
            <v>1067</v>
          </cell>
          <cell r="B140" t="str">
            <v>Eser werk 1 set</v>
          </cell>
          <cell r="C140" t="str">
            <v>AJFG</v>
          </cell>
        </row>
        <row r="141">
          <cell r="C141" t="str">
            <v>KODE</v>
          </cell>
        </row>
        <row r="142">
          <cell r="A142">
            <v>1068</v>
          </cell>
          <cell r="B142" t="str">
            <v>Exspanding</v>
          </cell>
          <cell r="C142" t="str">
            <v>AJFH</v>
          </cell>
        </row>
        <row r="143">
          <cell r="C143" t="str">
            <v>KODE</v>
          </cell>
        </row>
        <row r="144">
          <cell r="A144">
            <v>1069</v>
          </cell>
          <cell r="B144" t="str">
            <v>Extrabol</v>
          </cell>
          <cell r="C144" t="str">
            <v>AJFI</v>
          </cell>
        </row>
        <row r="145">
          <cell r="C145" t="str">
            <v>KODE</v>
          </cell>
        </row>
        <row r="146">
          <cell r="A146">
            <v>1070</v>
          </cell>
          <cell r="B146" t="str">
            <v>Foto Sel</v>
          </cell>
          <cell r="C146" t="str">
            <v>AJGJ</v>
          </cell>
        </row>
        <row r="147">
          <cell r="C147" t="str">
            <v>KODE</v>
          </cell>
        </row>
        <row r="148">
          <cell r="A148">
            <v>1071</v>
          </cell>
          <cell r="B148" t="str">
            <v>FCO</v>
          </cell>
          <cell r="C148" t="str">
            <v>AJGA</v>
          </cell>
        </row>
        <row r="149">
          <cell r="C149" t="str">
            <v>KODE</v>
          </cell>
        </row>
        <row r="150">
          <cell r="A150">
            <v>1072</v>
          </cell>
          <cell r="B150" t="str">
            <v>Fiting Holder</v>
          </cell>
          <cell r="C150" t="str">
            <v>AJGB</v>
          </cell>
        </row>
        <row r="151">
          <cell r="C151" t="str">
            <v>KODE</v>
          </cell>
        </row>
        <row r="152">
          <cell r="A152">
            <v>1073</v>
          </cell>
          <cell r="B152" t="str">
            <v>Fitting hias</v>
          </cell>
          <cell r="C152" t="str">
            <v>AJGC</v>
          </cell>
        </row>
        <row r="153">
          <cell r="C153" t="str">
            <v>KODE</v>
          </cell>
        </row>
        <row r="154">
          <cell r="A154">
            <v>1074</v>
          </cell>
          <cell r="B154" t="str">
            <v>Fitting miring</v>
          </cell>
          <cell r="C154" t="str">
            <v>AJGD</v>
          </cell>
        </row>
        <row r="155">
          <cell r="C155" t="str">
            <v>KODE</v>
          </cell>
        </row>
        <row r="156">
          <cell r="A156">
            <v>1075</v>
          </cell>
          <cell r="B156" t="str">
            <v>Fitting segi 4</v>
          </cell>
          <cell r="C156" t="str">
            <v>AJGE</v>
          </cell>
        </row>
        <row r="157">
          <cell r="C157" t="str">
            <v>KODE</v>
          </cell>
        </row>
        <row r="158">
          <cell r="A158">
            <v>1076</v>
          </cell>
          <cell r="B158" t="str">
            <v>Fitting segi 4 broco</v>
          </cell>
          <cell r="C158" t="str">
            <v>AJGF</v>
          </cell>
        </row>
        <row r="159">
          <cell r="C159" t="str">
            <v>KODE</v>
          </cell>
        </row>
        <row r="160">
          <cell r="A160">
            <v>1077</v>
          </cell>
          <cell r="B160" t="str">
            <v>Fitting segi 6</v>
          </cell>
          <cell r="C160" t="str">
            <v>AJGG</v>
          </cell>
        </row>
        <row r="161">
          <cell r="C161" t="str">
            <v>KODE</v>
          </cell>
        </row>
        <row r="162">
          <cell r="A162">
            <v>1078</v>
          </cell>
          <cell r="B162" t="str">
            <v>Fitting tegak</v>
          </cell>
          <cell r="C162" t="str">
            <v>AJGH</v>
          </cell>
        </row>
        <row r="163">
          <cell r="C163" t="str">
            <v>KODE</v>
          </cell>
        </row>
        <row r="164">
          <cell r="A164">
            <v>1079</v>
          </cell>
          <cell r="B164" t="str">
            <v>Fitting tegak broco</v>
          </cell>
          <cell r="C164" t="str">
            <v>AJGI</v>
          </cell>
        </row>
        <row r="165">
          <cell r="C165" t="str">
            <v>KODE</v>
          </cell>
        </row>
        <row r="166">
          <cell r="A166">
            <v>1080</v>
          </cell>
          <cell r="B166" t="str">
            <v>Fitting WD</v>
          </cell>
          <cell r="C166" t="str">
            <v>AJHJ</v>
          </cell>
        </row>
        <row r="167">
          <cell r="C167" t="str">
            <v>KODE</v>
          </cell>
        </row>
        <row r="168">
          <cell r="A168">
            <v>1081</v>
          </cell>
          <cell r="B168" t="str">
            <v>Fius slink 10 A</v>
          </cell>
          <cell r="C168" t="str">
            <v>AJHA</v>
          </cell>
        </row>
        <row r="169">
          <cell r="C169" t="str">
            <v>KODE</v>
          </cell>
        </row>
        <row r="170">
          <cell r="A170">
            <v>1082</v>
          </cell>
          <cell r="B170" t="str">
            <v>Fius slink 15 A</v>
          </cell>
          <cell r="C170" t="str">
            <v>AJHB</v>
          </cell>
        </row>
        <row r="171">
          <cell r="C171" t="str">
            <v>KODE</v>
          </cell>
        </row>
        <row r="172">
          <cell r="A172">
            <v>1083</v>
          </cell>
          <cell r="B172" t="str">
            <v>Fius slink 20 A</v>
          </cell>
          <cell r="C172" t="str">
            <v>AJHC</v>
          </cell>
        </row>
        <row r="173">
          <cell r="C173" t="str">
            <v>KODE</v>
          </cell>
        </row>
        <row r="174">
          <cell r="A174">
            <v>1084</v>
          </cell>
          <cell r="B174" t="str">
            <v>Fius slink 25 A</v>
          </cell>
          <cell r="C174" t="str">
            <v>AJHD</v>
          </cell>
        </row>
        <row r="175">
          <cell r="C175" t="str">
            <v>KODE</v>
          </cell>
        </row>
        <row r="176">
          <cell r="A176">
            <v>1085</v>
          </cell>
          <cell r="B176" t="str">
            <v>Fius slink 40 A</v>
          </cell>
          <cell r="C176" t="str">
            <v>AJHE</v>
          </cell>
        </row>
        <row r="177">
          <cell r="C177" t="str">
            <v>KODE</v>
          </cell>
        </row>
        <row r="178">
          <cell r="A178">
            <v>1086</v>
          </cell>
          <cell r="B178" t="str">
            <v>Fuse Box biasa</v>
          </cell>
          <cell r="C178" t="str">
            <v>AJHF</v>
          </cell>
        </row>
        <row r="179">
          <cell r="C179" t="str">
            <v>KODE</v>
          </cell>
        </row>
        <row r="180">
          <cell r="A180">
            <v>1087</v>
          </cell>
          <cell r="B180" t="str">
            <v>Fuse Box broco</v>
          </cell>
          <cell r="C180" t="str">
            <v>AJHG</v>
          </cell>
        </row>
        <row r="181">
          <cell r="C181" t="str">
            <v>KODE</v>
          </cell>
        </row>
        <row r="182">
          <cell r="A182">
            <v>1088</v>
          </cell>
          <cell r="B182" t="str">
            <v>Gay hook</v>
          </cell>
          <cell r="C182" t="str">
            <v>AJHH</v>
          </cell>
        </row>
        <row r="183">
          <cell r="C183" t="str">
            <v>KODE</v>
          </cell>
        </row>
        <row r="184">
          <cell r="A184">
            <v>1089</v>
          </cell>
          <cell r="B184" t="str">
            <v>Gay weare 25  mm</v>
          </cell>
          <cell r="C184" t="str">
            <v>AJHI</v>
          </cell>
        </row>
        <row r="185">
          <cell r="C185" t="str">
            <v>KODE</v>
          </cell>
        </row>
        <row r="186">
          <cell r="A186">
            <v>1090</v>
          </cell>
          <cell r="B186" t="str">
            <v>Gay weare 35  mm</v>
          </cell>
          <cell r="C186" t="str">
            <v>AJIJ</v>
          </cell>
        </row>
        <row r="187">
          <cell r="C187" t="str">
            <v>KODE</v>
          </cell>
        </row>
        <row r="188">
          <cell r="A188">
            <v>1091</v>
          </cell>
          <cell r="B188" t="str">
            <v>Gay weare 50  mm</v>
          </cell>
          <cell r="C188" t="str">
            <v>AJIA</v>
          </cell>
        </row>
        <row r="189">
          <cell r="C189" t="str">
            <v>KODE</v>
          </cell>
        </row>
        <row r="190">
          <cell r="A190">
            <v>1092</v>
          </cell>
          <cell r="B190" t="str">
            <v>Gay weare 70  mm</v>
          </cell>
          <cell r="C190" t="str">
            <v>AJIB</v>
          </cell>
        </row>
        <row r="191">
          <cell r="C191" t="str">
            <v>KODE</v>
          </cell>
        </row>
        <row r="192">
          <cell r="A192">
            <v>1093</v>
          </cell>
          <cell r="B192" t="str">
            <v>Gron rood 140 cm</v>
          </cell>
          <cell r="C192" t="str">
            <v>AJIC</v>
          </cell>
        </row>
        <row r="193">
          <cell r="C193" t="str">
            <v>KODE</v>
          </cell>
        </row>
        <row r="194">
          <cell r="A194">
            <v>1094</v>
          </cell>
          <cell r="B194" t="str">
            <v>Gron rood 270 cm</v>
          </cell>
          <cell r="C194" t="str">
            <v>AJID</v>
          </cell>
        </row>
        <row r="195">
          <cell r="C195" t="str">
            <v>KODE</v>
          </cell>
        </row>
        <row r="196">
          <cell r="A196">
            <v>1095</v>
          </cell>
          <cell r="B196" t="str">
            <v>Gron lak</v>
          </cell>
          <cell r="C196" t="str">
            <v>AJIE</v>
          </cell>
        </row>
        <row r="197">
          <cell r="C197" t="str">
            <v>KODE</v>
          </cell>
        </row>
        <row r="198">
          <cell r="A198">
            <v>1096</v>
          </cell>
          <cell r="B198" t="str">
            <v>HB SS 10 x 30</v>
          </cell>
          <cell r="C198" t="str">
            <v>AJIF</v>
          </cell>
        </row>
        <row r="199">
          <cell r="C199" t="str">
            <v>KODE</v>
          </cell>
        </row>
        <row r="200">
          <cell r="A200">
            <v>1097</v>
          </cell>
          <cell r="B200" t="str">
            <v>HB SS 12 x 30</v>
          </cell>
          <cell r="C200" t="str">
            <v>AJIG</v>
          </cell>
        </row>
        <row r="201">
          <cell r="C201" t="str">
            <v>KODE</v>
          </cell>
        </row>
        <row r="202">
          <cell r="A202">
            <v>1098</v>
          </cell>
          <cell r="B202" t="str">
            <v>HB SS 10 x 35</v>
          </cell>
          <cell r="C202" t="str">
            <v>AJIH</v>
          </cell>
        </row>
        <row r="203">
          <cell r="C203" t="str">
            <v>KODE</v>
          </cell>
        </row>
        <row r="204">
          <cell r="A204">
            <v>1099</v>
          </cell>
          <cell r="B204" t="str">
            <v>HB SS 12 x 35</v>
          </cell>
          <cell r="C204" t="str">
            <v>AJII</v>
          </cell>
        </row>
        <row r="205">
          <cell r="C205" t="str">
            <v>KODE</v>
          </cell>
        </row>
        <row r="206">
          <cell r="A206">
            <v>1100</v>
          </cell>
          <cell r="B206" t="str">
            <v>Hotlin klem 70 ( biasa )</v>
          </cell>
          <cell r="C206" t="str">
            <v>AAJJ</v>
          </cell>
        </row>
        <row r="207">
          <cell r="C207" t="str">
            <v>KODE</v>
          </cell>
        </row>
        <row r="208">
          <cell r="A208">
            <v>1101</v>
          </cell>
          <cell r="B208" t="str">
            <v>Hotlin klem 70 LLC</v>
          </cell>
          <cell r="C208" t="str">
            <v>AAJA</v>
          </cell>
        </row>
        <row r="209">
          <cell r="C209" t="str">
            <v>KODE</v>
          </cell>
        </row>
        <row r="210">
          <cell r="A210">
            <v>1102</v>
          </cell>
          <cell r="B210" t="str">
            <v>Handel 63 Amper</v>
          </cell>
          <cell r="C210" t="str">
            <v>AAJB</v>
          </cell>
        </row>
        <row r="211">
          <cell r="C211" t="str">
            <v>KODE</v>
          </cell>
        </row>
        <row r="212">
          <cell r="A212">
            <v>1103</v>
          </cell>
          <cell r="B212" t="str">
            <v>Fiteng Helogin</v>
          </cell>
          <cell r="C212" t="str">
            <v>AAJC</v>
          </cell>
        </row>
        <row r="213">
          <cell r="C213" t="str">
            <v>KODE</v>
          </cell>
        </row>
        <row r="214">
          <cell r="A214">
            <v>1104</v>
          </cell>
          <cell r="B214" t="str">
            <v>Inbodos</v>
          </cell>
          <cell r="C214" t="str">
            <v>AAJD</v>
          </cell>
        </row>
        <row r="215">
          <cell r="C215" t="str">
            <v>KODE</v>
          </cell>
        </row>
        <row r="216">
          <cell r="A216">
            <v>1105</v>
          </cell>
          <cell r="B216" t="str">
            <v>Inbodos clipsal</v>
          </cell>
          <cell r="C216" t="str">
            <v>AAJE</v>
          </cell>
        </row>
        <row r="217">
          <cell r="C217" t="str">
            <v>KODE</v>
          </cell>
        </row>
        <row r="218">
          <cell r="A218">
            <v>1106</v>
          </cell>
          <cell r="B218" t="str">
            <v>Inbodos breker</v>
          </cell>
          <cell r="C218" t="str">
            <v>AAJF</v>
          </cell>
        </row>
        <row r="219">
          <cell r="C219" t="str">
            <v>KODE</v>
          </cell>
        </row>
        <row r="220">
          <cell r="A220">
            <v>1107</v>
          </cell>
          <cell r="B220" t="str">
            <v>Isolasi</v>
          </cell>
          <cell r="C220" t="str">
            <v>AAJG</v>
          </cell>
        </row>
        <row r="221">
          <cell r="C221" t="str">
            <v>KODE</v>
          </cell>
        </row>
        <row r="222">
          <cell r="A222">
            <v>1108</v>
          </cell>
          <cell r="B222" t="str">
            <v>J 2</v>
          </cell>
          <cell r="C222" t="str">
            <v>AAJH</v>
          </cell>
        </row>
        <row r="223">
          <cell r="C223" t="str">
            <v>KODE</v>
          </cell>
        </row>
        <row r="224">
          <cell r="A224">
            <v>1109</v>
          </cell>
          <cell r="B224" t="str">
            <v>J 3</v>
          </cell>
          <cell r="C224" t="str">
            <v>AAJI</v>
          </cell>
        </row>
        <row r="225">
          <cell r="C225" t="str">
            <v>KODE</v>
          </cell>
        </row>
        <row r="226">
          <cell r="A226">
            <v>1110</v>
          </cell>
          <cell r="B226" t="str">
            <v>J 4</v>
          </cell>
          <cell r="C226" t="str">
            <v>AAAJ</v>
          </cell>
        </row>
        <row r="227">
          <cell r="C227" t="str">
            <v>KODE</v>
          </cell>
        </row>
        <row r="228">
          <cell r="A228">
            <v>1111</v>
          </cell>
          <cell r="B228" t="str">
            <v>Jon slip 16 mm</v>
          </cell>
          <cell r="C228" t="str">
            <v>AAAA</v>
          </cell>
        </row>
        <row r="229">
          <cell r="C229" t="str">
            <v>KODE</v>
          </cell>
        </row>
        <row r="230">
          <cell r="A230">
            <v>1112</v>
          </cell>
          <cell r="B230" t="str">
            <v>Jon slip 25 mm</v>
          </cell>
          <cell r="C230" t="str">
            <v>AAAB</v>
          </cell>
        </row>
        <row r="231">
          <cell r="C231" t="str">
            <v>KODE</v>
          </cell>
        </row>
        <row r="232">
          <cell r="A232">
            <v>1113</v>
          </cell>
          <cell r="B232" t="str">
            <v>Jon slip 35 mm</v>
          </cell>
          <cell r="C232" t="str">
            <v>AAAC</v>
          </cell>
        </row>
        <row r="233">
          <cell r="C233" t="str">
            <v>KODE</v>
          </cell>
        </row>
        <row r="234">
          <cell r="A234">
            <v>1114</v>
          </cell>
          <cell r="B234" t="str">
            <v>Jon slip 70 mm</v>
          </cell>
          <cell r="C234" t="str">
            <v>AAAD</v>
          </cell>
        </row>
        <row r="235">
          <cell r="C235" t="str">
            <v>KODE</v>
          </cell>
        </row>
        <row r="236">
          <cell r="A236">
            <v>1115</v>
          </cell>
          <cell r="B236" t="str">
            <v>Jon slip 150 mm</v>
          </cell>
          <cell r="C236" t="str">
            <v>AAAE</v>
          </cell>
        </row>
        <row r="237">
          <cell r="C237" t="str">
            <v>KODE</v>
          </cell>
        </row>
        <row r="238">
          <cell r="A238">
            <v>1116</v>
          </cell>
          <cell r="B238" t="str">
            <v>Jon slip 240 mm</v>
          </cell>
          <cell r="C238" t="str">
            <v>AAAF</v>
          </cell>
        </row>
        <row r="239">
          <cell r="C239" t="str">
            <v>KODE</v>
          </cell>
        </row>
        <row r="240">
          <cell r="A240">
            <v>1117</v>
          </cell>
          <cell r="B240" t="str">
            <v>Kaki NT OOI</v>
          </cell>
          <cell r="C240" t="str">
            <v>AAAG</v>
          </cell>
        </row>
        <row r="241">
          <cell r="C241" t="str">
            <v>KODE</v>
          </cell>
        </row>
        <row r="242">
          <cell r="A242">
            <v>1118</v>
          </cell>
          <cell r="B242" t="str">
            <v>Kaki NT NH O</v>
          </cell>
          <cell r="C242" t="str">
            <v>AAAH</v>
          </cell>
        </row>
        <row r="243">
          <cell r="C243" t="str">
            <v>KODE</v>
          </cell>
        </row>
        <row r="244">
          <cell r="A244">
            <v>1119</v>
          </cell>
          <cell r="B244" t="str">
            <v>Kaki NT NH 1</v>
          </cell>
          <cell r="C244" t="str">
            <v>AAAI</v>
          </cell>
        </row>
        <row r="245">
          <cell r="C245" t="str">
            <v>KODE</v>
          </cell>
        </row>
        <row r="246">
          <cell r="A246">
            <v>1120</v>
          </cell>
          <cell r="B246" t="str">
            <v>Kaki NT NH 2</v>
          </cell>
          <cell r="C246" t="str">
            <v>AABJ</v>
          </cell>
        </row>
        <row r="247">
          <cell r="C247" t="str">
            <v>KODE</v>
          </cell>
        </row>
        <row r="248">
          <cell r="A248">
            <v>1121</v>
          </cell>
          <cell r="B248" t="str">
            <v>Kanal C 125 x 50 x 2,8 cm</v>
          </cell>
          <cell r="C248" t="str">
            <v>AABA</v>
          </cell>
        </row>
        <row r="249">
          <cell r="C249" t="str">
            <v>KODE</v>
          </cell>
        </row>
        <row r="250">
          <cell r="A250">
            <v>1122</v>
          </cell>
          <cell r="B250" t="str">
            <v>Kanal UNP 5</v>
          </cell>
          <cell r="C250" t="str">
            <v>AABB</v>
          </cell>
        </row>
        <row r="251">
          <cell r="C251" t="str">
            <v>KODE</v>
          </cell>
        </row>
        <row r="252">
          <cell r="A252">
            <v>1123</v>
          </cell>
          <cell r="B252" t="str">
            <v>Kanal UNP 8</v>
          </cell>
          <cell r="C252" t="str">
            <v>AABC</v>
          </cell>
        </row>
        <row r="253">
          <cell r="C253" t="str">
            <v>KODE</v>
          </cell>
        </row>
        <row r="254">
          <cell r="A254">
            <v>1124</v>
          </cell>
          <cell r="B254" t="str">
            <v>Kanal UNP 10</v>
          </cell>
          <cell r="C254" t="str">
            <v>AABD</v>
          </cell>
        </row>
        <row r="255">
          <cell r="C255" t="str">
            <v>KODE</v>
          </cell>
        </row>
        <row r="256">
          <cell r="A256">
            <v>1125</v>
          </cell>
          <cell r="B256" t="str">
            <v>Kanal UNP 615</v>
          </cell>
          <cell r="C256" t="str">
            <v>AABE</v>
          </cell>
        </row>
        <row r="257">
          <cell r="C257" t="str">
            <v>KODE</v>
          </cell>
        </row>
        <row r="258">
          <cell r="A258">
            <v>1126</v>
          </cell>
          <cell r="B258" t="str">
            <v>Krimpit 16/16</v>
          </cell>
          <cell r="C258" t="str">
            <v>AABF</v>
          </cell>
        </row>
        <row r="259">
          <cell r="C259" t="str">
            <v>KODE</v>
          </cell>
        </row>
        <row r="260">
          <cell r="A260">
            <v>1127</v>
          </cell>
          <cell r="B260" t="str">
            <v>Krimpit 35/70</v>
          </cell>
          <cell r="C260" t="str">
            <v>AABG</v>
          </cell>
        </row>
        <row r="261">
          <cell r="C261" t="str">
            <v>KODE</v>
          </cell>
        </row>
        <row r="262">
          <cell r="A262">
            <v>1128</v>
          </cell>
          <cell r="B262" t="str">
            <v>Klem beton   No: 8</v>
          </cell>
          <cell r="C262" t="str">
            <v>AABH</v>
          </cell>
        </row>
        <row r="263">
          <cell r="C263" t="str">
            <v>KODE</v>
          </cell>
        </row>
        <row r="264">
          <cell r="A264">
            <v>1129</v>
          </cell>
          <cell r="B264" t="str">
            <v>Klem beton   No: 9</v>
          </cell>
          <cell r="C264" t="str">
            <v>AABI</v>
          </cell>
        </row>
        <row r="265">
          <cell r="C265" t="str">
            <v>KODE</v>
          </cell>
        </row>
        <row r="266">
          <cell r="A266">
            <v>1130</v>
          </cell>
          <cell r="B266" t="str">
            <v>Klem beton  No:10</v>
          </cell>
          <cell r="C266" t="str">
            <v>AACJ</v>
          </cell>
        </row>
        <row r="267">
          <cell r="C267" t="str">
            <v>KODE</v>
          </cell>
        </row>
        <row r="268">
          <cell r="A268">
            <v>1131</v>
          </cell>
          <cell r="B268" t="str">
            <v>Klem beton No:12</v>
          </cell>
          <cell r="C268" t="str">
            <v>AACA</v>
          </cell>
        </row>
        <row r="269">
          <cell r="C269" t="str">
            <v>KODE</v>
          </cell>
        </row>
        <row r="270">
          <cell r="A270">
            <v>1132</v>
          </cell>
          <cell r="B270" t="str">
            <v>Klem beton No:14</v>
          </cell>
          <cell r="C270" t="str">
            <v>AACB</v>
          </cell>
        </row>
        <row r="271">
          <cell r="C271" t="str">
            <v>KODE</v>
          </cell>
        </row>
        <row r="272">
          <cell r="A272">
            <v>1133</v>
          </cell>
          <cell r="B272" t="str">
            <v>Klem beton No:17</v>
          </cell>
          <cell r="C272" t="str">
            <v>AACC</v>
          </cell>
        </row>
        <row r="273">
          <cell r="C273" t="str">
            <v>KODE</v>
          </cell>
        </row>
        <row r="274">
          <cell r="A274">
            <v>1134</v>
          </cell>
          <cell r="B274" t="str">
            <v>Klem beton No:19</v>
          </cell>
          <cell r="C274" t="str">
            <v>AACD</v>
          </cell>
        </row>
        <row r="275">
          <cell r="C275" t="str">
            <v>KODE</v>
          </cell>
        </row>
        <row r="276">
          <cell r="A276">
            <v>1135</v>
          </cell>
          <cell r="B276" t="str">
            <v>Klem beton No:22</v>
          </cell>
          <cell r="C276" t="str">
            <v>AACE</v>
          </cell>
        </row>
        <row r="277">
          <cell r="C277" t="str">
            <v>KODE</v>
          </cell>
        </row>
        <row r="278">
          <cell r="A278">
            <v>1136</v>
          </cell>
          <cell r="B278" t="str">
            <v>Klem clipsal</v>
          </cell>
          <cell r="C278" t="str">
            <v>AACF</v>
          </cell>
        </row>
        <row r="279">
          <cell r="C279" t="str">
            <v>KODE</v>
          </cell>
        </row>
        <row r="280">
          <cell r="A280">
            <v>1137</v>
          </cell>
          <cell r="B280" t="str">
            <v>Klem seng</v>
          </cell>
          <cell r="C280" t="str">
            <v>AACG</v>
          </cell>
        </row>
        <row r="281">
          <cell r="C281" t="str">
            <v>KODE</v>
          </cell>
        </row>
        <row r="282">
          <cell r="A282">
            <v>1138</v>
          </cell>
          <cell r="B282" t="str">
            <v>Klem siser</v>
          </cell>
          <cell r="C282" t="str">
            <v>AACH</v>
          </cell>
        </row>
        <row r="283">
          <cell r="C283" t="str">
            <v>KODE</v>
          </cell>
        </row>
        <row r="284">
          <cell r="A284">
            <v>1139</v>
          </cell>
          <cell r="B284" t="str">
            <v>Kabel telp</v>
          </cell>
          <cell r="C284" t="str">
            <v>AACI</v>
          </cell>
        </row>
        <row r="285">
          <cell r="C285" t="str">
            <v>KODE</v>
          </cell>
        </row>
        <row r="286">
          <cell r="A286">
            <v>1140</v>
          </cell>
          <cell r="B286" t="str">
            <v>Kabel Antene</v>
          </cell>
          <cell r="C286" t="str">
            <v>AADJ</v>
          </cell>
        </row>
        <row r="287">
          <cell r="C287" t="str">
            <v>KODE</v>
          </cell>
        </row>
        <row r="288">
          <cell r="A288">
            <v>1141</v>
          </cell>
          <cell r="B288" t="str">
            <v>Lampu Helogin</v>
          </cell>
          <cell r="C288" t="str">
            <v>AADA</v>
          </cell>
        </row>
        <row r="289">
          <cell r="C289" t="str">
            <v>KODE</v>
          </cell>
        </row>
        <row r="290">
          <cell r="A290">
            <v>1142</v>
          </cell>
          <cell r="B290" t="str">
            <v>Lampu RM 2 x 40 wat</v>
          </cell>
          <cell r="C290" t="str">
            <v>AADB</v>
          </cell>
        </row>
        <row r="291">
          <cell r="C291" t="str">
            <v>KODE</v>
          </cell>
        </row>
        <row r="292">
          <cell r="A292">
            <v>1143</v>
          </cell>
          <cell r="B292" t="str">
            <v>Lampu Nion 40 wat</v>
          </cell>
          <cell r="C292" t="str">
            <v>AADC</v>
          </cell>
        </row>
        <row r="293">
          <cell r="C293" t="str">
            <v>KODE</v>
          </cell>
        </row>
        <row r="294">
          <cell r="A294">
            <v>1144</v>
          </cell>
          <cell r="B294" t="str">
            <v>Lampu SL 18 - 25 wat</v>
          </cell>
          <cell r="C294" t="str">
            <v>AADD</v>
          </cell>
        </row>
        <row r="295">
          <cell r="C295" t="str">
            <v>KODE</v>
          </cell>
        </row>
        <row r="296">
          <cell r="A296">
            <v>1145</v>
          </cell>
          <cell r="B296" t="str">
            <v>Lampu Indikator/Pilot</v>
          </cell>
          <cell r="C296" t="str">
            <v>AADE</v>
          </cell>
        </row>
        <row r="297">
          <cell r="C297" t="str">
            <v>KODE</v>
          </cell>
        </row>
        <row r="298">
          <cell r="A298">
            <v>1146</v>
          </cell>
          <cell r="B298" t="str">
            <v>Lampu rekolit</v>
          </cell>
          <cell r="C298" t="str">
            <v>AADF</v>
          </cell>
        </row>
        <row r="299">
          <cell r="C299" t="str">
            <v>KODE</v>
          </cell>
        </row>
        <row r="300">
          <cell r="A300">
            <v>1147</v>
          </cell>
          <cell r="B300" t="str">
            <v>Lampu TK0 20 wat</v>
          </cell>
          <cell r="C300" t="str">
            <v>AADG</v>
          </cell>
        </row>
        <row r="301">
          <cell r="C301" t="str">
            <v>KODE</v>
          </cell>
        </row>
        <row r="302">
          <cell r="A302">
            <v>1148</v>
          </cell>
          <cell r="B302" t="str">
            <v>Lampu TKO 40 wat</v>
          </cell>
          <cell r="C302" t="str">
            <v>AADH</v>
          </cell>
        </row>
        <row r="303">
          <cell r="C303" t="str">
            <v>KODE</v>
          </cell>
        </row>
        <row r="304">
          <cell r="A304">
            <v>1149</v>
          </cell>
          <cell r="B304" t="str">
            <v>Lampu TKI 2 x 20 wat</v>
          </cell>
          <cell r="C304" t="str">
            <v>AADI</v>
          </cell>
        </row>
        <row r="305">
          <cell r="C305" t="str">
            <v>KODE</v>
          </cell>
        </row>
        <row r="306">
          <cell r="A306">
            <v>1150</v>
          </cell>
          <cell r="B306" t="str">
            <v>Lampu TKI 2 x 40 wat</v>
          </cell>
          <cell r="C306" t="str">
            <v>AAEJ</v>
          </cell>
        </row>
        <row r="307">
          <cell r="C307" t="str">
            <v>KODE</v>
          </cell>
        </row>
        <row r="308">
          <cell r="A308">
            <v>1151</v>
          </cell>
          <cell r="B308" t="str">
            <v>LC 71</v>
          </cell>
          <cell r="C308" t="str">
            <v>AAEA</v>
          </cell>
        </row>
        <row r="309">
          <cell r="C309" t="str">
            <v>KODE</v>
          </cell>
        </row>
        <row r="310">
          <cell r="A310">
            <v>1152</v>
          </cell>
          <cell r="B310" t="str">
            <v>LC 74</v>
          </cell>
          <cell r="C310" t="str">
            <v>AAEB</v>
          </cell>
        </row>
        <row r="311">
          <cell r="C311" t="str">
            <v>KODE</v>
          </cell>
        </row>
        <row r="312">
          <cell r="A312">
            <v>1153</v>
          </cell>
          <cell r="B312" t="str">
            <v>Longseng</v>
          </cell>
          <cell r="C312" t="str">
            <v>AAEC</v>
          </cell>
        </row>
        <row r="313">
          <cell r="C313" t="str">
            <v>KODE</v>
          </cell>
        </row>
        <row r="314">
          <cell r="A314">
            <v>1154</v>
          </cell>
          <cell r="B314" t="str">
            <v>LVTC 1 x 70 mm</v>
          </cell>
          <cell r="C314" t="str">
            <v>AAED</v>
          </cell>
        </row>
        <row r="315">
          <cell r="C315" t="str">
            <v>KODE</v>
          </cell>
        </row>
        <row r="316">
          <cell r="A316">
            <v>1155</v>
          </cell>
          <cell r="B316" t="str">
            <v>LVTC 2 x 10 mm</v>
          </cell>
          <cell r="C316" t="str">
            <v>AAEE</v>
          </cell>
        </row>
        <row r="317">
          <cell r="C317" t="str">
            <v>KODE</v>
          </cell>
        </row>
        <row r="318">
          <cell r="A318">
            <v>1156</v>
          </cell>
          <cell r="B318" t="str">
            <v>LVTC 2 x 16 mm</v>
          </cell>
          <cell r="C318" t="str">
            <v>AAEF</v>
          </cell>
        </row>
        <row r="319">
          <cell r="C319" t="str">
            <v>KODE</v>
          </cell>
        </row>
        <row r="320">
          <cell r="A320">
            <v>1157</v>
          </cell>
          <cell r="B320" t="str">
            <v>LVTC 2 x 25 mm</v>
          </cell>
          <cell r="C320" t="str">
            <v>AAEG</v>
          </cell>
        </row>
        <row r="321">
          <cell r="C321" t="str">
            <v>KODE</v>
          </cell>
        </row>
        <row r="322">
          <cell r="A322">
            <v>1158</v>
          </cell>
          <cell r="B322" t="str">
            <v>LVTC 2 x 35 mm</v>
          </cell>
          <cell r="C322" t="str">
            <v>AAEH</v>
          </cell>
        </row>
        <row r="323">
          <cell r="C323" t="str">
            <v>KODE</v>
          </cell>
        </row>
        <row r="324">
          <cell r="A324">
            <v>1159</v>
          </cell>
          <cell r="B324" t="str">
            <v>LVTC 2 x 35 x 50 mm</v>
          </cell>
          <cell r="C324" t="str">
            <v>AAEI</v>
          </cell>
        </row>
        <row r="325">
          <cell r="C325" t="str">
            <v>KODE</v>
          </cell>
        </row>
        <row r="326">
          <cell r="A326">
            <v>1160</v>
          </cell>
          <cell r="B326" t="str">
            <v>LVTC 2 x 35 x 70 mm</v>
          </cell>
          <cell r="C326" t="str">
            <v>AAFJ</v>
          </cell>
        </row>
        <row r="327">
          <cell r="C327" t="str">
            <v>KODE</v>
          </cell>
        </row>
        <row r="328">
          <cell r="A328">
            <v>1161</v>
          </cell>
          <cell r="B328" t="str">
            <v>LVTC 2 x 50 x 70 mm</v>
          </cell>
          <cell r="C328" t="str">
            <v>AAFA</v>
          </cell>
        </row>
        <row r="329">
          <cell r="C329" t="str">
            <v>KODE</v>
          </cell>
        </row>
        <row r="330">
          <cell r="A330">
            <v>1162</v>
          </cell>
          <cell r="B330" t="str">
            <v>LVTC 2 x 70 x 50 mm</v>
          </cell>
          <cell r="C330" t="str">
            <v>AAFB</v>
          </cell>
        </row>
        <row r="331">
          <cell r="C331" t="str">
            <v>KODE</v>
          </cell>
        </row>
        <row r="332">
          <cell r="A332">
            <v>1163</v>
          </cell>
          <cell r="B332" t="str">
            <v>LVTC 3 x 25 x 25 mm</v>
          </cell>
          <cell r="C332" t="str">
            <v>AAFC</v>
          </cell>
        </row>
        <row r="333">
          <cell r="C333" t="str">
            <v>KODE</v>
          </cell>
        </row>
        <row r="334">
          <cell r="A334">
            <v>1164</v>
          </cell>
          <cell r="B334" t="str">
            <v>LVTC 3 x 35 x 25 mm</v>
          </cell>
          <cell r="C334" t="str">
            <v>AAFD</v>
          </cell>
        </row>
        <row r="335">
          <cell r="C335" t="str">
            <v>KODE</v>
          </cell>
        </row>
        <row r="336">
          <cell r="A336">
            <v>1165</v>
          </cell>
          <cell r="B336" t="str">
            <v>LVTC 3 x 35 x 50 mm</v>
          </cell>
          <cell r="C336" t="str">
            <v>AAFE</v>
          </cell>
        </row>
        <row r="337">
          <cell r="C337" t="str">
            <v>KODE</v>
          </cell>
        </row>
        <row r="338">
          <cell r="A338">
            <v>1166</v>
          </cell>
          <cell r="B338" t="str">
            <v>LVTC 3 x 50 x 70 mm</v>
          </cell>
          <cell r="C338" t="str">
            <v>AAFF</v>
          </cell>
        </row>
        <row r="339">
          <cell r="C339" t="str">
            <v>KODE</v>
          </cell>
        </row>
        <row r="340">
          <cell r="A340">
            <v>1167</v>
          </cell>
          <cell r="B340" t="str">
            <v>LVTC 3 x 70 x 50 mm</v>
          </cell>
          <cell r="C340" t="str">
            <v>AAFG</v>
          </cell>
        </row>
        <row r="341">
          <cell r="C341" t="str">
            <v>KODE</v>
          </cell>
        </row>
        <row r="342">
          <cell r="A342">
            <v>1168</v>
          </cell>
          <cell r="B342" t="str">
            <v>Meni cap jago</v>
          </cell>
          <cell r="C342" t="str">
            <v>AAFH</v>
          </cell>
        </row>
        <row r="343">
          <cell r="C343" t="str">
            <v>KODE</v>
          </cell>
        </row>
        <row r="344">
          <cell r="A344">
            <v>1169</v>
          </cell>
          <cell r="B344" t="str">
            <v>MCB 2 A</v>
          </cell>
          <cell r="C344" t="str">
            <v>AAFI</v>
          </cell>
        </row>
        <row r="345">
          <cell r="C345" t="str">
            <v>KODE</v>
          </cell>
        </row>
        <row r="346">
          <cell r="A346">
            <v>1170</v>
          </cell>
          <cell r="B346" t="str">
            <v>MCB 4 A</v>
          </cell>
          <cell r="C346" t="str">
            <v>AAGJ</v>
          </cell>
        </row>
        <row r="347">
          <cell r="C347" t="str">
            <v>KODE</v>
          </cell>
        </row>
        <row r="348">
          <cell r="A348">
            <v>1171</v>
          </cell>
          <cell r="B348" t="str">
            <v>MCB 6 A</v>
          </cell>
          <cell r="C348" t="str">
            <v>AAGA</v>
          </cell>
        </row>
        <row r="349">
          <cell r="C349" t="str">
            <v>KODE</v>
          </cell>
        </row>
        <row r="350">
          <cell r="A350">
            <v>1172</v>
          </cell>
          <cell r="B350" t="str">
            <v>MCB 10 A</v>
          </cell>
          <cell r="C350" t="str">
            <v>AAGB</v>
          </cell>
        </row>
        <row r="351">
          <cell r="C351" t="str">
            <v>KODE</v>
          </cell>
        </row>
        <row r="352">
          <cell r="A352">
            <v>1173</v>
          </cell>
          <cell r="B352" t="str">
            <v>MCB 16 A</v>
          </cell>
          <cell r="C352" t="str">
            <v>AAGC</v>
          </cell>
        </row>
        <row r="353">
          <cell r="C353" t="str">
            <v>KODE</v>
          </cell>
        </row>
        <row r="354">
          <cell r="A354">
            <v>1174</v>
          </cell>
          <cell r="B354" t="str">
            <v>MCB 20 A</v>
          </cell>
          <cell r="C354" t="str">
            <v>AAGD</v>
          </cell>
        </row>
        <row r="355">
          <cell r="C355" t="str">
            <v>KODE</v>
          </cell>
        </row>
        <row r="356">
          <cell r="A356">
            <v>1175</v>
          </cell>
          <cell r="B356" t="str">
            <v>MCB 25 A</v>
          </cell>
          <cell r="C356" t="str">
            <v>AAGE</v>
          </cell>
        </row>
        <row r="357">
          <cell r="C357" t="str">
            <v>KODE</v>
          </cell>
        </row>
        <row r="358">
          <cell r="A358">
            <v>1176</v>
          </cell>
          <cell r="B358" t="str">
            <v>MCB 35 A</v>
          </cell>
          <cell r="C358" t="str">
            <v>AAGF</v>
          </cell>
        </row>
        <row r="359">
          <cell r="C359" t="str">
            <v>KODE</v>
          </cell>
        </row>
        <row r="360">
          <cell r="A360">
            <v>1177</v>
          </cell>
          <cell r="B360" t="str">
            <v>MCB 40 A</v>
          </cell>
          <cell r="C360" t="str">
            <v>AAGG</v>
          </cell>
        </row>
        <row r="361">
          <cell r="C361" t="str">
            <v>KODE</v>
          </cell>
        </row>
        <row r="362">
          <cell r="A362">
            <v>1178</v>
          </cell>
          <cell r="B362" t="str">
            <v>MCB 60 A</v>
          </cell>
          <cell r="C362" t="str">
            <v>AAGH</v>
          </cell>
        </row>
        <row r="363">
          <cell r="C363" t="str">
            <v>KODE</v>
          </cell>
        </row>
        <row r="364">
          <cell r="A364">
            <v>1179</v>
          </cell>
          <cell r="B364" t="str">
            <v>MCCB 40 A</v>
          </cell>
          <cell r="C364" t="str">
            <v>AAGI</v>
          </cell>
        </row>
        <row r="365">
          <cell r="C365" t="str">
            <v>KODE</v>
          </cell>
        </row>
        <row r="366">
          <cell r="A366">
            <v>1180</v>
          </cell>
          <cell r="B366" t="str">
            <v>MCCB 60 A</v>
          </cell>
          <cell r="C366" t="str">
            <v>AAHJ</v>
          </cell>
        </row>
        <row r="367">
          <cell r="C367" t="str">
            <v>KODE</v>
          </cell>
        </row>
        <row r="368">
          <cell r="A368">
            <v>1181</v>
          </cell>
          <cell r="B368" t="str">
            <v>MCCB 100 A</v>
          </cell>
          <cell r="C368" t="str">
            <v>AAHA</v>
          </cell>
        </row>
        <row r="369">
          <cell r="C369" t="str">
            <v>KODE</v>
          </cell>
        </row>
        <row r="370">
          <cell r="A370">
            <v>1182</v>
          </cell>
          <cell r="B370" t="str">
            <v>NFB 400 A</v>
          </cell>
          <cell r="C370" t="str">
            <v>AAHB</v>
          </cell>
        </row>
        <row r="371">
          <cell r="C371" t="str">
            <v>KODE</v>
          </cell>
        </row>
        <row r="372">
          <cell r="A372">
            <v>1183</v>
          </cell>
          <cell r="B372" t="str">
            <v>NFB 50 A</v>
          </cell>
          <cell r="C372" t="str">
            <v>AAHC</v>
          </cell>
        </row>
        <row r="373">
          <cell r="C373" t="str">
            <v>KODE</v>
          </cell>
        </row>
        <row r="374">
          <cell r="A374">
            <v>1184</v>
          </cell>
          <cell r="B374" t="str">
            <v xml:space="preserve">NFB 60 A </v>
          </cell>
          <cell r="C374" t="str">
            <v>AAHD</v>
          </cell>
        </row>
        <row r="375">
          <cell r="C375" t="str">
            <v>KODE</v>
          </cell>
        </row>
        <row r="376">
          <cell r="A376">
            <v>1185</v>
          </cell>
          <cell r="B376" t="str">
            <v xml:space="preserve">NFB 80 A </v>
          </cell>
          <cell r="C376" t="str">
            <v>AAHE</v>
          </cell>
        </row>
        <row r="377">
          <cell r="C377" t="str">
            <v>KODE</v>
          </cell>
        </row>
        <row r="378">
          <cell r="A378">
            <v>1186</v>
          </cell>
          <cell r="B378" t="str">
            <v xml:space="preserve">NFB 100 A </v>
          </cell>
          <cell r="C378" t="str">
            <v>AAHF</v>
          </cell>
        </row>
        <row r="379">
          <cell r="C379" t="str">
            <v>KODE</v>
          </cell>
        </row>
        <row r="380">
          <cell r="A380">
            <v>1187</v>
          </cell>
          <cell r="B380" t="str">
            <v xml:space="preserve">NFB 125 A </v>
          </cell>
          <cell r="C380" t="str">
            <v>AAHG</v>
          </cell>
        </row>
        <row r="381">
          <cell r="C381" t="str">
            <v>KODE</v>
          </cell>
        </row>
        <row r="382">
          <cell r="A382">
            <v>1188</v>
          </cell>
          <cell r="B382" t="str">
            <v xml:space="preserve">NFB 150 A </v>
          </cell>
          <cell r="C382" t="str">
            <v>AAHH</v>
          </cell>
        </row>
        <row r="383">
          <cell r="C383" t="str">
            <v>KODE</v>
          </cell>
        </row>
        <row r="384">
          <cell r="A384">
            <v>1189</v>
          </cell>
          <cell r="B384" t="str">
            <v xml:space="preserve">NFB 250 A </v>
          </cell>
          <cell r="C384" t="str">
            <v>AAHI</v>
          </cell>
        </row>
        <row r="385">
          <cell r="C385" t="str">
            <v>KODE</v>
          </cell>
        </row>
        <row r="386">
          <cell r="A386">
            <v>1190</v>
          </cell>
          <cell r="B386" t="str">
            <v>Nol klem</v>
          </cell>
          <cell r="C386" t="str">
            <v>AAIJ</v>
          </cell>
        </row>
        <row r="387">
          <cell r="C387" t="str">
            <v>KODE</v>
          </cell>
        </row>
        <row r="388">
          <cell r="A388">
            <v>1191</v>
          </cell>
          <cell r="B388" t="str">
            <v>NT Fius 63 A</v>
          </cell>
          <cell r="C388" t="str">
            <v>AAIA</v>
          </cell>
        </row>
        <row r="389">
          <cell r="C389" t="str">
            <v>KODE</v>
          </cell>
        </row>
        <row r="390">
          <cell r="A390">
            <v>1192</v>
          </cell>
          <cell r="B390" t="str">
            <v>NT Fius 80 A</v>
          </cell>
          <cell r="C390" t="str">
            <v>AAIB</v>
          </cell>
        </row>
        <row r="391">
          <cell r="C391" t="str">
            <v>KODE</v>
          </cell>
        </row>
        <row r="392">
          <cell r="A392">
            <v>1193</v>
          </cell>
          <cell r="B392" t="str">
            <v>NT Fius 100 A</v>
          </cell>
          <cell r="C392" t="str">
            <v>AAIC</v>
          </cell>
        </row>
        <row r="393">
          <cell r="C393" t="str">
            <v>KODE</v>
          </cell>
        </row>
        <row r="394">
          <cell r="A394">
            <v>1194</v>
          </cell>
          <cell r="B394" t="str">
            <v>NT Fius 125 A</v>
          </cell>
          <cell r="C394" t="str">
            <v>AAID</v>
          </cell>
        </row>
        <row r="395">
          <cell r="C395" t="str">
            <v>KODE</v>
          </cell>
        </row>
        <row r="396">
          <cell r="A396">
            <v>1195</v>
          </cell>
          <cell r="B396" t="str">
            <v>NT Fius 160 A</v>
          </cell>
          <cell r="C396" t="str">
            <v>AAIE</v>
          </cell>
        </row>
        <row r="397">
          <cell r="C397" t="str">
            <v>KODE</v>
          </cell>
        </row>
        <row r="398">
          <cell r="A398">
            <v>1196</v>
          </cell>
          <cell r="B398" t="str">
            <v>NT Fius 200 A</v>
          </cell>
          <cell r="C398" t="str">
            <v>AAIF</v>
          </cell>
        </row>
        <row r="399">
          <cell r="C399" t="str">
            <v>KODE</v>
          </cell>
        </row>
        <row r="400">
          <cell r="A400">
            <v>1197</v>
          </cell>
          <cell r="B400" t="str">
            <v>NT Fius 250 A</v>
          </cell>
          <cell r="C400" t="str">
            <v>AAIG</v>
          </cell>
        </row>
        <row r="401">
          <cell r="C401" t="str">
            <v>KODE</v>
          </cell>
        </row>
        <row r="402">
          <cell r="A402">
            <v>1198</v>
          </cell>
          <cell r="B402" t="str">
            <v>NT Fius 300 A</v>
          </cell>
          <cell r="C402" t="str">
            <v>AAIH</v>
          </cell>
        </row>
        <row r="403">
          <cell r="C403" t="str">
            <v>KODE</v>
          </cell>
        </row>
        <row r="404">
          <cell r="A404">
            <v>1199</v>
          </cell>
          <cell r="B404" t="str">
            <v>NYA 1,5 mm</v>
          </cell>
          <cell r="C404" t="str">
            <v>AAII</v>
          </cell>
        </row>
        <row r="405">
          <cell r="C405" t="str">
            <v>KODE</v>
          </cell>
        </row>
        <row r="406">
          <cell r="A406">
            <v>1200</v>
          </cell>
          <cell r="B406" t="str">
            <v>NYA 2,5 mm</v>
          </cell>
          <cell r="C406" t="str">
            <v>ABJJ</v>
          </cell>
        </row>
        <row r="407">
          <cell r="C407" t="str">
            <v>KODE</v>
          </cell>
        </row>
        <row r="408">
          <cell r="A408">
            <v>1201</v>
          </cell>
          <cell r="B408" t="str">
            <v>NYM 2 x 1,5 mm</v>
          </cell>
          <cell r="C408" t="str">
            <v>ABJA</v>
          </cell>
        </row>
        <row r="409">
          <cell r="C409" t="str">
            <v>KODE</v>
          </cell>
        </row>
        <row r="410">
          <cell r="A410">
            <v>1202</v>
          </cell>
          <cell r="B410" t="str">
            <v>NYM 2 x 2,5 mm</v>
          </cell>
          <cell r="C410" t="str">
            <v>ABJB</v>
          </cell>
        </row>
        <row r="411">
          <cell r="C411" t="str">
            <v>KODE</v>
          </cell>
        </row>
        <row r="412">
          <cell r="A412">
            <v>1203</v>
          </cell>
          <cell r="B412" t="str">
            <v>NYM 3 x 1,5 mm</v>
          </cell>
          <cell r="C412" t="str">
            <v>ABJC</v>
          </cell>
        </row>
        <row r="413">
          <cell r="C413" t="str">
            <v>KODE</v>
          </cell>
        </row>
        <row r="414">
          <cell r="A414">
            <v>1204</v>
          </cell>
          <cell r="B414" t="str">
            <v>NYM 3 x 2,5 mm</v>
          </cell>
          <cell r="C414" t="str">
            <v>ABJD</v>
          </cell>
        </row>
        <row r="415">
          <cell r="C415" t="str">
            <v>KODE</v>
          </cell>
        </row>
        <row r="416">
          <cell r="A416">
            <v>1205</v>
          </cell>
          <cell r="B416" t="str">
            <v>NYM 3 x 2,5 mm/SP</v>
          </cell>
          <cell r="C416" t="str">
            <v>ABJE</v>
          </cell>
        </row>
        <row r="417">
          <cell r="C417" t="str">
            <v>KODE</v>
          </cell>
        </row>
        <row r="418">
          <cell r="A418">
            <v>1206</v>
          </cell>
          <cell r="B418" t="str">
            <v>NYM 3 x 4 mm</v>
          </cell>
          <cell r="C418" t="str">
            <v>ABJF</v>
          </cell>
        </row>
        <row r="419">
          <cell r="C419" t="str">
            <v>KODE</v>
          </cell>
        </row>
        <row r="420">
          <cell r="A420">
            <v>1207</v>
          </cell>
          <cell r="B420" t="str">
            <v>NYM 3 x 6 mm</v>
          </cell>
          <cell r="C420" t="str">
            <v>ABJG</v>
          </cell>
        </row>
        <row r="421">
          <cell r="C421" t="str">
            <v>KODE</v>
          </cell>
        </row>
        <row r="422">
          <cell r="A422">
            <v>1208</v>
          </cell>
          <cell r="B422" t="str">
            <v>NYM 4 x 2,5 mm/SP</v>
          </cell>
          <cell r="C422" t="str">
            <v>ABJH</v>
          </cell>
        </row>
        <row r="423">
          <cell r="C423" t="str">
            <v>KODE</v>
          </cell>
        </row>
        <row r="424">
          <cell r="A424">
            <v>1209</v>
          </cell>
          <cell r="B424" t="str">
            <v xml:space="preserve">NYM 4 x 2,5 mm  </v>
          </cell>
          <cell r="C424" t="str">
            <v>ABJI</v>
          </cell>
        </row>
        <row r="425">
          <cell r="C425" t="str">
            <v>KODE</v>
          </cell>
        </row>
        <row r="426">
          <cell r="A426">
            <v>1210</v>
          </cell>
          <cell r="B426" t="str">
            <v>NYM 4 x 6 mm</v>
          </cell>
          <cell r="C426" t="str">
            <v>ABAJ</v>
          </cell>
        </row>
        <row r="427">
          <cell r="C427" t="str">
            <v>KODE</v>
          </cell>
        </row>
        <row r="428">
          <cell r="A428">
            <v>1211</v>
          </cell>
          <cell r="B428" t="str">
            <v>NYY 2 x 2,5 mm</v>
          </cell>
          <cell r="C428" t="str">
            <v>ABAA</v>
          </cell>
        </row>
        <row r="429">
          <cell r="C429" t="str">
            <v>KODE</v>
          </cell>
        </row>
        <row r="430">
          <cell r="A430">
            <v>1212</v>
          </cell>
          <cell r="B430" t="str">
            <v>NYY 2 x 10 mm</v>
          </cell>
          <cell r="C430" t="str">
            <v>ABAB</v>
          </cell>
        </row>
        <row r="431">
          <cell r="C431" t="str">
            <v>KODE</v>
          </cell>
        </row>
        <row r="432">
          <cell r="A432">
            <v>1213</v>
          </cell>
          <cell r="B432" t="str">
            <v>NYY 3 x 1,5 mm</v>
          </cell>
          <cell r="C432" t="str">
            <v>ABAC</v>
          </cell>
        </row>
        <row r="433">
          <cell r="C433" t="str">
            <v>KODE</v>
          </cell>
        </row>
        <row r="434">
          <cell r="A434">
            <v>1214</v>
          </cell>
          <cell r="B434" t="str">
            <v>NYY 3 x 2,5 mm</v>
          </cell>
          <cell r="C434" t="str">
            <v>ABAD</v>
          </cell>
        </row>
        <row r="435">
          <cell r="C435" t="str">
            <v>KODE</v>
          </cell>
        </row>
        <row r="436">
          <cell r="A436">
            <v>1215</v>
          </cell>
          <cell r="B436" t="str">
            <v>NYY 3 x 4 mm</v>
          </cell>
          <cell r="C436" t="str">
            <v>ABAE</v>
          </cell>
        </row>
        <row r="437">
          <cell r="C437" t="str">
            <v>KODE</v>
          </cell>
        </row>
        <row r="438">
          <cell r="A438">
            <v>1216</v>
          </cell>
          <cell r="B438" t="str">
            <v>NYY 3 x 6 mm</v>
          </cell>
          <cell r="C438" t="str">
            <v>ABAF</v>
          </cell>
        </row>
        <row r="439">
          <cell r="C439" t="str">
            <v>KODE</v>
          </cell>
        </row>
        <row r="440">
          <cell r="A440">
            <v>1217</v>
          </cell>
          <cell r="B440" t="str">
            <v>NYY 3 x 10 mm</v>
          </cell>
          <cell r="C440" t="str">
            <v>ABAG</v>
          </cell>
        </row>
        <row r="441">
          <cell r="C441" t="str">
            <v>KODE</v>
          </cell>
        </row>
        <row r="442">
          <cell r="A442">
            <v>1218</v>
          </cell>
          <cell r="B442" t="str">
            <v>NYY 3 x 16 mm</v>
          </cell>
          <cell r="C442" t="str">
            <v>ABAH</v>
          </cell>
        </row>
        <row r="443">
          <cell r="C443" t="str">
            <v>KODE</v>
          </cell>
        </row>
        <row r="444">
          <cell r="A444">
            <v>1219</v>
          </cell>
          <cell r="B444" t="str">
            <v>NYY 4 x 1,5 mm</v>
          </cell>
          <cell r="C444" t="str">
            <v>ABAI</v>
          </cell>
        </row>
        <row r="445">
          <cell r="C445" t="str">
            <v>KODE</v>
          </cell>
        </row>
        <row r="446">
          <cell r="A446">
            <v>1220</v>
          </cell>
          <cell r="B446" t="str">
            <v>NYY 4 x 2,5 mm</v>
          </cell>
          <cell r="C446" t="str">
            <v>ABBJ</v>
          </cell>
        </row>
        <row r="447">
          <cell r="C447" t="str">
            <v>KODE</v>
          </cell>
        </row>
        <row r="448">
          <cell r="A448">
            <v>1221</v>
          </cell>
          <cell r="B448" t="str">
            <v>NYY 4 x 6 mm</v>
          </cell>
          <cell r="C448" t="str">
            <v>ABBA</v>
          </cell>
        </row>
        <row r="449">
          <cell r="C449" t="str">
            <v>KODE</v>
          </cell>
        </row>
        <row r="450">
          <cell r="A450">
            <v>1222</v>
          </cell>
          <cell r="B450" t="str">
            <v>NYY 4 x 10 mm</v>
          </cell>
          <cell r="C450" t="str">
            <v>ABBB</v>
          </cell>
        </row>
        <row r="451">
          <cell r="C451" t="str">
            <v>KODE</v>
          </cell>
        </row>
        <row r="452">
          <cell r="A452">
            <v>1223</v>
          </cell>
          <cell r="B452" t="str">
            <v>NYY 4 x 16 mm</v>
          </cell>
          <cell r="C452" t="str">
            <v>ABBC</v>
          </cell>
        </row>
        <row r="453">
          <cell r="C453" t="str">
            <v>KODE</v>
          </cell>
        </row>
        <row r="454">
          <cell r="A454">
            <v>1224</v>
          </cell>
          <cell r="B454" t="str">
            <v>NYY 4 x 25 mm</v>
          </cell>
          <cell r="C454" t="str">
            <v>ABBD</v>
          </cell>
        </row>
        <row r="455">
          <cell r="C455" t="str">
            <v>KODE</v>
          </cell>
        </row>
        <row r="456">
          <cell r="A456">
            <v>1225</v>
          </cell>
          <cell r="B456" t="str">
            <v>Oli B 40 Biesel</v>
          </cell>
          <cell r="C456" t="str">
            <v>ABBE</v>
          </cell>
        </row>
        <row r="457">
          <cell r="C457" t="str">
            <v>KODE</v>
          </cell>
        </row>
        <row r="458">
          <cell r="A458">
            <v>1226</v>
          </cell>
          <cell r="B458" t="str">
            <v>Oli Super SG Bensin</v>
          </cell>
          <cell r="C458" t="str">
            <v>ABBF</v>
          </cell>
        </row>
        <row r="459">
          <cell r="C459" t="str">
            <v>KODE</v>
          </cell>
        </row>
        <row r="460">
          <cell r="A460">
            <v>1227</v>
          </cell>
          <cell r="B460" t="str">
            <v>OK Type 1</v>
          </cell>
          <cell r="C460" t="str">
            <v>ABBG</v>
          </cell>
        </row>
        <row r="461">
          <cell r="C461" t="str">
            <v>KODE</v>
          </cell>
        </row>
        <row r="462">
          <cell r="A462">
            <v>1228</v>
          </cell>
          <cell r="B462" t="str">
            <v>OK Type 3</v>
          </cell>
          <cell r="C462" t="str">
            <v>ABBH</v>
          </cell>
        </row>
        <row r="463">
          <cell r="C463" t="str">
            <v>KODE</v>
          </cell>
        </row>
        <row r="464">
          <cell r="A464">
            <v>1229</v>
          </cell>
          <cell r="B464" t="str">
            <v>Paku reng</v>
          </cell>
          <cell r="C464" t="str">
            <v>ABBI</v>
          </cell>
        </row>
        <row r="465">
          <cell r="C465" t="str">
            <v>KODE</v>
          </cell>
        </row>
        <row r="466">
          <cell r="A466">
            <v>1230</v>
          </cell>
          <cell r="B466" t="str">
            <v>Paku sekrup</v>
          </cell>
          <cell r="C466" t="str">
            <v>ABCJ</v>
          </cell>
        </row>
        <row r="467">
          <cell r="C467" t="str">
            <v>KODE</v>
          </cell>
        </row>
        <row r="468">
          <cell r="A468">
            <v>1231</v>
          </cell>
          <cell r="B468" t="str">
            <v>Pipa 5/8 biasa</v>
          </cell>
          <cell r="C468" t="str">
            <v>ABCA</v>
          </cell>
        </row>
        <row r="469">
          <cell r="C469" t="str">
            <v>KODE</v>
          </cell>
        </row>
        <row r="470">
          <cell r="A470">
            <v>1232</v>
          </cell>
          <cell r="B470" t="str">
            <v>Pipa 5/8 maspion</v>
          </cell>
          <cell r="C470" t="str">
            <v>ABCB</v>
          </cell>
        </row>
        <row r="471">
          <cell r="C471" t="str">
            <v>KODE</v>
          </cell>
        </row>
        <row r="472">
          <cell r="A472">
            <v>1233</v>
          </cell>
          <cell r="B472" t="str">
            <v>Pipa galvanis</v>
          </cell>
          <cell r="C472" t="str">
            <v>ABCC</v>
          </cell>
        </row>
        <row r="473">
          <cell r="C473" t="str">
            <v>KODE</v>
          </cell>
        </row>
        <row r="474">
          <cell r="A474">
            <v>1234</v>
          </cell>
          <cell r="B474" t="str">
            <v>Pipa clipsal</v>
          </cell>
          <cell r="C474" t="str">
            <v>ABCD</v>
          </cell>
        </row>
        <row r="475">
          <cell r="C475" t="str">
            <v>KODE</v>
          </cell>
        </row>
        <row r="476">
          <cell r="A476">
            <v>1235</v>
          </cell>
          <cell r="B476" t="str">
            <v>Pipa midium B 2"</v>
          </cell>
          <cell r="C476" t="str">
            <v>ABCE</v>
          </cell>
        </row>
        <row r="477">
          <cell r="C477" t="str">
            <v>KODE</v>
          </cell>
        </row>
        <row r="478">
          <cell r="A478">
            <v>1236</v>
          </cell>
          <cell r="B478" t="str">
            <v>Pipa midium B 3"</v>
          </cell>
          <cell r="C478" t="str">
            <v>ABCF</v>
          </cell>
        </row>
        <row r="479">
          <cell r="C479" t="str">
            <v>KODE</v>
          </cell>
        </row>
        <row r="480">
          <cell r="A480">
            <v>1237</v>
          </cell>
          <cell r="B480" t="str">
            <v>Pipa midium B 4"</v>
          </cell>
          <cell r="C480" t="str">
            <v>ABCG</v>
          </cell>
        </row>
        <row r="481">
          <cell r="C481" t="str">
            <v>KODE</v>
          </cell>
        </row>
        <row r="482">
          <cell r="A482">
            <v>1238</v>
          </cell>
          <cell r="B482" t="str">
            <v>Pipa midium B 5"</v>
          </cell>
          <cell r="C482" t="str">
            <v>ABCH</v>
          </cell>
        </row>
        <row r="483">
          <cell r="C483" t="str">
            <v>KODE</v>
          </cell>
        </row>
        <row r="484">
          <cell r="A484">
            <v>1239</v>
          </cell>
          <cell r="B484" t="str">
            <v>Plat trafo</v>
          </cell>
          <cell r="C484" t="str">
            <v>ABCI</v>
          </cell>
        </row>
        <row r="485">
          <cell r="C485" t="str">
            <v>KODE</v>
          </cell>
        </row>
        <row r="486">
          <cell r="A486">
            <v>1240</v>
          </cell>
          <cell r="B486" t="str">
            <v>Pliser</v>
          </cell>
          <cell r="C486" t="str">
            <v>ABDJ</v>
          </cell>
        </row>
        <row r="487">
          <cell r="C487" t="str">
            <v>KODE</v>
          </cell>
        </row>
        <row r="488">
          <cell r="A488">
            <v>1241</v>
          </cell>
          <cell r="B488" t="str">
            <v>Pol C9 - 100</v>
          </cell>
          <cell r="C488" t="str">
            <v>ABDA</v>
          </cell>
        </row>
        <row r="489">
          <cell r="C489" t="str">
            <v>KODE</v>
          </cell>
        </row>
        <row r="490">
          <cell r="A490">
            <v>1242</v>
          </cell>
          <cell r="B490" t="str">
            <v>Pol C9 - 200</v>
          </cell>
          <cell r="C490" t="str">
            <v>ABDB</v>
          </cell>
        </row>
        <row r="491">
          <cell r="C491" t="str">
            <v>KODE</v>
          </cell>
        </row>
        <row r="492">
          <cell r="A492">
            <v>1243</v>
          </cell>
          <cell r="B492" t="str">
            <v>Pol C11 - 200</v>
          </cell>
          <cell r="C492" t="str">
            <v>ABDC</v>
          </cell>
        </row>
        <row r="493">
          <cell r="C493" t="str">
            <v>KODE</v>
          </cell>
        </row>
        <row r="494">
          <cell r="A494">
            <v>1244</v>
          </cell>
          <cell r="B494" t="str">
            <v>Pol C11 - 350</v>
          </cell>
          <cell r="C494" t="str">
            <v>ABDD</v>
          </cell>
        </row>
        <row r="495">
          <cell r="C495" t="str">
            <v>KODE</v>
          </cell>
        </row>
        <row r="496">
          <cell r="A496">
            <v>1245</v>
          </cell>
          <cell r="B496" t="str">
            <v>Pol C12 - 350</v>
          </cell>
          <cell r="C496" t="str">
            <v>ABDE</v>
          </cell>
        </row>
        <row r="497">
          <cell r="C497" t="str">
            <v>KODE</v>
          </cell>
        </row>
        <row r="498">
          <cell r="A498">
            <v>1246</v>
          </cell>
          <cell r="B498" t="str">
            <v>Polben Fleksibel</v>
          </cell>
          <cell r="C498" t="str">
            <v>ABDF</v>
          </cell>
        </row>
        <row r="499">
          <cell r="C499" t="str">
            <v>KODE</v>
          </cell>
        </row>
        <row r="500">
          <cell r="A500">
            <v>1247</v>
          </cell>
          <cell r="B500" t="str">
            <v>Polben DR 3,5"</v>
          </cell>
          <cell r="C500" t="str">
            <v>ABDG</v>
          </cell>
        </row>
        <row r="501">
          <cell r="C501" t="str">
            <v>KODE</v>
          </cell>
        </row>
        <row r="502">
          <cell r="A502">
            <v>1248</v>
          </cell>
          <cell r="B502" t="str">
            <v>Polben DR 4,5"</v>
          </cell>
          <cell r="C502" t="str">
            <v>ABDH</v>
          </cell>
        </row>
        <row r="503">
          <cell r="C503" t="str">
            <v>KODE</v>
          </cell>
        </row>
        <row r="504">
          <cell r="A504">
            <v>1249</v>
          </cell>
          <cell r="B504" t="str">
            <v>Polben DR 5,5".</v>
          </cell>
          <cell r="C504" t="str">
            <v>ABDI</v>
          </cell>
        </row>
        <row r="505">
          <cell r="C505" t="str">
            <v>KODE</v>
          </cell>
        </row>
        <row r="506">
          <cell r="A506">
            <v>1250</v>
          </cell>
          <cell r="B506" t="str">
            <v>Polben DR 6,5"</v>
          </cell>
          <cell r="C506" t="str">
            <v>ABEJ</v>
          </cell>
        </row>
        <row r="507">
          <cell r="C507" t="str">
            <v>KODE</v>
          </cell>
        </row>
        <row r="508">
          <cell r="A508">
            <v>1251</v>
          </cell>
          <cell r="B508" t="str">
            <v>Polben DR 7,5"</v>
          </cell>
          <cell r="C508" t="str">
            <v>ABEA</v>
          </cell>
        </row>
        <row r="509">
          <cell r="C509" t="str">
            <v>KODE</v>
          </cell>
        </row>
        <row r="510">
          <cell r="A510">
            <v>1252</v>
          </cell>
          <cell r="B510" t="str">
            <v>Polben DR 8,5"</v>
          </cell>
          <cell r="C510" t="str">
            <v>ABEB</v>
          </cell>
        </row>
        <row r="511">
          <cell r="C511" t="str">
            <v>KODE</v>
          </cell>
        </row>
        <row r="512">
          <cell r="A512">
            <v>1253</v>
          </cell>
          <cell r="B512" t="str">
            <v>Polben DR 10,5"</v>
          </cell>
          <cell r="C512" t="str">
            <v>ABEC</v>
          </cell>
        </row>
        <row r="513">
          <cell r="C513" t="str">
            <v>KODE</v>
          </cell>
        </row>
        <row r="514">
          <cell r="A514">
            <v>1254</v>
          </cell>
          <cell r="B514" t="str">
            <v>Polben SA 7,5"</v>
          </cell>
          <cell r="C514" t="str">
            <v>ABED</v>
          </cell>
        </row>
        <row r="515">
          <cell r="C515" t="str">
            <v>KODE</v>
          </cell>
        </row>
        <row r="516">
          <cell r="A516">
            <v>1255</v>
          </cell>
          <cell r="B516" t="str">
            <v>Polben SA 8,5"</v>
          </cell>
          <cell r="C516" t="str">
            <v>ABEE</v>
          </cell>
        </row>
        <row r="517">
          <cell r="C517" t="str">
            <v>KODE</v>
          </cell>
        </row>
        <row r="518">
          <cell r="A518">
            <v>1256</v>
          </cell>
          <cell r="B518" t="str">
            <v>Polben DA 4,5"</v>
          </cell>
          <cell r="C518" t="str">
            <v>ABEF</v>
          </cell>
        </row>
        <row r="519">
          <cell r="C519" t="str">
            <v>KODE</v>
          </cell>
        </row>
        <row r="520">
          <cell r="A520">
            <v>1257</v>
          </cell>
          <cell r="B520" t="str">
            <v>Polben DA 7,5"</v>
          </cell>
          <cell r="C520" t="str">
            <v>ABEG</v>
          </cell>
        </row>
        <row r="521">
          <cell r="C521" t="str">
            <v>KODE</v>
          </cell>
        </row>
        <row r="522">
          <cell r="A522">
            <v>1258</v>
          </cell>
          <cell r="B522" t="str">
            <v>Protectif</v>
          </cell>
          <cell r="C522" t="str">
            <v>ABEH</v>
          </cell>
        </row>
        <row r="523">
          <cell r="C523" t="str">
            <v>KODE</v>
          </cell>
        </row>
        <row r="524">
          <cell r="A524">
            <v>1259</v>
          </cell>
          <cell r="B524" t="str">
            <v>Rekolit 30/30</v>
          </cell>
          <cell r="C524" t="str">
            <v>ABEI</v>
          </cell>
        </row>
        <row r="525">
          <cell r="C525" t="str">
            <v>KODE</v>
          </cell>
        </row>
        <row r="526">
          <cell r="A526">
            <v>1260</v>
          </cell>
          <cell r="B526" t="str">
            <v>Rekolit 30/40</v>
          </cell>
          <cell r="C526" t="str">
            <v>ABFJ</v>
          </cell>
        </row>
        <row r="527">
          <cell r="C527" t="str">
            <v>KODE</v>
          </cell>
        </row>
        <row r="528">
          <cell r="A528">
            <v>1261</v>
          </cell>
          <cell r="B528" t="str">
            <v>R Per SS 10 mm</v>
          </cell>
          <cell r="C528" t="str">
            <v>ABFA</v>
          </cell>
        </row>
        <row r="529">
          <cell r="C529" t="str">
            <v>KODE</v>
          </cell>
        </row>
        <row r="530">
          <cell r="A530">
            <v>1262</v>
          </cell>
          <cell r="B530" t="str">
            <v>R Per SS 12 mm</v>
          </cell>
          <cell r="C530" t="str">
            <v>ABFB</v>
          </cell>
        </row>
        <row r="531">
          <cell r="C531" t="str">
            <v>KODE</v>
          </cell>
        </row>
        <row r="532">
          <cell r="A532">
            <v>1263</v>
          </cell>
          <cell r="B532" t="str">
            <v>R Plat SS 10 mm</v>
          </cell>
          <cell r="C532" t="str">
            <v>ABFC</v>
          </cell>
        </row>
        <row r="533">
          <cell r="C533" t="str">
            <v>KODE</v>
          </cell>
        </row>
        <row r="534">
          <cell r="A534">
            <v>1264</v>
          </cell>
          <cell r="B534" t="str">
            <v>R Plat SS 12 mm</v>
          </cell>
          <cell r="C534" t="str">
            <v>ABFD</v>
          </cell>
        </row>
        <row r="535">
          <cell r="C535" t="str">
            <v>KODE</v>
          </cell>
        </row>
        <row r="536">
          <cell r="A536">
            <v>1265</v>
          </cell>
          <cell r="B536" t="str">
            <v>Rel Koper</v>
          </cell>
          <cell r="C536" t="str">
            <v>ABFE</v>
          </cell>
        </row>
        <row r="537">
          <cell r="C537" t="str">
            <v>KODE</v>
          </cell>
        </row>
        <row r="538">
          <cell r="A538">
            <v>1266</v>
          </cell>
          <cell r="B538" t="str">
            <v>Rel MCB</v>
          </cell>
          <cell r="C538" t="str">
            <v>ABFF</v>
          </cell>
        </row>
        <row r="539">
          <cell r="C539" t="str">
            <v>KODE</v>
          </cell>
        </row>
        <row r="540">
          <cell r="A540">
            <v>1267</v>
          </cell>
          <cell r="B540" t="str">
            <v>Roset kayu</v>
          </cell>
          <cell r="C540" t="str">
            <v>ABFG</v>
          </cell>
        </row>
        <row r="541">
          <cell r="C541" t="str">
            <v>KODE</v>
          </cell>
        </row>
        <row r="542">
          <cell r="A542">
            <v>1268</v>
          </cell>
          <cell r="B542" t="str">
            <v>Saklar Engkel ( biasa )</v>
          </cell>
          <cell r="C542" t="str">
            <v>ABFH</v>
          </cell>
        </row>
        <row r="543">
          <cell r="C543" t="str">
            <v>KODE</v>
          </cell>
        </row>
        <row r="544">
          <cell r="A544">
            <v>1269</v>
          </cell>
          <cell r="B544" t="str">
            <v>Saklar Engkel  ( broco )</v>
          </cell>
          <cell r="C544" t="str">
            <v>ABFI</v>
          </cell>
        </row>
        <row r="545">
          <cell r="C545" t="str">
            <v>KODE</v>
          </cell>
        </row>
        <row r="546">
          <cell r="A546">
            <v>1270</v>
          </cell>
          <cell r="B546" t="str">
            <v>Saklar Engkel (  NUJI )</v>
          </cell>
          <cell r="C546" t="str">
            <v>ABGJ</v>
          </cell>
        </row>
        <row r="547">
          <cell r="C547" t="str">
            <v>KODE</v>
          </cell>
        </row>
        <row r="548">
          <cell r="A548">
            <v>1271</v>
          </cell>
          <cell r="B548" t="str">
            <v>Saklar Engkel ( Grasio )</v>
          </cell>
          <cell r="C548" t="str">
            <v>ABGA</v>
          </cell>
        </row>
        <row r="549">
          <cell r="C549" t="str">
            <v>KODE</v>
          </cell>
        </row>
        <row r="550">
          <cell r="A550">
            <v>1272</v>
          </cell>
          <cell r="B550" t="str">
            <v>Saklar Seri ( Biasa )</v>
          </cell>
          <cell r="C550" t="str">
            <v>ABGB</v>
          </cell>
        </row>
        <row r="551">
          <cell r="C551" t="str">
            <v>KODE</v>
          </cell>
        </row>
        <row r="552">
          <cell r="A552">
            <v>1273</v>
          </cell>
          <cell r="B552" t="str">
            <v>Saklar Seri ( Broco )</v>
          </cell>
          <cell r="C552" t="str">
            <v>ABGC</v>
          </cell>
        </row>
        <row r="553">
          <cell r="C553" t="str">
            <v>KODE</v>
          </cell>
        </row>
        <row r="554">
          <cell r="A554">
            <v>1274</v>
          </cell>
          <cell r="B554" t="str">
            <v>Saklar Seri ( NUJI )</v>
          </cell>
          <cell r="C554" t="str">
            <v>ABGD</v>
          </cell>
        </row>
        <row r="555">
          <cell r="C555" t="str">
            <v>KODE</v>
          </cell>
        </row>
        <row r="556">
          <cell r="A556">
            <v>1275</v>
          </cell>
          <cell r="B556" t="str">
            <v>Saklar Seri ( Grasio )</v>
          </cell>
          <cell r="C556" t="str">
            <v>ABGE</v>
          </cell>
        </row>
        <row r="557">
          <cell r="C557" t="str">
            <v>KODE</v>
          </cell>
        </row>
        <row r="558">
          <cell r="A558">
            <v>1276</v>
          </cell>
          <cell r="B558" t="str">
            <v>Stop Kontak ( biasa )</v>
          </cell>
          <cell r="C558" t="str">
            <v>ABGF</v>
          </cell>
        </row>
        <row r="559">
          <cell r="C559" t="str">
            <v>KODE</v>
          </cell>
        </row>
        <row r="560">
          <cell r="A560">
            <v>1277</v>
          </cell>
          <cell r="B560" t="str">
            <v>Stop Kontak ( Broco )</v>
          </cell>
          <cell r="C560" t="str">
            <v>ABGG</v>
          </cell>
        </row>
        <row r="561">
          <cell r="C561" t="str">
            <v>KODE</v>
          </cell>
        </row>
        <row r="562">
          <cell r="A562">
            <v>1278</v>
          </cell>
          <cell r="B562" t="str">
            <v>Stop Kontak ( NUJI )</v>
          </cell>
          <cell r="C562" t="str">
            <v>ABGH</v>
          </cell>
        </row>
        <row r="563">
          <cell r="C563" t="str">
            <v>KODE</v>
          </cell>
        </row>
        <row r="564">
          <cell r="A564">
            <v>1279</v>
          </cell>
          <cell r="B564" t="str">
            <v>Stop Kontak ( Grasio )</v>
          </cell>
          <cell r="C564" t="str">
            <v>ABGI</v>
          </cell>
        </row>
        <row r="565">
          <cell r="C565" t="str">
            <v>KODE</v>
          </cell>
        </row>
        <row r="566">
          <cell r="A566">
            <v>1280</v>
          </cell>
          <cell r="B566" t="str">
            <v>Saklar Engkel OB ( Broco )</v>
          </cell>
          <cell r="C566" t="str">
            <v>ABHJ</v>
          </cell>
        </row>
        <row r="567">
          <cell r="C567" t="str">
            <v>KODE</v>
          </cell>
        </row>
        <row r="568">
          <cell r="A568">
            <v>1281</v>
          </cell>
          <cell r="B568" t="str">
            <v>Saklar Seri     OB ( Broco )</v>
          </cell>
          <cell r="C568" t="str">
            <v>ABHA</v>
          </cell>
        </row>
        <row r="569">
          <cell r="C569" t="str">
            <v>KODE</v>
          </cell>
        </row>
        <row r="570">
          <cell r="A570">
            <v>1282</v>
          </cell>
          <cell r="B570" t="str">
            <v>Stop Kontak   OB ( Broco )</v>
          </cell>
          <cell r="C570" t="str">
            <v>ABHB</v>
          </cell>
        </row>
        <row r="571">
          <cell r="C571" t="str">
            <v>KODE</v>
          </cell>
        </row>
        <row r="572">
          <cell r="A572">
            <v>1283</v>
          </cell>
          <cell r="B572" t="str">
            <v>Saklar Seri  Legral</v>
          </cell>
          <cell r="C572" t="str">
            <v>ABHC</v>
          </cell>
        </row>
        <row r="573">
          <cell r="C573" t="str">
            <v>KODE</v>
          </cell>
        </row>
        <row r="574">
          <cell r="A574">
            <v>1284</v>
          </cell>
          <cell r="B574" t="str">
            <v>Stop Kontak Legral</v>
          </cell>
          <cell r="C574" t="str">
            <v>ABHD</v>
          </cell>
        </row>
        <row r="575">
          <cell r="C575" t="str">
            <v>KODE</v>
          </cell>
        </row>
        <row r="576">
          <cell r="A576">
            <v>1285</v>
          </cell>
          <cell r="B576" t="str">
            <v>Stop Kontak Telp</v>
          </cell>
          <cell r="C576" t="str">
            <v>ABHE</v>
          </cell>
        </row>
        <row r="577">
          <cell r="C577" t="str">
            <v>KODE</v>
          </cell>
        </row>
        <row r="578">
          <cell r="A578">
            <v>1286</v>
          </cell>
          <cell r="B578" t="str">
            <v>Stop Kontak AC</v>
          </cell>
          <cell r="C578" t="str">
            <v>ABHF</v>
          </cell>
        </row>
        <row r="579">
          <cell r="C579" t="str">
            <v>KODE</v>
          </cell>
        </row>
        <row r="580">
          <cell r="A580">
            <v>1287</v>
          </cell>
          <cell r="B580" t="str">
            <v>Stop Kontak TV</v>
          </cell>
          <cell r="C580" t="str">
            <v>ABHG</v>
          </cell>
        </row>
        <row r="581">
          <cell r="C581" t="str">
            <v>KODE</v>
          </cell>
        </row>
        <row r="582">
          <cell r="A582">
            <v>1288</v>
          </cell>
          <cell r="B582" t="str">
            <v>Set Braket</v>
          </cell>
          <cell r="C582" t="str">
            <v>ABHH</v>
          </cell>
        </row>
        <row r="583">
          <cell r="C583" t="str">
            <v>KODE</v>
          </cell>
        </row>
        <row r="584">
          <cell r="A584">
            <v>1289</v>
          </cell>
          <cell r="B584" t="str">
            <v>Siku 30 x 30 x 3 cm</v>
          </cell>
          <cell r="C584" t="str">
            <v>ABHI</v>
          </cell>
        </row>
        <row r="585">
          <cell r="C585" t="str">
            <v>KODE</v>
          </cell>
        </row>
        <row r="586">
          <cell r="A586">
            <v>1290</v>
          </cell>
          <cell r="B586" t="str">
            <v>Siku 40 x 40 x 6 cm</v>
          </cell>
          <cell r="C586" t="str">
            <v>ABIJ</v>
          </cell>
        </row>
        <row r="587">
          <cell r="C587" t="str">
            <v>KODE</v>
          </cell>
        </row>
        <row r="588">
          <cell r="A588">
            <v>1291</v>
          </cell>
          <cell r="B588" t="str">
            <v>Siku 60 x 60 x 6 cm</v>
          </cell>
          <cell r="C588" t="str">
            <v>ABIA</v>
          </cell>
        </row>
        <row r="589">
          <cell r="C589" t="str">
            <v>KODE</v>
          </cell>
        </row>
        <row r="590">
          <cell r="A590">
            <v>1292</v>
          </cell>
          <cell r="B590" t="str">
            <v>Siku 70 x 70 x 6 cm</v>
          </cell>
          <cell r="C590" t="str">
            <v>ABIB</v>
          </cell>
        </row>
        <row r="591">
          <cell r="C591" t="str">
            <v>KODE</v>
          </cell>
        </row>
        <row r="592">
          <cell r="A592">
            <v>1293</v>
          </cell>
          <cell r="B592" t="str">
            <v>Skun 10 mm</v>
          </cell>
          <cell r="C592" t="str">
            <v>ABIC</v>
          </cell>
        </row>
        <row r="593">
          <cell r="C593" t="str">
            <v>KODE</v>
          </cell>
        </row>
        <row r="594">
          <cell r="A594">
            <v>1294</v>
          </cell>
          <cell r="B594" t="str">
            <v>Skun 16 mm</v>
          </cell>
          <cell r="C594" t="str">
            <v>ABID</v>
          </cell>
        </row>
        <row r="595">
          <cell r="C595" t="str">
            <v>KODE</v>
          </cell>
        </row>
        <row r="596">
          <cell r="A596">
            <v>1295</v>
          </cell>
          <cell r="B596" t="str">
            <v>Skun 25 mm</v>
          </cell>
          <cell r="C596" t="str">
            <v>ABIE</v>
          </cell>
        </row>
        <row r="597">
          <cell r="C597" t="str">
            <v>KODE</v>
          </cell>
        </row>
        <row r="598">
          <cell r="A598">
            <v>1296</v>
          </cell>
          <cell r="B598" t="str">
            <v>Skun 35 mm</v>
          </cell>
          <cell r="C598" t="str">
            <v>ABIF</v>
          </cell>
        </row>
        <row r="599">
          <cell r="C599" t="str">
            <v>KODE</v>
          </cell>
        </row>
        <row r="600">
          <cell r="A600">
            <v>1297</v>
          </cell>
          <cell r="B600" t="str">
            <v>Skun 50 mm</v>
          </cell>
          <cell r="C600" t="str">
            <v>ABIG</v>
          </cell>
        </row>
        <row r="601">
          <cell r="C601" t="str">
            <v>KODE</v>
          </cell>
        </row>
        <row r="602">
          <cell r="A602">
            <v>1298</v>
          </cell>
          <cell r="B602" t="str">
            <v>Skun 70 mm</v>
          </cell>
          <cell r="C602" t="str">
            <v>ABIH</v>
          </cell>
        </row>
        <row r="603">
          <cell r="C603" t="str">
            <v>KODE</v>
          </cell>
        </row>
        <row r="604">
          <cell r="A604">
            <v>1299</v>
          </cell>
          <cell r="B604" t="str">
            <v>Skun 70 mm/ALCU</v>
          </cell>
          <cell r="C604" t="str">
            <v>ABII</v>
          </cell>
        </row>
        <row r="605">
          <cell r="C605" t="str">
            <v>KODE</v>
          </cell>
        </row>
        <row r="606">
          <cell r="A606">
            <v>1300</v>
          </cell>
          <cell r="B606" t="str">
            <v>Skun 70 mm/Tembaga</v>
          </cell>
          <cell r="C606" t="str">
            <v>ACJJ</v>
          </cell>
        </row>
        <row r="607">
          <cell r="C607" t="str">
            <v>KODE</v>
          </cell>
        </row>
        <row r="608">
          <cell r="A608">
            <v>1301</v>
          </cell>
          <cell r="B608" t="str">
            <v>Skun 120 mm</v>
          </cell>
          <cell r="C608" t="str">
            <v>ACJA</v>
          </cell>
        </row>
        <row r="609">
          <cell r="C609" t="str">
            <v>KODE</v>
          </cell>
        </row>
        <row r="610">
          <cell r="A610">
            <v>1302</v>
          </cell>
          <cell r="B610" t="str">
            <v>Skun 150 mm</v>
          </cell>
          <cell r="C610" t="str">
            <v>ACJB</v>
          </cell>
        </row>
        <row r="611">
          <cell r="C611" t="str">
            <v>KODE</v>
          </cell>
        </row>
        <row r="612">
          <cell r="A612">
            <v>1303</v>
          </cell>
          <cell r="B612" t="str">
            <v>Skun 240 mm/ALCU 2 lobang</v>
          </cell>
          <cell r="C612" t="str">
            <v>ACJC</v>
          </cell>
        </row>
        <row r="613">
          <cell r="C613" t="str">
            <v>KODE</v>
          </cell>
        </row>
        <row r="614">
          <cell r="A614">
            <v>1304</v>
          </cell>
          <cell r="B614" t="str">
            <v>Skun 300 mm</v>
          </cell>
          <cell r="C614" t="str">
            <v>ACJD</v>
          </cell>
        </row>
        <row r="615">
          <cell r="C615" t="str">
            <v>KODE</v>
          </cell>
        </row>
        <row r="616">
          <cell r="A616">
            <v>1305</v>
          </cell>
          <cell r="B616" t="str">
            <v>Sok</v>
          </cell>
          <cell r="C616" t="str">
            <v>ACJE</v>
          </cell>
        </row>
        <row r="617">
          <cell r="C617" t="str">
            <v>KODE</v>
          </cell>
        </row>
        <row r="618">
          <cell r="A618">
            <v>1306</v>
          </cell>
          <cell r="B618" t="str">
            <v>Spiral</v>
          </cell>
          <cell r="C618" t="str">
            <v>ACJF</v>
          </cell>
        </row>
        <row r="619">
          <cell r="C619" t="str">
            <v>KODE</v>
          </cell>
        </row>
        <row r="620">
          <cell r="A620">
            <v>1307</v>
          </cell>
          <cell r="B620" t="str">
            <v>Split 3/4"</v>
          </cell>
          <cell r="C620" t="str">
            <v>ACJG</v>
          </cell>
        </row>
        <row r="621">
          <cell r="C621" t="str">
            <v>KODE</v>
          </cell>
        </row>
        <row r="622">
          <cell r="A622">
            <v>1308</v>
          </cell>
          <cell r="B622" t="str">
            <v>Spool 532</v>
          </cell>
          <cell r="C622" t="str">
            <v>ACJH</v>
          </cell>
        </row>
        <row r="623">
          <cell r="C623" t="str">
            <v>KODE</v>
          </cell>
        </row>
        <row r="624">
          <cell r="A624">
            <v>1309</v>
          </cell>
          <cell r="B624" t="str">
            <v>Spool 534</v>
          </cell>
          <cell r="C624" t="str">
            <v>ACJI</v>
          </cell>
        </row>
        <row r="625">
          <cell r="C625" t="str">
            <v>KODE</v>
          </cell>
        </row>
        <row r="626">
          <cell r="A626">
            <v>1310</v>
          </cell>
          <cell r="B626" t="str">
            <v>Spot bar</v>
          </cell>
          <cell r="C626" t="str">
            <v>ACAJ</v>
          </cell>
        </row>
        <row r="627">
          <cell r="C627" t="str">
            <v>KODE</v>
          </cell>
        </row>
        <row r="628">
          <cell r="A628">
            <v>1311</v>
          </cell>
          <cell r="B628" t="str">
            <v>Spol Lite</v>
          </cell>
          <cell r="C628" t="str">
            <v>ACAA</v>
          </cell>
        </row>
        <row r="629">
          <cell r="C629" t="str">
            <v>KODE</v>
          </cell>
        </row>
        <row r="630">
          <cell r="A630">
            <v>1312</v>
          </cell>
          <cell r="B630" t="str">
            <v>Stang lampu</v>
          </cell>
          <cell r="C630" t="str">
            <v>ACAB</v>
          </cell>
        </row>
        <row r="631">
          <cell r="C631" t="str">
            <v>KODE</v>
          </cell>
        </row>
        <row r="632">
          <cell r="A632">
            <v>1313</v>
          </cell>
          <cell r="B632" t="str">
            <v>Stenlistil</v>
          </cell>
          <cell r="C632" t="str">
            <v>ACAC</v>
          </cell>
        </row>
        <row r="633">
          <cell r="C633" t="str">
            <v>KODE</v>
          </cell>
        </row>
        <row r="634">
          <cell r="A634">
            <v>1314</v>
          </cell>
          <cell r="B634" t="str">
            <v>Strain hook</v>
          </cell>
          <cell r="C634" t="str">
            <v>ACAD</v>
          </cell>
        </row>
        <row r="635">
          <cell r="C635" t="str">
            <v>KODE</v>
          </cell>
        </row>
        <row r="636">
          <cell r="A636">
            <v>1315</v>
          </cell>
          <cell r="B636" t="str">
            <v>String klem</v>
          </cell>
          <cell r="C636" t="str">
            <v>ACAE</v>
          </cell>
        </row>
        <row r="637">
          <cell r="C637" t="str">
            <v>KODE</v>
          </cell>
        </row>
        <row r="638">
          <cell r="A638">
            <v>1316</v>
          </cell>
          <cell r="B638" t="str">
            <v>Stroping bekel/Yokes</v>
          </cell>
          <cell r="C638" t="str">
            <v>ACAF</v>
          </cell>
        </row>
        <row r="639">
          <cell r="C639" t="str">
            <v>KODE</v>
          </cell>
        </row>
        <row r="640">
          <cell r="A640">
            <v>1317</v>
          </cell>
          <cell r="B640" t="str">
            <v>Suspensen</v>
          </cell>
          <cell r="C640" t="str">
            <v>ACAG</v>
          </cell>
        </row>
        <row r="641">
          <cell r="C641" t="str">
            <v>KODE</v>
          </cell>
        </row>
        <row r="642">
          <cell r="A642">
            <v>1318</v>
          </cell>
          <cell r="B642" t="str">
            <v>Tdos biasa</v>
          </cell>
          <cell r="C642" t="str">
            <v>ACAH</v>
          </cell>
        </row>
        <row r="643">
          <cell r="C643" t="str">
            <v>KODE</v>
          </cell>
        </row>
        <row r="644">
          <cell r="A644">
            <v>1319</v>
          </cell>
          <cell r="B644" t="str">
            <v>T dos clipsal</v>
          </cell>
          <cell r="C644" t="str">
            <v>ACAI</v>
          </cell>
        </row>
        <row r="645">
          <cell r="C645" t="str">
            <v>KODE</v>
          </cell>
        </row>
        <row r="646">
          <cell r="A646">
            <v>1320</v>
          </cell>
          <cell r="B646" t="str">
            <v>Terminal</v>
          </cell>
          <cell r="C646" t="str">
            <v>ACBJ</v>
          </cell>
        </row>
        <row r="647">
          <cell r="C647" t="str">
            <v>KODE</v>
          </cell>
        </row>
        <row r="648">
          <cell r="A648">
            <v>1321</v>
          </cell>
          <cell r="B648" t="str">
            <v>Tis Kabel</v>
          </cell>
          <cell r="C648" t="str">
            <v>ACBA</v>
          </cell>
        </row>
        <row r="649">
          <cell r="C649" t="str">
            <v>KODE</v>
          </cell>
        </row>
        <row r="650">
          <cell r="A650">
            <v>1322</v>
          </cell>
          <cell r="B650" t="str">
            <v>Tribel klem</v>
          </cell>
          <cell r="C650" t="str">
            <v>ACBB</v>
          </cell>
        </row>
        <row r="651">
          <cell r="C651" t="str">
            <v>KODE</v>
          </cell>
        </row>
        <row r="652">
          <cell r="A652">
            <v>1323</v>
          </cell>
          <cell r="B652" t="str">
            <v>Trafo 1 Ps 25 Kva</v>
          </cell>
          <cell r="C652" t="str">
            <v>ACBC</v>
          </cell>
        </row>
        <row r="653">
          <cell r="C653" t="str">
            <v>KODE</v>
          </cell>
        </row>
        <row r="654">
          <cell r="A654">
            <v>1324</v>
          </cell>
          <cell r="B654" t="str">
            <v>Trafo 1 Ps 50 Kva</v>
          </cell>
          <cell r="C654" t="str">
            <v>ACBD</v>
          </cell>
        </row>
        <row r="655">
          <cell r="C655" t="str">
            <v>KODE</v>
          </cell>
        </row>
        <row r="656">
          <cell r="A656">
            <v>1325</v>
          </cell>
          <cell r="B656" t="str">
            <v>Trafo 3 Ps 50 Kva</v>
          </cell>
          <cell r="C656" t="str">
            <v>ACBE</v>
          </cell>
        </row>
        <row r="657">
          <cell r="C657" t="str">
            <v>KODE</v>
          </cell>
        </row>
        <row r="658">
          <cell r="A658">
            <v>1326</v>
          </cell>
          <cell r="B658" t="str">
            <v>Trafo 3 Ps 100 Kva</v>
          </cell>
          <cell r="C658" t="str">
            <v>ACBF</v>
          </cell>
        </row>
        <row r="659">
          <cell r="C659" t="str">
            <v>KODE</v>
          </cell>
        </row>
        <row r="660">
          <cell r="A660">
            <v>1327</v>
          </cell>
          <cell r="B660" t="str">
            <v>Trafo 3 Ps 160 Kva</v>
          </cell>
          <cell r="C660" t="str">
            <v>ACBG</v>
          </cell>
        </row>
        <row r="661">
          <cell r="C661" t="str">
            <v>KODE</v>
          </cell>
        </row>
        <row r="662">
          <cell r="A662">
            <v>1328</v>
          </cell>
          <cell r="B662" t="str">
            <v>Trafo 3 Ps 400 Kva</v>
          </cell>
          <cell r="C662" t="str">
            <v>ACBH</v>
          </cell>
        </row>
        <row r="663">
          <cell r="C663" t="str">
            <v>KODE</v>
          </cell>
        </row>
        <row r="664">
          <cell r="A664">
            <v>1329</v>
          </cell>
          <cell r="B664" t="str">
            <v>Tensen  150 mm</v>
          </cell>
          <cell r="C664" t="str">
            <v>ACBI</v>
          </cell>
        </row>
        <row r="665">
          <cell r="C665" t="str">
            <v>KODE</v>
          </cell>
        </row>
        <row r="666">
          <cell r="A666">
            <v>1330</v>
          </cell>
          <cell r="B666" t="str">
            <v>Tensen  240 mm</v>
          </cell>
          <cell r="C666" t="str">
            <v>ACCJ</v>
          </cell>
        </row>
        <row r="667">
          <cell r="C667" t="str">
            <v>KODE</v>
          </cell>
        </row>
        <row r="668">
          <cell r="A668">
            <v>1331</v>
          </cell>
          <cell r="B668" t="str">
            <v>Ter</v>
          </cell>
          <cell r="C668" t="str">
            <v>ACCA</v>
          </cell>
        </row>
        <row r="669">
          <cell r="C669" t="str">
            <v>KODE</v>
          </cell>
        </row>
        <row r="670">
          <cell r="A670">
            <v>1332</v>
          </cell>
          <cell r="B670" t="str">
            <v>Terpentin</v>
          </cell>
          <cell r="C670" t="str">
            <v>ACCB</v>
          </cell>
        </row>
        <row r="671">
          <cell r="C671" t="str">
            <v>KODE</v>
          </cell>
        </row>
        <row r="672">
          <cell r="A672">
            <v>1333</v>
          </cell>
          <cell r="B672" t="str">
            <v>Tambang Plastik</v>
          </cell>
          <cell r="C672" t="str">
            <v>ACCC</v>
          </cell>
        </row>
        <row r="673">
          <cell r="C673" t="str">
            <v>KODE</v>
          </cell>
        </row>
        <row r="674">
          <cell r="A674">
            <v>1334</v>
          </cell>
          <cell r="B674" t="str">
            <v>Visirum baret</v>
          </cell>
          <cell r="C674" t="str">
            <v>ACCD</v>
          </cell>
        </row>
        <row r="675">
          <cell r="C675" t="str">
            <v>KODE</v>
          </cell>
        </row>
        <row r="676">
          <cell r="A676">
            <v>1335</v>
          </cell>
          <cell r="B676" t="str">
            <v xml:space="preserve">Vol meter </v>
          </cell>
          <cell r="C676" t="str">
            <v>ACCE</v>
          </cell>
        </row>
        <row r="677">
          <cell r="C677" t="str">
            <v>KODE</v>
          </cell>
        </row>
        <row r="678">
          <cell r="A678">
            <v>1336</v>
          </cell>
          <cell r="B678" t="str">
            <v>Waiser</v>
          </cell>
          <cell r="C678" t="str">
            <v>ACCF</v>
          </cell>
        </row>
        <row r="679">
          <cell r="C679" t="str">
            <v>KODE</v>
          </cell>
        </row>
        <row r="680">
          <cell r="A680">
            <v>1337</v>
          </cell>
          <cell r="B680" t="str">
            <v>Wigje type</v>
          </cell>
          <cell r="C680" t="str">
            <v>ACCG</v>
          </cell>
        </row>
        <row r="681">
          <cell r="C681" t="str">
            <v>KODE</v>
          </cell>
        </row>
        <row r="682">
          <cell r="A682">
            <v>1338</v>
          </cell>
          <cell r="B682" t="str">
            <v>NYAF 0,75 mm</v>
          </cell>
          <cell r="C682" t="str">
            <v>ACCH</v>
          </cell>
        </row>
        <row r="683">
          <cell r="C683" t="str">
            <v>KODE</v>
          </cell>
        </row>
        <row r="684">
          <cell r="A684">
            <v>1339</v>
          </cell>
          <cell r="B684" t="str">
            <v>NYY 2 x 1,5 mm</v>
          </cell>
          <cell r="C684" t="str">
            <v>ACCI</v>
          </cell>
        </row>
        <row r="685">
          <cell r="C685" t="str">
            <v>KODE</v>
          </cell>
        </row>
        <row r="686">
          <cell r="A686">
            <v>1340</v>
          </cell>
          <cell r="B686" t="str">
            <v>Trokolit hitam</v>
          </cell>
          <cell r="C686" t="str">
            <v>ACDJ</v>
          </cell>
        </row>
        <row r="687">
          <cell r="C687" t="str">
            <v>KODE</v>
          </cell>
        </row>
        <row r="688">
          <cell r="A688">
            <v>1341</v>
          </cell>
          <cell r="B688" t="str">
            <v>Lampu Nion 20 Wat</v>
          </cell>
          <cell r="C688" t="str">
            <v>ACDA</v>
          </cell>
        </row>
        <row r="689">
          <cell r="C689" t="str">
            <v>KODE</v>
          </cell>
        </row>
        <row r="690">
          <cell r="A690">
            <v>1342</v>
          </cell>
          <cell r="B690" t="str">
            <v>PH 2 x 2,5</v>
          </cell>
          <cell r="C690" t="str">
            <v>ACDB</v>
          </cell>
        </row>
        <row r="691">
          <cell r="C691" t="str">
            <v>KODE</v>
          </cell>
        </row>
        <row r="692">
          <cell r="A692">
            <v>1343</v>
          </cell>
          <cell r="B692" t="str">
            <v>PH 3 x 2,2</v>
          </cell>
          <cell r="C692" t="str">
            <v>ACDC</v>
          </cell>
        </row>
        <row r="693">
          <cell r="C693" t="str">
            <v>KODE</v>
          </cell>
        </row>
        <row r="694">
          <cell r="A694">
            <v>1344</v>
          </cell>
          <cell r="B694" t="str">
            <v>PH 4 x 2</v>
          </cell>
          <cell r="C694" t="str">
            <v>ACDD</v>
          </cell>
        </row>
        <row r="695">
          <cell r="C695" t="str">
            <v>KODE</v>
          </cell>
        </row>
        <row r="696">
          <cell r="A696">
            <v>1345</v>
          </cell>
          <cell r="B696">
            <v>0</v>
          </cell>
          <cell r="C696" t="str">
            <v>ACDE</v>
          </cell>
        </row>
        <row r="697">
          <cell r="C697" t="str">
            <v>KODE</v>
          </cell>
        </row>
        <row r="698">
          <cell r="A698">
            <v>1346</v>
          </cell>
          <cell r="B698">
            <v>0</v>
          </cell>
          <cell r="C698" t="str">
            <v>ACDF</v>
          </cell>
        </row>
        <row r="699">
          <cell r="C699" t="str">
            <v>KODE</v>
          </cell>
        </row>
        <row r="700">
          <cell r="A700">
            <v>1347</v>
          </cell>
          <cell r="B700">
            <v>0</v>
          </cell>
          <cell r="C700" t="str">
            <v>ACDG</v>
          </cell>
        </row>
        <row r="701">
          <cell r="C701" t="str">
            <v>KODE</v>
          </cell>
        </row>
        <row r="702">
          <cell r="A702">
            <v>1348</v>
          </cell>
          <cell r="B702">
            <v>0</v>
          </cell>
          <cell r="C702" t="str">
            <v>ACDH</v>
          </cell>
        </row>
        <row r="703">
          <cell r="C703" t="str">
            <v>KODE</v>
          </cell>
        </row>
        <row r="704">
          <cell r="A704">
            <v>1349</v>
          </cell>
          <cell r="B704">
            <v>0</v>
          </cell>
          <cell r="C704" t="str">
            <v>ACDI</v>
          </cell>
        </row>
        <row r="705">
          <cell r="C705" t="str">
            <v>KODE</v>
          </cell>
        </row>
        <row r="706">
          <cell r="A706">
            <v>1350</v>
          </cell>
          <cell r="B706">
            <v>0</v>
          </cell>
          <cell r="C706" t="str">
            <v>ACEJ</v>
          </cell>
        </row>
        <row r="707">
          <cell r="C707" t="str">
            <v>KODE</v>
          </cell>
        </row>
        <row r="708">
          <cell r="A708">
            <v>1351</v>
          </cell>
          <cell r="B708">
            <v>0</v>
          </cell>
          <cell r="C708" t="str">
            <v>ACEA</v>
          </cell>
        </row>
        <row r="709">
          <cell r="C709" t="str">
            <v>KODE</v>
          </cell>
        </row>
        <row r="710">
          <cell r="A710">
            <v>1352</v>
          </cell>
          <cell r="B710">
            <v>0</v>
          </cell>
          <cell r="C710" t="str">
            <v>ACEB</v>
          </cell>
        </row>
        <row r="711">
          <cell r="C711" t="str">
            <v>KODE</v>
          </cell>
        </row>
        <row r="712">
          <cell r="A712">
            <v>1353</v>
          </cell>
          <cell r="B712">
            <v>0</v>
          </cell>
          <cell r="C712" t="str">
            <v>ACEC</v>
          </cell>
        </row>
        <row r="713">
          <cell r="C713" t="str">
            <v>KODE</v>
          </cell>
        </row>
        <row r="714">
          <cell r="A714">
            <v>1354</v>
          </cell>
          <cell r="B714">
            <v>0</v>
          </cell>
          <cell r="C714" t="str">
            <v>ACED</v>
          </cell>
        </row>
        <row r="715">
          <cell r="C715" t="str">
            <v>KODE</v>
          </cell>
        </row>
        <row r="716">
          <cell r="A716">
            <v>1355</v>
          </cell>
          <cell r="B716">
            <v>0</v>
          </cell>
          <cell r="C716" t="str">
            <v>ACEE</v>
          </cell>
        </row>
        <row r="717">
          <cell r="C717" t="str">
            <v>KODE</v>
          </cell>
        </row>
        <row r="718">
          <cell r="A718">
            <v>1356</v>
          </cell>
          <cell r="B718">
            <v>0</v>
          </cell>
          <cell r="C718" t="str">
            <v>ACEF</v>
          </cell>
        </row>
        <row r="719">
          <cell r="C719" t="str">
            <v>KODE</v>
          </cell>
        </row>
        <row r="720">
          <cell r="A720">
            <v>1357</v>
          </cell>
          <cell r="B720">
            <v>0</v>
          </cell>
          <cell r="C720" t="str">
            <v>ACEG</v>
          </cell>
        </row>
        <row r="721">
          <cell r="C721" t="str">
            <v>KODE</v>
          </cell>
        </row>
        <row r="722">
          <cell r="A722">
            <v>1358</v>
          </cell>
          <cell r="B722">
            <v>0</v>
          </cell>
          <cell r="C722" t="str">
            <v>ACEH</v>
          </cell>
        </row>
        <row r="723">
          <cell r="C723" t="str">
            <v>KODE</v>
          </cell>
        </row>
        <row r="724">
          <cell r="A724">
            <v>1359</v>
          </cell>
          <cell r="B724">
            <v>0</v>
          </cell>
          <cell r="C724" t="str">
            <v>ACEI</v>
          </cell>
        </row>
        <row r="725">
          <cell r="C725" t="str">
            <v>KODE</v>
          </cell>
        </row>
        <row r="726">
          <cell r="A726">
            <v>1360</v>
          </cell>
          <cell r="B726">
            <v>0</v>
          </cell>
          <cell r="C726" t="str">
            <v>ACFJ</v>
          </cell>
        </row>
        <row r="727">
          <cell r="C727" t="str">
            <v>KODE</v>
          </cell>
        </row>
        <row r="728">
          <cell r="A728">
            <v>1361</v>
          </cell>
          <cell r="B728">
            <v>0</v>
          </cell>
          <cell r="C728" t="str">
            <v>ACFA</v>
          </cell>
        </row>
        <row r="729">
          <cell r="C729" t="str">
            <v>KODE</v>
          </cell>
        </row>
        <row r="730">
          <cell r="A730">
            <v>1362</v>
          </cell>
          <cell r="B730">
            <v>0</v>
          </cell>
          <cell r="C730" t="str">
            <v>ACFB</v>
          </cell>
        </row>
        <row r="731">
          <cell r="C731" t="str">
            <v>KODE</v>
          </cell>
        </row>
        <row r="732">
          <cell r="A732">
            <v>1363</v>
          </cell>
          <cell r="B732">
            <v>0</v>
          </cell>
          <cell r="C732" t="str">
            <v>ACFC</v>
          </cell>
        </row>
        <row r="733">
          <cell r="C733" t="str">
            <v>KODE</v>
          </cell>
        </row>
        <row r="734">
          <cell r="A734">
            <v>1364</v>
          </cell>
          <cell r="B734">
            <v>0</v>
          </cell>
          <cell r="C734" t="str">
            <v>ACFD</v>
          </cell>
        </row>
        <row r="735">
          <cell r="C735" t="str">
            <v>KODE</v>
          </cell>
        </row>
        <row r="736">
          <cell r="A736">
            <v>1365</v>
          </cell>
          <cell r="B736">
            <v>0</v>
          </cell>
          <cell r="C736" t="str">
            <v>ACFE</v>
          </cell>
        </row>
        <row r="737">
          <cell r="C737" t="str">
            <v>KODE</v>
          </cell>
        </row>
        <row r="738">
          <cell r="A738">
            <v>1366</v>
          </cell>
          <cell r="B738">
            <v>0</v>
          </cell>
          <cell r="C738" t="str">
            <v>ACFF</v>
          </cell>
        </row>
        <row r="739">
          <cell r="C739" t="str">
            <v>KODE</v>
          </cell>
        </row>
        <row r="740">
          <cell r="A740">
            <v>1367</v>
          </cell>
          <cell r="B740">
            <v>0</v>
          </cell>
          <cell r="C740" t="str">
            <v>ACFG</v>
          </cell>
        </row>
        <row r="741">
          <cell r="C741" t="str">
            <v>KODE</v>
          </cell>
        </row>
        <row r="742">
          <cell r="A742">
            <v>1368</v>
          </cell>
          <cell r="B742">
            <v>0</v>
          </cell>
          <cell r="C742" t="str">
            <v>ACFH</v>
          </cell>
        </row>
        <row r="743">
          <cell r="C743" t="str">
            <v>KODE</v>
          </cell>
        </row>
        <row r="744">
          <cell r="A744">
            <v>1369</v>
          </cell>
          <cell r="B744">
            <v>0</v>
          </cell>
          <cell r="C744" t="str">
            <v>ACFI</v>
          </cell>
        </row>
        <row r="745">
          <cell r="C745" t="str">
            <v>KODE</v>
          </cell>
        </row>
        <row r="746">
          <cell r="A746">
            <v>1370</v>
          </cell>
          <cell r="B746">
            <v>0</v>
          </cell>
          <cell r="C746" t="str">
            <v>ACGJ</v>
          </cell>
        </row>
        <row r="747">
          <cell r="C747" t="str">
            <v>KODE</v>
          </cell>
        </row>
        <row r="748">
          <cell r="A748">
            <v>1371</v>
          </cell>
          <cell r="B748">
            <v>0</v>
          </cell>
          <cell r="C748" t="str">
            <v>ACGA</v>
          </cell>
        </row>
        <row r="749">
          <cell r="C749" t="str">
            <v>KODE</v>
          </cell>
        </row>
        <row r="750">
          <cell r="A750">
            <v>1372</v>
          </cell>
          <cell r="B750">
            <v>0</v>
          </cell>
          <cell r="C750" t="str">
            <v>ACGB</v>
          </cell>
        </row>
        <row r="751">
          <cell r="C751" t="str">
            <v>KODE</v>
          </cell>
        </row>
        <row r="752">
          <cell r="A752">
            <v>1373</v>
          </cell>
          <cell r="B752">
            <v>0</v>
          </cell>
          <cell r="C752" t="str">
            <v>ACGC</v>
          </cell>
        </row>
        <row r="753">
          <cell r="C753" t="str">
            <v>KODE</v>
          </cell>
        </row>
        <row r="754">
          <cell r="A754">
            <v>1374</v>
          </cell>
          <cell r="B754">
            <v>0</v>
          </cell>
          <cell r="C754" t="str">
            <v>ACGD</v>
          </cell>
        </row>
        <row r="755">
          <cell r="C755" t="str">
            <v>KODE</v>
          </cell>
        </row>
        <row r="756">
          <cell r="A756">
            <v>1375</v>
          </cell>
          <cell r="B756">
            <v>0</v>
          </cell>
          <cell r="C756" t="str">
            <v>ACGE</v>
          </cell>
        </row>
        <row r="757">
          <cell r="C757" t="str">
            <v>KODE</v>
          </cell>
        </row>
        <row r="758">
          <cell r="A758">
            <v>1376</v>
          </cell>
          <cell r="B758">
            <v>0</v>
          </cell>
          <cell r="C758" t="str">
            <v>ACGF</v>
          </cell>
        </row>
        <row r="759">
          <cell r="C759" t="str">
            <v>KODE</v>
          </cell>
        </row>
        <row r="760">
          <cell r="A760">
            <v>1377</v>
          </cell>
          <cell r="B760">
            <v>0</v>
          </cell>
          <cell r="C760" t="str">
            <v>ACGG</v>
          </cell>
        </row>
        <row r="761">
          <cell r="C761" t="str">
            <v>KODE</v>
          </cell>
        </row>
        <row r="762">
          <cell r="A762">
            <v>1378</v>
          </cell>
          <cell r="B762">
            <v>0</v>
          </cell>
          <cell r="C762" t="str">
            <v>ACGH</v>
          </cell>
        </row>
        <row r="763">
          <cell r="C763" t="str">
            <v>KODE</v>
          </cell>
        </row>
        <row r="764">
          <cell r="A764">
            <v>1379</v>
          </cell>
          <cell r="B764">
            <v>0</v>
          </cell>
          <cell r="C764" t="str">
            <v>ACGI</v>
          </cell>
        </row>
        <row r="765">
          <cell r="C765" t="str">
            <v>KODE</v>
          </cell>
        </row>
        <row r="766">
          <cell r="A766">
            <v>1380</v>
          </cell>
          <cell r="B766">
            <v>0</v>
          </cell>
          <cell r="C766" t="str">
            <v>ACHJ</v>
          </cell>
        </row>
        <row r="767">
          <cell r="C767" t="str">
            <v>KODE</v>
          </cell>
        </row>
        <row r="768">
          <cell r="A768">
            <v>1381</v>
          </cell>
          <cell r="B768">
            <v>0</v>
          </cell>
          <cell r="C768" t="str">
            <v>ACHA</v>
          </cell>
        </row>
        <row r="769">
          <cell r="C769" t="str">
            <v>KODE</v>
          </cell>
        </row>
        <row r="770">
          <cell r="A770">
            <v>1382</v>
          </cell>
          <cell r="B770">
            <v>0</v>
          </cell>
          <cell r="C770" t="str">
            <v>ACHB</v>
          </cell>
        </row>
        <row r="771">
          <cell r="C771" t="str">
            <v>KODE</v>
          </cell>
        </row>
        <row r="772">
          <cell r="A772">
            <v>1383</v>
          </cell>
          <cell r="B772">
            <v>0</v>
          </cell>
          <cell r="C772" t="str">
            <v>ACHC</v>
          </cell>
        </row>
        <row r="773">
          <cell r="C773" t="str">
            <v>KODE</v>
          </cell>
        </row>
        <row r="774">
          <cell r="A774">
            <v>1384</v>
          </cell>
          <cell r="B774">
            <v>0</v>
          </cell>
          <cell r="C774" t="str">
            <v>ACHD</v>
          </cell>
        </row>
        <row r="775">
          <cell r="C775" t="str">
            <v>KODE</v>
          </cell>
        </row>
        <row r="776">
          <cell r="A776">
            <v>1385</v>
          </cell>
          <cell r="B776">
            <v>0</v>
          </cell>
          <cell r="C776" t="str">
            <v>ACHE</v>
          </cell>
        </row>
        <row r="777">
          <cell r="C777" t="str">
            <v>KODE</v>
          </cell>
        </row>
        <row r="778">
          <cell r="A778">
            <v>1386</v>
          </cell>
          <cell r="B778">
            <v>0</v>
          </cell>
          <cell r="C778" t="str">
            <v>ACHF</v>
          </cell>
        </row>
        <row r="779">
          <cell r="C779" t="str">
            <v>KODE</v>
          </cell>
        </row>
        <row r="780">
          <cell r="A780">
            <v>1387</v>
          </cell>
          <cell r="B780">
            <v>0</v>
          </cell>
          <cell r="C780" t="str">
            <v>ACHG</v>
          </cell>
        </row>
        <row r="781">
          <cell r="C781" t="str">
            <v>KODE</v>
          </cell>
        </row>
        <row r="782">
          <cell r="A782">
            <v>1388</v>
          </cell>
          <cell r="B782">
            <v>0</v>
          </cell>
          <cell r="C782" t="str">
            <v>ACHH</v>
          </cell>
        </row>
        <row r="783">
          <cell r="C783" t="str">
            <v>KODE</v>
          </cell>
        </row>
        <row r="784">
          <cell r="A784">
            <v>1389</v>
          </cell>
          <cell r="B784">
            <v>0</v>
          </cell>
          <cell r="C784" t="str">
            <v>ACHI</v>
          </cell>
        </row>
        <row r="785">
          <cell r="C785" t="str">
            <v>KODE</v>
          </cell>
        </row>
        <row r="786">
          <cell r="A786">
            <v>1390</v>
          </cell>
          <cell r="B786">
            <v>0</v>
          </cell>
          <cell r="C786" t="str">
            <v>ACIJ</v>
          </cell>
        </row>
        <row r="787">
          <cell r="C787" t="str">
            <v>KODE</v>
          </cell>
        </row>
        <row r="788">
          <cell r="A788">
            <v>1391</v>
          </cell>
          <cell r="B788">
            <v>0</v>
          </cell>
          <cell r="C788" t="str">
            <v>ACIA</v>
          </cell>
        </row>
        <row r="789">
          <cell r="C789" t="str">
            <v>KODE</v>
          </cell>
        </row>
        <row r="790">
          <cell r="A790">
            <v>1392</v>
          </cell>
          <cell r="B790">
            <v>0</v>
          </cell>
          <cell r="C790" t="str">
            <v>ACIB</v>
          </cell>
        </row>
        <row r="791">
          <cell r="C791" t="str">
            <v>KODE</v>
          </cell>
        </row>
        <row r="792">
          <cell r="A792">
            <v>1393</v>
          </cell>
          <cell r="B792">
            <v>0</v>
          </cell>
          <cell r="C792" t="str">
            <v>ACIC</v>
          </cell>
        </row>
        <row r="793">
          <cell r="C793" t="str">
            <v>KODE</v>
          </cell>
        </row>
        <row r="794">
          <cell r="A794">
            <v>1394</v>
          </cell>
          <cell r="B794">
            <v>0</v>
          </cell>
          <cell r="C794" t="str">
            <v>ACID</v>
          </cell>
        </row>
        <row r="795">
          <cell r="C795" t="str">
            <v>KODE</v>
          </cell>
        </row>
        <row r="796">
          <cell r="A796">
            <v>1395</v>
          </cell>
          <cell r="B796">
            <v>0</v>
          </cell>
          <cell r="C796" t="str">
            <v>ACIE</v>
          </cell>
        </row>
        <row r="797">
          <cell r="C797" t="str">
            <v>KODE</v>
          </cell>
        </row>
        <row r="798">
          <cell r="A798">
            <v>1396</v>
          </cell>
          <cell r="B798">
            <v>0</v>
          </cell>
          <cell r="C798" t="str">
            <v>ACIF</v>
          </cell>
        </row>
        <row r="799">
          <cell r="C799" t="str">
            <v>KODE</v>
          </cell>
        </row>
        <row r="800">
          <cell r="A800">
            <v>1397</v>
          </cell>
          <cell r="B800">
            <v>0</v>
          </cell>
          <cell r="C800" t="str">
            <v>ACIG</v>
          </cell>
        </row>
        <row r="801">
          <cell r="C801" t="str">
            <v>KODE</v>
          </cell>
        </row>
        <row r="802">
          <cell r="A802">
            <v>1398</v>
          </cell>
          <cell r="B802">
            <v>0</v>
          </cell>
          <cell r="C802" t="str">
            <v>ACIH</v>
          </cell>
        </row>
        <row r="803">
          <cell r="C803" t="str">
            <v>KODE</v>
          </cell>
        </row>
        <row r="804">
          <cell r="A804">
            <v>1399</v>
          </cell>
          <cell r="B804">
            <v>0</v>
          </cell>
          <cell r="C804" t="str">
            <v>ACII</v>
          </cell>
        </row>
        <row r="805">
          <cell r="C805" t="str">
            <v>KODE</v>
          </cell>
        </row>
        <row r="806">
          <cell r="A806">
            <v>1400</v>
          </cell>
          <cell r="B806">
            <v>0</v>
          </cell>
          <cell r="C806" t="str">
            <v>ADJJ</v>
          </cell>
        </row>
        <row r="807">
          <cell r="C807" t="str">
            <v>KODE</v>
          </cell>
        </row>
        <row r="808">
          <cell r="A808">
            <v>1401</v>
          </cell>
          <cell r="B808">
            <v>0</v>
          </cell>
          <cell r="C808" t="str">
            <v>ADJA</v>
          </cell>
        </row>
        <row r="809">
          <cell r="C809" t="str">
            <v>KODE</v>
          </cell>
        </row>
        <row r="810">
          <cell r="A810">
            <v>1402</v>
          </cell>
          <cell r="B810">
            <v>0</v>
          </cell>
          <cell r="C810" t="str">
            <v>ADJB</v>
          </cell>
        </row>
        <row r="811">
          <cell r="C811" t="str">
            <v>KODE</v>
          </cell>
        </row>
        <row r="812">
          <cell r="A812">
            <v>1403</v>
          </cell>
          <cell r="B812">
            <v>0</v>
          </cell>
          <cell r="C812" t="str">
            <v>ADJC</v>
          </cell>
        </row>
        <row r="813">
          <cell r="C813" t="str">
            <v>KODE</v>
          </cell>
        </row>
        <row r="814">
          <cell r="A814">
            <v>1404</v>
          </cell>
          <cell r="B814">
            <v>0</v>
          </cell>
          <cell r="C814" t="str">
            <v>ADJD</v>
          </cell>
        </row>
        <row r="815">
          <cell r="C815" t="str">
            <v>KODE</v>
          </cell>
        </row>
        <row r="816">
          <cell r="A816">
            <v>1405</v>
          </cell>
          <cell r="B816">
            <v>0</v>
          </cell>
          <cell r="C816" t="str">
            <v>ADJE</v>
          </cell>
        </row>
        <row r="817">
          <cell r="C817" t="str">
            <v>KODE</v>
          </cell>
        </row>
        <row r="818">
          <cell r="A818">
            <v>1406</v>
          </cell>
          <cell r="B818">
            <v>0</v>
          </cell>
          <cell r="C818" t="str">
            <v>ADJF</v>
          </cell>
        </row>
        <row r="819">
          <cell r="C819" t="str">
            <v>KODE</v>
          </cell>
        </row>
        <row r="820">
          <cell r="A820">
            <v>1407</v>
          </cell>
          <cell r="B820">
            <v>0</v>
          </cell>
          <cell r="C820" t="str">
            <v>ADJG</v>
          </cell>
        </row>
        <row r="821">
          <cell r="C821" t="str">
            <v>KODE</v>
          </cell>
        </row>
        <row r="822">
          <cell r="A822">
            <v>1408</v>
          </cell>
          <cell r="B822">
            <v>0</v>
          </cell>
          <cell r="C822" t="str">
            <v>ADJH</v>
          </cell>
        </row>
        <row r="823">
          <cell r="C823" t="str">
            <v>KODE</v>
          </cell>
        </row>
        <row r="824">
          <cell r="A824">
            <v>1409</v>
          </cell>
          <cell r="B824">
            <v>0</v>
          </cell>
          <cell r="C824" t="str">
            <v>ADJI</v>
          </cell>
        </row>
        <row r="825">
          <cell r="C825" t="str">
            <v>KODE</v>
          </cell>
        </row>
        <row r="826">
          <cell r="A826">
            <v>1410</v>
          </cell>
          <cell r="B826">
            <v>0</v>
          </cell>
          <cell r="C826" t="str">
            <v>ADAJ</v>
          </cell>
        </row>
        <row r="827">
          <cell r="C827" t="str">
            <v>KODE</v>
          </cell>
        </row>
        <row r="828">
          <cell r="A828">
            <v>1411</v>
          </cell>
          <cell r="B828">
            <v>0</v>
          </cell>
          <cell r="C828" t="str">
            <v>ADAA</v>
          </cell>
        </row>
        <row r="829">
          <cell r="C829" t="str">
            <v>KODE</v>
          </cell>
        </row>
        <row r="830">
          <cell r="A830">
            <v>1412</v>
          </cell>
          <cell r="B830">
            <v>0</v>
          </cell>
          <cell r="C830" t="str">
            <v>ADAB</v>
          </cell>
        </row>
        <row r="831">
          <cell r="C831" t="str">
            <v>KODE</v>
          </cell>
        </row>
        <row r="832">
          <cell r="A832">
            <v>1413</v>
          </cell>
          <cell r="B832">
            <v>0</v>
          </cell>
          <cell r="C832" t="str">
            <v>ADAC</v>
          </cell>
        </row>
        <row r="833">
          <cell r="C833" t="str">
            <v>KODE</v>
          </cell>
        </row>
        <row r="834">
          <cell r="A834">
            <v>1414</v>
          </cell>
          <cell r="B834">
            <v>0</v>
          </cell>
          <cell r="C834" t="str">
            <v>ADAD</v>
          </cell>
        </row>
        <row r="835">
          <cell r="C835" t="str">
            <v>KODE</v>
          </cell>
        </row>
        <row r="836">
          <cell r="A836">
            <v>1415</v>
          </cell>
          <cell r="B836">
            <v>0</v>
          </cell>
          <cell r="C836" t="str">
            <v>ADAE</v>
          </cell>
        </row>
        <row r="837">
          <cell r="C837" t="str">
            <v>KODE</v>
          </cell>
        </row>
        <row r="838">
          <cell r="A838">
            <v>1416</v>
          </cell>
          <cell r="B838">
            <v>0</v>
          </cell>
          <cell r="C838" t="str">
            <v>ADAF</v>
          </cell>
        </row>
        <row r="839">
          <cell r="C839" t="str">
            <v>KODE</v>
          </cell>
        </row>
        <row r="840">
          <cell r="A840">
            <v>1417</v>
          </cell>
          <cell r="B840">
            <v>0</v>
          </cell>
          <cell r="C840" t="str">
            <v>ADAG</v>
          </cell>
        </row>
        <row r="841">
          <cell r="C841" t="str">
            <v>KODE</v>
          </cell>
        </row>
        <row r="842">
          <cell r="A842">
            <v>1418</v>
          </cell>
          <cell r="B842">
            <v>0</v>
          </cell>
          <cell r="C842" t="str">
            <v>ADAH</v>
          </cell>
        </row>
        <row r="843">
          <cell r="C843" t="str">
            <v>KODE</v>
          </cell>
        </row>
        <row r="844">
          <cell r="A844">
            <v>1419</v>
          </cell>
          <cell r="B844">
            <v>0</v>
          </cell>
          <cell r="C844" t="str">
            <v>ADAI</v>
          </cell>
        </row>
        <row r="845">
          <cell r="C845" t="str">
            <v>KODE</v>
          </cell>
        </row>
        <row r="846">
          <cell r="A846">
            <v>1420</v>
          </cell>
          <cell r="B846">
            <v>0</v>
          </cell>
          <cell r="C846" t="str">
            <v>ADBJ</v>
          </cell>
        </row>
        <row r="847">
          <cell r="C847" t="str">
            <v>KODE</v>
          </cell>
        </row>
        <row r="848">
          <cell r="A848">
            <v>1421</v>
          </cell>
          <cell r="B848">
            <v>0</v>
          </cell>
          <cell r="C848" t="str">
            <v>ADBA</v>
          </cell>
        </row>
        <row r="849">
          <cell r="C849" t="str">
            <v>KODE</v>
          </cell>
        </row>
        <row r="850">
          <cell r="A850">
            <v>1422</v>
          </cell>
          <cell r="B850">
            <v>0</v>
          </cell>
          <cell r="C850" t="str">
            <v>ADBB</v>
          </cell>
        </row>
        <row r="851">
          <cell r="C851" t="str">
            <v>KODE</v>
          </cell>
        </row>
        <row r="852">
          <cell r="A852">
            <v>1423</v>
          </cell>
          <cell r="B852">
            <v>0</v>
          </cell>
          <cell r="C852" t="str">
            <v>ADBC</v>
          </cell>
        </row>
        <row r="853">
          <cell r="C853" t="str">
            <v>KODE</v>
          </cell>
        </row>
        <row r="854">
          <cell r="A854">
            <v>1424</v>
          </cell>
          <cell r="B854">
            <v>0</v>
          </cell>
          <cell r="C854" t="str">
            <v>ADBD</v>
          </cell>
        </row>
        <row r="855">
          <cell r="C855" t="str">
            <v>KODE</v>
          </cell>
        </row>
        <row r="856">
          <cell r="A856">
            <v>1425</v>
          </cell>
          <cell r="B856">
            <v>0</v>
          </cell>
          <cell r="C856" t="str">
            <v>ADBE</v>
          </cell>
        </row>
        <row r="857">
          <cell r="C857" t="str">
            <v>KODE</v>
          </cell>
        </row>
        <row r="858">
          <cell r="A858">
            <v>1426</v>
          </cell>
          <cell r="B858">
            <v>0</v>
          </cell>
          <cell r="C858" t="str">
            <v>ADBF</v>
          </cell>
        </row>
        <row r="859">
          <cell r="C859" t="str">
            <v>KODE</v>
          </cell>
        </row>
        <row r="860">
          <cell r="A860">
            <v>1427</v>
          </cell>
          <cell r="B860">
            <v>0</v>
          </cell>
          <cell r="C860" t="str">
            <v>ADBG</v>
          </cell>
        </row>
        <row r="861">
          <cell r="C861" t="str">
            <v>KODE</v>
          </cell>
        </row>
        <row r="862">
          <cell r="A862">
            <v>1428</v>
          </cell>
          <cell r="B862">
            <v>0</v>
          </cell>
          <cell r="C862" t="str">
            <v>ADBH</v>
          </cell>
        </row>
        <row r="863">
          <cell r="C863" t="str">
            <v>KODE</v>
          </cell>
        </row>
        <row r="864">
          <cell r="A864">
            <v>1429</v>
          </cell>
          <cell r="B864">
            <v>0</v>
          </cell>
          <cell r="C864" t="str">
            <v>ADBI</v>
          </cell>
        </row>
        <row r="865">
          <cell r="C865" t="str">
            <v>KODE</v>
          </cell>
        </row>
        <row r="866">
          <cell r="A866">
            <v>1430</v>
          </cell>
          <cell r="B866">
            <v>0</v>
          </cell>
          <cell r="C866" t="str">
            <v>ADCJ</v>
          </cell>
        </row>
        <row r="867">
          <cell r="C867" t="str">
            <v>KODE</v>
          </cell>
        </row>
        <row r="868">
          <cell r="A868">
            <v>1431</v>
          </cell>
          <cell r="B868">
            <v>0</v>
          </cell>
          <cell r="C868" t="str">
            <v>ADCA</v>
          </cell>
        </row>
        <row r="869">
          <cell r="C869" t="str">
            <v>KODE</v>
          </cell>
        </row>
        <row r="870">
          <cell r="A870">
            <v>1432</v>
          </cell>
          <cell r="B870">
            <v>0</v>
          </cell>
          <cell r="C870" t="str">
            <v>ADCB</v>
          </cell>
        </row>
        <row r="871">
          <cell r="C871" t="str">
            <v>KODE</v>
          </cell>
        </row>
        <row r="872">
          <cell r="A872">
            <v>1433</v>
          </cell>
          <cell r="B872">
            <v>0</v>
          </cell>
          <cell r="C872" t="str">
            <v>ADCC</v>
          </cell>
        </row>
        <row r="873">
          <cell r="C873" t="str">
            <v>KODE</v>
          </cell>
        </row>
        <row r="874">
          <cell r="A874">
            <v>1434</v>
          </cell>
          <cell r="B874">
            <v>0</v>
          </cell>
          <cell r="C874" t="str">
            <v>ADCD</v>
          </cell>
        </row>
        <row r="875">
          <cell r="C875" t="str">
            <v>KODE</v>
          </cell>
        </row>
        <row r="876">
          <cell r="A876">
            <v>1435</v>
          </cell>
          <cell r="B876">
            <v>0</v>
          </cell>
          <cell r="C876" t="str">
            <v>ADCE</v>
          </cell>
        </row>
        <row r="877">
          <cell r="C877" t="str">
            <v>KODE</v>
          </cell>
        </row>
        <row r="878">
          <cell r="A878">
            <v>1436</v>
          </cell>
          <cell r="B878">
            <v>0</v>
          </cell>
          <cell r="C878" t="str">
            <v>ADCF</v>
          </cell>
        </row>
        <row r="879">
          <cell r="C879" t="str">
            <v>KODE</v>
          </cell>
        </row>
        <row r="880">
          <cell r="A880">
            <v>1437</v>
          </cell>
          <cell r="B880">
            <v>0</v>
          </cell>
          <cell r="C880" t="str">
            <v>ADCG</v>
          </cell>
        </row>
        <row r="881">
          <cell r="C881" t="str">
            <v>KODE</v>
          </cell>
        </row>
        <row r="882">
          <cell r="A882">
            <v>1438</v>
          </cell>
          <cell r="B882">
            <v>0</v>
          </cell>
          <cell r="C882" t="str">
            <v>ADCH</v>
          </cell>
        </row>
        <row r="883">
          <cell r="C883" t="str">
            <v>KODE</v>
          </cell>
        </row>
        <row r="884">
          <cell r="A884">
            <v>1439</v>
          </cell>
          <cell r="B884">
            <v>0</v>
          </cell>
          <cell r="C884" t="str">
            <v>ADCI</v>
          </cell>
        </row>
        <row r="885">
          <cell r="C885" t="str">
            <v>KODE</v>
          </cell>
        </row>
        <row r="886">
          <cell r="A886">
            <v>1440</v>
          </cell>
          <cell r="B886">
            <v>0</v>
          </cell>
          <cell r="C886" t="str">
            <v>ADDJ</v>
          </cell>
        </row>
        <row r="887">
          <cell r="C887" t="str">
            <v>KODE</v>
          </cell>
        </row>
        <row r="888">
          <cell r="A888">
            <v>1441</v>
          </cell>
          <cell r="B888">
            <v>0</v>
          </cell>
          <cell r="C888" t="str">
            <v>ADDA</v>
          </cell>
        </row>
        <row r="889">
          <cell r="C889" t="str">
            <v>KODE</v>
          </cell>
        </row>
        <row r="890">
          <cell r="A890">
            <v>1442</v>
          </cell>
          <cell r="B890">
            <v>0</v>
          </cell>
          <cell r="C890" t="str">
            <v>ADDB</v>
          </cell>
        </row>
        <row r="891">
          <cell r="C891" t="str">
            <v>KODE</v>
          </cell>
        </row>
        <row r="892">
          <cell r="A892">
            <v>1443</v>
          </cell>
          <cell r="B892">
            <v>0</v>
          </cell>
          <cell r="C892" t="str">
            <v>ADDC</v>
          </cell>
        </row>
        <row r="893">
          <cell r="C893" t="str">
            <v>KODE</v>
          </cell>
        </row>
        <row r="894">
          <cell r="A894">
            <v>1444</v>
          </cell>
          <cell r="B894">
            <v>0</v>
          </cell>
          <cell r="C894" t="str">
            <v>ADDD</v>
          </cell>
        </row>
        <row r="895">
          <cell r="C895" t="str">
            <v>KODE</v>
          </cell>
        </row>
        <row r="896">
          <cell r="A896">
            <v>1445</v>
          </cell>
          <cell r="B896">
            <v>0</v>
          </cell>
          <cell r="C896" t="str">
            <v>ADDE</v>
          </cell>
        </row>
        <row r="897">
          <cell r="C897" t="str">
            <v>KODE</v>
          </cell>
        </row>
        <row r="898">
          <cell r="A898">
            <v>1446</v>
          </cell>
          <cell r="B898">
            <v>0</v>
          </cell>
          <cell r="C898" t="str">
            <v>ADDF</v>
          </cell>
        </row>
        <row r="899">
          <cell r="C899" t="str">
            <v>KODE</v>
          </cell>
        </row>
        <row r="900">
          <cell r="A900">
            <v>1447</v>
          </cell>
          <cell r="B900">
            <v>0</v>
          </cell>
          <cell r="C900" t="str">
            <v>ADDG</v>
          </cell>
        </row>
        <row r="901">
          <cell r="C901" t="str">
            <v>KODE</v>
          </cell>
        </row>
        <row r="902">
          <cell r="A902">
            <v>1448</v>
          </cell>
          <cell r="B902">
            <v>0</v>
          </cell>
          <cell r="C902" t="str">
            <v>ADDH</v>
          </cell>
        </row>
        <row r="903">
          <cell r="C903" t="str">
            <v>KODE</v>
          </cell>
        </row>
        <row r="904">
          <cell r="A904">
            <v>1449</v>
          </cell>
          <cell r="B904">
            <v>0</v>
          </cell>
          <cell r="C904" t="str">
            <v>ADDI</v>
          </cell>
        </row>
        <row r="905">
          <cell r="C905" t="str">
            <v>KODE</v>
          </cell>
        </row>
        <row r="906">
          <cell r="A906">
            <v>1450</v>
          </cell>
          <cell r="B906">
            <v>0</v>
          </cell>
          <cell r="C906" t="str">
            <v>ADEJ</v>
          </cell>
        </row>
        <row r="907">
          <cell r="C907" t="str">
            <v>KODE</v>
          </cell>
        </row>
        <row r="908">
          <cell r="A908">
            <v>1451</v>
          </cell>
          <cell r="B908">
            <v>0</v>
          </cell>
          <cell r="C908" t="str">
            <v>ADEA</v>
          </cell>
        </row>
        <row r="909">
          <cell r="C909" t="str">
            <v>KODE</v>
          </cell>
        </row>
        <row r="910">
          <cell r="A910">
            <v>1452</v>
          </cell>
          <cell r="B910">
            <v>0</v>
          </cell>
          <cell r="C910" t="str">
            <v>ADEB</v>
          </cell>
        </row>
        <row r="911">
          <cell r="C911" t="str">
            <v>KODE</v>
          </cell>
        </row>
        <row r="912">
          <cell r="A912">
            <v>1453</v>
          </cell>
          <cell r="B912">
            <v>0</v>
          </cell>
          <cell r="C912" t="str">
            <v>ADEC</v>
          </cell>
        </row>
        <row r="913">
          <cell r="C913" t="str">
            <v>KODE</v>
          </cell>
        </row>
        <row r="914">
          <cell r="A914">
            <v>1454</v>
          </cell>
          <cell r="B914">
            <v>0</v>
          </cell>
          <cell r="C914" t="str">
            <v>ADED</v>
          </cell>
        </row>
        <row r="915">
          <cell r="C915" t="str">
            <v>KODE</v>
          </cell>
        </row>
        <row r="916">
          <cell r="A916">
            <v>1447</v>
          </cell>
          <cell r="B916">
            <v>0</v>
          </cell>
          <cell r="C916" t="str">
            <v>ADDG</v>
          </cell>
        </row>
        <row r="917">
          <cell r="C917" t="str">
            <v>KODE</v>
          </cell>
        </row>
        <row r="918">
          <cell r="A918">
            <v>1448</v>
          </cell>
          <cell r="B918">
            <v>0</v>
          </cell>
          <cell r="C918" t="str">
            <v>ADDH</v>
          </cell>
        </row>
        <row r="919">
          <cell r="C919" t="str">
            <v>KODE</v>
          </cell>
        </row>
        <row r="920">
          <cell r="A920">
            <v>1449</v>
          </cell>
          <cell r="B920">
            <v>0</v>
          </cell>
          <cell r="C920" t="str">
            <v>ADDI</v>
          </cell>
        </row>
        <row r="921">
          <cell r="C921" t="str">
            <v>KODE</v>
          </cell>
        </row>
        <row r="922">
          <cell r="A922">
            <v>1450</v>
          </cell>
          <cell r="B922">
            <v>0</v>
          </cell>
          <cell r="C922" t="str">
            <v>ADEJ</v>
          </cell>
        </row>
        <row r="923">
          <cell r="C923" t="str">
            <v>KODE</v>
          </cell>
        </row>
        <row r="924">
          <cell r="A924">
            <v>1451</v>
          </cell>
          <cell r="B924">
            <v>0</v>
          </cell>
          <cell r="C924" t="str">
            <v>ADEA</v>
          </cell>
        </row>
        <row r="925">
          <cell r="C925" t="str">
            <v>KODE</v>
          </cell>
        </row>
        <row r="926">
          <cell r="A926">
            <v>1452</v>
          </cell>
          <cell r="B926">
            <v>0</v>
          </cell>
          <cell r="C926" t="str">
            <v>ADEB</v>
          </cell>
        </row>
        <row r="927">
          <cell r="C927" t="str">
            <v>KODE</v>
          </cell>
        </row>
        <row r="928">
          <cell r="A928">
            <v>1453</v>
          </cell>
          <cell r="B928">
            <v>0</v>
          </cell>
          <cell r="C928" t="str">
            <v>ADEC</v>
          </cell>
        </row>
        <row r="929">
          <cell r="C929" t="str">
            <v>KODE</v>
          </cell>
        </row>
        <row r="930">
          <cell r="A930">
            <v>1454</v>
          </cell>
          <cell r="B930">
            <v>0</v>
          </cell>
          <cell r="C930" t="str">
            <v>ADED</v>
          </cell>
        </row>
        <row r="931">
          <cell r="C931" t="str">
            <v>KODE</v>
          </cell>
        </row>
        <row r="932">
          <cell r="A932">
            <v>1455</v>
          </cell>
          <cell r="B932">
            <v>0</v>
          </cell>
          <cell r="C932" t="str">
            <v>ADEE</v>
          </cell>
        </row>
        <row r="933">
          <cell r="C933" t="str">
            <v>KODE</v>
          </cell>
        </row>
        <row r="934">
          <cell r="A934">
            <v>1456</v>
          </cell>
          <cell r="B934">
            <v>0</v>
          </cell>
          <cell r="C934" t="str">
            <v>ADEF</v>
          </cell>
        </row>
        <row r="935">
          <cell r="C935" t="str">
            <v>KODE</v>
          </cell>
        </row>
        <row r="936">
          <cell r="A936">
            <v>1457</v>
          </cell>
          <cell r="B936">
            <v>0</v>
          </cell>
          <cell r="C936" t="str">
            <v>ADEG</v>
          </cell>
        </row>
        <row r="937">
          <cell r="C937" t="str">
            <v>KODE</v>
          </cell>
        </row>
        <row r="938">
          <cell r="A938">
            <v>1458</v>
          </cell>
          <cell r="B938">
            <v>0</v>
          </cell>
          <cell r="C938" t="str">
            <v>ADEH</v>
          </cell>
        </row>
        <row r="939">
          <cell r="C939" t="str">
            <v>KODE</v>
          </cell>
        </row>
        <row r="940">
          <cell r="A940">
            <v>1459</v>
          </cell>
          <cell r="B940">
            <v>0</v>
          </cell>
          <cell r="C940" t="str">
            <v>ADEI</v>
          </cell>
        </row>
        <row r="941">
          <cell r="C941" t="str">
            <v>KODE</v>
          </cell>
        </row>
        <row r="942">
          <cell r="A942">
            <v>1460</v>
          </cell>
          <cell r="B942">
            <v>0</v>
          </cell>
          <cell r="C942" t="str">
            <v>ADFJ</v>
          </cell>
        </row>
        <row r="943">
          <cell r="C943" t="str">
            <v>KODE</v>
          </cell>
        </row>
      </sheetData>
      <sheetData sheetId="1"/>
      <sheetData sheetId="2"/>
      <sheetData sheetId="3">
        <row r="1">
          <cell r="A1" t="str">
            <v>Periode Maret  2005</v>
          </cell>
        </row>
        <row r="2">
          <cell r="A2" t="str">
            <v>KODE</v>
          </cell>
          <cell r="B2" t="str">
            <v>NAMA</v>
          </cell>
        </row>
        <row r="3">
          <cell r="A3" t="str">
            <v>PROYEK</v>
          </cell>
          <cell r="B3" t="str">
            <v>CV/PT</v>
          </cell>
        </row>
        <row r="4">
          <cell r="A4">
            <v>1</v>
          </cell>
          <cell r="B4" t="str">
            <v>AAAC 35 mm</v>
          </cell>
        </row>
        <row r="6">
          <cell r="A6">
            <v>2</v>
          </cell>
          <cell r="B6" t="str">
            <v>AAAC 70 mm</v>
          </cell>
        </row>
        <row r="8">
          <cell r="A8">
            <v>3</v>
          </cell>
          <cell r="B8" t="str">
            <v>AAAC 240 mm</v>
          </cell>
        </row>
        <row r="10">
          <cell r="A10">
            <v>4</v>
          </cell>
          <cell r="B10" t="str">
            <v>Alcua</v>
          </cell>
        </row>
        <row r="12">
          <cell r="A12">
            <v>5</v>
          </cell>
          <cell r="B12" t="str">
            <v>Amper meter GHE</v>
          </cell>
        </row>
        <row r="14">
          <cell r="A14">
            <v>6</v>
          </cell>
        </row>
        <row r="16">
          <cell r="A16">
            <v>7</v>
          </cell>
          <cell r="B16" t="str">
            <v>Angkur Root</v>
          </cell>
        </row>
        <row r="18">
          <cell r="A18">
            <v>8</v>
          </cell>
          <cell r="B18" t="str">
            <v>Arester</v>
          </cell>
        </row>
        <row r="20">
          <cell r="A20">
            <v>9</v>
          </cell>
          <cell r="B20" t="str">
            <v>Aye Bol</v>
          </cell>
        </row>
        <row r="22">
          <cell r="A22">
            <v>10</v>
          </cell>
          <cell r="B22" t="str">
            <v>Aye Nut</v>
          </cell>
        </row>
        <row r="24">
          <cell r="A24">
            <v>11</v>
          </cell>
          <cell r="B24" t="str">
            <v>Bandled conector</v>
          </cell>
        </row>
        <row r="26">
          <cell r="A26">
            <v>12</v>
          </cell>
          <cell r="B26" t="str">
            <v>Begel Petir</v>
          </cell>
        </row>
        <row r="28">
          <cell r="A28">
            <v>13</v>
          </cell>
          <cell r="B28" t="str">
            <v>BC 6 mm</v>
          </cell>
        </row>
        <row r="30">
          <cell r="A30">
            <v>14</v>
          </cell>
          <cell r="B30" t="str">
            <v>BC 10 mm</v>
          </cell>
        </row>
        <row r="32">
          <cell r="A32">
            <v>15</v>
          </cell>
          <cell r="B32" t="str">
            <v>BC 16 mm</v>
          </cell>
        </row>
        <row r="34">
          <cell r="A34">
            <v>16</v>
          </cell>
          <cell r="B34" t="str">
            <v>BC 25 mm</v>
          </cell>
        </row>
        <row r="36">
          <cell r="A36">
            <v>17</v>
          </cell>
          <cell r="B36" t="str">
            <v>BC 35 mm</v>
          </cell>
        </row>
        <row r="38">
          <cell r="A38">
            <v>18</v>
          </cell>
          <cell r="B38" t="str">
            <v>BC 50  mm</v>
          </cell>
        </row>
        <row r="40">
          <cell r="A40">
            <v>19</v>
          </cell>
          <cell r="B40" t="str">
            <v>Beugel U</v>
          </cell>
        </row>
        <row r="42">
          <cell r="A42">
            <v>20</v>
          </cell>
          <cell r="B42" t="str">
            <v>Bol doble Apset</v>
          </cell>
        </row>
        <row r="44">
          <cell r="A44">
            <v>21</v>
          </cell>
          <cell r="B44" t="str">
            <v>Bol Senggel Apset</v>
          </cell>
        </row>
        <row r="46">
          <cell r="A46">
            <v>22</v>
          </cell>
          <cell r="B46" t="str">
            <v>Bolmecin</v>
          </cell>
        </row>
        <row r="48">
          <cell r="A48">
            <v>23</v>
          </cell>
          <cell r="B48" t="str">
            <v>Box LVCB  70 x  50 x 30 mm</v>
          </cell>
        </row>
        <row r="50">
          <cell r="A50">
            <v>24</v>
          </cell>
          <cell r="B50" t="str">
            <v>Box 40 x 25 x 20  cm / Meteran</v>
          </cell>
        </row>
        <row r="52">
          <cell r="A52">
            <v>25</v>
          </cell>
          <cell r="B52" t="str">
            <v>Box 40 x 30 x 25   cm</v>
          </cell>
        </row>
        <row r="54">
          <cell r="A54">
            <v>26</v>
          </cell>
          <cell r="B54" t="str">
            <v>Box 50 x 40 x 25   cm/Topi</v>
          </cell>
        </row>
        <row r="56">
          <cell r="A56">
            <v>27</v>
          </cell>
          <cell r="B56" t="str">
            <v>Box 60 x 40 x 20   cm</v>
          </cell>
        </row>
        <row r="58">
          <cell r="A58">
            <v>28</v>
          </cell>
          <cell r="B58" t="str">
            <v>Box 70 x 50 x 20   cmi</v>
          </cell>
        </row>
        <row r="60">
          <cell r="A60">
            <v>29</v>
          </cell>
          <cell r="B60" t="str">
            <v>Box 70 x 50 x 20   cm/Topi</v>
          </cell>
        </row>
        <row r="62">
          <cell r="A62">
            <v>30</v>
          </cell>
          <cell r="B62" t="str">
            <v>Box 70 x 50 x 25   cm/Topi</v>
          </cell>
        </row>
        <row r="64">
          <cell r="A64">
            <v>31</v>
          </cell>
          <cell r="B64" t="str">
            <v>Box 70 x 50 x 30   cm</v>
          </cell>
        </row>
        <row r="66">
          <cell r="A66">
            <v>32</v>
          </cell>
          <cell r="B66" t="str">
            <v>Box 70 x 50 x 30   cm/Topi</v>
          </cell>
        </row>
        <row r="68">
          <cell r="A68">
            <v>33</v>
          </cell>
          <cell r="B68" t="str">
            <v>Box 70 x 50 x 40   cm</v>
          </cell>
        </row>
        <row r="70">
          <cell r="A70">
            <v>34</v>
          </cell>
          <cell r="B70" t="str">
            <v>Box 80 x 60 x 20   cm</v>
          </cell>
        </row>
        <row r="72">
          <cell r="A72">
            <v>35</v>
          </cell>
          <cell r="B72" t="str">
            <v>Box 80 x 70 x 30   cm</v>
          </cell>
        </row>
        <row r="74">
          <cell r="A74">
            <v>36</v>
          </cell>
          <cell r="B74" t="str">
            <v>Box 100 x 60 x 30 cm/Topi</v>
          </cell>
        </row>
        <row r="76">
          <cell r="A76">
            <v>37</v>
          </cell>
          <cell r="B76" t="str">
            <v>Box 100x 70 x 50 cm/Topi</v>
          </cell>
        </row>
        <row r="78">
          <cell r="A78">
            <v>38</v>
          </cell>
          <cell r="B78" t="str">
            <v>Box Presto 4 Grop</v>
          </cell>
        </row>
        <row r="80">
          <cell r="A80">
            <v>39</v>
          </cell>
          <cell r="B80" t="str">
            <v>Box Presto 8 Grop</v>
          </cell>
        </row>
        <row r="82">
          <cell r="A82">
            <v>40</v>
          </cell>
          <cell r="B82" t="str">
            <v>Box Presto 12 Grop</v>
          </cell>
        </row>
        <row r="84">
          <cell r="A84">
            <v>41</v>
          </cell>
          <cell r="B84" t="str">
            <v>Brom Impala</v>
          </cell>
        </row>
        <row r="86">
          <cell r="A86">
            <v>42</v>
          </cell>
          <cell r="B86" t="str">
            <v>Balas PH</v>
          </cell>
        </row>
        <row r="88">
          <cell r="A88">
            <v>43</v>
          </cell>
          <cell r="B88" t="str">
            <v>Braket Monting</v>
          </cell>
        </row>
        <row r="90">
          <cell r="A90">
            <v>44</v>
          </cell>
          <cell r="B90" t="str">
            <v>Braket Secunder/J10</v>
          </cell>
        </row>
        <row r="92">
          <cell r="A92">
            <v>45</v>
          </cell>
          <cell r="B92" t="str">
            <v>Braket Senter</v>
          </cell>
        </row>
        <row r="94">
          <cell r="A94">
            <v>46</v>
          </cell>
          <cell r="B94" t="str">
            <v>Braket trafo</v>
          </cell>
        </row>
        <row r="96">
          <cell r="A96">
            <v>47</v>
          </cell>
          <cell r="B96" t="str">
            <v>Bris Stil  55</v>
          </cell>
        </row>
        <row r="98">
          <cell r="A98">
            <v>48</v>
          </cell>
          <cell r="B98" t="str">
            <v>Bris Stil  77</v>
          </cell>
        </row>
        <row r="100">
          <cell r="A100">
            <v>49</v>
          </cell>
          <cell r="B100" t="str">
            <v>CCO 10 - 16 mm</v>
          </cell>
        </row>
        <row r="102">
          <cell r="A102">
            <v>50</v>
          </cell>
          <cell r="B102" t="str">
            <v>CCO 16 - 70 mm</v>
          </cell>
        </row>
        <row r="104">
          <cell r="A104">
            <v>51</v>
          </cell>
          <cell r="B104" t="str">
            <v>CCO 35 - 35 mm/HEC</v>
          </cell>
        </row>
        <row r="106">
          <cell r="A106">
            <v>52</v>
          </cell>
          <cell r="B106" t="str">
            <v>CCO 35 - 70 mm/HEC</v>
          </cell>
        </row>
        <row r="108">
          <cell r="A108">
            <v>53</v>
          </cell>
          <cell r="B108" t="str">
            <v>CCO 70 - 70 mm</v>
          </cell>
        </row>
        <row r="110">
          <cell r="A110">
            <v>54</v>
          </cell>
          <cell r="B110" t="str">
            <v>CCO 70 - 150 mm/HEC</v>
          </cell>
        </row>
        <row r="112">
          <cell r="A112">
            <v>55</v>
          </cell>
          <cell r="B112" t="str">
            <v>CCO 70 - 240 mm/HEC</v>
          </cell>
        </row>
        <row r="114">
          <cell r="A114">
            <v>56</v>
          </cell>
          <cell r="B114" t="str">
            <v>CCO 240 - 240 mm/HEC</v>
          </cell>
        </row>
        <row r="116">
          <cell r="A116">
            <v>57</v>
          </cell>
          <cell r="B116" t="str">
            <v>Clevel hang+Level kom</v>
          </cell>
        </row>
        <row r="118">
          <cell r="A118">
            <v>58</v>
          </cell>
          <cell r="B118" t="str">
            <v>Clevis swinging</v>
          </cell>
        </row>
        <row r="120">
          <cell r="A120">
            <v>59</v>
          </cell>
          <cell r="B120" t="str">
            <v>Cros am  1,5  mtr</v>
          </cell>
        </row>
        <row r="122">
          <cell r="A122">
            <v>60</v>
          </cell>
          <cell r="B122" t="str">
            <v>Cros am  2  mtr</v>
          </cell>
        </row>
        <row r="124">
          <cell r="A124">
            <v>61</v>
          </cell>
          <cell r="B124" t="str">
            <v>CCO 25 - 35 mm</v>
          </cell>
        </row>
        <row r="126">
          <cell r="A126">
            <v>62</v>
          </cell>
          <cell r="B126" t="str">
            <v>CT Ampere OTTO</v>
          </cell>
        </row>
        <row r="128">
          <cell r="A128">
            <v>63</v>
          </cell>
          <cell r="B128" t="str">
            <v>Doble arming</v>
          </cell>
        </row>
        <row r="130">
          <cell r="A130">
            <v>64</v>
          </cell>
          <cell r="B130" t="str">
            <v>Donlite</v>
          </cell>
        </row>
        <row r="132">
          <cell r="A132">
            <v>65</v>
          </cell>
          <cell r="B132" t="str">
            <v>Doradus</v>
          </cell>
        </row>
        <row r="134">
          <cell r="A134">
            <v>66</v>
          </cell>
          <cell r="B134" t="str">
            <v>Enggel klem</v>
          </cell>
        </row>
        <row r="136">
          <cell r="A136">
            <v>67</v>
          </cell>
          <cell r="B136" t="str">
            <v>Eser werk 1 set</v>
          </cell>
        </row>
        <row r="138">
          <cell r="A138">
            <v>68</v>
          </cell>
          <cell r="B138" t="str">
            <v>Exspanding</v>
          </cell>
        </row>
        <row r="140">
          <cell r="A140">
            <v>69</v>
          </cell>
          <cell r="B140" t="str">
            <v>Extrabol</v>
          </cell>
        </row>
        <row r="142">
          <cell r="A142">
            <v>70</v>
          </cell>
          <cell r="B142" t="str">
            <v>Foto Sel</v>
          </cell>
        </row>
        <row r="144">
          <cell r="A144">
            <v>71</v>
          </cell>
          <cell r="B144" t="str">
            <v>FCO</v>
          </cell>
        </row>
        <row r="146">
          <cell r="A146">
            <v>72</v>
          </cell>
          <cell r="B146" t="str">
            <v>Fiting Holder</v>
          </cell>
        </row>
        <row r="148">
          <cell r="A148">
            <v>73</v>
          </cell>
          <cell r="B148" t="str">
            <v>Fitting hias</v>
          </cell>
        </row>
        <row r="150">
          <cell r="A150">
            <v>74</v>
          </cell>
          <cell r="B150" t="str">
            <v>Fitting miring</v>
          </cell>
        </row>
        <row r="152">
          <cell r="A152">
            <v>75</v>
          </cell>
          <cell r="B152" t="str">
            <v>Fitting segi 4</v>
          </cell>
        </row>
        <row r="154">
          <cell r="A154">
            <v>76</v>
          </cell>
          <cell r="B154" t="str">
            <v>Fitting segi 4 broco</v>
          </cell>
        </row>
        <row r="156">
          <cell r="A156">
            <v>77</v>
          </cell>
          <cell r="B156" t="str">
            <v>Fitting segi 6</v>
          </cell>
        </row>
        <row r="158">
          <cell r="A158">
            <v>78</v>
          </cell>
          <cell r="B158" t="str">
            <v>Fitting tegak</v>
          </cell>
        </row>
        <row r="160">
          <cell r="A160">
            <v>79</v>
          </cell>
          <cell r="B160" t="str">
            <v>Fitting tegak broco</v>
          </cell>
        </row>
        <row r="162">
          <cell r="A162">
            <v>80</v>
          </cell>
          <cell r="B162" t="str">
            <v>Fitting WD</v>
          </cell>
        </row>
        <row r="164">
          <cell r="A164">
            <v>81</v>
          </cell>
          <cell r="B164" t="str">
            <v>Fius slink 10 A</v>
          </cell>
        </row>
        <row r="166">
          <cell r="A166">
            <v>82</v>
          </cell>
          <cell r="B166" t="str">
            <v>Fius slink 15 A</v>
          </cell>
        </row>
        <row r="168">
          <cell r="A168">
            <v>83</v>
          </cell>
          <cell r="B168" t="str">
            <v>Fius slink 20 A</v>
          </cell>
        </row>
        <row r="170">
          <cell r="A170">
            <v>84</v>
          </cell>
          <cell r="B170" t="str">
            <v>Fius slink 25 A</v>
          </cell>
        </row>
        <row r="172">
          <cell r="A172">
            <v>85</v>
          </cell>
          <cell r="B172" t="str">
            <v>Fius slink 40 A</v>
          </cell>
        </row>
        <row r="174">
          <cell r="A174">
            <v>86</v>
          </cell>
          <cell r="B174" t="str">
            <v>Fuse Box biasa</v>
          </cell>
        </row>
        <row r="176">
          <cell r="A176">
            <v>87</v>
          </cell>
          <cell r="B176" t="str">
            <v>Fuse Box broco</v>
          </cell>
        </row>
        <row r="178">
          <cell r="A178">
            <v>88</v>
          </cell>
          <cell r="B178" t="str">
            <v>Gay hook</v>
          </cell>
        </row>
        <row r="180">
          <cell r="A180">
            <v>89</v>
          </cell>
          <cell r="B180" t="str">
            <v>Gay weare 25  mm</v>
          </cell>
        </row>
        <row r="182">
          <cell r="A182">
            <v>90</v>
          </cell>
          <cell r="B182" t="str">
            <v>Gay weare 35  mm</v>
          </cell>
        </row>
        <row r="184">
          <cell r="A184">
            <v>91</v>
          </cell>
          <cell r="B184" t="str">
            <v>Gay weare 50  mm</v>
          </cell>
        </row>
        <row r="186">
          <cell r="A186">
            <v>92</v>
          </cell>
          <cell r="B186" t="str">
            <v>Gay weare 70  mm</v>
          </cell>
        </row>
        <row r="188">
          <cell r="A188">
            <v>93</v>
          </cell>
          <cell r="B188" t="str">
            <v>Gron rood 140 cm</v>
          </cell>
        </row>
        <row r="190">
          <cell r="A190">
            <v>94</v>
          </cell>
          <cell r="B190" t="str">
            <v>Gron rood 270 cm</v>
          </cell>
        </row>
        <row r="192">
          <cell r="A192">
            <v>95</v>
          </cell>
          <cell r="B192" t="str">
            <v>Gron lak</v>
          </cell>
        </row>
        <row r="194">
          <cell r="A194">
            <v>96</v>
          </cell>
          <cell r="B194" t="str">
            <v>HB SS 10 x 30</v>
          </cell>
        </row>
        <row r="196">
          <cell r="A196">
            <v>97</v>
          </cell>
          <cell r="B196" t="str">
            <v>HB SS 12 x 30</v>
          </cell>
        </row>
        <row r="198">
          <cell r="A198">
            <v>98</v>
          </cell>
          <cell r="B198" t="str">
            <v>HB SS 10 x 35</v>
          </cell>
        </row>
        <row r="200">
          <cell r="A200">
            <v>99</v>
          </cell>
          <cell r="B200" t="str">
            <v>HB SS 12 x 35</v>
          </cell>
        </row>
        <row r="202">
          <cell r="A202">
            <v>100</v>
          </cell>
          <cell r="B202" t="str">
            <v>Hotlin klem 70 ( biasa )</v>
          </cell>
        </row>
        <row r="204">
          <cell r="A204">
            <v>101</v>
          </cell>
          <cell r="B204" t="str">
            <v>Hotlin klem 70 LLC</v>
          </cell>
        </row>
        <row r="206">
          <cell r="A206">
            <v>102</v>
          </cell>
          <cell r="B206" t="str">
            <v>Handel 63 Amper</v>
          </cell>
        </row>
        <row r="208">
          <cell r="A208">
            <v>103</v>
          </cell>
          <cell r="B208" t="str">
            <v>Fiteng Helogin</v>
          </cell>
        </row>
        <row r="210">
          <cell r="A210">
            <v>104</v>
          </cell>
          <cell r="B210" t="str">
            <v>Inbodos</v>
          </cell>
        </row>
        <row r="212">
          <cell r="A212">
            <v>105</v>
          </cell>
          <cell r="B212" t="str">
            <v>Inbodos clipsal</v>
          </cell>
        </row>
        <row r="214">
          <cell r="A214">
            <v>106</v>
          </cell>
          <cell r="B214" t="str">
            <v>Inbodos breker</v>
          </cell>
        </row>
        <row r="216">
          <cell r="A216">
            <v>107</v>
          </cell>
          <cell r="B216" t="str">
            <v>Isolasi</v>
          </cell>
        </row>
        <row r="218">
          <cell r="A218">
            <v>108</v>
          </cell>
          <cell r="B218" t="str">
            <v>J 2</v>
          </cell>
        </row>
        <row r="220">
          <cell r="A220">
            <v>109</v>
          </cell>
          <cell r="B220" t="str">
            <v>J 3</v>
          </cell>
        </row>
        <row r="222">
          <cell r="A222">
            <v>110</v>
          </cell>
          <cell r="B222" t="str">
            <v>J 4</v>
          </cell>
        </row>
        <row r="224">
          <cell r="A224">
            <v>111</v>
          </cell>
          <cell r="B224" t="str">
            <v>Jon slip 16 mm</v>
          </cell>
        </row>
        <row r="226">
          <cell r="A226">
            <v>112</v>
          </cell>
          <cell r="B226" t="str">
            <v>Jon slip 25 mm</v>
          </cell>
        </row>
        <row r="228">
          <cell r="A228">
            <v>113</v>
          </cell>
          <cell r="B228" t="str">
            <v>Jon slip 35 mm</v>
          </cell>
        </row>
        <row r="230">
          <cell r="A230">
            <v>114</v>
          </cell>
          <cell r="B230" t="str">
            <v>Jon slip 70 mm</v>
          </cell>
        </row>
        <row r="232">
          <cell r="A232">
            <v>115</v>
          </cell>
          <cell r="B232" t="str">
            <v>Jon slip 150 mm</v>
          </cell>
        </row>
        <row r="234">
          <cell r="A234">
            <v>116</v>
          </cell>
          <cell r="B234" t="str">
            <v>Jon slip 240 mm</v>
          </cell>
        </row>
        <row r="236">
          <cell r="A236">
            <v>117</v>
          </cell>
          <cell r="B236" t="str">
            <v>Kaki NT OOI</v>
          </cell>
        </row>
        <row r="238">
          <cell r="A238">
            <v>118</v>
          </cell>
          <cell r="B238" t="str">
            <v>Kaki NT NH O</v>
          </cell>
        </row>
        <row r="240">
          <cell r="A240">
            <v>119</v>
          </cell>
          <cell r="B240" t="str">
            <v>Kaki NT NH 1</v>
          </cell>
        </row>
        <row r="242">
          <cell r="A242">
            <v>120</v>
          </cell>
          <cell r="B242" t="str">
            <v>Kaki NT NH 2</v>
          </cell>
        </row>
        <row r="244">
          <cell r="A244">
            <v>121</v>
          </cell>
          <cell r="B244" t="str">
            <v>Kanal C 125 x 50 x 2,8 cm</v>
          </cell>
        </row>
        <row r="246">
          <cell r="A246">
            <v>122</v>
          </cell>
          <cell r="B246" t="str">
            <v>Kanal UNP 5</v>
          </cell>
        </row>
        <row r="248">
          <cell r="A248">
            <v>123</v>
          </cell>
          <cell r="B248" t="str">
            <v>Kanal UNP 8</v>
          </cell>
        </row>
        <row r="250">
          <cell r="A250">
            <v>124</v>
          </cell>
          <cell r="B250" t="str">
            <v>Kanal UNP 10</v>
          </cell>
        </row>
        <row r="252">
          <cell r="A252">
            <v>125</v>
          </cell>
          <cell r="B252" t="str">
            <v>Kanal UNP 615</v>
          </cell>
        </row>
        <row r="254">
          <cell r="A254">
            <v>126</v>
          </cell>
          <cell r="B254" t="str">
            <v>Krimpit 16/16</v>
          </cell>
        </row>
        <row r="256">
          <cell r="A256">
            <v>127</v>
          </cell>
          <cell r="B256" t="str">
            <v>Krimpit 35/70</v>
          </cell>
        </row>
        <row r="258">
          <cell r="A258">
            <v>128</v>
          </cell>
          <cell r="B258" t="str">
            <v>Klem beton   No: 8</v>
          </cell>
        </row>
        <row r="260">
          <cell r="A260">
            <v>129</v>
          </cell>
          <cell r="B260" t="str">
            <v>Klem beton   No: 9</v>
          </cell>
        </row>
        <row r="262">
          <cell r="A262">
            <v>130</v>
          </cell>
          <cell r="B262" t="str">
            <v>Klem beton  No:10</v>
          </cell>
        </row>
        <row r="264">
          <cell r="A264">
            <v>131</v>
          </cell>
          <cell r="B264" t="str">
            <v>Klem beton No:12</v>
          </cell>
        </row>
        <row r="266">
          <cell r="A266">
            <v>132</v>
          </cell>
          <cell r="B266" t="str">
            <v>Klem beton No:14</v>
          </cell>
        </row>
        <row r="268">
          <cell r="A268">
            <v>133</v>
          </cell>
          <cell r="B268" t="str">
            <v>Klem beton No:17</v>
          </cell>
        </row>
        <row r="270">
          <cell r="A270">
            <v>134</v>
          </cell>
          <cell r="B270" t="str">
            <v>Klem beton No:19</v>
          </cell>
        </row>
        <row r="272">
          <cell r="A272">
            <v>135</v>
          </cell>
          <cell r="B272" t="str">
            <v>Klem beton No:22</v>
          </cell>
        </row>
        <row r="274">
          <cell r="A274">
            <v>136</v>
          </cell>
          <cell r="B274" t="str">
            <v>Klem clipsal</v>
          </cell>
        </row>
        <row r="276">
          <cell r="A276">
            <v>137</v>
          </cell>
          <cell r="B276" t="str">
            <v>Klem seng</v>
          </cell>
        </row>
        <row r="278">
          <cell r="A278">
            <v>138</v>
          </cell>
          <cell r="B278" t="str">
            <v>Klem siser</v>
          </cell>
        </row>
        <row r="280">
          <cell r="A280">
            <v>139</v>
          </cell>
          <cell r="B280" t="str">
            <v>Kabel telp</v>
          </cell>
        </row>
        <row r="282">
          <cell r="A282">
            <v>140</v>
          </cell>
          <cell r="B282" t="str">
            <v>Kabel Antene</v>
          </cell>
        </row>
        <row r="284">
          <cell r="A284">
            <v>141</v>
          </cell>
          <cell r="B284" t="str">
            <v>Lampu Helogin</v>
          </cell>
        </row>
        <row r="286">
          <cell r="A286">
            <v>142</v>
          </cell>
          <cell r="B286" t="str">
            <v>Lampu RM 2 x 40 wat</v>
          </cell>
        </row>
        <row r="288">
          <cell r="A288">
            <v>143</v>
          </cell>
          <cell r="B288" t="str">
            <v>Lampu Nion 40 wat</v>
          </cell>
        </row>
        <row r="290">
          <cell r="A290">
            <v>144</v>
          </cell>
          <cell r="B290" t="str">
            <v>Lampu SL 18 - 25 wat</v>
          </cell>
        </row>
        <row r="292">
          <cell r="A292">
            <v>145</v>
          </cell>
          <cell r="B292" t="str">
            <v>Lampu Indikator/Pilot</v>
          </cell>
        </row>
        <row r="294">
          <cell r="A294">
            <v>146</v>
          </cell>
          <cell r="B294" t="str">
            <v>Lampu rekolit</v>
          </cell>
        </row>
        <row r="296">
          <cell r="A296">
            <v>147</v>
          </cell>
          <cell r="B296" t="str">
            <v>Lampu TK0 20 wat</v>
          </cell>
        </row>
        <row r="298">
          <cell r="A298">
            <v>148</v>
          </cell>
          <cell r="B298" t="str">
            <v>Lampu TKO 40 wat</v>
          </cell>
        </row>
        <row r="300">
          <cell r="A300">
            <v>149</v>
          </cell>
          <cell r="B300" t="str">
            <v>Lampu TKI 2 x 20 wat</v>
          </cell>
        </row>
        <row r="302">
          <cell r="A302">
            <v>150</v>
          </cell>
          <cell r="B302" t="str">
            <v>Lampu TKI 2 x 40 wat</v>
          </cell>
        </row>
        <row r="304">
          <cell r="A304">
            <v>151</v>
          </cell>
          <cell r="B304" t="str">
            <v>LC 71</v>
          </cell>
        </row>
        <row r="306">
          <cell r="A306">
            <v>152</v>
          </cell>
          <cell r="B306" t="str">
            <v>LC 74</v>
          </cell>
        </row>
        <row r="308">
          <cell r="A308">
            <v>153</v>
          </cell>
          <cell r="B308" t="str">
            <v>Longseng</v>
          </cell>
        </row>
        <row r="310">
          <cell r="A310">
            <v>154</v>
          </cell>
          <cell r="B310" t="str">
            <v>LVTC 1 x 70 mm</v>
          </cell>
        </row>
        <row r="312">
          <cell r="A312">
            <v>155</v>
          </cell>
          <cell r="B312" t="str">
            <v>LVTC 2 x 10 mm</v>
          </cell>
        </row>
        <row r="314">
          <cell r="A314">
            <v>156</v>
          </cell>
          <cell r="B314" t="str">
            <v>LVTC 2 x 16 mm</v>
          </cell>
        </row>
        <row r="316">
          <cell r="A316">
            <v>157</v>
          </cell>
          <cell r="B316" t="str">
            <v>LVTC 2 x 25 mm</v>
          </cell>
        </row>
        <row r="318">
          <cell r="A318">
            <v>158</v>
          </cell>
          <cell r="B318" t="str">
            <v>LVTC 2 x 35 mm</v>
          </cell>
        </row>
        <row r="320">
          <cell r="A320">
            <v>159</v>
          </cell>
          <cell r="B320" t="str">
            <v>LVTC 2 x 35 x 50 mm</v>
          </cell>
        </row>
        <row r="322">
          <cell r="A322">
            <v>160</v>
          </cell>
          <cell r="B322" t="str">
            <v>LVTC 2 x 35 x 70 mm</v>
          </cell>
        </row>
        <row r="324">
          <cell r="A324">
            <v>161</v>
          </cell>
          <cell r="B324" t="str">
            <v>LVTC 2 x 50 x 70 mm</v>
          </cell>
        </row>
        <row r="326">
          <cell r="A326">
            <v>162</v>
          </cell>
          <cell r="B326" t="str">
            <v>LVTC 2 x 70 x 50 mm</v>
          </cell>
        </row>
        <row r="328">
          <cell r="A328">
            <v>163</v>
          </cell>
          <cell r="B328" t="str">
            <v>LVTC 3 x 25 x 25 mm</v>
          </cell>
        </row>
        <row r="330">
          <cell r="A330">
            <v>164</v>
          </cell>
          <cell r="B330" t="str">
            <v>LVTC 3 x 35 x 25 mm</v>
          </cell>
        </row>
        <row r="332">
          <cell r="A332">
            <v>165</v>
          </cell>
          <cell r="B332" t="str">
            <v>LVTC 3 x 35 x 50 mm</v>
          </cell>
        </row>
        <row r="334">
          <cell r="A334">
            <v>166</v>
          </cell>
          <cell r="B334" t="str">
            <v>LVTC 3 x 50 x 70 mm</v>
          </cell>
        </row>
        <row r="336">
          <cell r="A336">
            <v>167</v>
          </cell>
          <cell r="B336" t="str">
            <v>LVTC 3 x 70 x 50 mm</v>
          </cell>
        </row>
        <row r="338">
          <cell r="A338">
            <v>168</v>
          </cell>
          <cell r="B338" t="str">
            <v>Meni cap jago</v>
          </cell>
        </row>
        <row r="340">
          <cell r="A340">
            <v>169</v>
          </cell>
          <cell r="B340" t="str">
            <v>MCB 2 A</v>
          </cell>
        </row>
        <row r="342">
          <cell r="A342">
            <v>170</v>
          </cell>
          <cell r="B342" t="str">
            <v>MCB 4 A</v>
          </cell>
        </row>
        <row r="344">
          <cell r="A344">
            <v>171</v>
          </cell>
          <cell r="B344" t="str">
            <v>MCB 6 A</v>
          </cell>
        </row>
        <row r="346">
          <cell r="A346">
            <v>172</v>
          </cell>
          <cell r="B346" t="str">
            <v>MCB 10 A</v>
          </cell>
        </row>
        <row r="348">
          <cell r="A348">
            <v>173</v>
          </cell>
          <cell r="B348" t="str">
            <v>MCB 16 A</v>
          </cell>
        </row>
        <row r="350">
          <cell r="A350">
            <v>174</v>
          </cell>
          <cell r="B350" t="str">
            <v>MCB 20 A</v>
          </cell>
        </row>
        <row r="352">
          <cell r="A352">
            <v>175</v>
          </cell>
          <cell r="B352" t="str">
            <v>MCB 25 A</v>
          </cell>
        </row>
        <row r="354">
          <cell r="A354">
            <v>176</v>
          </cell>
          <cell r="B354" t="str">
            <v>MCB 35 A</v>
          </cell>
        </row>
        <row r="356">
          <cell r="A356">
            <v>177</v>
          </cell>
          <cell r="B356" t="str">
            <v>MCB 40 A</v>
          </cell>
        </row>
        <row r="358">
          <cell r="A358">
            <v>178</v>
          </cell>
          <cell r="B358" t="str">
            <v>MCB 60 A</v>
          </cell>
        </row>
        <row r="360">
          <cell r="A360">
            <v>179</v>
          </cell>
          <cell r="B360" t="str">
            <v>MCCB 40 A</v>
          </cell>
        </row>
        <row r="362">
          <cell r="A362">
            <v>180</v>
          </cell>
          <cell r="B362" t="str">
            <v>MCCB 60 A</v>
          </cell>
        </row>
        <row r="364">
          <cell r="A364">
            <v>181</v>
          </cell>
          <cell r="B364" t="str">
            <v>MCCB 100 A</v>
          </cell>
        </row>
        <row r="366">
          <cell r="A366">
            <v>182</v>
          </cell>
          <cell r="B366" t="str">
            <v>NFB 400 A</v>
          </cell>
        </row>
        <row r="368">
          <cell r="A368">
            <v>183</v>
          </cell>
          <cell r="B368" t="str">
            <v>NFB 50 A</v>
          </cell>
        </row>
        <row r="370">
          <cell r="A370">
            <v>184</v>
          </cell>
          <cell r="B370" t="str">
            <v xml:space="preserve">NFB 60 A </v>
          </cell>
        </row>
        <row r="372">
          <cell r="A372">
            <v>185</v>
          </cell>
          <cell r="B372" t="str">
            <v xml:space="preserve">NFB 80 A </v>
          </cell>
        </row>
        <row r="374">
          <cell r="A374">
            <v>186</v>
          </cell>
          <cell r="B374" t="str">
            <v xml:space="preserve">NFB 100 A </v>
          </cell>
        </row>
        <row r="376">
          <cell r="A376">
            <v>187</v>
          </cell>
          <cell r="B376" t="str">
            <v xml:space="preserve">NFB 125 A </v>
          </cell>
        </row>
        <row r="378">
          <cell r="A378">
            <v>188</v>
          </cell>
          <cell r="B378" t="str">
            <v xml:space="preserve">NFB 150 A </v>
          </cell>
        </row>
        <row r="380">
          <cell r="A380">
            <v>189</v>
          </cell>
          <cell r="B380" t="str">
            <v xml:space="preserve">NFB 250 A </v>
          </cell>
        </row>
        <row r="382">
          <cell r="A382">
            <v>190</v>
          </cell>
          <cell r="B382" t="str">
            <v>Nol klem</v>
          </cell>
        </row>
        <row r="384">
          <cell r="A384">
            <v>191</v>
          </cell>
          <cell r="B384" t="str">
            <v>NT Fius 63 A</v>
          </cell>
        </row>
        <row r="386">
          <cell r="A386">
            <v>192</v>
          </cell>
          <cell r="B386" t="str">
            <v>NT Fius 80 A</v>
          </cell>
        </row>
        <row r="388">
          <cell r="A388">
            <v>193</v>
          </cell>
          <cell r="B388" t="str">
            <v>NT Fius 100 A</v>
          </cell>
        </row>
        <row r="390">
          <cell r="A390">
            <v>194</v>
          </cell>
          <cell r="B390" t="str">
            <v>NT Fius 125 A</v>
          </cell>
        </row>
        <row r="392">
          <cell r="A392">
            <v>195</v>
          </cell>
          <cell r="B392" t="str">
            <v>NT Fius 160 A</v>
          </cell>
        </row>
        <row r="394">
          <cell r="A394">
            <v>196</v>
          </cell>
          <cell r="B394" t="str">
            <v>NT Fius 200 A</v>
          </cell>
        </row>
        <row r="396">
          <cell r="A396">
            <v>197</v>
          </cell>
          <cell r="B396" t="str">
            <v>NT Fius 250 A</v>
          </cell>
        </row>
        <row r="398">
          <cell r="A398">
            <v>198</v>
          </cell>
          <cell r="B398" t="str">
            <v>NT Fius 300 A</v>
          </cell>
        </row>
        <row r="400">
          <cell r="A400">
            <v>199</v>
          </cell>
          <cell r="B400" t="str">
            <v>NYA 1,5 mm</v>
          </cell>
        </row>
        <row r="402">
          <cell r="A402">
            <v>200</v>
          </cell>
          <cell r="B402" t="str">
            <v>NYA 2,5 mm</v>
          </cell>
        </row>
        <row r="404">
          <cell r="A404">
            <v>201</v>
          </cell>
          <cell r="B404" t="str">
            <v>NYM 2 x 1,5 mm</v>
          </cell>
        </row>
        <row r="406">
          <cell r="A406">
            <v>202</v>
          </cell>
          <cell r="B406" t="str">
            <v>NYM 2 x 2,5 mm</v>
          </cell>
        </row>
        <row r="408">
          <cell r="A408">
            <v>203</v>
          </cell>
          <cell r="B408" t="str">
            <v>NYM 3 x 1,5 mm</v>
          </cell>
        </row>
        <row r="410">
          <cell r="A410">
            <v>204</v>
          </cell>
          <cell r="B410" t="str">
            <v>NYM 3 x 2,5 mm</v>
          </cell>
        </row>
        <row r="412">
          <cell r="A412">
            <v>205</v>
          </cell>
          <cell r="B412" t="str">
            <v>NYM 3 x 2,5 mm/SP</v>
          </cell>
        </row>
        <row r="414">
          <cell r="A414">
            <v>206</v>
          </cell>
          <cell r="B414" t="str">
            <v>NYM 3 x 4 mm</v>
          </cell>
        </row>
        <row r="416">
          <cell r="A416">
            <v>207</v>
          </cell>
          <cell r="B416" t="str">
            <v>NYM 3 x 6 mm</v>
          </cell>
        </row>
        <row r="418">
          <cell r="A418">
            <v>208</v>
          </cell>
          <cell r="B418" t="str">
            <v>NYM 4 x 2,5 mm/SP</v>
          </cell>
        </row>
        <row r="420">
          <cell r="A420">
            <v>209</v>
          </cell>
          <cell r="B420" t="str">
            <v xml:space="preserve">NYM 4 x 2,5 mm  </v>
          </cell>
        </row>
        <row r="422">
          <cell r="A422">
            <v>210</v>
          </cell>
          <cell r="B422" t="str">
            <v>NYM 4 x 6 mm</v>
          </cell>
        </row>
        <row r="424">
          <cell r="A424">
            <v>211</v>
          </cell>
          <cell r="B424" t="str">
            <v>NYY 2 x 2,5 mm</v>
          </cell>
        </row>
        <row r="426">
          <cell r="A426">
            <v>212</v>
          </cell>
          <cell r="B426" t="str">
            <v>NYY 2 x 10 mm</v>
          </cell>
        </row>
        <row r="428">
          <cell r="A428">
            <v>213</v>
          </cell>
          <cell r="B428" t="str">
            <v>NYY 3 x 1,5 mm</v>
          </cell>
        </row>
        <row r="430">
          <cell r="A430">
            <v>214</v>
          </cell>
          <cell r="B430" t="str">
            <v>NYY 3 x 2,5 mm</v>
          </cell>
        </row>
        <row r="432">
          <cell r="A432">
            <v>215</v>
          </cell>
          <cell r="B432" t="str">
            <v>NYY 3 x 4 mm</v>
          </cell>
        </row>
        <row r="434">
          <cell r="A434">
            <v>216</v>
          </cell>
          <cell r="B434" t="str">
            <v>NYY 3 x 6 mm</v>
          </cell>
        </row>
        <row r="436">
          <cell r="A436">
            <v>217</v>
          </cell>
          <cell r="B436" t="str">
            <v>NYY 3 x 10 mm</v>
          </cell>
        </row>
        <row r="438">
          <cell r="A438">
            <v>218</v>
          </cell>
          <cell r="B438" t="str">
            <v>NYY 3 x 16 mm</v>
          </cell>
        </row>
        <row r="440">
          <cell r="A440">
            <v>219</v>
          </cell>
          <cell r="B440" t="str">
            <v>NYY 4 x 1,5 mm</v>
          </cell>
        </row>
        <row r="442">
          <cell r="A442">
            <v>220</v>
          </cell>
          <cell r="B442" t="str">
            <v>NYY 4 x 2,5 mm</v>
          </cell>
        </row>
        <row r="444">
          <cell r="A444">
            <v>221</v>
          </cell>
          <cell r="B444" t="str">
            <v>NYY 4 x 6 mm</v>
          </cell>
        </row>
        <row r="446">
          <cell r="A446">
            <v>222</v>
          </cell>
          <cell r="B446" t="str">
            <v>NYY 4 x 10 mm</v>
          </cell>
        </row>
        <row r="448">
          <cell r="A448">
            <v>223</v>
          </cell>
          <cell r="B448" t="str">
            <v>NYY 4 x 16 mm</v>
          </cell>
        </row>
        <row r="450">
          <cell r="A450">
            <v>224</v>
          </cell>
          <cell r="B450" t="str">
            <v>NYY 4 x 25 mm</v>
          </cell>
        </row>
        <row r="452">
          <cell r="A452">
            <v>225</v>
          </cell>
          <cell r="B452" t="str">
            <v>Oli B 40 Biesel</v>
          </cell>
        </row>
        <row r="454">
          <cell r="A454">
            <v>226</v>
          </cell>
          <cell r="B454" t="str">
            <v>Oli Super SG Bensin</v>
          </cell>
        </row>
        <row r="456">
          <cell r="A456">
            <v>227</v>
          </cell>
          <cell r="B456" t="str">
            <v>OK Type 1</v>
          </cell>
        </row>
        <row r="458">
          <cell r="A458">
            <v>228</v>
          </cell>
          <cell r="B458" t="str">
            <v>OK Type 3</v>
          </cell>
        </row>
        <row r="460">
          <cell r="A460">
            <v>229</v>
          </cell>
          <cell r="B460" t="str">
            <v>Paku reng</v>
          </cell>
        </row>
        <row r="462">
          <cell r="A462">
            <v>230</v>
          </cell>
          <cell r="B462" t="str">
            <v>Paku sekrup</v>
          </cell>
        </row>
        <row r="464">
          <cell r="A464">
            <v>231</v>
          </cell>
          <cell r="B464" t="str">
            <v>Pipa 5/8 biasa</v>
          </cell>
        </row>
        <row r="466">
          <cell r="A466">
            <v>232</v>
          </cell>
          <cell r="B466" t="str">
            <v>Pipa 5/8 maspion</v>
          </cell>
        </row>
        <row r="468">
          <cell r="A468">
            <v>233</v>
          </cell>
          <cell r="B468" t="str">
            <v>Pipa galvanis</v>
          </cell>
        </row>
        <row r="470">
          <cell r="A470">
            <v>234</v>
          </cell>
          <cell r="B470" t="str">
            <v>Pipa clipsal</v>
          </cell>
        </row>
        <row r="472">
          <cell r="A472">
            <v>235</v>
          </cell>
          <cell r="B472" t="str">
            <v>Pipa midium B 2"</v>
          </cell>
        </row>
        <row r="474">
          <cell r="A474">
            <v>236</v>
          </cell>
          <cell r="B474" t="str">
            <v>Pipa midium B 3"</v>
          </cell>
        </row>
        <row r="476">
          <cell r="A476">
            <v>237</v>
          </cell>
          <cell r="B476" t="str">
            <v>Pipa midium B 4"</v>
          </cell>
        </row>
        <row r="478">
          <cell r="A478">
            <v>238</v>
          </cell>
          <cell r="B478" t="str">
            <v>Pipa midium B 5"</v>
          </cell>
        </row>
        <row r="480">
          <cell r="A480">
            <v>239</v>
          </cell>
          <cell r="B480" t="str">
            <v>Plat trafo</v>
          </cell>
        </row>
        <row r="482">
          <cell r="A482">
            <v>240</v>
          </cell>
          <cell r="B482" t="str">
            <v>Pliser</v>
          </cell>
        </row>
        <row r="484">
          <cell r="A484">
            <v>241</v>
          </cell>
          <cell r="B484" t="str">
            <v>Pol C9 - 100</v>
          </cell>
        </row>
        <row r="486">
          <cell r="A486">
            <v>242</v>
          </cell>
          <cell r="B486" t="str">
            <v>Pol C9 - 200</v>
          </cell>
        </row>
        <row r="488">
          <cell r="A488">
            <v>243</v>
          </cell>
          <cell r="B488" t="str">
            <v>Pol C11 - 200</v>
          </cell>
        </row>
        <row r="490">
          <cell r="A490">
            <v>244</v>
          </cell>
          <cell r="B490" t="str">
            <v>Pol C11 - 350</v>
          </cell>
        </row>
        <row r="492">
          <cell r="A492">
            <v>245</v>
          </cell>
          <cell r="B492" t="str">
            <v>Pol C12 - 350</v>
          </cell>
        </row>
        <row r="494">
          <cell r="A494">
            <v>246</v>
          </cell>
          <cell r="B494" t="str">
            <v>Polben Fleksibel</v>
          </cell>
        </row>
        <row r="496">
          <cell r="A496">
            <v>247</v>
          </cell>
          <cell r="B496" t="str">
            <v>Polben DR 3,5"</v>
          </cell>
        </row>
        <row r="498">
          <cell r="A498">
            <v>248</v>
          </cell>
          <cell r="B498" t="str">
            <v>Polben DR 4,5"</v>
          </cell>
        </row>
        <row r="500">
          <cell r="A500">
            <v>249</v>
          </cell>
          <cell r="B500" t="str">
            <v>Polben DR 5,5".</v>
          </cell>
        </row>
        <row r="502">
          <cell r="A502">
            <v>250</v>
          </cell>
          <cell r="B502" t="str">
            <v>Polben DR 6,5"</v>
          </cell>
        </row>
        <row r="504">
          <cell r="A504">
            <v>251</v>
          </cell>
          <cell r="B504" t="str">
            <v>Polben DR 7,5"</v>
          </cell>
        </row>
        <row r="506">
          <cell r="A506">
            <v>252</v>
          </cell>
          <cell r="B506" t="str">
            <v>Polben DR 8,5"</v>
          </cell>
        </row>
        <row r="508">
          <cell r="A508">
            <v>253</v>
          </cell>
          <cell r="B508" t="str">
            <v>Polben DR 10,5"</v>
          </cell>
        </row>
        <row r="510">
          <cell r="A510">
            <v>254</v>
          </cell>
          <cell r="B510" t="str">
            <v>Polben SA 7,5"</v>
          </cell>
        </row>
        <row r="512">
          <cell r="A512">
            <v>255</v>
          </cell>
          <cell r="B512" t="str">
            <v>Polben SA 8,5"</v>
          </cell>
        </row>
        <row r="514">
          <cell r="A514">
            <v>256</v>
          </cell>
          <cell r="B514" t="str">
            <v>Polben DA 4,5"</v>
          </cell>
        </row>
        <row r="516">
          <cell r="A516">
            <v>257</v>
          </cell>
          <cell r="B516" t="str">
            <v>Polben DA 7,5"</v>
          </cell>
        </row>
        <row r="518">
          <cell r="A518">
            <v>258</v>
          </cell>
          <cell r="B518" t="str">
            <v>Protectif</v>
          </cell>
        </row>
        <row r="520">
          <cell r="A520">
            <v>259</v>
          </cell>
          <cell r="B520" t="str">
            <v>Rekolit 30/30</v>
          </cell>
        </row>
        <row r="522">
          <cell r="A522">
            <v>260</v>
          </cell>
          <cell r="B522" t="str">
            <v>Rekolit 30/40</v>
          </cell>
        </row>
        <row r="524">
          <cell r="A524">
            <v>261</v>
          </cell>
          <cell r="B524" t="str">
            <v>R Per SS 10 mm</v>
          </cell>
        </row>
        <row r="526">
          <cell r="A526">
            <v>262</v>
          </cell>
          <cell r="B526" t="str">
            <v>R Per SS 12 mm</v>
          </cell>
        </row>
        <row r="528">
          <cell r="A528">
            <v>263</v>
          </cell>
          <cell r="B528" t="str">
            <v>R Plat SS 10 mm</v>
          </cell>
        </row>
        <row r="530">
          <cell r="A530">
            <v>264</v>
          </cell>
          <cell r="B530" t="str">
            <v>R Plat SS 12 mm</v>
          </cell>
        </row>
        <row r="532">
          <cell r="A532">
            <v>265</v>
          </cell>
          <cell r="B532" t="str">
            <v>Rel Koper</v>
          </cell>
        </row>
        <row r="534">
          <cell r="A534">
            <v>266</v>
          </cell>
          <cell r="B534" t="str">
            <v>Rel MCB</v>
          </cell>
        </row>
        <row r="536">
          <cell r="A536">
            <v>267</v>
          </cell>
          <cell r="B536" t="str">
            <v>Roset kayu</v>
          </cell>
        </row>
        <row r="538">
          <cell r="A538">
            <v>268</v>
          </cell>
          <cell r="B538" t="str">
            <v>Saklar Engkel ( biasa )</v>
          </cell>
        </row>
        <row r="540">
          <cell r="A540">
            <v>269</v>
          </cell>
          <cell r="B540" t="str">
            <v>Saklar Engkel  ( broco )</v>
          </cell>
        </row>
        <row r="542">
          <cell r="A542">
            <v>270</v>
          </cell>
          <cell r="B542" t="str">
            <v>Saklar Engkel (  NUJI )</v>
          </cell>
        </row>
        <row r="544">
          <cell r="A544">
            <v>271</v>
          </cell>
          <cell r="B544" t="str">
            <v>Saklar Engkel ( Grasio )</v>
          </cell>
        </row>
        <row r="546">
          <cell r="A546">
            <v>272</v>
          </cell>
          <cell r="B546" t="str">
            <v>Saklar Seri ( Biasa )</v>
          </cell>
        </row>
        <row r="548">
          <cell r="A548">
            <v>273</v>
          </cell>
          <cell r="B548" t="str">
            <v>Saklar Seri ( Broco )</v>
          </cell>
        </row>
        <row r="550">
          <cell r="A550">
            <v>274</v>
          </cell>
          <cell r="B550" t="str">
            <v>Saklar Seri ( NUJI )</v>
          </cell>
        </row>
        <row r="552">
          <cell r="A552">
            <v>275</v>
          </cell>
          <cell r="B552" t="str">
            <v>Saklar Seri ( Grasio )</v>
          </cell>
        </row>
        <row r="554">
          <cell r="A554">
            <v>276</v>
          </cell>
          <cell r="B554" t="str">
            <v>Stop Kontak ( biasa )</v>
          </cell>
        </row>
        <row r="556">
          <cell r="A556">
            <v>277</v>
          </cell>
          <cell r="B556" t="str">
            <v>Stop Kontak ( Broco )</v>
          </cell>
        </row>
        <row r="558">
          <cell r="A558">
            <v>278</v>
          </cell>
          <cell r="B558" t="str">
            <v>Stop Kontak ( NUJI )</v>
          </cell>
        </row>
        <row r="560">
          <cell r="A560">
            <v>279</v>
          </cell>
          <cell r="B560" t="str">
            <v>Stop Kontak ( Grasio )</v>
          </cell>
        </row>
        <row r="562">
          <cell r="A562">
            <v>280</v>
          </cell>
          <cell r="B562" t="str">
            <v>Saklar Engkel OB ( Broco )</v>
          </cell>
        </row>
        <row r="564">
          <cell r="A564">
            <v>281</v>
          </cell>
          <cell r="B564" t="str">
            <v>Saklar Seri     OB ( Broco )</v>
          </cell>
        </row>
        <row r="566">
          <cell r="A566">
            <v>282</v>
          </cell>
          <cell r="B566" t="str">
            <v>Stop Kontak   OB ( Broco )</v>
          </cell>
        </row>
        <row r="568">
          <cell r="A568">
            <v>283</v>
          </cell>
          <cell r="B568" t="str">
            <v>Saklar Seri  Legral</v>
          </cell>
        </row>
        <row r="570">
          <cell r="A570">
            <v>284</v>
          </cell>
          <cell r="B570" t="str">
            <v>Stop Kontak Legral</v>
          </cell>
        </row>
        <row r="572">
          <cell r="A572">
            <v>285</v>
          </cell>
          <cell r="B572" t="str">
            <v>Stop Kontak Telp</v>
          </cell>
        </row>
        <row r="574">
          <cell r="A574">
            <v>286</v>
          </cell>
          <cell r="B574" t="str">
            <v>Stop Kontak AC</v>
          </cell>
        </row>
        <row r="576">
          <cell r="A576">
            <v>287</v>
          </cell>
          <cell r="B576" t="str">
            <v>Stop Kontak TV</v>
          </cell>
        </row>
        <row r="578">
          <cell r="A578">
            <v>288</v>
          </cell>
          <cell r="B578" t="str">
            <v>Set Braket</v>
          </cell>
        </row>
        <row r="580">
          <cell r="A580">
            <v>289</v>
          </cell>
          <cell r="B580" t="str">
            <v>Siku 30 x 30 x 3 cm</v>
          </cell>
        </row>
        <row r="582">
          <cell r="A582">
            <v>290</v>
          </cell>
          <cell r="B582" t="str">
            <v>Siku 40 x 40 x 6 cm</v>
          </cell>
        </row>
        <row r="584">
          <cell r="A584">
            <v>291</v>
          </cell>
          <cell r="B584" t="str">
            <v>Siku 60 x 60 x 6 cm</v>
          </cell>
        </row>
        <row r="586">
          <cell r="A586">
            <v>292</v>
          </cell>
          <cell r="B586" t="str">
            <v>Siku 70 x 70 x 6 cm</v>
          </cell>
        </row>
        <row r="588">
          <cell r="A588">
            <v>293</v>
          </cell>
          <cell r="B588" t="str">
            <v>Skun 10 mm</v>
          </cell>
        </row>
        <row r="590">
          <cell r="A590">
            <v>294</v>
          </cell>
          <cell r="B590" t="str">
            <v>Skun 16 mm</v>
          </cell>
        </row>
        <row r="592">
          <cell r="A592">
            <v>295</v>
          </cell>
          <cell r="B592" t="str">
            <v>Skun 25 mm</v>
          </cell>
        </row>
        <row r="594">
          <cell r="A594">
            <v>296</v>
          </cell>
          <cell r="B594" t="str">
            <v>Skun 35 mm</v>
          </cell>
        </row>
        <row r="596">
          <cell r="A596">
            <v>297</v>
          </cell>
          <cell r="B596" t="str">
            <v>Skun 50 mm</v>
          </cell>
        </row>
        <row r="598">
          <cell r="A598">
            <v>298</v>
          </cell>
          <cell r="B598" t="str">
            <v>Skun 70 mm</v>
          </cell>
        </row>
        <row r="600">
          <cell r="A600">
            <v>299</v>
          </cell>
          <cell r="B600" t="str">
            <v>Skun 70 mm/ALCU</v>
          </cell>
        </row>
        <row r="602">
          <cell r="A602">
            <v>300</v>
          </cell>
          <cell r="B602" t="str">
            <v>Skun 70 mm/Tembaga</v>
          </cell>
        </row>
        <row r="604">
          <cell r="A604">
            <v>301</v>
          </cell>
          <cell r="B604" t="str">
            <v>Skun 120 mm</v>
          </cell>
        </row>
        <row r="606">
          <cell r="A606">
            <v>302</v>
          </cell>
          <cell r="B606" t="str">
            <v>Skun 150 mm</v>
          </cell>
        </row>
        <row r="608">
          <cell r="A608">
            <v>303</v>
          </cell>
          <cell r="B608" t="str">
            <v>Skun 240 mm/ALCU 2 lobang</v>
          </cell>
        </row>
        <row r="610">
          <cell r="A610">
            <v>304</v>
          </cell>
          <cell r="B610" t="str">
            <v>Skun 300 mm</v>
          </cell>
        </row>
        <row r="612">
          <cell r="A612">
            <v>305</v>
          </cell>
          <cell r="B612" t="str">
            <v>Sok</v>
          </cell>
        </row>
        <row r="614">
          <cell r="A614">
            <v>306</v>
          </cell>
          <cell r="B614" t="str">
            <v>Spiral</v>
          </cell>
        </row>
        <row r="616">
          <cell r="A616">
            <v>307</v>
          </cell>
          <cell r="B616" t="str">
            <v>Split 3/4"</v>
          </cell>
        </row>
        <row r="618">
          <cell r="A618">
            <v>308</v>
          </cell>
          <cell r="B618" t="str">
            <v>Spool 532</v>
          </cell>
        </row>
        <row r="620">
          <cell r="A620">
            <v>309</v>
          </cell>
          <cell r="B620" t="str">
            <v>Spool 534</v>
          </cell>
        </row>
        <row r="622">
          <cell r="A622">
            <v>310</v>
          </cell>
          <cell r="B622" t="str">
            <v>Spot bar</v>
          </cell>
        </row>
        <row r="624">
          <cell r="A624">
            <v>311</v>
          </cell>
          <cell r="B624" t="str">
            <v>Spol Lite</v>
          </cell>
        </row>
        <row r="626">
          <cell r="A626">
            <v>312</v>
          </cell>
          <cell r="B626" t="str">
            <v>Stang lampu</v>
          </cell>
        </row>
        <row r="628">
          <cell r="A628">
            <v>313</v>
          </cell>
          <cell r="B628" t="str">
            <v>Stenlistil</v>
          </cell>
        </row>
        <row r="630">
          <cell r="A630">
            <v>314</v>
          </cell>
          <cell r="B630" t="str">
            <v>Strain hook</v>
          </cell>
        </row>
        <row r="632">
          <cell r="A632">
            <v>315</v>
          </cell>
          <cell r="B632" t="str">
            <v>String klem</v>
          </cell>
        </row>
        <row r="634">
          <cell r="A634">
            <v>316</v>
          </cell>
          <cell r="B634" t="str">
            <v>Stroping bekel/Yokes</v>
          </cell>
        </row>
        <row r="636">
          <cell r="A636">
            <v>317</v>
          </cell>
          <cell r="B636" t="str">
            <v>Suspensen</v>
          </cell>
        </row>
        <row r="638">
          <cell r="A638">
            <v>318</v>
          </cell>
          <cell r="B638" t="str">
            <v>Tdos biasa</v>
          </cell>
        </row>
        <row r="640">
          <cell r="A640">
            <v>319</v>
          </cell>
          <cell r="B640" t="str">
            <v>T dos clipsal</v>
          </cell>
        </row>
        <row r="642">
          <cell r="A642">
            <v>320</v>
          </cell>
          <cell r="B642" t="str">
            <v>Terminal</v>
          </cell>
        </row>
        <row r="644">
          <cell r="A644">
            <v>321</v>
          </cell>
          <cell r="B644" t="str">
            <v>Tis Kabel</v>
          </cell>
        </row>
        <row r="646">
          <cell r="A646">
            <v>322</v>
          </cell>
          <cell r="B646" t="str">
            <v>Tribel klem</v>
          </cell>
        </row>
        <row r="648">
          <cell r="A648">
            <v>323</v>
          </cell>
          <cell r="B648" t="str">
            <v>Trafo 1 Ps 25 Kva</v>
          </cell>
        </row>
        <row r="650">
          <cell r="A650">
            <v>324</v>
          </cell>
          <cell r="B650" t="str">
            <v>Trafo 1 Ps 50 Kva</v>
          </cell>
        </row>
        <row r="652">
          <cell r="A652">
            <v>325</v>
          </cell>
          <cell r="B652" t="str">
            <v>Trafo 3 Ps 50 Kva</v>
          </cell>
        </row>
        <row r="654">
          <cell r="A654">
            <v>326</v>
          </cell>
          <cell r="B654" t="str">
            <v>Trafo 3 Ps 100 Kva</v>
          </cell>
        </row>
        <row r="656">
          <cell r="A656">
            <v>327</v>
          </cell>
          <cell r="B656" t="str">
            <v>Trafo 3 Ps 160 Kva</v>
          </cell>
        </row>
        <row r="658">
          <cell r="A658">
            <v>328</v>
          </cell>
          <cell r="B658" t="str">
            <v>Trafo 3 Ps 400 Kva</v>
          </cell>
        </row>
        <row r="660">
          <cell r="A660">
            <v>329</v>
          </cell>
          <cell r="B660" t="str">
            <v>Tensen  150 mm</v>
          </cell>
        </row>
        <row r="662">
          <cell r="A662">
            <v>330</v>
          </cell>
          <cell r="B662" t="str">
            <v>Tensen  240 mm</v>
          </cell>
        </row>
        <row r="664">
          <cell r="A664">
            <v>331</v>
          </cell>
          <cell r="B664" t="str">
            <v>Ter</v>
          </cell>
        </row>
        <row r="666">
          <cell r="A666">
            <v>332</v>
          </cell>
          <cell r="B666" t="str">
            <v>Terpentin</v>
          </cell>
        </row>
        <row r="668">
          <cell r="A668">
            <v>333</v>
          </cell>
          <cell r="B668" t="str">
            <v>Tambang Plastik</v>
          </cell>
        </row>
        <row r="670">
          <cell r="A670">
            <v>334</v>
          </cell>
          <cell r="B670" t="str">
            <v>Visirum baret</v>
          </cell>
        </row>
        <row r="672">
          <cell r="A672">
            <v>335</v>
          </cell>
          <cell r="B672" t="str">
            <v xml:space="preserve">Vol meter </v>
          </cell>
        </row>
        <row r="674">
          <cell r="A674">
            <v>336</v>
          </cell>
          <cell r="B674" t="str">
            <v>Waiser</v>
          </cell>
        </row>
        <row r="676">
          <cell r="A676">
            <v>337</v>
          </cell>
          <cell r="B676" t="str">
            <v>Wigje type</v>
          </cell>
        </row>
        <row r="678">
          <cell r="A678">
            <v>338</v>
          </cell>
          <cell r="B678" t="str">
            <v>NYAF 0,75 mm</v>
          </cell>
        </row>
        <row r="680">
          <cell r="A680">
            <v>339</v>
          </cell>
          <cell r="B680" t="str">
            <v>NYY 2 x 1,5 mm</v>
          </cell>
        </row>
        <row r="682">
          <cell r="A682">
            <v>340</v>
          </cell>
          <cell r="B682" t="str">
            <v>Trokolit hitam</v>
          </cell>
        </row>
        <row r="684">
          <cell r="A684">
            <v>341</v>
          </cell>
          <cell r="B684" t="str">
            <v>Lampu Nion 20 Wat</v>
          </cell>
        </row>
        <row r="686">
          <cell r="A686">
            <v>342</v>
          </cell>
          <cell r="B686" t="str">
            <v>PH 2 x 2,5</v>
          </cell>
        </row>
        <row r="688">
          <cell r="A688">
            <v>343</v>
          </cell>
          <cell r="B688" t="str">
            <v>PH 3 x 2,2</v>
          </cell>
        </row>
        <row r="690">
          <cell r="A690">
            <v>344</v>
          </cell>
          <cell r="B690" t="str">
            <v>PH 4 x 2</v>
          </cell>
        </row>
        <row r="692">
          <cell r="A692">
            <v>345</v>
          </cell>
        </row>
      </sheetData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>
        <row r="2">
          <cell r="A2" t="str">
            <v>ADI_SUCIPTO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07"/>
      <sheetName val="PEB07"/>
      <sheetName val="MART07"/>
      <sheetName val="APRL07"/>
      <sheetName val="MEI07"/>
      <sheetName val="JUN07"/>
      <sheetName val="JUL07"/>
      <sheetName val="AGS07"/>
      <sheetName val="SEP07"/>
      <sheetName val="OKT07"/>
      <sheetName val="NOP07"/>
      <sheetName val="DES07"/>
      <sheetName val="REKAP07"/>
      <sheetName val="per bln"/>
      <sheetName val="grafik"/>
      <sheetName val="Valuation"/>
      <sheetName val="FORM-B"/>
      <sheetName val="Smg"/>
      <sheetName val="Sudah Berjalan"/>
      <sheetName val="Rencana Penambahan"/>
      <sheetName val="W-NAD"/>
      <sheetName val="PRK"/>
      <sheetName val="Sheet5"/>
      <sheetName val="UshDeb00"/>
      <sheetName val="beban"/>
      <sheetName val="LAIN2"/>
      <sheetName val="SUTT"/>
      <sheetName val="hal 14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07"/>
      <sheetName val="PEB07"/>
      <sheetName val="MART07"/>
      <sheetName val="APRL07"/>
      <sheetName val="MEI07"/>
      <sheetName val="JUN07"/>
      <sheetName val="JUL07"/>
      <sheetName val="AGS07"/>
      <sheetName val="SEP07"/>
      <sheetName val="OKT07"/>
      <sheetName val="NOP07"/>
      <sheetName val="DES07"/>
      <sheetName val="REKAP07"/>
      <sheetName val="per bln"/>
      <sheetName val="grafik"/>
      <sheetName val="Valuation"/>
      <sheetName val="TABE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PCK UP HP"/>
      <sheetName val="2. MB STATION HP"/>
      <sheetName val="3. MOT HP"/>
      <sheetName val="PICKUP"/>
      <sheetName val="3. MOT koord HP"/>
      <sheetName val="1.PCK UP  PLN"/>
      <sheetName val="2. MB STATION PLN"/>
      <sheetName val="3. MOT PLN"/>
      <sheetName val="3. MOT koorPLN "/>
      <sheetName val="Sheet1"/>
      <sheetName val="Sheet4"/>
      <sheetName val="TABEL"/>
      <sheetName val="JURNAL"/>
      <sheetName val="BB PUSAT"/>
      <sheetName val="DTstok"/>
      <sheetName val="JAN07"/>
      <sheetName val="PEB07"/>
      <sheetName val="MART07"/>
      <sheetName val="APRL07"/>
      <sheetName val="MEI07"/>
      <sheetName val="JUN07"/>
      <sheetName val="JUL07"/>
      <sheetName val="AGS07"/>
      <sheetName val="SEP07"/>
      <sheetName val="OKT07"/>
      <sheetName val="NOP07"/>
      <sheetName val="DES07"/>
      <sheetName val="REKAP07"/>
      <sheetName val="per bln"/>
      <sheetName val="grafik"/>
    </sheetNames>
    <sheetDataSet>
      <sheetData sheetId="0"/>
      <sheetData sheetId="1"/>
      <sheetData sheetId="2">
        <row r="3">
          <cell r="D3" t="str">
            <v>JENIS MOTOR BEBEK</v>
          </cell>
        </row>
      </sheetData>
      <sheetData sheetId="3">
        <row r="12">
          <cell r="D12">
            <v>0.54400000000000004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ncianPMG"/>
      <sheetName val="Rekap PMG."/>
      <sheetName val="Rincian HTT"/>
      <sheetName val="Rekap HTT"/>
      <sheetName val="Rincian AT"/>
      <sheetName val="Rekap AT"/>
      <sheetName val="Sheet1"/>
      <sheetName val="PUNCAK-89"/>
      <sheetName val="Cover"/>
      <sheetName val="entry REC  trip"/>
      <sheetName val="Neraca seAPJ"/>
      <sheetName val="Rekap_PMG_"/>
      <sheetName val="Rincian_HTT"/>
      <sheetName val="Rekap_HTT"/>
      <sheetName val="Rincian_AT"/>
      <sheetName val="Rekap_AT"/>
      <sheetName val="Resume"/>
      <sheetName val="JURNAL"/>
      <sheetName val="BB PUSAT"/>
      <sheetName val="DTstok"/>
      <sheetName val="JAN07"/>
      <sheetName val="DB"/>
      <sheetName val="NO. PRK"/>
      <sheetName val="1.PCK UP HP"/>
      <sheetName val="2. MB STATION HP"/>
      <sheetName val="3. MOT HP"/>
      <sheetName val="PICKUP"/>
      <sheetName val="3. MOT koord HP"/>
      <sheetName val="1.PCK UP  PLN"/>
      <sheetName val="2. MB STATION PLN"/>
      <sheetName val="3. MOT PLN"/>
      <sheetName val="3. MOT koorPLN "/>
      <sheetName val="Sheet4"/>
      <sheetName val="DATA"/>
      <sheetName val="UPDATE 25 JANUARI 2007"/>
      <sheetName val="PMT"/>
      <sheetName val="Sudah Berjalan"/>
      <sheetName val="INPBA"/>
      <sheetName val="W-NAD"/>
      <sheetName val="HARGA SATUAN"/>
      <sheetName val="SuMBER"/>
      <sheetName val="beban"/>
      <sheetName val="Sheet3"/>
      <sheetName val="TRANS"/>
      <sheetName val="FORM-B"/>
      <sheetName val="W1"/>
    </sheetNames>
    <sheetDataSet>
      <sheetData sheetId="0">
        <row r="10">
          <cell r="A10">
            <v>1</v>
          </cell>
        </row>
      </sheetData>
      <sheetData sheetId="1">
        <row r="10">
          <cell r="A10">
            <v>1</v>
          </cell>
          <cell r="B10" t="str">
            <v>Amour Rod for AAAC 70 mm2</v>
          </cell>
          <cell r="C10" t="str">
            <v>set</v>
          </cell>
          <cell r="D10">
            <v>2</v>
          </cell>
          <cell r="E10">
            <v>48059.55</v>
          </cell>
        </row>
        <row r="11">
          <cell r="A11">
            <v>2</v>
          </cell>
          <cell r="B11" t="str">
            <v>Amour type 1/4" wide</v>
          </cell>
          <cell r="C11" t="str">
            <v>bh</v>
          </cell>
          <cell r="D11">
            <v>6</v>
          </cell>
          <cell r="E11">
            <v>4826.9059999999999</v>
          </cell>
        </row>
        <row r="12">
          <cell r="A12">
            <v>3</v>
          </cell>
          <cell r="B12" t="str">
            <v>Bimetal Conector</v>
          </cell>
          <cell r="C12" t="str">
            <v>bh</v>
          </cell>
          <cell r="D12">
            <v>4</v>
          </cell>
          <cell r="E12">
            <v>32177.670000000002</v>
          </cell>
        </row>
        <row r="13">
          <cell r="A13">
            <v>4</v>
          </cell>
          <cell r="B13" t="str">
            <v>Bolt Machine 5/8" x 10"</v>
          </cell>
          <cell r="C13" t="str">
            <v>bh</v>
          </cell>
          <cell r="D13">
            <v>4</v>
          </cell>
          <cell r="E13">
            <v>12282.396000000001</v>
          </cell>
        </row>
        <row r="14">
          <cell r="A14">
            <v>5</v>
          </cell>
          <cell r="B14" t="str">
            <v>Bracket Transformer C 115</v>
          </cell>
          <cell r="C14" t="str">
            <v>bh</v>
          </cell>
          <cell r="D14">
            <v>4</v>
          </cell>
          <cell r="E14">
            <v>292244.98800000001</v>
          </cell>
        </row>
        <row r="15">
          <cell r="A15">
            <v>6</v>
          </cell>
          <cell r="B15" t="str">
            <v>Center Bracket    12,5 KN</v>
          </cell>
          <cell r="C15" t="str">
            <v>bh</v>
          </cell>
          <cell r="D15">
            <v>2</v>
          </cell>
          <cell r="E15">
            <v>63701.26</v>
          </cell>
        </row>
        <row r="16">
          <cell r="A16">
            <v>7</v>
          </cell>
          <cell r="B16" t="str">
            <v>Clamp Ground Rod  5/8"</v>
          </cell>
          <cell r="C16" t="str">
            <v>bh</v>
          </cell>
          <cell r="D16">
            <v>2</v>
          </cell>
          <cell r="E16">
            <v>3753.806</v>
          </cell>
        </row>
        <row r="17">
          <cell r="A17">
            <v>8</v>
          </cell>
          <cell r="B17" t="str">
            <v>Clevis swinging scundary</v>
          </cell>
          <cell r="C17" t="str">
            <v>bh</v>
          </cell>
          <cell r="D17">
            <v>6</v>
          </cell>
          <cell r="E17">
            <v>10897.585999999999</v>
          </cell>
        </row>
        <row r="18">
          <cell r="A18">
            <v>9</v>
          </cell>
          <cell r="B18" t="str">
            <v>Compression Connector H Type 70 - 70 mm2</v>
          </cell>
          <cell r="C18" t="str">
            <v>bh</v>
          </cell>
          <cell r="D18">
            <v>6</v>
          </cell>
          <cell r="E18">
            <v>22820.238000000001</v>
          </cell>
        </row>
        <row r="19">
          <cell r="A19">
            <v>10</v>
          </cell>
          <cell r="B19" t="str">
            <v>Compression Terminal Lug 70 mm2</v>
          </cell>
          <cell r="C19" t="str">
            <v>bh</v>
          </cell>
          <cell r="D19">
            <v>8</v>
          </cell>
          <cell r="E19">
            <v>10711.582</v>
          </cell>
        </row>
        <row r="20">
          <cell r="A20">
            <v>11</v>
          </cell>
          <cell r="B20" t="str">
            <v>Conector Compresion(CCO) 10-16 / 10-16 mm2</v>
          </cell>
          <cell r="C20" t="str">
            <v>Bh</v>
          </cell>
          <cell r="D20">
            <v>346</v>
          </cell>
          <cell r="E20">
            <v>5363.4560000000001</v>
          </cell>
        </row>
        <row r="21">
          <cell r="A21">
            <v>12</v>
          </cell>
          <cell r="B21" t="str">
            <v>Dead End Assembly       (CJ6 - T)</v>
          </cell>
          <cell r="C21" t="str">
            <v>Bh</v>
          </cell>
          <cell r="D21">
            <v>2</v>
          </cell>
          <cell r="E21">
            <v>58238.67</v>
          </cell>
        </row>
        <row r="22">
          <cell r="A22">
            <v>13</v>
          </cell>
          <cell r="B22" t="str">
            <v>Ground Lug &amp; Washer</v>
          </cell>
          <cell r="C22" t="str">
            <v>bh</v>
          </cell>
          <cell r="D22">
            <v>6</v>
          </cell>
          <cell r="E22">
            <v>6886.2359999999999</v>
          </cell>
        </row>
        <row r="23">
          <cell r="A23">
            <v>14</v>
          </cell>
          <cell r="B23" t="str">
            <v>Ground Rod 5/8" x 8' Copper Weld</v>
          </cell>
          <cell r="C23" t="str">
            <v>Bh</v>
          </cell>
          <cell r="D23">
            <v>2</v>
          </cell>
          <cell r="E23">
            <v>95472.173999999999</v>
          </cell>
        </row>
        <row r="24">
          <cell r="A24">
            <v>15</v>
          </cell>
          <cell r="B24" t="str">
            <v>Ground Wire Cu  16  mm2</v>
          </cell>
          <cell r="C24" t="str">
            <v>Mtr</v>
          </cell>
          <cell r="D24">
            <v>8.6</v>
          </cell>
          <cell r="E24">
            <v>16089.346</v>
          </cell>
        </row>
        <row r="25">
          <cell r="A25">
            <v>16</v>
          </cell>
          <cell r="B25" t="str">
            <v xml:space="preserve">Hot Line Clamp  </v>
          </cell>
          <cell r="C25" t="str">
            <v>bh</v>
          </cell>
          <cell r="D25">
            <v>2</v>
          </cell>
          <cell r="E25">
            <v>68645.695999999996</v>
          </cell>
        </row>
        <row r="26">
          <cell r="A26">
            <v>17</v>
          </cell>
          <cell r="B26" t="str">
            <v>Isolator Tumpu ( Line Post ) 20 KV</v>
          </cell>
          <cell r="C26" t="str">
            <v>bh</v>
          </cell>
          <cell r="D26">
            <v>2</v>
          </cell>
          <cell r="E26">
            <v>171615.26200000002</v>
          </cell>
        </row>
        <row r="27">
          <cell r="A27">
            <v>18</v>
          </cell>
          <cell r="B27" t="str">
            <v>Jumper Wire AAAC 70 mm2</v>
          </cell>
          <cell r="C27" t="str">
            <v>mtr</v>
          </cell>
          <cell r="D27">
            <v>4</v>
          </cell>
          <cell r="E27">
            <v>8093.2179999999998</v>
          </cell>
        </row>
        <row r="28">
          <cell r="A28">
            <v>19</v>
          </cell>
          <cell r="B28" t="str">
            <v>Jumper Wire LVTC 2 x 70 + N 50 mm2</v>
          </cell>
          <cell r="C28" t="str">
            <v>mtr</v>
          </cell>
          <cell r="D28">
            <v>4</v>
          </cell>
          <cell r="E28">
            <v>30739.716</v>
          </cell>
        </row>
        <row r="29">
          <cell r="A29">
            <v>20</v>
          </cell>
          <cell r="B29" t="str">
            <v>Kawat segel khusus</v>
          </cell>
          <cell r="C29" t="str">
            <v>Kg</v>
          </cell>
          <cell r="D29">
            <v>0.2</v>
          </cell>
          <cell r="E29">
            <v>536296.54399999999</v>
          </cell>
        </row>
        <row r="30">
          <cell r="A30">
            <v>21</v>
          </cell>
          <cell r="B30" t="str">
            <v>Klem Beugel u pipa 1,5"</v>
          </cell>
          <cell r="C30" t="str">
            <v>Set</v>
          </cell>
          <cell r="D30">
            <v>346</v>
          </cell>
          <cell r="E30">
            <v>3486.0419999999999</v>
          </cell>
        </row>
        <row r="31">
          <cell r="A31">
            <v>22</v>
          </cell>
          <cell r="B31" t="str">
            <v>KWH Meter 1 Phs,220 V, 5/20A,Type Terpadu</v>
          </cell>
          <cell r="C31" t="str">
            <v>Bh</v>
          </cell>
          <cell r="D31">
            <v>173</v>
          </cell>
          <cell r="E31">
            <v>162551.144</v>
          </cell>
        </row>
        <row r="32">
          <cell r="A32">
            <v>23</v>
          </cell>
          <cell r="B32" t="str">
            <v>Loop dead end clamp / LC ( 35 s/d 240 ) mm2</v>
          </cell>
          <cell r="C32" t="str">
            <v>bh</v>
          </cell>
          <cell r="D32">
            <v>12</v>
          </cell>
          <cell r="E32">
            <v>20593.3</v>
          </cell>
        </row>
        <row r="33">
          <cell r="A33">
            <v>24</v>
          </cell>
          <cell r="B33" t="str">
            <v>MCB 1 Phasa 250 V, Tp PLN 4 A Lengkap</v>
          </cell>
          <cell r="C33" t="str">
            <v>Bh</v>
          </cell>
          <cell r="D33">
            <v>173</v>
          </cell>
          <cell r="E33">
            <v>0</v>
          </cell>
        </row>
        <row r="34">
          <cell r="A34">
            <v>25</v>
          </cell>
          <cell r="B34" t="str">
            <v>Oval eye nut 5/8"</v>
          </cell>
          <cell r="C34" t="str">
            <v>bh</v>
          </cell>
          <cell r="D34">
            <v>6</v>
          </cell>
          <cell r="E34">
            <v>15252.328</v>
          </cell>
        </row>
        <row r="35">
          <cell r="A35">
            <v>26</v>
          </cell>
          <cell r="B35" t="str">
            <v>Pasang SR ( 35 M )</v>
          </cell>
          <cell r="C35" t="str">
            <v>Bh</v>
          </cell>
          <cell r="D35">
            <v>6055</v>
          </cell>
          <cell r="E35">
            <v>3550.4279999999999</v>
          </cell>
        </row>
        <row r="36">
          <cell r="A36">
            <v>27</v>
          </cell>
          <cell r="B36" t="str">
            <v>Pipa galvanis 1,5" meter</v>
          </cell>
          <cell r="C36" t="str">
            <v>Btg</v>
          </cell>
          <cell r="D36">
            <v>173</v>
          </cell>
          <cell r="E36">
            <v>56847.728000000003</v>
          </cell>
        </row>
        <row r="37">
          <cell r="A37">
            <v>28</v>
          </cell>
          <cell r="B37" t="str">
            <v>Plastic Strap For Clamping</v>
          </cell>
          <cell r="C37" t="str">
            <v>Bh</v>
          </cell>
          <cell r="D37">
            <v>2</v>
          </cell>
          <cell r="E37">
            <v>1829.38</v>
          </cell>
        </row>
        <row r="38">
          <cell r="A38">
            <v>29</v>
          </cell>
          <cell r="B38" t="str">
            <v>Pole band single rack 7" atau 7 1/2"</v>
          </cell>
          <cell r="C38" t="str">
            <v>bh</v>
          </cell>
          <cell r="D38">
            <v>6</v>
          </cell>
          <cell r="E38">
            <v>23596.957999999999</v>
          </cell>
        </row>
        <row r="39">
          <cell r="A39">
            <v>30</v>
          </cell>
          <cell r="B39" t="str">
            <v>Protective cup 11/2" P</v>
          </cell>
          <cell r="C39" t="str">
            <v>Set</v>
          </cell>
          <cell r="D39">
            <v>173</v>
          </cell>
          <cell r="E39">
            <v>4022.5920000000001</v>
          </cell>
        </row>
        <row r="40">
          <cell r="A40">
            <v>31</v>
          </cell>
          <cell r="B40" t="str">
            <v>Segel plastik bernomor seri (spesifikasi PLN)</v>
          </cell>
          <cell r="C40" t="str">
            <v>Bh</v>
          </cell>
          <cell r="D40">
            <v>173</v>
          </cell>
          <cell r="E40">
            <v>2305.6320000000001</v>
          </cell>
        </row>
        <row r="41">
          <cell r="A41">
            <v>32</v>
          </cell>
          <cell r="B41" t="str">
            <v>Sepatu Kabel  AL / CU 70 mm2</v>
          </cell>
          <cell r="C41" t="str">
            <v>bh</v>
          </cell>
          <cell r="D41">
            <v>8</v>
          </cell>
          <cell r="E41">
            <v>54379.597999999998</v>
          </cell>
        </row>
        <row r="42">
          <cell r="A42">
            <v>33</v>
          </cell>
          <cell r="B42" t="str">
            <v>Service wedge Clamp 616</v>
          </cell>
          <cell r="C42" t="str">
            <v>Set</v>
          </cell>
          <cell r="D42">
            <v>346</v>
          </cell>
          <cell r="E42">
            <v>2949.4920000000002</v>
          </cell>
        </row>
        <row r="43">
          <cell r="A43">
            <v>34</v>
          </cell>
          <cell r="B43" t="str">
            <v>Spool insulator ansi 53 - 4</v>
          </cell>
          <cell r="C43" t="str">
            <v>bh</v>
          </cell>
          <cell r="D43">
            <v>6</v>
          </cell>
          <cell r="E43">
            <v>18717.93</v>
          </cell>
        </row>
        <row r="44">
          <cell r="A44">
            <v>35</v>
          </cell>
          <cell r="B44" t="str">
            <v>Stainles Steel Strap 20 X 0,7 mm2</v>
          </cell>
          <cell r="C44" t="str">
            <v>mt</v>
          </cell>
          <cell r="D44">
            <v>2</v>
          </cell>
          <cell r="E44">
            <v>8814.75</v>
          </cell>
        </row>
        <row r="45">
          <cell r="A45">
            <v>36</v>
          </cell>
          <cell r="B45" t="str">
            <v>Stoping Buckel / yokes</v>
          </cell>
          <cell r="C45" t="str">
            <v>Bh</v>
          </cell>
          <cell r="D45">
            <v>2</v>
          </cell>
          <cell r="E45">
            <v>1930.558</v>
          </cell>
        </row>
        <row r="46">
          <cell r="A46">
            <v>37</v>
          </cell>
          <cell r="B46" t="str">
            <v>Strain Hooke Clmp 1 1/2"</v>
          </cell>
          <cell r="C46" t="str">
            <v>Set</v>
          </cell>
          <cell r="D46">
            <v>173</v>
          </cell>
          <cell r="E46">
            <v>6972.0839999999998</v>
          </cell>
        </row>
        <row r="47">
          <cell r="A47">
            <v>38</v>
          </cell>
          <cell r="B47" t="str">
            <v>Tiang Besi RS9</v>
          </cell>
          <cell r="C47" t="str">
            <v>bt</v>
          </cell>
          <cell r="D47">
            <v>2</v>
          </cell>
          <cell r="E47">
            <v>0</v>
          </cell>
        </row>
        <row r="48">
          <cell r="A48">
            <v>39</v>
          </cell>
          <cell r="B48" t="str">
            <v xml:space="preserve">Tiang Beton C11 - 350 daN+E </v>
          </cell>
          <cell r="C48" t="str">
            <v>Bt</v>
          </cell>
          <cell r="D48">
            <v>2</v>
          </cell>
          <cell r="E48">
            <v>2923890.9</v>
          </cell>
        </row>
        <row r="49">
          <cell r="A49">
            <v>40</v>
          </cell>
          <cell r="B49" t="str">
            <v xml:space="preserve">Tie Wire # 4 / Allmunium bonding Wire # 20 </v>
          </cell>
          <cell r="C49" t="str">
            <v>mtr</v>
          </cell>
          <cell r="D49">
            <v>3.6</v>
          </cell>
          <cell r="E49">
            <v>3753.806</v>
          </cell>
        </row>
        <row r="50">
          <cell r="A50">
            <v>41</v>
          </cell>
          <cell r="B50" t="str">
            <v>Trafo 1 Phasa csp 50 KVA</v>
          </cell>
          <cell r="C50" t="str">
            <v>bh</v>
          </cell>
          <cell r="D50">
            <v>2</v>
          </cell>
          <cell r="E50">
            <v>25313219.973999999</v>
          </cell>
        </row>
        <row r="51">
          <cell r="A51">
            <v>42</v>
          </cell>
          <cell r="B51" t="str">
            <v>Washer Square  2 1/4"</v>
          </cell>
          <cell r="C51" t="str">
            <v>bh</v>
          </cell>
          <cell r="D51">
            <v>4</v>
          </cell>
          <cell r="E51">
            <v>1069.0119999999999</v>
          </cell>
        </row>
      </sheetData>
      <sheetData sheetId="2">
        <row r="3">
          <cell r="D3" t="str">
            <v>JENIS MOTOR BEBEK</v>
          </cell>
        </row>
      </sheetData>
      <sheetData sheetId="3">
        <row r="12">
          <cell r="D12">
            <v>0.54400000000000004</v>
          </cell>
        </row>
      </sheetData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"/>
      <sheetName val="Pro"/>
      <sheetName val="Uph"/>
      <sheetName val="Kons"/>
      <sheetName val="Tamb"/>
      <sheetName val="SR-APP"/>
      <sheetName val="Sort"/>
      <sheetName val="x"/>
      <sheetName val="Sheet1"/>
      <sheetName val="JAN07"/>
      <sheetName val="RincianPMG"/>
      <sheetName val="Rekap PMG."/>
      <sheetName val="Rincian HTT"/>
      <sheetName val="Rekap HTT"/>
      <sheetName val="Rincian AT"/>
      <sheetName val="Rekap AT"/>
      <sheetName val="FORMULA HSS 2016"/>
      <sheetName val="JS"/>
      <sheetName val="BP"/>
      <sheetName val="BK"/>
      <sheetName val="SKUTM1"/>
      <sheetName val="DC"/>
      <sheetName val="CA1"/>
      <sheetName val="SA1"/>
      <sheetName val="CB1"/>
      <sheetName val="SB1"/>
      <sheetName val="CC1"/>
      <sheetName val="SC1"/>
      <sheetName val="M3-16_1"/>
      <sheetName val="P12_1"/>
      <sheetName val="F1"/>
      <sheetName val="E1"/>
      <sheetName val="M1"/>
      <sheetName val="JTR1"/>
      <sheetName val="TRF1"/>
      <sheetName val="SR_APP1"/>
      <sheetName val="APP TM"/>
      <sheetName val="CA"/>
      <sheetName val="SA"/>
      <sheetName val="CB"/>
      <sheetName val="SB"/>
      <sheetName val="CC"/>
      <sheetName val="SC"/>
      <sheetName val="M3-16"/>
      <sheetName val="DC1"/>
      <sheetName val="SKUTM"/>
      <sheetName val="M5-24"/>
      <sheetName val="P12"/>
      <sheetName val="F"/>
      <sheetName val="E"/>
      <sheetName val="M"/>
      <sheetName val="JTR"/>
      <sheetName val="TRF"/>
      <sheetName val="SR_APP"/>
      <sheetName val="AMR"/>
      <sheetName val="LC"/>
      <sheetName val="PMT"/>
      <sheetName val="UshDeb00"/>
    </sheetNames>
    <sheetDataSet>
      <sheetData sheetId="0" refreshError="1"/>
      <sheetData sheetId="1">
        <row r="9">
          <cell r="A9">
            <v>1</v>
          </cell>
        </row>
      </sheetData>
      <sheetData sheetId="2">
        <row r="9">
          <cell r="A9">
            <v>1</v>
          </cell>
        </row>
      </sheetData>
      <sheetData sheetId="3"/>
      <sheetData sheetId="4"/>
      <sheetData sheetId="5"/>
      <sheetData sheetId="6" refreshError="1"/>
      <sheetData sheetId="7" refreshError="1">
        <row r="9">
          <cell r="A9">
            <v>1</v>
          </cell>
          <cell r="G9">
            <v>81.730373873580078</v>
          </cell>
        </row>
        <row r="10">
          <cell r="G10">
            <v>-5420.1364206727958</v>
          </cell>
        </row>
        <row r="11">
          <cell r="G11">
            <v>-3617.3765487410437</v>
          </cell>
        </row>
        <row r="12">
          <cell r="G12">
            <v>-2706.3479306388044</v>
          </cell>
        </row>
        <row r="13">
          <cell r="G13">
            <v>-2222.1623238111342</v>
          </cell>
        </row>
        <row r="14">
          <cell r="G14">
            <v>-972.59438216826709</v>
          </cell>
        </row>
        <row r="15">
          <cell r="G15">
            <v>-193.65713786370239</v>
          </cell>
        </row>
        <row r="16">
          <cell r="G16">
            <v>-1351.779904073735</v>
          </cell>
        </row>
        <row r="17">
          <cell r="G17">
            <v>-4579.4020658207464</v>
          </cell>
        </row>
        <row r="18">
          <cell r="G18">
            <v>-2339.220423404121</v>
          </cell>
        </row>
        <row r="19">
          <cell r="G19">
            <v>-1595.6356419282504</v>
          </cell>
        </row>
        <row r="20">
          <cell r="G20">
            <v>-1444.3991304666774</v>
          </cell>
        </row>
        <row r="21">
          <cell r="G21">
            <v>-267.78637825252872</v>
          </cell>
        </row>
        <row r="22">
          <cell r="G22">
            <v>682.98142097424011</v>
          </cell>
        </row>
        <row r="23">
          <cell r="G23">
            <v>-2010.1517775510806</v>
          </cell>
        </row>
        <row r="24">
          <cell r="G24">
            <v>-1229.5098062388315</v>
          </cell>
        </row>
        <row r="25">
          <cell r="G25">
            <v>-868.55457340691714</v>
          </cell>
        </row>
        <row r="26">
          <cell r="G26">
            <v>-561.783120077126</v>
          </cell>
        </row>
        <row r="27">
          <cell r="G27">
            <v>24.036750835009393</v>
          </cell>
        </row>
        <row r="28">
          <cell r="G28">
            <v>-610.15539769090265</v>
          </cell>
        </row>
        <row r="29">
          <cell r="G29">
            <v>-4305.7141218117176</v>
          </cell>
        </row>
        <row r="30">
          <cell r="G30">
            <v>-2309.0080171066352</v>
          </cell>
        </row>
        <row r="31">
          <cell r="G31">
            <v>-794.2910953202138</v>
          </cell>
        </row>
        <row r="32">
          <cell r="G32">
            <v>-216.26844105300202</v>
          </cell>
        </row>
        <row r="33">
          <cell r="G33">
            <v>290.64046153228054</v>
          </cell>
        </row>
        <row r="34">
          <cell r="G34">
            <v>-1242.05624034059</v>
          </cell>
        </row>
        <row r="35">
          <cell r="G35">
            <v>-1181.3997280212291</v>
          </cell>
        </row>
        <row r="36">
          <cell r="G36">
            <v>-2581.858425006139</v>
          </cell>
        </row>
        <row r="37">
          <cell r="G37">
            <v>-1120.6835212810754</v>
          </cell>
        </row>
        <row r="38">
          <cell r="G38">
            <v>-284.81830953807429</v>
          </cell>
        </row>
        <row r="39">
          <cell r="G39">
            <v>-341.17041088464845</v>
          </cell>
        </row>
        <row r="40">
          <cell r="G40">
            <v>-256.67453817879266</v>
          </cell>
        </row>
        <row r="41">
          <cell r="G41">
            <v>-74.236495671888662</v>
          </cell>
        </row>
        <row r="42">
          <cell r="G42">
            <v>-701.67106380462474</v>
          </cell>
        </row>
        <row r="43">
          <cell r="G43">
            <v>-1140.724346149934</v>
          </cell>
        </row>
        <row r="44">
          <cell r="G44">
            <v>0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9">
          <cell r="A9">
            <v>1</v>
          </cell>
        </row>
      </sheetData>
      <sheetData sheetId="55" refreshError="1"/>
      <sheetData sheetId="56" refreshError="1"/>
      <sheetData sheetId="57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"/>
      <sheetName val="Analisa"/>
      <sheetName val="master rab"/>
      <sheetName val="Blangko Analisa"/>
      <sheetName val="Blangko RAB"/>
      <sheetName val="Blangko RAB (2)"/>
      <sheetName val="HPS"/>
      <sheetName val="PICKUP"/>
      <sheetName val="L-R"/>
      <sheetName val="x"/>
      <sheetName val="Rekap PMG."/>
    </sheetNames>
    <sheetDataSet>
      <sheetData sheetId="0" refreshError="1"/>
      <sheetData sheetId="1" refreshError="1"/>
      <sheetData sheetId="2">
        <row r="2">
          <cell r="B2" t="str">
            <v>Kode</v>
          </cell>
          <cell r="C2" t="str">
            <v>Uraian Pekerjaan</v>
          </cell>
          <cell r="D2" t="str">
            <v>Volume</v>
          </cell>
          <cell r="E2" t="str">
            <v>Satuan</v>
          </cell>
          <cell r="F2" t="str">
            <v>Harga Satuan</v>
          </cell>
          <cell r="H2" t="str">
            <v>Jumlah Total</v>
          </cell>
        </row>
        <row r="3">
          <cell r="F3" t="str">
            <v>Material (Rp)</v>
          </cell>
          <cell r="G3" t="str">
            <v>Upah/Jasa</v>
          </cell>
        </row>
        <row r="5">
          <cell r="B5" t="str">
            <v>TC7A</v>
          </cell>
          <cell r="C5" t="str">
            <v xml:space="preserve"> Tiang beton C7-100 daN E</v>
          </cell>
          <cell r="E5" t="str">
            <v>Btg.</v>
          </cell>
          <cell r="F5">
            <v>1785000</v>
          </cell>
        </row>
        <row r="6">
          <cell r="B6" t="str">
            <v>TC9A</v>
          </cell>
          <cell r="C6" t="str">
            <v xml:space="preserve"> Tiang beton C9-100 daN E</v>
          </cell>
          <cell r="E6" t="str">
            <v>Btg.</v>
          </cell>
          <cell r="F6">
            <v>2326000</v>
          </cell>
        </row>
        <row r="7">
          <cell r="B7" t="str">
            <v>TC9B</v>
          </cell>
          <cell r="C7" t="str">
            <v xml:space="preserve"> Tiang beton C9-200 daN E</v>
          </cell>
          <cell r="E7" t="str">
            <v>Btg.</v>
          </cell>
          <cell r="F7">
            <v>2591000</v>
          </cell>
        </row>
        <row r="8">
          <cell r="B8" t="str">
            <v>TC11A</v>
          </cell>
          <cell r="C8" t="str">
            <v xml:space="preserve"> Tiang beton C11-200 daN E</v>
          </cell>
          <cell r="E8" t="str">
            <v>Btg.</v>
          </cell>
          <cell r="F8">
            <v>3767000</v>
          </cell>
        </row>
        <row r="9">
          <cell r="B9" t="str">
            <v>TC11B</v>
          </cell>
          <cell r="C9" t="str">
            <v xml:space="preserve"> Tiang beton C11-350 daN E</v>
          </cell>
          <cell r="E9" t="str">
            <v>Btg.</v>
          </cell>
          <cell r="F9">
            <v>4352000</v>
          </cell>
        </row>
        <row r="10">
          <cell r="B10" t="str">
            <v>TC12A</v>
          </cell>
          <cell r="C10" t="str">
            <v xml:space="preserve"> Tiang beton C12-200 daN E</v>
          </cell>
          <cell r="E10" t="str">
            <v>Btg.</v>
          </cell>
          <cell r="F10">
            <v>4530000</v>
          </cell>
          <cell r="G10">
            <v>0</v>
          </cell>
        </row>
        <row r="11">
          <cell r="B11" t="str">
            <v>TC12B</v>
          </cell>
          <cell r="C11" t="str">
            <v xml:space="preserve"> Tiang beton C12-350 daN E</v>
          </cell>
          <cell r="E11" t="str">
            <v>Btg.</v>
          </cell>
          <cell r="F11">
            <v>4900000</v>
          </cell>
        </row>
        <row r="12">
          <cell r="B12" t="str">
            <v>TC13B</v>
          </cell>
          <cell r="C12" t="str">
            <v xml:space="preserve"> Tiang beton C13-350 daN E</v>
          </cell>
          <cell r="E12" t="str">
            <v>Btg.</v>
          </cell>
          <cell r="F12">
            <v>5991000</v>
          </cell>
          <cell r="G12">
            <v>0</v>
          </cell>
        </row>
        <row r="13">
          <cell r="B13" t="str">
            <v>TC13C</v>
          </cell>
          <cell r="C13" t="str">
            <v xml:space="preserve"> Tiang beton C13-500 daN E</v>
          </cell>
          <cell r="E13" t="str">
            <v>Btg.</v>
          </cell>
          <cell r="F13">
            <v>6388000</v>
          </cell>
        </row>
        <row r="14">
          <cell r="B14" t="str">
            <v>TC14B</v>
          </cell>
          <cell r="C14" t="str">
            <v xml:space="preserve"> Tiang beton C14-350 daN E</v>
          </cell>
          <cell r="E14" t="str">
            <v>Btg.</v>
          </cell>
          <cell r="F14">
            <v>6760000</v>
          </cell>
        </row>
        <row r="16">
          <cell r="C16" t="str">
            <v>KONSTRUKSI JTM 1 PHASA</v>
          </cell>
        </row>
        <row r="17">
          <cell r="C17" t="str">
            <v>PASANG</v>
          </cell>
        </row>
        <row r="18">
          <cell r="B18" t="str">
            <v>SA1</v>
          </cell>
          <cell r="C18" t="str">
            <v xml:space="preserve">SA 1 </v>
          </cell>
          <cell r="E18" t="str">
            <v>Unit</v>
          </cell>
          <cell r="F18">
            <v>349486.4</v>
          </cell>
          <cell r="G18">
            <v>20429</v>
          </cell>
        </row>
        <row r="19">
          <cell r="B19" t="str">
            <v>SA1'</v>
          </cell>
          <cell r="C19" t="str">
            <v>SA 1'</v>
          </cell>
          <cell r="E19" t="str">
            <v>Unit</v>
          </cell>
          <cell r="F19">
            <v>297108.2</v>
          </cell>
          <cell r="G19">
            <v>16691</v>
          </cell>
        </row>
        <row r="20">
          <cell r="B20" t="str">
            <v>SA2</v>
          </cell>
          <cell r="C20" t="str">
            <v>SA 2</v>
          </cell>
          <cell r="E20" t="str">
            <v>Unit</v>
          </cell>
          <cell r="F20">
            <v>596327.19999999995</v>
          </cell>
          <cell r="G20">
            <v>33126</v>
          </cell>
        </row>
        <row r="21">
          <cell r="B21" t="str">
            <v>SA2'</v>
          </cell>
          <cell r="C21" t="str">
            <v>SA 2'</v>
          </cell>
          <cell r="E21" t="str">
            <v>Unit</v>
          </cell>
          <cell r="F21">
            <v>603260</v>
          </cell>
          <cell r="G21">
            <v>28669</v>
          </cell>
        </row>
        <row r="22">
          <cell r="B22" t="str">
            <v>SA3</v>
          </cell>
          <cell r="C22" t="str">
            <v>SA 3</v>
          </cell>
          <cell r="E22" t="str">
            <v>Unit</v>
          </cell>
          <cell r="F22">
            <v>641374.19999999995</v>
          </cell>
          <cell r="G22">
            <v>33126</v>
          </cell>
        </row>
        <row r="23">
          <cell r="B23" t="str">
            <v>SA3'</v>
          </cell>
          <cell r="C23" t="str">
            <v>SA 3'</v>
          </cell>
          <cell r="E23" t="str">
            <v>Unit</v>
          </cell>
          <cell r="F23">
            <v>370502</v>
          </cell>
          <cell r="G23">
            <v>28669</v>
          </cell>
        </row>
        <row r="24">
          <cell r="B24" t="str">
            <v>SA4</v>
          </cell>
          <cell r="C24" t="str">
            <v>SA 4</v>
          </cell>
          <cell r="E24" t="str">
            <v>Unit</v>
          </cell>
          <cell r="F24">
            <v>1104408</v>
          </cell>
          <cell r="G24">
            <v>47852</v>
          </cell>
        </row>
        <row r="25">
          <cell r="B25" t="str">
            <v>SA4'</v>
          </cell>
          <cell r="C25" t="str">
            <v>SA 4'</v>
          </cell>
          <cell r="E25" t="str">
            <v>Unit</v>
          </cell>
          <cell r="F25">
            <v>687159</v>
          </cell>
          <cell r="G25">
            <v>42562</v>
          </cell>
        </row>
        <row r="26">
          <cell r="B26" t="str">
            <v>SA5</v>
          </cell>
          <cell r="C26" t="str">
            <v>SA 5</v>
          </cell>
          <cell r="E26" t="str">
            <v>Unit</v>
          </cell>
          <cell r="F26">
            <v>516447</v>
          </cell>
          <cell r="G26">
            <v>25503</v>
          </cell>
        </row>
        <row r="27">
          <cell r="B27" t="str">
            <v>SA5'</v>
          </cell>
          <cell r="C27" t="str">
            <v>SA 5'</v>
          </cell>
          <cell r="E27" t="str">
            <v>Unit</v>
          </cell>
          <cell r="F27">
            <v>325701</v>
          </cell>
          <cell r="G27">
            <v>21469</v>
          </cell>
        </row>
        <row r="28">
          <cell r="B28" t="str">
            <v>SA51</v>
          </cell>
          <cell r="C28" t="str">
            <v>SA 5 - 1</v>
          </cell>
          <cell r="E28" t="str">
            <v>Unit</v>
          </cell>
          <cell r="F28">
            <v>587961</v>
          </cell>
          <cell r="G28">
            <v>25503</v>
          </cell>
        </row>
        <row r="29">
          <cell r="B29" t="str">
            <v>SA51'</v>
          </cell>
          <cell r="C29" t="str">
            <v>SA 5 - 1'</v>
          </cell>
          <cell r="E29" t="str">
            <v>Unit</v>
          </cell>
          <cell r="F29">
            <v>361458</v>
          </cell>
          <cell r="G29">
            <v>21469</v>
          </cell>
        </row>
        <row r="30">
          <cell r="B30" t="str">
            <v>SA6</v>
          </cell>
          <cell r="C30" t="str">
            <v>SA 6</v>
          </cell>
          <cell r="E30" t="str">
            <v>Unit</v>
          </cell>
          <cell r="F30">
            <v>575490</v>
          </cell>
          <cell r="G30">
            <v>47852</v>
          </cell>
        </row>
        <row r="31">
          <cell r="B31" t="str">
            <v>SA6'</v>
          </cell>
          <cell r="C31" t="str">
            <v>SA 6'</v>
          </cell>
          <cell r="E31" t="str">
            <v>Unit</v>
          </cell>
          <cell r="F31">
            <v>622900</v>
          </cell>
          <cell r="G31">
            <v>42562</v>
          </cell>
        </row>
        <row r="32">
          <cell r="B32" t="str">
            <v>CA1</v>
          </cell>
          <cell r="C32" t="str">
            <v xml:space="preserve">CA 1 </v>
          </cell>
          <cell r="E32" t="str">
            <v>Unit</v>
          </cell>
          <cell r="F32">
            <v>304529.40000000002</v>
          </cell>
          <cell r="G32">
            <v>20429</v>
          </cell>
        </row>
        <row r="33">
          <cell r="B33" t="str">
            <v>CA1'</v>
          </cell>
          <cell r="C33" t="str">
            <v>CA 1'</v>
          </cell>
          <cell r="E33" t="str">
            <v>Unit</v>
          </cell>
          <cell r="F33">
            <v>256604.2</v>
          </cell>
          <cell r="G33">
            <v>16691</v>
          </cell>
        </row>
        <row r="34">
          <cell r="B34" t="str">
            <v>CA21</v>
          </cell>
          <cell r="C34" t="str">
            <v>CA 2 - 1</v>
          </cell>
          <cell r="E34" t="str">
            <v>Unit</v>
          </cell>
          <cell r="F34">
            <v>518231.19999999995</v>
          </cell>
          <cell r="G34">
            <v>33126</v>
          </cell>
        </row>
        <row r="35">
          <cell r="B35" t="str">
            <v>CA2'</v>
          </cell>
          <cell r="C35" t="str">
            <v>CA 2'</v>
          </cell>
          <cell r="E35" t="str">
            <v>Unit</v>
          </cell>
          <cell r="F35">
            <v>523504</v>
          </cell>
          <cell r="G35">
            <v>28669</v>
          </cell>
        </row>
        <row r="36">
          <cell r="B36" t="str">
            <v>CA3</v>
          </cell>
          <cell r="C36" t="str">
            <v>CA 3</v>
          </cell>
          <cell r="E36" t="str">
            <v>Unit</v>
          </cell>
          <cell r="F36">
            <v>412435.20000000001</v>
          </cell>
          <cell r="G36">
            <v>47852</v>
          </cell>
        </row>
        <row r="37">
          <cell r="B37" t="str">
            <v>CA3'</v>
          </cell>
          <cell r="C37" t="str">
            <v>CA 3'</v>
          </cell>
          <cell r="E37" t="str">
            <v>Unit</v>
          </cell>
          <cell r="F37">
            <v>428802</v>
          </cell>
          <cell r="G37">
            <v>28669</v>
          </cell>
        </row>
        <row r="38">
          <cell r="B38" t="str">
            <v>CA4</v>
          </cell>
          <cell r="C38" t="str">
            <v>CA 4</v>
          </cell>
          <cell r="E38" t="str">
            <v>Unit</v>
          </cell>
          <cell r="F38">
            <v>1066702</v>
          </cell>
          <cell r="G38">
            <v>25503</v>
          </cell>
        </row>
        <row r="39">
          <cell r="B39" t="str">
            <v>CA4'</v>
          </cell>
          <cell r="C39" t="str">
            <v>CA 4'</v>
          </cell>
          <cell r="E39" t="str">
            <v>Unit</v>
          </cell>
          <cell r="F39">
            <v>710371</v>
          </cell>
          <cell r="G39">
            <v>42562</v>
          </cell>
        </row>
        <row r="40">
          <cell r="B40" t="str">
            <v>CA5</v>
          </cell>
          <cell r="C40" t="str">
            <v>CA 5</v>
          </cell>
          <cell r="E40" t="str">
            <v>Unit</v>
          </cell>
          <cell r="F40">
            <v>487708</v>
          </cell>
          <cell r="G40">
            <v>25503</v>
          </cell>
        </row>
        <row r="41">
          <cell r="B41" t="str">
            <v>CA5'</v>
          </cell>
          <cell r="C41" t="str">
            <v>CA 5'</v>
          </cell>
          <cell r="E41" t="str">
            <v>Unit</v>
          </cell>
          <cell r="F41">
            <v>296962</v>
          </cell>
          <cell r="G41">
            <v>21469</v>
          </cell>
        </row>
        <row r="42">
          <cell r="B42" t="str">
            <v>CA51</v>
          </cell>
          <cell r="C42" t="str">
            <v>CA 5 - 1</v>
          </cell>
          <cell r="E42" t="str">
            <v>Unit</v>
          </cell>
          <cell r="F42">
            <v>559222</v>
          </cell>
          <cell r="G42">
            <v>25503</v>
          </cell>
        </row>
        <row r="43">
          <cell r="B43" t="str">
            <v>CA51'</v>
          </cell>
          <cell r="C43" t="str">
            <v>CA 5 - 1'</v>
          </cell>
          <cell r="E43" t="str">
            <v>Unit</v>
          </cell>
          <cell r="F43">
            <v>332719</v>
          </cell>
          <cell r="G43">
            <v>21469</v>
          </cell>
        </row>
        <row r="44">
          <cell r="B44" t="str">
            <v>CA6</v>
          </cell>
          <cell r="C44" t="str">
            <v>CA 6</v>
          </cell>
          <cell r="E44" t="str">
            <v>Unit</v>
          </cell>
          <cell r="F44">
            <v>918412</v>
          </cell>
          <cell r="G44">
            <v>47852</v>
          </cell>
        </row>
        <row r="45">
          <cell r="B45" t="str">
            <v>CA6'</v>
          </cell>
          <cell r="C45" t="str">
            <v>CA 6'</v>
          </cell>
          <cell r="E45" t="str">
            <v>Unit</v>
          </cell>
          <cell r="F45">
            <v>594161</v>
          </cell>
          <cell r="G45">
            <v>42562</v>
          </cell>
        </row>
        <row r="46">
          <cell r="B46" t="str">
            <v>P12C</v>
          </cell>
          <cell r="C46" t="str">
            <v>P12 C</v>
          </cell>
          <cell r="E46" t="str">
            <v>Unit</v>
          </cell>
          <cell r="F46">
            <v>373519</v>
          </cell>
          <cell r="G46">
            <v>38078</v>
          </cell>
        </row>
        <row r="47">
          <cell r="B47" t="str">
            <v>P12C'</v>
          </cell>
          <cell r="C47" t="str">
            <v>P12 C'</v>
          </cell>
          <cell r="E47" t="str">
            <v>Unit</v>
          </cell>
          <cell r="F47">
            <v>772632</v>
          </cell>
          <cell r="G47">
            <v>57117</v>
          </cell>
        </row>
        <row r="49">
          <cell r="B49" t="str">
            <v>bsA1</v>
          </cell>
          <cell r="C49" t="str">
            <v xml:space="preserve">    Bongkar SA 1 </v>
          </cell>
          <cell r="E49" t="str">
            <v>Unit</v>
          </cell>
        </row>
        <row r="50">
          <cell r="B50" t="str">
            <v>bsA1A</v>
          </cell>
          <cell r="C50" t="str">
            <v xml:space="preserve">    Bongkar SA 1 - A</v>
          </cell>
          <cell r="E50" t="str">
            <v>Unit</v>
          </cell>
        </row>
        <row r="51">
          <cell r="B51" t="str">
            <v>bsA1B</v>
          </cell>
          <cell r="C51" t="str">
            <v xml:space="preserve">    Bongkar SA 1 - B</v>
          </cell>
          <cell r="E51" t="str">
            <v>Unit</v>
          </cell>
        </row>
        <row r="52">
          <cell r="B52" t="str">
            <v>bsA2A</v>
          </cell>
          <cell r="C52" t="str">
            <v xml:space="preserve">    Bongkar SA 2 - A</v>
          </cell>
          <cell r="E52" t="str">
            <v>Unit</v>
          </cell>
        </row>
        <row r="53">
          <cell r="B53" t="str">
            <v>bsA21</v>
          </cell>
          <cell r="C53" t="str">
            <v xml:space="preserve">    Bongkar SA 2 - 1</v>
          </cell>
          <cell r="E53" t="str">
            <v>Unit</v>
          </cell>
        </row>
        <row r="54">
          <cell r="B54" t="str">
            <v>bsA3</v>
          </cell>
          <cell r="C54" t="str">
            <v xml:space="preserve">    Bongkar SA 3</v>
          </cell>
          <cell r="E54" t="str">
            <v>Unit</v>
          </cell>
        </row>
        <row r="55">
          <cell r="B55" t="str">
            <v>bsA4</v>
          </cell>
          <cell r="C55" t="str">
            <v xml:space="preserve">    Bongkar SA 4</v>
          </cell>
          <cell r="E55" t="str">
            <v>Unit</v>
          </cell>
        </row>
        <row r="56">
          <cell r="B56" t="str">
            <v>bsA5</v>
          </cell>
          <cell r="C56" t="str">
            <v xml:space="preserve">    Bongkar SA 5</v>
          </cell>
          <cell r="E56" t="str">
            <v>Unit</v>
          </cell>
        </row>
        <row r="57">
          <cell r="B57" t="str">
            <v>bsA51</v>
          </cell>
          <cell r="C57" t="str">
            <v xml:space="preserve">    Bongkar SA 5 - 1</v>
          </cell>
          <cell r="E57" t="str">
            <v>Unit</v>
          </cell>
        </row>
        <row r="58">
          <cell r="B58" t="str">
            <v>bsA52</v>
          </cell>
          <cell r="C58" t="str">
            <v xml:space="preserve">    Bongkar SA 5 - 2</v>
          </cell>
          <cell r="E58" t="str">
            <v>Unit</v>
          </cell>
        </row>
        <row r="59">
          <cell r="B59" t="str">
            <v>bsA53</v>
          </cell>
          <cell r="C59" t="str">
            <v xml:space="preserve">    Bongkar SA 5 - 3</v>
          </cell>
          <cell r="E59" t="str">
            <v>Unit</v>
          </cell>
        </row>
        <row r="60">
          <cell r="B60" t="str">
            <v>bsA54</v>
          </cell>
          <cell r="C60" t="str">
            <v xml:space="preserve">    Bongkar SA 5 - 4</v>
          </cell>
          <cell r="E60" t="str">
            <v>Unit</v>
          </cell>
        </row>
        <row r="61">
          <cell r="B61" t="str">
            <v>bsA6</v>
          </cell>
          <cell r="C61" t="str">
            <v xml:space="preserve">    Bongkar SA 6</v>
          </cell>
          <cell r="E61" t="str">
            <v>Unit</v>
          </cell>
        </row>
        <row r="62">
          <cell r="B62" t="str">
            <v>bcA1</v>
          </cell>
          <cell r="C62" t="str">
            <v xml:space="preserve">    Bongkar CA 1 </v>
          </cell>
          <cell r="E62" t="str">
            <v>Unit</v>
          </cell>
        </row>
        <row r="63">
          <cell r="B63" t="str">
            <v>bcA1A</v>
          </cell>
          <cell r="C63" t="str">
            <v xml:space="preserve">    Bongkar CA 1 - A</v>
          </cell>
          <cell r="E63" t="str">
            <v>Unit</v>
          </cell>
        </row>
        <row r="64">
          <cell r="B64" t="str">
            <v>bcA1B</v>
          </cell>
          <cell r="C64" t="str">
            <v xml:space="preserve">    Bongkar CA 1 - B</v>
          </cell>
          <cell r="E64" t="str">
            <v>Unit</v>
          </cell>
        </row>
        <row r="65">
          <cell r="B65" t="str">
            <v>bcA2A</v>
          </cell>
          <cell r="C65" t="str">
            <v xml:space="preserve">    Bongkar CA 2 - A</v>
          </cell>
          <cell r="E65" t="str">
            <v>Unit</v>
          </cell>
        </row>
        <row r="66">
          <cell r="B66" t="str">
            <v>bcA21</v>
          </cell>
          <cell r="C66" t="str">
            <v xml:space="preserve">    Bongkar CA 2 - 1</v>
          </cell>
          <cell r="E66" t="str">
            <v>Unit</v>
          </cell>
        </row>
        <row r="67">
          <cell r="B67" t="str">
            <v>bcA3</v>
          </cell>
          <cell r="C67" t="str">
            <v xml:space="preserve">    Bongkar CA 3</v>
          </cell>
          <cell r="E67" t="str">
            <v>Unit</v>
          </cell>
        </row>
        <row r="68">
          <cell r="B68" t="str">
            <v>bcA4</v>
          </cell>
          <cell r="C68" t="str">
            <v xml:space="preserve">    Bongkar CA 4</v>
          </cell>
          <cell r="E68" t="str">
            <v>Unit</v>
          </cell>
        </row>
        <row r="69">
          <cell r="B69" t="str">
            <v>bcA5</v>
          </cell>
          <cell r="C69" t="str">
            <v xml:space="preserve">    Bongkar CA 5</v>
          </cell>
          <cell r="E69" t="str">
            <v>Unit</v>
          </cell>
        </row>
        <row r="70">
          <cell r="B70" t="str">
            <v>bcA51</v>
          </cell>
          <cell r="C70" t="str">
            <v xml:space="preserve">    Bongkar CA 5 - 1</v>
          </cell>
          <cell r="E70" t="str">
            <v>Unit</v>
          </cell>
        </row>
        <row r="71">
          <cell r="B71" t="str">
            <v>bcA52</v>
          </cell>
          <cell r="C71" t="str">
            <v xml:space="preserve">    Bongkar CA 5 - 2</v>
          </cell>
          <cell r="E71" t="str">
            <v>Unit</v>
          </cell>
        </row>
        <row r="72">
          <cell r="B72" t="str">
            <v>bcA53</v>
          </cell>
          <cell r="C72" t="str">
            <v xml:space="preserve">    Bongkar CA 5 - 3</v>
          </cell>
          <cell r="E72" t="str">
            <v>Unit</v>
          </cell>
        </row>
        <row r="73">
          <cell r="B73" t="str">
            <v>bcA54</v>
          </cell>
          <cell r="C73" t="str">
            <v xml:space="preserve">    Bongkar CA 5 - 4</v>
          </cell>
          <cell r="E73" t="str">
            <v>Unit</v>
          </cell>
        </row>
        <row r="74">
          <cell r="B74" t="str">
            <v>bcA6</v>
          </cell>
          <cell r="C74" t="str">
            <v xml:space="preserve">    Bongkar CA 6</v>
          </cell>
          <cell r="E74" t="str">
            <v>Unit</v>
          </cell>
        </row>
        <row r="75">
          <cell r="B75" t="str">
            <v>bpbp</v>
          </cell>
          <cell r="C75" t="str">
            <v xml:space="preserve">    Bongkar PENGHALANG  PANJAT</v>
          </cell>
          <cell r="E75" t="str">
            <v>Unit</v>
          </cell>
        </row>
        <row r="76">
          <cell r="B76" t="str">
            <v>bp12A</v>
          </cell>
          <cell r="C76" t="str">
            <v xml:space="preserve">    Bongkar P12 A</v>
          </cell>
          <cell r="E76" t="str">
            <v>Unit</v>
          </cell>
        </row>
        <row r="77">
          <cell r="B77" t="str">
            <v>bp12B</v>
          </cell>
          <cell r="C77" t="str">
            <v xml:space="preserve">    Bongkar P12 B</v>
          </cell>
          <cell r="E77" t="str">
            <v>Unit</v>
          </cell>
        </row>
        <row r="78">
          <cell r="B78" t="str">
            <v>bp12c</v>
          </cell>
          <cell r="C78" t="str">
            <v xml:space="preserve">    Bongkar P12 C</v>
          </cell>
          <cell r="E78" t="str">
            <v>Unit</v>
          </cell>
        </row>
        <row r="81">
          <cell r="C81" t="str">
            <v>KONSTRUKSI JTM 1 PHASA - 3 PHASA</v>
          </cell>
        </row>
        <row r="82">
          <cell r="B82" t="str">
            <v>B1</v>
          </cell>
          <cell r="C82" t="str">
            <v>B 1</v>
          </cell>
          <cell r="E82" t="str">
            <v>Unit</v>
          </cell>
          <cell r="F82">
            <v>751217.6</v>
          </cell>
          <cell r="G82">
            <v>49284</v>
          </cell>
        </row>
        <row r="83">
          <cell r="B83" t="str">
            <v>B1N</v>
          </cell>
          <cell r="C83" t="str">
            <v>B 1-N</v>
          </cell>
          <cell r="E83" t="str">
            <v>Unit</v>
          </cell>
          <cell r="F83">
            <v>818068.6</v>
          </cell>
          <cell r="G83">
            <v>49284</v>
          </cell>
        </row>
        <row r="84">
          <cell r="B84" t="str">
            <v>B1A</v>
          </cell>
          <cell r="C84" t="str">
            <v>B 1-A</v>
          </cell>
          <cell r="E84" t="str">
            <v>Unit</v>
          </cell>
          <cell r="F84">
            <v>496055.6</v>
          </cell>
          <cell r="G84">
            <v>49284</v>
          </cell>
        </row>
        <row r="85">
          <cell r="B85" t="str">
            <v>B2</v>
          </cell>
          <cell r="C85" t="str">
            <v>B 2</v>
          </cell>
          <cell r="E85" t="str">
            <v>Unit</v>
          </cell>
          <cell r="F85">
            <v>1453357.6</v>
          </cell>
          <cell r="G85">
            <v>60098</v>
          </cell>
        </row>
        <row r="86">
          <cell r="B86" t="str">
            <v>B2N</v>
          </cell>
          <cell r="C86" t="str">
            <v>B 2-N</v>
          </cell>
          <cell r="E86" t="str">
            <v>Unit</v>
          </cell>
          <cell r="F86">
            <v>1520208.6</v>
          </cell>
          <cell r="G86">
            <v>60098</v>
          </cell>
        </row>
        <row r="87">
          <cell r="B87" t="str">
            <v>B3</v>
          </cell>
          <cell r="C87" t="str">
            <v>B 3</v>
          </cell>
          <cell r="E87" t="str">
            <v>Unit</v>
          </cell>
          <cell r="F87">
            <v>2346862.4</v>
          </cell>
          <cell r="G87">
            <v>60098</v>
          </cell>
        </row>
        <row r="88">
          <cell r="B88" t="str">
            <v>B4</v>
          </cell>
          <cell r="C88" t="str">
            <v>B 4</v>
          </cell>
          <cell r="E88" t="str">
            <v>Unit</v>
          </cell>
          <cell r="F88">
            <v>3261244.8</v>
          </cell>
          <cell r="G88">
            <v>124185</v>
          </cell>
        </row>
        <row r="89">
          <cell r="B89" t="str">
            <v>B5</v>
          </cell>
          <cell r="C89" t="str">
            <v>B 5</v>
          </cell>
          <cell r="E89" t="str">
            <v>Unit</v>
          </cell>
          <cell r="F89">
            <v>1567989</v>
          </cell>
          <cell r="G89">
            <v>60098</v>
          </cell>
        </row>
        <row r="91">
          <cell r="C91" t="str">
            <v>KONSTRUKSI JTM 3 PHASA</v>
          </cell>
        </row>
        <row r="92">
          <cell r="B92" t="str">
            <v>CC1</v>
          </cell>
          <cell r="C92" t="str">
            <v>CC 1</v>
          </cell>
          <cell r="E92" t="str">
            <v>Unit</v>
          </cell>
          <cell r="F92">
            <v>778643.4</v>
          </cell>
          <cell r="G92">
            <v>52241</v>
          </cell>
        </row>
        <row r="93">
          <cell r="B93" t="str">
            <v>CC1'</v>
          </cell>
          <cell r="C93" t="str">
            <v>CC 1'</v>
          </cell>
          <cell r="E93" t="str">
            <v>Unit</v>
          </cell>
          <cell r="F93">
            <v>732710.2</v>
          </cell>
          <cell r="G93">
            <v>46702</v>
          </cell>
        </row>
        <row r="94">
          <cell r="B94" t="str">
            <v>CC11</v>
          </cell>
          <cell r="C94" t="str">
            <v>CC 1-1</v>
          </cell>
          <cell r="E94" t="str">
            <v>Unit</v>
          </cell>
          <cell r="F94">
            <v>1154096.3999999999</v>
          </cell>
          <cell r="G94">
            <v>52241</v>
          </cell>
        </row>
        <row r="95">
          <cell r="B95" t="str">
            <v>CC11'</v>
          </cell>
          <cell r="C95" t="str">
            <v>CC 1-1'</v>
          </cell>
          <cell r="E95" t="str">
            <v>Unit</v>
          </cell>
          <cell r="F95">
            <v>1110794.3999999999</v>
          </cell>
          <cell r="G95">
            <v>48636</v>
          </cell>
        </row>
        <row r="96">
          <cell r="B96" t="str">
            <v>CC1A</v>
          </cell>
          <cell r="C96" t="str">
            <v>CC 1 - A</v>
          </cell>
          <cell r="E96" t="str">
            <v>Unit</v>
          </cell>
          <cell r="F96">
            <v>1050509.3999999999</v>
          </cell>
          <cell r="G96">
            <v>48636</v>
          </cell>
        </row>
        <row r="97">
          <cell r="B97" t="str">
            <v>CC1A'</v>
          </cell>
          <cell r="C97" t="str">
            <v>CC 1 - A'</v>
          </cell>
          <cell r="E97" t="str">
            <v>Unit</v>
          </cell>
          <cell r="F97">
            <v>1002584.2</v>
          </cell>
          <cell r="G97">
            <v>48636</v>
          </cell>
        </row>
        <row r="98">
          <cell r="B98" t="str">
            <v>CC1AN</v>
          </cell>
          <cell r="C98" t="str">
            <v>CC 1 - AN</v>
          </cell>
          <cell r="E98" t="str">
            <v>Unit</v>
          </cell>
          <cell r="F98">
            <v>1040417.3999999999</v>
          </cell>
          <cell r="G98">
            <v>52241</v>
          </cell>
        </row>
        <row r="99">
          <cell r="B99" t="str">
            <v>CC2</v>
          </cell>
          <cell r="C99" t="str">
            <v xml:space="preserve">CC 2 </v>
          </cell>
          <cell r="E99" t="str">
            <v>Unit</v>
          </cell>
          <cell r="F99">
            <v>760879.4</v>
          </cell>
          <cell r="G99">
            <v>63704</v>
          </cell>
        </row>
        <row r="100">
          <cell r="B100" t="str">
            <v>CC2'</v>
          </cell>
          <cell r="C100" t="str">
            <v>CC 2'</v>
          </cell>
          <cell r="E100" t="str">
            <v>Unit</v>
          </cell>
          <cell r="F100">
            <v>443318.2</v>
          </cell>
          <cell r="G100">
            <v>57516</v>
          </cell>
        </row>
        <row r="101">
          <cell r="B101" t="str">
            <v>CC2A</v>
          </cell>
          <cell r="C101" t="str">
            <v>CC 2 - A</v>
          </cell>
          <cell r="E101" t="str">
            <v>Unit</v>
          </cell>
          <cell r="F101">
            <v>2071144.6</v>
          </cell>
          <cell r="G101">
            <v>63704</v>
          </cell>
        </row>
        <row r="102">
          <cell r="B102" t="str">
            <v>CC2A'</v>
          </cell>
          <cell r="C102" t="str">
            <v>CC 2 - A'</v>
          </cell>
          <cell r="E102" t="str">
            <v>Unit</v>
          </cell>
          <cell r="F102">
            <v>2065795.4</v>
          </cell>
          <cell r="G102">
            <v>57516</v>
          </cell>
        </row>
        <row r="103">
          <cell r="B103" t="str">
            <v>CC21</v>
          </cell>
          <cell r="C103" t="str">
            <v>CC 2 - 1</v>
          </cell>
          <cell r="E103" t="str">
            <v>Unit</v>
          </cell>
          <cell r="F103">
            <v>2649858.6</v>
          </cell>
          <cell r="G103">
            <v>63704</v>
          </cell>
        </row>
        <row r="104">
          <cell r="B104" t="str">
            <v>CC3</v>
          </cell>
          <cell r="C104" t="str">
            <v>CC 3</v>
          </cell>
          <cell r="E104" t="str">
            <v>Unit</v>
          </cell>
          <cell r="F104">
            <v>1375642.2</v>
          </cell>
          <cell r="G104">
            <v>63704</v>
          </cell>
        </row>
        <row r="105">
          <cell r="B105" t="str">
            <v>CC3'</v>
          </cell>
          <cell r="C105" t="str">
            <v>CC 3'</v>
          </cell>
          <cell r="E105" t="str">
            <v>Unit</v>
          </cell>
          <cell r="F105">
            <v>1148412</v>
          </cell>
          <cell r="G105">
            <v>57516</v>
          </cell>
        </row>
        <row r="106">
          <cell r="B106" t="str">
            <v>CC7</v>
          </cell>
          <cell r="C106" t="str">
            <v>CC 7</v>
          </cell>
          <cell r="E106" t="str">
            <v>Unit</v>
          </cell>
          <cell r="F106">
            <v>2085410</v>
          </cell>
          <cell r="G106">
            <v>63704</v>
          </cell>
        </row>
        <row r="107">
          <cell r="B107" t="str">
            <v>CC7'</v>
          </cell>
          <cell r="C107" t="str">
            <v>CC 7'</v>
          </cell>
          <cell r="E107" t="str">
            <v>Unit</v>
          </cell>
          <cell r="F107">
            <v>1951669</v>
          </cell>
          <cell r="G107">
            <v>57516</v>
          </cell>
        </row>
        <row r="108">
          <cell r="B108" t="str">
            <v>CC7A</v>
          </cell>
          <cell r="C108" t="str">
            <v>CC 7 - A</v>
          </cell>
          <cell r="E108" t="str">
            <v>Unit</v>
          </cell>
          <cell r="F108">
            <v>1915251</v>
          </cell>
          <cell r="G108">
            <v>81177</v>
          </cell>
        </row>
        <row r="109">
          <cell r="B109" t="str">
            <v>CC7A'</v>
          </cell>
          <cell r="C109" t="str">
            <v>CC 7 - A'</v>
          </cell>
          <cell r="E109" t="str">
            <v>Unit</v>
          </cell>
          <cell r="F109">
            <v>1761324</v>
          </cell>
          <cell r="G109">
            <v>73991</v>
          </cell>
        </row>
        <row r="110">
          <cell r="B110" t="str">
            <v>CC8</v>
          </cell>
          <cell r="C110" t="str">
            <v>CC 8</v>
          </cell>
          <cell r="E110" t="str">
            <v>Unit</v>
          </cell>
          <cell r="F110">
            <v>3958655.2</v>
          </cell>
          <cell r="G110">
            <v>131637</v>
          </cell>
        </row>
        <row r="111">
          <cell r="B111" t="str">
            <v>CC8A</v>
          </cell>
          <cell r="C111" t="str">
            <v>CC 8 - A</v>
          </cell>
          <cell r="E111" t="str">
            <v>Unit</v>
          </cell>
          <cell r="F111">
            <v>4636191.2</v>
          </cell>
          <cell r="G111">
            <v>131637</v>
          </cell>
        </row>
        <row r="112">
          <cell r="B112" t="str">
            <v>CC8A'</v>
          </cell>
          <cell r="C112" t="str">
            <v>CC 8 - A'</v>
          </cell>
          <cell r="E112" t="str">
            <v>Unit</v>
          </cell>
          <cell r="F112">
            <v>4670393.2</v>
          </cell>
          <cell r="G112">
            <v>121594</v>
          </cell>
        </row>
        <row r="113">
          <cell r="B113" t="str">
            <v>SC1</v>
          </cell>
          <cell r="C113" t="str">
            <v>SC 1</v>
          </cell>
          <cell r="E113" t="str">
            <v>Unit</v>
          </cell>
          <cell r="F113">
            <v>796388.4</v>
          </cell>
          <cell r="G113">
            <v>52241</v>
          </cell>
        </row>
        <row r="114">
          <cell r="B114" t="str">
            <v>SC1'</v>
          </cell>
          <cell r="C114" t="str">
            <v>SC 1'</v>
          </cell>
          <cell r="E114" t="str">
            <v>Unit</v>
          </cell>
          <cell r="F114">
            <v>732710.2</v>
          </cell>
          <cell r="G114">
            <v>48636</v>
          </cell>
        </row>
        <row r="115">
          <cell r="B115" t="str">
            <v>SC1A</v>
          </cell>
          <cell r="C115" t="str">
            <v>SC 1 - A</v>
          </cell>
          <cell r="E115" t="str">
            <v>Unit</v>
          </cell>
          <cell r="F115">
            <v>1124262.3999999999</v>
          </cell>
          <cell r="G115">
            <v>52241</v>
          </cell>
        </row>
        <row r="116">
          <cell r="B116" t="str">
            <v>SC1A'</v>
          </cell>
          <cell r="C116" t="str">
            <v>SC 1 - A'</v>
          </cell>
          <cell r="E116" t="str">
            <v>Unit</v>
          </cell>
          <cell r="F116">
            <v>1002584.2</v>
          </cell>
          <cell r="G116">
            <v>48636</v>
          </cell>
        </row>
        <row r="117">
          <cell r="B117" t="str">
            <v>SC2</v>
          </cell>
          <cell r="C117" t="str">
            <v xml:space="preserve">SC 2 </v>
          </cell>
          <cell r="E117" t="str">
            <v>Unit</v>
          </cell>
          <cell r="F117">
            <v>788385.4</v>
          </cell>
          <cell r="G117">
            <v>63074</v>
          </cell>
        </row>
        <row r="118">
          <cell r="B118" t="str">
            <v>SC2'</v>
          </cell>
          <cell r="C118" t="str">
            <v>SC 2'</v>
          </cell>
          <cell r="E118" t="str">
            <v>Unit</v>
          </cell>
          <cell r="F118">
            <v>587018.19999999995</v>
          </cell>
          <cell r="G118">
            <v>57516</v>
          </cell>
        </row>
        <row r="119">
          <cell r="B119" t="str">
            <v>SC2A</v>
          </cell>
          <cell r="C119" t="str">
            <v>SC 2 - A</v>
          </cell>
          <cell r="E119" t="str">
            <v>Unit</v>
          </cell>
          <cell r="F119">
            <v>2077067.6</v>
          </cell>
          <cell r="G119">
            <v>63074</v>
          </cell>
        </row>
        <row r="120">
          <cell r="B120" t="str">
            <v>SC2A'</v>
          </cell>
          <cell r="C120" t="str">
            <v>SC 2 - A'</v>
          </cell>
          <cell r="E120" t="str">
            <v>Unit</v>
          </cell>
          <cell r="F120">
            <v>1989278.4</v>
          </cell>
          <cell r="G120">
            <v>57516</v>
          </cell>
        </row>
        <row r="121">
          <cell r="B121" t="str">
            <v>SC3</v>
          </cell>
          <cell r="C121" t="str">
            <v>SC 3</v>
          </cell>
          <cell r="E121" t="str">
            <v>Unit</v>
          </cell>
          <cell r="F121">
            <v>1333525.2</v>
          </cell>
          <cell r="G121">
            <v>66079.318535999992</v>
          </cell>
        </row>
        <row r="122">
          <cell r="B122" t="str">
            <v>SC3'</v>
          </cell>
          <cell r="C122" t="str">
            <v>SC 3'</v>
          </cell>
          <cell r="E122" t="str">
            <v>Unit</v>
          </cell>
          <cell r="F122">
            <v>1344647</v>
          </cell>
          <cell r="G122">
            <v>57516</v>
          </cell>
        </row>
        <row r="123">
          <cell r="B123" t="str">
            <v>SC7</v>
          </cell>
          <cell r="C123" t="str">
            <v>SC 7</v>
          </cell>
          <cell r="E123" t="str">
            <v>Unit</v>
          </cell>
          <cell r="F123">
            <v>2150760</v>
          </cell>
          <cell r="G123">
            <v>66079.318535999992</v>
          </cell>
        </row>
        <row r="124">
          <cell r="B124" t="str">
            <v>SC7'</v>
          </cell>
          <cell r="C124" t="str">
            <v>SC 7'</v>
          </cell>
          <cell r="E124" t="str">
            <v>Unit</v>
          </cell>
          <cell r="F124">
            <v>2009426</v>
          </cell>
          <cell r="G124">
            <v>57516</v>
          </cell>
        </row>
        <row r="125">
          <cell r="B125" t="str">
            <v>SC7A</v>
          </cell>
          <cell r="C125" t="str">
            <v>SC 7 - A</v>
          </cell>
          <cell r="E125" t="str">
            <v>Unit</v>
          </cell>
          <cell r="F125">
            <v>1978838</v>
          </cell>
          <cell r="G125">
            <v>81177</v>
          </cell>
        </row>
        <row r="126">
          <cell r="B126" t="str">
            <v>SC7A'</v>
          </cell>
          <cell r="C126" t="str">
            <v>SC 7 - A'</v>
          </cell>
          <cell r="E126" t="str">
            <v>Unit</v>
          </cell>
          <cell r="F126">
            <v>1832294</v>
          </cell>
          <cell r="G126">
            <v>73991</v>
          </cell>
        </row>
        <row r="127">
          <cell r="B127" t="str">
            <v>SC8</v>
          </cell>
          <cell r="C127" t="str">
            <v>SC 8</v>
          </cell>
          <cell r="E127" t="str">
            <v>Unit</v>
          </cell>
          <cell r="F127">
            <v>3318971.2</v>
          </cell>
          <cell r="G127">
            <v>131637</v>
          </cell>
        </row>
        <row r="128">
          <cell r="B128" t="str">
            <v>SC8A</v>
          </cell>
          <cell r="C128" t="str">
            <v>SC 8 - A</v>
          </cell>
          <cell r="E128" t="str">
            <v>Unit</v>
          </cell>
          <cell r="F128">
            <v>4330391.2</v>
          </cell>
          <cell r="G128">
            <v>131637</v>
          </cell>
        </row>
        <row r="129">
          <cell r="B129" t="str">
            <v>SC8A'</v>
          </cell>
          <cell r="C129" t="str">
            <v>SC 8 - A'</v>
          </cell>
          <cell r="E129" t="str">
            <v>Unit</v>
          </cell>
          <cell r="F129">
            <v>4402355.2</v>
          </cell>
          <cell r="G129">
            <v>121594</v>
          </cell>
        </row>
        <row r="130">
          <cell r="B130" t="str">
            <v>SC9</v>
          </cell>
          <cell r="C130" t="str">
            <v>SC 9</v>
          </cell>
          <cell r="E130" t="str">
            <v>Unit</v>
          </cell>
          <cell r="F130">
            <v>1144977</v>
          </cell>
          <cell r="G130">
            <v>52241</v>
          </cell>
        </row>
        <row r="131">
          <cell r="B131" t="str">
            <v>SC10</v>
          </cell>
          <cell r="C131" t="str">
            <v>SC 10</v>
          </cell>
          <cell r="E131" t="str">
            <v>Unit</v>
          </cell>
          <cell r="F131">
            <v>1188791</v>
          </cell>
          <cell r="G131">
            <v>63704</v>
          </cell>
        </row>
        <row r="132">
          <cell r="B132" t="str">
            <v>SC11</v>
          </cell>
          <cell r="C132" t="str">
            <v>SC 11</v>
          </cell>
          <cell r="E132" t="str">
            <v>Unit</v>
          </cell>
          <cell r="F132">
            <v>2350437</v>
          </cell>
          <cell r="G132">
            <v>63704</v>
          </cell>
        </row>
        <row r="133">
          <cell r="B133" t="str">
            <v>SC12</v>
          </cell>
          <cell r="C133" t="str">
            <v>SC 12</v>
          </cell>
          <cell r="E133" t="str">
            <v>Unit</v>
          </cell>
          <cell r="F133">
            <v>2519027</v>
          </cell>
          <cell r="G133">
            <v>63704</v>
          </cell>
        </row>
        <row r="135">
          <cell r="C135" t="str">
            <v>KONSTRUKSI JTM DOUBLE  3 PHASA</v>
          </cell>
        </row>
        <row r="137">
          <cell r="B137" t="str">
            <v>DC1</v>
          </cell>
          <cell r="C137" t="str">
            <v>DC.1</v>
          </cell>
          <cell r="E137" t="str">
            <v>Unit</v>
          </cell>
          <cell r="F137">
            <v>2371938</v>
          </cell>
          <cell r="G137">
            <v>81283</v>
          </cell>
        </row>
        <row r="138">
          <cell r="B138" t="str">
            <v>DC2</v>
          </cell>
          <cell r="C138" t="str">
            <v>DC.2</v>
          </cell>
          <cell r="E138" t="str">
            <v>Unit</v>
          </cell>
          <cell r="F138">
            <v>4696364</v>
          </cell>
          <cell r="G138">
            <v>99119</v>
          </cell>
        </row>
        <row r="139">
          <cell r="B139" t="str">
            <v>DC3</v>
          </cell>
          <cell r="C139" t="str">
            <v>DC.3</v>
          </cell>
          <cell r="E139" t="str">
            <v>Unit</v>
          </cell>
          <cell r="F139">
            <v>7375501</v>
          </cell>
          <cell r="G139">
            <v>99119</v>
          </cell>
        </row>
        <row r="140">
          <cell r="B140" t="str">
            <v>DC4</v>
          </cell>
          <cell r="C140" t="str">
            <v>DC.4</v>
          </cell>
          <cell r="E140" t="str">
            <v>Unit</v>
          </cell>
          <cell r="F140">
            <v>7099064.4000000004</v>
          </cell>
          <cell r="G140">
            <v>204818</v>
          </cell>
        </row>
        <row r="141">
          <cell r="B141" t="str">
            <v>DC5</v>
          </cell>
          <cell r="C141" t="str">
            <v>DC.5</v>
          </cell>
          <cell r="E141" t="str">
            <v>Unit</v>
          </cell>
          <cell r="F141">
            <v>3334388</v>
          </cell>
          <cell r="G141">
            <v>99119</v>
          </cell>
        </row>
        <row r="144">
          <cell r="C144" t="str">
            <v>KONSTRUKSI GUY, PENTANAHAN DAN</v>
          </cell>
        </row>
        <row r="145">
          <cell r="C145" t="str">
            <v>PERLENGKAPAN TAMBAHAN</v>
          </cell>
        </row>
        <row r="146">
          <cell r="B146" t="str">
            <v>CM52</v>
          </cell>
          <cell r="C146" t="str">
            <v>CM 5 - 2 ( Isolator Top Pole )</v>
          </cell>
          <cell r="E146" t="str">
            <v>Unit</v>
          </cell>
          <cell r="F146">
            <v>290874.2</v>
          </cell>
          <cell r="G146">
            <v>19272</v>
          </cell>
        </row>
        <row r="147">
          <cell r="B147" t="str">
            <v>CM53</v>
          </cell>
          <cell r="C147" t="str">
            <v>CM 5 - 3 ( Pole Band )</v>
          </cell>
          <cell r="E147" t="str">
            <v>Unit</v>
          </cell>
          <cell r="F147">
            <v>44153</v>
          </cell>
          <cell r="G147">
            <v>14485</v>
          </cell>
        </row>
        <row r="148">
          <cell r="B148" t="str">
            <v>CM54</v>
          </cell>
          <cell r="C148" t="str">
            <v xml:space="preserve">CM 5 - 4 ( Adapter horisontal pad Pole ) </v>
          </cell>
          <cell r="E148" t="str">
            <v>Unit</v>
          </cell>
          <cell r="F148">
            <v>213221</v>
          </cell>
          <cell r="G148">
            <v>19272</v>
          </cell>
        </row>
        <row r="149">
          <cell r="B149" t="str">
            <v>CM55</v>
          </cell>
          <cell r="C149" t="str">
            <v>CM 5 - 5</v>
          </cell>
          <cell r="E149" t="str">
            <v>Unit</v>
          </cell>
          <cell r="F149">
            <v>171060</v>
          </cell>
          <cell r="G149">
            <v>19272</v>
          </cell>
        </row>
        <row r="150">
          <cell r="B150" t="str">
            <v>CM56</v>
          </cell>
          <cell r="C150" t="str">
            <v>CM 5 - 6 ( Arrester )</v>
          </cell>
          <cell r="E150" t="str">
            <v>Unit</v>
          </cell>
          <cell r="F150">
            <v>1139660</v>
          </cell>
          <cell r="G150">
            <v>56144</v>
          </cell>
        </row>
        <row r="151">
          <cell r="B151" t="str">
            <v>CM58</v>
          </cell>
          <cell r="C151" t="str">
            <v>CM 5 - 8 (Suspension dengan Pole band)</v>
          </cell>
          <cell r="E151" t="str">
            <v>Unit</v>
          </cell>
          <cell r="F151">
            <v>368259</v>
          </cell>
          <cell r="G151">
            <v>31645</v>
          </cell>
        </row>
        <row r="152">
          <cell r="B152" t="str">
            <v>CM59</v>
          </cell>
          <cell r="C152" t="str">
            <v>CM 5 - 9 ( FCO )</v>
          </cell>
          <cell r="E152" t="str">
            <v>Unit</v>
          </cell>
          <cell r="F152">
            <v>1690000</v>
          </cell>
          <cell r="G152">
            <v>56144</v>
          </cell>
        </row>
        <row r="153">
          <cell r="B153" t="str">
            <v>CM512</v>
          </cell>
          <cell r="C153" t="str">
            <v>CM 5 - 12</v>
          </cell>
          <cell r="E153" t="str">
            <v>Unit</v>
          </cell>
          <cell r="F153">
            <v>289754</v>
          </cell>
          <cell r="G153">
            <v>49636.901411999992</v>
          </cell>
        </row>
        <row r="154">
          <cell r="B154" t="str">
            <v>CM513</v>
          </cell>
          <cell r="C154" t="str">
            <v>CM 5 - 13</v>
          </cell>
          <cell r="E154" t="str">
            <v>Unit</v>
          </cell>
          <cell r="F154">
            <v>110744</v>
          </cell>
          <cell r="G154">
            <v>34794.342828000001</v>
          </cell>
        </row>
        <row r="155">
          <cell r="B155" t="str">
            <v>CM516</v>
          </cell>
          <cell r="C155" t="str">
            <v>CM 5 - 16</v>
          </cell>
          <cell r="E155" t="str">
            <v>Unit</v>
          </cell>
          <cell r="F155">
            <v>563279</v>
          </cell>
          <cell r="G155">
            <v>49636.901411999992</v>
          </cell>
        </row>
        <row r="156">
          <cell r="B156" t="str">
            <v>CM520</v>
          </cell>
          <cell r="C156" t="str">
            <v>CM 5 - 20 (Suspension  Pole band)</v>
          </cell>
          <cell r="E156" t="str">
            <v>Unit</v>
          </cell>
          <cell r="F156">
            <v>323110</v>
          </cell>
          <cell r="G156">
            <v>31645</v>
          </cell>
        </row>
        <row r="157">
          <cell r="B157" t="str">
            <v>CM211</v>
          </cell>
          <cell r="C157" t="str">
            <v>CM 2 - 11</v>
          </cell>
          <cell r="E157" t="str">
            <v>Unit</v>
          </cell>
          <cell r="F157">
            <v>278070.5</v>
          </cell>
          <cell r="G157">
            <v>42046</v>
          </cell>
        </row>
        <row r="158">
          <cell r="B158" t="str">
            <v>CM212</v>
          </cell>
          <cell r="C158" t="str">
            <v>CM 2 - 12</v>
          </cell>
          <cell r="E158" t="str">
            <v>Unit</v>
          </cell>
          <cell r="F158">
            <v>62730.399999999994</v>
          </cell>
          <cell r="G158">
            <v>9265</v>
          </cell>
        </row>
        <row r="159">
          <cell r="B159" t="str">
            <v>CM212A</v>
          </cell>
          <cell r="C159" t="str">
            <v>CM 2 - 12A</v>
          </cell>
          <cell r="E159" t="str">
            <v>Unit</v>
          </cell>
          <cell r="F159">
            <v>66617</v>
          </cell>
          <cell r="G159">
            <v>12495</v>
          </cell>
        </row>
        <row r="160">
          <cell r="B160" t="str">
            <v>CM215</v>
          </cell>
          <cell r="C160" t="str">
            <v>CM 2 - 15</v>
          </cell>
          <cell r="E160" t="str">
            <v>Unit</v>
          </cell>
          <cell r="F160">
            <v>2488534</v>
          </cell>
          <cell r="G160">
            <v>130522</v>
          </cell>
        </row>
        <row r="161">
          <cell r="B161" t="str">
            <v>CM34</v>
          </cell>
          <cell r="C161" t="str">
            <v>CM 3 - 4</v>
          </cell>
          <cell r="E161" t="str">
            <v>Unit</v>
          </cell>
          <cell r="F161">
            <v>910581</v>
          </cell>
          <cell r="G161">
            <v>21190</v>
          </cell>
        </row>
        <row r="162">
          <cell r="B162" t="str">
            <v>CM211M</v>
          </cell>
          <cell r="C162" t="str">
            <v>CM 2 - 11 M</v>
          </cell>
          <cell r="E162" t="str">
            <v>Unit</v>
          </cell>
          <cell r="F162">
            <v>543136.12</v>
          </cell>
          <cell r="G162">
            <v>53342</v>
          </cell>
        </row>
        <row r="163">
          <cell r="B163" t="str">
            <v>SM212</v>
          </cell>
          <cell r="C163" t="str">
            <v>SM  2 - 12</v>
          </cell>
          <cell r="E163" t="str">
            <v>Unit</v>
          </cell>
        </row>
        <row r="164">
          <cell r="B164" t="str">
            <v>SM212A</v>
          </cell>
          <cell r="C164" t="str">
            <v>SM  2 - 12A</v>
          </cell>
          <cell r="E164" t="str">
            <v>Unit</v>
          </cell>
        </row>
        <row r="165">
          <cell r="B165" t="str">
            <v>SM215</v>
          </cell>
          <cell r="C165" t="str">
            <v>SM  2 - 15</v>
          </cell>
          <cell r="E165" t="str">
            <v>Unit</v>
          </cell>
        </row>
        <row r="166">
          <cell r="B166" t="str">
            <v>SM34</v>
          </cell>
          <cell r="C166" t="str">
            <v>SM  3 - 4</v>
          </cell>
          <cell r="E166" t="str">
            <v>Unit</v>
          </cell>
        </row>
        <row r="167">
          <cell r="B167" t="str">
            <v>SM52</v>
          </cell>
          <cell r="C167" t="str">
            <v>SM 5 - 2 ( Isolator Top Pole )</v>
          </cell>
          <cell r="E167" t="str">
            <v>Unit</v>
          </cell>
        </row>
        <row r="168">
          <cell r="B168" t="str">
            <v>SM54</v>
          </cell>
          <cell r="C168" t="str">
            <v xml:space="preserve">SM 5 - 4 ( Adapter horisontal pad Pole ) </v>
          </cell>
          <cell r="E168" t="str">
            <v>Unit</v>
          </cell>
        </row>
        <row r="169">
          <cell r="B169" t="str">
            <v>SM55</v>
          </cell>
          <cell r="C169" t="str">
            <v>SM 5 - 5 ( Adapter vertikal pada Cross Arm)</v>
          </cell>
          <cell r="E169" t="str">
            <v>Unit</v>
          </cell>
        </row>
        <row r="170">
          <cell r="B170" t="str">
            <v>SM53</v>
          </cell>
          <cell r="C170" t="str">
            <v>SM 5 - 3 ( Pole Band )</v>
          </cell>
          <cell r="E170" t="str">
            <v>Unit</v>
          </cell>
        </row>
        <row r="171">
          <cell r="B171" t="str">
            <v>SM56</v>
          </cell>
          <cell r="C171" t="str">
            <v>SM 5 - 6 ( Arrester )</v>
          </cell>
          <cell r="E171" t="str">
            <v>Unit</v>
          </cell>
        </row>
        <row r="172">
          <cell r="B172" t="str">
            <v>SM59</v>
          </cell>
          <cell r="C172" t="str">
            <v>SM 5 - 9 ( FCO )</v>
          </cell>
          <cell r="E172" t="str">
            <v>Unit</v>
          </cell>
        </row>
        <row r="173">
          <cell r="B173" t="str">
            <v>SM510</v>
          </cell>
          <cell r="C173" t="str">
            <v>SM  5 - 10</v>
          </cell>
          <cell r="E173" t="str">
            <v>Unit</v>
          </cell>
        </row>
        <row r="174">
          <cell r="B174" t="str">
            <v>SM512</v>
          </cell>
          <cell r="C174" t="str">
            <v>SM  5 - 12</v>
          </cell>
          <cell r="E174" t="str">
            <v>Unit</v>
          </cell>
        </row>
        <row r="175">
          <cell r="B175" t="str">
            <v>SM513</v>
          </cell>
          <cell r="C175" t="str">
            <v>SM  5 - 13</v>
          </cell>
          <cell r="E175" t="str">
            <v>Unit</v>
          </cell>
        </row>
        <row r="176">
          <cell r="B176" t="str">
            <v>SM516</v>
          </cell>
          <cell r="C176" t="str">
            <v>SM  5 - 16</v>
          </cell>
          <cell r="E176" t="str">
            <v>Unit</v>
          </cell>
        </row>
        <row r="177">
          <cell r="B177" t="str">
            <v>SM58</v>
          </cell>
          <cell r="C177" t="str">
            <v>SM  5 - 8 ( Suspension dengan Pole band )</v>
          </cell>
          <cell r="E177" t="str">
            <v>Unit</v>
          </cell>
        </row>
        <row r="178">
          <cell r="B178" t="str">
            <v>SM520</v>
          </cell>
          <cell r="C178" t="str">
            <v>SM  5 - 20 ( Suspension tanpa pole band )</v>
          </cell>
          <cell r="E178" t="str">
            <v>Unit</v>
          </cell>
        </row>
        <row r="179">
          <cell r="B179" t="str">
            <v>M4010(357)</v>
          </cell>
          <cell r="C179" t="str">
            <v>M40 - 10 ( 35 - 70 ) "Tie Wire"</v>
          </cell>
          <cell r="E179" t="str">
            <v>Unit</v>
          </cell>
        </row>
        <row r="180">
          <cell r="B180" t="str">
            <v>M4010(1524)</v>
          </cell>
          <cell r="C180" t="str">
            <v>M40 - 10 ( 150 - 240 ) "Tie Wire"</v>
          </cell>
          <cell r="E180" t="str">
            <v>Unit</v>
          </cell>
        </row>
        <row r="181">
          <cell r="B181" t="str">
            <v>M4211</v>
          </cell>
          <cell r="C181" t="str">
            <v>M42 - 11 ( String Clamp )</v>
          </cell>
          <cell r="E181" t="str">
            <v>Unit</v>
          </cell>
        </row>
        <row r="182">
          <cell r="B182" t="str">
            <v>SE117</v>
          </cell>
          <cell r="C182" t="str">
            <v>SE  1 - 1(7M)</v>
          </cell>
          <cell r="E182" t="str">
            <v>Unit</v>
          </cell>
          <cell r="F182">
            <v>179800</v>
          </cell>
          <cell r="G182">
            <v>26454</v>
          </cell>
        </row>
        <row r="183">
          <cell r="B183" t="str">
            <v>SE119</v>
          </cell>
          <cell r="C183" t="str">
            <v>SE  1 - 1(9M)</v>
          </cell>
          <cell r="E183" t="str">
            <v>Unit</v>
          </cell>
          <cell r="F183">
            <v>196410</v>
          </cell>
          <cell r="G183">
            <v>26454</v>
          </cell>
        </row>
        <row r="184">
          <cell r="B184" t="str">
            <v>SE1111</v>
          </cell>
          <cell r="C184" t="str">
            <v>SE  1 - 1(11M)</v>
          </cell>
          <cell r="E184" t="str">
            <v>Unit</v>
          </cell>
          <cell r="F184">
            <v>213020</v>
          </cell>
          <cell r="G184">
            <v>26454</v>
          </cell>
        </row>
        <row r="185">
          <cell r="B185" t="str">
            <v>SE1112</v>
          </cell>
          <cell r="C185" t="str">
            <v>SE  1 - 1(12M)</v>
          </cell>
          <cell r="E185" t="str">
            <v>Unit</v>
          </cell>
          <cell r="F185">
            <v>221325</v>
          </cell>
          <cell r="G185">
            <v>26454</v>
          </cell>
        </row>
        <row r="186">
          <cell r="B186" t="str">
            <v>CE117</v>
          </cell>
          <cell r="C186" t="str">
            <v>CE  1 - 1(7M)</v>
          </cell>
          <cell r="E186" t="str">
            <v>Unit</v>
          </cell>
          <cell r="F186">
            <v>151542</v>
          </cell>
          <cell r="G186">
            <v>26454</v>
          </cell>
        </row>
        <row r="187">
          <cell r="B187" t="str">
            <v>CE119</v>
          </cell>
          <cell r="C187" t="str">
            <v>CE  1 - 1(9M)</v>
          </cell>
          <cell r="E187" t="str">
            <v>Unit</v>
          </cell>
          <cell r="F187">
            <v>168152</v>
          </cell>
          <cell r="G187">
            <v>26454</v>
          </cell>
        </row>
        <row r="188">
          <cell r="B188" t="str">
            <v>CE1111</v>
          </cell>
          <cell r="C188" t="str">
            <v>CE  1 - 1(11M)</v>
          </cell>
          <cell r="E188" t="str">
            <v>Unit</v>
          </cell>
          <cell r="F188">
            <v>184762</v>
          </cell>
          <cell r="G188">
            <v>26454</v>
          </cell>
        </row>
        <row r="189">
          <cell r="B189" t="str">
            <v>CE1112</v>
          </cell>
          <cell r="C189" t="str">
            <v>CE  1 - 1(12M)</v>
          </cell>
          <cell r="E189" t="str">
            <v>Unit</v>
          </cell>
          <cell r="F189">
            <v>191072</v>
          </cell>
          <cell r="G189">
            <v>26454</v>
          </cell>
        </row>
        <row r="190">
          <cell r="B190" t="str">
            <v>SE127</v>
          </cell>
          <cell r="C190" t="str">
            <v>SE  1 - 2(7M)</v>
          </cell>
          <cell r="E190" t="str">
            <v>Unit</v>
          </cell>
          <cell r="F190">
            <v>207452</v>
          </cell>
          <cell r="G190">
            <v>26454</v>
          </cell>
        </row>
        <row r="191">
          <cell r="B191" t="str">
            <v>SE129</v>
          </cell>
          <cell r="C191" t="str">
            <v>SE  1 - 2(9M)</v>
          </cell>
          <cell r="E191" t="str">
            <v>Unit</v>
          </cell>
          <cell r="F191">
            <v>231678</v>
          </cell>
          <cell r="G191">
            <v>26454</v>
          </cell>
        </row>
        <row r="192">
          <cell r="B192" t="str">
            <v>SE1211</v>
          </cell>
          <cell r="C192" t="str">
            <v>SE  1 - 2(11M)</v>
          </cell>
          <cell r="E192" t="str">
            <v>Unit</v>
          </cell>
          <cell r="F192">
            <v>255904</v>
          </cell>
          <cell r="G192">
            <v>26454</v>
          </cell>
        </row>
        <row r="193">
          <cell r="B193" t="str">
            <v>SE1212</v>
          </cell>
          <cell r="C193" t="str">
            <v>SE  1 - 2(12M)</v>
          </cell>
          <cell r="E193" t="str">
            <v>Unit</v>
          </cell>
          <cell r="F193">
            <v>385017</v>
          </cell>
          <cell r="G193">
            <v>26454</v>
          </cell>
        </row>
        <row r="194">
          <cell r="B194" t="str">
            <v>CE127</v>
          </cell>
          <cell r="C194" t="str">
            <v>CE  1 - 2(7M)</v>
          </cell>
          <cell r="E194" t="str">
            <v>Unit</v>
          </cell>
          <cell r="F194">
            <v>178198</v>
          </cell>
          <cell r="G194">
            <v>26454</v>
          </cell>
        </row>
        <row r="195">
          <cell r="B195" t="str">
            <v>CE129</v>
          </cell>
          <cell r="C195" t="str">
            <v>CE  1 - 2(9M)</v>
          </cell>
          <cell r="E195" t="str">
            <v>Unit</v>
          </cell>
          <cell r="F195">
            <v>202424</v>
          </cell>
          <cell r="G195">
            <v>26454</v>
          </cell>
        </row>
        <row r="196">
          <cell r="B196" t="str">
            <v>CE1211</v>
          </cell>
          <cell r="C196" t="str">
            <v>CE  1 - 2(11M)</v>
          </cell>
          <cell r="E196" t="str">
            <v>Unit</v>
          </cell>
          <cell r="F196">
            <v>224655</v>
          </cell>
          <cell r="G196">
            <v>26454</v>
          </cell>
        </row>
        <row r="197">
          <cell r="B197" t="str">
            <v>CE1212</v>
          </cell>
          <cell r="C197" t="str">
            <v>CE  1 - 2(12M)</v>
          </cell>
          <cell r="E197" t="str">
            <v>Unit</v>
          </cell>
          <cell r="F197">
            <v>353768</v>
          </cell>
          <cell r="G197">
            <v>26454</v>
          </cell>
        </row>
        <row r="198">
          <cell r="B198" t="str">
            <v>SE1311</v>
          </cell>
          <cell r="C198" t="str">
            <v>SE  1 - 3(11M)</v>
          </cell>
          <cell r="E198" t="str">
            <v>Unit</v>
          </cell>
          <cell r="F198">
            <v>363154</v>
          </cell>
          <cell r="G198">
            <v>26454</v>
          </cell>
        </row>
        <row r="199">
          <cell r="B199" t="str">
            <v>SE1312</v>
          </cell>
          <cell r="C199" t="str">
            <v>SE  1 - 3(12M)</v>
          </cell>
          <cell r="E199" t="str">
            <v>Unit</v>
          </cell>
          <cell r="F199">
            <v>385017</v>
          </cell>
          <cell r="G199">
            <v>26454</v>
          </cell>
        </row>
        <row r="200">
          <cell r="B200" t="str">
            <v>CE1311</v>
          </cell>
          <cell r="C200" t="str">
            <v>CE 1 - 3(11M)</v>
          </cell>
          <cell r="E200" t="str">
            <v>Unit</v>
          </cell>
          <cell r="F200">
            <v>331905</v>
          </cell>
          <cell r="G200">
            <v>26454</v>
          </cell>
        </row>
        <row r="201">
          <cell r="B201" t="str">
            <v>CE1312</v>
          </cell>
          <cell r="C201" t="str">
            <v>CE 1 - 3(12M)</v>
          </cell>
          <cell r="E201" t="str">
            <v>Unit</v>
          </cell>
          <cell r="F201">
            <v>353768</v>
          </cell>
          <cell r="G201">
            <v>26454</v>
          </cell>
        </row>
        <row r="202">
          <cell r="B202" t="str">
            <v>SE22</v>
          </cell>
          <cell r="C202" t="str">
            <v>SE  2 - 2</v>
          </cell>
          <cell r="E202" t="str">
            <v>Unit</v>
          </cell>
          <cell r="F202">
            <v>378007</v>
          </cell>
          <cell r="G202">
            <v>34794</v>
          </cell>
        </row>
        <row r="203">
          <cell r="B203" t="str">
            <v>SE23</v>
          </cell>
          <cell r="C203" t="str">
            <v>SE  2 - 3</v>
          </cell>
          <cell r="E203" t="str">
            <v>Unit</v>
          </cell>
          <cell r="F203">
            <v>617160</v>
          </cell>
          <cell r="G203">
            <v>34794</v>
          </cell>
        </row>
        <row r="204">
          <cell r="B204" t="str">
            <v>CE22</v>
          </cell>
          <cell r="C204" t="str">
            <v>CE 2 - 2</v>
          </cell>
          <cell r="E204" t="str">
            <v>Unit</v>
          </cell>
          <cell r="F204">
            <v>354259</v>
          </cell>
          <cell r="G204">
            <v>34794</v>
          </cell>
        </row>
        <row r="205">
          <cell r="B205" t="str">
            <v>CE23</v>
          </cell>
          <cell r="C205" t="str">
            <v>CE 2 - 3</v>
          </cell>
          <cell r="E205" t="str">
            <v>Unit</v>
          </cell>
          <cell r="F205">
            <v>549259</v>
          </cell>
          <cell r="G205">
            <v>34794</v>
          </cell>
        </row>
        <row r="206">
          <cell r="B206" t="str">
            <v>F12</v>
          </cell>
          <cell r="C206" t="str">
            <v>F 1 - 2</v>
          </cell>
          <cell r="E206" t="str">
            <v>Unit</v>
          </cell>
          <cell r="F206">
            <v>185679</v>
          </cell>
          <cell r="G206">
            <v>29870</v>
          </cell>
        </row>
        <row r="207">
          <cell r="B207" t="str">
            <v>F13</v>
          </cell>
          <cell r="C207" t="str">
            <v>F 1 - 3</v>
          </cell>
          <cell r="E207" t="str">
            <v>Unit</v>
          </cell>
          <cell r="F207">
            <v>220854</v>
          </cell>
          <cell r="G207">
            <v>35217</v>
          </cell>
        </row>
        <row r="208">
          <cell r="B208" t="str">
            <v>cm524</v>
          </cell>
          <cell r="C208" t="str">
            <v>CM 5 - 24 (RECLOSER 3 PHASA 20 KV, 560 A)</v>
          </cell>
          <cell r="E208" t="str">
            <v>Unit</v>
          </cell>
        </row>
        <row r="209">
          <cell r="B209" t="str">
            <v>cm316</v>
          </cell>
          <cell r="C209" t="str">
            <v>CM 3 - 16 (ABSW)</v>
          </cell>
          <cell r="E209" t="str">
            <v>Unit</v>
          </cell>
        </row>
        <row r="210">
          <cell r="B210" t="str">
            <v>ppanper</v>
          </cell>
          <cell r="C210" t="str">
            <v>Penghalang Panjat dan Papan Peringatan</v>
          </cell>
          <cell r="E210" t="str">
            <v>Unit</v>
          </cell>
        </row>
        <row r="211">
          <cell r="B211" t="str">
            <v>L</v>
          </cell>
          <cell r="C211" t="str">
            <v>Pasang LVCB untuk 1 jurusan 1ph (GB1-1)</v>
          </cell>
          <cell r="E211" t="str">
            <v>Unit</v>
          </cell>
          <cell r="F211">
            <v>3000000</v>
          </cell>
          <cell r="G211">
            <v>221400</v>
          </cell>
        </row>
        <row r="212">
          <cell r="B212" t="str">
            <v>L1</v>
          </cell>
          <cell r="C212" t="str">
            <v>Pasang LVCB u/1 Tiang (GB3-1) komplit dengan perlengkapan SM/CM 8-A1/2 Jurusan</v>
          </cell>
          <cell r="E212" t="str">
            <v>Unit</v>
          </cell>
          <cell r="F212">
            <v>11336111</v>
          </cell>
          <cell r="G212">
            <v>469569</v>
          </cell>
        </row>
        <row r="213">
          <cell r="B213" t="str">
            <v>L2</v>
          </cell>
          <cell r="C213" t="str">
            <v>Pasang LVCB u/2 tiang (GB3-2) komplit dengan perlengkapan SM/CM 8-A2/2 Jurusan</v>
          </cell>
          <cell r="E213" t="str">
            <v>Unit</v>
          </cell>
          <cell r="F213">
            <v>11336111</v>
          </cell>
          <cell r="G213">
            <v>469569</v>
          </cell>
        </row>
        <row r="214">
          <cell r="B214" t="str">
            <v>L3</v>
          </cell>
          <cell r="C214" t="str">
            <v>Pasang LVCB u/1 atau 2 tiang komplit dengan perlengkapan SM/CM 8-A/3 Jurusan</v>
          </cell>
          <cell r="E214" t="str">
            <v>Unit</v>
          </cell>
          <cell r="F214">
            <v>14898889</v>
          </cell>
        </row>
        <row r="215">
          <cell r="B215" t="str">
            <v>ocr</v>
          </cell>
          <cell r="C215" t="str">
            <v>SM/CM 5-24 REKLOSER 3P 20 KV 560 A</v>
          </cell>
          <cell r="E215" t="str">
            <v>Unit</v>
          </cell>
          <cell r="G215">
            <v>3244294</v>
          </cell>
        </row>
        <row r="216">
          <cell r="B216" t="str">
            <v>sec</v>
          </cell>
          <cell r="C216" t="str">
            <v>Sectionalizer 3 Phasa</v>
          </cell>
          <cell r="E216" t="str">
            <v>Unit</v>
          </cell>
          <cell r="G216">
            <v>2710693</v>
          </cell>
        </row>
        <row r="217">
          <cell r="B217" t="str">
            <v>L4</v>
          </cell>
          <cell r="C217" t="str">
            <v>Pasang LVCB u/I tiang (GB3-1) komplit dengan perlengkapan SM/CM 8-B1 u/4 Jurusan</v>
          </cell>
          <cell r="E217" t="str">
            <v>Unit</v>
          </cell>
          <cell r="F217">
            <v>18785000</v>
          </cell>
          <cell r="G217">
            <v>611862</v>
          </cell>
        </row>
        <row r="218">
          <cell r="B218" t="str">
            <v>M316</v>
          </cell>
          <cell r="C218" t="str">
            <v>M3-16 Pasang ABSW</v>
          </cell>
          <cell r="E218" t="str">
            <v>Unit</v>
          </cell>
          <cell r="F218">
            <v>17500000</v>
          </cell>
          <cell r="G218">
            <v>1322763</v>
          </cell>
        </row>
        <row r="219">
          <cell r="B219" t="str">
            <v>L4</v>
          </cell>
          <cell r="C219" t="str">
            <v>Pasang LVCB u/2 tiang (GB3-2) komplit dengan perlengkapan SM/CM 8-B2 u/4 Jurusan</v>
          </cell>
          <cell r="E219" t="str">
            <v>Unit</v>
          </cell>
          <cell r="F219">
            <v>18785000</v>
          </cell>
          <cell r="G219">
            <v>611862</v>
          </cell>
        </row>
        <row r="220">
          <cell r="C220" t="str">
            <v>PENARIKAN KAWAT JTM 3 / 1-3 PHASA</v>
          </cell>
        </row>
        <row r="221">
          <cell r="B221" t="str">
            <v>mk32415</v>
          </cell>
          <cell r="C221" t="str">
            <v>TM 3 x AAAC 240 mm2 + 1 x 150 mm2</v>
          </cell>
          <cell r="E221" t="str">
            <v>kms</v>
          </cell>
          <cell r="F221">
            <v>92250000</v>
          </cell>
          <cell r="G221">
            <v>7774080</v>
          </cell>
        </row>
        <row r="222">
          <cell r="B222" t="str">
            <v>mk32412</v>
          </cell>
          <cell r="C222" t="str">
            <v>TM 3 x AAAC 240 mm2 + 1 x 120 mm2</v>
          </cell>
          <cell r="E222" t="str">
            <v>kms</v>
          </cell>
          <cell r="F222">
            <v>88650000</v>
          </cell>
          <cell r="G222">
            <v>7774080</v>
          </cell>
        </row>
        <row r="223">
          <cell r="B223" t="str">
            <v>mk324</v>
          </cell>
          <cell r="C223" t="str">
            <v>TM 3 x AAAC 240 mm2</v>
          </cell>
          <cell r="E223" t="str">
            <v>kms</v>
          </cell>
          <cell r="F223">
            <v>75750000</v>
          </cell>
          <cell r="G223">
            <v>6385860</v>
          </cell>
        </row>
        <row r="224">
          <cell r="B224" t="str">
            <v>mk224</v>
          </cell>
          <cell r="C224" t="str">
            <v>TM 2 x AAAC 240 mm2</v>
          </cell>
          <cell r="E224" t="str">
            <v>kms</v>
          </cell>
          <cell r="F224">
            <v>50500000</v>
          </cell>
          <cell r="G224">
            <v>4303520</v>
          </cell>
        </row>
        <row r="225">
          <cell r="B225" t="str">
            <v>mk31515</v>
          </cell>
          <cell r="C225" t="str">
            <v>TM 3 x AAAC 150 mm2 + 1 x 150 mm2</v>
          </cell>
          <cell r="E225" t="str">
            <v>kms</v>
          </cell>
          <cell r="F225">
            <v>66000000</v>
          </cell>
          <cell r="G225">
            <v>5691740</v>
          </cell>
        </row>
        <row r="226">
          <cell r="B226" t="str">
            <v>mk3157</v>
          </cell>
          <cell r="C226" t="str">
            <v>TM 3 x AAAC 150 mm2 + 1 x 70 mm2</v>
          </cell>
          <cell r="E226" t="str">
            <v>kms</v>
          </cell>
          <cell r="F226">
            <v>58300000</v>
          </cell>
          <cell r="G226">
            <v>5691740</v>
          </cell>
        </row>
        <row r="227">
          <cell r="B227" t="str">
            <v>mk315</v>
          </cell>
          <cell r="C227" t="str">
            <v>TM 3 x AAAC 150 mm2</v>
          </cell>
          <cell r="E227" t="str">
            <v>kms</v>
          </cell>
        </row>
        <row r="228">
          <cell r="B228" t="str">
            <v>mk215</v>
          </cell>
          <cell r="C228" t="str">
            <v>TM 2 x AAAC 150 mm2</v>
          </cell>
          <cell r="E228" t="str">
            <v>kms</v>
          </cell>
        </row>
        <row r="229">
          <cell r="B229" t="str">
            <v>mk3150</v>
          </cell>
          <cell r="C229" t="str">
            <v>TM 3 x AAAC 150 mm2</v>
          </cell>
          <cell r="E229" t="str">
            <v>kms</v>
          </cell>
          <cell r="F229">
            <v>49500000</v>
          </cell>
          <cell r="G229">
            <v>4997620</v>
          </cell>
        </row>
        <row r="230">
          <cell r="B230" t="str">
            <v>mk377</v>
          </cell>
          <cell r="C230" t="str">
            <v>TM 3 x AAAC 70 mm2 + 1 x 70 mm2</v>
          </cell>
          <cell r="E230" t="str">
            <v>kms</v>
          </cell>
          <cell r="F230">
            <v>35200000</v>
          </cell>
          <cell r="G230">
            <v>4997620</v>
          </cell>
        </row>
        <row r="231">
          <cell r="B231" t="str">
            <v>mk375</v>
          </cell>
          <cell r="C231" t="str">
            <v>TM 3 x AAAC 70 mm2 + 1 x 50 mm2</v>
          </cell>
          <cell r="E231" t="str">
            <v>kms</v>
          </cell>
          <cell r="F231">
            <v>42900000</v>
          </cell>
          <cell r="G231">
            <v>4650680</v>
          </cell>
        </row>
        <row r="232">
          <cell r="B232" t="str">
            <v>mk3735</v>
          </cell>
          <cell r="C232" t="str">
            <v>TM 3 x AAAC 70 mm2 + 1 x 35 mm2</v>
          </cell>
          <cell r="E232" t="str">
            <v>kms</v>
          </cell>
          <cell r="F232">
            <v>30902000</v>
          </cell>
          <cell r="G232">
            <v>4650680</v>
          </cell>
        </row>
        <row r="233">
          <cell r="B233" t="str">
            <v>mk37</v>
          </cell>
          <cell r="C233" t="str">
            <v>TM 3 x AAAC 70 mm2</v>
          </cell>
          <cell r="E233" t="str">
            <v>kms</v>
          </cell>
          <cell r="F233">
            <v>26400000</v>
          </cell>
          <cell r="G233">
            <v>4303520</v>
          </cell>
        </row>
        <row r="234">
          <cell r="B234" t="str">
            <v>mk27</v>
          </cell>
          <cell r="C234" t="str">
            <v>TM 2 x AAAC 70 mm2</v>
          </cell>
          <cell r="E234" t="str">
            <v>kms</v>
          </cell>
          <cell r="F234">
            <v>17600000</v>
          </cell>
          <cell r="G234">
            <v>1915280</v>
          </cell>
        </row>
        <row r="235">
          <cell r="B235" t="str">
            <v>mk33535</v>
          </cell>
          <cell r="C235" t="str">
            <v>TM 3 x AAAC 35 mm2 + 1 x 35 mm2</v>
          </cell>
          <cell r="E235" t="str">
            <v>kms</v>
          </cell>
          <cell r="F235">
            <v>18008000</v>
          </cell>
          <cell r="G235">
            <v>3609400</v>
          </cell>
        </row>
        <row r="236">
          <cell r="B236" t="str">
            <v>mk335</v>
          </cell>
          <cell r="C236" t="str">
            <v>TM 3 x AAAC 35 mm2</v>
          </cell>
          <cell r="E236" t="str">
            <v>kms</v>
          </cell>
          <cell r="F236">
            <v>13506000</v>
          </cell>
          <cell r="G236">
            <v>2915280</v>
          </cell>
        </row>
        <row r="237">
          <cell r="B237" t="str">
            <v>mk235</v>
          </cell>
          <cell r="C237" t="str">
            <v>TM 2 x AAAC 35 mm2</v>
          </cell>
          <cell r="E237" t="str">
            <v>kms</v>
          </cell>
          <cell r="F237">
            <v>9004000</v>
          </cell>
        </row>
        <row r="238">
          <cell r="B238" t="str">
            <v>mk1157</v>
          </cell>
          <cell r="C238" t="str">
            <v>TM 1 x AAAC 150 mm2 + 1 x 70 mm2</v>
          </cell>
          <cell r="E238" t="str">
            <v>kms</v>
          </cell>
          <cell r="F238">
            <v>25300000</v>
          </cell>
        </row>
        <row r="239">
          <cell r="B239" t="str">
            <v>mk1127</v>
          </cell>
          <cell r="C239" t="str">
            <v>TM 1 x AAAC 120 mm2 + 1 x 70 mm2</v>
          </cell>
          <cell r="E239" t="str">
            <v>kms</v>
          </cell>
          <cell r="F239">
            <v>21700000</v>
          </cell>
        </row>
        <row r="240">
          <cell r="B240" t="str">
            <v>mk1177</v>
          </cell>
          <cell r="C240" t="str">
            <v>TM 1 x AAAC 70 mm2 + 1 x 70 mm2</v>
          </cell>
          <cell r="E240" t="str">
            <v>kms</v>
          </cell>
          <cell r="F240">
            <v>17600000</v>
          </cell>
          <cell r="G240">
            <v>3609400</v>
          </cell>
        </row>
        <row r="241">
          <cell r="B241" t="str">
            <v>mk175</v>
          </cell>
          <cell r="C241" t="str">
            <v>TM 1 x AAAC 70 mm2 + 1 x 50 mm2</v>
          </cell>
          <cell r="E241" t="str">
            <v>kms</v>
          </cell>
          <cell r="F241">
            <v>15129000</v>
          </cell>
        </row>
        <row r="242">
          <cell r="B242" t="str">
            <v>mk1735</v>
          </cell>
          <cell r="C242" t="str">
            <v>TM 1 x AAAC 70 mm2 + 1 x 35 mm2</v>
          </cell>
          <cell r="E242" t="str">
            <v>kms</v>
          </cell>
          <cell r="F242">
            <v>13302000</v>
          </cell>
        </row>
        <row r="243">
          <cell r="B243" t="str">
            <v>mk13535</v>
          </cell>
          <cell r="C243" t="str">
            <v>TM 1 x AAAC 35 mm2 + 1 x 35 mm2</v>
          </cell>
          <cell r="E243" t="str">
            <v>kms</v>
          </cell>
          <cell r="F243">
            <v>9004000</v>
          </cell>
          <cell r="G243">
            <v>2221160</v>
          </cell>
        </row>
        <row r="244">
          <cell r="B244" t="str">
            <v>mk17</v>
          </cell>
          <cell r="C244" t="str">
            <v>TM 1 x AAAC 70 mm2</v>
          </cell>
          <cell r="E244" t="str">
            <v>kms</v>
          </cell>
          <cell r="F244">
            <v>8800000</v>
          </cell>
          <cell r="G244">
            <v>1874220</v>
          </cell>
        </row>
        <row r="246">
          <cell r="C246" t="str">
            <v>UPAH BORONGAN PEKERJAAN JTR 220 V</v>
          </cell>
        </row>
        <row r="247">
          <cell r="C247" t="str">
            <v>PEMASANGAN PERLENGKAPAN PADA TIANG</v>
          </cell>
        </row>
        <row r="248">
          <cell r="B248" t="str">
            <v>CJ5</v>
          </cell>
          <cell r="C248" t="str">
            <v>CJ 5</v>
          </cell>
          <cell r="E248" t="str">
            <v>Unit</v>
          </cell>
          <cell r="F248">
            <v>45165</v>
          </cell>
          <cell r="G248">
            <v>15652</v>
          </cell>
        </row>
        <row r="249">
          <cell r="B249" t="str">
            <v>CJ6</v>
          </cell>
          <cell r="C249" t="str">
            <v>CJ 6</v>
          </cell>
          <cell r="E249" t="str">
            <v>Unit</v>
          </cell>
          <cell r="F249">
            <v>108541</v>
          </cell>
          <cell r="G249">
            <v>20322</v>
          </cell>
        </row>
        <row r="250">
          <cell r="B250" t="str">
            <v>CJ7</v>
          </cell>
          <cell r="C250" t="str">
            <v>CJ 7</v>
          </cell>
          <cell r="E250" t="str">
            <v>Unit</v>
          </cell>
          <cell r="F250">
            <v>56588.2</v>
          </cell>
          <cell r="G250">
            <v>27384</v>
          </cell>
        </row>
        <row r="251">
          <cell r="B251" t="str">
            <v>CJ8</v>
          </cell>
          <cell r="C251" t="str">
            <v>CJ 8</v>
          </cell>
          <cell r="E251" t="str">
            <v>Unit</v>
          </cell>
          <cell r="F251">
            <v>46929.2</v>
          </cell>
          <cell r="G251">
            <v>15652</v>
          </cell>
        </row>
        <row r="252">
          <cell r="B252" t="str">
            <v>CJ10</v>
          </cell>
          <cell r="C252" t="str">
            <v>CJ 10</v>
          </cell>
          <cell r="E252" t="str">
            <v>Unit</v>
          </cell>
          <cell r="F252">
            <v>43065.2</v>
          </cell>
          <cell r="G252">
            <v>27384</v>
          </cell>
        </row>
        <row r="253">
          <cell r="B253" t="str">
            <v>CJ6X</v>
          </cell>
          <cell r="C253" t="str">
            <v>CJ 6X</v>
          </cell>
          <cell r="E253" t="str">
            <v>Unit</v>
          </cell>
          <cell r="F253">
            <v>109774</v>
          </cell>
          <cell r="G253">
            <v>15652</v>
          </cell>
        </row>
        <row r="254">
          <cell r="B254" t="str">
            <v>SJ5</v>
          </cell>
          <cell r="C254" t="str">
            <v>SJ 5</v>
          </cell>
          <cell r="E254" t="str">
            <v>Unit</v>
          </cell>
          <cell r="F254">
            <v>63678.2</v>
          </cell>
          <cell r="G254">
            <v>15652</v>
          </cell>
        </row>
        <row r="255">
          <cell r="B255" t="str">
            <v>SJ6</v>
          </cell>
          <cell r="C255" t="str">
            <v>SJ 6</v>
          </cell>
          <cell r="E255" t="str">
            <v>Unit</v>
          </cell>
          <cell r="F255">
            <v>138276</v>
          </cell>
          <cell r="G255">
            <v>22345</v>
          </cell>
        </row>
        <row r="256">
          <cell r="B256" t="str">
            <v>SJ7</v>
          </cell>
          <cell r="C256" t="str">
            <v>SJ 7</v>
          </cell>
          <cell r="E256" t="str">
            <v>Unit</v>
          </cell>
          <cell r="F256">
            <v>86323.199999999997</v>
          </cell>
          <cell r="G256">
            <v>21907.200000000001</v>
          </cell>
        </row>
        <row r="257">
          <cell r="B257" t="str">
            <v>SJ8</v>
          </cell>
          <cell r="C257" t="str">
            <v>SJ 8</v>
          </cell>
          <cell r="E257" t="str">
            <v>Unit</v>
          </cell>
          <cell r="F257">
            <v>63678.2</v>
          </cell>
          <cell r="G257">
            <v>15652</v>
          </cell>
        </row>
        <row r="258">
          <cell r="B258" t="str">
            <v>SJ10</v>
          </cell>
          <cell r="C258" t="str">
            <v>SJ 10</v>
          </cell>
          <cell r="E258" t="str">
            <v>Unit</v>
          </cell>
          <cell r="F258">
            <v>65879.199999999997</v>
          </cell>
          <cell r="G258">
            <v>27384</v>
          </cell>
        </row>
        <row r="259">
          <cell r="B259" t="str">
            <v>SJ6X</v>
          </cell>
          <cell r="C259" t="str">
            <v>SJ 6X</v>
          </cell>
          <cell r="E259" t="str">
            <v>Unit</v>
          </cell>
          <cell r="F259">
            <v>109774</v>
          </cell>
          <cell r="G259">
            <v>15652</v>
          </cell>
        </row>
        <row r="261">
          <cell r="C261" t="str">
            <v>UPAH BORONGAN PEKERJAAN PEMBONGKARAN</v>
          </cell>
        </row>
        <row r="263">
          <cell r="B263" t="str">
            <v>CJ5BK</v>
          </cell>
          <cell r="C263" t="str">
            <v>CJ 5</v>
          </cell>
          <cell r="E263" t="str">
            <v>Unit</v>
          </cell>
          <cell r="G263">
            <v>9391.1999999999989</v>
          </cell>
        </row>
        <row r="264">
          <cell r="B264" t="str">
            <v>CJ6BK</v>
          </cell>
          <cell r="C264" t="str">
            <v>CJ 6</v>
          </cell>
          <cell r="E264" t="str">
            <v>Unit</v>
          </cell>
          <cell r="G264">
            <v>12193.199999999999</v>
          </cell>
        </row>
        <row r="265">
          <cell r="B265" t="str">
            <v>CJ7BK</v>
          </cell>
          <cell r="C265" t="str">
            <v>CJ 7</v>
          </cell>
          <cell r="E265" t="str">
            <v>Unit</v>
          </cell>
          <cell r="G265">
            <v>16430.399999999998</v>
          </cell>
        </row>
        <row r="266">
          <cell r="B266" t="str">
            <v>CJ8BK</v>
          </cell>
          <cell r="C266" t="str">
            <v>CJ 8</v>
          </cell>
          <cell r="E266" t="str">
            <v>Unit</v>
          </cell>
          <cell r="G266">
            <v>9391.1999999999989</v>
          </cell>
        </row>
        <row r="267">
          <cell r="B267" t="str">
            <v>CJ10BK</v>
          </cell>
          <cell r="C267" t="str">
            <v>CJ 10</v>
          </cell>
          <cell r="E267" t="str">
            <v>Unit</v>
          </cell>
          <cell r="G267">
            <v>16430.399999999998</v>
          </cell>
        </row>
        <row r="268">
          <cell r="B268" t="str">
            <v>CJ5BKPS</v>
          </cell>
          <cell r="C268" t="str">
            <v>CJ 5</v>
          </cell>
          <cell r="E268" t="str">
            <v>Unit</v>
          </cell>
          <cell r="G268">
            <v>25043.200000000001</v>
          </cell>
        </row>
        <row r="269">
          <cell r="B269" t="str">
            <v>CJ6BKPS</v>
          </cell>
          <cell r="C269" t="str">
            <v>CJ 6</v>
          </cell>
          <cell r="E269" t="str">
            <v>Unit</v>
          </cell>
          <cell r="G269">
            <v>25043.200000000001</v>
          </cell>
        </row>
        <row r="270">
          <cell r="B270" t="str">
            <v>CJ7BKPS</v>
          </cell>
          <cell r="C270" t="str">
            <v>CJ 7</v>
          </cell>
          <cell r="E270" t="str">
            <v>Unit</v>
          </cell>
          <cell r="G270">
            <v>35752</v>
          </cell>
        </row>
        <row r="271">
          <cell r="B271" t="str">
            <v>CJ8BKPS</v>
          </cell>
          <cell r="C271" t="str">
            <v>CJ 8</v>
          </cell>
          <cell r="E271" t="str">
            <v>Unit</v>
          </cell>
          <cell r="G271">
            <v>35051.520000000004</v>
          </cell>
        </row>
        <row r="272">
          <cell r="B272" t="str">
            <v>CJ10BKPS</v>
          </cell>
          <cell r="C272" t="str">
            <v>CJ 10</v>
          </cell>
          <cell r="E272" t="str">
            <v>Unit</v>
          </cell>
          <cell r="G272">
            <v>25043.200000000001</v>
          </cell>
        </row>
        <row r="273">
          <cell r="B273" t="str">
            <v>CJ6XBK</v>
          </cell>
          <cell r="C273" t="str">
            <v>CJ 6X</v>
          </cell>
          <cell r="E273" t="str">
            <v>Unit</v>
          </cell>
          <cell r="G273">
            <v>9391.1999999999989</v>
          </cell>
        </row>
        <row r="274">
          <cell r="B274" t="str">
            <v>SJ5BK</v>
          </cell>
          <cell r="C274" t="str">
            <v>SJ 5</v>
          </cell>
          <cell r="E274" t="str">
            <v>Unit</v>
          </cell>
          <cell r="G274">
            <v>9391.1999999999989</v>
          </cell>
        </row>
        <row r="275">
          <cell r="B275" t="str">
            <v>SJ6BK</v>
          </cell>
          <cell r="C275" t="str">
            <v>SJ 6</v>
          </cell>
          <cell r="E275" t="str">
            <v>Unit</v>
          </cell>
          <cell r="G275">
            <v>13407</v>
          </cell>
        </row>
        <row r="276">
          <cell r="B276" t="str">
            <v>SJ7BK</v>
          </cell>
          <cell r="C276" t="str">
            <v>SJ 7</v>
          </cell>
          <cell r="E276" t="str">
            <v>Unit</v>
          </cell>
          <cell r="G276">
            <v>13144.32</v>
          </cell>
        </row>
        <row r="277">
          <cell r="B277" t="str">
            <v>SJ8BK</v>
          </cell>
          <cell r="C277" t="str">
            <v>SJ 8</v>
          </cell>
          <cell r="E277" t="str">
            <v>Unit</v>
          </cell>
          <cell r="G277">
            <v>9391.1999999999989</v>
          </cell>
        </row>
        <row r="278">
          <cell r="B278" t="str">
            <v>SJ10BK</v>
          </cell>
          <cell r="C278" t="str">
            <v>SJ 10</v>
          </cell>
          <cell r="E278" t="str">
            <v>Unit</v>
          </cell>
          <cell r="G278">
            <v>16430.399999999998</v>
          </cell>
        </row>
        <row r="279">
          <cell r="B279" t="str">
            <v>SJ6XBK</v>
          </cell>
          <cell r="C279" t="str">
            <v>SJ 6X</v>
          </cell>
          <cell r="E279" t="str">
            <v>Unit</v>
          </cell>
          <cell r="G279">
            <v>9391.1999999999989</v>
          </cell>
        </row>
        <row r="280">
          <cell r="B280" t="str">
            <v>S11ABK</v>
          </cell>
          <cell r="C280" t="str">
            <v xml:space="preserve"> Tiang S11A</v>
          </cell>
          <cell r="E280" t="str">
            <v>Btg</v>
          </cell>
          <cell r="G280">
            <v>120000</v>
          </cell>
        </row>
        <row r="281">
          <cell r="B281" t="str">
            <v xml:space="preserve"> RS9BK</v>
          </cell>
          <cell r="C281" t="str">
            <v xml:space="preserve"> Tiang RS9</v>
          </cell>
          <cell r="E281" t="str">
            <v>Btg</v>
          </cell>
          <cell r="G281">
            <v>120000</v>
          </cell>
        </row>
        <row r="282">
          <cell r="B282" t="str">
            <v>TC7ABK</v>
          </cell>
          <cell r="C282" t="str">
            <v xml:space="preserve"> Tiang beton C7-100 daN E</v>
          </cell>
          <cell r="E282" t="str">
            <v>Btg.</v>
          </cell>
          <cell r="G282">
            <v>120000</v>
          </cell>
        </row>
        <row r="283">
          <cell r="B283" t="str">
            <v>TC9ABK</v>
          </cell>
          <cell r="C283" t="str">
            <v xml:space="preserve"> Tiang beton C9-100 daN E</v>
          </cell>
          <cell r="E283" t="str">
            <v>Btg.</v>
          </cell>
          <cell r="G283">
            <v>137400</v>
          </cell>
        </row>
        <row r="284">
          <cell r="B284" t="str">
            <v>TC9BBK</v>
          </cell>
          <cell r="C284" t="str">
            <v xml:space="preserve"> Tiang beton C9-200 daN E</v>
          </cell>
          <cell r="E284" t="str">
            <v>Btg.</v>
          </cell>
          <cell r="G284">
            <v>166980</v>
          </cell>
        </row>
        <row r="285">
          <cell r="B285" t="str">
            <v>TC11ABK</v>
          </cell>
          <cell r="C285" t="str">
            <v xml:space="preserve"> Tiang beton C11-200 daN E</v>
          </cell>
          <cell r="E285" t="str">
            <v>Btg.</v>
          </cell>
          <cell r="G285">
            <v>263340</v>
          </cell>
        </row>
        <row r="286">
          <cell r="B286" t="str">
            <v>TC11BBK</v>
          </cell>
          <cell r="C286" t="str">
            <v xml:space="preserve"> Tiang beton C11-350 daN E</v>
          </cell>
          <cell r="E286" t="str">
            <v>Btg.</v>
          </cell>
          <cell r="G286">
            <v>292500</v>
          </cell>
        </row>
        <row r="287">
          <cell r="B287" t="str">
            <v>TC12ABK</v>
          </cell>
          <cell r="C287" t="str">
            <v xml:space="preserve"> Tiang beton C12-200 daN E</v>
          </cell>
          <cell r="E287" t="str">
            <v>Btg.</v>
          </cell>
          <cell r="G287">
            <v>293040</v>
          </cell>
        </row>
        <row r="288">
          <cell r="B288" t="str">
            <v>TC12BBK</v>
          </cell>
          <cell r="C288" t="str">
            <v xml:space="preserve"> Tiang beton C12-350 daN E</v>
          </cell>
          <cell r="E288" t="str">
            <v>Btg.</v>
          </cell>
          <cell r="G288">
            <v>348480</v>
          </cell>
        </row>
        <row r="289">
          <cell r="B289" t="str">
            <v>TC13BBK</v>
          </cell>
          <cell r="C289" t="str">
            <v xml:space="preserve"> Tiang beton C13-350 daN E</v>
          </cell>
          <cell r="E289" t="str">
            <v>Btg.</v>
          </cell>
          <cell r="G289">
            <v>450780</v>
          </cell>
        </row>
        <row r="290">
          <cell r="B290" t="str">
            <v>TC13CBK</v>
          </cell>
          <cell r="C290" t="str">
            <v xml:space="preserve"> Tiang beton C13-500 daN E</v>
          </cell>
          <cell r="E290" t="str">
            <v>Btg.</v>
          </cell>
          <cell r="G290">
            <v>476520</v>
          </cell>
        </row>
        <row r="291">
          <cell r="B291" t="str">
            <v>TC14BBK</v>
          </cell>
          <cell r="C291" t="str">
            <v xml:space="preserve"> Tiang beton C14-350 daN E</v>
          </cell>
          <cell r="E291" t="str">
            <v>Btg.</v>
          </cell>
          <cell r="G291">
            <v>506220</v>
          </cell>
        </row>
        <row r="292">
          <cell r="B292" t="str">
            <v>J5TBK</v>
          </cell>
          <cell r="C292" t="str">
            <v>J 5 T  /  CJ 2</v>
          </cell>
          <cell r="E292" t="str">
            <v>Unit</v>
          </cell>
          <cell r="G292">
            <v>9375</v>
          </cell>
        </row>
        <row r="293">
          <cell r="B293" t="str">
            <v>J7TBK</v>
          </cell>
          <cell r="C293" t="str">
            <v>J 7 T  /  CJ 3</v>
          </cell>
          <cell r="E293" t="str">
            <v>Unit</v>
          </cell>
          <cell r="G293">
            <v>9375</v>
          </cell>
        </row>
        <row r="294">
          <cell r="B294" t="str">
            <v>J6TBK</v>
          </cell>
          <cell r="C294" t="str">
            <v>J 6 T  /  CJ 4</v>
          </cell>
          <cell r="E294" t="str">
            <v>Unit</v>
          </cell>
          <cell r="G294">
            <v>12193.199999999999</v>
          </cell>
        </row>
        <row r="295">
          <cell r="B295" t="str">
            <v>SA4BK</v>
          </cell>
          <cell r="C295" t="str">
            <v>SA 4</v>
          </cell>
          <cell r="E295" t="str">
            <v>Unit</v>
          </cell>
          <cell r="G295">
            <v>33938.400000000001</v>
          </cell>
        </row>
        <row r="296">
          <cell r="B296" t="str">
            <v>SA5BK</v>
          </cell>
          <cell r="C296" t="str">
            <v>SA 5</v>
          </cell>
          <cell r="E296" t="str">
            <v>Unit</v>
          </cell>
          <cell r="G296">
            <v>15301.8</v>
          </cell>
        </row>
        <row r="297">
          <cell r="B297" t="str">
            <v>SA6BK</v>
          </cell>
          <cell r="C297" t="str">
            <v>SA 6</v>
          </cell>
          <cell r="E297" t="str">
            <v>Unit</v>
          </cell>
          <cell r="G297">
            <v>28711.200000000001</v>
          </cell>
        </row>
        <row r="298">
          <cell r="B298" t="str">
            <v>SC7ABK</v>
          </cell>
          <cell r="C298" t="str">
            <v>SC 7 - A</v>
          </cell>
          <cell r="E298" t="str">
            <v>Unit</v>
          </cell>
          <cell r="G298">
            <v>48706.2</v>
          </cell>
        </row>
        <row r="299">
          <cell r="B299" t="str">
            <v>SC1A'BKPS</v>
          </cell>
          <cell r="C299" t="str">
            <v>SC1A'</v>
          </cell>
          <cell r="E299" t="str">
            <v>Unit</v>
          </cell>
          <cell r="G299">
            <v>29181.599999999999</v>
          </cell>
        </row>
        <row r="300">
          <cell r="B300" t="str">
            <v>SC2A'BKPS</v>
          </cell>
          <cell r="C300" t="str">
            <v>SC2A'</v>
          </cell>
          <cell r="E300" t="str">
            <v>Unit</v>
          </cell>
          <cell r="G300">
            <v>92025.600000000006</v>
          </cell>
        </row>
        <row r="301">
          <cell r="B301" t="str">
            <v>P12CBK</v>
          </cell>
          <cell r="C301" t="str">
            <v>P12C</v>
          </cell>
          <cell r="E301" t="str">
            <v>Unit</v>
          </cell>
          <cell r="G301">
            <v>22846.799999999999</v>
          </cell>
        </row>
        <row r="302">
          <cell r="B302" t="str">
            <v>CC8-A'BK</v>
          </cell>
          <cell r="C302" t="str">
            <v>CC8-A'</v>
          </cell>
          <cell r="E302" t="str">
            <v>Unit</v>
          </cell>
          <cell r="G302">
            <v>72956.399999999994</v>
          </cell>
        </row>
        <row r="303">
          <cell r="B303" t="str">
            <v>CC1ABK</v>
          </cell>
          <cell r="C303" t="str">
            <v>CC1-A</v>
          </cell>
          <cell r="E303" t="str">
            <v>Unit</v>
          </cell>
          <cell r="G303">
            <v>29181.599999999999</v>
          </cell>
        </row>
        <row r="304">
          <cell r="B304" t="str">
            <v>CM55BK</v>
          </cell>
          <cell r="C304" t="str">
            <v>CM 5 - 5</v>
          </cell>
          <cell r="E304" t="str">
            <v>Unit</v>
          </cell>
          <cell r="G304">
            <v>11563.199999999999</v>
          </cell>
        </row>
        <row r="305">
          <cell r="B305" t="str">
            <v>CM59BK</v>
          </cell>
          <cell r="C305" t="str">
            <v>CM 5 - 9 ( FCO )</v>
          </cell>
          <cell r="E305" t="str">
            <v>Unit</v>
          </cell>
          <cell r="G305">
            <v>33686.400000000001</v>
          </cell>
        </row>
        <row r="306">
          <cell r="B306" t="str">
            <v>CM520BK</v>
          </cell>
          <cell r="C306" t="str">
            <v>CM 5 -20</v>
          </cell>
          <cell r="E306" t="str">
            <v>Unit</v>
          </cell>
          <cell r="G306">
            <v>18987</v>
          </cell>
        </row>
        <row r="307">
          <cell r="B307" t="str">
            <v>CC2ABK</v>
          </cell>
          <cell r="C307" t="str">
            <v>CC2-A</v>
          </cell>
          <cell r="E307" t="str">
            <v>Unit</v>
          </cell>
          <cell r="G307">
            <v>38222.400000000001</v>
          </cell>
        </row>
        <row r="308">
          <cell r="B308" t="str">
            <v>rk450bk</v>
          </cell>
          <cell r="C308" t="str">
            <v xml:space="preserve">TR 4 x AAAC 50 mm2 </v>
          </cell>
          <cell r="E308" t="str">
            <v>kms</v>
          </cell>
          <cell r="G308">
            <v>2582112</v>
          </cell>
        </row>
        <row r="309">
          <cell r="B309" t="str">
            <v>rl3535bk</v>
          </cell>
          <cell r="C309" t="str">
            <v>NFA2X-T 3 x 50 + N 35 mm2</v>
          </cell>
          <cell r="E309" t="str">
            <v>kms</v>
          </cell>
          <cell r="G309">
            <v>2568320</v>
          </cell>
        </row>
        <row r="310">
          <cell r="B310" t="str">
            <v>bk13535</v>
          </cell>
          <cell r="C310" t="str">
            <v>TM 1 x AAAC 35 mm2 + 1 x 35 mm2</v>
          </cell>
          <cell r="E310" t="str">
            <v>kms</v>
          </cell>
          <cell r="G310">
            <v>1332696</v>
          </cell>
        </row>
        <row r="311">
          <cell r="B311" t="str">
            <v>bkrk277</v>
          </cell>
          <cell r="C311" t="str">
            <v>TR 2 x AAAC 70 mm2 + 1 x AAAC 70 mm2</v>
          </cell>
          <cell r="E311" t="str">
            <v>kms</v>
          </cell>
          <cell r="G311">
            <v>2165640</v>
          </cell>
        </row>
        <row r="312">
          <cell r="B312" t="str">
            <v>bkrl275</v>
          </cell>
          <cell r="C312" t="str">
            <v>NFA2X-T 2 x 70 + N 50 mm2</v>
          </cell>
          <cell r="E312" t="str">
            <v>kms</v>
          </cell>
          <cell r="G312">
            <v>1749168</v>
          </cell>
        </row>
        <row r="313">
          <cell r="B313" t="str">
            <v>CE129bk</v>
          </cell>
          <cell r="C313" t="str">
            <v>CE  1 - 2(9M)</v>
          </cell>
          <cell r="E313" t="str">
            <v>Unit</v>
          </cell>
          <cell r="G313">
            <v>15872.4</v>
          </cell>
        </row>
        <row r="314">
          <cell r="B314" t="str">
            <v>SC1ABK</v>
          </cell>
          <cell r="C314" t="str">
            <v>SC1A</v>
          </cell>
          <cell r="E314" t="str">
            <v>Unit</v>
          </cell>
          <cell r="G314">
            <v>31344.6</v>
          </cell>
        </row>
        <row r="315">
          <cell r="B315" t="str">
            <v>SC2ABK</v>
          </cell>
          <cell r="C315" t="str">
            <v>SC 2 - A</v>
          </cell>
          <cell r="E315" t="str">
            <v>Unit</v>
          </cell>
          <cell r="G315">
            <v>37844.400000000001</v>
          </cell>
        </row>
        <row r="316">
          <cell r="B316" t="str">
            <v>CE129bk</v>
          </cell>
          <cell r="C316" t="str">
            <v>CE  1 - 2(9M)</v>
          </cell>
          <cell r="E316" t="str">
            <v>Unit</v>
          </cell>
          <cell r="G316">
            <v>15872.4</v>
          </cell>
        </row>
        <row r="317">
          <cell r="B317" t="str">
            <v>t25bk</v>
          </cell>
          <cell r="C317" t="str">
            <v>Trafo 1 Phasa 25 KVA + Bracket</v>
          </cell>
          <cell r="E317" t="str">
            <v>Unit</v>
          </cell>
          <cell r="G317">
            <v>155229.6</v>
          </cell>
        </row>
        <row r="318">
          <cell r="B318" t="str">
            <v>t50bk</v>
          </cell>
          <cell r="C318" t="str">
            <v>Trafo 1 Phasa 50 KVA + Bracket</v>
          </cell>
          <cell r="E318" t="str">
            <v>Unit</v>
          </cell>
          <cell r="G318">
            <v>155229.6</v>
          </cell>
        </row>
        <row r="319">
          <cell r="B319" t="str">
            <v>t350bk</v>
          </cell>
          <cell r="C319" t="str">
            <v>Trafo 3 Phasa 50 KVA 1 tiang (SG/CG 312 A)</v>
          </cell>
          <cell r="E319" t="str">
            <v>Unit</v>
          </cell>
          <cell r="G319">
            <v>543303</v>
          </cell>
        </row>
        <row r="320">
          <cell r="B320" t="str">
            <v>t3100bk</v>
          </cell>
          <cell r="C320" t="str">
            <v>Trafo 3 Phasa 100 KVA 1 tiang (SG/CG 312 A)</v>
          </cell>
          <cell r="E320" t="str">
            <v>Unit</v>
          </cell>
          <cell r="G320">
            <v>543303</v>
          </cell>
        </row>
        <row r="321">
          <cell r="B321" t="str">
            <v>t3502bk</v>
          </cell>
          <cell r="C321" t="str">
            <v>Trafo 3 Phasa 50 KVA 2 tiang (SG/CG 312 A)</v>
          </cell>
          <cell r="E321" t="str">
            <v>Unit</v>
          </cell>
          <cell r="G321">
            <v>659724.6</v>
          </cell>
        </row>
        <row r="322">
          <cell r="B322" t="str">
            <v>t31002bk</v>
          </cell>
          <cell r="C322" t="str">
            <v>Trafo 3 Phasa 100 KVA 2 tiang (SG/CG 313)</v>
          </cell>
          <cell r="E322" t="str">
            <v>Unit</v>
          </cell>
          <cell r="G322">
            <v>1575578.4</v>
          </cell>
        </row>
        <row r="323">
          <cell r="B323" t="str">
            <v>t31601bk</v>
          </cell>
          <cell r="C323" t="str">
            <v>Trafo 3 Phasa 160 KVA 2 tiang (SG/CG 312-B)</v>
          </cell>
          <cell r="E323" t="str">
            <v>Unit</v>
          </cell>
          <cell r="G323">
            <v>1730807.4</v>
          </cell>
        </row>
        <row r="324">
          <cell r="B324" t="str">
            <v>t31602bk</v>
          </cell>
          <cell r="C324" t="str">
            <v>Trafo 3 Phasa 160 KVA 2 tiang (SG/CG 313)</v>
          </cell>
          <cell r="E324" t="str">
            <v>Unit</v>
          </cell>
          <cell r="G324">
            <v>1730807.4</v>
          </cell>
        </row>
        <row r="325">
          <cell r="B325" t="str">
            <v>t32002bk</v>
          </cell>
          <cell r="C325" t="str">
            <v>Trafo 3 Phasa 200 KVA 2 tiang (SG/CG 313)</v>
          </cell>
          <cell r="E325" t="str">
            <v>Unit</v>
          </cell>
          <cell r="G325">
            <v>1886037</v>
          </cell>
        </row>
        <row r="326">
          <cell r="B326" t="str">
            <v>t32502bk</v>
          </cell>
          <cell r="C326" t="str">
            <v>Trafo 3 Phasa 250 KVA 2 tiang (SG/CG 313)</v>
          </cell>
          <cell r="E326" t="str">
            <v>Unit</v>
          </cell>
          <cell r="G326">
            <v>2074641</v>
          </cell>
        </row>
        <row r="327">
          <cell r="B327" t="str">
            <v>TR50BK</v>
          </cell>
          <cell r="C327" t="str">
            <v>Trafo 1 Phasa 50 KVA + Bracket</v>
          </cell>
          <cell r="E327" t="str">
            <v>Unit</v>
          </cell>
          <cell r="G327">
            <v>155229.6</v>
          </cell>
        </row>
        <row r="330">
          <cell r="C330" t="str">
            <v>PEMASANGAN PERLENGKAPAN PADA TIANG</v>
          </cell>
        </row>
        <row r="331">
          <cell r="C331" t="str">
            <v>DENGAN TWISTED CABLE</v>
          </cell>
        </row>
        <row r="332">
          <cell r="B332" t="str">
            <v>J5T</v>
          </cell>
          <cell r="C332" t="str">
            <v>J 5 T  /  CJ 2</v>
          </cell>
          <cell r="E332" t="str">
            <v>Unit</v>
          </cell>
          <cell r="F332">
            <v>78386</v>
          </cell>
          <cell r="G332">
            <v>15625</v>
          </cell>
        </row>
        <row r="333">
          <cell r="B333" t="str">
            <v>J7T</v>
          </cell>
          <cell r="C333" t="str">
            <v>J 7 T  /  CJ 3</v>
          </cell>
          <cell r="E333" t="str">
            <v>Unit</v>
          </cell>
          <cell r="F333">
            <v>96373</v>
          </cell>
          <cell r="G333">
            <v>15625</v>
          </cell>
        </row>
        <row r="334">
          <cell r="B334" t="str">
            <v>J6T</v>
          </cell>
          <cell r="C334" t="str">
            <v>J 6 T  /  CJ 4</v>
          </cell>
          <cell r="E334" t="str">
            <v>Unit</v>
          </cell>
          <cell r="F334">
            <v>87856</v>
          </cell>
          <cell r="G334">
            <v>20322</v>
          </cell>
        </row>
        <row r="335">
          <cell r="B335" t="str">
            <v>MJ6T</v>
          </cell>
          <cell r="C335" t="str">
            <v>MJ 6 T</v>
          </cell>
          <cell r="E335" t="str">
            <v>Unit</v>
          </cell>
          <cell r="F335">
            <v>23803</v>
          </cell>
          <cell r="G335">
            <v>11356</v>
          </cell>
        </row>
        <row r="338">
          <cell r="C338" t="str">
            <v>PENARIKAN HANTARAN JTR u/Kms</v>
          </cell>
        </row>
        <row r="339">
          <cell r="C339" t="str">
            <v>PENARIKAN KAWAT</v>
          </cell>
        </row>
        <row r="340">
          <cell r="B340" t="str">
            <v>rk277</v>
          </cell>
          <cell r="C340" t="str">
            <v>TR 2 x AAAC 70 mm2 + 1 x AAAC 70 mm2</v>
          </cell>
          <cell r="E340" t="str">
            <v>kms</v>
          </cell>
          <cell r="F340">
            <v>26400000</v>
          </cell>
          <cell r="G340">
            <v>3609400</v>
          </cell>
        </row>
        <row r="341">
          <cell r="B341" t="str">
            <v>rk2735</v>
          </cell>
          <cell r="C341" t="str">
            <v>TR 2 x AAAC 70 mm2 + 1 x AAAC 35 mm2</v>
          </cell>
          <cell r="E341" t="str">
            <v>kms</v>
          </cell>
          <cell r="F341">
            <v>22102000</v>
          </cell>
          <cell r="G341">
            <v>3262440</v>
          </cell>
        </row>
        <row r="342">
          <cell r="B342" t="str">
            <v>rk3735</v>
          </cell>
          <cell r="C342" t="str">
            <v>TR 3 x AAAC 70 mm2 + 1 x AAAC 35 mm2</v>
          </cell>
          <cell r="E342" t="str">
            <v>kms</v>
          </cell>
          <cell r="F342">
            <v>30902000</v>
          </cell>
          <cell r="G342">
            <v>4303520</v>
          </cell>
        </row>
        <row r="343">
          <cell r="B343" t="str">
            <v>rk27</v>
          </cell>
          <cell r="C343" t="str">
            <v>TR 2 x AAAC 70 mm2</v>
          </cell>
          <cell r="E343" t="str">
            <v>kms</v>
          </cell>
          <cell r="F343">
            <v>17600000</v>
          </cell>
          <cell r="G343">
            <v>2568320</v>
          </cell>
        </row>
        <row r="344">
          <cell r="B344" t="str">
            <v>rk25535</v>
          </cell>
          <cell r="C344" t="str">
            <v>TR 2 x AAAC 55 mm2 + 1 x AAAC 35 mm2</v>
          </cell>
          <cell r="E344" t="str">
            <v>kms</v>
          </cell>
          <cell r="F344">
            <v>17160000</v>
          </cell>
          <cell r="G344">
            <v>2221160</v>
          </cell>
        </row>
        <row r="345">
          <cell r="B345" t="str">
            <v>rk255</v>
          </cell>
          <cell r="C345" t="str">
            <v>TR 2 x AAAC 55 mm2</v>
          </cell>
          <cell r="E345" t="str">
            <v>kms</v>
          </cell>
          <cell r="F345">
            <v>12658000</v>
          </cell>
          <cell r="G345">
            <v>1874220</v>
          </cell>
        </row>
        <row r="346">
          <cell r="B346" t="str">
            <v>rk235</v>
          </cell>
          <cell r="C346" t="str">
            <v>TR 2 x AAAC 35 mm2</v>
          </cell>
          <cell r="E346" t="str">
            <v>kms</v>
          </cell>
          <cell r="F346">
            <v>9004000</v>
          </cell>
          <cell r="G346">
            <v>1665880</v>
          </cell>
        </row>
        <row r="348">
          <cell r="C348" t="str">
            <v>PENARIKAN KABEL</v>
          </cell>
        </row>
        <row r="349">
          <cell r="B349" t="str">
            <v>TX642</v>
          </cell>
          <cell r="C349" t="str">
            <v>TX # 6, 4, 2</v>
          </cell>
          <cell r="E349" t="str">
            <v>kms</v>
          </cell>
          <cell r="G349">
            <v>1110580</v>
          </cell>
        </row>
        <row r="350">
          <cell r="B350" t="str">
            <v>rl375</v>
          </cell>
          <cell r="C350" t="str">
            <v>NFA2X-T 3 x 70 + N 50 mm2</v>
          </cell>
          <cell r="E350" t="str">
            <v>kms</v>
          </cell>
          <cell r="F350">
            <v>34150000</v>
          </cell>
          <cell r="G350">
            <v>3609400</v>
          </cell>
        </row>
        <row r="351">
          <cell r="B351" t="str">
            <v>rl275</v>
          </cell>
          <cell r="C351" t="str">
            <v>NFA2X-T 2 x 70 + N 50 mm2</v>
          </cell>
          <cell r="E351" t="str">
            <v>kms</v>
          </cell>
          <cell r="F351">
            <v>26500000</v>
          </cell>
          <cell r="G351">
            <v>2915280</v>
          </cell>
        </row>
        <row r="352">
          <cell r="B352" t="str">
            <v>rl2355</v>
          </cell>
          <cell r="C352" t="str">
            <v>NFA2X-T 2 x 35 + N 50 mm2</v>
          </cell>
          <cell r="E352" t="str">
            <v>kms</v>
          </cell>
          <cell r="G352">
            <v>1874220</v>
          </cell>
        </row>
        <row r="353">
          <cell r="B353" t="str">
            <v>rl3535</v>
          </cell>
          <cell r="C353" t="str">
            <v>NFA2X-T 3 x 50 + N 35 mm2</v>
          </cell>
          <cell r="E353" t="str">
            <v>kms</v>
          </cell>
          <cell r="G353">
            <v>2568320</v>
          </cell>
        </row>
        <row r="354">
          <cell r="B354" t="str">
            <v>rl22525</v>
          </cell>
          <cell r="C354" t="str">
            <v>NFA2X-T 2 x 25 + N 25 mm2</v>
          </cell>
          <cell r="E354" t="str">
            <v>kms</v>
          </cell>
          <cell r="G354">
            <v>1874220</v>
          </cell>
        </row>
        <row r="356">
          <cell r="C356" t="str">
            <v>PENARIKAN SAMBUNGAN RUMAH (SR)</v>
          </cell>
        </row>
        <row r="357">
          <cell r="B357" t="str">
            <v>sr1</v>
          </cell>
          <cell r="C357" t="str">
            <v>SR 1 PHASA</v>
          </cell>
          <cell r="E357" t="str">
            <v>Unit</v>
          </cell>
          <cell r="G357">
            <v>19122</v>
          </cell>
        </row>
        <row r="358">
          <cell r="B358" t="str">
            <v>sr3</v>
          </cell>
          <cell r="C358" t="str">
            <v>SR 3 PHASA</v>
          </cell>
          <cell r="E358" t="str">
            <v>Unit</v>
          </cell>
          <cell r="G358">
            <v>45951</v>
          </cell>
        </row>
        <row r="359">
          <cell r="B359" t="str">
            <v>kapp4</v>
          </cell>
          <cell r="C359" t="str">
            <v>Kotak APP TR Type IV Tanpa Topi, lengkap</v>
          </cell>
          <cell r="E359" t="str">
            <v>Unit</v>
          </cell>
          <cell r="F359">
            <v>4534444</v>
          </cell>
        </row>
        <row r="360">
          <cell r="B360" t="str">
            <v>kapp1a</v>
          </cell>
          <cell r="C360" t="str">
            <v>Kotak APP TR Type I A Single tarif, lengkap</v>
          </cell>
          <cell r="E360" t="str">
            <v>Unit</v>
          </cell>
          <cell r="F360">
            <v>5596800</v>
          </cell>
        </row>
        <row r="361">
          <cell r="B361" t="str">
            <v>kappdt</v>
          </cell>
          <cell r="C361" t="str">
            <v>Kotak APP TR Double tarif, lengkap</v>
          </cell>
          <cell r="E361" t="str">
            <v>Unit</v>
          </cell>
          <cell r="F361">
            <v>5804089</v>
          </cell>
        </row>
        <row r="362">
          <cell r="B362" t="str">
            <v>kapptm</v>
          </cell>
          <cell r="C362" t="str">
            <v>Kotak APP TM, lengkap</v>
          </cell>
          <cell r="E362" t="str">
            <v>Unit</v>
          </cell>
          <cell r="F362">
            <v>5389511</v>
          </cell>
        </row>
        <row r="363">
          <cell r="B363" t="str">
            <v>rl375sr</v>
          </cell>
          <cell r="C363" t="str">
            <v>NFA2X-T 3 x 70 + N 50 mm2</v>
          </cell>
          <cell r="E363" t="str">
            <v>Mtr</v>
          </cell>
          <cell r="F363">
            <v>34150</v>
          </cell>
        </row>
        <row r="364">
          <cell r="B364" t="str">
            <v>rl275sr</v>
          </cell>
          <cell r="C364" t="str">
            <v>NFA2X-T 2 x 70 + N 50 mm2</v>
          </cell>
          <cell r="E364" t="str">
            <v>Mtr</v>
          </cell>
          <cell r="F364">
            <v>26500</v>
          </cell>
        </row>
        <row r="365">
          <cell r="B365" t="str">
            <v>rl2355sr</v>
          </cell>
          <cell r="C365" t="str">
            <v>NFA2X-T 2 x 35 + N 50 mm2</v>
          </cell>
          <cell r="E365" t="str">
            <v>Mtr</v>
          </cell>
          <cell r="F365">
            <v>17220</v>
          </cell>
        </row>
        <row r="366">
          <cell r="B366" t="str">
            <v>rl3535sr</v>
          </cell>
          <cell r="C366" t="str">
            <v>NFA2X-T 3 x 50 + N 35 mm2</v>
          </cell>
          <cell r="E366" t="str">
            <v>Mtr</v>
          </cell>
          <cell r="F366">
            <v>21600</v>
          </cell>
        </row>
        <row r="367">
          <cell r="B367" t="str">
            <v>rl425sr</v>
          </cell>
          <cell r="C367" t="str">
            <v>NFA2X-T 4 x 25 mm2</v>
          </cell>
          <cell r="E367" t="str">
            <v>Mtr</v>
          </cell>
          <cell r="F367">
            <v>13729</v>
          </cell>
        </row>
        <row r="368">
          <cell r="B368" t="str">
            <v>rl416sr</v>
          </cell>
          <cell r="C368" t="str">
            <v>NFA2X-T 4 x 16 mm2</v>
          </cell>
          <cell r="E368" t="str">
            <v>Mtr</v>
          </cell>
          <cell r="F368">
            <v>10235</v>
          </cell>
        </row>
        <row r="369">
          <cell r="C369" t="str">
            <v>UPAH BORONGAN PEMASANGAN TRAFO DAN</v>
          </cell>
        </row>
        <row r="370">
          <cell r="C370" t="str">
            <v>KONSTRUKSI</v>
          </cell>
        </row>
        <row r="371">
          <cell r="B371" t="str">
            <v>t25</v>
          </cell>
          <cell r="C371" t="str">
            <v>Trafo 1 Phasa 25 KVA</v>
          </cell>
          <cell r="E371" t="str">
            <v>Unit</v>
          </cell>
          <cell r="G371">
            <v>258716</v>
          </cell>
        </row>
        <row r="372">
          <cell r="B372" t="str">
            <v>t50</v>
          </cell>
          <cell r="C372" t="str">
            <v>Trafo 1 Phasa 50 KVA</v>
          </cell>
          <cell r="E372" t="str">
            <v>Unit</v>
          </cell>
          <cell r="F372">
            <v>20450000</v>
          </cell>
          <cell r="G372">
            <v>258716</v>
          </cell>
        </row>
        <row r="373">
          <cell r="B373" t="str">
            <v>t350</v>
          </cell>
          <cell r="C373" t="str">
            <v>Trafo 3 Phasa 50 KVA 1 tiang (SG/CG 312 A)</v>
          </cell>
          <cell r="E373" t="str">
            <v>Unit</v>
          </cell>
          <cell r="F373">
            <v>27300000</v>
          </cell>
          <cell r="G373">
            <v>905505</v>
          </cell>
        </row>
        <row r="374">
          <cell r="B374" t="str">
            <v>t3100</v>
          </cell>
          <cell r="C374" t="str">
            <v>Trafo 3 Phasa 100 KVA 1 tiang (SG/CG 312 A)</v>
          </cell>
          <cell r="E374" t="str">
            <v>Unit</v>
          </cell>
          <cell r="F374">
            <v>29000000</v>
          </cell>
          <cell r="G374">
            <v>905505</v>
          </cell>
        </row>
        <row r="375">
          <cell r="B375" t="str">
            <v>t3502</v>
          </cell>
          <cell r="C375" t="str">
            <v>Trafo 3 Phasa 50 KVA 2 tiang (SG/CG 313A)</v>
          </cell>
          <cell r="E375" t="str">
            <v>Unit</v>
          </cell>
          <cell r="F375">
            <v>27300000</v>
          </cell>
          <cell r="G375">
            <v>1099541</v>
          </cell>
        </row>
        <row r="376">
          <cell r="B376" t="str">
            <v>t31002</v>
          </cell>
          <cell r="C376" t="str">
            <v>Trafo 3 Phasa 100 KVA 2 tiang (SG/CG 313A)</v>
          </cell>
          <cell r="E376" t="str">
            <v>Unit</v>
          </cell>
          <cell r="F376">
            <v>29000000</v>
          </cell>
          <cell r="G376">
            <v>2625964</v>
          </cell>
        </row>
        <row r="377">
          <cell r="B377" t="str">
            <v>t31601</v>
          </cell>
          <cell r="C377" t="str">
            <v>Trafo 3 Phasa 160 KVA 2 tiang (SG/CG 313-A)</v>
          </cell>
          <cell r="E377" t="str">
            <v>Unit</v>
          </cell>
          <cell r="F377">
            <v>34500000</v>
          </cell>
          <cell r="G377">
            <v>2884679</v>
          </cell>
        </row>
        <row r="378">
          <cell r="B378" t="str">
            <v>t31602</v>
          </cell>
          <cell r="C378" t="str">
            <v>Trafo 3 Phasa 160 KVA 2 tiang (SG/CG 313A)</v>
          </cell>
          <cell r="E378" t="str">
            <v>Unit</v>
          </cell>
          <cell r="F378">
            <v>34500000</v>
          </cell>
          <cell r="G378">
            <v>2884679</v>
          </cell>
        </row>
        <row r="379">
          <cell r="B379" t="str">
            <v>t32002</v>
          </cell>
          <cell r="C379" t="str">
            <v>Trafo 3 Phasa 200 KVA 2 tiang (SG/CG 313A)</v>
          </cell>
          <cell r="E379" t="str">
            <v>Unit</v>
          </cell>
          <cell r="F379">
            <v>56800000</v>
          </cell>
          <cell r="G379">
            <v>3143395</v>
          </cell>
        </row>
        <row r="380">
          <cell r="B380" t="str">
            <v>t32502</v>
          </cell>
          <cell r="C380" t="str">
            <v>Trafo 3 Phasa 250 KVA 2 tiang (SG/CG 313A)</v>
          </cell>
          <cell r="E380" t="str">
            <v>Unit</v>
          </cell>
          <cell r="F380">
            <v>59724000</v>
          </cell>
          <cell r="G380">
            <v>3457735</v>
          </cell>
        </row>
        <row r="381">
          <cell r="E381" t="str">
            <v>Unit</v>
          </cell>
        </row>
        <row r="382">
          <cell r="B382" t="str">
            <v>CG10550</v>
          </cell>
          <cell r="C382" t="str">
            <v xml:space="preserve"> CG105 - 50</v>
          </cell>
          <cell r="E382" t="str">
            <v>Unit</v>
          </cell>
          <cell r="F382">
            <v>1117960</v>
          </cell>
        </row>
        <row r="383">
          <cell r="B383" t="str">
            <v>CG312B50</v>
          </cell>
          <cell r="C383" t="str">
            <v xml:space="preserve"> CG312 - A ( Trafo 50 kVA 3 Ph 1 Tiang )</v>
          </cell>
          <cell r="E383" t="str">
            <v>Unit</v>
          </cell>
          <cell r="F383">
            <v>9777318.8920000046</v>
          </cell>
        </row>
        <row r="384">
          <cell r="B384" t="str">
            <v>CG312B100</v>
          </cell>
          <cell r="C384" t="str">
            <v xml:space="preserve"> CG312 - A ( Trafo 100 kVA 3 Ph 1 Tiang )</v>
          </cell>
          <cell r="E384" t="str">
            <v>Unit</v>
          </cell>
          <cell r="F384">
            <v>9777318.8920000046</v>
          </cell>
        </row>
        <row r="385">
          <cell r="B385" t="str">
            <v>CG313100</v>
          </cell>
          <cell r="C385" t="str">
            <v xml:space="preserve"> CG 313A ( Trafo 100 kVA 3 Ph 2 Tiang )</v>
          </cell>
          <cell r="E385" t="str">
            <v>Unit</v>
          </cell>
          <cell r="F385">
            <v>8211797</v>
          </cell>
        </row>
        <row r="386">
          <cell r="B386" t="str">
            <v>CG313160</v>
          </cell>
          <cell r="C386" t="str">
            <v xml:space="preserve"> CG 313A ( Trafo 160 kVA 3 Ph 2 Tiang )</v>
          </cell>
          <cell r="E386" t="str">
            <v>Unit</v>
          </cell>
          <cell r="F386">
            <v>8211797</v>
          </cell>
        </row>
        <row r="387">
          <cell r="B387" t="str">
            <v>CG313200</v>
          </cell>
          <cell r="C387" t="str">
            <v xml:space="preserve"> CG 313A ( Trafo 200 Kva 3 Ph 2 Tiang )</v>
          </cell>
          <cell r="E387" t="str">
            <v>Unit</v>
          </cell>
          <cell r="F387">
            <v>8211797</v>
          </cell>
        </row>
        <row r="388">
          <cell r="E388" t="str">
            <v>Unit</v>
          </cell>
        </row>
        <row r="389">
          <cell r="C389" t="str">
            <v>UPAH BORONGAN PEKERJAAN KABEL TANAH</v>
          </cell>
          <cell r="E389" t="str">
            <v>Unit</v>
          </cell>
        </row>
        <row r="390">
          <cell r="B390" t="str">
            <v>tk395id</v>
          </cell>
          <cell r="C390" t="str">
            <v>Terminating Kabel 3 x 95 mm2 ID</v>
          </cell>
          <cell r="E390" t="str">
            <v>Unit</v>
          </cell>
          <cell r="F390">
            <v>2400000</v>
          </cell>
          <cell r="G390">
            <v>395555.01500000001</v>
          </cell>
        </row>
        <row r="391">
          <cell r="B391" t="str">
            <v>tk395od</v>
          </cell>
          <cell r="C391" t="str">
            <v>Terminating Kabel 3 x 95 mm2 OD</v>
          </cell>
          <cell r="E391" t="str">
            <v>Unit</v>
          </cell>
          <cell r="F391">
            <v>2700000</v>
          </cell>
          <cell r="G391">
            <v>458170.41650000005</v>
          </cell>
        </row>
        <row r="392">
          <cell r="B392" t="str">
            <v>tk324id</v>
          </cell>
          <cell r="C392" t="str">
            <v>Terminating Kabel 3 x 240 mm2 ID</v>
          </cell>
          <cell r="E392" t="str">
            <v>Unit</v>
          </cell>
          <cell r="F392">
            <v>2750000</v>
          </cell>
          <cell r="G392">
            <v>395555.01500000001</v>
          </cell>
        </row>
        <row r="393">
          <cell r="B393" t="str">
            <v>tk1300id</v>
          </cell>
          <cell r="C393" t="str">
            <v>Terminating Kabel 1 x 300 mm2 ID</v>
          </cell>
          <cell r="E393" t="str">
            <v>Unit</v>
          </cell>
          <cell r="F393">
            <v>1950000</v>
          </cell>
          <cell r="G393">
            <v>131850.80800000002</v>
          </cell>
        </row>
        <row r="394">
          <cell r="B394" t="str">
            <v>tk1300od</v>
          </cell>
          <cell r="C394" t="str">
            <v>Terminating Kabel 1 x 300 mm2 OD</v>
          </cell>
          <cell r="E394" t="str">
            <v>Unit</v>
          </cell>
          <cell r="F394">
            <v>2150000</v>
          </cell>
          <cell r="G394">
            <v>152723.90400000001</v>
          </cell>
        </row>
        <row r="395">
          <cell r="B395" t="str">
            <v>tk324od</v>
          </cell>
          <cell r="C395" t="str">
            <v>Terminating Kabel 3 x 240 mm2 OD</v>
          </cell>
          <cell r="E395" t="str">
            <v>Unit</v>
          </cell>
          <cell r="F395">
            <v>3300000</v>
          </cell>
          <cell r="G395">
            <v>458170.41650000005</v>
          </cell>
        </row>
        <row r="396">
          <cell r="B396" t="str">
            <v>skb240</v>
          </cell>
          <cell r="C396" t="str">
            <v>Sepatu Kabel Bimetal 240 - 300 mm2 (2 lubang)</v>
          </cell>
          <cell r="E396" t="str">
            <v>Bh</v>
          </cell>
          <cell r="F396">
            <v>95323</v>
          </cell>
          <cell r="G396">
            <v>7400.9249999999993</v>
          </cell>
        </row>
        <row r="397">
          <cell r="B397" t="str">
            <v>skb1502</v>
          </cell>
          <cell r="C397" t="str">
            <v>Sepatu Kabel Bimetal 150 mm2 (2 lubang)</v>
          </cell>
          <cell r="E397" t="str">
            <v>Bh</v>
          </cell>
          <cell r="F397">
            <v>72792</v>
          </cell>
          <cell r="G397">
            <v>5978.7325000000001</v>
          </cell>
        </row>
        <row r="398">
          <cell r="B398" t="str">
            <v>xlpe324</v>
          </cell>
          <cell r="C398" t="str">
            <v>Kabel XLPE 3 x 240 mm2 (Three Core)</v>
          </cell>
          <cell r="E398" t="str">
            <v>Mtr</v>
          </cell>
          <cell r="F398">
            <v>360000</v>
          </cell>
          <cell r="G398">
            <v>14228.476500000001</v>
          </cell>
        </row>
        <row r="399">
          <cell r="B399" t="str">
            <v>nyy50</v>
          </cell>
          <cell r="C399" t="str">
            <v>Kabel NYY 1 x 50 mm2</v>
          </cell>
          <cell r="E399" t="str">
            <v>Mtr</v>
          </cell>
          <cell r="F399">
            <v>34584</v>
          </cell>
          <cell r="G399">
            <v>857.62100000000009</v>
          </cell>
        </row>
        <row r="400">
          <cell r="B400" t="str">
            <v>nyy150</v>
          </cell>
          <cell r="C400" t="str">
            <v>Kabel NYY 1 x 150 mm2</v>
          </cell>
          <cell r="E400" t="str">
            <v>Mtr</v>
          </cell>
          <cell r="F400">
            <v>124095</v>
          </cell>
          <cell r="G400">
            <v>857.62100000000009</v>
          </cell>
        </row>
        <row r="401">
          <cell r="B401" t="str">
            <v>kb44</v>
          </cell>
          <cell r="C401" t="str">
            <v xml:space="preserve"> Kabel NYY/NYFGbY 4x 4 mm</v>
          </cell>
          <cell r="E401" t="str">
            <v>Mtr1</v>
          </cell>
          <cell r="F401">
            <v>22052</v>
          </cell>
        </row>
        <row r="402">
          <cell r="B402" t="str">
            <v>kb450</v>
          </cell>
          <cell r="C402" t="str">
            <v xml:space="preserve"> Kabel NYY/NYFGbY 4x 50 mm</v>
          </cell>
          <cell r="E402" t="str">
            <v>Mtr1</v>
          </cell>
          <cell r="F402">
            <v>161320</v>
          </cell>
        </row>
        <row r="403">
          <cell r="B403" t="str">
            <v>kb470</v>
          </cell>
          <cell r="C403" t="str">
            <v xml:space="preserve"> Kabel NYY/NYFGbY 4x 70 mm</v>
          </cell>
          <cell r="E403" t="str">
            <v>Mtr1</v>
          </cell>
          <cell r="F403">
            <v>281500</v>
          </cell>
        </row>
        <row r="404">
          <cell r="B404" t="str">
            <v>kb495</v>
          </cell>
          <cell r="C404" t="str">
            <v xml:space="preserve"> Kabel NYY/NYFGbY 4x 95 mm</v>
          </cell>
          <cell r="E404" t="str">
            <v>Mtr1</v>
          </cell>
          <cell r="F404">
            <v>305800</v>
          </cell>
        </row>
        <row r="405">
          <cell r="B405" t="str">
            <v>kb4120</v>
          </cell>
          <cell r="C405" t="str">
            <v xml:space="preserve"> Kabel NYY/NYFGbY 4x 120 mm</v>
          </cell>
          <cell r="E405" t="str">
            <v>Mtr1</v>
          </cell>
          <cell r="F405">
            <v>475000</v>
          </cell>
        </row>
        <row r="406">
          <cell r="B406" t="str">
            <v>kb4150</v>
          </cell>
          <cell r="C406" t="str">
            <v xml:space="preserve"> Kabel NYY/NYFGbY 4x 150 mm</v>
          </cell>
          <cell r="E406" t="str">
            <v>Mtr1</v>
          </cell>
          <cell r="F406">
            <v>592000</v>
          </cell>
        </row>
        <row r="407">
          <cell r="B407" t="str">
            <v>kb4185</v>
          </cell>
          <cell r="C407" t="str">
            <v xml:space="preserve"> Kabel NYY/NYFGbY 4x 185 mm</v>
          </cell>
          <cell r="E407" t="str">
            <v>Mtr1</v>
          </cell>
          <cell r="F407">
            <v>725000</v>
          </cell>
        </row>
        <row r="409">
          <cell r="C409" t="str">
            <v>SEPATU KABEL</v>
          </cell>
        </row>
        <row r="410">
          <cell r="B410" t="str">
            <v>skb50</v>
          </cell>
          <cell r="C410" t="str">
            <v>Sepatu Kabel AL/CU 50</v>
          </cell>
          <cell r="E410" t="str">
            <v>Bh</v>
          </cell>
          <cell r="F410">
            <v>34000</v>
          </cell>
          <cell r="G410">
            <v>5978.7325000000001</v>
          </cell>
        </row>
        <row r="411">
          <cell r="B411" t="str">
            <v>skb70</v>
          </cell>
          <cell r="C411" t="str">
            <v>Sepatu Kabel AL/CU 70</v>
          </cell>
          <cell r="E411" t="str">
            <v>Bh</v>
          </cell>
          <cell r="F411">
            <v>34000</v>
          </cell>
          <cell r="G411">
            <v>5978.7325000000001</v>
          </cell>
        </row>
        <row r="412">
          <cell r="B412" t="str">
            <v>skb95</v>
          </cell>
          <cell r="C412" t="str">
            <v>Sepatu Kabel AL/CU 95</v>
          </cell>
          <cell r="E412" t="str">
            <v>Bh</v>
          </cell>
          <cell r="F412">
            <v>42600</v>
          </cell>
          <cell r="G412">
            <v>5978.7325000000001</v>
          </cell>
        </row>
        <row r="413">
          <cell r="B413" t="str">
            <v>skb150</v>
          </cell>
          <cell r="C413" t="str">
            <v>Sepatu Kabel AL/CU 150</v>
          </cell>
          <cell r="E413" t="str">
            <v>Bh</v>
          </cell>
          <cell r="F413">
            <v>52400</v>
          </cell>
          <cell r="G413">
            <v>5978.7325000000001</v>
          </cell>
        </row>
        <row r="414">
          <cell r="B414" t="str">
            <v>skb185</v>
          </cell>
          <cell r="C414" t="str">
            <v>Sepatu Kabel AL/CU 185</v>
          </cell>
          <cell r="E414" t="str">
            <v>Bh</v>
          </cell>
          <cell r="F414">
            <v>107101</v>
          </cell>
          <cell r="G414">
            <v>5978.7325000000001</v>
          </cell>
        </row>
        <row r="415">
          <cell r="B415" t="str">
            <v>skb240</v>
          </cell>
          <cell r="C415" t="str">
            <v>Sepatu Kabel AL/CU 240</v>
          </cell>
          <cell r="E415" t="str">
            <v>Bh</v>
          </cell>
          <cell r="F415">
            <v>108300</v>
          </cell>
          <cell r="G415">
            <v>5978.7325000000001</v>
          </cell>
        </row>
        <row r="416">
          <cell r="B416" t="str">
            <v>skb50cu</v>
          </cell>
          <cell r="C416" t="str">
            <v>Sepatu Kabel CU/CU 50</v>
          </cell>
          <cell r="E416" t="str">
            <v>Bh</v>
          </cell>
          <cell r="F416">
            <v>31540</v>
          </cell>
          <cell r="G416">
            <v>5978.7325000000001</v>
          </cell>
        </row>
        <row r="417">
          <cell r="B417" t="str">
            <v>skb70cu</v>
          </cell>
          <cell r="C417" t="str">
            <v>Sepatu Kabel CU/CU 70</v>
          </cell>
          <cell r="E417" t="str">
            <v>Bh</v>
          </cell>
          <cell r="F417">
            <v>42560</v>
          </cell>
          <cell r="G417">
            <v>5978.7325000000001</v>
          </cell>
        </row>
        <row r="418">
          <cell r="B418" t="str">
            <v>skb95cu</v>
          </cell>
          <cell r="C418" t="str">
            <v>Sepatu Kabel CU/CU 95</v>
          </cell>
          <cell r="E418" t="str">
            <v>Bh</v>
          </cell>
          <cell r="F418">
            <v>54340</v>
          </cell>
          <cell r="G418">
            <v>5978.7325000000001</v>
          </cell>
        </row>
        <row r="419">
          <cell r="B419" t="str">
            <v>skb120cu</v>
          </cell>
          <cell r="C419" t="str">
            <v>Sepatu Kabel CU/CU 120</v>
          </cell>
          <cell r="E419" t="str">
            <v>Bh</v>
          </cell>
          <cell r="F419">
            <v>68780</v>
          </cell>
          <cell r="G419">
            <v>5978.7325000000001</v>
          </cell>
        </row>
        <row r="420">
          <cell r="B420" t="str">
            <v>skb150cu</v>
          </cell>
          <cell r="C420" t="str">
            <v>Sepatu Kabel CU/CU 150</v>
          </cell>
          <cell r="E420" t="str">
            <v>Bh</v>
          </cell>
          <cell r="F420">
            <v>89680</v>
          </cell>
          <cell r="G420">
            <v>5978.7325000000001</v>
          </cell>
        </row>
        <row r="421">
          <cell r="B421" t="str">
            <v>skb185cu</v>
          </cell>
          <cell r="C421" t="str">
            <v>Sepatu Kabel CU/CU 185</v>
          </cell>
          <cell r="E421" t="str">
            <v>Bh</v>
          </cell>
          <cell r="F421">
            <v>147440</v>
          </cell>
          <cell r="G421">
            <v>5978.7325000000001</v>
          </cell>
        </row>
        <row r="422">
          <cell r="B422" t="str">
            <v>skb240cu</v>
          </cell>
          <cell r="C422" t="str">
            <v>Sepatu Kabel CU/CU 240</v>
          </cell>
          <cell r="E422" t="str">
            <v>Bh</v>
          </cell>
          <cell r="F422">
            <v>72792</v>
          </cell>
          <cell r="G422">
            <v>5978.7325000000001</v>
          </cell>
        </row>
        <row r="423">
          <cell r="C423" t="str">
            <v xml:space="preserve">  Bongkar</v>
          </cell>
        </row>
        <row r="424">
          <cell r="B424" t="str">
            <v>bSC1</v>
          </cell>
          <cell r="C424" t="str">
            <v xml:space="preserve">    Bongkar SC 1</v>
          </cell>
          <cell r="E424" t="str">
            <v>Unit</v>
          </cell>
        </row>
        <row r="425">
          <cell r="B425" t="str">
            <v>bSC1A</v>
          </cell>
          <cell r="C425" t="str">
            <v xml:space="preserve">    Bongkar SC 1 - A</v>
          </cell>
          <cell r="E425" t="str">
            <v>Unit</v>
          </cell>
        </row>
        <row r="426">
          <cell r="B426" t="str">
            <v>bSC1B</v>
          </cell>
          <cell r="C426" t="str">
            <v xml:space="preserve">    Bongkar SC 1 - B</v>
          </cell>
          <cell r="E426" t="str">
            <v>Unit</v>
          </cell>
        </row>
        <row r="427">
          <cell r="B427" t="str">
            <v>bSC1C</v>
          </cell>
          <cell r="C427" t="str">
            <v xml:space="preserve">    Bongkar SC 1 - C</v>
          </cell>
          <cell r="E427" t="str">
            <v>Unit</v>
          </cell>
        </row>
        <row r="428">
          <cell r="B428" t="str">
            <v>bSC2</v>
          </cell>
          <cell r="C428" t="str">
            <v xml:space="preserve">    Bongkar SC 2 </v>
          </cell>
          <cell r="E428" t="str">
            <v>Unit</v>
          </cell>
        </row>
        <row r="429">
          <cell r="B429" t="str">
            <v>bSC2A</v>
          </cell>
          <cell r="C429" t="str">
            <v xml:space="preserve">    Bongkar SC 2 - A</v>
          </cell>
          <cell r="E429" t="str">
            <v>Unit</v>
          </cell>
        </row>
        <row r="430">
          <cell r="B430" t="str">
            <v>bSC21</v>
          </cell>
          <cell r="C430" t="str">
            <v xml:space="preserve">    Bongkar SC 2 - 1</v>
          </cell>
          <cell r="E430" t="str">
            <v>Unit</v>
          </cell>
        </row>
        <row r="431">
          <cell r="B431" t="str">
            <v>bSC3</v>
          </cell>
          <cell r="C431" t="str">
            <v xml:space="preserve">    Bongkar SC 3</v>
          </cell>
          <cell r="E431" t="str">
            <v>Unit</v>
          </cell>
        </row>
        <row r="432">
          <cell r="B432" t="str">
            <v>bSC7</v>
          </cell>
          <cell r="C432" t="str">
            <v xml:space="preserve">    Bongkar SC 7</v>
          </cell>
          <cell r="E432" t="str">
            <v>Unit</v>
          </cell>
        </row>
        <row r="433">
          <cell r="B433" t="str">
            <v>bSC7A</v>
          </cell>
          <cell r="C433" t="str">
            <v xml:space="preserve">    Bongkar SC 7 - A</v>
          </cell>
          <cell r="E433" t="str">
            <v>Unit</v>
          </cell>
        </row>
        <row r="434">
          <cell r="B434" t="str">
            <v>bSC8</v>
          </cell>
          <cell r="C434" t="str">
            <v xml:space="preserve">    Bongkar SC 8</v>
          </cell>
          <cell r="E434" t="str">
            <v>Unit</v>
          </cell>
        </row>
        <row r="435">
          <cell r="B435" t="str">
            <v>bSC8A</v>
          </cell>
          <cell r="C435" t="str">
            <v xml:space="preserve">    Bongkar SC 8 - A</v>
          </cell>
          <cell r="E435" t="str">
            <v>Unit</v>
          </cell>
        </row>
        <row r="436">
          <cell r="B436" t="str">
            <v>bSC8B</v>
          </cell>
          <cell r="C436" t="str">
            <v xml:space="preserve">    Bongkar SC 8 - B</v>
          </cell>
          <cell r="E436" t="str">
            <v>Unit</v>
          </cell>
        </row>
        <row r="437">
          <cell r="B437" t="str">
            <v>bSC9</v>
          </cell>
          <cell r="C437" t="str">
            <v xml:space="preserve">    Bongkar SC 9</v>
          </cell>
          <cell r="E437" t="str">
            <v>Unit</v>
          </cell>
        </row>
        <row r="438">
          <cell r="B438" t="str">
            <v>bSC10</v>
          </cell>
          <cell r="C438" t="str">
            <v xml:space="preserve">    Bongkar SC 10</v>
          </cell>
          <cell r="E438" t="str">
            <v>Unit</v>
          </cell>
        </row>
        <row r="439">
          <cell r="B439" t="str">
            <v>bSC11</v>
          </cell>
          <cell r="C439" t="str">
            <v xml:space="preserve">    Bongkar SC 11</v>
          </cell>
          <cell r="E439" t="str">
            <v>Unit</v>
          </cell>
        </row>
        <row r="440">
          <cell r="B440" t="str">
            <v>bSC12</v>
          </cell>
          <cell r="C440" t="str">
            <v xml:space="preserve">    Bongkar SC 12</v>
          </cell>
          <cell r="E440" t="str">
            <v>Unit</v>
          </cell>
        </row>
        <row r="441">
          <cell r="B441" t="str">
            <v>bCC1</v>
          </cell>
          <cell r="C441" t="str">
            <v xml:space="preserve">    Bongkar CC 1</v>
          </cell>
          <cell r="E441" t="str">
            <v>Unit</v>
          </cell>
        </row>
        <row r="442">
          <cell r="B442" t="str">
            <v>bCC11</v>
          </cell>
          <cell r="C442" t="str">
            <v xml:space="preserve">    Bongkar CC 1 - 1</v>
          </cell>
          <cell r="E442" t="str">
            <v>Unit</v>
          </cell>
        </row>
        <row r="443">
          <cell r="B443" t="str">
            <v>bCC1A</v>
          </cell>
          <cell r="C443" t="str">
            <v xml:space="preserve">    Bongkar CC 1 - A</v>
          </cell>
          <cell r="E443" t="str">
            <v>Unit</v>
          </cell>
        </row>
        <row r="444">
          <cell r="B444" t="str">
            <v>bCC1C</v>
          </cell>
          <cell r="C444" t="str">
            <v xml:space="preserve">    Bongkar CC 1 - C</v>
          </cell>
          <cell r="E444" t="str">
            <v>Unit</v>
          </cell>
        </row>
        <row r="445">
          <cell r="B445" t="str">
            <v>bCC2</v>
          </cell>
          <cell r="C445" t="str">
            <v xml:space="preserve">    Bongkar CC 2 </v>
          </cell>
          <cell r="E445" t="str">
            <v>Unit</v>
          </cell>
        </row>
        <row r="446">
          <cell r="B446" t="str">
            <v>bCC2A</v>
          </cell>
          <cell r="C446" t="str">
            <v xml:space="preserve">    Bongkar CC 2 - A</v>
          </cell>
          <cell r="E446" t="str">
            <v>Unit</v>
          </cell>
        </row>
        <row r="447">
          <cell r="B447" t="str">
            <v>bCC21</v>
          </cell>
          <cell r="C447" t="str">
            <v xml:space="preserve">    Bongkar CC 2 - 1</v>
          </cell>
          <cell r="E447" t="str">
            <v>Unit</v>
          </cell>
        </row>
        <row r="448">
          <cell r="B448" t="str">
            <v>bCC3</v>
          </cell>
          <cell r="C448" t="str">
            <v xml:space="preserve">    Bongkar CC 3</v>
          </cell>
          <cell r="E448" t="str">
            <v>Unit</v>
          </cell>
        </row>
        <row r="449">
          <cell r="B449" t="str">
            <v>bCC7</v>
          </cell>
          <cell r="C449" t="str">
            <v xml:space="preserve">    Bongkar CC 7</v>
          </cell>
          <cell r="E449" t="str">
            <v>Unit</v>
          </cell>
        </row>
        <row r="450">
          <cell r="B450" t="str">
            <v>bCC7A</v>
          </cell>
          <cell r="C450" t="str">
            <v xml:space="preserve">    Bongkar CC 7 - A</v>
          </cell>
          <cell r="E450" t="str">
            <v>Unit</v>
          </cell>
        </row>
        <row r="451">
          <cell r="B451" t="str">
            <v>bCC8</v>
          </cell>
          <cell r="C451" t="str">
            <v xml:space="preserve">    Bongkar CC 8</v>
          </cell>
          <cell r="E451" t="str">
            <v>Unit</v>
          </cell>
        </row>
        <row r="452">
          <cell r="B452" t="str">
            <v>bCC8A</v>
          </cell>
          <cell r="C452" t="str">
            <v xml:space="preserve">    Bongkar CC 8 - A</v>
          </cell>
          <cell r="E452" t="str">
            <v>Unit</v>
          </cell>
        </row>
        <row r="453">
          <cell r="B453" t="str">
            <v>bCC8B</v>
          </cell>
          <cell r="C453" t="str">
            <v xml:space="preserve">    Bongkar CC 8 - B</v>
          </cell>
          <cell r="E453" t="str">
            <v>Unit</v>
          </cell>
        </row>
        <row r="454">
          <cell r="B454" t="str">
            <v>bCC9</v>
          </cell>
          <cell r="C454" t="str">
            <v xml:space="preserve">    Bongkar CC 9</v>
          </cell>
          <cell r="E454" t="str">
            <v>Unit</v>
          </cell>
        </row>
        <row r="455">
          <cell r="B455" t="str">
            <v>bCC10</v>
          </cell>
          <cell r="C455" t="str">
            <v xml:space="preserve">    Bongkar CC 10</v>
          </cell>
          <cell r="E455" t="str">
            <v>Unit</v>
          </cell>
        </row>
        <row r="456">
          <cell r="B456" t="str">
            <v>bCC11</v>
          </cell>
          <cell r="C456" t="str">
            <v xml:space="preserve">    Bongkar CC 11</v>
          </cell>
          <cell r="E456" t="str">
            <v>Unit</v>
          </cell>
        </row>
        <row r="458">
          <cell r="B458" t="str">
            <v>bSM211</v>
          </cell>
          <cell r="C458" t="str">
            <v xml:space="preserve">    Bongkar SM 2 - 11</v>
          </cell>
          <cell r="E458" t="str">
            <v>Unit</v>
          </cell>
        </row>
        <row r="459">
          <cell r="B459" t="str">
            <v>bCM211</v>
          </cell>
          <cell r="C459" t="str">
            <v xml:space="preserve">    Bongkar CM 2 - 11</v>
          </cell>
          <cell r="E459" t="str">
            <v>Unit</v>
          </cell>
        </row>
        <row r="460">
          <cell r="B460" t="str">
            <v>bCM211M</v>
          </cell>
          <cell r="C460" t="str">
            <v xml:space="preserve">    Bongkar CM 2 - 11 M</v>
          </cell>
          <cell r="E460" t="str">
            <v>Unit</v>
          </cell>
        </row>
        <row r="461">
          <cell r="B461" t="str">
            <v>bCM212</v>
          </cell>
          <cell r="C461" t="str">
            <v xml:space="preserve">    Bongkar CM 2 - 12</v>
          </cell>
          <cell r="E461" t="str">
            <v>Unit</v>
          </cell>
        </row>
        <row r="462">
          <cell r="B462" t="str">
            <v>bCM212A</v>
          </cell>
          <cell r="C462" t="str">
            <v xml:space="preserve">    Bongkar CM 2 - 12A</v>
          </cell>
          <cell r="E462" t="str">
            <v>Unit</v>
          </cell>
        </row>
        <row r="463">
          <cell r="B463" t="str">
            <v>bCM215</v>
          </cell>
          <cell r="C463" t="str">
            <v xml:space="preserve">    Bongkar CM 2 - 15</v>
          </cell>
          <cell r="E463" t="str">
            <v>Unit</v>
          </cell>
        </row>
        <row r="464">
          <cell r="B464" t="str">
            <v>bCM34</v>
          </cell>
          <cell r="C464" t="str">
            <v xml:space="preserve">    Bongkar CM 3 - 4</v>
          </cell>
          <cell r="E464" t="str">
            <v>Unit</v>
          </cell>
        </row>
        <row r="465">
          <cell r="B465" t="str">
            <v>bCM52</v>
          </cell>
          <cell r="C465" t="str">
            <v xml:space="preserve">    Bongkar CM 5 - 2 ( Isolator Top Pole )</v>
          </cell>
          <cell r="E465" t="str">
            <v>Unit</v>
          </cell>
        </row>
        <row r="466">
          <cell r="B466" t="str">
            <v>bCM54</v>
          </cell>
          <cell r="C466" t="str">
            <v xml:space="preserve">    Bongkar CM 5 - 4 ( Adapter horisontal pad Pole ) </v>
          </cell>
          <cell r="E466" t="str">
            <v>Unit</v>
          </cell>
        </row>
        <row r="467">
          <cell r="B467" t="str">
            <v>bCM55</v>
          </cell>
          <cell r="C467" t="str">
            <v xml:space="preserve">    Bongkar CM 5 - 5 ( Adapter vertikal pada Cross Arm)</v>
          </cell>
          <cell r="E467" t="str">
            <v>Unit</v>
          </cell>
        </row>
        <row r="468">
          <cell r="B468" t="str">
            <v>bCM53</v>
          </cell>
          <cell r="C468" t="str">
            <v xml:space="preserve">    Bongkar CM 5 - 3 ( Pole Band )</v>
          </cell>
          <cell r="E468" t="str">
            <v>Unit</v>
          </cell>
        </row>
        <row r="469">
          <cell r="B469" t="str">
            <v>bCM56</v>
          </cell>
          <cell r="C469" t="str">
            <v xml:space="preserve">    Bongkar CM 5 - 6 ( Arrester )</v>
          </cell>
          <cell r="E469" t="str">
            <v>Unit</v>
          </cell>
        </row>
        <row r="470">
          <cell r="B470" t="str">
            <v>bCM59</v>
          </cell>
          <cell r="C470" t="str">
            <v xml:space="preserve">    Bongkar CM 5 - 9 ( FCO )</v>
          </cell>
          <cell r="E470" t="str">
            <v>Unit</v>
          </cell>
        </row>
        <row r="471">
          <cell r="B471" t="str">
            <v>bCM510</v>
          </cell>
          <cell r="C471" t="str">
            <v xml:space="preserve">    Bongkar CM 5 - 10</v>
          </cell>
          <cell r="E471" t="str">
            <v>Unit</v>
          </cell>
        </row>
        <row r="472">
          <cell r="B472" t="str">
            <v>bCM512</v>
          </cell>
          <cell r="C472" t="str">
            <v xml:space="preserve">    Bongkar CM 5 - 12</v>
          </cell>
          <cell r="E472" t="str">
            <v>Unit</v>
          </cell>
        </row>
        <row r="473">
          <cell r="B473" t="str">
            <v>bCM513</v>
          </cell>
          <cell r="C473" t="str">
            <v xml:space="preserve">    Bongkar CM 5 - 13</v>
          </cell>
          <cell r="E473" t="str">
            <v>Unit</v>
          </cell>
        </row>
        <row r="474">
          <cell r="B474" t="str">
            <v>bCM516</v>
          </cell>
          <cell r="C474" t="str">
            <v xml:space="preserve">    Bongkar CM 5 - 16</v>
          </cell>
          <cell r="E474" t="str">
            <v>Unit</v>
          </cell>
        </row>
        <row r="475">
          <cell r="B475" t="str">
            <v>bCM58</v>
          </cell>
          <cell r="C475" t="str">
            <v xml:space="preserve">    Bongkar CM 5 - 8 (Suspension dengan Pole band)</v>
          </cell>
          <cell r="E475" t="str">
            <v>Unit</v>
          </cell>
        </row>
        <row r="476">
          <cell r="B476" t="str">
            <v>bCM520</v>
          </cell>
          <cell r="C476" t="str">
            <v xml:space="preserve">    Bongkar CM 5 - 20 (Suspension  Pole band)</v>
          </cell>
          <cell r="E476" t="str">
            <v>Unit</v>
          </cell>
        </row>
        <row r="477">
          <cell r="B477" t="str">
            <v>bSM212</v>
          </cell>
          <cell r="C477" t="str">
            <v xml:space="preserve">    Bongkar SM  2 - 12</v>
          </cell>
          <cell r="E477" t="str">
            <v>Unit</v>
          </cell>
        </row>
        <row r="478">
          <cell r="B478" t="str">
            <v>bSM212A</v>
          </cell>
          <cell r="C478" t="str">
            <v xml:space="preserve">    Bongkar SM  2 - 12A</v>
          </cell>
          <cell r="E478" t="str">
            <v>Unit</v>
          </cell>
        </row>
        <row r="479">
          <cell r="B479" t="str">
            <v>bSM215</v>
          </cell>
          <cell r="C479" t="str">
            <v xml:space="preserve">    Bongkar SM  2 - 15</v>
          </cell>
          <cell r="E479" t="str">
            <v>Unit</v>
          </cell>
        </row>
        <row r="480">
          <cell r="B480" t="str">
            <v>bSM34</v>
          </cell>
          <cell r="C480" t="str">
            <v xml:space="preserve">    Bongkar SM  3 - 4</v>
          </cell>
          <cell r="E480" t="str">
            <v>Unit</v>
          </cell>
        </row>
        <row r="481">
          <cell r="B481" t="str">
            <v>bSM52</v>
          </cell>
          <cell r="C481" t="str">
            <v xml:space="preserve">    Bongkar SM 5 - 2 ( Isolator Top Pole )</v>
          </cell>
          <cell r="E481" t="str">
            <v>Unit</v>
          </cell>
        </row>
        <row r="482">
          <cell r="B482" t="str">
            <v>bSM54</v>
          </cell>
          <cell r="C482" t="str">
            <v xml:space="preserve">    Bongkar SM 5 - 4 ( Adapter horisontal pad Pole ) </v>
          </cell>
          <cell r="E482" t="str">
            <v>Unit</v>
          </cell>
        </row>
        <row r="483">
          <cell r="B483" t="str">
            <v>bSM55</v>
          </cell>
          <cell r="C483" t="str">
            <v xml:space="preserve">    Bongkar SM 5 - 5 ( Adapter vertikal pada Cross Arm)</v>
          </cell>
          <cell r="E483" t="str">
            <v>Unit</v>
          </cell>
        </row>
        <row r="484">
          <cell r="B484" t="str">
            <v>bSM53</v>
          </cell>
          <cell r="C484" t="str">
            <v xml:space="preserve">    Bongkar SM 5 - 3 ( Pole Band )</v>
          </cell>
          <cell r="E484" t="str">
            <v>Unit</v>
          </cell>
        </row>
        <row r="485">
          <cell r="B485" t="str">
            <v>bSM56</v>
          </cell>
          <cell r="C485" t="str">
            <v xml:space="preserve">    Bongkar SM 5 - 6 ( Arrester )</v>
          </cell>
          <cell r="E485" t="str">
            <v>Unit</v>
          </cell>
        </row>
        <row r="486">
          <cell r="B486" t="str">
            <v>bSM59</v>
          </cell>
          <cell r="C486" t="str">
            <v xml:space="preserve">    Bongkar SM 5 - 9 ( FCO )</v>
          </cell>
          <cell r="E486" t="str">
            <v>Unit</v>
          </cell>
        </row>
        <row r="487">
          <cell r="B487" t="str">
            <v>bSM510</v>
          </cell>
          <cell r="C487" t="str">
            <v xml:space="preserve">    Bongkar SM  5 - 10</v>
          </cell>
          <cell r="E487" t="str">
            <v>Unit</v>
          </cell>
        </row>
        <row r="488">
          <cell r="B488" t="str">
            <v>bSM512</v>
          </cell>
          <cell r="C488" t="str">
            <v xml:space="preserve">    Bongkar SM  5 - 12</v>
          </cell>
          <cell r="E488" t="str">
            <v>Unit</v>
          </cell>
        </row>
        <row r="489">
          <cell r="B489" t="str">
            <v>bSM513</v>
          </cell>
          <cell r="C489" t="str">
            <v xml:space="preserve">    Bongkar SM  5 - 13</v>
          </cell>
          <cell r="E489" t="str">
            <v>Unit</v>
          </cell>
        </row>
        <row r="490">
          <cell r="B490" t="str">
            <v>bSM516</v>
          </cell>
          <cell r="C490" t="str">
            <v xml:space="preserve">    Bongkar SM  5 - 16</v>
          </cell>
          <cell r="E490" t="str">
            <v>Unit</v>
          </cell>
        </row>
        <row r="491">
          <cell r="B491" t="str">
            <v>bSM58</v>
          </cell>
          <cell r="C491" t="str">
            <v xml:space="preserve">    Bongkar SM  5 - 8 ( Suspension dengan Pole band )</v>
          </cell>
          <cell r="E491" t="str">
            <v>Unit</v>
          </cell>
        </row>
        <row r="492">
          <cell r="B492" t="str">
            <v>bSM520</v>
          </cell>
          <cell r="C492" t="str">
            <v xml:space="preserve">    Bongkar SM  5 - 20 ( Suspension tanpa pole band )</v>
          </cell>
          <cell r="E492" t="str">
            <v>Unit</v>
          </cell>
        </row>
        <row r="493">
          <cell r="B493" t="str">
            <v>bm4010(357)</v>
          </cell>
          <cell r="C493" t="str">
            <v xml:space="preserve">    Bongkar M40 - 10 ( 35 - 70 ) "Tie Wire"</v>
          </cell>
          <cell r="E493" t="str">
            <v>Unit</v>
          </cell>
        </row>
        <row r="494">
          <cell r="B494" t="str">
            <v>bm4010(1524)</v>
          </cell>
          <cell r="C494" t="str">
            <v xml:space="preserve">    Bongkar M40 - 10 ( 150 - 240 ) "Tie Wire"</v>
          </cell>
          <cell r="E494" t="str">
            <v>Unit</v>
          </cell>
        </row>
        <row r="495">
          <cell r="B495" t="str">
            <v>M4211</v>
          </cell>
          <cell r="C495" t="str">
            <v xml:space="preserve">    Bongkar M42 - 11 ( String Calmp )</v>
          </cell>
          <cell r="E495" t="str">
            <v>Unit</v>
          </cell>
        </row>
        <row r="496">
          <cell r="B496" t="str">
            <v>bSE11</v>
          </cell>
          <cell r="C496" t="str">
            <v xml:space="preserve">    Bongkar SE  1 - 1</v>
          </cell>
          <cell r="E496" t="str">
            <v>Unit</v>
          </cell>
        </row>
        <row r="497">
          <cell r="B497" t="str">
            <v>bSE12</v>
          </cell>
          <cell r="C497" t="str">
            <v xml:space="preserve">    Bongkar SE  1 - 2</v>
          </cell>
          <cell r="E497" t="str">
            <v>Unit</v>
          </cell>
        </row>
        <row r="498">
          <cell r="B498" t="str">
            <v>bSE13</v>
          </cell>
          <cell r="C498" t="str">
            <v xml:space="preserve">    Bongkar SE  1 - 3</v>
          </cell>
          <cell r="E498" t="str">
            <v>Unit</v>
          </cell>
        </row>
        <row r="499">
          <cell r="B499" t="str">
            <v>bSE22</v>
          </cell>
          <cell r="C499" t="str">
            <v xml:space="preserve">    Bongkar SE  2 - 2</v>
          </cell>
          <cell r="E499" t="str">
            <v>Unit</v>
          </cell>
        </row>
        <row r="500">
          <cell r="B500" t="str">
            <v>bSE23</v>
          </cell>
          <cell r="C500" t="str">
            <v xml:space="preserve">    Bongkar SE  2 - 3</v>
          </cell>
          <cell r="E500" t="str">
            <v>Unit</v>
          </cell>
        </row>
        <row r="501">
          <cell r="B501" t="str">
            <v>bCE11</v>
          </cell>
          <cell r="C501" t="str">
            <v xml:space="preserve">    Bongkar CE 1 - 1</v>
          </cell>
          <cell r="E501" t="str">
            <v>Unit</v>
          </cell>
        </row>
        <row r="502">
          <cell r="B502" t="str">
            <v>bCE12</v>
          </cell>
          <cell r="C502" t="str">
            <v xml:space="preserve">    Bongkar CE 1 - 2</v>
          </cell>
          <cell r="E502" t="str">
            <v>Unit</v>
          </cell>
        </row>
        <row r="503">
          <cell r="B503" t="str">
            <v>bCE13</v>
          </cell>
          <cell r="C503" t="str">
            <v xml:space="preserve">    Bongkar CE 1 - 3</v>
          </cell>
          <cell r="E503" t="str">
            <v>Unit</v>
          </cell>
        </row>
        <row r="504">
          <cell r="B504" t="str">
            <v>bCE22</v>
          </cell>
          <cell r="C504" t="str">
            <v xml:space="preserve">    Bongkar CE 2 - 2</v>
          </cell>
          <cell r="E504" t="str">
            <v>Unit</v>
          </cell>
        </row>
        <row r="505">
          <cell r="B505" t="str">
            <v>bCE23</v>
          </cell>
          <cell r="C505" t="str">
            <v xml:space="preserve">    Bongkar CE 2 - 3</v>
          </cell>
          <cell r="E505" t="str">
            <v>Unit</v>
          </cell>
        </row>
        <row r="506">
          <cell r="B506" t="str">
            <v>bF12</v>
          </cell>
          <cell r="C506" t="str">
            <v xml:space="preserve">    Bongkar F 1 - 2</v>
          </cell>
          <cell r="E506" t="str">
            <v>Unit</v>
          </cell>
        </row>
        <row r="507">
          <cell r="B507" t="str">
            <v>bF13</v>
          </cell>
          <cell r="C507" t="str">
            <v xml:space="preserve">    Bongkar F 1 - 3</v>
          </cell>
          <cell r="E507" t="str">
            <v>Unit</v>
          </cell>
        </row>
        <row r="508">
          <cell r="B508" t="str">
            <v>bCM524</v>
          </cell>
          <cell r="C508" t="str">
            <v xml:space="preserve">    Bongkar CM 5 - 24 (RECLO    Bongkar SER 3 PHASA 20 KV, 560 A)</v>
          </cell>
          <cell r="E508" t="str">
            <v>Unit</v>
          </cell>
        </row>
        <row r="509">
          <cell r="B509" t="str">
            <v>bCM316</v>
          </cell>
          <cell r="C509" t="str">
            <v xml:space="preserve">    Bongkar CM 3 - 16 (ABSW)</v>
          </cell>
          <cell r="E509" t="str">
            <v>Unit</v>
          </cell>
        </row>
        <row r="510">
          <cell r="B510" t="str">
            <v>bppanper</v>
          </cell>
          <cell r="C510" t="str">
            <v xml:space="preserve">    Bongkar Penghalang Panjat dan Papan Peringatan</v>
          </cell>
          <cell r="E510" t="str">
            <v>Unit</v>
          </cell>
        </row>
        <row r="511">
          <cell r="B511" t="str">
            <v>bl1</v>
          </cell>
          <cell r="C511" t="str">
            <v xml:space="preserve">    Bongkar LVCB untuk satu jurusan </v>
          </cell>
          <cell r="E511" t="str">
            <v>Unit</v>
          </cell>
        </row>
        <row r="512">
          <cell r="B512" t="str">
            <v>bl2</v>
          </cell>
          <cell r="C512" t="str">
            <v xml:space="preserve">    Bongkar LVCB (CM 8 - A2) untuk dua jurusan</v>
          </cell>
          <cell r="E512" t="str">
            <v>Unit</v>
          </cell>
        </row>
        <row r="513">
          <cell r="B513" t="str">
            <v>bl3</v>
          </cell>
          <cell r="C513" t="str">
            <v xml:space="preserve">    Bongkar LVCB untuk tiga jurusan</v>
          </cell>
          <cell r="E513" t="str">
            <v>Unit</v>
          </cell>
        </row>
        <row r="514">
          <cell r="B514" t="str">
            <v>bSEc</v>
          </cell>
          <cell r="C514" t="str">
            <v xml:space="preserve">    Bongkar Sectionalizer 3 Phasa</v>
          </cell>
          <cell r="E514" t="str">
            <v>Unit</v>
          </cell>
        </row>
        <row r="515">
          <cell r="B515" t="str">
            <v>bl4</v>
          </cell>
          <cell r="C515" t="str">
            <v xml:space="preserve">    Bongkar LVCB untuk empat jurusan komplit dengan Perlengkapan     Bongkar SM /     Bongkar CM 8 - B2 untuk empat jurusan</v>
          </cell>
          <cell r="E515" t="str">
            <v>Unit</v>
          </cell>
        </row>
        <row r="517">
          <cell r="B517" t="str">
            <v>bsb1a</v>
          </cell>
          <cell r="C517" t="str">
            <v xml:space="preserve">    Bongkar SB 1 - AA'</v>
          </cell>
          <cell r="E517" t="str">
            <v>Unit</v>
          </cell>
        </row>
        <row r="518">
          <cell r="B518" t="str">
            <v>bsb2a</v>
          </cell>
          <cell r="C518" t="str">
            <v xml:space="preserve">    Bongkar SB 2 - AA'</v>
          </cell>
          <cell r="E518" t="str">
            <v>Unit</v>
          </cell>
        </row>
        <row r="519">
          <cell r="B519" t="str">
            <v>bsb3a</v>
          </cell>
          <cell r="C519" t="str">
            <v xml:space="preserve">    Bongkar SB 3 - AA'</v>
          </cell>
          <cell r="E519" t="str">
            <v>Unit</v>
          </cell>
        </row>
        <row r="520">
          <cell r="B520" t="str">
            <v>bsb4a</v>
          </cell>
          <cell r="C520" t="str">
            <v xml:space="preserve">    Bongkar SB 4 - AA'</v>
          </cell>
          <cell r="E520" t="str">
            <v>Unit</v>
          </cell>
        </row>
        <row r="521">
          <cell r="B521" t="str">
            <v>bsb5a</v>
          </cell>
          <cell r="C521" t="str">
            <v xml:space="preserve">    Bongkar SB 5 - AA'</v>
          </cell>
          <cell r="E521" t="str">
            <v>Unit</v>
          </cell>
        </row>
        <row r="522">
          <cell r="B522" t="str">
            <v>bsb7a</v>
          </cell>
          <cell r="C522" t="str">
            <v xml:space="preserve">    Bongkar SB 7 - AA'</v>
          </cell>
          <cell r="E522" t="str">
            <v>Unit</v>
          </cell>
        </row>
        <row r="523">
          <cell r="B523" t="str">
            <v>bsb8a</v>
          </cell>
          <cell r="C523" t="str">
            <v xml:space="preserve">    Bongkar SB 8 - AA'</v>
          </cell>
          <cell r="E523" t="str">
            <v>Unit</v>
          </cell>
        </row>
        <row r="524">
          <cell r="B524" t="str">
            <v>bcb1a</v>
          </cell>
          <cell r="C524" t="str">
            <v xml:space="preserve">    Bongkar cb 1 - AA'</v>
          </cell>
          <cell r="E524" t="str">
            <v>Unit</v>
          </cell>
        </row>
        <row r="525">
          <cell r="B525" t="str">
            <v>bcb2a</v>
          </cell>
          <cell r="C525" t="str">
            <v xml:space="preserve">    Bongkar cb 2 - AA'</v>
          </cell>
          <cell r="E525" t="str">
            <v>Unit</v>
          </cell>
        </row>
        <row r="526">
          <cell r="B526" t="str">
            <v>bcb3a</v>
          </cell>
          <cell r="C526" t="str">
            <v xml:space="preserve">    Bongkar cb 3 - AA'</v>
          </cell>
          <cell r="E526" t="str">
            <v>Unit</v>
          </cell>
        </row>
        <row r="527">
          <cell r="B527" t="str">
            <v>bcb4a</v>
          </cell>
          <cell r="C527" t="str">
            <v xml:space="preserve">    Bongkar cb 4 - AA'</v>
          </cell>
          <cell r="E527" t="str">
            <v>Unit</v>
          </cell>
        </row>
        <row r="528">
          <cell r="B528" t="str">
            <v>bcb5a</v>
          </cell>
          <cell r="C528" t="str">
            <v xml:space="preserve">    Bongkar cb 5 - AA'</v>
          </cell>
          <cell r="E528" t="str">
            <v>Unit</v>
          </cell>
        </row>
        <row r="529">
          <cell r="B529" t="str">
            <v>bcb7a</v>
          </cell>
          <cell r="C529" t="str">
            <v xml:space="preserve">    Bongkar cb 7 - AA'</v>
          </cell>
          <cell r="E529" t="str">
            <v>Unit</v>
          </cell>
        </row>
        <row r="530">
          <cell r="B530" t="str">
            <v>bcb8a</v>
          </cell>
          <cell r="C530" t="str">
            <v xml:space="preserve">    Bongkar cb 8 - AA'</v>
          </cell>
          <cell r="E530" t="str">
            <v>Unit</v>
          </cell>
        </row>
        <row r="532">
          <cell r="B532" t="str">
            <v>bCA1'</v>
          </cell>
          <cell r="C532" t="str">
            <v xml:space="preserve">   Bongkar CA 1'</v>
          </cell>
          <cell r="E532" t="str">
            <v>Unit</v>
          </cell>
        </row>
        <row r="533">
          <cell r="B533" t="str">
            <v>bCA2'</v>
          </cell>
          <cell r="C533" t="str">
            <v xml:space="preserve">   Bongkar CA 2'</v>
          </cell>
          <cell r="E533" t="str">
            <v>Unit</v>
          </cell>
        </row>
        <row r="534">
          <cell r="B534" t="str">
            <v>bCA3'</v>
          </cell>
          <cell r="C534" t="str">
            <v xml:space="preserve">   Bongkar CA 3'</v>
          </cell>
          <cell r="E534" t="str">
            <v>Unit</v>
          </cell>
        </row>
        <row r="535">
          <cell r="B535" t="str">
            <v>bCA4'</v>
          </cell>
          <cell r="C535" t="str">
            <v xml:space="preserve">   Bongkar CA 4'</v>
          </cell>
          <cell r="E535" t="str">
            <v>Unit</v>
          </cell>
        </row>
        <row r="536">
          <cell r="B536" t="str">
            <v>bCA5'</v>
          </cell>
          <cell r="C536" t="str">
            <v xml:space="preserve">   Bongkar CA 5'</v>
          </cell>
          <cell r="E536" t="str">
            <v>Unit</v>
          </cell>
        </row>
        <row r="537">
          <cell r="B537" t="str">
            <v>bCA51'</v>
          </cell>
          <cell r="C537" t="str">
            <v xml:space="preserve">   Bongkar CA 5 - 1'</v>
          </cell>
          <cell r="E537" t="str">
            <v>Unit</v>
          </cell>
        </row>
        <row r="538">
          <cell r="B538" t="str">
            <v>bCA52'</v>
          </cell>
          <cell r="C538" t="str">
            <v xml:space="preserve">   Bongkar CA 5 - 2'</v>
          </cell>
          <cell r="E538" t="str">
            <v>Unit</v>
          </cell>
        </row>
        <row r="539">
          <cell r="B539" t="str">
            <v>bCA53'</v>
          </cell>
          <cell r="C539" t="str">
            <v xml:space="preserve">   Bongkar CA 5 - 3'</v>
          </cell>
          <cell r="E539" t="str">
            <v>Unit</v>
          </cell>
        </row>
        <row r="540">
          <cell r="B540" t="str">
            <v>bCA54'</v>
          </cell>
          <cell r="C540" t="str">
            <v xml:space="preserve">   Bongkar CA 5 - 4'</v>
          </cell>
          <cell r="E540" t="str">
            <v>Unit</v>
          </cell>
        </row>
        <row r="541">
          <cell r="B541" t="str">
            <v>bCA6'</v>
          </cell>
          <cell r="C541" t="str">
            <v xml:space="preserve">   Bongkar CA 6'</v>
          </cell>
          <cell r="E541" t="str">
            <v>Unit</v>
          </cell>
        </row>
        <row r="542">
          <cell r="B542" t="str">
            <v>bCc1'</v>
          </cell>
          <cell r="C542" t="str">
            <v xml:space="preserve">   Bongkar CC 1'</v>
          </cell>
          <cell r="E542" t="str">
            <v>Unit</v>
          </cell>
        </row>
        <row r="543">
          <cell r="B543" t="str">
            <v>bCc1A'</v>
          </cell>
          <cell r="C543" t="str">
            <v xml:space="preserve">   Bongkar CC 1 - A'</v>
          </cell>
          <cell r="E543" t="str">
            <v>Unit</v>
          </cell>
        </row>
        <row r="544">
          <cell r="B544" t="str">
            <v>bCc2'</v>
          </cell>
          <cell r="C544" t="str">
            <v xml:space="preserve">   Bongkar CC 2'</v>
          </cell>
          <cell r="E544" t="str">
            <v>Unit</v>
          </cell>
        </row>
        <row r="545">
          <cell r="B545" t="str">
            <v>bCc2A'</v>
          </cell>
          <cell r="C545" t="str">
            <v xml:space="preserve">   Bongkar CC 2 - A'</v>
          </cell>
          <cell r="E545" t="str">
            <v>Unit</v>
          </cell>
        </row>
        <row r="546">
          <cell r="B546" t="str">
            <v>bCc21'</v>
          </cell>
          <cell r="C546" t="str">
            <v xml:space="preserve">   Bongkar CC 2 - 1'</v>
          </cell>
          <cell r="E546" t="str">
            <v>Unit</v>
          </cell>
        </row>
        <row r="547">
          <cell r="B547" t="str">
            <v>bCc3'</v>
          </cell>
          <cell r="C547" t="str">
            <v xml:space="preserve">   Bongkar CC 3'</v>
          </cell>
          <cell r="E547" t="str">
            <v>Unit</v>
          </cell>
        </row>
        <row r="548">
          <cell r="B548" t="str">
            <v>bCc7'</v>
          </cell>
          <cell r="C548" t="str">
            <v xml:space="preserve">   Bongkar CC 7'</v>
          </cell>
          <cell r="E548" t="str">
            <v>Unit</v>
          </cell>
        </row>
        <row r="549">
          <cell r="B549" t="str">
            <v>bCc7A'</v>
          </cell>
          <cell r="C549" t="str">
            <v xml:space="preserve">   Bongkar CC 7 - A'</v>
          </cell>
          <cell r="E549" t="str">
            <v>Unit</v>
          </cell>
        </row>
        <row r="550">
          <cell r="B550" t="str">
            <v>bCc8'</v>
          </cell>
          <cell r="C550" t="str">
            <v xml:space="preserve">   Bongkar CC 8'</v>
          </cell>
          <cell r="E550" t="str">
            <v>Unit</v>
          </cell>
        </row>
        <row r="551">
          <cell r="B551" t="str">
            <v>bCc8A'</v>
          </cell>
          <cell r="C551" t="str">
            <v xml:space="preserve">   Bongkar CC 8 - A'</v>
          </cell>
          <cell r="E551" t="str">
            <v>Unit</v>
          </cell>
        </row>
        <row r="552">
          <cell r="B552" t="str">
            <v>bCc8B'</v>
          </cell>
          <cell r="C552" t="str">
            <v xml:space="preserve">   Bongkar CC 8 - B'</v>
          </cell>
          <cell r="E552" t="str">
            <v>Unit</v>
          </cell>
        </row>
        <row r="553">
          <cell r="B553" t="str">
            <v>bCc8C'</v>
          </cell>
          <cell r="C553" t="str">
            <v xml:space="preserve">   Bongkar CC 8 - C'</v>
          </cell>
          <cell r="E553" t="str">
            <v>Unit</v>
          </cell>
        </row>
        <row r="554">
          <cell r="B554" t="str">
            <v>bCc9'</v>
          </cell>
          <cell r="C554" t="str">
            <v xml:space="preserve">   Bongkar CC 9'</v>
          </cell>
          <cell r="E554" t="str">
            <v>Unit</v>
          </cell>
        </row>
        <row r="555">
          <cell r="B555" t="str">
            <v>bCc10'</v>
          </cell>
          <cell r="C555" t="str">
            <v xml:space="preserve">   Bongkar CC 10'</v>
          </cell>
          <cell r="E555" t="str">
            <v>Unit</v>
          </cell>
        </row>
        <row r="556">
          <cell r="B556" t="str">
            <v>bCc11'</v>
          </cell>
          <cell r="C556" t="str">
            <v xml:space="preserve">   Bongkar CC 11'</v>
          </cell>
          <cell r="E556" t="str">
            <v>Unit</v>
          </cell>
        </row>
        <row r="557">
          <cell r="B557" t="str">
            <v>bSA1'</v>
          </cell>
          <cell r="C557" t="str">
            <v xml:space="preserve">   Bongkar SA  1'</v>
          </cell>
          <cell r="E557" t="str">
            <v>Unit</v>
          </cell>
        </row>
        <row r="558">
          <cell r="B558" t="str">
            <v>bSA2'</v>
          </cell>
          <cell r="C558" t="str">
            <v xml:space="preserve">   Bongkar SA  2'</v>
          </cell>
          <cell r="E558" t="str">
            <v>Unit</v>
          </cell>
        </row>
        <row r="559">
          <cell r="B559" t="str">
            <v>bSA3'</v>
          </cell>
          <cell r="C559" t="str">
            <v xml:space="preserve">   Bongkar SA  3'</v>
          </cell>
          <cell r="E559" t="str">
            <v>Unit</v>
          </cell>
        </row>
        <row r="560">
          <cell r="B560" t="str">
            <v>bSA4'</v>
          </cell>
          <cell r="C560" t="str">
            <v xml:space="preserve">   Bongkar SA  4'</v>
          </cell>
          <cell r="E560" t="str">
            <v>Unit</v>
          </cell>
        </row>
        <row r="561">
          <cell r="B561" t="str">
            <v>bSA5'</v>
          </cell>
          <cell r="C561" t="str">
            <v xml:space="preserve">   Bongkar SA  5'</v>
          </cell>
          <cell r="E561" t="str">
            <v>Unit</v>
          </cell>
        </row>
        <row r="562">
          <cell r="B562" t="str">
            <v>bSA51'</v>
          </cell>
          <cell r="C562" t="str">
            <v xml:space="preserve">   Bongkar SA  5 - 1'</v>
          </cell>
          <cell r="E562" t="str">
            <v>Unit</v>
          </cell>
        </row>
        <row r="563">
          <cell r="B563" t="str">
            <v>bSA52'</v>
          </cell>
          <cell r="C563" t="str">
            <v xml:space="preserve">   Bongkar SA  5 - 2'</v>
          </cell>
          <cell r="E563" t="str">
            <v>Unit</v>
          </cell>
        </row>
        <row r="564">
          <cell r="B564" t="str">
            <v>bSA53'</v>
          </cell>
          <cell r="C564" t="str">
            <v xml:space="preserve">   Bongkar SA  5 - 3'</v>
          </cell>
          <cell r="E564" t="str">
            <v>Unit</v>
          </cell>
        </row>
        <row r="565">
          <cell r="B565" t="str">
            <v>bSA54'</v>
          </cell>
          <cell r="C565" t="str">
            <v xml:space="preserve">   Bongkar SA  5 - 4'</v>
          </cell>
          <cell r="E565" t="str">
            <v>Unit</v>
          </cell>
        </row>
        <row r="566">
          <cell r="B566" t="str">
            <v>bSA6'</v>
          </cell>
          <cell r="C566" t="str">
            <v xml:space="preserve">   Bongkar SA  6'</v>
          </cell>
          <cell r="E566" t="str">
            <v>Unit</v>
          </cell>
        </row>
        <row r="567">
          <cell r="B567" t="str">
            <v>bSC1'</v>
          </cell>
          <cell r="C567" t="str">
            <v xml:space="preserve">   Bongkar SC  1'</v>
          </cell>
          <cell r="E567" t="str">
            <v>Unit</v>
          </cell>
        </row>
        <row r="568">
          <cell r="B568" t="str">
            <v>bSC1A'</v>
          </cell>
          <cell r="C568" t="str">
            <v xml:space="preserve">   Bongkar SC  1 - A'</v>
          </cell>
          <cell r="E568" t="str">
            <v>Unit</v>
          </cell>
        </row>
        <row r="569">
          <cell r="B569" t="str">
            <v>bSC2'</v>
          </cell>
          <cell r="C569" t="str">
            <v xml:space="preserve">   Bongkar SC  2'</v>
          </cell>
          <cell r="E569" t="str">
            <v>Unit</v>
          </cell>
        </row>
        <row r="570">
          <cell r="B570" t="str">
            <v>bSC2A'</v>
          </cell>
          <cell r="C570" t="str">
            <v xml:space="preserve">   Bongkar SC  2 - A'</v>
          </cell>
          <cell r="E570" t="str">
            <v>Unit</v>
          </cell>
        </row>
        <row r="571">
          <cell r="B571" t="str">
            <v>bSC21'</v>
          </cell>
          <cell r="C571" t="str">
            <v xml:space="preserve">   Bongkar SC  2 - 1'</v>
          </cell>
          <cell r="E571" t="str">
            <v>Unit</v>
          </cell>
        </row>
        <row r="572">
          <cell r="B572" t="str">
            <v>bSC3'</v>
          </cell>
          <cell r="C572" t="str">
            <v xml:space="preserve">   Bongkar SC  3'</v>
          </cell>
          <cell r="E572" t="str">
            <v>Unit</v>
          </cell>
        </row>
        <row r="573">
          <cell r="B573" t="str">
            <v>bSC7'</v>
          </cell>
          <cell r="C573" t="str">
            <v xml:space="preserve">   Bongkar SC  7'</v>
          </cell>
          <cell r="E573" t="str">
            <v>Unit</v>
          </cell>
        </row>
        <row r="574">
          <cell r="B574" t="str">
            <v>bSC7A'</v>
          </cell>
          <cell r="C574" t="str">
            <v xml:space="preserve">   Bongkar SC  7 - A'</v>
          </cell>
          <cell r="E574" t="str">
            <v>Unit</v>
          </cell>
        </row>
        <row r="575">
          <cell r="B575" t="str">
            <v>bSC8'</v>
          </cell>
          <cell r="C575" t="str">
            <v xml:space="preserve">   Bongkar SC  8'</v>
          </cell>
          <cell r="E575" t="str">
            <v>Unit</v>
          </cell>
        </row>
        <row r="576">
          <cell r="B576" t="str">
            <v>bSC8A'</v>
          </cell>
          <cell r="C576" t="str">
            <v xml:space="preserve">   Bongkar SC  8 - A'</v>
          </cell>
          <cell r="E576" t="str">
            <v>Unit</v>
          </cell>
        </row>
        <row r="577">
          <cell r="B577" t="str">
            <v>bSC8B'</v>
          </cell>
          <cell r="C577" t="str">
            <v xml:space="preserve">   Bongkar SC  8 - B'</v>
          </cell>
          <cell r="E577" t="str">
            <v>Unit</v>
          </cell>
        </row>
        <row r="578">
          <cell r="B578" t="str">
            <v>bSC8C'</v>
          </cell>
          <cell r="C578" t="str">
            <v xml:space="preserve">   Bongkar SC  8 - C'</v>
          </cell>
          <cell r="E578" t="str">
            <v>Unit</v>
          </cell>
        </row>
        <row r="579">
          <cell r="B579" t="str">
            <v>bSC9'</v>
          </cell>
          <cell r="C579" t="str">
            <v xml:space="preserve">   Bongkar SC  9'</v>
          </cell>
          <cell r="E579" t="str">
            <v>Unit</v>
          </cell>
        </row>
        <row r="580">
          <cell r="B580" t="str">
            <v>bSC10'</v>
          </cell>
          <cell r="C580" t="str">
            <v xml:space="preserve">   Bongkar SC  10'</v>
          </cell>
          <cell r="E580" t="str">
            <v>Unit</v>
          </cell>
        </row>
        <row r="581">
          <cell r="B581" t="str">
            <v>bSC11'</v>
          </cell>
          <cell r="C581" t="str">
            <v xml:space="preserve">   Bongkar SC  11'</v>
          </cell>
          <cell r="E581" t="str">
            <v>Unit</v>
          </cell>
        </row>
        <row r="583">
          <cell r="B583" t="str">
            <v>bmk32415</v>
          </cell>
          <cell r="C583" t="str">
            <v xml:space="preserve">    Bongkar TM 3 x AAAC 240 mm2 + 1 x 150 mm2</v>
          </cell>
          <cell r="E583" t="str">
            <v>kms</v>
          </cell>
        </row>
        <row r="584">
          <cell r="B584" t="str">
            <v>bmk32412</v>
          </cell>
          <cell r="C584" t="str">
            <v xml:space="preserve">    Bongkar TM 3 x AAAC 240 mm2 + 1 x 120 mm2</v>
          </cell>
          <cell r="E584" t="str">
            <v>kms</v>
          </cell>
        </row>
        <row r="585">
          <cell r="B585" t="str">
            <v>bmk324</v>
          </cell>
          <cell r="C585" t="str">
            <v xml:space="preserve">    Bongkar TM 3 x AAAC 240 mm2</v>
          </cell>
          <cell r="E585" t="str">
            <v>kms</v>
          </cell>
        </row>
        <row r="586">
          <cell r="B586" t="str">
            <v>bmk224</v>
          </cell>
          <cell r="C586" t="str">
            <v xml:space="preserve">    Bongkar TM 2 x AAAC 240 mm2</v>
          </cell>
          <cell r="E586" t="str">
            <v>kms</v>
          </cell>
        </row>
        <row r="587">
          <cell r="B587" t="str">
            <v>bmk31515</v>
          </cell>
          <cell r="C587" t="str">
            <v xml:space="preserve">    Bongkar TM 3 x AAAC 150 mm2 + 1 x 150 mm2</v>
          </cell>
          <cell r="E587" t="str">
            <v>kms</v>
          </cell>
        </row>
        <row r="588">
          <cell r="B588" t="str">
            <v>bmk3157</v>
          </cell>
          <cell r="C588" t="str">
            <v xml:space="preserve">    Bongkar TM 3 x AAAC 150 mm2 + 1 x 70 mm2</v>
          </cell>
          <cell r="E588" t="str">
            <v>kms</v>
          </cell>
        </row>
        <row r="589">
          <cell r="B589" t="str">
            <v>bmk315</v>
          </cell>
          <cell r="C589" t="str">
            <v xml:space="preserve">    Bongkar TM 3 x AAAC 150 mm2</v>
          </cell>
          <cell r="E589" t="str">
            <v>kms</v>
          </cell>
        </row>
        <row r="590">
          <cell r="B590" t="str">
            <v>bmk215</v>
          </cell>
          <cell r="C590" t="str">
            <v xml:space="preserve">    Bongkar TM 2 x AAAC 150 mm2</v>
          </cell>
          <cell r="E590" t="str">
            <v>kms</v>
          </cell>
        </row>
        <row r="591">
          <cell r="B591" t="str">
            <v>bmk377</v>
          </cell>
          <cell r="C591" t="str">
            <v xml:space="preserve">    Bongkar TM 3 x AAAC 70 mm2 + 1 x 70 mm2</v>
          </cell>
          <cell r="E591" t="str">
            <v>kms</v>
          </cell>
        </row>
        <row r="592">
          <cell r="B592" t="str">
            <v>bmk375</v>
          </cell>
          <cell r="C592" t="str">
            <v xml:space="preserve">    Bongkar TM 3 x AAAC 70 mm2 + 1 x 50 mm2</v>
          </cell>
          <cell r="E592" t="str">
            <v>kms</v>
          </cell>
        </row>
        <row r="593">
          <cell r="B593" t="str">
            <v>bmk3735</v>
          </cell>
          <cell r="C593" t="str">
            <v xml:space="preserve">    Bongkar TM 3 x AAAC 70 mm2 + 1 x 35 mm2</v>
          </cell>
          <cell r="E593" t="str">
            <v>kms</v>
          </cell>
        </row>
        <row r="594">
          <cell r="B594" t="str">
            <v>bmk37</v>
          </cell>
          <cell r="C594" t="str">
            <v xml:space="preserve">    Bongkar TM 3 x AAAC 70 mm2</v>
          </cell>
          <cell r="E594" t="str">
            <v>kms</v>
          </cell>
        </row>
        <row r="595">
          <cell r="B595" t="str">
            <v>bmk27</v>
          </cell>
          <cell r="C595" t="str">
            <v xml:space="preserve">    Bongkar TM 2 x AAAC 70 mm2</v>
          </cell>
          <cell r="E595" t="str">
            <v>kms</v>
          </cell>
        </row>
        <row r="596">
          <cell r="B596" t="str">
            <v>bmk33535</v>
          </cell>
          <cell r="C596" t="str">
            <v xml:space="preserve">    Bongkar TM 3 x AAAC 35 mm2 + 1 x 35 mm2</v>
          </cell>
          <cell r="E596" t="str">
            <v>kms</v>
          </cell>
        </row>
        <row r="597">
          <cell r="B597" t="str">
            <v>bmk335</v>
          </cell>
          <cell r="C597" t="str">
            <v xml:space="preserve">    Bongkar TM 3 x AAAC 35 mm2</v>
          </cell>
          <cell r="E597" t="str">
            <v>kms</v>
          </cell>
        </row>
        <row r="598">
          <cell r="B598" t="str">
            <v>bmk225</v>
          </cell>
          <cell r="C598" t="str">
            <v xml:space="preserve">    Bongkar TM 2 x AAAC 25 mm2</v>
          </cell>
          <cell r="E598" t="str">
            <v>kms</v>
          </cell>
        </row>
        <row r="599">
          <cell r="B599" t="str">
            <v>bmk235</v>
          </cell>
          <cell r="C599" t="str">
            <v xml:space="preserve">    Bongkar TM 2 x AAAC 35 mm2</v>
          </cell>
          <cell r="E599" t="str">
            <v>kms</v>
          </cell>
        </row>
        <row r="600">
          <cell r="B600" t="str">
            <v>bmk1157</v>
          </cell>
          <cell r="C600" t="str">
            <v xml:space="preserve">    Bongkar TM 1 x AAAC 150 mm2 + 1 x 70 mm2</v>
          </cell>
          <cell r="E600" t="str">
            <v>kms</v>
          </cell>
        </row>
        <row r="601">
          <cell r="B601" t="str">
            <v>bmk1127</v>
          </cell>
          <cell r="C601" t="str">
            <v xml:space="preserve">    Bongkar TM 1 x AAAC 120 mm2 + 1 x 70 mm2</v>
          </cell>
          <cell r="E601" t="str">
            <v>kms</v>
          </cell>
        </row>
        <row r="602">
          <cell r="B602" t="str">
            <v>bmk1177</v>
          </cell>
          <cell r="C602" t="str">
            <v xml:space="preserve">    Bongkar TM 1 x AAAC 70 mm2 + 1 x 70 mm2</v>
          </cell>
          <cell r="E602" t="str">
            <v>kms</v>
          </cell>
        </row>
        <row r="603">
          <cell r="B603" t="str">
            <v>bmk175</v>
          </cell>
          <cell r="C603" t="str">
            <v xml:space="preserve">    Bongkar TM 1 x AAAC 70 mm2 + 1 x 50 mm2</v>
          </cell>
          <cell r="E603" t="str">
            <v>kms</v>
          </cell>
        </row>
        <row r="604">
          <cell r="B604" t="str">
            <v>bmk1735</v>
          </cell>
          <cell r="C604" t="str">
            <v xml:space="preserve">    Bongkar TM 1 x AAAC 70 mm2 + 1 x 35 mm2</v>
          </cell>
          <cell r="E604" t="str">
            <v>kms</v>
          </cell>
        </row>
        <row r="605">
          <cell r="B605" t="str">
            <v>bmk13535</v>
          </cell>
          <cell r="C605" t="str">
            <v xml:space="preserve">    Bongkar TM 1 x AAAC 35 mm2 + 1 x 35 mm2</v>
          </cell>
          <cell r="E605" t="str">
            <v>kms</v>
          </cell>
        </row>
        <row r="606">
          <cell r="B606" t="str">
            <v>bmk17</v>
          </cell>
          <cell r="C606" t="str">
            <v xml:space="preserve">    Bongkar TM 1 x AAAC 70 mm2</v>
          </cell>
          <cell r="E606" t="str">
            <v>kms</v>
          </cell>
        </row>
        <row r="607">
          <cell r="B607" t="str">
            <v>bmk15</v>
          </cell>
          <cell r="C607" t="str">
            <v xml:space="preserve">    Bongkar TM 1 x AAAC 50 mm2</v>
          </cell>
          <cell r="E607" t="str">
            <v>kms</v>
          </cell>
        </row>
        <row r="608">
          <cell r="B608" t="str">
            <v>bmk135</v>
          </cell>
          <cell r="C608" t="str">
            <v xml:space="preserve">    Bongkar TM 1 x AAAC 35 mm2</v>
          </cell>
          <cell r="E608" t="str">
            <v>kms</v>
          </cell>
        </row>
        <row r="609">
          <cell r="B609" t="str">
            <v>bmk124</v>
          </cell>
          <cell r="C609" t="str">
            <v xml:space="preserve">    Bongkar TM 1 x AAAC 240 mm2</v>
          </cell>
          <cell r="E609" t="str">
            <v>kms</v>
          </cell>
        </row>
        <row r="610">
          <cell r="B610" t="str">
            <v>BNt17</v>
          </cell>
          <cell r="C610" t="str">
            <v xml:space="preserve">    Bongkar Netral  1 x AAAC 70 mm2</v>
          </cell>
          <cell r="E610" t="str">
            <v>kms</v>
          </cell>
        </row>
        <row r="611">
          <cell r="B611" t="str">
            <v>BNt15</v>
          </cell>
          <cell r="C611" t="str">
            <v xml:space="preserve">    Bongkar Netral  1 x AAAC 50 mm2</v>
          </cell>
          <cell r="E611" t="str">
            <v>kms</v>
          </cell>
        </row>
        <row r="612">
          <cell r="B612" t="str">
            <v>BNt135</v>
          </cell>
          <cell r="C612" t="str">
            <v xml:space="preserve">    Bongkar Netral  1 x AAAC 35 mm2</v>
          </cell>
          <cell r="E612" t="str">
            <v>kms</v>
          </cell>
        </row>
        <row r="613">
          <cell r="B613" t="str">
            <v>BMK125</v>
          </cell>
          <cell r="C613" t="str">
            <v xml:space="preserve">    Bongkar TM 1 x AAAC 25 mm2</v>
          </cell>
          <cell r="E613" t="str">
            <v>kms</v>
          </cell>
        </row>
        <row r="614">
          <cell r="E614" t="str">
            <v>kms</v>
          </cell>
        </row>
        <row r="615">
          <cell r="B615" t="str">
            <v>bsj5</v>
          </cell>
          <cell r="C615" t="str">
            <v xml:space="preserve">    Bongkar SJ 5</v>
          </cell>
          <cell r="E615" t="str">
            <v>Unit</v>
          </cell>
        </row>
        <row r="616">
          <cell r="B616" t="str">
            <v>bsj8</v>
          </cell>
          <cell r="C616" t="str">
            <v xml:space="preserve">    Bongkar SJ 8</v>
          </cell>
          <cell r="E616" t="str">
            <v>Unit</v>
          </cell>
        </row>
        <row r="617">
          <cell r="B617" t="str">
            <v>bsj6X</v>
          </cell>
          <cell r="C617" t="str">
            <v xml:space="preserve">    Bongkar SJ 6X</v>
          </cell>
          <cell r="E617" t="str">
            <v>Unit</v>
          </cell>
        </row>
        <row r="618">
          <cell r="B618" t="str">
            <v>bcj5</v>
          </cell>
          <cell r="C618" t="str">
            <v xml:space="preserve">    Bongkar CJ 5</v>
          </cell>
          <cell r="E618" t="str">
            <v>Unit</v>
          </cell>
        </row>
        <row r="619">
          <cell r="B619" t="str">
            <v>bcj8</v>
          </cell>
          <cell r="C619" t="str">
            <v xml:space="preserve">    Bongkar CJ 8</v>
          </cell>
          <cell r="E619" t="str">
            <v>Unit</v>
          </cell>
        </row>
        <row r="620">
          <cell r="B620" t="str">
            <v>bcj6X</v>
          </cell>
          <cell r="C620" t="str">
            <v xml:space="preserve">    Bongkar CJ 6X</v>
          </cell>
          <cell r="E620" t="str">
            <v>Unit</v>
          </cell>
        </row>
        <row r="621">
          <cell r="B621" t="str">
            <v>bsj6</v>
          </cell>
          <cell r="C621" t="str">
            <v xml:space="preserve">    Bongkar SJ  6</v>
          </cell>
          <cell r="E621" t="str">
            <v>Unit</v>
          </cell>
        </row>
        <row r="622">
          <cell r="B622" t="str">
            <v>bsj10</v>
          </cell>
          <cell r="C622" t="str">
            <v xml:space="preserve">    Bongkar SJ 10</v>
          </cell>
          <cell r="E622" t="str">
            <v>Unit</v>
          </cell>
        </row>
        <row r="623">
          <cell r="B623" t="str">
            <v>bcj6</v>
          </cell>
          <cell r="C623" t="str">
            <v xml:space="preserve">    Bongkar CJ 6</v>
          </cell>
          <cell r="E623" t="str">
            <v>Unit</v>
          </cell>
        </row>
        <row r="624">
          <cell r="B624" t="str">
            <v>bcj10</v>
          </cell>
          <cell r="C624" t="str">
            <v xml:space="preserve">    Bongkar CJ 10</v>
          </cell>
          <cell r="E624" t="str">
            <v>Unit</v>
          </cell>
        </row>
        <row r="626">
          <cell r="B626" t="str">
            <v>bB13B</v>
          </cell>
          <cell r="C626" t="str">
            <v xml:space="preserve">    Bongkar B 13 B</v>
          </cell>
          <cell r="E626" t="str">
            <v>Unit</v>
          </cell>
        </row>
        <row r="627">
          <cell r="B627" t="str">
            <v>bB13D</v>
          </cell>
          <cell r="C627" t="str">
            <v xml:space="preserve">    Bongkar B 13 D</v>
          </cell>
          <cell r="E627" t="str">
            <v>Unit</v>
          </cell>
        </row>
        <row r="628">
          <cell r="B628" t="str">
            <v>bCJ2</v>
          </cell>
          <cell r="C628" t="str">
            <v xml:space="preserve">    Bongkar CJ 2</v>
          </cell>
          <cell r="E628" t="str">
            <v>Unit</v>
          </cell>
        </row>
        <row r="629">
          <cell r="B629" t="str">
            <v>bJ5T</v>
          </cell>
          <cell r="C629" t="str">
            <v xml:space="preserve">    Bongkar J 5 T</v>
          </cell>
          <cell r="E629" t="str">
            <v>Unit</v>
          </cell>
        </row>
        <row r="630">
          <cell r="B630" t="str">
            <v>bB15B</v>
          </cell>
          <cell r="C630" t="str">
            <v xml:space="preserve">    Bongkar B 15 B</v>
          </cell>
          <cell r="E630" t="str">
            <v>Unit</v>
          </cell>
        </row>
        <row r="631">
          <cell r="B631" t="str">
            <v>bB15D</v>
          </cell>
          <cell r="C631" t="str">
            <v xml:space="preserve">    Bongkar B 15 D</v>
          </cell>
          <cell r="E631" t="str">
            <v>Unit</v>
          </cell>
        </row>
        <row r="632">
          <cell r="B632" t="str">
            <v>bCJ3</v>
          </cell>
          <cell r="C632" t="str">
            <v xml:space="preserve">    Bongkar CJ 3</v>
          </cell>
          <cell r="E632" t="str">
            <v>Unit</v>
          </cell>
        </row>
        <row r="633">
          <cell r="B633" t="str">
            <v>bJ7T</v>
          </cell>
          <cell r="C633" t="str">
            <v xml:space="preserve">    Bongkar J 7 T</v>
          </cell>
          <cell r="E633" t="str">
            <v>Unit</v>
          </cell>
        </row>
        <row r="634">
          <cell r="B634" t="str">
            <v>bB16B</v>
          </cell>
          <cell r="C634" t="str">
            <v xml:space="preserve">    Bongkar B 16 B</v>
          </cell>
          <cell r="E634" t="str">
            <v>Unit</v>
          </cell>
        </row>
        <row r="635">
          <cell r="B635" t="str">
            <v>bB16D</v>
          </cell>
          <cell r="C635" t="str">
            <v xml:space="preserve">    Bongkar B 16 D</v>
          </cell>
          <cell r="E635" t="str">
            <v>Unit</v>
          </cell>
        </row>
        <row r="636">
          <cell r="B636" t="str">
            <v>bCJ4</v>
          </cell>
          <cell r="C636" t="str">
            <v xml:space="preserve">    Bongkar CJ 4</v>
          </cell>
          <cell r="E636" t="str">
            <v>Unit</v>
          </cell>
        </row>
        <row r="637">
          <cell r="B637" t="str">
            <v>bJ6T</v>
          </cell>
          <cell r="C637" t="str">
            <v xml:space="preserve">    Bongkar J 6 T</v>
          </cell>
          <cell r="E637" t="str">
            <v>Unit</v>
          </cell>
        </row>
        <row r="638">
          <cell r="B638" t="str">
            <v>bMJ6T</v>
          </cell>
          <cell r="C638" t="str">
            <v xml:space="preserve">    Bongkar MJ 6 T</v>
          </cell>
          <cell r="E638" t="str">
            <v>Unit</v>
          </cell>
        </row>
        <row r="639">
          <cell r="B639" t="str">
            <v>bCJ4A</v>
          </cell>
          <cell r="C639" t="str">
            <v xml:space="preserve">    Bongkar CJ 4 A</v>
          </cell>
          <cell r="E639" t="str">
            <v>Unit</v>
          </cell>
        </row>
        <row r="640">
          <cell r="B640" t="str">
            <v>bB71B</v>
          </cell>
          <cell r="C640" t="str">
            <v xml:space="preserve">    Bongkar B 71 B</v>
          </cell>
          <cell r="E640" t="str">
            <v>Unit</v>
          </cell>
        </row>
        <row r="642">
          <cell r="B642" t="str">
            <v>brk277</v>
          </cell>
          <cell r="C642" t="str">
            <v xml:space="preserve">    Bongkar TR 2 x AAAC 70 mm2 + 1 x AAAC 70 mm2</v>
          </cell>
          <cell r="E642" t="str">
            <v>kms</v>
          </cell>
        </row>
        <row r="643">
          <cell r="B643" t="str">
            <v>brk2735</v>
          </cell>
          <cell r="C643" t="str">
            <v xml:space="preserve">    Bongkar TR 2 x AAAC 70 mm2 + 1 x AAAC 35 mm2</v>
          </cell>
          <cell r="E643" t="str">
            <v>kms</v>
          </cell>
        </row>
        <row r="644">
          <cell r="B644" t="str">
            <v>brk3735</v>
          </cell>
          <cell r="C644" t="str">
            <v xml:space="preserve">    Bongkar TR 3 x AAAC 70 mm2 + 1 x AAAC 35 mm2</v>
          </cell>
          <cell r="E644" t="str">
            <v>kms</v>
          </cell>
        </row>
        <row r="645">
          <cell r="B645" t="str">
            <v>brk377</v>
          </cell>
          <cell r="C645" t="str">
            <v xml:space="preserve">    Bongkar TR 3 x AAAC 70 mm2 + 1 x AAAC 70 mm2</v>
          </cell>
          <cell r="E645" t="str">
            <v>kms</v>
          </cell>
        </row>
        <row r="646">
          <cell r="B646" t="str">
            <v>brk17</v>
          </cell>
          <cell r="C646" t="str">
            <v xml:space="preserve">    Bongkar TR 1 x AAAC 70 mm2</v>
          </cell>
          <cell r="E646" t="str">
            <v>kms</v>
          </cell>
        </row>
        <row r="647">
          <cell r="B647" t="str">
            <v>brk27</v>
          </cell>
          <cell r="C647" t="str">
            <v xml:space="preserve">    Bongkar TR 2 x AAAC 70 mm2</v>
          </cell>
          <cell r="E647" t="str">
            <v>kms</v>
          </cell>
        </row>
        <row r="648">
          <cell r="B648" t="str">
            <v>brk25555</v>
          </cell>
          <cell r="C648" t="str">
            <v xml:space="preserve">    Bongkar TR 2 x AAAC 50 mm2 + 1 x AAAC 50 mm2</v>
          </cell>
          <cell r="E648" t="str">
            <v>kms</v>
          </cell>
        </row>
        <row r="649">
          <cell r="B649" t="str">
            <v>brk255</v>
          </cell>
          <cell r="C649" t="str">
            <v xml:space="preserve">    Bongkar TR 2 x AAAC 55 mm2</v>
          </cell>
          <cell r="E649" t="str">
            <v>kms</v>
          </cell>
        </row>
        <row r="650">
          <cell r="B650" t="str">
            <v>brk235</v>
          </cell>
          <cell r="C650" t="str">
            <v xml:space="preserve">    Bongkar TR 2 x AAAC 35 mm2</v>
          </cell>
          <cell r="E650" t="str">
            <v>kms</v>
          </cell>
        </row>
        <row r="651">
          <cell r="B651" t="str">
            <v>brk23535</v>
          </cell>
          <cell r="C651" t="str">
            <v xml:space="preserve">    Bongkar TR 2 x AAAC 35 mm2 + 1 x 35 AAAC 35 mm2</v>
          </cell>
          <cell r="E651" t="str">
            <v>kms</v>
          </cell>
        </row>
        <row r="652">
          <cell r="B652" t="str">
            <v>brk3715</v>
          </cell>
          <cell r="C652" t="str">
            <v xml:space="preserve">    Bongkar TR 3 x AAAC 70  + N 150 mm2</v>
          </cell>
          <cell r="E652" t="str">
            <v>kms</v>
          </cell>
        </row>
        <row r="653">
          <cell r="B653" t="str">
            <v>bk135</v>
          </cell>
          <cell r="C653" t="str">
            <v xml:space="preserve">    Bongkar 1 x AAAC 35 mm2</v>
          </cell>
          <cell r="E653" t="str">
            <v>kms</v>
          </cell>
        </row>
        <row r="654">
          <cell r="B654" t="str">
            <v>bk125</v>
          </cell>
          <cell r="C654" t="str">
            <v xml:space="preserve">    Bongkar 1 x AAAC 25 mm2</v>
          </cell>
          <cell r="E654" t="str">
            <v>kms</v>
          </cell>
        </row>
        <row r="656">
          <cell r="B656" t="str">
            <v>srk277</v>
          </cell>
          <cell r="C656" t="str">
            <v xml:space="preserve">    Saging TR 2 x AAAC 70 mm2 + 1 x AAAC 70 mm2</v>
          </cell>
          <cell r="E656" t="str">
            <v>kms</v>
          </cell>
        </row>
        <row r="657">
          <cell r="B657" t="str">
            <v>srk2735</v>
          </cell>
          <cell r="C657" t="str">
            <v xml:space="preserve">    Saging TR 2 x AAAC 70 mm2 + 1 x AAAC 35 mm2</v>
          </cell>
          <cell r="E657" t="str">
            <v>kms</v>
          </cell>
        </row>
        <row r="658">
          <cell r="B658" t="str">
            <v>srk3735</v>
          </cell>
          <cell r="C658" t="str">
            <v xml:space="preserve">    Saging TR 3 x AAAC 70 mm2 + 1 x AAAC 35 mm2</v>
          </cell>
          <cell r="E658" t="str">
            <v>kms</v>
          </cell>
        </row>
        <row r="659">
          <cell r="B659" t="str">
            <v>srk377</v>
          </cell>
          <cell r="C659" t="str">
            <v xml:space="preserve">    Saging TR 3 x AAAC 70 mm2 + 1 x AAAC70 mm2</v>
          </cell>
          <cell r="E659" t="str">
            <v>kms</v>
          </cell>
        </row>
        <row r="660">
          <cell r="B660" t="str">
            <v>Srk17</v>
          </cell>
          <cell r="C660" t="str">
            <v xml:space="preserve">    Saging TR 1 x AAAC 70 mm2</v>
          </cell>
          <cell r="E660" t="str">
            <v>kms</v>
          </cell>
        </row>
        <row r="661">
          <cell r="B661" t="str">
            <v>srk27</v>
          </cell>
          <cell r="C661" t="str">
            <v xml:space="preserve">    Saging TR 2 x AAAC 70 mm2</v>
          </cell>
          <cell r="E661" t="str">
            <v>kms</v>
          </cell>
        </row>
        <row r="662">
          <cell r="B662" t="str">
            <v>srk25555</v>
          </cell>
          <cell r="C662" t="str">
            <v xml:space="preserve">    Saging TR 2 x AAAC 55 mm2 + 1 x AAAC 55 mm2</v>
          </cell>
          <cell r="E662" t="str">
            <v>kms</v>
          </cell>
        </row>
        <row r="663">
          <cell r="B663" t="str">
            <v>srk255</v>
          </cell>
          <cell r="C663" t="str">
            <v xml:space="preserve">    Saging TR 2 x AAAC 55 mm2</v>
          </cell>
          <cell r="E663" t="str">
            <v>kms</v>
          </cell>
        </row>
        <row r="664">
          <cell r="B664" t="str">
            <v>srk235</v>
          </cell>
          <cell r="C664" t="str">
            <v xml:space="preserve">    Saging TR 2 x AAAC 35 mm2</v>
          </cell>
          <cell r="E664" t="str">
            <v>kms</v>
          </cell>
        </row>
        <row r="665">
          <cell r="B665" t="str">
            <v>srk23535</v>
          </cell>
          <cell r="C665" t="str">
            <v xml:space="preserve">    Saging TR 2 x AAAC 35 mm2 + 1 x 35 AAAC 35 mm2</v>
          </cell>
          <cell r="E665" t="str">
            <v>kms</v>
          </cell>
        </row>
        <row r="666">
          <cell r="B666" t="str">
            <v>srk3715</v>
          </cell>
          <cell r="C666" t="str">
            <v xml:space="preserve">    Saging TR 3 x AAAC 70  + N 150 mm2</v>
          </cell>
          <cell r="E666" t="str">
            <v>kms</v>
          </cell>
        </row>
        <row r="668">
          <cell r="B668" t="str">
            <v>bTX642</v>
          </cell>
          <cell r="C668" t="str">
            <v xml:space="preserve">    Bongkar TX # 6, 4, 2</v>
          </cell>
          <cell r="E668" t="str">
            <v>kms</v>
          </cell>
        </row>
        <row r="669">
          <cell r="B669" t="str">
            <v>bTX1040</v>
          </cell>
          <cell r="C669" t="str">
            <v xml:space="preserve">    Bongkar TX # 1 / 0 &amp; # 4 / 0</v>
          </cell>
          <cell r="E669" t="str">
            <v>kms</v>
          </cell>
        </row>
        <row r="670">
          <cell r="B670" t="str">
            <v>bQX642</v>
          </cell>
          <cell r="C670" t="str">
            <v xml:space="preserve">    Bongkar QX # 6, 4, 2</v>
          </cell>
          <cell r="E670" t="str">
            <v>kms</v>
          </cell>
        </row>
        <row r="671">
          <cell r="B671" t="str">
            <v>bqx2040</v>
          </cell>
          <cell r="C671" t="str">
            <v xml:space="preserve">    Bongkar QX # 2 / 0 &amp; # 4 / 0</v>
          </cell>
          <cell r="E671" t="str">
            <v>kms</v>
          </cell>
        </row>
        <row r="672">
          <cell r="B672" t="str">
            <v>brl375</v>
          </cell>
          <cell r="C672" t="str">
            <v xml:space="preserve">    Bongkar LVTC 3 x 70 + N 50 mm2</v>
          </cell>
          <cell r="E672" t="str">
            <v>kms</v>
          </cell>
        </row>
        <row r="673">
          <cell r="B673" t="str">
            <v>brl275</v>
          </cell>
          <cell r="C673" t="str">
            <v xml:space="preserve">    Bongkar LVTC 2 x 70 + N 50 mm2</v>
          </cell>
          <cell r="E673" t="str">
            <v>kms</v>
          </cell>
        </row>
        <row r="674">
          <cell r="B674" t="str">
            <v>brl270</v>
          </cell>
          <cell r="C674" t="str">
            <v xml:space="preserve">    Bongkar LVTC 2 x 70 mm2</v>
          </cell>
          <cell r="E674" t="str">
            <v>kms</v>
          </cell>
        </row>
        <row r="675">
          <cell r="B675" t="str">
            <v>brl3535</v>
          </cell>
          <cell r="C675" t="str">
            <v xml:space="preserve">    Bongkar LVTC 3 x 50 + N 35 mm2</v>
          </cell>
          <cell r="E675" t="str">
            <v>kms</v>
          </cell>
        </row>
        <row r="676">
          <cell r="B676" t="str">
            <v>brl255</v>
          </cell>
          <cell r="C676" t="str">
            <v xml:space="preserve">    Bongkar LVTC 2 x 50 + N 50 mm2</v>
          </cell>
          <cell r="E676" t="str">
            <v>kms</v>
          </cell>
        </row>
        <row r="677">
          <cell r="B677" t="str">
            <v>brl2535</v>
          </cell>
          <cell r="C677" t="str">
            <v xml:space="preserve">    Bongkar LVTC 2 x 50 + N 35 mm2</v>
          </cell>
          <cell r="E677" t="str">
            <v>kms</v>
          </cell>
        </row>
        <row r="678">
          <cell r="B678" t="str">
            <v>brl2355</v>
          </cell>
          <cell r="C678" t="str">
            <v xml:space="preserve">    Bongkar LVTC 2 x 35 + N 50 mm2</v>
          </cell>
          <cell r="E678" t="str">
            <v>kms</v>
          </cell>
        </row>
        <row r="679">
          <cell r="B679" t="str">
            <v>brl23535</v>
          </cell>
          <cell r="C679" t="str">
            <v xml:space="preserve">    Bongkar LVTC 2 x 35 + N 35 mm2</v>
          </cell>
          <cell r="E679" t="str">
            <v>kms</v>
          </cell>
        </row>
        <row r="680">
          <cell r="B680" t="str">
            <v>brl22525</v>
          </cell>
          <cell r="C680" t="str">
            <v xml:space="preserve">    Bongkar LVTC 2 x 25 + N 25 mm2</v>
          </cell>
          <cell r="E680" t="str">
            <v>kms</v>
          </cell>
        </row>
        <row r="681">
          <cell r="B681" t="str">
            <v>brl216</v>
          </cell>
          <cell r="C681" t="str">
            <v xml:space="preserve">    Bongkar LVTC  2 x 16 mm2</v>
          </cell>
          <cell r="E681" t="str">
            <v>kms</v>
          </cell>
        </row>
        <row r="682">
          <cell r="B682" t="str">
            <v>brl225</v>
          </cell>
          <cell r="C682" t="str">
            <v xml:space="preserve">    Bongkar LVTC  2 x 25 mm2</v>
          </cell>
          <cell r="E682" t="str">
            <v>kms</v>
          </cell>
        </row>
        <row r="683">
          <cell r="B683" t="str">
            <v>brl235</v>
          </cell>
          <cell r="C683" t="str">
            <v xml:space="preserve">    Bongkar LVTC  2 x 35 mm2</v>
          </cell>
          <cell r="E683" t="str">
            <v>kms</v>
          </cell>
        </row>
        <row r="684">
          <cell r="B684" t="str">
            <v>brl416</v>
          </cell>
          <cell r="C684" t="str">
            <v xml:space="preserve">    Bongkar LVTC  3 x 16 + 16 mm2</v>
          </cell>
          <cell r="E684" t="str">
            <v>kms</v>
          </cell>
        </row>
        <row r="685">
          <cell r="B685" t="str">
            <v>brl210</v>
          </cell>
          <cell r="C685" t="str">
            <v xml:space="preserve">    Bongkar LVTC  2 x 10 mm2</v>
          </cell>
          <cell r="E685" t="str">
            <v>kms</v>
          </cell>
        </row>
        <row r="686">
          <cell r="B686" t="str">
            <v>brl3355</v>
          </cell>
          <cell r="C686" t="str">
            <v xml:space="preserve">    Bongkar LVTC  3 x 35 + N 50mm2</v>
          </cell>
          <cell r="E686" t="str">
            <v>kms</v>
          </cell>
        </row>
        <row r="687">
          <cell r="B687" t="str">
            <v>brl257</v>
          </cell>
          <cell r="C687" t="str">
            <v xml:space="preserve">    Bongkar LVTC 2 x 50 + N 70 mm2</v>
          </cell>
          <cell r="E687" t="str">
            <v>kms</v>
          </cell>
        </row>
        <row r="688">
          <cell r="B688" t="str">
            <v>brl33525</v>
          </cell>
          <cell r="C688" t="str">
            <v xml:space="preserve">    Bongkar LVTC 3 x 35 + N 25 mm2</v>
          </cell>
          <cell r="E688" t="str">
            <v>kms</v>
          </cell>
        </row>
        <row r="689">
          <cell r="B689" t="str">
            <v>brl33535</v>
          </cell>
          <cell r="C689" t="str">
            <v xml:space="preserve">    Bongkar LVTC 3 x 35 + N 35 mm2</v>
          </cell>
          <cell r="E689" t="str">
            <v>kms</v>
          </cell>
        </row>
        <row r="690">
          <cell r="B690" t="str">
            <v>brl32525</v>
          </cell>
          <cell r="C690" t="str">
            <v xml:space="preserve">    Bongkar LVTC 3 x 25 + N 25 mm2</v>
          </cell>
          <cell r="E690" t="str">
            <v>kms</v>
          </cell>
        </row>
        <row r="692">
          <cell r="B692" t="str">
            <v>sTX642</v>
          </cell>
          <cell r="C692" t="str">
            <v xml:space="preserve">    Saging TX # 6, 4, 2</v>
          </cell>
          <cell r="E692" t="str">
            <v>kms</v>
          </cell>
        </row>
        <row r="693">
          <cell r="B693" t="str">
            <v>sTX1040</v>
          </cell>
          <cell r="C693" t="str">
            <v xml:space="preserve">    Saging TX # 1 / 0 &amp; # 4 / 0</v>
          </cell>
          <cell r="E693" t="str">
            <v>kms</v>
          </cell>
        </row>
        <row r="694">
          <cell r="B694" t="str">
            <v>sQX642</v>
          </cell>
          <cell r="C694" t="str">
            <v xml:space="preserve">    Saging QX # 6, 4, 2</v>
          </cell>
          <cell r="E694" t="str">
            <v>kms</v>
          </cell>
        </row>
        <row r="695">
          <cell r="B695" t="str">
            <v>sqx2040</v>
          </cell>
          <cell r="C695" t="str">
            <v xml:space="preserve">    Saging QX # 2 / 0 &amp; # 4 / 0</v>
          </cell>
          <cell r="E695" t="str">
            <v>kms</v>
          </cell>
        </row>
        <row r="696">
          <cell r="B696" t="str">
            <v>srl375</v>
          </cell>
          <cell r="C696" t="str">
            <v xml:space="preserve">    Saging LVTC 3 x 70 + N 50 mm2</v>
          </cell>
          <cell r="E696" t="str">
            <v>kms</v>
          </cell>
        </row>
        <row r="697">
          <cell r="B697" t="str">
            <v>srl275</v>
          </cell>
          <cell r="C697" t="str">
            <v xml:space="preserve">    Saging LVTC 2 x 70 + N 50 mm2</v>
          </cell>
          <cell r="E697" t="str">
            <v>kms</v>
          </cell>
        </row>
        <row r="698">
          <cell r="B698" t="str">
            <v>srl270</v>
          </cell>
          <cell r="C698" t="str">
            <v xml:space="preserve">    saging LVTC 2 x 70 mm2</v>
          </cell>
          <cell r="E698" t="str">
            <v>kms</v>
          </cell>
        </row>
        <row r="699">
          <cell r="B699" t="str">
            <v>srl3535</v>
          </cell>
          <cell r="C699" t="str">
            <v xml:space="preserve">    Saging LVTC 3 x 50 + N 35 mm2</v>
          </cell>
          <cell r="E699" t="str">
            <v>kms</v>
          </cell>
        </row>
        <row r="700">
          <cell r="B700" t="str">
            <v>srl255</v>
          </cell>
          <cell r="C700" t="str">
            <v xml:space="preserve">    Saging LVTC 2 x 50 + N 50 mm2</v>
          </cell>
          <cell r="E700" t="str">
            <v>kms</v>
          </cell>
        </row>
        <row r="701">
          <cell r="B701" t="str">
            <v>srl2535</v>
          </cell>
          <cell r="C701" t="str">
            <v xml:space="preserve">    Saging LVTC 2 x 50 + N 35 mm2</v>
          </cell>
          <cell r="E701" t="str">
            <v>kms</v>
          </cell>
        </row>
        <row r="702">
          <cell r="B702" t="str">
            <v>srl2355</v>
          </cell>
          <cell r="C702" t="str">
            <v xml:space="preserve">    Saging LVTC 2 x 35 + N 50 mm2</v>
          </cell>
          <cell r="E702" t="str">
            <v>kms</v>
          </cell>
        </row>
        <row r="703">
          <cell r="B703" t="str">
            <v>srl23535</v>
          </cell>
          <cell r="C703" t="str">
            <v xml:space="preserve">    Saging LVTC 2 x 35 + N 35 mm2</v>
          </cell>
          <cell r="E703" t="str">
            <v>kms</v>
          </cell>
        </row>
        <row r="704">
          <cell r="B704" t="str">
            <v>srl22525</v>
          </cell>
          <cell r="C704" t="str">
            <v xml:space="preserve">    Saging LVTC 2 x 25 + N 25 mm2</v>
          </cell>
          <cell r="E704" t="str">
            <v>kms</v>
          </cell>
        </row>
        <row r="705">
          <cell r="B705" t="str">
            <v>srl216</v>
          </cell>
          <cell r="C705" t="str">
            <v xml:space="preserve">    Saging LVTC  2 x 16 mm2</v>
          </cell>
          <cell r="E705" t="str">
            <v>kms</v>
          </cell>
        </row>
        <row r="706">
          <cell r="B706" t="str">
            <v>srl225</v>
          </cell>
          <cell r="C706" t="str">
            <v xml:space="preserve">    saging LVTC  2 x 25 mm2</v>
          </cell>
          <cell r="E706" t="str">
            <v>kms</v>
          </cell>
        </row>
        <row r="707">
          <cell r="B707" t="str">
            <v>srl416</v>
          </cell>
          <cell r="C707" t="str">
            <v xml:space="preserve">    Saging LVTC  3 x 16 + 16 mm2</v>
          </cell>
          <cell r="E707" t="str">
            <v>kms</v>
          </cell>
        </row>
        <row r="708">
          <cell r="B708" t="str">
            <v>srl210</v>
          </cell>
          <cell r="C708" t="str">
            <v xml:space="preserve">    Saging LVTC  2 x 10 mm2</v>
          </cell>
          <cell r="E708" t="str">
            <v>kms</v>
          </cell>
        </row>
        <row r="709">
          <cell r="B709" t="str">
            <v>srl3355</v>
          </cell>
          <cell r="C709" t="str">
            <v xml:space="preserve">    Saging LVTC  3 x 35 + N 50 mm3</v>
          </cell>
          <cell r="E709" t="str">
            <v>kms</v>
          </cell>
        </row>
        <row r="710">
          <cell r="B710" t="str">
            <v>srl257</v>
          </cell>
          <cell r="C710" t="str">
            <v xml:space="preserve">    Saging LVTC 2 x 50 + N 70 mm2</v>
          </cell>
          <cell r="E710" t="str">
            <v>kms</v>
          </cell>
        </row>
        <row r="711">
          <cell r="B711" t="str">
            <v>srl33525</v>
          </cell>
          <cell r="C711" t="str">
            <v xml:space="preserve">    Saging LVTC 3 x 35 + N 25 mm2</v>
          </cell>
          <cell r="E711" t="str">
            <v>kms</v>
          </cell>
        </row>
        <row r="712">
          <cell r="B712" t="str">
            <v>srl33535</v>
          </cell>
          <cell r="C712" t="str">
            <v xml:space="preserve">    Saging LVTC 3 x 35 + N 35 mm2</v>
          </cell>
          <cell r="E712" t="str">
            <v>kms</v>
          </cell>
        </row>
        <row r="713">
          <cell r="B713" t="str">
            <v>srl32525</v>
          </cell>
          <cell r="C713" t="str">
            <v xml:space="preserve">    Saging LVTC 3 x 25 + N 25 mm2</v>
          </cell>
          <cell r="E713" t="str">
            <v>kms</v>
          </cell>
        </row>
        <row r="715">
          <cell r="B715" t="str">
            <v>bsr1</v>
          </cell>
          <cell r="C715" t="str">
            <v xml:space="preserve">    Bongkar SR 1 PHASA</v>
          </cell>
          <cell r="E715" t="str">
            <v>Unit</v>
          </cell>
        </row>
        <row r="716">
          <cell r="B716" t="str">
            <v>bsr3</v>
          </cell>
          <cell r="C716" t="str">
            <v xml:space="preserve">    Bongkar SR 3 PHASA</v>
          </cell>
          <cell r="E716" t="str">
            <v>Unit</v>
          </cell>
        </row>
        <row r="718">
          <cell r="B718" t="str">
            <v>bpsr1</v>
          </cell>
          <cell r="C718" t="str">
            <v xml:space="preserve">    Bongkar dan Pasang SR 1 PHASA</v>
          </cell>
          <cell r="E718" t="str">
            <v>Unit</v>
          </cell>
        </row>
        <row r="719">
          <cell r="B719" t="str">
            <v>bpsr3</v>
          </cell>
          <cell r="C719" t="str">
            <v xml:space="preserve">    Bongkar dan Pasang SR 3 PHASA</v>
          </cell>
          <cell r="E719" t="str">
            <v>Unit</v>
          </cell>
        </row>
        <row r="721">
          <cell r="B721" t="str">
            <v>bT10</v>
          </cell>
          <cell r="C721" t="str">
            <v xml:space="preserve">    Bongkar Trafo 1 Phasa 10 KVA + Bracket</v>
          </cell>
          <cell r="E721" t="str">
            <v>Unit</v>
          </cell>
        </row>
        <row r="722">
          <cell r="B722" t="str">
            <v>bT15</v>
          </cell>
          <cell r="C722" t="str">
            <v xml:space="preserve">    Bongkar Trafo 1 Phasa 15 KVA + Bracket</v>
          </cell>
          <cell r="E722" t="str">
            <v>Unit</v>
          </cell>
        </row>
        <row r="723">
          <cell r="B723" t="str">
            <v>bT25</v>
          </cell>
          <cell r="C723" t="str">
            <v xml:space="preserve">    Bongkar Trafo 1 Phasa 25 KVA + Bracket</v>
          </cell>
          <cell r="E723" t="str">
            <v>Unit</v>
          </cell>
        </row>
        <row r="724">
          <cell r="B724" t="str">
            <v>bT50</v>
          </cell>
          <cell r="C724" t="str">
            <v xml:space="preserve">    Bongkar Trafo 1 Phasa 50 KVA + Bracket</v>
          </cell>
          <cell r="E724" t="str">
            <v>Unit</v>
          </cell>
        </row>
        <row r="725">
          <cell r="B725" t="str">
            <v>bT350j</v>
          </cell>
          <cell r="C725" t="str">
            <v xml:space="preserve">    Bongkar Trafo 3 Phasa 50 KVA 1 tiang (SG/CG 312 A)</v>
          </cell>
          <cell r="E725" t="str">
            <v>Unit</v>
          </cell>
        </row>
        <row r="726">
          <cell r="B726" t="str">
            <v>bT350</v>
          </cell>
          <cell r="C726" t="str">
            <v xml:space="preserve">    Bongkar Trafo 3 Phasa 50 KVA</v>
          </cell>
          <cell r="E726" t="str">
            <v>Unit</v>
          </cell>
        </row>
        <row r="727">
          <cell r="B727" t="str">
            <v>bt325j</v>
          </cell>
          <cell r="C727" t="str">
            <v xml:space="preserve">    Bongkar Trafo 3 Phasa 25 KVA 1 tiang (SG/CG 312 A)</v>
          </cell>
          <cell r="E727" t="str">
            <v>Unit</v>
          </cell>
        </row>
        <row r="728">
          <cell r="B728" t="str">
            <v>bt325</v>
          </cell>
          <cell r="C728" t="str">
            <v xml:space="preserve">    Bongkar Trafo 3 Phasa 25 KVA 1 tiang (SG/CG 312 A)</v>
          </cell>
          <cell r="E728" t="str">
            <v>Unit</v>
          </cell>
        </row>
        <row r="729">
          <cell r="B729" t="str">
            <v>bT3502</v>
          </cell>
          <cell r="C729" t="str">
            <v xml:space="preserve">    Bongkar Trafo 3 Phasa 50 KVA 2 tiang (SG/CG 313)</v>
          </cell>
          <cell r="E729" t="str">
            <v>Unit</v>
          </cell>
        </row>
        <row r="730">
          <cell r="B730" t="str">
            <v>bT3100</v>
          </cell>
          <cell r="C730" t="str">
            <v xml:space="preserve">    Bongkar Trafo 3 Phasa 100 KVA</v>
          </cell>
          <cell r="E730" t="str">
            <v>Unit</v>
          </cell>
        </row>
        <row r="731">
          <cell r="B731" t="str">
            <v>bt3100j</v>
          </cell>
          <cell r="C731" t="str">
            <v xml:space="preserve">    Bongkar Trafo 3 Phasa 100 KVA 1 tiang (SG/CG 312 A)</v>
          </cell>
          <cell r="E731" t="str">
            <v>Unit</v>
          </cell>
        </row>
        <row r="732">
          <cell r="B732" t="str">
            <v>bT31002</v>
          </cell>
          <cell r="C732" t="str">
            <v xml:space="preserve">    Bongkar Trafo 3 Phasa 100 KVA 2 tiang (SG/CG 313)</v>
          </cell>
          <cell r="E732" t="str">
            <v>Unit</v>
          </cell>
        </row>
        <row r="733">
          <cell r="B733" t="str">
            <v>bT3160</v>
          </cell>
          <cell r="C733" t="str">
            <v xml:space="preserve">    Bongkar Trafo 3 Phasa 160 KVA</v>
          </cell>
          <cell r="E733" t="str">
            <v>Unit</v>
          </cell>
        </row>
        <row r="734">
          <cell r="B734" t="str">
            <v>bt3160j</v>
          </cell>
          <cell r="C734" t="str">
            <v xml:space="preserve">    Bongkar Trafo 3 Phasa 160 KVA 2 tiang (SG/CG 313)</v>
          </cell>
          <cell r="E734" t="str">
            <v>Unit</v>
          </cell>
        </row>
        <row r="735">
          <cell r="B735" t="str">
            <v>bT3200</v>
          </cell>
          <cell r="C735" t="str">
            <v xml:space="preserve">    Bongkar Trafo 3 Phasa 200 KVA</v>
          </cell>
          <cell r="E735" t="str">
            <v>Unit</v>
          </cell>
        </row>
        <row r="736">
          <cell r="B736" t="str">
            <v>bt3200j</v>
          </cell>
          <cell r="C736" t="str">
            <v xml:space="preserve">    Bongkar Trafo 3 Phasa 200 KVA 2 tiang (SG/CG 313)</v>
          </cell>
          <cell r="E736" t="str">
            <v>Unit</v>
          </cell>
        </row>
        <row r="737">
          <cell r="B737" t="str">
            <v>bt3250</v>
          </cell>
          <cell r="C737" t="str">
            <v xml:space="preserve">    Bongkar Trafo 3 Phasa 250 KVA</v>
          </cell>
          <cell r="E737" t="str">
            <v>Unit</v>
          </cell>
        </row>
        <row r="738">
          <cell r="B738" t="str">
            <v>bt3250j</v>
          </cell>
          <cell r="C738" t="str">
            <v xml:space="preserve">    Bongkar Trafo 3 Phasa 250 KVA 2 tiang (SG/CG 313)</v>
          </cell>
          <cell r="E738" t="str">
            <v>Unit</v>
          </cell>
        </row>
        <row r="739">
          <cell r="B739" t="str">
            <v>bt3315</v>
          </cell>
          <cell r="C739" t="str">
            <v xml:space="preserve">    Bongkar Trafo 3 Phasa 315 KVA</v>
          </cell>
          <cell r="E739" t="str">
            <v>Unit</v>
          </cell>
        </row>
        <row r="740">
          <cell r="B740" t="str">
            <v>bgtrf</v>
          </cell>
          <cell r="C740" t="str">
            <v xml:space="preserve">    Bongkar Grounding Trafo (SM / CM 2 - 11)</v>
          </cell>
          <cell r="E740" t="str">
            <v>Unit</v>
          </cell>
        </row>
        <row r="743">
          <cell r="C743" t="str">
            <v>1.Pemasangan JTR</v>
          </cell>
        </row>
        <row r="744">
          <cell r="B744" t="str">
            <v>NFA375</v>
          </cell>
          <cell r="C744" t="str">
            <v>NFA2X-T 3 X 70mm2+ N50mm2</v>
          </cell>
          <cell r="D744">
            <v>0</v>
          </cell>
          <cell r="E744" t="str">
            <v>Mtr</v>
          </cell>
          <cell r="F744">
            <v>34150</v>
          </cell>
        </row>
        <row r="745">
          <cell r="B745" t="str">
            <v>NFA275</v>
          </cell>
          <cell r="C745" t="str">
            <v>NFA2X-T 2 x 70mm2+ N50mm2</v>
          </cell>
          <cell r="D745">
            <v>0</v>
          </cell>
          <cell r="E745" t="str">
            <v>Mtr</v>
          </cell>
          <cell r="F745">
            <v>26500</v>
          </cell>
        </row>
        <row r="746">
          <cell r="C746" t="str">
            <v xml:space="preserve">JUMLAH </v>
          </cell>
        </row>
        <row r="747">
          <cell r="C747" t="str">
            <v xml:space="preserve">Upah Pemasangan </v>
          </cell>
        </row>
        <row r="748">
          <cell r="B748" t="str">
            <v>PNFA375</v>
          </cell>
          <cell r="C748" t="str">
            <v>NFA2X-T 3 X 70mm2+ N50mm2</v>
          </cell>
          <cell r="D748">
            <v>0</v>
          </cell>
          <cell r="E748" t="str">
            <v>Mtr</v>
          </cell>
          <cell r="G748">
            <v>3094</v>
          </cell>
        </row>
        <row r="749">
          <cell r="B749" t="str">
            <v>PNFA275</v>
          </cell>
          <cell r="C749" t="str">
            <v>NFA2X-T 2 x 70mm2+ N50mm2</v>
          </cell>
          <cell r="D749">
            <v>0</v>
          </cell>
          <cell r="E749" t="str">
            <v>Mtr</v>
          </cell>
          <cell r="G749">
            <v>2915</v>
          </cell>
        </row>
        <row r="750">
          <cell r="C750" t="str">
            <v xml:space="preserve">JUMLAH </v>
          </cell>
        </row>
        <row r="752">
          <cell r="C752" t="str">
            <v>2.Pemasangan TRAFO</v>
          </cell>
        </row>
        <row r="753">
          <cell r="C753" t="str">
            <v xml:space="preserve"> CG105 - 50</v>
          </cell>
          <cell r="D753">
            <v>0</v>
          </cell>
          <cell r="E753" t="str">
            <v>unit</v>
          </cell>
        </row>
        <row r="754">
          <cell r="C754" t="str">
            <v xml:space="preserve"> Trafo 1Phasa csp 50 KVA</v>
          </cell>
          <cell r="D754">
            <v>0</v>
          </cell>
          <cell r="E754" t="str">
            <v>bh</v>
          </cell>
          <cell r="F754">
            <v>17397460</v>
          </cell>
        </row>
        <row r="755">
          <cell r="C755" t="str">
            <v xml:space="preserve"> Line Live Clamp</v>
          </cell>
          <cell r="D755">
            <v>0</v>
          </cell>
          <cell r="E755" t="str">
            <v>bh</v>
          </cell>
          <cell r="F755">
            <v>114000</v>
          </cell>
        </row>
        <row r="756">
          <cell r="C756" t="str">
            <v xml:space="preserve"> Bracket ( Hot Div Galvanized )</v>
          </cell>
          <cell r="D756">
            <v>0</v>
          </cell>
          <cell r="E756" t="str">
            <v>bh</v>
          </cell>
          <cell r="F756">
            <v>195000</v>
          </cell>
        </row>
        <row r="757">
          <cell r="C757" t="str">
            <v xml:space="preserve"> Compression Connector 70 - 70 cqmm</v>
          </cell>
          <cell r="D757">
            <v>0</v>
          </cell>
          <cell r="E757" t="str">
            <v>bh</v>
          </cell>
          <cell r="F757">
            <v>18500</v>
          </cell>
        </row>
        <row r="758">
          <cell r="C758" t="str">
            <v xml:space="preserve"> Compression Terminal lug</v>
          </cell>
          <cell r="D758">
            <v>0</v>
          </cell>
          <cell r="E758" t="str">
            <v>bh</v>
          </cell>
          <cell r="F758">
            <v>7397.6759999999995</v>
          </cell>
        </row>
        <row r="759">
          <cell r="C759" t="str">
            <v xml:space="preserve"> Sepatu kabel 70 mm2 AL/CU</v>
          </cell>
          <cell r="D759">
            <v>0</v>
          </cell>
          <cell r="E759" t="str">
            <v>bh</v>
          </cell>
          <cell r="F759">
            <v>46090</v>
          </cell>
        </row>
        <row r="760">
          <cell r="C760" t="str">
            <v xml:space="preserve"> Armour Rod for AAAC 70 mm2</v>
          </cell>
          <cell r="D760">
            <v>0</v>
          </cell>
          <cell r="E760" t="str">
            <v>bh</v>
          </cell>
          <cell r="F760">
            <v>30000</v>
          </cell>
        </row>
        <row r="761">
          <cell r="C761" t="str">
            <v xml:space="preserve"> Jumper Wire : </v>
          </cell>
        </row>
        <row r="762">
          <cell r="C762" t="str">
            <v xml:space="preserve">             1 . AAAC 70 mm2</v>
          </cell>
          <cell r="D762">
            <v>0</v>
          </cell>
          <cell r="E762" t="str">
            <v>mt</v>
          </cell>
          <cell r="F762">
            <v>7850</v>
          </cell>
        </row>
        <row r="763">
          <cell r="C763" t="str">
            <v xml:space="preserve">             2 . LVTC 2 X 70 + N.50 mm2</v>
          </cell>
          <cell r="D763">
            <v>0</v>
          </cell>
          <cell r="E763" t="str">
            <v>mt</v>
          </cell>
          <cell r="F763">
            <v>28659</v>
          </cell>
        </row>
        <row r="764">
          <cell r="C764" t="str">
            <v xml:space="preserve"> Ground Wire Cu 16 mm2</v>
          </cell>
          <cell r="D764">
            <v>0</v>
          </cell>
          <cell r="E764" t="str">
            <v>mt</v>
          </cell>
          <cell r="F764">
            <v>15000</v>
          </cell>
        </row>
        <row r="765">
          <cell r="C765" t="str">
            <v xml:space="preserve"> Upah Pemasangan</v>
          </cell>
          <cell r="D765">
            <v>0</v>
          </cell>
          <cell r="E765" t="str">
            <v>unit</v>
          </cell>
          <cell r="G765">
            <v>183053.52</v>
          </cell>
        </row>
        <row r="767">
          <cell r="C767" t="str">
            <v>CM 2-11</v>
          </cell>
          <cell r="D767">
            <v>0</v>
          </cell>
          <cell r="E767" t="str">
            <v>Unit</v>
          </cell>
          <cell r="F767">
            <v>115260</v>
          </cell>
          <cell r="G767">
            <v>29750</v>
          </cell>
        </row>
        <row r="768">
          <cell r="C768" t="str">
            <v xml:space="preserve">JUMLAH </v>
          </cell>
        </row>
        <row r="770">
          <cell r="C770" t="str">
            <v>Pemasangan JTM</v>
          </cell>
        </row>
        <row r="771">
          <cell r="C771" t="str">
            <v xml:space="preserve"> Pengadaan  A3C #70 mm2.  </v>
          </cell>
          <cell r="D771">
            <v>0.16420000000000001</v>
          </cell>
          <cell r="E771" t="str">
            <v>kms</v>
          </cell>
          <cell r="F771">
            <v>7850000</v>
          </cell>
        </row>
        <row r="772">
          <cell r="C772" t="str">
            <v>1 x AAAC 70 mm2 + 1 x 70 mm2</v>
          </cell>
          <cell r="D772">
            <v>0</v>
          </cell>
          <cell r="E772" t="str">
            <v>Mtr</v>
          </cell>
          <cell r="F772">
            <v>15700</v>
          </cell>
        </row>
        <row r="773">
          <cell r="C773" t="str">
            <v>1 x AAAC 70 mm2</v>
          </cell>
          <cell r="D773">
            <v>0</v>
          </cell>
          <cell r="E773" t="str">
            <v>Mtr</v>
          </cell>
          <cell r="F773">
            <v>7850</v>
          </cell>
        </row>
        <row r="775">
          <cell r="C775" t="str">
            <v xml:space="preserve">JUMLAH </v>
          </cell>
        </row>
        <row r="776">
          <cell r="C776" t="str">
            <v>Upah Pemasangan JTM</v>
          </cell>
        </row>
        <row r="777">
          <cell r="C777" t="str">
            <v xml:space="preserve"> Upah pemasangan 3 x AAAC 70 mm2+N70mm2</v>
          </cell>
          <cell r="D777">
            <v>3.5000000000000003E-2</v>
          </cell>
          <cell r="E777" t="str">
            <v>kms</v>
          </cell>
          <cell r="G777">
            <v>3215000</v>
          </cell>
        </row>
        <row r="779">
          <cell r="C779" t="str">
            <v xml:space="preserve">JUMLAH </v>
          </cell>
        </row>
        <row r="781">
          <cell r="C781" t="str">
            <v>Pemasangan Konstruksi JTM</v>
          </cell>
        </row>
        <row r="782">
          <cell r="C782" t="str">
            <v xml:space="preserve">P 12C' </v>
          </cell>
          <cell r="D782">
            <v>0</v>
          </cell>
          <cell r="E782" t="str">
            <v>Unit</v>
          </cell>
          <cell r="F782">
            <v>233596</v>
          </cell>
          <cell r="G782">
            <v>24409</v>
          </cell>
        </row>
        <row r="783">
          <cell r="C783" t="str">
            <v xml:space="preserve"> CC.1 - A</v>
          </cell>
          <cell r="D783">
            <v>2</v>
          </cell>
          <cell r="E783" t="str">
            <v>unit</v>
          </cell>
          <cell r="F783">
            <v>833289</v>
          </cell>
          <cell r="G783">
            <v>36245.394</v>
          </cell>
        </row>
        <row r="784">
          <cell r="C784" t="str">
            <v xml:space="preserve"> CC 7-A </v>
          </cell>
          <cell r="D784">
            <v>1</v>
          </cell>
          <cell r="E784" t="str">
            <v>unit</v>
          </cell>
          <cell r="F784">
            <v>1375473</v>
          </cell>
          <cell r="G784">
            <v>54185.435999999994</v>
          </cell>
        </row>
        <row r="785">
          <cell r="C785" t="str">
            <v>CA 2'</v>
          </cell>
          <cell r="D785">
            <v>0</v>
          </cell>
          <cell r="E785" t="str">
            <v>Unit</v>
          </cell>
          <cell r="F785">
            <v>430616</v>
          </cell>
          <cell r="G785">
            <v>20285</v>
          </cell>
        </row>
        <row r="786">
          <cell r="C786" t="str">
            <v>CA 3</v>
          </cell>
          <cell r="D786">
            <v>0</v>
          </cell>
          <cell r="E786" t="str">
            <v>Unit</v>
          </cell>
          <cell r="F786">
            <v>323951</v>
          </cell>
          <cell r="G786">
            <v>31941</v>
          </cell>
        </row>
        <row r="787">
          <cell r="C787" t="str">
            <v xml:space="preserve"> CC 8</v>
          </cell>
          <cell r="D787">
            <v>0</v>
          </cell>
          <cell r="E787" t="str">
            <v>unit</v>
          </cell>
          <cell r="F787">
            <v>2376282</v>
          </cell>
          <cell r="G787">
            <v>87867.018000000011</v>
          </cell>
        </row>
        <row r="788">
          <cell r="C788" t="str">
            <v xml:space="preserve"> SC 7 - A</v>
          </cell>
          <cell r="D788">
            <v>1</v>
          </cell>
          <cell r="E788" t="str">
            <v>unit</v>
          </cell>
          <cell r="F788">
            <v>1420473</v>
          </cell>
          <cell r="G788">
            <v>54185.435999999994</v>
          </cell>
        </row>
        <row r="789">
          <cell r="C789" t="str">
            <v xml:space="preserve"> CM5 - 6</v>
          </cell>
          <cell r="D789">
            <v>3</v>
          </cell>
          <cell r="E789" t="str">
            <v>unit</v>
          </cell>
          <cell r="F789">
            <v>580350</v>
          </cell>
          <cell r="G789">
            <v>31941.377999999997</v>
          </cell>
        </row>
        <row r="790">
          <cell r="C790" t="str">
            <v xml:space="preserve"> CM5 - 9</v>
          </cell>
          <cell r="D790">
            <v>3</v>
          </cell>
          <cell r="E790" t="str">
            <v>unit</v>
          </cell>
          <cell r="F790">
            <v>680212</v>
          </cell>
          <cell r="G790">
            <v>31941</v>
          </cell>
        </row>
        <row r="791">
          <cell r="C791" t="str">
            <v xml:space="preserve"> CM5 - 5</v>
          </cell>
          <cell r="D791">
            <v>2</v>
          </cell>
          <cell r="E791" t="str">
            <v>unit</v>
          </cell>
          <cell r="F791">
            <v>173992</v>
          </cell>
          <cell r="G791">
            <v>13636.026</v>
          </cell>
        </row>
        <row r="792">
          <cell r="C792" t="str">
            <v>CM5-3</v>
          </cell>
          <cell r="D792">
            <v>6</v>
          </cell>
          <cell r="E792" t="str">
            <v>Unit</v>
          </cell>
          <cell r="F792">
            <v>23500</v>
          </cell>
          <cell r="G792">
            <v>10249</v>
          </cell>
        </row>
        <row r="793">
          <cell r="C793" t="str">
            <v xml:space="preserve"> CM 5 - 12</v>
          </cell>
          <cell r="D793">
            <v>2</v>
          </cell>
          <cell r="E793" t="str">
            <v>unit</v>
          </cell>
          <cell r="F793">
            <v>186760</v>
          </cell>
          <cell r="G793">
            <v>31941</v>
          </cell>
        </row>
        <row r="794">
          <cell r="C794" t="str">
            <v xml:space="preserve"> CM 5 - 13</v>
          </cell>
          <cell r="D794">
            <v>2</v>
          </cell>
          <cell r="E794" t="str">
            <v>unit</v>
          </cell>
          <cell r="F794">
            <v>65616</v>
          </cell>
          <cell r="G794">
            <v>22390</v>
          </cell>
        </row>
        <row r="795">
          <cell r="C795" t="str">
            <v xml:space="preserve"> CM5 - 16</v>
          </cell>
          <cell r="D795">
            <v>5</v>
          </cell>
          <cell r="E795" t="str">
            <v>unit</v>
          </cell>
          <cell r="F795">
            <v>340142</v>
          </cell>
          <cell r="G795">
            <v>31941.377999999997</v>
          </cell>
        </row>
        <row r="796">
          <cell r="C796" t="str">
            <v xml:space="preserve"> CM2 - 12</v>
          </cell>
          <cell r="D796">
            <v>3</v>
          </cell>
          <cell r="E796" t="str">
            <v>unit</v>
          </cell>
          <cell r="F796">
            <v>33380</v>
          </cell>
          <cell r="G796">
            <v>6556</v>
          </cell>
        </row>
        <row r="797">
          <cell r="C797" t="str">
            <v xml:space="preserve"> CM2 - 12A</v>
          </cell>
          <cell r="D797">
            <v>0</v>
          </cell>
          <cell r="E797" t="str">
            <v>unit</v>
          </cell>
          <cell r="F797">
            <v>36380</v>
          </cell>
          <cell r="G797">
            <v>8841</v>
          </cell>
        </row>
        <row r="798">
          <cell r="C798" t="str">
            <v xml:space="preserve"> F1 - 2</v>
          </cell>
          <cell r="D798">
            <v>0</v>
          </cell>
          <cell r="E798" t="str">
            <v>unit</v>
          </cell>
          <cell r="F798">
            <v>107650</v>
          </cell>
          <cell r="G798">
            <v>19222</v>
          </cell>
        </row>
        <row r="799">
          <cell r="C799" t="str">
            <v xml:space="preserve"> SE1 - 2 ( 11m )</v>
          </cell>
          <cell r="D799">
            <v>0</v>
          </cell>
          <cell r="E799" t="str">
            <v>unit</v>
          </cell>
          <cell r="F799">
            <v>132313</v>
          </cell>
          <cell r="G799">
            <v>17023.446</v>
          </cell>
        </row>
        <row r="800">
          <cell r="C800" t="str">
            <v xml:space="preserve"> CM2 - 11</v>
          </cell>
          <cell r="D800">
            <v>1</v>
          </cell>
          <cell r="E800" t="str">
            <v>unit</v>
          </cell>
          <cell r="F800">
            <v>115260</v>
          </cell>
          <cell r="G800">
            <v>29750</v>
          </cell>
        </row>
        <row r="801">
          <cell r="C801" t="str">
            <v xml:space="preserve"> Sepatu kabel 70 mm2 AL/AL</v>
          </cell>
          <cell r="D801">
            <v>0</v>
          </cell>
          <cell r="E801" t="str">
            <v>bh</v>
          </cell>
          <cell r="F801">
            <v>6700</v>
          </cell>
        </row>
        <row r="802">
          <cell r="C802" t="str">
            <v>Hot Line Clamp</v>
          </cell>
          <cell r="D802">
            <v>3</v>
          </cell>
          <cell r="E802" t="str">
            <v>Bh</v>
          </cell>
          <cell r="F802">
            <v>40000</v>
          </cell>
        </row>
        <row r="803">
          <cell r="C803" t="str">
            <v xml:space="preserve">JUMLAH </v>
          </cell>
        </row>
        <row r="804">
          <cell r="C804" t="str">
            <v>Pemasangan Konstruksi JTR</v>
          </cell>
        </row>
        <row r="805">
          <cell r="C805" t="str">
            <v xml:space="preserve">JUMLAH </v>
          </cell>
        </row>
        <row r="806">
          <cell r="C806" t="str">
            <v xml:space="preserve"> Pengadaan NFA 2X-T 2x35+N 50 mm2.  </v>
          </cell>
          <cell r="D806">
            <v>0</v>
          </cell>
          <cell r="E806" t="str">
            <v>km</v>
          </cell>
          <cell r="F806">
            <v>15365000</v>
          </cell>
        </row>
        <row r="807">
          <cell r="C807" t="str">
            <v xml:space="preserve"> Upah pemasangan  NFA 2X-T 2x35+N 50 mm2</v>
          </cell>
          <cell r="D807">
            <v>0</v>
          </cell>
          <cell r="E807" t="str">
            <v>kms</v>
          </cell>
          <cell r="G807">
            <v>1206000</v>
          </cell>
        </row>
        <row r="808">
          <cell r="C808" t="str">
            <v xml:space="preserve">JUMLAH </v>
          </cell>
        </row>
        <row r="809">
          <cell r="C809" t="str">
            <v xml:space="preserve"> J7 - T ( CJ3 )</v>
          </cell>
          <cell r="D809">
            <v>0</v>
          </cell>
          <cell r="E809" t="str">
            <v>unit</v>
          </cell>
          <cell r="F809">
            <v>56788</v>
          </cell>
          <cell r="G809">
            <v>11074</v>
          </cell>
        </row>
        <row r="810">
          <cell r="C810" t="str">
            <v xml:space="preserve"> J6 - T ( CJ4 )</v>
          </cell>
          <cell r="D810">
            <v>0</v>
          </cell>
          <cell r="E810" t="str">
            <v>unit</v>
          </cell>
          <cell r="F810">
            <v>76724</v>
          </cell>
          <cell r="G810">
            <v>14379</v>
          </cell>
        </row>
        <row r="811">
          <cell r="C811" t="str">
            <v xml:space="preserve"> MJ6 - T ( CJ4 )</v>
          </cell>
          <cell r="D811">
            <v>0</v>
          </cell>
          <cell r="E811" t="str">
            <v>unit</v>
          </cell>
          <cell r="F811">
            <v>18016</v>
          </cell>
          <cell r="G811">
            <v>8035</v>
          </cell>
        </row>
        <row r="812">
          <cell r="C812" t="str">
            <v xml:space="preserve"> E1 - 2 ( 9m )</v>
          </cell>
          <cell r="D812">
            <v>0</v>
          </cell>
          <cell r="E812" t="str">
            <v>unit</v>
          </cell>
          <cell r="F812">
            <v>104007</v>
          </cell>
          <cell r="G812">
            <v>17023</v>
          </cell>
        </row>
        <row r="813">
          <cell r="C813" t="str">
            <v xml:space="preserve"> CM2 - 12</v>
          </cell>
          <cell r="D813">
            <v>0</v>
          </cell>
          <cell r="E813" t="str">
            <v>unit</v>
          </cell>
          <cell r="F813">
            <v>33380</v>
          </cell>
          <cell r="G813">
            <v>6556</v>
          </cell>
        </row>
        <row r="814">
          <cell r="C814" t="str">
            <v xml:space="preserve"> CM2 - 12A</v>
          </cell>
          <cell r="D814">
            <v>0</v>
          </cell>
          <cell r="E814" t="str">
            <v>unit</v>
          </cell>
          <cell r="F814">
            <v>36380</v>
          </cell>
          <cell r="G814">
            <v>8841</v>
          </cell>
        </row>
        <row r="815">
          <cell r="C815" t="str">
            <v xml:space="preserve"> F1 - 2</v>
          </cell>
          <cell r="D815">
            <v>0</v>
          </cell>
          <cell r="E815" t="str">
            <v>unit</v>
          </cell>
          <cell r="F815">
            <v>107650</v>
          </cell>
          <cell r="G815">
            <v>19222</v>
          </cell>
        </row>
        <row r="817">
          <cell r="C817" t="str">
            <v xml:space="preserve">JUMLAH </v>
          </cell>
        </row>
        <row r="820">
          <cell r="C820" t="str">
            <v>4 Pemasangan Trafo 3 phasa 1tiang</v>
          </cell>
        </row>
        <row r="821">
          <cell r="C821" t="str">
            <v>CG 312</v>
          </cell>
          <cell r="D821">
            <v>0</v>
          </cell>
          <cell r="E821" t="str">
            <v>Unit</v>
          </cell>
        </row>
        <row r="822">
          <cell r="C822" t="str">
            <v xml:space="preserve"> Trafo 3 Phasa 100 KVA</v>
          </cell>
          <cell r="D822">
            <v>0</v>
          </cell>
          <cell r="E822" t="str">
            <v>bh</v>
          </cell>
          <cell r="F822">
            <v>30245565</v>
          </cell>
        </row>
        <row r="823">
          <cell r="C823" t="str">
            <v xml:space="preserve"> Fuse Cut Out 20 KV ,100A</v>
          </cell>
          <cell r="D823">
            <v>0</v>
          </cell>
          <cell r="E823" t="str">
            <v>bh</v>
          </cell>
          <cell r="F823">
            <v>650000</v>
          </cell>
        </row>
        <row r="824">
          <cell r="C824" t="str">
            <v xml:space="preserve"> Lightning Arrester 20 KV , 5 KA</v>
          </cell>
          <cell r="D824">
            <v>0</v>
          </cell>
          <cell r="E824" t="str">
            <v>bh</v>
          </cell>
          <cell r="F824">
            <v>537500</v>
          </cell>
        </row>
        <row r="825">
          <cell r="C825" t="str">
            <v xml:space="preserve"> Steel Channel C NP 8 x 1.750</v>
          </cell>
          <cell r="D825">
            <v>0</v>
          </cell>
          <cell r="E825" t="str">
            <v>bh</v>
          </cell>
          <cell r="F825">
            <v>189000</v>
          </cell>
        </row>
        <row r="826">
          <cell r="C826" t="str">
            <v xml:space="preserve"> Steel Channel C NP 8 x 1.250</v>
          </cell>
          <cell r="D826">
            <v>0</v>
          </cell>
          <cell r="E826" t="str">
            <v>bh</v>
          </cell>
          <cell r="F826">
            <v>135000</v>
          </cell>
        </row>
        <row r="827">
          <cell r="C827" t="str">
            <v xml:space="preserve"> Steel Channel C NP 8 x 1.390</v>
          </cell>
          <cell r="D827">
            <v>0</v>
          </cell>
          <cell r="E827" t="str">
            <v>bh</v>
          </cell>
          <cell r="F827">
            <v>150120</v>
          </cell>
        </row>
        <row r="828">
          <cell r="C828" t="str">
            <v xml:space="preserve"> Steel L 70x70x7x1.250</v>
          </cell>
          <cell r="D828">
            <v>0</v>
          </cell>
          <cell r="E828" t="str">
            <v>bh</v>
          </cell>
          <cell r="F828">
            <v>114791</v>
          </cell>
        </row>
        <row r="829">
          <cell r="C829" t="str">
            <v xml:space="preserve"> Steel L 70x70x7x3.000</v>
          </cell>
          <cell r="D829">
            <v>0</v>
          </cell>
          <cell r="E829" t="str">
            <v>bh</v>
          </cell>
          <cell r="F829">
            <v>275499</v>
          </cell>
        </row>
        <row r="830">
          <cell r="C830" t="str">
            <v xml:space="preserve"> Bracket Transformer cluster and adapter</v>
          </cell>
          <cell r="D830">
            <v>0</v>
          </cell>
          <cell r="E830" t="str">
            <v>bh</v>
          </cell>
          <cell r="F830">
            <v>195000</v>
          </cell>
        </row>
        <row r="831">
          <cell r="C831" t="str">
            <v xml:space="preserve"> Cross Arm Steel  1.500</v>
          </cell>
          <cell r="D831">
            <v>0</v>
          </cell>
          <cell r="E831" t="str">
            <v>bh</v>
          </cell>
          <cell r="F831">
            <v>162000</v>
          </cell>
        </row>
        <row r="832">
          <cell r="C832" t="str">
            <v xml:space="preserve"> Brace Steel  550  mm2</v>
          </cell>
          <cell r="D832">
            <v>0</v>
          </cell>
          <cell r="E832" t="str">
            <v>bh</v>
          </cell>
          <cell r="F832">
            <v>15000</v>
          </cell>
        </row>
        <row r="833">
          <cell r="C833" t="str">
            <v xml:space="preserve"> Brace Steel  1.262  mm2</v>
          </cell>
          <cell r="D833">
            <v>0</v>
          </cell>
          <cell r="E833" t="str">
            <v>bh</v>
          </cell>
          <cell r="F833">
            <v>27500</v>
          </cell>
        </row>
        <row r="834">
          <cell r="C834" t="str">
            <v xml:space="preserve"> Pole Band Single Rack 8" atau 8 1/2"                    </v>
          </cell>
          <cell r="D834">
            <v>0</v>
          </cell>
          <cell r="E834" t="str">
            <v>bh</v>
          </cell>
          <cell r="F834">
            <v>23000</v>
          </cell>
        </row>
        <row r="835">
          <cell r="C835" t="str">
            <v xml:space="preserve"> Bolt Machine 5/8" as req,d</v>
          </cell>
          <cell r="D835">
            <v>0</v>
          </cell>
          <cell r="E835" t="str">
            <v>bh</v>
          </cell>
          <cell r="F835">
            <v>8052</v>
          </cell>
        </row>
        <row r="836">
          <cell r="C836" t="str">
            <v xml:space="preserve"> Bolt Machine / Bolt cariage 1/2" x 3/4"</v>
          </cell>
          <cell r="D836">
            <v>0</v>
          </cell>
          <cell r="E836" t="str">
            <v>bh</v>
          </cell>
          <cell r="F836">
            <v>4308</v>
          </cell>
        </row>
        <row r="837">
          <cell r="C837" t="str">
            <v xml:space="preserve"> Armour Rod for AAAC 240 mm2</v>
          </cell>
          <cell r="D837">
            <v>0</v>
          </cell>
          <cell r="E837" t="str">
            <v>bh</v>
          </cell>
          <cell r="F837">
            <v>60000</v>
          </cell>
        </row>
        <row r="838">
          <cell r="C838" t="str">
            <v xml:space="preserve"> Washer Square  2 1/4"</v>
          </cell>
          <cell r="D838">
            <v>0</v>
          </cell>
          <cell r="E838" t="str">
            <v>bh</v>
          </cell>
          <cell r="F838">
            <v>996</v>
          </cell>
        </row>
        <row r="839">
          <cell r="C839" t="str">
            <v xml:space="preserve"> Ground Wire Cu 16 mm2</v>
          </cell>
          <cell r="D839">
            <v>0</v>
          </cell>
          <cell r="E839" t="str">
            <v>mt</v>
          </cell>
          <cell r="F839">
            <v>15000</v>
          </cell>
        </row>
        <row r="840">
          <cell r="C840" t="str">
            <v xml:space="preserve"> Connector H type 70/70 mm2</v>
          </cell>
          <cell r="D840">
            <v>0</v>
          </cell>
          <cell r="E840" t="str">
            <v>bh</v>
          </cell>
          <cell r="F840">
            <v>18500</v>
          </cell>
        </row>
        <row r="841">
          <cell r="C841" t="str">
            <v xml:space="preserve">  Line Live Clamp</v>
          </cell>
          <cell r="D841">
            <v>0</v>
          </cell>
          <cell r="E841" t="str">
            <v>bh</v>
          </cell>
          <cell r="F841">
            <v>114000</v>
          </cell>
        </row>
        <row r="842">
          <cell r="C842" t="str">
            <v xml:space="preserve"> AAAC 70 mm2 u/jumper</v>
          </cell>
          <cell r="D842">
            <v>0</v>
          </cell>
          <cell r="E842" t="str">
            <v>mt</v>
          </cell>
          <cell r="F842">
            <v>7850</v>
          </cell>
        </row>
        <row r="843">
          <cell r="C843" t="str">
            <v xml:space="preserve"> Upah Pemasangan</v>
          </cell>
          <cell r="D843">
            <v>0</v>
          </cell>
          <cell r="E843" t="str">
            <v>unit</v>
          </cell>
          <cell r="G843">
            <v>640687.31999999995</v>
          </cell>
        </row>
        <row r="845">
          <cell r="C845" t="str">
            <v xml:space="preserve">LVCB 2 Jurusan </v>
          </cell>
          <cell r="D845">
            <v>0</v>
          </cell>
          <cell r="E845" t="str">
            <v>bh</v>
          </cell>
          <cell r="F845" t="str">
            <v>PLN</v>
          </cell>
          <cell r="G845">
            <v>302038</v>
          </cell>
        </row>
        <row r="846">
          <cell r="C846" t="str">
            <v>NT Fuse Base 400V,400A NH 1</v>
          </cell>
          <cell r="D846">
            <v>0</v>
          </cell>
          <cell r="E846" t="str">
            <v>bh</v>
          </cell>
          <cell r="F846" t="str">
            <v>PLN</v>
          </cell>
        </row>
        <row r="847">
          <cell r="C847" t="str">
            <v>NT Fuse Catrige,125A NH 1</v>
          </cell>
          <cell r="D847">
            <v>0</v>
          </cell>
          <cell r="E847" t="str">
            <v>bh</v>
          </cell>
          <cell r="F847" t="str">
            <v>PLN</v>
          </cell>
        </row>
        <row r="848">
          <cell r="C848" t="str">
            <v>Sepatu kabel AL/CU Ring 70mm2</v>
          </cell>
          <cell r="D848">
            <v>0</v>
          </cell>
          <cell r="E848" t="str">
            <v>bh</v>
          </cell>
          <cell r="F848">
            <v>45090</v>
          </cell>
        </row>
        <row r="849">
          <cell r="C849" t="str">
            <v xml:space="preserve"> Sepatu kabel 70 mm2 AL/AL</v>
          </cell>
          <cell r="D849">
            <v>0</v>
          </cell>
          <cell r="E849" t="str">
            <v>bh</v>
          </cell>
          <cell r="F849">
            <v>6700</v>
          </cell>
        </row>
        <row r="850">
          <cell r="C850" t="str">
            <v>CM 2-11</v>
          </cell>
          <cell r="D850">
            <v>0</v>
          </cell>
          <cell r="E850" t="str">
            <v>Unit</v>
          </cell>
          <cell r="F850">
            <v>115260</v>
          </cell>
          <cell r="G850">
            <v>29750</v>
          </cell>
        </row>
        <row r="851">
          <cell r="C851" t="str">
            <v xml:space="preserve">JUMLAH </v>
          </cell>
        </row>
        <row r="853">
          <cell r="F853" t="str">
            <v>JUMLAH TOTAL</v>
          </cell>
        </row>
        <row r="854">
          <cell r="F854" t="str">
            <v>PPN 10%</v>
          </cell>
        </row>
        <row r="855">
          <cell r="F855" t="str">
            <v>JUMLAH TOTAL</v>
          </cell>
        </row>
        <row r="857">
          <cell r="F857" t="str">
            <v>DI BULATKAN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IN2"/>
      <sheetName val="Rekap PMG."/>
      <sheetName val="Mat"/>
      <sheetName val="Analisa"/>
      <sheetName val="master rab"/>
      <sheetName val="Blangko Analisa"/>
      <sheetName val="Blangko RAB"/>
      <sheetName val="Blangko RAB (2)"/>
      <sheetName val="HPS"/>
    </sheetNames>
    <sheetDataSet>
      <sheetData sheetId="0" refreshError="1"/>
      <sheetData sheetId="1" refreshError="1"/>
      <sheetData sheetId="2" refreshError="1"/>
      <sheetData sheetId="3">
        <row r="2">
          <cell r="B2" t="str">
            <v>Kode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proyeksi pulse rate"/>
      <sheetName val="RAB"/>
      <sheetName val="IDC"/>
      <sheetName val="Daftar Isi"/>
      <sheetName val="Sensitivitas"/>
      <sheetName val="Word"/>
      <sheetName val="Angsuran Bank"/>
      <sheetName val="Finance"/>
      <sheetName val="total proyeksi penjualan"/>
      <sheetName val="tarif optimis"/>
      <sheetName val="total_proyeksi_pulse_rate"/>
      <sheetName val="Daftar_Isi"/>
      <sheetName val="Angsuran_Bank"/>
      <sheetName val="total_proyeksi_penjualan"/>
      <sheetName val="tarif_optimis"/>
      <sheetName val="Parameter"/>
      <sheetName val="PRICE_INFLATION"/>
      <sheetName val="Summary"/>
      <sheetName val="STEEL_INDEX"/>
      <sheetName val="Sheet1"/>
      <sheetName val="L-R"/>
      <sheetName val="total_proyeksi_pulse_rate1"/>
      <sheetName val="Daftar_Isi1"/>
      <sheetName val="Angsuran_Bank1"/>
      <sheetName val="total_proyeksi_penjualan1"/>
      <sheetName val="tarif_optimis1"/>
      <sheetName val="total_proyeksi_pulse_rate2"/>
      <sheetName val="Daftar_Isi2"/>
      <sheetName val="Angsuran_Bank2"/>
      <sheetName val="total_proyeksi_penjualan2"/>
      <sheetName val="tarif_optimis2"/>
      <sheetName val="Sch-5"/>
      <sheetName val="financials"/>
      <sheetName val="LAIN2"/>
      <sheetName val="Project MAM@ (65-35)"/>
      <sheetName val="JADI"/>
      <sheetName val="Wil-2"/>
      <sheetName val="TERBIT"/>
    </sheetNames>
    <sheetDataSet>
      <sheetData sheetId="0"/>
      <sheetData sheetId="1"/>
      <sheetData sheetId="2"/>
      <sheetData sheetId="3"/>
      <sheetData sheetId="4" refreshError="1">
        <row r="26">
          <cell r="D26">
            <v>0</v>
          </cell>
        </row>
      </sheetData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co duck"/>
      <sheetName val="HB2"/>
      <sheetName val="Yanto"/>
      <sheetName val="Nur Gareng"/>
      <sheetName val="Widodo"/>
      <sheetName val="Manggono"/>
      <sheetName val="Giyanto Kentek"/>
      <sheetName val="harian"/>
      <sheetName val="master rab"/>
      <sheetName val="x"/>
      <sheetName val="total proyeksi pulse rate"/>
      <sheetName val="RAB"/>
      <sheetName val="IDC"/>
      <sheetName val="Daftar Isi"/>
      <sheetName val="Sensitivitas"/>
      <sheetName val="Word"/>
      <sheetName val="Angsuran Bank"/>
      <sheetName val="Finance"/>
      <sheetName val="total proyeksi penjualan"/>
      <sheetName val="tarif optimis"/>
      <sheetName val="total_proyeksi_pulse_rate"/>
      <sheetName val="Daftar_Isi"/>
      <sheetName val="Angsuran_Bank"/>
      <sheetName val="total_proyeksi_penjualan"/>
      <sheetName val="tarif_optimis"/>
      <sheetName val="Parameter"/>
      <sheetName val="PRICE_INFLATION"/>
      <sheetName val="Summary"/>
      <sheetName val="STEEL_INDEX"/>
      <sheetName val="LAIN2"/>
      <sheetName val="Asumsi"/>
      <sheetName val="JAN07"/>
      <sheetName val="Rekap PMG."/>
      <sheetName val="FORM-B"/>
    </sheetNames>
    <sheetDataSet>
      <sheetData sheetId="0" refreshError="1"/>
      <sheetData sheetId="1" refreshError="1">
        <row r="1">
          <cell r="A1" t="str">
            <v>DAFTAR UPAH BORONGAN JARINGAN CV LITA</v>
          </cell>
        </row>
        <row r="4">
          <cell r="A4" t="str">
            <v>KODE</v>
          </cell>
          <cell r="B4" t="str">
            <v>JENIS PEKERJAAN / KONSTRUKSI</v>
          </cell>
          <cell r="C4" t="str">
            <v>SATUAN</v>
          </cell>
          <cell r="D4" t="str">
            <v xml:space="preserve">HARGA </v>
          </cell>
          <cell r="G4" t="str">
            <v>Harga Borongan</v>
          </cell>
          <cell r="H4" t="str">
            <v>ket</v>
          </cell>
          <cell r="I4" t="str">
            <v>Keterangan</v>
          </cell>
        </row>
        <row r="5">
          <cell r="D5" t="str">
            <v>STANDART PLN</v>
          </cell>
          <cell r="E5" t="str">
            <v xml:space="preserve">Harga Borongan </v>
          </cell>
        </row>
        <row r="6">
          <cell r="B6" t="str">
            <v>UPAH BORONGAN PEKERJAAN JTM 20 KV</v>
          </cell>
        </row>
        <row r="7">
          <cell r="A7" t="str">
            <v>Kode</v>
          </cell>
          <cell r="B7" t="str">
            <v>KONSTRUKSI JTM 1 PHASA</v>
          </cell>
        </row>
        <row r="8">
          <cell r="A8" t="str">
            <v>A1</v>
          </cell>
          <cell r="B8" t="str">
            <v xml:space="preserve">A 1 </v>
          </cell>
          <cell r="C8" t="str">
            <v>Unit</v>
          </cell>
          <cell r="D8">
            <v>10265</v>
          </cell>
          <cell r="E8">
            <v>4600</v>
          </cell>
          <cell r="F8">
            <v>4619.25</v>
          </cell>
          <cell r="G8">
            <v>4600</v>
          </cell>
          <cell r="H8">
            <v>0.45</v>
          </cell>
        </row>
        <row r="9">
          <cell r="A9" t="str">
            <v>A1A</v>
          </cell>
          <cell r="B9" t="str">
            <v>A 1 - A</v>
          </cell>
          <cell r="C9" t="str">
            <v>Unit</v>
          </cell>
          <cell r="D9">
            <v>10265</v>
          </cell>
          <cell r="E9">
            <v>4600</v>
          </cell>
          <cell r="F9">
            <v>4619.25</v>
          </cell>
          <cell r="G9">
            <v>4600</v>
          </cell>
          <cell r="H9">
            <v>0.45</v>
          </cell>
        </row>
        <row r="10">
          <cell r="A10" t="str">
            <v>A1B</v>
          </cell>
          <cell r="B10" t="str">
            <v>A 1 - B</v>
          </cell>
          <cell r="C10" t="str">
            <v>Unit</v>
          </cell>
          <cell r="D10">
            <v>10265</v>
          </cell>
          <cell r="E10">
            <v>4600</v>
          </cell>
          <cell r="F10">
            <v>4619.25</v>
          </cell>
          <cell r="G10">
            <v>4600</v>
          </cell>
          <cell r="H10">
            <v>0.45</v>
          </cell>
        </row>
        <row r="11">
          <cell r="A11" t="str">
            <v>A2A</v>
          </cell>
          <cell r="B11" t="str">
            <v>A 2 - A</v>
          </cell>
          <cell r="C11" t="str">
            <v>Unit</v>
          </cell>
          <cell r="D11">
            <v>16645</v>
          </cell>
          <cell r="E11">
            <v>7400</v>
          </cell>
          <cell r="F11">
            <v>7490.25</v>
          </cell>
          <cell r="G11">
            <v>7400</v>
          </cell>
          <cell r="H11">
            <v>0.45</v>
          </cell>
        </row>
        <row r="12">
          <cell r="A12" t="str">
            <v>A21</v>
          </cell>
          <cell r="B12" t="str">
            <v>A 2 - 1</v>
          </cell>
          <cell r="C12" t="str">
            <v>Unit</v>
          </cell>
          <cell r="D12">
            <v>16645</v>
          </cell>
          <cell r="E12">
            <v>7400</v>
          </cell>
          <cell r="F12">
            <v>7490.25</v>
          </cell>
          <cell r="G12">
            <v>7400</v>
          </cell>
          <cell r="H12">
            <v>0.45</v>
          </cell>
        </row>
        <row r="13">
          <cell r="A13" t="str">
            <v>A3</v>
          </cell>
          <cell r="B13" t="str">
            <v>A 3</v>
          </cell>
          <cell r="C13" t="str">
            <v>Unit</v>
          </cell>
          <cell r="D13">
            <v>16645</v>
          </cell>
          <cell r="E13">
            <v>7400</v>
          </cell>
          <cell r="F13">
            <v>7490.25</v>
          </cell>
          <cell r="G13">
            <v>7400</v>
          </cell>
          <cell r="H13">
            <v>0.45</v>
          </cell>
        </row>
        <row r="14">
          <cell r="A14" t="str">
            <v>A4</v>
          </cell>
          <cell r="B14" t="str">
            <v>A 4</v>
          </cell>
          <cell r="C14" t="str">
            <v>Unit</v>
          </cell>
          <cell r="D14">
            <v>24045</v>
          </cell>
          <cell r="E14">
            <v>10800</v>
          </cell>
          <cell r="F14">
            <v>10820.25</v>
          </cell>
          <cell r="G14">
            <v>10800</v>
          </cell>
          <cell r="H14">
            <v>0.45</v>
          </cell>
        </row>
        <row r="15">
          <cell r="A15" t="str">
            <v>A5</v>
          </cell>
          <cell r="B15" t="str">
            <v>A 5</v>
          </cell>
          <cell r="C15" t="str">
            <v>Unit</v>
          </cell>
          <cell r="D15">
            <v>12815</v>
          </cell>
          <cell r="E15">
            <v>5700</v>
          </cell>
          <cell r="F15">
            <v>5766.75</v>
          </cell>
          <cell r="G15">
            <v>5700</v>
          </cell>
          <cell r="H15">
            <v>0.45</v>
          </cell>
        </row>
        <row r="16">
          <cell r="A16" t="str">
            <v>A51</v>
          </cell>
          <cell r="B16" t="str">
            <v>A 5 - 1</v>
          </cell>
          <cell r="C16" t="str">
            <v>Unit</v>
          </cell>
          <cell r="D16">
            <v>12815</v>
          </cell>
          <cell r="E16">
            <v>5700</v>
          </cell>
          <cell r="F16">
            <v>5766.75</v>
          </cell>
          <cell r="G16">
            <v>5700</v>
          </cell>
          <cell r="H16">
            <v>0.45</v>
          </cell>
        </row>
        <row r="17">
          <cell r="A17" t="str">
            <v>A52</v>
          </cell>
          <cell r="B17" t="str">
            <v>A 5 - 2</v>
          </cell>
          <cell r="C17" t="str">
            <v>Unit</v>
          </cell>
          <cell r="D17">
            <v>12815</v>
          </cell>
          <cell r="E17">
            <v>5700</v>
          </cell>
          <cell r="F17">
            <v>5766.75</v>
          </cell>
          <cell r="G17">
            <v>5700</v>
          </cell>
          <cell r="H17">
            <v>0.45</v>
          </cell>
        </row>
        <row r="18">
          <cell r="A18" t="str">
            <v>A53</v>
          </cell>
          <cell r="B18" t="str">
            <v>A 5 - 3</v>
          </cell>
          <cell r="C18" t="str">
            <v>Unit</v>
          </cell>
          <cell r="D18">
            <v>12815</v>
          </cell>
          <cell r="E18">
            <v>5700</v>
          </cell>
          <cell r="F18">
            <v>5766.75</v>
          </cell>
          <cell r="G18">
            <v>5700</v>
          </cell>
          <cell r="H18">
            <v>0.45</v>
          </cell>
        </row>
        <row r="19">
          <cell r="A19" t="str">
            <v>A54</v>
          </cell>
          <cell r="B19" t="str">
            <v>A 5 - 4</v>
          </cell>
          <cell r="C19" t="str">
            <v>Unit</v>
          </cell>
          <cell r="D19">
            <v>12815</v>
          </cell>
          <cell r="E19">
            <v>5700</v>
          </cell>
          <cell r="F19">
            <v>5766.75</v>
          </cell>
          <cell r="G19">
            <v>5700</v>
          </cell>
          <cell r="H19">
            <v>0.45</v>
          </cell>
        </row>
        <row r="20">
          <cell r="A20" t="str">
            <v>A6</v>
          </cell>
          <cell r="B20" t="str">
            <v>A 6</v>
          </cell>
          <cell r="C20" t="str">
            <v>Unit</v>
          </cell>
          <cell r="D20">
            <v>24045</v>
          </cell>
          <cell r="E20">
            <v>10800</v>
          </cell>
          <cell r="F20">
            <v>10820.25</v>
          </cell>
          <cell r="G20">
            <v>10800</v>
          </cell>
          <cell r="H20">
            <v>0.45</v>
          </cell>
        </row>
        <row r="21">
          <cell r="A21" t="str">
            <v>PP</v>
          </cell>
          <cell r="B21" t="str">
            <v>PENGHALANG PANJAT</v>
          </cell>
          <cell r="C21" t="str">
            <v>Unit</v>
          </cell>
          <cell r="D21">
            <v>3585</v>
          </cell>
          <cell r="E21">
            <v>1600</v>
          </cell>
          <cell r="F21">
            <v>1613.25</v>
          </cell>
          <cell r="G21">
            <v>1600</v>
          </cell>
          <cell r="H21">
            <v>0.45</v>
          </cell>
        </row>
        <row r="22">
          <cell r="A22" t="str">
            <v>P12A</v>
          </cell>
          <cell r="B22" t="str">
            <v>P12 A</v>
          </cell>
          <cell r="C22" t="str">
            <v>Unit</v>
          </cell>
          <cell r="D22">
            <v>24380</v>
          </cell>
          <cell r="E22">
            <v>10900</v>
          </cell>
          <cell r="F22">
            <v>10971</v>
          </cell>
          <cell r="G22">
            <v>10900</v>
          </cell>
          <cell r="H22">
            <v>0.45</v>
          </cell>
        </row>
        <row r="23">
          <cell r="A23" t="str">
            <v>P12C</v>
          </cell>
          <cell r="B23" t="str">
            <v>P12 C</v>
          </cell>
          <cell r="C23" t="str">
            <v>Unit</v>
          </cell>
          <cell r="D23">
            <v>31800</v>
          </cell>
          <cell r="E23">
            <v>14300</v>
          </cell>
          <cell r="F23">
            <v>14310</v>
          </cell>
          <cell r="G23">
            <v>14300</v>
          </cell>
          <cell r="H23">
            <v>0.45</v>
          </cell>
        </row>
        <row r="24">
          <cell r="E24">
            <v>0</v>
          </cell>
          <cell r="F24">
            <v>0</v>
          </cell>
          <cell r="G24">
            <v>0</v>
          </cell>
        </row>
        <row r="25">
          <cell r="A25" t="str">
            <v>BA1</v>
          </cell>
          <cell r="B25" t="str">
            <v xml:space="preserve">  Bongkar A 1 </v>
          </cell>
          <cell r="C25" t="str">
            <v>Unit</v>
          </cell>
          <cell r="E25">
            <v>4600</v>
          </cell>
          <cell r="F25">
            <v>1847.7</v>
          </cell>
          <cell r="G25">
            <v>1800</v>
          </cell>
          <cell r="H25">
            <v>0.4</v>
          </cell>
        </row>
        <row r="26">
          <cell r="A26" t="str">
            <v>BA1A</v>
          </cell>
          <cell r="B26" t="str">
            <v xml:space="preserve">  Bongkar A 1 - A</v>
          </cell>
          <cell r="C26" t="str">
            <v>Unit</v>
          </cell>
          <cell r="E26">
            <v>4600</v>
          </cell>
          <cell r="F26">
            <v>1847.7</v>
          </cell>
          <cell r="G26">
            <v>1800</v>
          </cell>
          <cell r="H26">
            <v>0.4</v>
          </cell>
        </row>
        <row r="27">
          <cell r="A27" t="str">
            <v>BA1B</v>
          </cell>
          <cell r="B27" t="str">
            <v xml:space="preserve">  Bongkar A 1 -   B</v>
          </cell>
          <cell r="C27" t="str">
            <v>Unit</v>
          </cell>
          <cell r="E27">
            <v>4600</v>
          </cell>
          <cell r="F27">
            <v>1847.7</v>
          </cell>
          <cell r="G27">
            <v>1800</v>
          </cell>
          <cell r="H27">
            <v>0.4</v>
          </cell>
        </row>
        <row r="28">
          <cell r="A28" t="str">
            <v>BA2A</v>
          </cell>
          <cell r="B28" t="str">
            <v xml:space="preserve">  Bongkar A 2 - A</v>
          </cell>
          <cell r="C28" t="str">
            <v>Unit</v>
          </cell>
          <cell r="E28">
            <v>7400</v>
          </cell>
          <cell r="F28">
            <v>2996.1000000000004</v>
          </cell>
          <cell r="G28">
            <v>2900</v>
          </cell>
          <cell r="H28">
            <v>0.4</v>
          </cell>
        </row>
        <row r="29">
          <cell r="A29" t="str">
            <v>BA21</v>
          </cell>
          <cell r="B29" t="str">
            <v xml:space="preserve">  Bongkar A 2 - 1</v>
          </cell>
          <cell r="C29" t="str">
            <v>Unit</v>
          </cell>
          <cell r="E29">
            <v>7400</v>
          </cell>
          <cell r="F29">
            <v>2996.1000000000004</v>
          </cell>
          <cell r="G29">
            <v>2900</v>
          </cell>
          <cell r="H29">
            <v>0.4</v>
          </cell>
        </row>
        <row r="30">
          <cell r="A30" t="str">
            <v>BA3</v>
          </cell>
          <cell r="B30" t="str">
            <v xml:space="preserve">  Bongkar A 3</v>
          </cell>
          <cell r="C30" t="str">
            <v>Unit</v>
          </cell>
          <cell r="E30">
            <v>7400</v>
          </cell>
          <cell r="F30">
            <v>2996.1000000000004</v>
          </cell>
          <cell r="G30">
            <v>2900</v>
          </cell>
          <cell r="H30">
            <v>0.4</v>
          </cell>
        </row>
        <row r="31">
          <cell r="A31" t="str">
            <v>BA4</v>
          </cell>
          <cell r="B31" t="str">
            <v xml:space="preserve">  Bongkar A 4</v>
          </cell>
          <cell r="C31" t="str">
            <v>Unit</v>
          </cell>
          <cell r="E31">
            <v>10800</v>
          </cell>
          <cell r="F31">
            <v>4328.1000000000004</v>
          </cell>
          <cell r="G31">
            <v>4300</v>
          </cell>
          <cell r="H31">
            <v>0.4</v>
          </cell>
        </row>
        <row r="32">
          <cell r="A32" t="str">
            <v>BA5</v>
          </cell>
          <cell r="B32" t="str">
            <v xml:space="preserve">  Bongkar A 5</v>
          </cell>
          <cell r="C32" t="str">
            <v>Unit</v>
          </cell>
          <cell r="E32">
            <v>5700</v>
          </cell>
          <cell r="F32">
            <v>2306.7000000000003</v>
          </cell>
          <cell r="G32">
            <v>2300</v>
          </cell>
          <cell r="H32">
            <v>0.4</v>
          </cell>
        </row>
        <row r="33">
          <cell r="A33" t="str">
            <v>BA51</v>
          </cell>
          <cell r="B33" t="str">
            <v xml:space="preserve">  Bongkar A 5 - 1</v>
          </cell>
          <cell r="C33" t="str">
            <v>Unit</v>
          </cell>
          <cell r="E33">
            <v>5700</v>
          </cell>
          <cell r="F33">
            <v>2306.7000000000003</v>
          </cell>
          <cell r="G33">
            <v>2300</v>
          </cell>
          <cell r="H33">
            <v>0.4</v>
          </cell>
        </row>
        <row r="34">
          <cell r="A34" t="str">
            <v>BA52</v>
          </cell>
          <cell r="B34" t="str">
            <v xml:space="preserve">  Bongkar A 5 - 2</v>
          </cell>
          <cell r="C34" t="str">
            <v>Unit</v>
          </cell>
          <cell r="E34">
            <v>5700</v>
          </cell>
          <cell r="F34">
            <v>2306.7000000000003</v>
          </cell>
          <cell r="G34">
            <v>2300</v>
          </cell>
          <cell r="H34">
            <v>0.4</v>
          </cell>
        </row>
        <row r="35">
          <cell r="A35" t="str">
            <v>BA53</v>
          </cell>
          <cell r="B35" t="str">
            <v xml:space="preserve">  Bongkar A 5 - 3</v>
          </cell>
          <cell r="C35" t="str">
            <v>Unit</v>
          </cell>
          <cell r="E35">
            <v>5700</v>
          </cell>
          <cell r="F35">
            <v>2306.7000000000003</v>
          </cell>
          <cell r="G35">
            <v>2300</v>
          </cell>
          <cell r="H35">
            <v>0.4</v>
          </cell>
        </row>
        <row r="36">
          <cell r="A36" t="str">
            <v>BA54</v>
          </cell>
          <cell r="B36" t="str">
            <v xml:space="preserve">  Bongkar A 5 - 4</v>
          </cell>
          <cell r="C36" t="str">
            <v>Unit</v>
          </cell>
          <cell r="E36">
            <v>5700</v>
          </cell>
          <cell r="F36">
            <v>2306.7000000000003</v>
          </cell>
          <cell r="G36">
            <v>2300</v>
          </cell>
          <cell r="H36">
            <v>0.4</v>
          </cell>
        </row>
        <row r="37">
          <cell r="A37" t="str">
            <v>BA6</v>
          </cell>
          <cell r="B37" t="str">
            <v xml:space="preserve">  Bongkar A 6</v>
          </cell>
          <cell r="C37" t="str">
            <v>Unit</v>
          </cell>
          <cell r="E37">
            <v>10800</v>
          </cell>
          <cell r="F37">
            <v>4328.1000000000004</v>
          </cell>
          <cell r="G37">
            <v>4300</v>
          </cell>
          <cell r="H37">
            <v>0.4</v>
          </cell>
        </row>
        <row r="38">
          <cell r="A38" t="str">
            <v>BPP</v>
          </cell>
          <cell r="B38" t="str">
            <v xml:space="preserve">  Bongkar PENGHALANG   Bongkar PANJAT</v>
          </cell>
          <cell r="C38" t="str">
            <v>Unit</v>
          </cell>
          <cell r="E38">
            <v>1600</v>
          </cell>
          <cell r="F38">
            <v>645.30000000000007</v>
          </cell>
          <cell r="G38">
            <v>600</v>
          </cell>
          <cell r="H38">
            <v>0.4</v>
          </cell>
        </row>
        <row r="39">
          <cell r="A39" t="str">
            <v>BP12A</v>
          </cell>
          <cell r="B39" t="str">
            <v xml:space="preserve">  Bongkar P12 A</v>
          </cell>
          <cell r="C39" t="str">
            <v>Unit</v>
          </cell>
          <cell r="E39">
            <v>10900</v>
          </cell>
          <cell r="F39">
            <v>4388.4000000000005</v>
          </cell>
          <cell r="G39">
            <v>4300</v>
          </cell>
          <cell r="H39">
            <v>0.4</v>
          </cell>
        </row>
        <row r="40">
          <cell r="A40" t="str">
            <v>BP12C</v>
          </cell>
          <cell r="B40" t="str">
            <v xml:space="preserve">  Bongkar P12 C</v>
          </cell>
          <cell r="C40" t="str">
            <v>Unit</v>
          </cell>
          <cell r="E40">
            <v>14300</v>
          </cell>
          <cell r="F40">
            <v>5724</v>
          </cell>
          <cell r="G40">
            <v>5700</v>
          </cell>
          <cell r="H40">
            <v>0.4</v>
          </cell>
        </row>
        <row r="41">
          <cell r="F41">
            <v>0</v>
          </cell>
          <cell r="G41">
            <v>0</v>
          </cell>
        </row>
        <row r="42">
          <cell r="B42" t="str">
            <v>KONSTRUKSI JTM 3 PHASA</v>
          </cell>
          <cell r="E42">
            <v>0</v>
          </cell>
          <cell r="F42">
            <v>0</v>
          </cell>
          <cell r="G42">
            <v>0</v>
          </cell>
        </row>
        <row r="43">
          <cell r="A43" t="str">
            <v>C1</v>
          </cell>
          <cell r="B43" t="str">
            <v>C 1</v>
          </cell>
          <cell r="C43" t="str">
            <v>Unit</v>
          </cell>
          <cell r="D43">
            <v>26250</v>
          </cell>
          <cell r="E43">
            <v>11800</v>
          </cell>
          <cell r="F43">
            <v>11812.5</v>
          </cell>
          <cell r="G43">
            <v>11800</v>
          </cell>
          <cell r="H43">
            <v>0.45</v>
          </cell>
        </row>
        <row r="44">
          <cell r="A44" t="str">
            <v>C11</v>
          </cell>
          <cell r="B44" t="str">
            <v>C 1 - 1</v>
          </cell>
          <cell r="C44" t="str">
            <v>Unit</v>
          </cell>
          <cell r="D44">
            <v>26250</v>
          </cell>
          <cell r="E44">
            <v>11800</v>
          </cell>
          <cell r="F44">
            <v>11812.5</v>
          </cell>
          <cell r="G44">
            <v>11800</v>
          </cell>
          <cell r="H44">
            <v>0.45</v>
          </cell>
        </row>
        <row r="45">
          <cell r="A45" t="str">
            <v>C1A</v>
          </cell>
          <cell r="B45" t="str">
            <v>C 1 - A</v>
          </cell>
          <cell r="C45" t="str">
            <v>Unit</v>
          </cell>
          <cell r="D45">
            <v>27285</v>
          </cell>
          <cell r="E45">
            <v>12200</v>
          </cell>
          <cell r="F45">
            <v>12278.25</v>
          </cell>
          <cell r="G45">
            <v>12200</v>
          </cell>
          <cell r="H45">
            <v>0.45</v>
          </cell>
        </row>
        <row r="46">
          <cell r="A46" t="str">
            <v>C1C</v>
          </cell>
          <cell r="B46" t="str">
            <v>C 1 - C</v>
          </cell>
          <cell r="C46" t="str">
            <v>Unit</v>
          </cell>
          <cell r="D46">
            <v>26250</v>
          </cell>
          <cell r="E46">
            <v>11800</v>
          </cell>
          <cell r="F46">
            <v>11812.5</v>
          </cell>
          <cell r="G46">
            <v>11800</v>
          </cell>
          <cell r="H46">
            <v>0.45</v>
          </cell>
        </row>
        <row r="47">
          <cell r="A47" t="str">
            <v>C2</v>
          </cell>
          <cell r="B47" t="str">
            <v xml:space="preserve">C 2 </v>
          </cell>
          <cell r="C47" t="str">
            <v>Unit</v>
          </cell>
          <cell r="D47">
            <v>32010</v>
          </cell>
          <cell r="E47">
            <v>14400</v>
          </cell>
          <cell r="F47">
            <v>14404.5</v>
          </cell>
          <cell r="G47">
            <v>14400</v>
          </cell>
          <cell r="H47">
            <v>0.45</v>
          </cell>
        </row>
        <row r="48">
          <cell r="A48" t="str">
            <v>C2A</v>
          </cell>
          <cell r="B48" t="str">
            <v>C 2 - A</v>
          </cell>
          <cell r="C48" t="str">
            <v>Unit</v>
          </cell>
          <cell r="D48">
            <v>32010</v>
          </cell>
          <cell r="E48">
            <v>14400</v>
          </cell>
          <cell r="F48">
            <v>14404.5</v>
          </cell>
          <cell r="G48">
            <v>14400</v>
          </cell>
          <cell r="H48">
            <v>0.45</v>
          </cell>
        </row>
        <row r="49">
          <cell r="A49" t="str">
            <v>C21</v>
          </cell>
          <cell r="B49" t="str">
            <v>C 2 - 1</v>
          </cell>
          <cell r="C49" t="str">
            <v>Unit</v>
          </cell>
          <cell r="D49">
            <v>32010</v>
          </cell>
          <cell r="E49">
            <v>14400</v>
          </cell>
          <cell r="F49">
            <v>14404.5</v>
          </cell>
          <cell r="G49">
            <v>14400</v>
          </cell>
          <cell r="H49">
            <v>0.45</v>
          </cell>
        </row>
        <row r="50">
          <cell r="A50" t="str">
            <v>C3</v>
          </cell>
          <cell r="B50" t="str">
            <v>C 3</v>
          </cell>
          <cell r="C50" t="str">
            <v>Unit</v>
          </cell>
          <cell r="D50">
            <v>32010</v>
          </cell>
          <cell r="E50">
            <v>14400</v>
          </cell>
          <cell r="F50">
            <v>14404.5</v>
          </cell>
          <cell r="G50">
            <v>14400</v>
          </cell>
          <cell r="H50">
            <v>0.45</v>
          </cell>
        </row>
        <row r="51">
          <cell r="A51" t="str">
            <v>C7</v>
          </cell>
          <cell r="B51" t="str">
            <v>C 7</v>
          </cell>
          <cell r="C51" t="str">
            <v>Unit</v>
          </cell>
          <cell r="D51">
            <v>32010</v>
          </cell>
          <cell r="E51">
            <v>14400</v>
          </cell>
          <cell r="F51">
            <v>14404.5</v>
          </cell>
          <cell r="G51">
            <v>14400</v>
          </cell>
          <cell r="H51">
            <v>0.45</v>
          </cell>
        </row>
        <row r="52">
          <cell r="A52" t="str">
            <v>C7A</v>
          </cell>
          <cell r="B52" t="str">
            <v>C 7 - A</v>
          </cell>
          <cell r="C52" t="str">
            <v>Unit</v>
          </cell>
          <cell r="D52">
            <v>40790</v>
          </cell>
          <cell r="E52">
            <v>18300</v>
          </cell>
          <cell r="F52">
            <v>18355.5</v>
          </cell>
          <cell r="G52">
            <v>18300</v>
          </cell>
          <cell r="H52">
            <v>0.45</v>
          </cell>
        </row>
        <row r="53">
          <cell r="A53" t="str">
            <v>C8</v>
          </cell>
          <cell r="B53" t="str">
            <v>C 8</v>
          </cell>
          <cell r="C53" t="str">
            <v>Unit</v>
          </cell>
          <cell r="D53">
            <v>66145</v>
          </cell>
          <cell r="E53">
            <v>29700</v>
          </cell>
          <cell r="F53">
            <v>29765.25</v>
          </cell>
          <cell r="G53">
            <v>29700</v>
          </cell>
          <cell r="H53">
            <v>0.45</v>
          </cell>
        </row>
        <row r="54">
          <cell r="A54" t="str">
            <v>C8A</v>
          </cell>
          <cell r="B54" t="str">
            <v>C 8 - A</v>
          </cell>
          <cell r="C54" t="str">
            <v>Unit</v>
          </cell>
          <cell r="D54">
            <v>66145</v>
          </cell>
          <cell r="E54">
            <v>29700</v>
          </cell>
          <cell r="F54">
            <v>29765.25</v>
          </cell>
          <cell r="G54">
            <v>29700</v>
          </cell>
          <cell r="H54">
            <v>0.45</v>
          </cell>
        </row>
        <row r="55">
          <cell r="A55" t="str">
            <v>C8B</v>
          </cell>
          <cell r="B55" t="str">
            <v>C 8 - B</v>
          </cell>
          <cell r="C55" t="str">
            <v>Unit</v>
          </cell>
          <cell r="D55">
            <v>66145</v>
          </cell>
          <cell r="E55">
            <v>29700</v>
          </cell>
          <cell r="F55">
            <v>29765.25</v>
          </cell>
          <cell r="G55">
            <v>29700</v>
          </cell>
          <cell r="H55">
            <v>0.45</v>
          </cell>
        </row>
        <row r="56">
          <cell r="A56" t="str">
            <v>C9</v>
          </cell>
          <cell r="B56" t="str">
            <v>C 9</v>
          </cell>
          <cell r="C56" t="str">
            <v>Unit</v>
          </cell>
          <cell r="D56">
            <v>26250</v>
          </cell>
          <cell r="E56">
            <v>11800</v>
          </cell>
          <cell r="F56">
            <v>11812.5</v>
          </cell>
          <cell r="G56">
            <v>11800</v>
          </cell>
          <cell r="H56">
            <v>0.45</v>
          </cell>
        </row>
        <row r="57">
          <cell r="A57" t="str">
            <v>C10</v>
          </cell>
          <cell r="B57" t="str">
            <v>C 10</v>
          </cell>
          <cell r="C57" t="str">
            <v>Unit</v>
          </cell>
          <cell r="D57">
            <v>32010</v>
          </cell>
          <cell r="E57">
            <v>14400</v>
          </cell>
          <cell r="F57">
            <v>14404.5</v>
          </cell>
          <cell r="G57">
            <v>14400</v>
          </cell>
          <cell r="H57">
            <v>0.45</v>
          </cell>
        </row>
        <row r="58">
          <cell r="A58" t="str">
            <v>C11</v>
          </cell>
          <cell r="B58" t="str">
            <v>C 11</v>
          </cell>
          <cell r="C58" t="str">
            <v>Unit</v>
          </cell>
          <cell r="D58">
            <v>32010</v>
          </cell>
          <cell r="E58">
            <v>14400</v>
          </cell>
          <cell r="F58">
            <v>14404.5</v>
          </cell>
          <cell r="G58">
            <v>14400</v>
          </cell>
          <cell r="H58">
            <v>0.45</v>
          </cell>
        </row>
        <row r="60">
          <cell r="A60" t="str">
            <v>BC1</v>
          </cell>
          <cell r="B60" t="str">
            <v xml:space="preserve">  Bongkar C 1</v>
          </cell>
          <cell r="C60" t="str">
            <v>Unit</v>
          </cell>
          <cell r="E60">
            <v>11800</v>
          </cell>
          <cell r="F60">
            <v>4725</v>
          </cell>
          <cell r="G60">
            <v>4700</v>
          </cell>
          <cell r="H60">
            <v>0.4</v>
          </cell>
        </row>
        <row r="61">
          <cell r="A61" t="str">
            <v>BC11</v>
          </cell>
          <cell r="B61" t="str">
            <v xml:space="preserve">  Bongkar C 1 - 1</v>
          </cell>
          <cell r="C61" t="str">
            <v>Unit</v>
          </cell>
          <cell r="E61">
            <v>11800</v>
          </cell>
          <cell r="F61">
            <v>4725</v>
          </cell>
          <cell r="G61">
            <v>4700</v>
          </cell>
          <cell r="H61">
            <v>0.4</v>
          </cell>
        </row>
        <row r="62">
          <cell r="A62" t="str">
            <v>BC1A</v>
          </cell>
          <cell r="B62" t="str">
            <v xml:space="preserve">  Bongkar C 1 - A</v>
          </cell>
          <cell r="C62" t="str">
            <v>Unit</v>
          </cell>
          <cell r="E62">
            <v>12200</v>
          </cell>
          <cell r="F62">
            <v>4911.3</v>
          </cell>
          <cell r="G62">
            <v>4900</v>
          </cell>
          <cell r="H62">
            <v>0.4</v>
          </cell>
        </row>
        <row r="63">
          <cell r="A63" t="str">
            <v>BC1BC</v>
          </cell>
          <cell r="B63" t="str">
            <v xml:space="preserve">  Bongkar C 1 -  C</v>
          </cell>
          <cell r="C63" t="str">
            <v>Unit</v>
          </cell>
          <cell r="E63">
            <v>11800</v>
          </cell>
          <cell r="F63">
            <v>4725</v>
          </cell>
          <cell r="G63">
            <v>4700</v>
          </cell>
          <cell r="H63">
            <v>0.4</v>
          </cell>
        </row>
        <row r="64">
          <cell r="A64" t="str">
            <v>BC2</v>
          </cell>
          <cell r="B64" t="str">
            <v xml:space="preserve">  Bongkar C 2 </v>
          </cell>
          <cell r="C64" t="str">
            <v>Unit</v>
          </cell>
          <cell r="E64">
            <v>14400</v>
          </cell>
          <cell r="F64">
            <v>5761.8</v>
          </cell>
          <cell r="G64">
            <v>5700</v>
          </cell>
          <cell r="H64">
            <v>0.4</v>
          </cell>
        </row>
        <row r="65">
          <cell r="A65" t="str">
            <v>BC2A</v>
          </cell>
          <cell r="B65" t="str">
            <v xml:space="preserve">  Bongkar C 2 - A</v>
          </cell>
          <cell r="C65" t="str">
            <v>Unit</v>
          </cell>
          <cell r="E65">
            <v>14400</v>
          </cell>
          <cell r="F65">
            <v>5761.8</v>
          </cell>
          <cell r="G65">
            <v>5700</v>
          </cell>
          <cell r="H65">
            <v>0.4</v>
          </cell>
        </row>
        <row r="66">
          <cell r="A66" t="str">
            <v>BC21</v>
          </cell>
          <cell r="B66" t="str">
            <v xml:space="preserve">  Bongkar C 2 - 1</v>
          </cell>
          <cell r="C66" t="str">
            <v>Unit</v>
          </cell>
          <cell r="E66">
            <v>14400</v>
          </cell>
          <cell r="F66">
            <v>5761.8</v>
          </cell>
          <cell r="G66">
            <v>5700</v>
          </cell>
          <cell r="H66">
            <v>0.4</v>
          </cell>
        </row>
        <row r="67">
          <cell r="A67" t="str">
            <v>BC3</v>
          </cell>
          <cell r="B67" t="str">
            <v xml:space="preserve">  Bongkar C 3</v>
          </cell>
          <cell r="C67" t="str">
            <v>Unit</v>
          </cell>
          <cell r="E67">
            <v>14400</v>
          </cell>
          <cell r="F67">
            <v>5761.8</v>
          </cell>
          <cell r="G67">
            <v>5700</v>
          </cell>
          <cell r="H67">
            <v>0.4</v>
          </cell>
        </row>
        <row r="68">
          <cell r="A68" t="str">
            <v>BC7</v>
          </cell>
          <cell r="B68" t="str">
            <v xml:space="preserve">  Bongkar C 7</v>
          </cell>
          <cell r="C68" t="str">
            <v>Unit</v>
          </cell>
          <cell r="E68">
            <v>14400</v>
          </cell>
          <cell r="F68">
            <v>5761.8</v>
          </cell>
          <cell r="G68">
            <v>5700</v>
          </cell>
          <cell r="H68">
            <v>0.4</v>
          </cell>
        </row>
        <row r="69">
          <cell r="A69" t="str">
            <v>BC7A</v>
          </cell>
          <cell r="B69" t="str">
            <v xml:space="preserve">  Bongkar C 7 - A</v>
          </cell>
          <cell r="C69" t="str">
            <v>Unit</v>
          </cell>
          <cell r="E69">
            <v>18300</v>
          </cell>
          <cell r="F69">
            <v>7342.2000000000007</v>
          </cell>
          <cell r="G69">
            <v>7300</v>
          </cell>
          <cell r="H69">
            <v>0.4</v>
          </cell>
        </row>
        <row r="70">
          <cell r="A70" t="str">
            <v>BC8</v>
          </cell>
          <cell r="B70" t="str">
            <v xml:space="preserve">  Bongkar C 8</v>
          </cell>
          <cell r="C70" t="str">
            <v>Unit</v>
          </cell>
          <cell r="E70">
            <v>29700</v>
          </cell>
          <cell r="F70">
            <v>11906.1</v>
          </cell>
          <cell r="G70">
            <v>11900</v>
          </cell>
          <cell r="H70">
            <v>0.4</v>
          </cell>
        </row>
        <row r="71">
          <cell r="A71" t="str">
            <v>BC8A</v>
          </cell>
          <cell r="B71" t="str">
            <v xml:space="preserve">  Bongkar C 8 - A</v>
          </cell>
          <cell r="C71" t="str">
            <v>Unit</v>
          </cell>
          <cell r="E71">
            <v>29700</v>
          </cell>
          <cell r="F71">
            <v>11906.1</v>
          </cell>
          <cell r="G71">
            <v>11900</v>
          </cell>
          <cell r="H71">
            <v>0.4</v>
          </cell>
        </row>
        <row r="72">
          <cell r="A72" t="str">
            <v>BC8B</v>
          </cell>
          <cell r="B72" t="str">
            <v xml:space="preserve">  Bongkar C 8 -   B</v>
          </cell>
          <cell r="C72" t="str">
            <v>Unit</v>
          </cell>
          <cell r="E72">
            <v>29700</v>
          </cell>
          <cell r="F72">
            <v>11906.1</v>
          </cell>
          <cell r="G72">
            <v>11900</v>
          </cell>
          <cell r="H72">
            <v>0.4</v>
          </cell>
        </row>
        <row r="73">
          <cell r="A73" t="str">
            <v>BC9</v>
          </cell>
          <cell r="B73" t="str">
            <v xml:space="preserve">  Bongkar C 9</v>
          </cell>
          <cell r="C73" t="str">
            <v>Unit</v>
          </cell>
          <cell r="E73">
            <v>11800</v>
          </cell>
          <cell r="F73">
            <v>4725</v>
          </cell>
          <cell r="G73">
            <v>4700</v>
          </cell>
          <cell r="H73">
            <v>0.4</v>
          </cell>
        </row>
        <row r="74">
          <cell r="A74" t="str">
            <v>BC10</v>
          </cell>
          <cell r="B74" t="str">
            <v xml:space="preserve">  Bongkar C 10</v>
          </cell>
          <cell r="C74" t="str">
            <v>Unit</v>
          </cell>
          <cell r="E74">
            <v>14400</v>
          </cell>
          <cell r="F74">
            <v>5761.8</v>
          </cell>
          <cell r="G74">
            <v>5700</v>
          </cell>
          <cell r="H74">
            <v>0.4</v>
          </cell>
        </row>
        <row r="75">
          <cell r="A75" t="str">
            <v>BC11</v>
          </cell>
          <cell r="B75" t="str">
            <v xml:space="preserve">  Bongkar C 11</v>
          </cell>
          <cell r="C75" t="str">
            <v>Unit</v>
          </cell>
          <cell r="E75">
            <v>14400</v>
          </cell>
          <cell r="F75">
            <v>5761.8</v>
          </cell>
          <cell r="G75">
            <v>5700</v>
          </cell>
          <cell r="H75">
            <v>0.4</v>
          </cell>
        </row>
        <row r="77">
          <cell r="B77" t="str">
            <v>KONSTRUKSI GUY, PENTANAHAN DAN</v>
          </cell>
          <cell r="E77">
            <v>0</v>
          </cell>
          <cell r="F77">
            <v>0</v>
          </cell>
          <cell r="G77">
            <v>0</v>
          </cell>
        </row>
        <row r="78">
          <cell r="B78" t="str">
            <v>PERLENGKAPAN TAMBAHAN</v>
          </cell>
          <cell r="E78">
            <v>0</v>
          </cell>
          <cell r="F78">
            <v>0</v>
          </cell>
          <cell r="G78">
            <v>0</v>
          </cell>
        </row>
        <row r="79">
          <cell r="A79" t="str">
            <v>M211</v>
          </cell>
          <cell r="B79" t="str">
            <v>M 2 - 11</v>
          </cell>
          <cell r="C79" t="str">
            <v>Unit</v>
          </cell>
          <cell r="D79">
            <v>22395</v>
          </cell>
          <cell r="E79">
            <v>10000</v>
          </cell>
          <cell r="F79">
            <v>11100</v>
          </cell>
          <cell r="G79">
            <v>11100</v>
          </cell>
          <cell r="H79">
            <v>0.45</v>
          </cell>
        </row>
        <row r="80">
          <cell r="A80" t="str">
            <v>M211M</v>
          </cell>
          <cell r="B80" t="str">
            <v>CM 2 - 11 M</v>
          </cell>
          <cell r="C80" t="str">
            <v>Unit</v>
          </cell>
          <cell r="D80">
            <v>25840</v>
          </cell>
          <cell r="E80">
            <v>11600</v>
          </cell>
          <cell r="F80">
            <v>11628</v>
          </cell>
          <cell r="G80">
            <v>11600</v>
          </cell>
          <cell r="H80">
            <v>0.45</v>
          </cell>
        </row>
        <row r="81">
          <cell r="A81" t="str">
            <v>M212</v>
          </cell>
          <cell r="B81" t="str">
            <v>M 2 - 12</v>
          </cell>
          <cell r="C81" t="str">
            <v>Unit</v>
          </cell>
          <cell r="D81">
            <v>4935</v>
          </cell>
          <cell r="E81">
            <v>2200</v>
          </cell>
          <cell r="F81">
            <v>2220.75</v>
          </cell>
          <cell r="G81">
            <v>2200</v>
          </cell>
          <cell r="H81">
            <v>0.45</v>
          </cell>
        </row>
        <row r="82">
          <cell r="A82" t="str">
            <v>M212A</v>
          </cell>
          <cell r="B82" t="str">
            <v>M 2 - 12A</v>
          </cell>
          <cell r="C82" t="str">
            <v>Unit</v>
          </cell>
          <cell r="D82">
            <v>6655</v>
          </cell>
          <cell r="E82">
            <v>2900</v>
          </cell>
          <cell r="F82">
            <v>2994.75</v>
          </cell>
          <cell r="G82">
            <v>2900</v>
          </cell>
          <cell r="H82">
            <v>0.45</v>
          </cell>
        </row>
        <row r="83">
          <cell r="A83" t="str">
            <v>M215</v>
          </cell>
          <cell r="B83" t="str">
            <v>M 2 - 15</v>
          </cell>
          <cell r="C83" t="str">
            <v>Unit</v>
          </cell>
          <cell r="D83">
            <v>69520</v>
          </cell>
          <cell r="E83">
            <v>31200</v>
          </cell>
          <cell r="F83">
            <v>31284</v>
          </cell>
          <cell r="G83">
            <v>31200</v>
          </cell>
          <cell r="H83">
            <v>0.45</v>
          </cell>
        </row>
        <row r="84">
          <cell r="A84" t="str">
            <v>M34</v>
          </cell>
          <cell r="B84" t="str">
            <v>M 3 - 4</v>
          </cell>
          <cell r="C84" t="str">
            <v>Unit</v>
          </cell>
          <cell r="D84">
            <v>24045</v>
          </cell>
          <cell r="E84">
            <v>10800</v>
          </cell>
          <cell r="F84">
            <v>10820.25</v>
          </cell>
          <cell r="G84">
            <v>10800</v>
          </cell>
          <cell r="H84">
            <v>0.45</v>
          </cell>
        </row>
        <row r="85">
          <cell r="A85" t="str">
            <v>M55</v>
          </cell>
          <cell r="B85" t="str">
            <v>M 5 - 2 / M 5 - 4 / M 5 - 5</v>
          </cell>
          <cell r="C85" t="str">
            <v>Unit</v>
          </cell>
          <cell r="D85">
            <v>10265</v>
          </cell>
          <cell r="E85">
            <v>4600</v>
          </cell>
          <cell r="F85">
            <v>4619.25</v>
          </cell>
          <cell r="G85">
            <v>4600</v>
          </cell>
          <cell r="H85">
            <v>0.45</v>
          </cell>
        </row>
        <row r="86">
          <cell r="A86" t="str">
            <v>M53</v>
          </cell>
          <cell r="B86" t="str">
            <v>M 5 - 3</v>
          </cell>
          <cell r="C86" t="str">
            <v>Unit</v>
          </cell>
          <cell r="D86">
            <v>7715</v>
          </cell>
          <cell r="E86">
            <v>3400</v>
          </cell>
          <cell r="F86">
            <v>3471.75</v>
          </cell>
          <cell r="G86">
            <v>3400</v>
          </cell>
          <cell r="H86">
            <v>0.45</v>
          </cell>
        </row>
        <row r="87">
          <cell r="A87" t="str">
            <v>M59</v>
          </cell>
          <cell r="B87" t="str">
            <v>M 5 - 6 / M 5 - 9 / M 5 - 10</v>
          </cell>
          <cell r="C87" t="str">
            <v>Unit</v>
          </cell>
          <cell r="D87">
            <v>24045</v>
          </cell>
          <cell r="E87">
            <v>10800</v>
          </cell>
          <cell r="F87">
            <v>10820.25</v>
          </cell>
          <cell r="G87">
            <v>10800</v>
          </cell>
          <cell r="H87">
            <v>0.45</v>
          </cell>
        </row>
        <row r="88">
          <cell r="A88" t="str">
            <v>M512</v>
          </cell>
          <cell r="B88" t="str">
            <v>M 5 - 12</v>
          </cell>
          <cell r="C88" t="str">
            <v>Unit</v>
          </cell>
          <cell r="D88">
            <v>7715</v>
          </cell>
          <cell r="E88">
            <v>3400</v>
          </cell>
          <cell r="F88">
            <v>3471.75</v>
          </cell>
          <cell r="G88">
            <v>3400</v>
          </cell>
          <cell r="H88">
            <v>0.45</v>
          </cell>
        </row>
        <row r="89">
          <cell r="A89" t="str">
            <v>M513</v>
          </cell>
          <cell r="B89" t="str">
            <v>M 5 - 13</v>
          </cell>
          <cell r="C89" t="str">
            <v>Unit</v>
          </cell>
          <cell r="D89">
            <v>7715</v>
          </cell>
          <cell r="E89">
            <v>3400</v>
          </cell>
          <cell r="F89">
            <v>3471.75</v>
          </cell>
          <cell r="G89">
            <v>3400</v>
          </cell>
          <cell r="H89">
            <v>0.45</v>
          </cell>
        </row>
        <row r="90">
          <cell r="A90" t="str">
            <v>M516</v>
          </cell>
          <cell r="B90" t="str">
            <v>M 5 - 16</v>
          </cell>
          <cell r="C90" t="str">
            <v>Unit</v>
          </cell>
          <cell r="D90">
            <v>7715</v>
          </cell>
          <cell r="E90">
            <v>3400</v>
          </cell>
          <cell r="F90">
            <v>3471.75</v>
          </cell>
          <cell r="G90">
            <v>3400</v>
          </cell>
          <cell r="H90">
            <v>0.45</v>
          </cell>
        </row>
        <row r="91">
          <cell r="A91" t="str">
            <v>M520</v>
          </cell>
          <cell r="B91" t="str">
            <v>M 5 - 8 / M 5 - 20</v>
          </cell>
          <cell r="C91" t="str">
            <v>Unit</v>
          </cell>
          <cell r="D91">
            <v>16855</v>
          </cell>
          <cell r="E91">
            <v>7500</v>
          </cell>
          <cell r="F91">
            <v>7584.75</v>
          </cell>
          <cell r="G91">
            <v>7500</v>
          </cell>
          <cell r="H91">
            <v>0.45</v>
          </cell>
        </row>
        <row r="92">
          <cell r="A92" t="str">
            <v>M41A</v>
          </cell>
          <cell r="B92" t="str">
            <v xml:space="preserve"> M40 - 10 ( 35 - 70 )</v>
          </cell>
          <cell r="C92" t="str">
            <v>Unit</v>
          </cell>
          <cell r="D92">
            <v>4770</v>
          </cell>
          <cell r="E92">
            <v>2100</v>
          </cell>
          <cell r="F92">
            <v>2146.5</v>
          </cell>
          <cell r="G92">
            <v>2100</v>
          </cell>
          <cell r="H92">
            <v>0.45</v>
          </cell>
        </row>
        <row r="93">
          <cell r="A93" t="str">
            <v>M41B</v>
          </cell>
          <cell r="B93" t="str">
            <v xml:space="preserve"> M40 - 10 ( 150 - 240 )</v>
          </cell>
          <cell r="C93" t="str">
            <v>Unit</v>
          </cell>
          <cell r="D93">
            <v>4770</v>
          </cell>
          <cell r="E93">
            <v>2100</v>
          </cell>
          <cell r="F93">
            <v>2146.5</v>
          </cell>
          <cell r="G93">
            <v>2100</v>
          </cell>
          <cell r="H93">
            <v>0.45</v>
          </cell>
        </row>
        <row r="94">
          <cell r="A94" t="str">
            <v>M4211</v>
          </cell>
          <cell r="B94" t="str">
            <v xml:space="preserve"> M42 - 11</v>
          </cell>
          <cell r="C94" t="str">
            <v>Unit</v>
          </cell>
          <cell r="D94">
            <v>13250</v>
          </cell>
          <cell r="E94">
            <v>5900</v>
          </cell>
          <cell r="F94">
            <v>5962.5</v>
          </cell>
          <cell r="G94">
            <v>5900</v>
          </cell>
          <cell r="H94">
            <v>0.45</v>
          </cell>
        </row>
        <row r="95">
          <cell r="A95" t="str">
            <v>E11</v>
          </cell>
          <cell r="B95" t="str">
            <v>E 1 - 1</v>
          </cell>
          <cell r="C95" t="str">
            <v>Unit</v>
          </cell>
          <cell r="D95">
            <v>12813.28</v>
          </cell>
          <cell r="E95">
            <v>5700</v>
          </cell>
          <cell r="F95">
            <v>5765.9760000000006</v>
          </cell>
          <cell r="G95">
            <v>5700</v>
          </cell>
          <cell r="H95">
            <v>0.45</v>
          </cell>
        </row>
        <row r="96">
          <cell r="A96" t="str">
            <v>E12</v>
          </cell>
          <cell r="B96" t="str">
            <v>E 1 - 2</v>
          </cell>
          <cell r="C96" t="str">
            <v>Unit</v>
          </cell>
          <cell r="D96">
            <v>12813.28</v>
          </cell>
          <cell r="E96">
            <v>5700</v>
          </cell>
          <cell r="F96">
            <v>5765.9760000000006</v>
          </cell>
          <cell r="G96">
            <v>5700</v>
          </cell>
          <cell r="H96">
            <v>0.45</v>
          </cell>
        </row>
        <row r="97">
          <cell r="A97" t="str">
            <v>E13</v>
          </cell>
          <cell r="B97" t="str">
            <v>E 1 - 3</v>
          </cell>
          <cell r="C97" t="str">
            <v>Unit</v>
          </cell>
          <cell r="D97">
            <v>12813.28</v>
          </cell>
          <cell r="E97">
            <v>5700</v>
          </cell>
          <cell r="F97">
            <v>5765.9760000000006</v>
          </cell>
          <cell r="G97">
            <v>5700</v>
          </cell>
          <cell r="H97">
            <v>0.45</v>
          </cell>
        </row>
        <row r="98">
          <cell r="A98" t="str">
            <v>E22</v>
          </cell>
          <cell r="B98" t="str">
            <v>E 2 - 2</v>
          </cell>
          <cell r="C98" t="str">
            <v>Unit</v>
          </cell>
          <cell r="D98">
            <v>16855</v>
          </cell>
          <cell r="E98">
            <v>7500</v>
          </cell>
          <cell r="F98">
            <v>7584.75</v>
          </cell>
          <cell r="G98">
            <v>7500</v>
          </cell>
          <cell r="H98">
            <v>0.45</v>
          </cell>
        </row>
        <row r="99">
          <cell r="A99" t="str">
            <v>E23</v>
          </cell>
          <cell r="B99" t="str">
            <v>E 2 - 3</v>
          </cell>
          <cell r="C99" t="str">
            <v>Unit</v>
          </cell>
          <cell r="D99">
            <v>16855</v>
          </cell>
          <cell r="E99">
            <v>7500</v>
          </cell>
          <cell r="F99">
            <v>7584.75</v>
          </cell>
          <cell r="G99">
            <v>7500</v>
          </cell>
          <cell r="H99">
            <v>0.45</v>
          </cell>
        </row>
        <row r="100">
          <cell r="A100" t="str">
            <v>F12</v>
          </cell>
          <cell r="B100" t="str">
            <v>F 1 - 2</v>
          </cell>
          <cell r="C100" t="str">
            <v>Unit</v>
          </cell>
          <cell r="D100">
            <v>14470</v>
          </cell>
          <cell r="E100">
            <v>6500</v>
          </cell>
          <cell r="F100">
            <v>6511.5</v>
          </cell>
          <cell r="G100">
            <v>6500</v>
          </cell>
          <cell r="H100">
            <v>0.45</v>
          </cell>
        </row>
        <row r="101">
          <cell r="A101" t="str">
            <v>F13</v>
          </cell>
          <cell r="B101" t="str">
            <v>F 1 - 3</v>
          </cell>
          <cell r="C101" t="str">
            <v>Unit</v>
          </cell>
          <cell r="D101">
            <v>17060</v>
          </cell>
          <cell r="E101">
            <v>7600</v>
          </cell>
          <cell r="F101">
            <v>7677</v>
          </cell>
          <cell r="G101">
            <v>7600</v>
          </cell>
          <cell r="H101">
            <v>0.45</v>
          </cell>
        </row>
        <row r="102">
          <cell r="A102" t="str">
            <v>REC</v>
          </cell>
          <cell r="B102" t="str">
            <v>M 5 - 24 (RECLOSER 3 PHASA 20 KV, 560 A)</v>
          </cell>
          <cell r="C102" t="str">
            <v>Unit</v>
          </cell>
          <cell r="D102">
            <v>1570920</v>
          </cell>
          <cell r="E102">
            <v>200000</v>
          </cell>
          <cell r="F102">
            <v>200000</v>
          </cell>
          <cell r="G102">
            <v>200000</v>
          </cell>
        </row>
        <row r="103">
          <cell r="A103" t="str">
            <v>ABSW</v>
          </cell>
          <cell r="B103" t="str">
            <v>M 3 - 16 ABSW</v>
          </cell>
          <cell r="C103" t="str">
            <v>Unit</v>
          </cell>
          <cell r="D103">
            <v>640770</v>
          </cell>
          <cell r="E103">
            <v>250000</v>
          </cell>
          <cell r="F103">
            <v>250000</v>
          </cell>
          <cell r="G103">
            <v>250000</v>
          </cell>
        </row>
        <row r="104">
          <cell r="B104" t="str">
            <v>Penghalang Panjat dan Papan Peringatan</v>
          </cell>
          <cell r="C104" t="str">
            <v>Unit</v>
          </cell>
          <cell r="D104">
            <v>3830</v>
          </cell>
          <cell r="E104">
            <v>1900</v>
          </cell>
          <cell r="F104">
            <v>1900</v>
          </cell>
          <cell r="G104">
            <v>1900</v>
          </cell>
        </row>
        <row r="105">
          <cell r="A105" t="str">
            <v>SC3</v>
          </cell>
          <cell r="B105" t="str">
            <v>Sectionalizer 3 Phasa</v>
          </cell>
          <cell r="C105" t="str">
            <v>Unit</v>
          </cell>
          <cell r="D105">
            <v>1312545</v>
          </cell>
          <cell r="E105">
            <v>200000</v>
          </cell>
          <cell r="F105">
            <v>200000</v>
          </cell>
          <cell r="G105">
            <v>200000</v>
          </cell>
        </row>
        <row r="106">
          <cell r="A106" t="str">
            <v>DS</v>
          </cell>
          <cell r="B106" t="str">
            <v>Pasang DS</v>
          </cell>
          <cell r="C106" t="str">
            <v>Unit</v>
          </cell>
        </row>
        <row r="108">
          <cell r="A108" t="str">
            <v>BM211</v>
          </cell>
          <cell r="B108" t="str">
            <v xml:space="preserve">  Bongkar M 2 - 11</v>
          </cell>
          <cell r="C108" t="str">
            <v>Unit</v>
          </cell>
          <cell r="F108">
            <v>6600</v>
          </cell>
          <cell r="G108">
            <v>6600</v>
          </cell>
          <cell r="H108">
            <v>0.4</v>
          </cell>
        </row>
        <row r="109">
          <cell r="A109" t="str">
            <v>BCM2-11</v>
          </cell>
          <cell r="B109" t="str">
            <v xml:space="preserve">  Bongkar C M 2 - 11  M</v>
          </cell>
          <cell r="C109" t="str">
            <v>Unit</v>
          </cell>
          <cell r="F109">
            <v>4651.2</v>
          </cell>
          <cell r="G109">
            <v>4600</v>
          </cell>
          <cell r="H109">
            <v>0.4</v>
          </cell>
        </row>
        <row r="110">
          <cell r="A110" t="str">
            <v>BM212</v>
          </cell>
          <cell r="B110" t="str">
            <v xml:space="preserve">  Bongkar M 2 - 12</v>
          </cell>
          <cell r="C110" t="str">
            <v>Unit</v>
          </cell>
          <cell r="F110">
            <v>888.30000000000007</v>
          </cell>
          <cell r="G110">
            <v>800</v>
          </cell>
          <cell r="H110">
            <v>0.4</v>
          </cell>
        </row>
        <row r="111">
          <cell r="A111" t="str">
            <v>BM212A</v>
          </cell>
          <cell r="B111" t="str">
            <v xml:space="preserve">  Bongkar M 2 - 12A</v>
          </cell>
          <cell r="C111" t="str">
            <v>Unit</v>
          </cell>
          <cell r="F111">
            <v>1197.9000000000001</v>
          </cell>
          <cell r="G111">
            <v>1100</v>
          </cell>
          <cell r="H111">
            <v>0.4</v>
          </cell>
        </row>
        <row r="112">
          <cell r="A112" t="str">
            <v>BM215</v>
          </cell>
          <cell r="B112" t="str">
            <v xml:space="preserve">  Bongkar M 2 - 15</v>
          </cell>
          <cell r="C112" t="str">
            <v>Unit</v>
          </cell>
          <cell r="F112">
            <v>12513.6</v>
          </cell>
          <cell r="G112">
            <v>12500</v>
          </cell>
          <cell r="H112">
            <v>0.4</v>
          </cell>
        </row>
        <row r="113">
          <cell r="A113" t="str">
            <v>BM34</v>
          </cell>
          <cell r="B113" t="str">
            <v xml:space="preserve">  Bongkar M 3 - 4</v>
          </cell>
          <cell r="C113" t="str">
            <v>Unit</v>
          </cell>
          <cell r="F113">
            <v>4328.1000000000004</v>
          </cell>
          <cell r="G113">
            <v>4300</v>
          </cell>
          <cell r="H113">
            <v>0.4</v>
          </cell>
        </row>
        <row r="114">
          <cell r="A114" t="str">
            <v>BM55</v>
          </cell>
          <cell r="B114" t="str">
            <v xml:space="preserve">  Bongkar M 5 - 2 / M 5 - 4 / M 5 - 5</v>
          </cell>
          <cell r="C114" t="str">
            <v>Unit</v>
          </cell>
          <cell r="F114">
            <v>1847.7</v>
          </cell>
          <cell r="G114">
            <v>1800</v>
          </cell>
          <cell r="H114">
            <v>0.4</v>
          </cell>
        </row>
        <row r="115">
          <cell r="A115" t="str">
            <v>BM53</v>
          </cell>
          <cell r="B115" t="str">
            <v xml:space="preserve">  Bongkar M 5 - 3</v>
          </cell>
          <cell r="C115" t="str">
            <v>Unit</v>
          </cell>
          <cell r="F115">
            <v>1388.7</v>
          </cell>
          <cell r="G115">
            <v>1300</v>
          </cell>
          <cell r="H115">
            <v>0.4</v>
          </cell>
        </row>
        <row r="116">
          <cell r="A116" t="str">
            <v>BM59</v>
          </cell>
          <cell r="B116" t="str">
            <v xml:space="preserve">  Bongkar M 5 - 6 / M 5 - 9 / M 5 - 10</v>
          </cell>
          <cell r="C116" t="str">
            <v>Unit</v>
          </cell>
          <cell r="F116">
            <v>4328.1000000000004</v>
          </cell>
          <cell r="G116">
            <v>4300</v>
          </cell>
          <cell r="H116">
            <v>0.4</v>
          </cell>
        </row>
        <row r="117">
          <cell r="A117" t="str">
            <v>BM512</v>
          </cell>
          <cell r="B117" t="str">
            <v xml:space="preserve">  Bongkar M 5 - 12</v>
          </cell>
          <cell r="C117" t="str">
            <v>Unit</v>
          </cell>
          <cell r="F117">
            <v>1388.7</v>
          </cell>
          <cell r="G117">
            <v>1300</v>
          </cell>
          <cell r="H117">
            <v>0.4</v>
          </cell>
        </row>
        <row r="118">
          <cell r="A118" t="str">
            <v>BM513</v>
          </cell>
          <cell r="B118" t="str">
            <v xml:space="preserve">  Bongkar M 5 - 13</v>
          </cell>
          <cell r="C118" t="str">
            <v>Unit</v>
          </cell>
          <cell r="F118">
            <v>1388.7</v>
          </cell>
          <cell r="G118">
            <v>1300</v>
          </cell>
          <cell r="H118">
            <v>0.4</v>
          </cell>
        </row>
        <row r="119">
          <cell r="A119" t="str">
            <v>BM516</v>
          </cell>
          <cell r="B119" t="str">
            <v xml:space="preserve">  Bongkar M 5 - 16</v>
          </cell>
          <cell r="C119" t="str">
            <v>Unit</v>
          </cell>
          <cell r="F119">
            <v>1388.7</v>
          </cell>
          <cell r="G119">
            <v>1300</v>
          </cell>
          <cell r="H119">
            <v>0.4</v>
          </cell>
        </row>
        <row r="120">
          <cell r="A120" t="str">
            <v>BM58</v>
          </cell>
          <cell r="B120" t="str">
            <v xml:space="preserve">  Bongkar M 5 - 8 / M 5 - 20</v>
          </cell>
          <cell r="C120" t="str">
            <v>Unit</v>
          </cell>
          <cell r="F120">
            <v>3033.9</v>
          </cell>
          <cell r="G120">
            <v>3000</v>
          </cell>
          <cell r="H120">
            <v>0.4</v>
          </cell>
        </row>
        <row r="121">
          <cell r="A121" t="str">
            <v>BM41A</v>
          </cell>
          <cell r="B121" t="str">
            <v xml:space="preserve">  Bongkar M40 - 10 ( 35 - 70 )</v>
          </cell>
          <cell r="C121" t="str">
            <v>Unit</v>
          </cell>
          <cell r="F121">
            <v>858.6</v>
          </cell>
          <cell r="G121">
            <v>800</v>
          </cell>
          <cell r="H121">
            <v>0.4</v>
          </cell>
        </row>
        <row r="122">
          <cell r="A122" t="str">
            <v>BM41B</v>
          </cell>
          <cell r="B122" t="str">
            <v xml:space="preserve">  Bongkar M40 - 10 ( 150 - 240 )</v>
          </cell>
          <cell r="C122" t="str">
            <v>Unit</v>
          </cell>
          <cell r="F122">
            <v>858.6</v>
          </cell>
          <cell r="G122">
            <v>800</v>
          </cell>
          <cell r="H122">
            <v>0.4</v>
          </cell>
        </row>
        <row r="123">
          <cell r="A123" t="str">
            <v>BM4211</v>
          </cell>
          <cell r="B123" t="str">
            <v xml:space="preserve">  Bongkar M42 - 11</v>
          </cell>
          <cell r="C123" t="str">
            <v>Unit</v>
          </cell>
          <cell r="F123">
            <v>2385</v>
          </cell>
          <cell r="G123">
            <v>2300</v>
          </cell>
          <cell r="H123">
            <v>0.4</v>
          </cell>
        </row>
        <row r="124">
          <cell r="A124" t="str">
            <v>BE11</v>
          </cell>
          <cell r="B124" t="str">
            <v xml:space="preserve">  Bongkar E 1 - 1</v>
          </cell>
          <cell r="C124" t="str">
            <v>Unit</v>
          </cell>
          <cell r="F124">
            <v>2306.3904000000002</v>
          </cell>
          <cell r="G124">
            <v>2300</v>
          </cell>
          <cell r="H124">
            <v>0.4</v>
          </cell>
        </row>
        <row r="125">
          <cell r="A125" t="str">
            <v>BE12</v>
          </cell>
          <cell r="B125" t="str">
            <v xml:space="preserve">  Bongkar E 1 - 2</v>
          </cell>
          <cell r="C125" t="str">
            <v>Unit</v>
          </cell>
          <cell r="F125">
            <v>2306.3904000000002</v>
          </cell>
          <cell r="G125">
            <v>2300</v>
          </cell>
          <cell r="H125">
            <v>0.4</v>
          </cell>
        </row>
        <row r="126">
          <cell r="A126" t="str">
            <v>BE13</v>
          </cell>
          <cell r="B126" t="str">
            <v xml:space="preserve">  Bongkar E 1 - 3</v>
          </cell>
          <cell r="C126" t="str">
            <v>Unit</v>
          </cell>
          <cell r="F126">
            <v>2306.3904000000002</v>
          </cell>
          <cell r="G126">
            <v>2300</v>
          </cell>
          <cell r="H126">
            <v>0.4</v>
          </cell>
        </row>
        <row r="127">
          <cell r="A127" t="str">
            <v>BE22</v>
          </cell>
          <cell r="B127" t="str">
            <v xml:space="preserve">  Bongkar E 2 - 2</v>
          </cell>
          <cell r="C127" t="str">
            <v>Unit</v>
          </cell>
          <cell r="F127">
            <v>3033.9</v>
          </cell>
          <cell r="G127">
            <v>3000</v>
          </cell>
          <cell r="H127">
            <v>0.4</v>
          </cell>
        </row>
        <row r="128">
          <cell r="A128" t="str">
            <v>BE23</v>
          </cell>
          <cell r="B128" t="str">
            <v xml:space="preserve">  Bongkar E 2 - 3</v>
          </cell>
          <cell r="C128" t="str">
            <v>Unit</v>
          </cell>
          <cell r="F128">
            <v>3033.9</v>
          </cell>
          <cell r="G128">
            <v>3000</v>
          </cell>
          <cell r="H128">
            <v>0.4</v>
          </cell>
        </row>
        <row r="129">
          <cell r="A129" t="str">
            <v>BF12</v>
          </cell>
          <cell r="B129" t="str">
            <v xml:space="preserve">  Bongkar F 1 - 2</v>
          </cell>
          <cell r="C129" t="str">
            <v>Unit</v>
          </cell>
          <cell r="F129">
            <v>2604.6000000000004</v>
          </cell>
          <cell r="G129">
            <v>2600</v>
          </cell>
          <cell r="H129">
            <v>0.4</v>
          </cell>
        </row>
        <row r="130">
          <cell r="A130" t="str">
            <v>BF13</v>
          </cell>
          <cell r="B130" t="str">
            <v xml:space="preserve">  Bongkar F 1 - 3</v>
          </cell>
          <cell r="C130" t="str">
            <v>Unit</v>
          </cell>
          <cell r="F130">
            <v>3070.8</v>
          </cell>
          <cell r="G130">
            <v>3000</v>
          </cell>
          <cell r="H130">
            <v>0.4</v>
          </cell>
        </row>
        <row r="131">
          <cell r="A131" t="str">
            <v>BREC</v>
          </cell>
          <cell r="B131" t="str">
            <v xml:space="preserve">  Bongkar M 5 - 24 (RECLOSER 3 PHASA 20 KV, 560 A)</v>
          </cell>
          <cell r="C131" t="str">
            <v>Unit</v>
          </cell>
          <cell r="F131">
            <v>80000</v>
          </cell>
          <cell r="G131">
            <v>80000</v>
          </cell>
          <cell r="H131">
            <v>0.4</v>
          </cell>
        </row>
        <row r="132">
          <cell r="A132" t="str">
            <v>BABSW</v>
          </cell>
          <cell r="B132" t="str">
            <v xml:space="preserve">  Bongkar M 3 - 16 A  BSW</v>
          </cell>
          <cell r="C132" t="str">
            <v>Unit</v>
          </cell>
          <cell r="F132">
            <v>100000</v>
          </cell>
          <cell r="G132">
            <v>100000</v>
          </cell>
          <cell r="H132">
            <v>0.4</v>
          </cell>
        </row>
        <row r="133">
          <cell r="B133" t="str">
            <v>Penghalang Panjat dan Papan Peringatan</v>
          </cell>
          <cell r="C133" t="str">
            <v>Unit</v>
          </cell>
          <cell r="F133">
            <v>760</v>
          </cell>
          <cell r="G133">
            <v>700</v>
          </cell>
          <cell r="H133">
            <v>0.4</v>
          </cell>
        </row>
        <row r="134">
          <cell r="A134" t="str">
            <v>BSC3</v>
          </cell>
          <cell r="B134" t="str">
            <v xml:space="preserve">  Bongkar Sectionalizer 3 Phasa</v>
          </cell>
          <cell r="C134" t="str">
            <v>Unit</v>
          </cell>
          <cell r="F134">
            <v>80000</v>
          </cell>
          <cell r="G134">
            <v>80000</v>
          </cell>
          <cell r="H134">
            <v>0.4</v>
          </cell>
        </row>
        <row r="135">
          <cell r="A135" t="str">
            <v>BDS</v>
          </cell>
          <cell r="B135" t="str">
            <v xml:space="preserve">  Bongkar Pasang DS</v>
          </cell>
          <cell r="C135" t="str">
            <v>Unit</v>
          </cell>
        </row>
        <row r="137">
          <cell r="B137" t="str">
            <v>PASANG LVCB</v>
          </cell>
        </row>
        <row r="139">
          <cell r="A139" t="str">
            <v>NTB</v>
          </cell>
          <cell r="B139" t="str">
            <v>Pasang LVCB Trafo 1Phasa (NTF Box)</v>
          </cell>
          <cell r="C139" t="str">
            <v>Unit</v>
          </cell>
          <cell r="E139">
            <v>97148.5</v>
          </cell>
          <cell r="F139">
            <v>0</v>
          </cell>
          <cell r="G139">
            <v>97148.5</v>
          </cell>
          <cell r="H139">
            <v>0.45</v>
          </cell>
        </row>
        <row r="140">
          <cell r="A140" t="str">
            <v>L1</v>
          </cell>
          <cell r="B140" t="str">
            <v>Pasang LVCB 1 Jurusan</v>
          </cell>
          <cell r="C140" t="str">
            <v>Unit</v>
          </cell>
          <cell r="E140">
            <v>113685</v>
          </cell>
          <cell r="F140">
            <v>0</v>
          </cell>
          <cell r="G140">
            <v>113700</v>
          </cell>
          <cell r="H140">
            <v>0.45</v>
          </cell>
        </row>
        <row r="141">
          <cell r="A141" t="str">
            <v>L2</v>
          </cell>
          <cell r="B141" t="str">
            <v>Pasang LVCB 2 Jurusan</v>
          </cell>
          <cell r="C141" t="str">
            <v>Unit</v>
          </cell>
          <cell r="E141">
            <v>113685</v>
          </cell>
          <cell r="F141">
            <v>0</v>
          </cell>
          <cell r="G141">
            <v>113700</v>
          </cell>
          <cell r="H141">
            <v>0.45</v>
          </cell>
        </row>
        <row r="142">
          <cell r="A142" t="str">
            <v>L3</v>
          </cell>
          <cell r="B142" t="str">
            <v>Pasang LVCB 3 Jurusan</v>
          </cell>
          <cell r="C142" t="str">
            <v>Unit</v>
          </cell>
          <cell r="E142">
            <v>113685</v>
          </cell>
          <cell r="F142">
            <v>0</v>
          </cell>
          <cell r="G142">
            <v>113700</v>
          </cell>
          <cell r="H142">
            <v>0.45</v>
          </cell>
        </row>
        <row r="144">
          <cell r="A144" t="str">
            <v>BNTB</v>
          </cell>
          <cell r="B144" t="str">
            <v xml:space="preserve">  Bongkar LVC B Trafo 1 Phasa (NTF  Box)</v>
          </cell>
          <cell r="C144" t="str">
            <v>Unit</v>
          </cell>
          <cell r="E144">
            <v>58289.1</v>
          </cell>
          <cell r="F144">
            <v>29144.55</v>
          </cell>
          <cell r="G144">
            <v>29100</v>
          </cell>
          <cell r="H144">
            <v>0.3</v>
          </cell>
        </row>
        <row r="145">
          <cell r="A145" t="str">
            <v>BL1</v>
          </cell>
          <cell r="B145" t="str">
            <v xml:space="preserve">  Bongkar LVC B 1 Jurusan</v>
          </cell>
          <cell r="C145" t="str">
            <v>Unit</v>
          </cell>
          <cell r="E145">
            <v>68211</v>
          </cell>
          <cell r="F145">
            <v>34110</v>
          </cell>
          <cell r="G145">
            <v>34100</v>
          </cell>
          <cell r="H145">
            <v>0.3</v>
          </cell>
        </row>
        <row r="146">
          <cell r="A146" t="str">
            <v>BL2</v>
          </cell>
          <cell r="B146" t="str">
            <v xml:space="preserve">  Bongkar LVC B 2 Jurusan</v>
          </cell>
          <cell r="C146" t="str">
            <v>Unit</v>
          </cell>
          <cell r="E146">
            <v>68211</v>
          </cell>
          <cell r="F146">
            <v>34110</v>
          </cell>
          <cell r="G146">
            <v>34100</v>
          </cell>
          <cell r="H146">
            <v>0.3</v>
          </cell>
        </row>
        <row r="147">
          <cell r="A147" t="str">
            <v>BL3</v>
          </cell>
          <cell r="B147" t="str">
            <v xml:space="preserve">  Bongkar LVC B 3 Jurusan</v>
          </cell>
          <cell r="C147" t="str">
            <v>Unit</v>
          </cell>
          <cell r="E147">
            <v>68211</v>
          </cell>
          <cell r="F147">
            <v>34110</v>
          </cell>
          <cell r="G147">
            <v>34100</v>
          </cell>
          <cell r="H147">
            <v>0.3</v>
          </cell>
        </row>
        <row r="148">
          <cell r="E148">
            <v>0</v>
          </cell>
          <cell r="F148">
            <v>0</v>
          </cell>
          <cell r="G148">
            <v>0</v>
          </cell>
        </row>
        <row r="149">
          <cell r="E149">
            <v>0</v>
          </cell>
          <cell r="F149">
            <v>0</v>
          </cell>
          <cell r="G149">
            <v>0</v>
          </cell>
        </row>
        <row r="150">
          <cell r="B150" t="str">
            <v>KONSTRUKSI JTM 1 PHASA - 3 PHASA</v>
          </cell>
          <cell r="E150">
            <v>0</v>
          </cell>
          <cell r="F150">
            <v>0</v>
          </cell>
          <cell r="G150">
            <v>0</v>
          </cell>
        </row>
        <row r="151">
          <cell r="A151" t="str">
            <v>B1A</v>
          </cell>
          <cell r="B151" t="str">
            <v>B 1 - AA'</v>
          </cell>
          <cell r="C151" t="str">
            <v>Unit</v>
          </cell>
          <cell r="D151">
            <v>26250</v>
          </cell>
          <cell r="E151">
            <v>11800</v>
          </cell>
          <cell r="F151">
            <v>11812.5</v>
          </cell>
          <cell r="G151">
            <v>11800</v>
          </cell>
          <cell r="H151">
            <v>0.45</v>
          </cell>
        </row>
        <row r="152">
          <cell r="A152" t="str">
            <v>B2A</v>
          </cell>
          <cell r="B152" t="str">
            <v>B 2 - AA'</v>
          </cell>
          <cell r="C152" t="str">
            <v>Unit</v>
          </cell>
          <cell r="D152">
            <v>32010</v>
          </cell>
          <cell r="E152">
            <v>14400</v>
          </cell>
          <cell r="F152">
            <v>14404.5</v>
          </cell>
          <cell r="G152">
            <v>14400</v>
          </cell>
          <cell r="H152">
            <v>0.45</v>
          </cell>
        </row>
        <row r="153">
          <cell r="A153" t="str">
            <v>B3A</v>
          </cell>
          <cell r="B153" t="str">
            <v>B 3 - AA'</v>
          </cell>
          <cell r="C153" t="str">
            <v>Unit</v>
          </cell>
          <cell r="D153">
            <v>32010</v>
          </cell>
          <cell r="E153">
            <v>14400</v>
          </cell>
          <cell r="F153">
            <v>14404.5</v>
          </cell>
          <cell r="G153">
            <v>14400</v>
          </cell>
          <cell r="H153">
            <v>0.45</v>
          </cell>
        </row>
        <row r="154">
          <cell r="A154" t="str">
            <v>B4A</v>
          </cell>
          <cell r="B154" t="str">
            <v>B 4 - AA'</v>
          </cell>
          <cell r="C154" t="str">
            <v>Unit</v>
          </cell>
          <cell r="D154">
            <v>32010</v>
          </cell>
          <cell r="E154">
            <v>14400</v>
          </cell>
          <cell r="F154">
            <v>14404.5</v>
          </cell>
          <cell r="G154">
            <v>14400</v>
          </cell>
          <cell r="H154">
            <v>0.45</v>
          </cell>
        </row>
        <row r="155">
          <cell r="A155" t="str">
            <v>B5A</v>
          </cell>
          <cell r="B155" t="str">
            <v>B 5 - AA'</v>
          </cell>
          <cell r="C155" t="str">
            <v>Unit</v>
          </cell>
          <cell r="D155">
            <v>32010</v>
          </cell>
          <cell r="E155">
            <v>14400</v>
          </cell>
          <cell r="F155">
            <v>14404.5</v>
          </cell>
          <cell r="G155">
            <v>14400</v>
          </cell>
          <cell r="H155">
            <v>0.45</v>
          </cell>
        </row>
        <row r="156">
          <cell r="A156" t="str">
            <v>B7A</v>
          </cell>
          <cell r="B156" t="str">
            <v>B 7 - AA'</v>
          </cell>
          <cell r="C156" t="str">
            <v>Unit</v>
          </cell>
          <cell r="D156">
            <v>32010</v>
          </cell>
          <cell r="E156">
            <v>14400</v>
          </cell>
          <cell r="F156">
            <v>14404.5</v>
          </cell>
          <cell r="G156">
            <v>14400</v>
          </cell>
          <cell r="H156">
            <v>0.45</v>
          </cell>
        </row>
        <row r="157">
          <cell r="A157" t="str">
            <v>B8A</v>
          </cell>
          <cell r="B157" t="str">
            <v>B 8 - AA'</v>
          </cell>
          <cell r="C157" t="str">
            <v>Unit</v>
          </cell>
          <cell r="D157">
            <v>66145</v>
          </cell>
          <cell r="E157">
            <v>29700</v>
          </cell>
          <cell r="F157">
            <v>29765.25</v>
          </cell>
          <cell r="G157">
            <v>29700</v>
          </cell>
          <cell r="H157">
            <v>0.45</v>
          </cell>
        </row>
        <row r="158">
          <cell r="E158">
            <v>0</v>
          </cell>
          <cell r="F158">
            <v>0</v>
          </cell>
          <cell r="G158">
            <v>0</v>
          </cell>
        </row>
        <row r="159">
          <cell r="B159" t="str">
            <v>KONSTRUKSI JTM 1 PHASA TANPA NETRAL</v>
          </cell>
          <cell r="E159">
            <v>0</v>
          </cell>
          <cell r="F159">
            <v>0</v>
          </cell>
          <cell r="G159">
            <v>0</v>
          </cell>
        </row>
        <row r="160">
          <cell r="A160" t="str">
            <v>A1'</v>
          </cell>
          <cell r="B160" t="str">
            <v>A 1'</v>
          </cell>
          <cell r="C160" t="str">
            <v>Unit</v>
          </cell>
          <cell r="D160">
            <v>8890</v>
          </cell>
          <cell r="E160">
            <v>4000</v>
          </cell>
          <cell r="F160">
            <v>4000.5</v>
          </cell>
          <cell r="G160">
            <v>4000</v>
          </cell>
          <cell r="H160">
            <v>0.45</v>
          </cell>
        </row>
        <row r="161">
          <cell r="A161" t="str">
            <v>A2'</v>
          </cell>
          <cell r="B161" t="str">
            <v>A 2'</v>
          </cell>
          <cell r="C161" t="str">
            <v>Unit</v>
          </cell>
          <cell r="D161">
            <v>15270</v>
          </cell>
          <cell r="E161">
            <v>6800</v>
          </cell>
          <cell r="F161">
            <v>6871.5</v>
          </cell>
          <cell r="G161">
            <v>6800</v>
          </cell>
          <cell r="H161">
            <v>0.45</v>
          </cell>
        </row>
        <row r="162">
          <cell r="A162" t="str">
            <v>A3'</v>
          </cell>
          <cell r="B162" t="str">
            <v>A 3'</v>
          </cell>
          <cell r="C162" t="str">
            <v>Unit</v>
          </cell>
          <cell r="D162">
            <v>15270</v>
          </cell>
          <cell r="E162">
            <v>6800</v>
          </cell>
          <cell r="F162">
            <v>6871.5</v>
          </cell>
          <cell r="G162">
            <v>6800</v>
          </cell>
          <cell r="H162">
            <v>0.45</v>
          </cell>
        </row>
        <row r="163">
          <cell r="A163" t="str">
            <v>A4'</v>
          </cell>
          <cell r="B163" t="str">
            <v>A 4'</v>
          </cell>
          <cell r="C163" t="str">
            <v>Unit</v>
          </cell>
          <cell r="D163">
            <v>22670</v>
          </cell>
          <cell r="E163">
            <v>10200</v>
          </cell>
          <cell r="F163">
            <v>10201.5</v>
          </cell>
          <cell r="G163">
            <v>10200</v>
          </cell>
          <cell r="H163">
            <v>0.45</v>
          </cell>
        </row>
        <row r="164">
          <cell r="A164" t="str">
            <v>A5'</v>
          </cell>
          <cell r="B164" t="str">
            <v>A 5'</v>
          </cell>
          <cell r="C164" t="str">
            <v>Unit</v>
          </cell>
          <cell r="D164">
            <v>11435</v>
          </cell>
          <cell r="E164">
            <v>5100</v>
          </cell>
          <cell r="F164">
            <v>5145.75</v>
          </cell>
          <cell r="G164">
            <v>5100</v>
          </cell>
          <cell r="H164">
            <v>0.45</v>
          </cell>
        </row>
        <row r="165">
          <cell r="A165" t="str">
            <v>A51'</v>
          </cell>
          <cell r="B165" t="str">
            <v>A 5 - 1'</v>
          </cell>
          <cell r="C165" t="str">
            <v>Unit</v>
          </cell>
          <cell r="D165">
            <v>11435</v>
          </cell>
          <cell r="E165">
            <v>5100</v>
          </cell>
          <cell r="F165">
            <v>5145.75</v>
          </cell>
          <cell r="G165">
            <v>5100</v>
          </cell>
          <cell r="H165">
            <v>0.45</v>
          </cell>
        </row>
        <row r="166">
          <cell r="A166" t="str">
            <v>A52'</v>
          </cell>
          <cell r="B166" t="str">
            <v>A 5 - 2'</v>
          </cell>
          <cell r="C166" t="str">
            <v>Unit</v>
          </cell>
          <cell r="D166">
            <v>11435</v>
          </cell>
          <cell r="E166">
            <v>5100</v>
          </cell>
          <cell r="F166">
            <v>5145.75</v>
          </cell>
          <cell r="G166">
            <v>5100</v>
          </cell>
          <cell r="H166">
            <v>0.45</v>
          </cell>
        </row>
        <row r="167">
          <cell r="A167" t="str">
            <v>A53'</v>
          </cell>
          <cell r="B167" t="str">
            <v>A 5 - 3'</v>
          </cell>
          <cell r="C167" t="str">
            <v>Unit</v>
          </cell>
          <cell r="D167">
            <v>11435</v>
          </cell>
          <cell r="E167">
            <v>5100</v>
          </cell>
          <cell r="F167">
            <v>5145.75</v>
          </cell>
          <cell r="G167">
            <v>5100</v>
          </cell>
          <cell r="H167">
            <v>0.45</v>
          </cell>
        </row>
        <row r="168">
          <cell r="A168" t="str">
            <v>A54'</v>
          </cell>
          <cell r="B168" t="str">
            <v>A 5 - 4'</v>
          </cell>
          <cell r="C168" t="str">
            <v>Unit</v>
          </cell>
          <cell r="D168">
            <v>12230</v>
          </cell>
          <cell r="E168">
            <v>5500</v>
          </cell>
          <cell r="F168">
            <v>5503.5</v>
          </cell>
          <cell r="G168">
            <v>5500</v>
          </cell>
          <cell r="H168">
            <v>0.45</v>
          </cell>
        </row>
        <row r="169">
          <cell r="A169" t="str">
            <v>A6'</v>
          </cell>
          <cell r="B169" t="str">
            <v>A 6'</v>
          </cell>
          <cell r="C169" t="str">
            <v>Unit</v>
          </cell>
          <cell r="D169">
            <v>22670</v>
          </cell>
          <cell r="E169">
            <v>10200</v>
          </cell>
          <cell r="F169">
            <v>10201.5</v>
          </cell>
          <cell r="G169">
            <v>10200</v>
          </cell>
          <cell r="H169">
            <v>0.45</v>
          </cell>
        </row>
        <row r="170">
          <cell r="A170" t="str">
            <v>C1'</v>
          </cell>
          <cell r="B170" t="str">
            <v>C 1'</v>
          </cell>
          <cell r="C170" t="str">
            <v>Unit</v>
          </cell>
          <cell r="D170">
            <v>24875</v>
          </cell>
          <cell r="E170">
            <v>11100</v>
          </cell>
          <cell r="F170">
            <v>11193.75</v>
          </cell>
          <cell r="G170">
            <v>11100</v>
          </cell>
          <cell r="H170">
            <v>0.45</v>
          </cell>
        </row>
        <row r="171">
          <cell r="A171" t="str">
            <v>C1A'</v>
          </cell>
          <cell r="B171" t="str">
            <v>C 1 - A'</v>
          </cell>
          <cell r="C171" t="str">
            <v>Unit</v>
          </cell>
          <cell r="D171">
            <v>25905</v>
          </cell>
          <cell r="E171">
            <v>11600</v>
          </cell>
          <cell r="F171">
            <v>11657.25</v>
          </cell>
          <cell r="G171">
            <v>11600</v>
          </cell>
          <cell r="H171">
            <v>0.45</v>
          </cell>
        </row>
        <row r="172">
          <cell r="A172" t="str">
            <v>C2'</v>
          </cell>
          <cell r="B172" t="str">
            <v>C 2'</v>
          </cell>
          <cell r="C172" t="str">
            <v>Unit</v>
          </cell>
          <cell r="D172">
            <v>30635</v>
          </cell>
          <cell r="E172">
            <v>13700</v>
          </cell>
          <cell r="F172">
            <v>13785.75</v>
          </cell>
          <cell r="G172">
            <v>13700</v>
          </cell>
          <cell r="H172">
            <v>0.45</v>
          </cell>
        </row>
        <row r="173">
          <cell r="A173" t="str">
            <v>C2A'</v>
          </cell>
          <cell r="B173" t="str">
            <v>C 2 - A'</v>
          </cell>
          <cell r="C173" t="str">
            <v>Unit</v>
          </cell>
          <cell r="D173">
            <v>30635</v>
          </cell>
          <cell r="E173">
            <v>13700</v>
          </cell>
          <cell r="F173">
            <v>13785.75</v>
          </cell>
          <cell r="G173">
            <v>13700</v>
          </cell>
          <cell r="H173">
            <v>0.45</v>
          </cell>
        </row>
        <row r="174">
          <cell r="A174" t="str">
            <v>C21'</v>
          </cell>
          <cell r="B174" t="str">
            <v>C 2 - 1'</v>
          </cell>
          <cell r="C174" t="str">
            <v>Unit</v>
          </cell>
          <cell r="D174">
            <v>30635</v>
          </cell>
          <cell r="E174">
            <v>13700</v>
          </cell>
          <cell r="F174">
            <v>13785.75</v>
          </cell>
          <cell r="G174">
            <v>13700</v>
          </cell>
          <cell r="H174">
            <v>0.45</v>
          </cell>
        </row>
        <row r="175">
          <cell r="A175" t="str">
            <v>C3'</v>
          </cell>
          <cell r="B175" t="str">
            <v>C 3'</v>
          </cell>
          <cell r="C175" t="str">
            <v>Unit</v>
          </cell>
          <cell r="D175">
            <v>30635</v>
          </cell>
          <cell r="E175">
            <v>13700</v>
          </cell>
          <cell r="F175">
            <v>13785.75</v>
          </cell>
          <cell r="G175">
            <v>13700</v>
          </cell>
          <cell r="H175">
            <v>0.45</v>
          </cell>
        </row>
        <row r="176">
          <cell r="A176" t="str">
            <v>C7'</v>
          </cell>
          <cell r="B176" t="str">
            <v>C 7'</v>
          </cell>
          <cell r="C176" t="str">
            <v>Unit</v>
          </cell>
          <cell r="D176">
            <v>30635</v>
          </cell>
          <cell r="E176">
            <v>13700</v>
          </cell>
          <cell r="F176">
            <v>13785.75</v>
          </cell>
          <cell r="G176">
            <v>13700</v>
          </cell>
          <cell r="H176">
            <v>0.45</v>
          </cell>
        </row>
        <row r="177">
          <cell r="A177" t="str">
            <v>C7A'</v>
          </cell>
          <cell r="B177" t="str">
            <v>C 7 - A'</v>
          </cell>
          <cell r="C177" t="str">
            <v>Unit</v>
          </cell>
          <cell r="D177">
            <v>39410</v>
          </cell>
          <cell r="E177">
            <v>17700</v>
          </cell>
          <cell r="F177">
            <v>17734.5</v>
          </cell>
          <cell r="G177">
            <v>17700</v>
          </cell>
          <cell r="H177">
            <v>0.45</v>
          </cell>
        </row>
        <row r="178">
          <cell r="A178" t="str">
            <v>C8'</v>
          </cell>
          <cell r="B178" t="str">
            <v>C 8'</v>
          </cell>
          <cell r="C178" t="str">
            <v>Unit</v>
          </cell>
          <cell r="D178">
            <v>64765</v>
          </cell>
          <cell r="E178">
            <v>29100</v>
          </cell>
          <cell r="F178">
            <v>29144.25</v>
          </cell>
          <cell r="G178">
            <v>29100</v>
          </cell>
          <cell r="H178">
            <v>0.45</v>
          </cell>
        </row>
        <row r="179">
          <cell r="A179" t="str">
            <v>C8A'</v>
          </cell>
          <cell r="B179" t="str">
            <v>C 8 - A'</v>
          </cell>
          <cell r="C179" t="str">
            <v>Unit</v>
          </cell>
          <cell r="D179">
            <v>64765</v>
          </cell>
          <cell r="E179">
            <v>29100</v>
          </cell>
          <cell r="F179">
            <v>29144.25</v>
          </cell>
          <cell r="G179">
            <v>29100</v>
          </cell>
          <cell r="H179">
            <v>0.45</v>
          </cell>
        </row>
        <row r="180">
          <cell r="A180" t="str">
            <v>C8B'</v>
          </cell>
          <cell r="B180" t="str">
            <v>C 8 - B'</v>
          </cell>
          <cell r="C180" t="str">
            <v>Unit</v>
          </cell>
          <cell r="D180">
            <v>64765</v>
          </cell>
          <cell r="E180">
            <v>29100</v>
          </cell>
          <cell r="F180">
            <v>29144.25</v>
          </cell>
          <cell r="G180">
            <v>29100</v>
          </cell>
          <cell r="H180">
            <v>0.45</v>
          </cell>
        </row>
        <row r="181">
          <cell r="A181" t="str">
            <v>C8C'</v>
          </cell>
          <cell r="B181" t="str">
            <v>C 8 - C'</v>
          </cell>
          <cell r="C181" t="str">
            <v>Unit</v>
          </cell>
          <cell r="D181">
            <v>102660</v>
          </cell>
          <cell r="E181">
            <v>46100</v>
          </cell>
          <cell r="F181">
            <v>46197</v>
          </cell>
          <cell r="G181">
            <v>46100</v>
          </cell>
          <cell r="H181">
            <v>0.45</v>
          </cell>
        </row>
        <row r="182">
          <cell r="A182" t="str">
            <v>C9'</v>
          </cell>
          <cell r="B182" t="str">
            <v>C 9'</v>
          </cell>
          <cell r="C182" t="str">
            <v>Unit</v>
          </cell>
          <cell r="D182">
            <v>24875</v>
          </cell>
          <cell r="E182">
            <v>11100</v>
          </cell>
          <cell r="F182">
            <v>11193.75</v>
          </cell>
          <cell r="G182">
            <v>11100</v>
          </cell>
          <cell r="H182">
            <v>0.45</v>
          </cell>
        </row>
        <row r="183">
          <cell r="A183" t="str">
            <v>C10'</v>
          </cell>
          <cell r="B183" t="str">
            <v>C 10'</v>
          </cell>
          <cell r="C183" t="str">
            <v>Unit</v>
          </cell>
          <cell r="D183">
            <v>30635</v>
          </cell>
          <cell r="E183">
            <v>13700</v>
          </cell>
          <cell r="F183">
            <v>13785.75</v>
          </cell>
          <cell r="G183">
            <v>13700</v>
          </cell>
          <cell r="H183">
            <v>0.45</v>
          </cell>
        </row>
        <row r="184">
          <cell r="A184" t="str">
            <v>C11'</v>
          </cell>
          <cell r="B184" t="str">
            <v>C 11'</v>
          </cell>
          <cell r="C184" t="str">
            <v>Unit</v>
          </cell>
          <cell r="D184">
            <v>30635</v>
          </cell>
          <cell r="E184">
            <v>13700</v>
          </cell>
          <cell r="F184">
            <v>13785.75</v>
          </cell>
          <cell r="G184">
            <v>13700</v>
          </cell>
          <cell r="H184">
            <v>0.45</v>
          </cell>
        </row>
        <row r="185">
          <cell r="E185">
            <v>0</v>
          </cell>
          <cell r="F185">
            <v>0</v>
          </cell>
          <cell r="G185">
            <v>0</v>
          </cell>
        </row>
        <row r="186">
          <cell r="A186" t="str">
            <v>BA1'</v>
          </cell>
          <cell r="B186" t="str">
            <v xml:space="preserve">  Bongkar A 1'</v>
          </cell>
          <cell r="C186" t="str">
            <v>Unit</v>
          </cell>
          <cell r="D186">
            <v>8890</v>
          </cell>
          <cell r="E186">
            <v>4000</v>
          </cell>
          <cell r="F186">
            <v>1600</v>
          </cell>
          <cell r="G186">
            <v>1600</v>
          </cell>
          <cell r="H186">
            <v>0.4</v>
          </cell>
        </row>
        <row r="187">
          <cell r="A187" t="str">
            <v>BA2'</v>
          </cell>
          <cell r="B187" t="str">
            <v xml:space="preserve">  Bongkar A 2'</v>
          </cell>
          <cell r="C187" t="str">
            <v>Unit</v>
          </cell>
          <cell r="D187">
            <v>15270</v>
          </cell>
          <cell r="E187">
            <v>6800</v>
          </cell>
          <cell r="F187">
            <v>2720</v>
          </cell>
          <cell r="G187">
            <v>2700</v>
          </cell>
          <cell r="H187">
            <v>0.4</v>
          </cell>
        </row>
        <row r="188">
          <cell r="A188" t="str">
            <v>BA3'</v>
          </cell>
          <cell r="B188" t="str">
            <v xml:space="preserve">  Bongkar A 3'</v>
          </cell>
          <cell r="C188" t="str">
            <v>Unit</v>
          </cell>
          <cell r="D188">
            <v>15270</v>
          </cell>
          <cell r="E188">
            <v>6800</v>
          </cell>
          <cell r="F188">
            <v>2720</v>
          </cell>
          <cell r="G188">
            <v>2700</v>
          </cell>
          <cell r="H188">
            <v>0.4</v>
          </cell>
        </row>
        <row r="189">
          <cell r="A189" t="str">
            <v>BA4'</v>
          </cell>
          <cell r="B189" t="str">
            <v xml:space="preserve">  Bongkar A 4'</v>
          </cell>
          <cell r="C189" t="str">
            <v>Unit</v>
          </cell>
          <cell r="D189">
            <v>22670</v>
          </cell>
          <cell r="E189">
            <v>10200</v>
          </cell>
          <cell r="F189">
            <v>4080</v>
          </cell>
          <cell r="G189">
            <v>4000</v>
          </cell>
          <cell r="H189">
            <v>0.4</v>
          </cell>
        </row>
        <row r="190">
          <cell r="A190" t="str">
            <v>BA5'</v>
          </cell>
          <cell r="B190" t="str">
            <v xml:space="preserve">  Bongkar A 5'</v>
          </cell>
          <cell r="C190" t="str">
            <v>Unit</v>
          </cell>
          <cell r="D190">
            <v>11435</v>
          </cell>
          <cell r="E190">
            <v>5100</v>
          </cell>
          <cell r="F190">
            <v>2040</v>
          </cell>
          <cell r="G190">
            <v>2000</v>
          </cell>
          <cell r="H190">
            <v>0.4</v>
          </cell>
        </row>
        <row r="191">
          <cell r="A191" t="str">
            <v>BA51'</v>
          </cell>
          <cell r="B191" t="str">
            <v xml:space="preserve">  Bongkar A 5 - 1'</v>
          </cell>
          <cell r="C191" t="str">
            <v>Unit</v>
          </cell>
          <cell r="D191">
            <v>11435</v>
          </cell>
          <cell r="E191">
            <v>5100</v>
          </cell>
          <cell r="F191">
            <v>2040</v>
          </cell>
          <cell r="G191">
            <v>2000</v>
          </cell>
          <cell r="H191">
            <v>0.4</v>
          </cell>
        </row>
        <row r="192">
          <cell r="A192" t="str">
            <v>BA52'</v>
          </cell>
          <cell r="B192" t="str">
            <v xml:space="preserve">  Bongkar A 5 - 2'</v>
          </cell>
          <cell r="C192" t="str">
            <v>Unit</v>
          </cell>
          <cell r="D192">
            <v>11435</v>
          </cell>
          <cell r="E192">
            <v>5100</v>
          </cell>
          <cell r="F192">
            <v>2040</v>
          </cell>
          <cell r="G192">
            <v>2000</v>
          </cell>
          <cell r="H192">
            <v>0.4</v>
          </cell>
        </row>
        <row r="193">
          <cell r="A193" t="str">
            <v>BA53'</v>
          </cell>
          <cell r="B193" t="str">
            <v xml:space="preserve">  Bongkar A 5 - 3'</v>
          </cell>
          <cell r="C193" t="str">
            <v>Unit</v>
          </cell>
          <cell r="D193">
            <v>11435</v>
          </cell>
          <cell r="E193">
            <v>5100</v>
          </cell>
          <cell r="F193">
            <v>2040</v>
          </cell>
          <cell r="G193">
            <v>2000</v>
          </cell>
          <cell r="H193">
            <v>0.4</v>
          </cell>
        </row>
        <row r="194">
          <cell r="A194" t="str">
            <v>BA54'</v>
          </cell>
          <cell r="B194" t="str">
            <v xml:space="preserve">  Bongkar A 5 - 4'</v>
          </cell>
          <cell r="C194" t="str">
            <v>Unit</v>
          </cell>
          <cell r="D194">
            <v>12230</v>
          </cell>
          <cell r="E194">
            <v>5500</v>
          </cell>
          <cell r="F194">
            <v>2200</v>
          </cell>
          <cell r="G194">
            <v>2200</v>
          </cell>
          <cell r="H194">
            <v>0.4</v>
          </cell>
        </row>
        <row r="195">
          <cell r="A195" t="str">
            <v>BA6'</v>
          </cell>
          <cell r="B195" t="str">
            <v xml:space="preserve">  Bongkar A 6'</v>
          </cell>
          <cell r="C195" t="str">
            <v>Unit</v>
          </cell>
          <cell r="D195">
            <v>22670</v>
          </cell>
          <cell r="E195">
            <v>10200</v>
          </cell>
          <cell r="F195">
            <v>4080</v>
          </cell>
          <cell r="G195">
            <v>4000</v>
          </cell>
          <cell r="H195">
            <v>0.4</v>
          </cell>
        </row>
        <row r="196">
          <cell r="A196" t="str">
            <v>BC1'</v>
          </cell>
          <cell r="B196" t="str">
            <v xml:space="preserve">  Bongkar C 1'</v>
          </cell>
          <cell r="C196" t="str">
            <v>Unit</v>
          </cell>
          <cell r="D196">
            <v>24875</v>
          </cell>
          <cell r="E196">
            <v>11100</v>
          </cell>
          <cell r="F196">
            <v>4440</v>
          </cell>
          <cell r="G196">
            <v>4400</v>
          </cell>
          <cell r="H196">
            <v>0.4</v>
          </cell>
        </row>
        <row r="197">
          <cell r="A197" t="str">
            <v>BC1A'</v>
          </cell>
          <cell r="B197" t="str">
            <v xml:space="preserve">  Bongkar C 1 - A'</v>
          </cell>
          <cell r="C197" t="str">
            <v>Unit</v>
          </cell>
          <cell r="D197">
            <v>25905</v>
          </cell>
          <cell r="E197">
            <v>11600</v>
          </cell>
          <cell r="F197">
            <v>4640</v>
          </cell>
          <cell r="G197">
            <v>4600</v>
          </cell>
          <cell r="H197">
            <v>0.4</v>
          </cell>
        </row>
        <row r="198">
          <cell r="A198" t="str">
            <v>BC2'</v>
          </cell>
          <cell r="B198" t="str">
            <v xml:space="preserve">  Bongkar C 2'</v>
          </cell>
          <cell r="C198" t="str">
            <v>Unit</v>
          </cell>
          <cell r="D198">
            <v>30635</v>
          </cell>
          <cell r="E198">
            <v>13700</v>
          </cell>
          <cell r="F198">
            <v>5480</v>
          </cell>
          <cell r="G198">
            <v>5400</v>
          </cell>
          <cell r="H198">
            <v>0.4</v>
          </cell>
        </row>
        <row r="199">
          <cell r="A199" t="str">
            <v>BC2A'</v>
          </cell>
          <cell r="B199" t="str">
            <v xml:space="preserve">  Bongkar C 2 - A'</v>
          </cell>
          <cell r="C199" t="str">
            <v>Unit</v>
          </cell>
          <cell r="D199">
            <v>30635</v>
          </cell>
          <cell r="E199">
            <v>13700</v>
          </cell>
          <cell r="F199">
            <v>5480</v>
          </cell>
          <cell r="G199">
            <v>5400</v>
          </cell>
          <cell r="H199">
            <v>0.4</v>
          </cell>
        </row>
        <row r="200">
          <cell r="A200" t="str">
            <v>BC21'</v>
          </cell>
          <cell r="B200" t="str">
            <v xml:space="preserve">  Bongkar C 2 - 1'</v>
          </cell>
          <cell r="C200" t="str">
            <v>Unit</v>
          </cell>
          <cell r="D200">
            <v>30635</v>
          </cell>
          <cell r="E200">
            <v>13700</v>
          </cell>
          <cell r="F200">
            <v>5480</v>
          </cell>
          <cell r="G200">
            <v>5400</v>
          </cell>
          <cell r="H200">
            <v>0.4</v>
          </cell>
        </row>
        <row r="201">
          <cell r="A201" t="str">
            <v>BC3'</v>
          </cell>
          <cell r="B201" t="str">
            <v xml:space="preserve">  Bongkar C 3'</v>
          </cell>
          <cell r="C201" t="str">
            <v>Unit</v>
          </cell>
          <cell r="D201">
            <v>30635</v>
          </cell>
          <cell r="E201">
            <v>13700</v>
          </cell>
          <cell r="F201">
            <v>5480</v>
          </cell>
          <cell r="G201">
            <v>5400</v>
          </cell>
          <cell r="H201">
            <v>0.4</v>
          </cell>
        </row>
        <row r="202">
          <cell r="A202" t="str">
            <v>BC7'</v>
          </cell>
          <cell r="B202" t="str">
            <v xml:space="preserve">  Bongkar C 7'</v>
          </cell>
          <cell r="C202" t="str">
            <v>Unit</v>
          </cell>
          <cell r="D202">
            <v>30635</v>
          </cell>
          <cell r="E202">
            <v>13700</v>
          </cell>
          <cell r="F202">
            <v>5480</v>
          </cell>
          <cell r="G202">
            <v>5400</v>
          </cell>
          <cell r="H202">
            <v>0.4</v>
          </cell>
        </row>
        <row r="203">
          <cell r="A203" t="str">
            <v>BC7A'</v>
          </cell>
          <cell r="B203" t="str">
            <v xml:space="preserve">  Bongkar C 7 - A'</v>
          </cell>
          <cell r="C203" t="str">
            <v>Unit</v>
          </cell>
          <cell r="D203">
            <v>39410</v>
          </cell>
          <cell r="E203">
            <v>17700</v>
          </cell>
          <cell r="F203">
            <v>7080</v>
          </cell>
          <cell r="G203">
            <v>7000</v>
          </cell>
          <cell r="H203">
            <v>0.4</v>
          </cell>
        </row>
        <row r="204">
          <cell r="A204" t="str">
            <v>BC8'</v>
          </cell>
          <cell r="B204" t="str">
            <v xml:space="preserve">  Bongkar C 8'</v>
          </cell>
          <cell r="C204" t="str">
            <v>Unit</v>
          </cell>
          <cell r="D204">
            <v>64765</v>
          </cell>
          <cell r="E204">
            <v>29100</v>
          </cell>
          <cell r="F204">
            <v>11640</v>
          </cell>
          <cell r="G204">
            <v>11600</v>
          </cell>
          <cell r="H204">
            <v>0.4</v>
          </cell>
        </row>
        <row r="205">
          <cell r="A205" t="str">
            <v>BC8A'</v>
          </cell>
          <cell r="B205" t="str">
            <v xml:space="preserve">  Bongkar C 8 - A'</v>
          </cell>
          <cell r="C205" t="str">
            <v>Unit</v>
          </cell>
          <cell r="D205">
            <v>64765</v>
          </cell>
          <cell r="E205">
            <v>29100</v>
          </cell>
          <cell r="F205">
            <v>11640</v>
          </cell>
          <cell r="G205">
            <v>11600</v>
          </cell>
          <cell r="H205">
            <v>0.4</v>
          </cell>
        </row>
        <row r="206">
          <cell r="A206" t="str">
            <v>BC8B'</v>
          </cell>
          <cell r="B206" t="str">
            <v xml:space="preserve">  Bongkar C 8 -   B'</v>
          </cell>
          <cell r="C206" t="str">
            <v>Unit</v>
          </cell>
          <cell r="D206">
            <v>64765</v>
          </cell>
          <cell r="E206">
            <v>29100</v>
          </cell>
          <cell r="F206">
            <v>11640</v>
          </cell>
          <cell r="G206">
            <v>11600</v>
          </cell>
          <cell r="H206">
            <v>0.4</v>
          </cell>
        </row>
        <row r="207">
          <cell r="A207" t="str">
            <v>BC8C'</v>
          </cell>
          <cell r="B207" t="str">
            <v xml:space="preserve">  Bongkar C 8 - C'</v>
          </cell>
          <cell r="C207" t="str">
            <v>Unit</v>
          </cell>
          <cell r="D207">
            <v>102660</v>
          </cell>
          <cell r="E207">
            <v>46100</v>
          </cell>
          <cell r="F207">
            <v>18440</v>
          </cell>
          <cell r="G207">
            <v>18400</v>
          </cell>
          <cell r="H207">
            <v>0.4</v>
          </cell>
        </row>
        <row r="208">
          <cell r="A208" t="str">
            <v>BC9'</v>
          </cell>
          <cell r="B208" t="str">
            <v xml:space="preserve">  Bongkar C 9'</v>
          </cell>
          <cell r="C208" t="str">
            <v>Unit</v>
          </cell>
          <cell r="D208">
            <v>24875</v>
          </cell>
          <cell r="E208">
            <v>11100</v>
          </cell>
          <cell r="F208">
            <v>4440</v>
          </cell>
          <cell r="G208">
            <v>4400</v>
          </cell>
          <cell r="H208">
            <v>0.4</v>
          </cell>
        </row>
        <row r="209">
          <cell r="A209" t="str">
            <v>BC10'</v>
          </cell>
          <cell r="B209" t="str">
            <v xml:space="preserve">  Bongkar C 10'</v>
          </cell>
          <cell r="C209" t="str">
            <v>Unit</v>
          </cell>
          <cell r="D209">
            <v>30635</v>
          </cell>
          <cell r="E209">
            <v>13700</v>
          </cell>
          <cell r="F209">
            <v>5480</v>
          </cell>
          <cell r="G209">
            <v>5400</v>
          </cell>
          <cell r="H209">
            <v>0.4</v>
          </cell>
        </row>
        <row r="210">
          <cell r="A210" t="str">
            <v>C11'</v>
          </cell>
          <cell r="B210" t="str">
            <v xml:space="preserve">  Bongkar C 11'</v>
          </cell>
          <cell r="C210" t="str">
            <v>Unit</v>
          </cell>
          <cell r="D210">
            <v>30635</v>
          </cell>
          <cell r="E210">
            <v>13700</v>
          </cell>
          <cell r="F210">
            <v>5480</v>
          </cell>
          <cell r="G210">
            <v>5400</v>
          </cell>
          <cell r="H210">
            <v>0.4</v>
          </cell>
        </row>
        <row r="211">
          <cell r="E211">
            <v>0</v>
          </cell>
          <cell r="F211">
            <v>0</v>
          </cell>
          <cell r="G211">
            <v>0</v>
          </cell>
        </row>
        <row r="212">
          <cell r="B212" t="str">
            <v>KONSTRUKSI JTM 3 PHASA DOUBLE SIRKUIT</v>
          </cell>
          <cell r="E212">
            <v>0</v>
          </cell>
          <cell r="F212">
            <v>0</v>
          </cell>
          <cell r="G212">
            <v>0</v>
          </cell>
        </row>
        <row r="213">
          <cell r="A213" t="str">
            <v>DC1</v>
          </cell>
          <cell r="B213" t="str">
            <v>DC 1</v>
          </cell>
          <cell r="C213" t="str">
            <v>Unit</v>
          </cell>
          <cell r="D213">
            <v>52500</v>
          </cell>
          <cell r="E213">
            <v>23600</v>
          </cell>
          <cell r="F213">
            <v>23625</v>
          </cell>
          <cell r="G213">
            <v>23600</v>
          </cell>
          <cell r="H213">
            <v>0.45</v>
          </cell>
        </row>
        <row r="214">
          <cell r="A214" t="str">
            <v>DC2</v>
          </cell>
          <cell r="B214" t="str">
            <v>DC 2</v>
          </cell>
          <cell r="C214" t="str">
            <v>Unit</v>
          </cell>
          <cell r="D214">
            <v>63940</v>
          </cell>
          <cell r="E214">
            <v>28700</v>
          </cell>
          <cell r="F214">
            <v>28773</v>
          </cell>
          <cell r="G214">
            <v>28700</v>
          </cell>
          <cell r="H214">
            <v>0.45</v>
          </cell>
        </row>
        <row r="215">
          <cell r="A215" t="str">
            <v>DC3</v>
          </cell>
          <cell r="B215" t="str">
            <v>DC 3</v>
          </cell>
          <cell r="C215" t="str">
            <v>Unit</v>
          </cell>
          <cell r="D215">
            <v>63940</v>
          </cell>
          <cell r="E215">
            <v>28700</v>
          </cell>
          <cell r="F215">
            <v>28773</v>
          </cell>
          <cell r="G215">
            <v>28700</v>
          </cell>
          <cell r="H215">
            <v>0.45</v>
          </cell>
        </row>
        <row r="216">
          <cell r="A216" t="str">
            <v>DC4</v>
          </cell>
          <cell r="B216" t="str">
            <v>DC 4</v>
          </cell>
          <cell r="C216" t="str">
            <v>Unit</v>
          </cell>
          <cell r="D216">
            <v>63940</v>
          </cell>
          <cell r="E216">
            <v>28700</v>
          </cell>
          <cell r="F216">
            <v>28773</v>
          </cell>
          <cell r="G216">
            <v>28700</v>
          </cell>
          <cell r="H216">
            <v>0.45</v>
          </cell>
        </row>
        <row r="217">
          <cell r="A217" t="str">
            <v>DC5</v>
          </cell>
          <cell r="B217" t="str">
            <v>DC 5</v>
          </cell>
          <cell r="C217" t="str">
            <v>Unit</v>
          </cell>
          <cell r="D217">
            <v>63940</v>
          </cell>
          <cell r="E217">
            <v>28700</v>
          </cell>
          <cell r="F217">
            <v>28773</v>
          </cell>
          <cell r="G217">
            <v>28700</v>
          </cell>
          <cell r="H217">
            <v>0.45</v>
          </cell>
        </row>
        <row r="218">
          <cell r="E218">
            <v>0</v>
          </cell>
          <cell r="F218">
            <v>0</v>
          </cell>
          <cell r="G218">
            <v>0</v>
          </cell>
        </row>
        <row r="219">
          <cell r="A219" t="str">
            <v>BDC1</v>
          </cell>
          <cell r="B219" t="str">
            <v xml:space="preserve">  Bongkar DC 1</v>
          </cell>
          <cell r="C219" t="str">
            <v>Unit</v>
          </cell>
          <cell r="D219">
            <v>52500</v>
          </cell>
          <cell r="E219">
            <v>23600</v>
          </cell>
          <cell r="F219">
            <v>9440</v>
          </cell>
          <cell r="G219">
            <v>9400</v>
          </cell>
          <cell r="H219">
            <v>0.4</v>
          </cell>
        </row>
        <row r="220">
          <cell r="A220" t="str">
            <v>BDC2</v>
          </cell>
          <cell r="B220" t="str">
            <v xml:space="preserve">  Bongkar DC 2</v>
          </cell>
          <cell r="C220" t="str">
            <v>Unit</v>
          </cell>
          <cell r="D220">
            <v>63940</v>
          </cell>
          <cell r="E220">
            <v>28700</v>
          </cell>
          <cell r="F220">
            <v>11480</v>
          </cell>
          <cell r="G220">
            <v>11400</v>
          </cell>
          <cell r="H220">
            <v>0.4</v>
          </cell>
        </row>
        <row r="221">
          <cell r="A221" t="str">
            <v>BDC3</v>
          </cell>
          <cell r="B221" t="str">
            <v xml:space="preserve">  Bongkar DC 3</v>
          </cell>
          <cell r="C221" t="str">
            <v>Unit</v>
          </cell>
          <cell r="D221">
            <v>63940</v>
          </cell>
          <cell r="E221">
            <v>28700</v>
          </cell>
          <cell r="F221">
            <v>11480</v>
          </cell>
          <cell r="G221">
            <v>11400</v>
          </cell>
          <cell r="H221">
            <v>0.4</v>
          </cell>
        </row>
        <row r="222">
          <cell r="A222" t="str">
            <v>BDC4</v>
          </cell>
          <cell r="B222" t="str">
            <v xml:space="preserve">  Bongkar DC 4</v>
          </cell>
          <cell r="C222" t="str">
            <v>Unit</v>
          </cell>
          <cell r="D222">
            <v>63940</v>
          </cell>
          <cell r="E222">
            <v>28700</v>
          </cell>
          <cell r="F222">
            <v>11480</v>
          </cell>
          <cell r="G222">
            <v>11400</v>
          </cell>
          <cell r="H222">
            <v>0.4</v>
          </cell>
        </row>
        <row r="223">
          <cell r="A223" t="str">
            <v>BDC5</v>
          </cell>
          <cell r="B223" t="str">
            <v xml:space="preserve">  Bongkar DC 5</v>
          </cell>
          <cell r="C223" t="str">
            <v>Unit</v>
          </cell>
          <cell r="D223">
            <v>63940</v>
          </cell>
          <cell r="E223">
            <v>28700</v>
          </cell>
          <cell r="F223">
            <v>11480</v>
          </cell>
          <cell r="G223">
            <v>11400</v>
          </cell>
          <cell r="H223">
            <v>0.4</v>
          </cell>
        </row>
        <row r="224">
          <cell r="E224">
            <v>0</v>
          </cell>
          <cell r="F224">
            <v>0</v>
          </cell>
          <cell r="G224">
            <v>0</v>
          </cell>
        </row>
        <row r="225">
          <cell r="B225" t="str">
            <v>PENARIKAN KAWAT JTM 3 / 1-3 PHASA u/50 METER</v>
          </cell>
          <cell r="E225">
            <v>0</v>
          </cell>
          <cell r="F225">
            <v>0</v>
          </cell>
          <cell r="G225">
            <v>0</v>
          </cell>
        </row>
        <row r="226">
          <cell r="A226" t="str">
            <v>mk32415</v>
          </cell>
          <cell r="B226" t="str">
            <v xml:space="preserve">Tarik TM 3 x A3C 240  + N 150 </v>
          </cell>
          <cell r="C226" t="str">
            <v>Span</v>
          </cell>
          <cell r="D226">
            <v>192920</v>
          </cell>
          <cell r="E226">
            <v>77100</v>
          </cell>
          <cell r="F226">
            <v>77168</v>
          </cell>
          <cell r="G226">
            <v>77100</v>
          </cell>
          <cell r="H226">
            <v>0.4</v>
          </cell>
        </row>
        <row r="227">
          <cell r="A227" t="str">
            <v>mk32412</v>
          </cell>
          <cell r="B227" t="str">
            <v xml:space="preserve">Tarik TM 3 x A3C 240  + N 120 </v>
          </cell>
          <cell r="C227" t="str">
            <v>Span</v>
          </cell>
          <cell r="D227">
            <v>192920</v>
          </cell>
          <cell r="E227">
            <v>77100</v>
          </cell>
          <cell r="F227">
            <v>77168</v>
          </cell>
          <cell r="G227">
            <v>77100</v>
          </cell>
          <cell r="H227">
            <v>0.4</v>
          </cell>
        </row>
        <row r="228">
          <cell r="A228" t="str">
            <v>mk324</v>
          </cell>
          <cell r="B228" t="str">
            <v xml:space="preserve">Tarik TM 3 x A3C 240 </v>
          </cell>
          <cell r="C228" t="str">
            <v>Span</v>
          </cell>
          <cell r="D228">
            <v>158470</v>
          </cell>
          <cell r="E228">
            <v>63300</v>
          </cell>
          <cell r="F228">
            <v>63388</v>
          </cell>
          <cell r="G228">
            <v>63300</v>
          </cell>
          <cell r="H228">
            <v>0.4</v>
          </cell>
        </row>
        <row r="229">
          <cell r="A229" t="str">
            <v>mk224</v>
          </cell>
          <cell r="B229" t="str">
            <v xml:space="preserve">Tarik TM 2 x A3C 240 </v>
          </cell>
          <cell r="C229" t="str">
            <v>Span</v>
          </cell>
          <cell r="D229">
            <v>106795</v>
          </cell>
          <cell r="E229">
            <v>48000</v>
          </cell>
          <cell r="F229">
            <v>42718</v>
          </cell>
          <cell r="G229">
            <v>42700</v>
          </cell>
          <cell r="H229">
            <v>0.4</v>
          </cell>
        </row>
        <row r="230">
          <cell r="A230" t="str">
            <v>mk31515</v>
          </cell>
          <cell r="B230" t="str">
            <v xml:space="preserve">Tarik TM 3 x A3C 150  + N 150 </v>
          </cell>
          <cell r="C230" t="str">
            <v>Span</v>
          </cell>
          <cell r="D230">
            <v>141245</v>
          </cell>
          <cell r="E230">
            <v>56400</v>
          </cell>
          <cell r="F230">
            <v>56498</v>
          </cell>
          <cell r="G230">
            <v>56400</v>
          </cell>
          <cell r="H230">
            <v>0.4</v>
          </cell>
        </row>
        <row r="231">
          <cell r="A231" t="str">
            <v>mk3157</v>
          </cell>
          <cell r="B231" t="str">
            <v xml:space="preserve">Tarik TM 3 x A3C 150  + N 70 </v>
          </cell>
          <cell r="C231" t="str">
            <v>Span</v>
          </cell>
          <cell r="D231">
            <v>141245</v>
          </cell>
          <cell r="E231">
            <v>56400</v>
          </cell>
          <cell r="F231">
            <v>56498</v>
          </cell>
          <cell r="G231">
            <v>56400</v>
          </cell>
          <cell r="H231">
            <v>0.4</v>
          </cell>
        </row>
        <row r="232">
          <cell r="A232" t="str">
            <v>mk315</v>
          </cell>
          <cell r="B232" t="str">
            <v xml:space="preserve">Tarik TM 3 x A3C 150 </v>
          </cell>
          <cell r="C232" t="str">
            <v>Span</v>
          </cell>
          <cell r="D232">
            <v>124020</v>
          </cell>
          <cell r="E232">
            <v>55800</v>
          </cell>
          <cell r="F232">
            <v>49608</v>
          </cell>
          <cell r="G232">
            <v>49600</v>
          </cell>
          <cell r="H232">
            <v>0.4</v>
          </cell>
        </row>
        <row r="233">
          <cell r="A233" t="str">
            <v>mk215</v>
          </cell>
          <cell r="B233" t="str">
            <v xml:space="preserve">Tarik TM 2 x A3C 150 </v>
          </cell>
          <cell r="C233" t="str">
            <v>Span</v>
          </cell>
          <cell r="D233">
            <v>98185</v>
          </cell>
          <cell r="E233">
            <v>44100</v>
          </cell>
          <cell r="F233">
            <v>39274</v>
          </cell>
          <cell r="G233">
            <v>39200</v>
          </cell>
          <cell r="H233">
            <v>0.4</v>
          </cell>
        </row>
        <row r="234">
          <cell r="A234" t="str">
            <v>mk377</v>
          </cell>
          <cell r="B234" t="str">
            <v xml:space="preserve">Tarik TM 3 x A3C 70  + N 70 </v>
          </cell>
          <cell r="C234" t="str">
            <v>Span</v>
          </cell>
          <cell r="D234">
            <v>124020</v>
          </cell>
          <cell r="E234">
            <v>55800</v>
          </cell>
          <cell r="F234">
            <v>49608</v>
          </cell>
          <cell r="G234">
            <v>49600</v>
          </cell>
          <cell r="H234">
            <v>0.4</v>
          </cell>
        </row>
        <row r="235">
          <cell r="A235" t="str">
            <v>mk375</v>
          </cell>
          <cell r="B235" t="str">
            <v xml:space="preserve">Tarik TM 3 x A3C 70  + N 50 </v>
          </cell>
          <cell r="C235" t="str">
            <v>Span</v>
          </cell>
          <cell r="D235">
            <v>115410</v>
          </cell>
          <cell r="E235">
            <v>51900</v>
          </cell>
          <cell r="F235">
            <v>46164</v>
          </cell>
          <cell r="G235">
            <v>46100</v>
          </cell>
          <cell r="H235">
            <v>0.4</v>
          </cell>
        </row>
        <row r="236">
          <cell r="A236" t="str">
            <v>mk3735</v>
          </cell>
          <cell r="B236" t="str">
            <v xml:space="preserve">Tarik TM 3 x A3C 70  + N 35 </v>
          </cell>
          <cell r="C236" t="str">
            <v>Span</v>
          </cell>
          <cell r="D236">
            <v>115410</v>
          </cell>
          <cell r="E236">
            <v>51900</v>
          </cell>
          <cell r="F236">
            <v>46164</v>
          </cell>
          <cell r="G236">
            <v>46100</v>
          </cell>
          <cell r="H236">
            <v>0.4</v>
          </cell>
        </row>
        <row r="237">
          <cell r="A237" t="str">
            <v>mk37</v>
          </cell>
          <cell r="B237" t="str">
            <v xml:space="preserve">Tarik TM 3 x A3C 70 </v>
          </cell>
          <cell r="C237" t="str">
            <v>Span</v>
          </cell>
          <cell r="D237">
            <v>106795</v>
          </cell>
          <cell r="E237">
            <v>48000</v>
          </cell>
          <cell r="F237">
            <v>42718</v>
          </cell>
          <cell r="G237">
            <v>42700</v>
          </cell>
          <cell r="H237">
            <v>0.4</v>
          </cell>
        </row>
        <row r="238">
          <cell r="A238" t="str">
            <v>mk27</v>
          </cell>
          <cell r="B238" t="str">
            <v xml:space="preserve">Tarik TM 2 x A3C 70 </v>
          </cell>
          <cell r="C238" t="str">
            <v>Span</v>
          </cell>
          <cell r="D238">
            <v>72345</v>
          </cell>
          <cell r="E238">
            <v>32500</v>
          </cell>
          <cell r="F238">
            <v>28938</v>
          </cell>
          <cell r="G238">
            <v>28900</v>
          </cell>
          <cell r="H238">
            <v>0.4</v>
          </cell>
        </row>
        <row r="239">
          <cell r="A239" t="str">
            <v>mk33535</v>
          </cell>
          <cell r="B239" t="str">
            <v xml:space="preserve">Tarik TM 3 x A3C 35  + N 35 </v>
          </cell>
          <cell r="C239" t="str">
            <v>Span</v>
          </cell>
          <cell r="D239">
            <v>89570</v>
          </cell>
          <cell r="E239">
            <v>40300</v>
          </cell>
          <cell r="F239">
            <v>35828</v>
          </cell>
          <cell r="G239">
            <v>35800</v>
          </cell>
          <cell r="H239">
            <v>0.4</v>
          </cell>
        </row>
        <row r="240">
          <cell r="A240" t="str">
            <v>mk335</v>
          </cell>
          <cell r="B240" t="str">
            <v xml:space="preserve">Tarik TM 3 x A3C 35 </v>
          </cell>
          <cell r="C240" t="str">
            <v>Span</v>
          </cell>
          <cell r="D240">
            <v>72345</v>
          </cell>
          <cell r="E240">
            <v>32500</v>
          </cell>
          <cell r="F240">
            <v>28938</v>
          </cell>
          <cell r="G240">
            <v>28900</v>
          </cell>
          <cell r="H240">
            <v>0.4</v>
          </cell>
        </row>
        <row r="241">
          <cell r="A241" t="str">
            <v>mk235</v>
          </cell>
          <cell r="B241" t="str">
            <v xml:space="preserve">Tarik TM 2 x A3C 35 </v>
          </cell>
          <cell r="C241" t="str">
            <v>Span</v>
          </cell>
          <cell r="D241">
            <v>55120</v>
          </cell>
          <cell r="E241">
            <v>24800</v>
          </cell>
          <cell r="F241">
            <v>22048</v>
          </cell>
          <cell r="G241">
            <v>22000</v>
          </cell>
          <cell r="H241">
            <v>0.4</v>
          </cell>
        </row>
        <row r="242">
          <cell r="A242" t="str">
            <v>mk1157</v>
          </cell>
          <cell r="B242" t="str">
            <v xml:space="preserve">Tarik TM 1 x A3C 150  + N 70 </v>
          </cell>
          <cell r="C242" t="str">
            <v>Span</v>
          </cell>
          <cell r="D242">
            <v>106795</v>
          </cell>
          <cell r="E242">
            <v>48000</v>
          </cell>
          <cell r="F242">
            <v>42718</v>
          </cell>
          <cell r="G242">
            <v>42700</v>
          </cell>
          <cell r="H242">
            <v>0.4</v>
          </cell>
        </row>
        <row r="243">
          <cell r="A243" t="str">
            <v>mk1127</v>
          </cell>
          <cell r="B243" t="str">
            <v xml:space="preserve">Tarik TM 1 x A3C 120  + N 70 </v>
          </cell>
          <cell r="C243" t="str">
            <v>Span</v>
          </cell>
          <cell r="D243">
            <v>98185</v>
          </cell>
          <cell r="E243">
            <v>44100</v>
          </cell>
          <cell r="F243">
            <v>39274</v>
          </cell>
          <cell r="G243">
            <v>39200</v>
          </cell>
          <cell r="H243">
            <v>0.4</v>
          </cell>
        </row>
        <row r="244">
          <cell r="A244" t="str">
            <v>mkl177</v>
          </cell>
          <cell r="B244" t="str">
            <v xml:space="preserve">Tarik TM 1 x A3C 70  + N 70 </v>
          </cell>
          <cell r="C244" t="str">
            <v>Span</v>
          </cell>
          <cell r="D244">
            <v>89570</v>
          </cell>
          <cell r="E244">
            <v>40300</v>
          </cell>
          <cell r="F244">
            <v>35828</v>
          </cell>
          <cell r="G244">
            <v>35800</v>
          </cell>
          <cell r="H244">
            <v>0.4</v>
          </cell>
        </row>
        <row r="245">
          <cell r="A245" t="str">
            <v>mk175</v>
          </cell>
          <cell r="B245" t="str">
            <v xml:space="preserve">Tarik TM 1 x A3C 70  + N 50 </v>
          </cell>
          <cell r="C245" t="str">
            <v>Span</v>
          </cell>
          <cell r="D245">
            <v>89570</v>
          </cell>
          <cell r="E245">
            <v>40300</v>
          </cell>
          <cell r="F245">
            <v>35828</v>
          </cell>
          <cell r="G245">
            <v>35800</v>
          </cell>
          <cell r="H245">
            <v>0.4</v>
          </cell>
        </row>
        <row r="246">
          <cell r="A246" t="str">
            <v>mk1735</v>
          </cell>
          <cell r="B246" t="str">
            <v xml:space="preserve">Tarik TM 1 x A3C 70  + N 35 </v>
          </cell>
          <cell r="C246" t="str">
            <v>Span</v>
          </cell>
          <cell r="D246">
            <v>72345</v>
          </cell>
          <cell r="E246">
            <v>32500</v>
          </cell>
          <cell r="F246">
            <v>28938</v>
          </cell>
          <cell r="G246">
            <v>28900</v>
          </cell>
          <cell r="H246">
            <v>0.4</v>
          </cell>
        </row>
        <row r="247">
          <cell r="A247" t="str">
            <v>mk13535</v>
          </cell>
          <cell r="B247" t="str">
            <v xml:space="preserve">Tarik TM 1 x A3C 35  + N 35 </v>
          </cell>
          <cell r="C247" t="str">
            <v>Span</v>
          </cell>
          <cell r="D247">
            <v>55120</v>
          </cell>
          <cell r="E247">
            <v>24800</v>
          </cell>
          <cell r="F247">
            <v>22048</v>
          </cell>
          <cell r="G247">
            <v>22000</v>
          </cell>
          <cell r="H247">
            <v>0.4</v>
          </cell>
        </row>
        <row r="248">
          <cell r="A248" t="str">
            <v>mk17</v>
          </cell>
          <cell r="B248" t="str">
            <v xml:space="preserve">Tarik TM 1 x A3C 70  </v>
          </cell>
          <cell r="C248" t="str">
            <v>Span</v>
          </cell>
          <cell r="D248">
            <v>46510</v>
          </cell>
          <cell r="E248">
            <v>20900</v>
          </cell>
          <cell r="F248">
            <v>18604</v>
          </cell>
          <cell r="G248">
            <v>18600</v>
          </cell>
          <cell r="H248">
            <v>0.4</v>
          </cell>
        </row>
        <row r="249">
          <cell r="A249" t="str">
            <v>mk15</v>
          </cell>
          <cell r="B249" t="str">
            <v xml:space="preserve">Tarik TM 1 x A3C 50 </v>
          </cell>
          <cell r="C249" t="str">
            <v>Span</v>
          </cell>
          <cell r="D249">
            <v>46510</v>
          </cell>
          <cell r="E249">
            <v>20900</v>
          </cell>
          <cell r="F249">
            <v>18604</v>
          </cell>
          <cell r="G249">
            <v>18600</v>
          </cell>
          <cell r="H249">
            <v>0.4</v>
          </cell>
        </row>
        <row r="250">
          <cell r="A250" t="str">
            <v>mk135</v>
          </cell>
          <cell r="B250" t="str">
            <v xml:space="preserve">Tarik TM 1 x A3C 35 </v>
          </cell>
          <cell r="C250" t="str">
            <v>Span</v>
          </cell>
          <cell r="D250">
            <v>37895</v>
          </cell>
          <cell r="E250">
            <v>17000</v>
          </cell>
          <cell r="F250">
            <v>15158</v>
          </cell>
          <cell r="G250">
            <v>15100</v>
          </cell>
          <cell r="H250">
            <v>0.4</v>
          </cell>
        </row>
        <row r="251">
          <cell r="A251" t="str">
            <v>mk115</v>
          </cell>
          <cell r="B251" t="str">
            <v xml:space="preserve">Tarik TM 1 x A3C 150 </v>
          </cell>
          <cell r="C251" t="str">
            <v>Span</v>
          </cell>
          <cell r="D251">
            <v>49092.5</v>
          </cell>
          <cell r="F251">
            <v>19637</v>
          </cell>
          <cell r="G251">
            <v>19600</v>
          </cell>
          <cell r="H251">
            <v>0.4</v>
          </cell>
        </row>
        <row r="252">
          <cell r="A252" t="str">
            <v>mk350</v>
          </cell>
          <cell r="B252" t="str">
            <v xml:space="preserve">Tarik TM 3 x A3C 50 </v>
          </cell>
          <cell r="C252" t="str">
            <v>Span</v>
          </cell>
          <cell r="F252">
            <v>40000</v>
          </cell>
          <cell r="G252">
            <v>40000</v>
          </cell>
        </row>
        <row r="253">
          <cell r="A253" t="str">
            <v>mk124</v>
          </cell>
          <cell r="B253" t="str">
            <v>Tarik TM 1 x A3C 240</v>
          </cell>
          <cell r="C253" t="str">
            <v>Span</v>
          </cell>
          <cell r="F253">
            <v>22000</v>
          </cell>
          <cell r="G253">
            <v>22000</v>
          </cell>
        </row>
        <row r="254">
          <cell r="E254">
            <v>0</v>
          </cell>
          <cell r="F254">
            <v>0</v>
          </cell>
          <cell r="G254">
            <v>0</v>
          </cell>
        </row>
        <row r="255">
          <cell r="A255" t="str">
            <v>smk32415</v>
          </cell>
          <cell r="B255" t="str">
            <v xml:space="preserve">Saging TM 3 x A3C 240  + N 150 </v>
          </cell>
          <cell r="C255" t="str">
            <v>Span</v>
          </cell>
          <cell r="D255">
            <v>192920</v>
          </cell>
          <cell r="E255">
            <v>77100</v>
          </cell>
          <cell r="F255">
            <v>77168</v>
          </cell>
          <cell r="G255">
            <v>38550</v>
          </cell>
          <cell r="H255">
            <v>0.4</v>
          </cell>
        </row>
        <row r="256">
          <cell r="A256" t="str">
            <v>smk32412</v>
          </cell>
          <cell r="B256" t="str">
            <v xml:space="preserve">Saging TM 3 x A3C 240  + N 120 </v>
          </cell>
          <cell r="C256" t="str">
            <v>Span</v>
          </cell>
          <cell r="D256">
            <v>192920</v>
          </cell>
          <cell r="E256">
            <v>77100</v>
          </cell>
          <cell r="F256">
            <v>77168</v>
          </cell>
          <cell r="G256">
            <v>38550</v>
          </cell>
          <cell r="H256">
            <v>0.4</v>
          </cell>
        </row>
        <row r="257">
          <cell r="A257" t="str">
            <v>smk324</v>
          </cell>
          <cell r="B257" t="str">
            <v xml:space="preserve">Saging TM 3 x A3C 240 </v>
          </cell>
          <cell r="C257" t="str">
            <v>Span</v>
          </cell>
          <cell r="D257">
            <v>158470</v>
          </cell>
          <cell r="E257">
            <v>63300</v>
          </cell>
          <cell r="F257">
            <v>63388</v>
          </cell>
          <cell r="G257">
            <v>31650</v>
          </cell>
          <cell r="H257">
            <v>0.4</v>
          </cell>
        </row>
        <row r="258">
          <cell r="A258" t="str">
            <v>smk224</v>
          </cell>
          <cell r="B258" t="str">
            <v xml:space="preserve">Saging TM 2 x A3C 240 </v>
          </cell>
          <cell r="C258" t="str">
            <v>Span</v>
          </cell>
          <cell r="D258">
            <v>106795</v>
          </cell>
          <cell r="E258">
            <v>48000</v>
          </cell>
          <cell r="F258">
            <v>42718</v>
          </cell>
          <cell r="G258">
            <v>21350</v>
          </cell>
          <cell r="H258">
            <v>0.4</v>
          </cell>
        </row>
        <row r="259">
          <cell r="A259" t="str">
            <v>smk31515</v>
          </cell>
          <cell r="B259" t="str">
            <v xml:space="preserve">Saging TM 3 x A3C 150  + N 150 </v>
          </cell>
          <cell r="C259" t="str">
            <v>Span</v>
          </cell>
          <cell r="D259">
            <v>141245</v>
          </cell>
          <cell r="E259">
            <v>56400</v>
          </cell>
          <cell r="F259">
            <v>56498</v>
          </cell>
          <cell r="G259">
            <v>28200</v>
          </cell>
          <cell r="H259">
            <v>0.4</v>
          </cell>
        </row>
        <row r="260">
          <cell r="A260" t="str">
            <v>smk3157</v>
          </cell>
          <cell r="B260" t="str">
            <v xml:space="preserve">Saging TM 3 x A3C 150  + N 70 </v>
          </cell>
          <cell r="C260" t="str">
            <v>Span</v>
          </cell>
          <cell r="D260">
            <v>141245</v>
          </cell>
          <cell r="E260">
            <v>56400</v>
          </cell>
          <cell r="F260">
            <v>56498</v>
          </cell>
          <cell r="G260">
            <v>28200</v>
          </cell>
          <cell r="H260">
            <v>0.4</v>
          </cell>
        </row>
        <row r="261">
          <cell r="A261" t="str">
            <v>smk315</v>
          </cell>
          <cell r="B261" t="str">
            <v xml:space="preserve">Saging TM 3 x A3C 150 </v>
          </cell>
          <cell r="C261" t="str">
            <v>Span</v>
          </cell>
          <cell r="D261">
            <v>124020</v>
          </cell>
          <cell r="E261">
            <v>55800</v>
          </cell>
          <cell r="F261">
            <v>49608</v>
          </cell>
          <cell r="G261">
            <v>24800</v>
          </cell>
          <cell r="H261">
            <v>0.4</v>
          </cell>
        </row>
        <row r="262">
          <cell r="A262" t="str">
            <v>smk215</v>
          </cell>
          <cell r="B262" t="str">
            <v xml:space="preserve">Saging TM 2 x A3C 150 </v>
          </cell>
          <cell r="C262" t="str">
            <v>Span</v>
          </cell>
          <cell r="D262">
            <v>98185</v>
          </cell>
          <cell r="E262">
            <v>44100</v>
          </cell>
          <cell r="F262">
            <v>39274</v>
          </cell>
          <cell r="G262">
            <v>19600</v>
          </cell>
          <cell r="H262">
            <v>0.4</v>
          </cell>
        </row>
        <row r="263">
          <cell r="A263" t="str">
            <v>smk377</v>
          </cell>
          <cell r="B263" t="str">
            <v xml:space="preserve">Saging TM 3 x A3C 70  + N 70 </v>
          </cell>
          <cell r="C263" t="str">
            <v>Span</v>
          </cell>
          <cell r="D263">
            <v>124020</v>
          </cell>
          <cell r="E263">
            <v>55800</v>
          </cell>
          <cell r="F263">
            <v>49608</v>
          </cell>
          <cell r="G263">
            <v>24800</v>
          </cell>
          <cell r="H263">
            <v>0.4</v>
          </cell>
        </row>
        <row r="264">
          <cell r="A264" t="str">
            <v>smk375</v>
          </cell>
          <cell r="B264" t="str">
            <v xml:space="preserve">Saging TM 3 x A3C 70  + N 50 </v>
          </cell>
          <cell r="C264" t="str">
            <v>Span</v>
          </cell>
          <cell r="D264">
            <v>115410</v>
          </cell>
          <cell r="E264">
            <v>51900</v>
          </cell>
          <cell r="F264">
            <v>46164</v>
          </cell>
          <cell r="G264">
            <v>23050</v>
          </cell>
          <cell r="H264">
            <v>0.4</v>
          </cell>
        </row>
        <row r="265">
          <cell r="A265" t="str">
            <v>smk3735</v>
          </cell>
          <cell r="B265" t="str">
            <v xml:space="preserve">Saging TM 3 x A3C 70  + N 35 </v>
          </cell>
          <cell r="C265" t="str">
            <v>Span</v>
          </cell>
          <cell r="D265">
            <v>115410</v>
          </cell>
          <cell r="E265">
            <v>51900</v>
          </cell>
          <cell r="F265">
            <v>46164</v>
          </cell>
          <cell r="G265">
            <v>23050</v>
          </cell>
          <cell r="H265">
            <v>0.4</v>
          </cell>
        </row>
        <row r="266">
          <cell r="A266" t="str">
            <v>smk37</v>
          </cell>
          <cell r="B266" t="str">
            <v xml:space="preserve">Saging TM 3 x A3C 70 </v>
          </cell>
          <cell r="C266" t="str">
            <v>Span</v>
          </cell>
          <cell r="D266">
            <v>106795</v>
          </cell>
          <cell r="E266">
            <v>48000</v>
          </cell>
          <cell r="F266">
            <v>42718</v>
          </cell>
          <cell r="G266">
            <v>21350</v>
          </cell>
          <cell r="H266">
            <v>0.4</v>
          </cell>
        </row>
        <row r="267">
          <cell r="A267" t="str">
            <v>smk27</v>
          </cell>
          <cell r="B267" t="str">
            <v xml:space="preserve">Saging TM 2 x A3C 70 </v>
          </cell>
          <cell r="C267" t="str">
            <v>Span</v>
          </cell>
          <cell r="D267">
            <v>72345</v>
          </cell>
          <cell r="E267">
            <v>32500</v>
          </cell>
          <cell r="F267">
            <v>28938</v>
          </cell>
          <cell r="G267">
            <v>14450</v>
          </cell>
          <cell r="H267">
            <v>0.4</v>
          </cell>
        </row>
        <row r="268">
          <cell r="A268" t="str">
            <v>smk33535</v>
          </cell>
          <cell r="B268" t="str">
            <v xml:space="preserve">Saging TM 3 x A3C 35  + N 35 </v>
          </cell>
          <cell r="C268" t="str">
            <v>Span</v>
          </cell>
          <cell r="D268">
            <v>89570</v>
          </cell>
          <cell r="E268">
            <v>40300</v>
          </cell>
          <cell r="F268">
            <v>35828</v>
          </cell>
          <cell r="G268">
            <v>17900</v>
          </cell>
          <cell r="H268">
            <v>0.4</v>
          </cell>
        </row>
        <row r="269">
          <cell r="A269" t="str">
            <v>smk335</v>
          </cell>
          <cell r="B269" t="str">
            <v xml:space="preserve">Saging TM 3 x A3C 35 </v>
          </cell>
          <cell r="C269" t="str">
            <v>Span</v>
          </cell>
          <cell r="D269">
            <v>72345</v>
          </cell>
          <cell r="E269">
            <v>32500</v>
          </cell>
          <cell r="F269">
            <v>28938</v>
          </cell>
          <cell r="G269">
            <v>14450</v>
          </cell>
          <cell r="H269">
            <v>0.4</v>
          </cell>
        </row>
        <row r="270">
          <cell r="A270" t="str">
            <v>smk235</v>
          </cell>
          <cell r="B270" t="str">
            <v xml:space="preserve">Saging TM 2 x A3C 35 </v>
          </cell>
          <cell r="C270" t="str">
            <v>Span</v>
          </cell>
          <cell r="D270">
            <v>55120</v>
          </cell>
          <cell r="E270">
            <v>24800</v>
          </cell>
          <cell r="F270">
            <v>22048</v>
          </cell>
          <cell r="G270">
            <v>11000</v>
          </cell>
          <cell r="H270">
            <v>0.4</v>
          </cell>
        </row>
        <row r="271">
          <cell r="A271" t="str">
            <v>smk1157</v>
          </cell>
          <cell r="B271" t="str">
            <v xml:space="preserve">Saging TM 1 x A3C 150  + N 70 </v>
          </cell>
          <cell r="C271" t="str">
            <v>Span</v>
          </cell>
          <cell r="D271">
            <v>106795</v>
          </cell>
          <cell r="E271">
            <v>48000</v>
          </cell>
          <cell r="F271">
            <v>42718</v>
          </cell>
          <cell r="G271">
            <v>21350</v>
          </cell>
          <cell r="H271">
            <v>0.4</v>
          </cell>
        </row>
        <row r="272">
          <cell r="A272" t="str">
            <v>smk1127</v>
          </cell>
          <cell r="B272" t="str">
            <v xml:space="preserve">Saging TM 1 x A3C 120  + N 70 </v>
          </cell>
          <cell r="C272" t="str">
            <v>Span</v>
          </cell>
          <cell r="D272">
            <v>98185</v>
          </cell>
          <cell r="E272">
            <v>44100</v>
          </cell>
          <cell r="F272">
            <v>39274</v>
          </cell>
          <cell r="G272">
            <v>19600</v>
          </cell>
          <cell r="H272">
            <v>0.4</v>
          </cell>
        </row>
        <row r="273">
          <cell r="A273" t="str">
            <v>smkl177</v>
          </cell>
          <cell r="B273" t="str">
            <v xml:space="preserve">Saging TM 1 x A3C 70  + N 70 </v>
          </cell>
          <cell r="C273" t="str">
            <v>Span</v>
          </cell>
          <cell r="D273">
            <v>89570</v>
          </cell>
          <cell r="E273">
            <v>40300</v>
          </cell>
          <cell r="F273">
            <v>35828</v>
          </cell>
          <cell r="G273">
            <v>17900</v>
          </cell>
          <cell r="H273">
            <v>0.4</v>
          </cell>
        </row>
        <row r="274">
          <cell r="A274" t="str">
            <v>smk175</v>
          </cell>
          <cell r="B274" t="str">
            <v xml:space="preserve">Saging TM 1 x A3C 70  + N 50 </v>
          </cell>
          <cell r="C274" t="str">
            <v>Span</v>
          </cell>
          <cell r="D274">
            <v>89570</v>
          </cell>
          <cell r="E274">
            <v>40300</v>
          </cell>
          <cell r="F274">
            <v>35828</v>
          </cell>
          <cell r="G274">
            <v>17900</v>
          </cell>
          <cell r="H274">
            <v>0.4</v>
          </cell>
        </row>
        <row r="275">
          <cell r="A275" t="str">
            <v>smk1735</v>
          </cell>
          <cell r="B275" t="str">
            <v xml:space="preserve">Saging TM 1 x A3C 70  + N 35 </v>
          </cell>
          <cell r="C275" t="str">
            <v>Span</v>
          </cell>
          <cell r="D275">
            <v>72345</v>
          </cell>
          <cell r="E275">
            <v>32500</v>
          </cell>
          <cell r="F275">
            <v>28938</v>
          </cell>
          <cell r="G275">
            <v>14450</v>
          </cell>
          <cell r="H275">
            <v>0.4</v>
          </cell>
        </row>
        <row r="276">
          <cell r="A276" t="str">
            <v>smk13535</v>
          </cell>
          <cell r="B276" t="str">
            <v xml:space="preserve">Saging TM 1 x A3C 35  + N 35 </v>
          </cell>
          <cell r="C276" t="str">
            <v>Span</v>
          </cell>
          <cell r="D276">
            <v>55120</v>
          </cell>
          <cell r="E276">
            <v>24800</v>
          </cell>
          <cell r="F276">
            <v>22048</v>
          </cell>
          <cell r="G276">
            <v>11000</v>
          </cell>
          <cell r="H276">
            <v>0.4</v>
          </cell>
        </row>
        <row r="277">
          <cell r="A277" t="str">
            <v>smk17</v>
          </cell>
          <cell r="B277" t="str">
            <v xml:space="preserve">Saging TM 1 x A3C 70  </v>
          </cell>
          <cell r="C277" t="str">
            <v>Span</v>
          </cell>
          <cell r="D277">
            <v>46510</v>
          </cell>
          <cell r="E277">
            <v>20900</v>
          </cell>
          <cell r="F277">
            <v>18604</v>
          </cell>
          <cell r="G277">
            <v>9300</v>
          </cell>
          <cell r="H277">
            <v>0.4</v>
          </cell>
        </row>
        <row r="278">
          <cell r="A278" t="str">
            <v>smk15</v>
          </cell>
          <cell r="B278" t="str">
            <v xml:space="preserve">Saging TM 1 x A3C 50 </v>
          </cell>
          <cell r="C278" t="str">
            <v>Span</v>
          </cell>
          <cell r="D278">
            <v>46510</v>
          </cell>
          <cell r="E278">
            <v>20900</v>
          </cell>
          <cell r="F278">
            <v>18604</v>
          </cell>
          <cell r="G278">
            <v>9300</v>
          </cell>
          <cell r="H278">
            <v>0.4</v>
          </cell>
        </row>
        <row r="279">
          <cell r="A279" t="str">
            <v>smk135</v>
          </cell>
          <cell r="B279" t="str">
            <v xml:space="preserve">Saging TM 1 x A3C 35 </v>
          </cell>
          <cell r="C279" t="str">
            <v>Span</v>
          </cell>
          <cell r="D279">
            <v>37895</v>
          </cell>
          <cell r="E279">
            <v>17000</v>
          </cell>
          <cell r="F279">
            <v>15158</v>
          </cell>
          <cell r="G279">
            <v>7550</v>
          </cell>
          <cell r="H279">
            <v>0.4</v>
          </cell>
        </row>
        <row r="280">
          <cell r="A280" t="str">
            <v>smk115</v>
          </cell>
          <cell r="B280" t="str">
            <v xml:space="preserve">Saging TM 1 x A3C 150 </v>
          </cell>
          <cell r="C280" t="str">
            <v>Span</v>
          </cell>
          <cell r="D280">
            <v>49092.5</v>
          </cell>
          <cell r="F280">
            <v>19637</v>
          </cell>
          <cell r="G280">
            <v>9800</v>
          </cell>
          <cell r="H280">
            <v>0.4</v>
          </cell>
        </row>
        <row r="281">
          <cell r="A281" t="str">
            <v>smk350</v>
          </cell>
          <cell r="B281" t="str">
            <v xml:space="preserve">Saging TM 3 x A3C 50 </v>
          </cell>
          <cell r="C281" t="str">
            <v>Span</v>
          </cell>
          <cell r="G281">
            <v>20000</v>
          </cell>
        </row>
        <row r="282">
          <cell r="A282" t="str">
            <v>smk124</v>
          </cell>
          <cell r="B282" t="str">
            <v>Saging TM 1 x A3C 240</v>
          </cell>
          <cell r="G282">
            <v>11000</v>
          </cell>
        </row>
        <row r="284">
          <cell r="A284" t="str">
            <v>bmk32415</v>
          </cell>
          <cell r="B284" t="str">
            <v xml:space="preserve">  Bongkar TM 3 x A3C 240  + N 150 </v>
          </cell>
          <cell r="C284" t="str">
            <v>Span</v>
          </cell>
          <cell r="E284">
            <v>46260</v>
          </cell>
          <cell r="F284">
            <v>30867.200000000001</v>
          </cell>
          <cell r="G284">
            <v>30800</v>
          </cell>
          <cell r="H284">
            <v>0.4</v>
          </cell>
        </row>
        <row r="285">
          <cell r="A285" t="str">
            <v>bmk32412</v>
          </cell>
          <cell r="B285" t="str">
            <v xml:space="preserve">  Bongkar TM 3 x A3C 240  + N 120 </v>
          </cell>
          <cell r="C285" t="str">
            <v>Span</v>
          </cell>
          <cell r="E285">
            <v>46260</v>
          </cell>
          <cell r="F285">
            <v>30867.200000000001</v>
          </cell>
          <cell r="G285">
            <v>30800</v>
          </cell>
          <cell r="H285">
            <v>0.4</v>
          </cell>
        </row>
        <row r="286">
          <cell r="A286" t="str">
            <v>bmk324</v>
          </cell>
          <cell r="B286" t="str">
            <v xml:space="preserve">  Bongkar TM 3 x A3C 240 </v>
          </cell>
          <cell r="C286" t="str">
            <v>Span</v>
          </cell>
          <cell r="E286">
            <v>37980</v>
          </cell>
          <cell r="F286">
            <v>25355.200000000001</v>
          </cell>
          <cell r="G286">
            <v>25300</v>
          </cell>
          <cell r="H286">
            <v>0.4</v>
          </cell>
        </row>
        <row r="287">
          <cell r="A287" t="str">
            <v>bmk224</v>
          </cell>
          <cell r="B287" t="str">
            <v xml:space="preserve">  Bongkar TM 2 x A3C 240 </v>
          </cell>
          <cell r="C287" t="str">
            <v>Span</v>
          </cell>
          <cell r="E287">
            <v>28800</v>
          </cell>
          <cell r="F287">
            <v>17087.2</v>
          </cell>
          <cell r="G287">
            <v>17000</v>
          </cell>
          <cell r="H287">
            <v>0.4</v>
          </cell>
        </row>
        <row r="288">
          <cell r="A288" t="str">
            <v>bmk31515</v>
          </cell>
          <cell r="B288" t="str">
            <v xml:space="preserve">  Bongkar TM 3 x A3C 150  + N 150 </v>
          </cell>
          <cell r="C288" t="str">
            <v>Span</v>
          </cell>
          <cell r="E288">
            <v>33840</v>
          </cell>
          <cell r="F288">
            <v>22599.200000000001</v>
          </cell>
          <cell r="G288">
            <v>22500</v>
          </cell>
          <cell r="H288">
            <v>0.4</v>
          </cell>
        </row>
        <row r="289">
          <cell r="A289" t="str">
            <v>bmk3157</v>
          </cell>
          <cell r="B289" t="str">
            <v xml:space="preserve">  Bongkar TM 3 x A3C 150  + N 70 </v>
          </cell>
          <cell r="C289" t="str">
            <v>Span</v>
          </cell>
          <cell r="E289">
            <v>33840</v>
          </cell>
          <cell r="F289">
            <v>22599.200000000001</v>
          </cell>
          <cell r="G289">
            <v>22500</v>
          </cell>
          <cell r="H289">
            <v>0.4</v>
          </cell>
        </row>
        <row r="290">
          <cell r="A290" t="str">
            <v>bmk315</v>
          </cell>
          <cell r="B290" t="str">
            <v xml:space="preserve">  Bongkar TM 3 x A3C 150 </v>
          </cell>
          <cell r="C290" t="str">
            <v>Span</v>
          </cell>
          <cell r="E290">
            <v>33480</v>
          </cell>
          <cell r="F290">
            <v>19843.2</v>
          </cell>
          <cell r="G290">
            <v>19800</v>
          </cell>
          <cell r="H290">
            <v>0.4</v>
          </cell>
        </row>
        <row r="291">
          <cell r="A291" t="str">
            <v>bmk215</v>
          </cell>
          <cell r="B291" t="str">
            <v xml:space="preserve">  Bongkar TM 2 x A3C 150 </v>
          </cell>
          <cell r="C291" t="str">
            <v>Span</v>
          </cell>
          <cell r="E291">
            <v>26460</v>
          </cell>
          <cell r="F291">
            <v>15709.6</v>
          </cell>
          <cell r="G291">
            <v>15700</v>
          </cell>
          <cell r="H291">
            <v>0.4</v>
          </cell>
        </row>
        <row r="292">
          <cell r="A292" t="str">
            <v>bmk377</v>
          </cell>
          <cell r="B292" t="str">
            <v xml:space="preserve">  Bongkar TM 3 x A3C 70  + N 70 </v>
          </cell>
          <cell r="C292" t="str">
            <v>Span</v>
          </cell>
          <cell r="E292">
            <v>33480</v>
          </cell>
          <cell r="F292">
            <v>19843.2</v>
          </cell>
          <cell r="G292">
            <v>19800</v>
          </cell>
          <cell r="H292">
            <v>0.4</v>
          </cell>
        </row>
        <row r="293">
          <cell r="A293" t="str">
            <v>bmk375</v>
          </cell>
          <cell r="B293" t="str">
            <v xml:space="preserve">  Bongkar TM 3 x A3C 70  + N 50 </v>
          </cell>
          <cell r="C293" t="str">
            <v>Span</v>
          </cell>
          <cell r="E293">
            <v>31140</v>
          </cell>
          <cell r="F293">
            <v>18465.600000000002</v>
          </cell>
          <cell r="G293">
            <v>18400</v>
          </cell>
          <cell r="H293">
            <v>0.4</v>
          </cell>
        </row>
        <row r="294">
          <cell r="A294" t="str">
            <v>bmk3735</v>
          </cell>
          <cell r="B294" t="str">
            <v xml:space="preserve">  Bongkar TM 3 x A3C 70  + N 35 </v>
          </cell>
          <cell r="C294" t="str">
            <v>Span</v>
          </cell>
          <cell r="E294">
            <v>31140</v>
          </cell>
          <cell r="F294">
            <v>18465.600000000002</v>
          </cell>
          <cell r="G294">
            <v>18400</v>
          </cell>
          <cell r="H294">
            <v>0.4</v>
          </cell>
        </row>
        <row r="295">
          <cell r="A295" t="str">
            <v>bmk37</v>
          </cell>
          <cell r="B295" t="str">
            <v xml:space="preserve">  Bongkar TM 3 x A3C 70 </v>
          </cell>
          <cell r="C295" t="str">
            <v>Span</v>
          </cell>
          <cell r="E295">
            <v>28800</v>
          </cell>
          <cell r="F295">
            <v>17087.2</v>
          </cell>
          <cell r="G295">
            <v>17000</v>
          </cell>
          <cell r="H295">
            <v>0.4</v>
          </cell>
        </row>
        <row r="296">
          <cell r="A296" t="str">
            <v>bmk27</v>
          </cell>
          <cell r="B296" t="str">
            <v xml:space="preserve">  Bongkar TM 2 x A3C 70 </v>
          </cell>
          <cell r="C296" t="str">
            <v>Span</v>
          </cell>
          <cell r="E296">
            <v>19500</v>
          </cell>
          <cell r="F296">
            <v>11575.2</v>
          </cell>
          <cell r="G296">
            <v>11500</v>
          </cell>
          <cell r="H296">
            <v>0.4</v>
          </cell>
        </row>
        <row r="297">
          <cell r="A297" t="str">
            <v>bmk33535</v>
          </cell>
          <cell r="B297" t="str">
            <v xml:space="preserve">  Bongkar TM 3 x A3C 35  + N 35 </v>
          </cell>
          <cell r="C297" t="str">
            <v>Span</v>
          </cell>
          <cell r="E297">
            <v>24180</v>
          </cell>
          <cell r="F297">
            <v>14331.2</v>
          </cell>
          <cell r="G297">
            <v>14300</v>
          </cell>
          <cell r="H297">
            <v>0.4</v>
          </cell>
        </row>
        <row r="298">
          <cell r="A298" t="str">
            <v>bmk335</v>
          </cell>
          <cell r="B298" t="str">
            <v xml:space="preserve">  Bongkar TM 3 x A3C 35 </v>
          </cell>
          <cell r="C298" t="str">
            <v>Span</v>
          </cell>
          <cell r="E298">
            <v>19500</v>
          </cell>
          <cell r="F298">
            <v>11575.2</v>
          </cell>
          <cell r="G298">
            <v>11500</v>
          </cell>
          <cell r="H298">
            <v>0.4</v>
          </cell>
        </row>
        <row r="299">
          <cell r="A299" t="str">
            <v>bmk235</v>
          </cell>
          <cell r="B299" t="str">
            <v xml:space="preserve">  Bongkar TM 2 x A3C 35 </v>
          </cell>
          <cell r="C299" t="str">
            <v>Span</v>
          </cell>
          <cell r="E299">
            <v>14880</v>
          </cell>
          <cell r="F299">
            <v>8819.2000000000007</v>
          </cell>
          <cell r="G299">
            <v>8800</v>
          </cell>
          <cell r="H299">
            <v>0.4</v>
          </cell>
        </row>
        <row r="300">
          <cell r="A300" t="str">
            <v>bmk1157</v>
          </cell>
          <cell r="B300" t="str">
            <v xml:space="preserve">  Bongkar TM 1 x A3C 150  + N 70 </v>
          </cell>
          <cell r="C300" t="str">
            <v>Span</v>
          </cell>
          <cell r="E300">
            <v>28800</v>
          </cell>
          <cell r="F300">
            <v>17087.2</v>
          </cell>
          <cell r="G300">
            <v>17000</v>
          </cell>
          <cell r="H300">
            <v>0.4</v>
          </cell>
        </row>
        <row r="301">
          <cell r="A301" t="str">
            <v>bmk1127</v>
          </cell>
          <cell r="B301" t="str">
            <v xml:space="preserve">  Bongkar TM 1 x A3C 120  + N 70 </v>
          </cell>
          <cell r="C301" t="str">
            <v>Span</v>
          </cell>
          <cell r="E301">
            <v>26460</v>
          </cell>
          <cell r="F301">
            <v>15709.6</v>
          </cell>
          <cell r="G301">
            <v>15700</v>
          </cell>
          <cell r="H301">
            <v>0.4</v>
          </cell>
        </row>
        <row r="302">
          <cell r="A302" t="str">
            <v>bmkl177</v>
          </cell>
          <cell r="B302" t="str">
            <v xml:space="preserve">  Bongkar TM 1 x A3C 70  + N 70 </v>
          </cell>
          <cell r="C302" t="str">
            <v>Span</v>
          </cell>
          <cell r="E302">
            <v>24180</v>
          </cell>
          <cell r="F302">
            <v>14331.2</v>
          </cell>
          <cell r="G302">
            <v>14300</v>
          </cell>
          <cell r="H302">
            <v>0.4</v>
          </cell>
        </row>
        <row r="303">
          <cell r="A303" t="str">
            <v>bmk175</v>
          </cell>
          <cell r="B303" t="str">
            <v xml:space="preserve">  Bongkar TM 1 x A3C 70  + N 50 </v>
          </cell>
          <cell r="C303" t="str">
            <v>Span</v>
          </cell>
          <cell r="E303">
            <v>24180</v>
          </cell>
          <cell r="F303">
            <v>14331.2</v>
          </cell>
          <cell r="G303">
            <v>14300</v>
          </cell>
          <cell r="H303">
            <v>0.4</v>
          </cell>
        </row>
        <row r="304">
          <cell r="A304" t="str">
            <v>bmk1735</v>
          </cell>
          <cell r="B304" t="str">
            <v xml:space="preserve">  Bongkar TM 1 x A3C 70  + N 35 </v>
          </cell>
          <cell r="C304" t="str">
            <v>Span</v>
          </cell>
          <cell r="E304">
            <v>19500</v>
          </cell>
          <cell r="F304">
            <v>11575.2</v>
          </cell>
          <cell r="G304">
            <v>11500</v>
          </cell>
          <cell r="H304">
            <v>0.4</v>
          </cell>
        </row>
        <row r="305">
          <cell r="A305" t="str">
            <v>bmk13535</v>
          </cell>
          <cell r="B305" t="str">
            <v xml:space="preserve">  Bongkar TM 1 x A3C 35  + N 35 </v>
          </cell>
          <cell r="C305" t="str">
            <v>Span</v>
          </cell>
          <cell r="E305">
            <v>14880</v>
          </cell>
          <cell r="F305">
            <v>8819.2000000000007</v>
          </cell>
          <cell r="G305">
            <v>8800</v>
          </cell>
          <cell r="H305">
            <v>0.4</v>
          </cell>
        </row>
        <row r="306">
          <cell r="A306" t="str">
            <v>bmk17</v>
          </cell>
          <cell r="B306" t="str">
            <v xml:space="preserve">  Bongkar TM 1 x A3C 70 </v>
          </cell>
          <cell r="C306" t="str">
            <v>Span</v>
          </cell>
          <cell r="E306">
            <v>12540</v>
          </cell>
          <cell r="F306">
            <v>7441.6</v>
          </cell>
          <cell r="G306">
            <v>7400</v>
          </cell>
          <cell r="H306">
            <v>0.4</v>
          </cell>
        </row>
        <row r="307">
          <cell r="A307" t="str">
            <v>bmk15</v>
          </cell>
          <cell r="B307" t="str">
            <v xml:space="preserve">  Bongkar TM 1 x A3C 50 </v>
          </cell>
          <cell r="C307" t="str">
            <v>Span</v>
          </cell>
          <cell r="E307">
            <v>12540</v>
          </cell>
          <cell r="F307">
            <v>7441.6</v>
          </cell>
          <cell r="G307">
            <v>7400</v>
          </cell>
          <cell r="H307">
            <v>0.4</v>
          </cell>
        </row>
        <row r="308">
          <cell r="A308" t="str">
            <v>bmk135</v>
          </cell>
          <cell r="B308" t="str">
            <v xml:space="preserve">  Bongkar TM 1 x A3C 35 </v>
          </cell>
          <cell r="C308" t="str">
            <v>Span</v>
          </cell>
          <cell r="E308">
            <v>10200</v>
          </cell>
          <cell r="F308">
            <v>6063.2000000000007</v>
          </cell>
          <cell r="G308">
            <v>6000</v>
          </cell>
          <cell r="H308">
            <v>0.4</v>
          </cell>
        </row>
        <row r="309">
          <cell r="A309" t="str">
            <v>bmk115</v>
          </cell>
          <cell r="B309" t="str">
            <v xml:space="preserve">  Bongkar TM 1 x A3C 150 </v>
          </cell>
          <cell r="C309" t="str">
            <v>Span</v>
          </cell>
          <cell r="F309">
            <v>7854.8</v>
          </cell>
          <cell r="G309">
            <v>7800</v>
          </cell>
          <cell r="H309">
            <v>0.4</v>
          </cell>
        </row>
        <row r="310">
          <cell r="A310" t="str">
            <v>bmk350</v>
          </cell>
          <cell r="B310" t="str">
            <v xml:space="preserve">  Bongkar TM 3 x A3C 50</v>
          </cell>
          <cell r="C310" t="str">
            <v>Span</v>
          </cell>
          <cell r="F310">
            <v>16000</v>
          </cell>
          <cell r="G310">
            <v>16000</v>
          </cell>
          <cell r="H310">
            <v>0.4</v>
          </cell>
        </row>
        <row r="311">
          <cell r="A311" t="str">
            <v>bmk124</v>
          </cell>
          <cell r="B311" t="str">
            <v xml:space="preserve">  Bongkar TM 1 x A3C 240</v>
          </cell>
          <cell r="C311" t="str">
            <v>Span</v>
          </cell>
          <cell r="F311">
            <v>8800</v>
          </cell>
          <cell r="G311">
            <v>8800</v>
          </cell>
          <cell r="H311">
            <v>0.4</v>
          </cell>
        </row>
        <row r="312">
          <cell r="E312">
            <v>0</v>
          </cell>
          <cell r="F312">
            <v>0</v>
          </cell>
          <cell r="G312">
            <v>0</v>
          </cell>
        </row>
        <row r="313">
          <cell r="B313" t="str">
            <v>UPAH BORONGAN PEKERJAAN JTR 220 V</v>
          </cell>
          <cell r="E313">
            <v>0</v>
          </cell>
          <cell r="F313">
            <v>0</v>
          </cell>
          <cell r="G313">
            <v>0</v>
          </cell>
        </row>
        <row r="314">
          <cell r="B314" t="str">
            <v>PEMASANGAN PERLENGKAPAN PADA TIANG</v>
          </cell>
          <cell r="E314">
            <v>0</v>
          </cell>
          <cell r="F314">
            <v>0</v>
          </cell>
          <cell r="G314">
            <v>0</v>
          </cell>
        </row>
        <row r="315">
          <cell r="A315" t="str">
            <v>J5</v>
          </cell>
          <cell r="B315" t="str">
            <v>J 5, 8 , 6X</v>
          </cell>
          <cell r="C315" t="str">
            <v>Unit</v>
          </cell>
          <cell r="D315">
            <v>8545</v>
          </cell>
          <cell r="E315">
            <v>3800</v>
          </cell>
          <cell r="F315">
            <v>3845.25</v>
          </cell>
          <cell r="G315">
            <v>3800</v>
          </cell>
          <cell r="H315">
            <v>0.45</v>
          </cell>
        </row>
        <row r="316">
          <cell r="A316" t="str">
            <v>J6</v>
          </cell>
          <cell r="B316" t="str">
            <v>J 6</v>
          </cell>
          <cell r="C316" t="str">
            <v>Unit</v>
          </cell>
          <cell r="D316">
            <v>11095</v>
          </cell>
          <cell r="E316">
            <v>4900</v>
          </cell>
          <cell r="F316">
            <v>4992.75</v>
          </cell>
          <cell r="G316">
            <v>4900</v>
          </cell>
          <cell r="H316">
            <v>0.45</v>
          </cell>
        </row>
        <row r="317">
          <cell r="A317" t="str">
            <v>J10</v>
          </cell>
          <cell r="B317" t="str">
            <v>J 10</v>
          </cell>
          <cell r="C317" t="str">
            <v>Unit</v>
          </cell>
          <cell r="D317">
            <v>14950</v>
          </cell>
          <cell r="E317">
            <v>6700</v>
          </cell>
          <cell r="F317">
            <v>6727.5</v>
          </cell>
          <cell r="G317">
            <v>6700</v>
          </cell>
          <cell r="H317">
            <v>0.45</v>
          </cell>
        </row>
        <row r="318">
          <cell r="E318">
            <v>0</v>
          </cell>
          <cell r="F318">
            <v>0</v>
          </cell>
          <cell r="G318">
            <v>0</v>
          </cell>
        </row>
        <row r="319">
          <cell r="A319" t="str">
            <v>BJ5</v>
          </cell>
          <cell r="B319" t="str">
            <v xml:space="preserve">  Bongkar J 5, 8 , 6X</v>
          </cell>
          <cell r="C319" t="str">
            <v>Unit</v>
          </cell>
          <cell r="E319">
            <v>2280</v>
          </cell>
          <cell r="F319">
            <v>1520</v>
          </cell>
          <cell r="G319">
            <v>1500</v>
          </cell>
          <cell r="H319">
            <v>0.4</v>
          </cell>
        </row>
        <row r="320">
          <cell r="A320" t="str">
            <v>BJ6</v>
          </cell>
          <cell r="B320" t="str">
            <v xml:space="preserve">  Bongkar J 6</v>
          </cell>
          <cell r="C320" t="str">
            <v>Unit</v>
          </cell>
          <cell r="E320">
            <v>2940</v>
          </cell>
          <cell r="F320">
            <v>1960</v>
          </cell>
          <cell r="G320">
            <v>1900</v>
          </cell>
          <cell r="H320">
            <v>0.4</v>
          </cell>
        </row>
        <row r="321">
          <cell r="A321" t="str">
            <v>BJ10</v>
          </cell>
          <cell r="B321" t="str">
            <v xml:space="preserve">  Bongkar J 10</v>
          </cell>
          <cell r="C321" t="str">
            <v>Unit</v>
          </cell>
          <cell r="E321">
            <v>4020</v>
          </cell>
          <cell r="F321">
            <v>2680</v>
          </cell>
          <cell r="G321">
            <v>2600</v>
          </cell>
          <cell r="H321">
            <v>0.4</v>
          </cell>
        </row>
        <row r="322">
          <cell r="F322">
            <v>0</v>
          </cell>
          <cell r="G322">
            <v>0</v>
          </cell>
        </row>
        <row r="323">
          <cell r="B323" t="str">
            <v>PEMASANGAN PERLENGKAPAN PADA TIANG</v>
          </cell>
          <cell r="F323">
            <v>0</v>
          </cell>
          <cell r="G323">
            <v>0</v>
          </cell>
        </row>
        <row r="324">
          <cell r="B324" t="str">
            <v>DENGAN TWISTED CABLE</v>
          </cell>
          <cell r="E324">
            <v>0</v>
          </cell>
          <cell r="F324">
            <v>0</v>
          </cell>
          <cell r="G324">
            <v>0</v>
          </cell>
        </row>
        <row r="325">
          <cell r="A325" t="str">
            <v>J5T</v>
          </cell>
          <cell r="B325" t="str">
            <v>B 13 B / D, J 2, J 5 T</v>
          </cell>
          <cell r="C325" t="str">
            <v>Unit</v>
          </cell>
          <cell r="D325">
            <v>8545</v>
          </cell>
          <cell r="E325">
            <v>3800</v>
          </cell>
          <cell r="F325">
            <v>3845.25</v>
          </cell>
          <cell r="G325">
            <v>3800</v>
          </cell>
          <cell r="H325">
            <v>0.45</v>
          </cell>
        </row>
        <row r="326">
          <cell r="A326" t="str">
            <v>J7T</v>
          </cell>
          <cell r="B326" t="str">
            <v>B 15 B / D, J 3, J 7 T</v>
          </cell>
          <cell r="C326" t="str">
            <v>Unit</v>
          </cell>
          <cell r="D326">
            <v>8545</v>
          </cell>
          <cell r="E326">
            <v>3800</v>
          </cell>
          <cell r="F326">
            <v>3845.25</v>
          </cell>
          <cell r="G326">
            <v>3800</v>
          </cell>
          <cell r="H326">
            <v>0.45</v>
          </cell>
        </row>
        <row r="327">
          <cell r="A327" t="str">
            <v>J6T</v>
          </cell>
          <cell r="B327" t="str">
            <v>B 16 B / D, J 4, J 6 T</v>
          </cell>
          <cell r="C327" t="str">
            <v>Unit</v>
          </cell>
          <cell r="D327">
            <v>11095</v>
          </cell>
          <cell r="E327">
            <v>4900</v>
          </cell>
          <cell r="F327">
            <v>4992.75</v>
          </cell>
          <cell r="G327">
            <v>4900</v>
          </cell>
          <cell r="H327">
            <v>0.45</v>
          </cell>
        </row>
        <row r="328">
          <cell r="A328" t="str">
            <v>MJ6T</v>
          </cell>
          <cell r="B328" t="str">
            <v>J 4 A / MJ 6 T</v>
          </cell>
          <cell r="C328" t="str">
            <v>Unit</v>
          </cell>
          <cell r="D328">
            <v>6200</v>
          </cell>
          <cell r="E328">
            <v>2700</v>
          </cell>
          <cell r="F328">
            <v>2790</v>
          </cell>
          <cell r="G328">
            <v>2700</v>
          </cell>
          <cell r="H328">
            <v>0.45</v>
          </cell>
        </row>
        <row r="329">
          <cell r="A329" t="str">
            <v>B71B</v>
          </cell>
          <cell r="B329" t="str">
            <v>B 71 B</v>
          </cell>
          <cell r="C329" t="str">
            <v>Unit</v>
          </cell>
          <cell r="D329">
            <v>8545</v>
          </cell>
          <cell r="E329">
            <v>3800</v>
          </cell>
          <cell r="F329">
            <v>3845.25</v>
          </cell>
          <cell r="G329">
            <v>3800</v>
          </cell>
          <cell r="H329">
            <v>0.45</v>
          </cell>
        </row>
        <row r="330">
          <cell r="E330">
            <v>0</v>
          </cell>
          <cell r="F330">
            <v>0</v>
          </cell>
          <cell r="G330">
            <v>0</v>
          </cell>
        </row>
        <row r="331">
          <cell r="A331" t="str">
            <v>bJ5T</v>
          </cell>
          <cell r="B331" t="str">
            <v xml:space="preserve">  Bongkar   B 13   B / D, J 2, J 5 T</v>
          </cell>
          <cell r="C331" t="str">
            <v>Unit</v>
          </cell>
          <cell r="E331">
            <v>3800</v>
          </cell>
          <cell r="F331">
            <v>1520</v>
          </cell>
          <cell r="G331">
            <v>1500</v>
          </cell>
          <cell r="H331">
            <v>0.4</v>
          </cell>
        </row>
        <row r="332">
          <cell r="A332" t="str">
            <v>bJ7T</v>
          </cell>
          <cell r="B332" t="str">
            <v xml:space="preserve">  Bongkar   B 15   B / D, J 3, J 7 T</v>
          </cell>
          <cell r="C332" t="str">
            <v>Unit</v>
          </cell>
          <cell r="E332">
            <v>3800</v>
          </cell>
          <cell r="F332">
            <v>1520</v>
          </cell>
          <cell r="G332">
            <v>1500</v>
          </cell>
          <cell r="H332">
            <v>0.4</v>
          </cell>
        </row>
        <row r="333">
          <cell r="A333" t="str">
            <v>bJ6T</v>
          </cell>
          <cell r="B333" t="str">
            <v xml:space="preserve">  Bongkar   B 16   B / D, J 4, J 6 T</v>
          </cell>
          <cell r="C333" t="str">
            <v>Unit</v>
          </cell>
          <cell r="E333">
            <v>4900</v>
          </cell>
          <cell r="F333">
            <v>1960</v>
          </cell>
          <cell r="G333">
            <v>1900</v>
          </cell>
          <cell r="H333">
            <v>0.4</v>
          </cell>
        </row>
        <row r="334">
          <cell r="A334" t="str">
            <v>bMJ6T</v>
          </cell>
          <cell r="B334" t="str">
            <v xml:space="preserve">  Bongkar J 4 A / MJ 6 T</v>
          </cell>
          <cell r="C334" t="str">
            <v>Unit</v>
          </cell>
          <cell r="E334">
            <v>2700</v>
          </cell>
          <cell r="F334">
            <v>1080</v>
          </cell>
          <cell r="G334">
            <v>1000</v>
          </cell>
          <cell r="H334">
            <v>0.4</v>
          </cell>
        </row>
        <row r="335">
          <cell r="A335" t="str">
            <v>bB71B</v>
          </cell>
          <cell r="B335" t="str">
            <v xml:space="preserve">  Bongkar   B 71   B</v>
          </cell>
          <cell r="C335" t="str">
            <v>Unit</v>
          </cell>
          <cell r="E335">
            <v>3800</v>
          </cell>
          <cell r="F335">
            <v>1520</v>
          </cell>
          <cell r="G335">
            <v>1500</v>
          </cell>
          <cell r="H335">
            <v>0.4</v>
          </cell>
        </row>
        <row r="337">
          <cell r="B337" t="str">
            <v>PENARIKAN HANTARAN JTR u/50 METER</v>
          </cell>
          <cell r="E337">
            <v>0</v>
          </cell>
          <cell r="F337">
            <v>0</v>
          </cell>
          <cell r="G337">
            <v>0</v>
          </cell>
        </row>
        <row r="338">
          <cell r="B338" t="str">
            <v>PENARIKAN KAWAT</v>
          </cell>
          <cell r="E338">
            <v>0</v>
          </cell>
          <cell r="F338">
            <v>0</v>
          </cell>
          <cell r="G338">
            <v>0</v>
          </cell>
        </row>
        <row r="339">
          <cell r="A339" t="str">
            <v>rk277</v>
          </cell>
          <cell r="B339" t="str">
            <v xml:space="preserve">Tarik TR 2 x A3C 70  + N  70 </v>
          </cell>
          <cell r="C339" t="str">
            <v>Span</v>
          </cell>
          <cell r="D339">
            <v>89570</v>
          </cell>
          <cell r="E339">
            <v>40300</v>
          </cell>
          <cell r="F339">
            <v>35828</v>
          </cell>
          <cell r="G339">
            <v>35800</v>
          </cell>
          <cell r="H339">
            <v>0.4</v>
          </cell>
        </row>
        <row r="340">
          <cell r="A340" t="str">
            <v>rk2735</v>
          </cell>
          <cell r="B340" t="str">
            <v xml:space="preserve">Tarik TR 2 x A3C 70  + N  35 </v>
          </cell>
          <cell r="C340" t="str">
            <v>Span</v>
          </cell>
          <cell r="D340">
            <v>80960</v>
          </cell>
          <cell r="E340">
            <v>36400</v>
          </cell>
          <cell r="F340">
            <v>32384</v>
          </cell>
          <cell r="G340">
            <v>32300</v>
          </cell>
          <cell r="H340">
            <v>0.4</v>
          </cell>
        </row>
        <row r="341">
          <cell r="A341" t="str">
            <v>rk3735</v>
          </cell>
          <cell r="B341" t="str">
            <v xml:space="preserve">Tarik TR 3 x A3C 70  + N  35 </v>
          </cell>
          <cell r="C341" t="str">
            <v>Span</v>
          </cell>
          <cell r="D341">
            <v>106795</v>
          </cell>
          <cell r="E341">
            <v>48000</v>
          </cell>
          <cell r="F341">
            <v>42718</v>
          </cell>
          <cell r="G341">
            <v>42700</v>
          </cell>
          <cell r="H341">
            <v>0.4</v>
          </cell>
        </row>
        <row r="342">
          <cell r="A342" t="str">
            <v>rk27</v>
          </cell>
          <cell r="B342" t="str">
            <v xml:space="preserve">Tarik TR 2 x A3C 70 </v>
          </cell>
          <cell r="C342" t="str">
            <v>Span</v>
          </cell>
          <cell r="D342">
            <v>63735</v>
          </cell>
          <cell r="E342">
            <v>28600</v>
          </cell>
          <cell r="F342">
            <v>25494</v>
          </cell>
          <cell r="G342">
            <v>25400</v>
          </cell>
          <cell r="H342">
            <v>0.4</v>
          </cell>
        </row>
        <row r="343">
          <cell r="A343" t="str">
            <v>rk255</v>
          </cell>
          <cell r="B343" t="str">
            <v xml:space="preserve">Tarik TR 2 x A3C 55  + N  55 </v>
          </cell>
          <cell r="C343" t="str">
            <v>Span</v>
          </cell>
          <cell r="D343">
            <v>55120</v>
          </cell>
          <cell r="E343">
            <v>24800</v>
          </cell>
          <cell r="F343">
            <v>22048</v>
          </cell>
          <cell r="G343">
            <v>22000</v>
          </cell>
          <cell r="H343">
            <v>0.4</v>
          </cell>
        </row>
        <row r="344">
          <cell r="A344" t="str">
            <v>rk255</v>
          </cell>
          <cell r="B344" t="str">
            <v xml:space="preserve">Tarik TR 2 x A3C 55 </v>
          </cell>
          <cell r="C344" t="str">
            <v>Span</v>
          </cell>
          <cell r="D344">
            <v>46510</v>
          </cell>
          <cell r="E344">
            <v>20900</v>
          </cell>
          <cell r="F344">
            <v>18604</v>
          </cell>
          <cell r="G344">
            <v>18600</v>
          </cell>
          <cell r="H344">
            <v>0.4</v>
          </cell>
        </row>
        <row r="345">
          <cell r="A345" t="str">
            <v>rk235</v>
          </cell>
          <cell r="B345" t="str">
            <v xml:space="preserve">Tarik TR 2 x A3C 35 </v>
          </cell>
          <cell r="C345" t="str">
            <v>Span</v>
          </cell>
          <cell r="D345">
            <v>41340</v>
          </cell>
          <cell r="E345">
            <v>18600</v>
          </cell>
          <cell r="F345">
            <v>16536</v>
          </cell>
          <cell r="G345">
            <v>16500</v>
          </cell>
          <cell r="H345">
            <v>0.4</v>
          </cell>
        </row>
        <row r="346">
          <cell r="A346" t="str">
            <v>rk335</v>
          </cell>
          <cell r="B346" t="str">
            <v>Tarik TR 3 x A3C 35</v>
          </cell>
          <cell r="C346" t="str">
            <v>Span</v>
          </cell>
          <cell r="E346">
            <v>25000</v>
          </cell>
          <cell r="F346">
            <v>0</v>
          </cell>
          <cell r="G346">
            <v>19000</v>
          </cell>
          <cell r="H346">
            <v>0.4</v>
          </cell>
        </row>
        <row r="347">
          <cell r="E347">
            <v>0</v>
          </cell>
          <cell r="F347">
            <v>0</v>
          </cell>
          <cell r="G347">
            <v>0</v>
          </cell>
        </row>
        <row r="348">
          <cell r="A348" t="str">
            <v>srk277</v>
          </cell>
          <cell r="B348" t="str">
            <v xml:space="preserve">Saging TR 2 x A3C 70  + N  70 </v>
          </cell>
          <cell r="C348" t="str">
            <v>Span</v>
          </cell>
          <cell r="D348">
            <v>89570</v>
          </cell>
          <cell r="E348">
            <v>40300</v>
          </cell>
          <cell r="F348">
            <v>35828</v>
          </cell>
          <cell r="G348">
            <v>17900</v>
          </cell>
          <cell r="H348">
            <v>0.4</v>
          </cell>
        </row>
        <row r="349">
          <cell r="A349" t="str">
            <v>srk2735</v>
          </cell>
          <cell r="B349" t="str">
            <v xml:space="preserve">Saging TR 2 x A3C 70  + N  35 </v>
          </cell>
          <cell r="C349" t="str">
            <v>Span</v>
          </cell>
          <cell r="D349">
            <v>80960</v>
          </cell>
          <cell r="E349">
            <v>36400</v>
          </cell>
          <cell r="F349">
            <v>32384</v>
          </cell>
          <cell r="G349">
            <v>16150</v>
          </cell>
          <cell r="H349">
            <v>0.4</v>
          </cell>
        </row>
        <row r="350">
          <cell r="A350" t="str">
            <v>srk3735</v>
          </cell>
          <cell r="B350" t="str">
            <v xml:space="preserve">Saging TR 3 x A3C 70  + N  35 </v>
          </cell>
          <cell r="C350" t="str">
            <v>Span</v>
          </cell>
          <cell r="D350">
            <v>106795</v>
          </cell>
          <cell r="E350">
            <v>48000</v>
          </cell>
          <cell r="F350">
            <v>42718</v>
          </cell>
          <cell r="G350">
            <v>21350</v>
          </cell>
          <cell r="H350">
            <v>0.4</v>
          </cell>
        </row>
        <row r="351">
          <cell r="A351" t="str">
            <v>srk27</v>
          </cell>
          <cell r="B351" t="str">
            <v xml:space="preserve">Saging TR 2 x A3C 70 </v>
          </cell>
          <cell r="C351" t="str">
            <v>Span</v>
          </cell>
          <cell r="D351">
            <v>63735</v>
          </cell>
          <cell r="E351">
            <v>28600</v>
          </cell>
          <cell r="F351">
            <v>25494</v>
          </cell>
          <cell r="G351">
            <v>12700</v>
          </cell>
          <cell r="H351">
            <v>0.4</v>
          </cell>
        </row>
        <row r="352">
          <cell r="A352" t="str">
            <v>srk255</v>
          </cell>
          <cell r="B352" t="str">
            <v xml:space="preserve">Saging TR 2 x A3C 55  + N  55 </v>
          </cell>
          <cell r="C352" t="str">
            <v>Span</v>
          </cell>
          <cell r="D352">
            <v>55120</v>
          </cell>
          <cell r="E352">
            <v>24800</v>
          </cell>
          <cell r="F352">
            <v>22048</v>
          </cell>
          <cell r="G352">
            <v>11000</v>
          </cell>
          <cell r="H352">
            <v>0.4</v>
          </cell>
        </row>
        <row r="353">
          <cell r="A353" t="str">
            <v>srk255</v>
          </cell>
          <cell r="B353" t="str">
            <v xml:space="preserve">Saging TR 2 x A3C 55 </v>
          </cell>
          <cell r="C353" t="str">
            <v>Span</v>
          </cell>
          <cell r="D353">
            <v>46510</v>
          </cell>
          <cell r="E353">
            <v>20900</v>
          </cell>
          <cell r="F353">
            <v>18604</v>
          </cell>
          <cell r="G353">
            <v>9300</v>
          </cell>
          <cell r="H353">
            <v>0.4</v>
          </cell>
        </row>
        <row r="354">
          <cell r="A354" t="str">
            <v>srk235</v>
          </cell>
          <cell r="B354" t="str">
            <v xml:space="preserve">Saging TR 2 x A3C 35 </v>
          </cell>
          <cell r="C354" t="str">
            <v>Span</v>
          </cell>
          <cell r="D354">
            <v>41340</v>
          </cell>
          <cell r="E354">
            <v>18600</v>
          </cell>
          <cell r="F354">
            <v>16536</v>
          </cell>
          <cell r="G354">
            <v>8250</v>
          </cell>
          <cell r="H354">
            <v>0.4</v>
          </cell>
        </row>
        <row r="355">
          <cell r="A355" t="str">
            <v>srk335</v>
          </cell>
          <cell r="B355" t="str">
            <v>Saging TR 3 x A3C 35</v>
          </cell>
          <cell r="C355" t="str">
            <v>Span</v>
          </cell>
          <cell r="E355">
            <v>25000</v>
          </cell>
          <cell r="F355">
            <v>0</v>
          </cell>
          <cell r="G355">
            <v>9500</v>
          </cell>
          <cell r="H355">
            <v>0.4</v>
          </cell>
        </row>
        <row r="357">
          <cell r="A357" t="str">
            <v>brk277</v>
          </cell>
          <cell r="B357" t="str">
            <v xml:space="preserve">  Bongkar TR 2 x A3C 70  + N  70 </v>
          </cell>
          <cell r="C357" t="str">
            <v>Span</v>
          </cell>
          <cell r="D357">
            <v>89570</v>
          </cell>
          <cell r="E357">
            <v>40300</v>
          </cell>
          <cell r="F357">
            <v>14320</v>
          </cell>
          <cell r="G357">
            <v>14300</v>
          </cell>
          <cell r="H357">
            <v>0.4</v>
          </cell>
        </row>
        <row r="358">
          <cell r="A358" t="str">
            <v>brk2735</v>
          </cell>
          <cell r="B358" t="str">
            <v xml:space="preserve">  Bongkar TR 2 x A3C 70  + N  35 </v>
          </cell>
          <cell r="C358" t="str">
            <v>Span</v>
          </cell>
          <cell r="D358">
            <v>80960</v>
          </cell>
          <cell r="E358">
            <v>36400</v>
          </cell>
          <cell r="F358">
            <v>12920</v>
          </cell>
          <cell r="G358">
            <v>12900</v>
          </cell>
          <cell r="H358">
            <v>0.4</v>
          </cell>
        </row>
        <row r="359">
          <cell r="A359" t="str">
            <v>brk3735</v>
          </cell>
          <cell r="B359" t="str">
            <v xml:space="preserve">  Bongkar TR 3 x A3C 70  + N  35 </v>
          </cell>
          <cell r="C359" t="str">
            <v>Span</v>
          </cell>
          <cell r="D359">
            <v>106795</v>
          </cell>
          <cell r="E359">
            <v>48000</v>
          </cell>
          <cell r="F359">
            <v>17080</v>
          </cell>
          <cell r="G359">
            <v>17000</v>
          </cell>
          <cell r="H359">
            <v>0.4</v>
          </cell>
        </row>
        <row r="360">
          <cell r="A360" t="str">
            <v>brk27</v>
          </cell>
          <cell r="B360" t="str">
            <v xml:space="preserve">  Bongkar TR 2 x A3C 70 </v>
          </cell>
          <cell r="C360" t="str">
            <v>Span</v>
          </cell>
          <cell r="D360">
            <v>63735</v>
          </cell>
          <cell r="E360">
            <v>28600</v>
          </cell>
          <cell r="F360">
            <v>10160</v>
          </cell>
          <cell r="G360">
            <v>10100</v>
          </cell>
          <cell r="H360">
            <v>0.4</v>
          </cell>
        </row>
        <row r="361">
          <cell r="A361" t="str">
            <v>brk255</v>
          </cell>
          <cell r="B361" t="str">
            <v xml:space="preserve">  Bongkar TR 2 x A3C 55  + N  55 </v>
          </cell>
          <cell r="C361" t="str">
            <v>Span</v>
          </cell>
          <cell r="D361">
            <v>55120</v>
          </cell>
          <cell r="E361">
            <v>24800</v>
          </cell>
          <cell r="F361">
            <v>8800</v>
          </cell>
          <cell r="G361">
            <v>8800</v>
          </cell>
          <cell r="H361">
            <v>0.4</v>
          </cell>
        </row>
        <row r="362">
          <cell r="A362" t="str">
            <v>brk255</v>
          </cell>
          <cell r="B362" t="str">
            <v xml:space="preserve">  Bongkar TR 2 x A3C 55 </v>
          </cell>
          <cell r="C362" t="str">
            <v>Span</v>
          </cell>
          <cell r="D362">
            <v>46510</v>
          </cell>
          <cell r="E362">
            <v>20900</v>
          </cell>
          <cell r="F362">
            <v>7440</v>
          </cell>
          <cell r="G362">
            <v>7400</v>
          </cell>
          <cell r="H362">
            <v>0.4</v>
          </cell>
        </row>
        <row r="363">
          <cell r="A363" t="str">
            <v>brk235</v>
          </cell>
          <cell r="B363" t="str">
            <v xml:space="preserve">  Bongkar TR 2 x A3C 35 </v>
          </cell>
          <cell r="C363" t="str">
            <v>Span</v>
          </cell>
          <cell r="D363">
            <v>41340</v>
          </cell>
          <cell r="E363">
            <v>18600</v>
          </cell>
          <cell r="F363">
            <v>6600</v>
          </cell>
          <cell r="G363">
            <v>6600</v>
          </cell>
          <cell r="H363">
            <v>0.4</v>
          </cell>
        </row>
        <row r="364">
          <cell r="A364" t="str">
            <v>brk335</v>
          </cell>
          <cell r="B364" t="str">
            <v xml:space="preserve">  Bongkar TR 3 x A3C 35 mm3</v>
          </cell>
          <cell r="C364" t="str">
            <v>Span</v>
          </cell>
          <cell r="F364">
            <v>7600</v>
          </cell>
          <cell r="G364">
            <v>7600</v>
          </cell>
          <cell r="H364">
            <v>0.4</v>
          </cell>
        </row>
        <row r="366">
          <cell r="B366" t="str">
            <v>PENARIKAN KABEL</v>
          </cell>
        </row>
        <row r="367">
          <cell r="A367" t="str">
            <v>RL375</v>
          </cell>
          <cell r="B367" t="str">
            <v>Tarik LVTC 3 x 70 + N 50 mm2</v>
          </cell>
          <cell r="C367" t="str">
            <v>Span</v>
          </cell>
          <cell r="D367">
            <v>89570</v>
          </cell>
          <cell r="E367">
            <v>40300</v>
          </cell>
          <cell r="F367">
            <v>35828</v>
          </cell>
          <cell r="G367">
            <v>35800</v>
          </cell>
          <cell r="H367">
            <v>0.4</v>
          </cell>
        </row>
        <row r="368">
          <cell r="A368" t="str">
            <v>RL275</v>
          </cell>
          <cell r="B368" t="str">
            <v>Tarik LVTC 2 x 70 + N 50 mm2</v>
          </cell>
          <cell r="C368" t="str">
            <v>Span</v>
          </cell>
          <cell r="D368">
            <v>72345</v>
          </cell>
          <cell r="E368">
            <v>32500</v>
          </cell>
          <cell r="F368">
            <v>28938</v>
          </cell>
          <cell r="G368">
            <v>28900</v>
          </cell>
          <cell r="H368">
            <v>0.4</v>
          </cell>
        </row>
        <row r="369">
          <cell r="A369" t="str">
            <v>RL3535</v>
          </cell>
          <cell r="B369" t="str">
            <v xml:space="preserve">Tarik LVTC 3 x 50 + N 35 </v>
          </cell>
          <cell r="C369" t="str">
            <v>Span</v>
          </cell>
          <cell r="D369">
            <v>63735</v>
          </cell>
          <cell r="E369">
            <v>28600</v>
          </cell>
          <cell r="F369">
            <v>25494</v>
          </cell>
          <cell r="G369">
            <v>25400</v>
          </cell>
          <cell r="H369">
            <v>0.4</v>
          </cell>
        </row>
        <row r="370">
          <cell r="A370" t="str">
            <v>RL255</v>
          </cell>
          <cell r="B370" t="str">
            <v xml:space="preserve">Tarik LVTC 2 x 50 + N 50 </v>
          </cell>
          <cell r="C370" t="str">
            <v>Span</v>
          </cell>
          <cell r="D370">
            <v>55120</v>
          </cell>
          <cell r="E370">
            <v>24800</v>
          </cell>
          <cell r="F370">
            <v>22048</v>
          </cell>
          <cell r="G370">
            <v>22000</v>
          </cell>
          <cell r="H370">
            <v>0.4</v>
          </cell>
        </row>
        <row r="371">
          <cell r="A371" t="str">
            <v>RL2535</v>
          </cell>
          <cell r="B371" t="str">
            <v xml:space="preserve">Tarik LVTC 2 x 50 + N 35 </v>
          </cell>
          <cell r="C371" t="str">
            <v>Span</v>
          </cell>
          <cell r="D371">
            <v>55120</v>
          </cell>
          <cell r="E371">
            <v>24800</v>
          </cell>
          <cell r="F371">
            <v>22048</v>
          </cell>
          <cell r="G371">
            <v>22000</v>
          </cell>
          <cell r="H371">
            <v>0.4</v>
          </cell>
        </row>
        <row r="372">
          <cell r="A372" t="str">
            <v>RL2355</v>
          </cell>
          <cell r="B372" t="str">
            <v xml:space="preserve">Tarik LVTC 2 x 35 + N 50 </v>
          </cell>
          <cell r="C372" t="str">
            <v>Span</v>
          </cell>
          <cell r="D372">
            <v>46510</v>
          </cell>
          <cell r="E372">
            <v>20900</v>
          </cell>
          <cell r="F372">
            <v>18604</v>
          </cell>
          <cell r="G372">
            <v>18600</v>
          </cell>
          <cell r="H372">
            <v>0.4</v>
          </cell>
        </row>
        <row r="373">
          <cell r="A373" t="str">
            <v>RL23535</v>
          </cell>
          <cell r="B373" t="str">
            <v xml:space="preserve">Tarik LVTC 2 x 35 + N 35 </v>
          </cell>
          <cell r="C373" t="str">
            <v>Span</v>
          </cell>
          <cell r="D373">
            <v>46510</v>
          </cell>
          <cell r="E373">
            <v>20900</v>
          </cell>
          <cell r="F373">
            <v>18604</v>
          </cell>
          <cell r="G373">
            <v>18600</v>
          </cell>
          <cell r="H373">
            <v>0.4</v>
          </cell>
        </row>
        <row r="374">
          <cell r="A374" t="str">
            <v>RL22525</v>
          </cell>
          <cell r="B374" t="str">
            <v xml:space="preserve">Tarik LVTC 2 x 25 + N 25 </v>
          </cell>
          <cell r="C374" t="str">
            <v>Span</v>
          </cell>
          <cell r="D374">
            <v>46510</v>
          </cell>
          <cell r="E374">
            <v>20900</v>
          </cell>
          <cell r="F374">
            <v>18604</v>
          </cell>
          <cell r="G374">
            <v>18600</v>
          </cell>
          <cell r="H374">
            <v>0.4</v>
          </cell>
        </row>
        <row r="375">
          <cell r="A375" t="str">
            <v>RL3355</v>
          </cell>
          <cell r="B375" t="str">
            <v xml:space="preserve">Tarik LVTC 3 x 35 + N 50 </v>
          </cell>
          <cell r="C375" t="str">
            <v>Span</v>
          </cell>
          <cell r="E375">
            <v>24000</v>
          </cell>
          <cell r="F375">
            <v>24000</v>
          </cell>
          <cell r="G375">
            <v>24000</v>
          </cell>
          <cell r="H375">
            <v>0.4</v>
          </cell>
        </row>
        <row r="376">
          <cell r="A376" t="str">
            <v>RL32525</v>
          </cell>
          <cell r="B376" t="str">
            <v xml:space="preserve">Tarik LVTC 3 x 25 + N 25 </v>
          </cell>
          <cell r="C376" t="str">
            <v>Span</v>
          </cell>
          <cell r="E376">
            <v>20000</v>
          </cell>
          <cell r="F376">
            <v>20000</v>
          </cell>
          <cell r="G376">
            <v>20000</v>
          </cell>
          <cell r="H376">
            <v>0.4</v>
          </cell>
        </row>
        <row r="377">
          <cell r="A377" t="str">
            <v>RL216</v>
          </cell>
          <cell r="B377" t="str">
            <v>Tarik LVTC 2 X 16</v>
          </cell>
          <cell r="C377" t="str">
            <v>Span</v>
          </cell>
          <cell r="F377">
            <v>5000</v>
          </cell>
          <cell r="G377">
            <v>5000</v>
          </cell>
        </row>
        <row r="378">
          <cell r="A378" t="str">
            <v>RL21616</v>
          </cell>
          <cell r="B378" t="str">
            <v>Tarik LVTC 2 X 16 + N 16</v>
          </cell>
          <cell r="C378" t="str">
            <v>Span</v>
          </cell>
          <cell r="F378">
            <v>6000</v>
          </cell>
          <cell r="G378">
            <v>6000</v>
          </cell>
        </row>
        <row r="379">
          <cell r="F379">
            <v>0</v>
          </cell>
          <cell r="G379">
            <v>0</v>
          </cell>
        </row>
        <row r="380">
          <cell r="A380" t="str">
            <v>BRL375</v>
          </cell>
          <cell r="B380" t="str">
            <v xml:space="preserve">  Bongkar LVTC 3 x 70 + N 50 </v>
          </cell>
          <cell r="C380" t="str">
            <v>Span</v>
          </cell>
          <cell r="D380">
            <v>89570</v>
          </cell>
          <cell r="E380">
            <v>24100</v>
          </cell>
          <cell r="F380">
            <v>14331.2</v>
          </cell>
          <cell r="G380">
            <v>14300</v>
          </cell>
          <cell r="H380">
            <v>0.4</v>
          </cell>
        </row>
        <row r="381">
          <cell r="A381" t="str">
            <v>BRL275</v>
          </cell>
          <cell r="B381" t="str">
            <v xml:space="preserve">  Bongkar LVTC 2 x 70 + N 50 </v>
          </cell>
          <cell r="C381" t="str">
            <v>Span</v>
          </cell>
          <cell r="D381">
            <v>72345</v>
          </cell>
          <cell r="E381">
            <v>19500</v>
          </cell>
          <cell r="F381">
            <v>11575.2</v>
          </cell>
          <cell r="G381">
            <v>11500</v>
          </cell>
          <cell r="H381">
            <v>0.4</v>
          </cell>
        </row>
        <row r="382">
          <cell r="A382" t="str">
            <v>BRL3535</v>
          </cell>
          <cell r="B382" t="str">
            <v xml:space="preserve">  Bongkar LVTC 3 x 50 + N 35 </v>
          </cell>
          <cell r="C382" t="str">
            <v>Span</v>
          </cell>
          <cell r="D382">
            <v>63735</v>
          </cell>
          <cell r="E382">
            <v>17200</v>
          </cell>
          <cell r="F382">
            <v>10197.6</v>
          </cell>
          <cell r="G382">
            <v>10100</v>
          </cell>
          <cell r="H382">
            <v>0.4</v>
          </cell>
        </row>
        <row r="383">
          <cell r="A383" t="str">
            <v>BRL255</v>
          </cell>
          <cell r="B383" t="str">
            <v xml:space="preserve">  Bongkar LVTC 2 x 50 + N 50 </v>
          </cell>
          <cell r="C383" t="str">
            <v>Span</v>
          </cell>
          <cell r="D383">
            <v>55120</v>
          </cell>
          <cell r="E383">
            <v>14800</v>
          </cell>
          <cell r="F383">
            <v>8819.2000000000007</v>
          </cell>
          <cell r="G383">
            <v>8800</v>
          </cell>
          <cell r="H383">
            <v>0.4</v>
          </cell>
        </row>
        <row r="384">
          <cell r="A384" t="str">
            <v>BRL2535</v>
          </cell>
          <cell r="B384" t="str">
            <v xml:space="preserve">  Bongkar LVTC 2 x 50 + N 35 </v>
          </cell>
          <cell r="C384" t="str">
            <v>Span</v>
          </cell>
          <cell r="D384">
            <v>55120</v>
          </cell>
          <cell r="E384">
            <v>14800</v>
          </cell>
          <cell r="F384">
            <v>8819.2000000000007</v>
          </cell>
          <cell r="G384">
            <v>8800</v>
          </cell>
          <cell r="H384">
            <v>0.4</v>
          </cell>
        </row>
        <row r="385">
          <cell r="A385" t="str">
            <v>BRL2355</v>
          </cell>
          <cell r="B385" t="str">
            <v xml:space="preserve">  Bongkar LVTC 2 x 35 + N 50 </v>
          </cell>
          <cell r="C385" t="str">
            <v>Span</v>
          </cell>
          <cell r="D385">
            <v>46510</v>
          </cell>
          <cell r="E385">
            <v>12500</v>
          </cell>
          <cell r="F385">
            <v>7441.6</v>
          </cell>
          <cell r="G385">
            <v>7400</v>
          </cell>
          <cell r="H385">
            <v>0.4</v>
          </cell>
        </row>
        <row r="386">
          <cell r="A386" t="str">
            <v>BRL23535</v>
          </cell>
          <cell r="B386" t="str">
            <v xml:space="preserve">  Bongkar LVTC 2 x 35 + N 35 </v>
          </cell>
          <cell r="C386" t="str">
            <v>Span</v>
          </cell>
          <cell r="D386">
            <v>46510</v>
          </cell>
          <cell r="E386">
            <v>12500</v>
          </cell>
          <cell r="F386">
            <v>7441.6</v>
          </cell>
          <cell r="G386">
            <v>7400</v>
          </cell>
          <cell r="H386">
            <v>0.4</v>
          </cell>
        </row>
        <row r="387">
          <cell r="A387" t="str">
            <v>BRL22525</v>
          </cell>
          <cell r="B387" t="str">
            <v xml:space="preserve">  Bongkar LVTC 2 x 25 + N 25 </v>
          </cell>
          <cell r="C387" t="str">
            <v>Span</v>
          </cell>
          <cell r="D387">
            <v>46510</v>
          </cell>
          <cell r="E387">
            <v>12500</v>
          </cell>
          <cell r="F387">
            <v>7441.6</v>
          </cell>
          <cell r="G387">
            <v>7400</v>
          </cell>
          <cell r="H387">
            <v>0.4</v>
          </cell>
        </row>
        <row r="388">
          <cell r="A388" t="str">
            <v>BRL3355</v>
          </cell>
          <cell r="B388" t="str">
            <v xml:space="preserve">  Bongkar LVTC 3 x 35 + N 50 </v>
          </cell>
          <cell r="C388" t="str">
            <v>Span</v>
          </cell>
          <cell r="E388">
            <v>16700</v>
          </cell>
          <cell r="F388">
            <v>9600</v>
          </cell>
          <cell r="G388">
            <v>9600</v>
          </cell>
          <cell r="H388">
            <v>0.4</v>
          </cell>
        </row>
        <row r="389">
          <cell r="A389" t="str">
            <v>BRL32525</v>
          </cell>
          <cell r="B389" t="str">
            <v xml:space="preserve">  Bongkar LVTC 3 x 25 + N 25 </v>
          </cell>
          <cell r="C389" t="str">
            <v>Span</v>
          </cell>
          <cell r="E389">
            <v>15600</v>
          </cell>
          <cell r="F389">
            <v>8000</v>
          </cell>
          <cell r="G389">
            <v>8000</v>
          </cell>
          <cell r="H389">
            <v>0.4</v>
          </cell>
        </row>
        <row r="390">
          <cell r="A390" t="str">
            <v>BRL216</v>
          </cell>
          <cell r="B390" t="str">
            <v xml:space="preserve">  Bongkar LVTC 2 X 16</v>
          </cell>
          <cell r="C390" t="str">
            <v>Span</v>
          </cell>
          <cell r="F390">
            <v>2000</v>
          </cell>
          <cell r="G390">
            <v>2000</v>
          </cell>
          <cell r="H390">
            <v>0.4</v>
          </cell>
        </row>
        <row r="391">
          <cell r="A391" t="str">
            <v>BRL21616</v>
          </cell>
          <cell r="B391" t="str">
            <v xml:space="preserve">  Bongkar LVTC 3 X 16</v>
          </cell>
          <cell r="C391" t="str">
            <v>Span</v>
          </cell>
          <cell r="F391">
            <v>2400</v>
          </cell>
          <cell r="G391">
            <v>2400</v>
          </cell>
          <cell r="H391">
            <v>0.4</v>
          </cell>
        </row>
        <row r="392">
          <cell r="F392">
            <v>0</v>
          </cell>
          <cell r="G392">
            <v>0</v>
          </cell>
        </row>
        <row r="393">
          <cell r="A393" t="str">
            <v>SRL375</v>
          </cell>
          <cell r="B393" t="str">
            <v xml:space="preserve">  Saging LVTC 3 x 70 + N 50 </v>
          </cell>
          <cell r="C393" t="str">
            <v>Span</v>
          </cell>
          <cell r="D393">
            <v>89570</v>
          </cell>
          <cell r="E393">
            <v>24100</v>
          </cell>
          <cell r="F393">
            <v>17914</v>
          </cell>
          <cell r="G393">
            <v>17900</v>
          </cell>
          <cell r="H393">
            <v>0.4</v>
          </cell>
        </row>
        <row r="394">
          <cell r="A394" t="str">
            <v>SRL275</v>
          </cell>
          <cell r="B394" t="str">
            <v xml:space="preserve">  Saging LVTC 2 x 70 + N 50 </v>
          </cell>
          <cell r="C394" t="str">
            <v>Span</v>
          </cell>
          <cell r="D394">
            <v>72345</v>
          </cell>
          <cell r="E394">
            <v>19500</v>
          </cell>
          <cell r="F394">
            <v>14469</v>
          </cell>
          <cell r="G394">
            <v>14400</v>
          </cell>
          <cell r="H394">
            <v>0.4</v>
          </cell>
        </row>
        <row r="395">
          <cell r="A395" t="str">
            <v>SRL3535</v>
          </cell>
          <cell r="B395" t="str">
            <v xml:space="preserve">  Saging LVTC 3 x 50 + N 35 </v>
          </cell>
          <cell r="C395" t="str">
            <v>Span</v>
          </cell>
          <cell r="D395">
            <v>63735</v>
          </cell>
          <cell r="E395">
            <v>17200</v>
          </cell>
          <cell r="F395">
            <v>12747</v>
          </cell>
          <cell r="G395">
            <v>12700</v>
          </cell>
          <cell r="H395">
            <v>0.4</v>
          </cell>
        </row>
        <row r="396">
          <cell r="A396" t="str">
            <v>SRL255</v>
          </cell>
          <cell r="B396" t="str">
            <v xml:space="preserve">  Saging LVTC 2 x 50 + N 50 </v>
          </cell>
          <cell r="C396" t="str">
            <v>Span</v>
          </cell>
          <cell r="D396">
            <v>55120</v>
          </cell>
          <cell r="E396">
            <v>14800</v>
          </cell>
          <cell r="F396">
            <v>11024</v>
          </cell>
          <cell r="G396">
            <v>11000</v>
          </cell>
          <cell r="H396">
            <v>0.4</v>
          </cell>
        </row>
        <row r="397">
          <cell r="A397" t="str">
            <v>SRL2535</v>
          </cell>
          <cell r="B397" t="str">
            <v xml:space="preserve">  Saging LVTC 2 x 50 + N 35 </v>
          </cell>
          <cell r="C397" t="str">
            <v>Span</v>
          </cell>
          <cell r="D397">
            <v>55120</v>
          </cell>
          <cell r="E397">
            <v>14800</v>
          </cell>
          <cell r="F397">
            <v>11024</v>
          </cell>
          <cell r="G397">
            <v>11000</v>
          </cell>
          <cell r="H397">
            <v>0.4</v>
          </cell>
        </row>
        <row r="398">
          <cell r="A398" t="str">
            <v>SRL2355</v>
          </cell>
          <cell r="B398" t="str">
            <v xml:space="preserve">  Saging LVTC 2 x 35 + N 50 </v>
          </cell>
          <cell r="C398" t="str">
            <v>Span</v>
          </cell>
          <cell r="D398">
            <v>46510</v>
          </cell>
          <cell r="E398">
            <v>12500</v>
          </cell>
          <cell r="F398">
            <v>9302</v>
          </cell>
          <cell r="G398">
            <v>9300</v>
          </cell>
          <cell r="H398">
            <v>0.4</v>
          </cell>
        </row>
        <row r="399">
          <cell r="A399" t="str">
            <v>SRL23535</v>
          </cell>
          <cell r="B399" t="str">
            <v xml:space="preserve">  Saging LVTC 2 x 35 + N 35 </v>
          </cell>
          <cell r="C399" t="str">
            <v>Span</v>
          </cell>
          <cell r="D399">
            <v>46510</v>
          </cell>
          <cell r="E399">
            <v>12500</v>
          </cell>
          <cell r="F399">
            <v>9302</v>
          </cell>
          <cell r="G399">
            <v>9300</v>
          </cell>
          <cell r="H399">
            <v>0.4</v>
          </cell>
        </row>
        <row r="400">
          <cell r="A400" t="str">
            <v>SRL22525</v>
          </cell>
          <cell r="B400" t="str">
            <v xml:space="preserve">  Saging LVTC 2 x 25 + N 25 </v>
          </cell>
          <cell r="C400" t="str">
            <v>Span</v>
          </cell>
          <cell r="D400">
            <v>46510</v>
          </cell>
          <cell r="E400">
            <v>12500</v>
          </cell>
          <cell r="F400">
            <v>9302</v>
          </cell>
          <cell r="G400">
            <v>9300</v>
          </cell>
          <cell r="H400">
            <v>0.4</v>
          </cell>
        </row>
        <row r="401">
          <cell r="A401" t="str">
            <v>SRL3355</v>
          </cell>
          <cell r="B401" t="str">
            <v xml:space="preserve">  Saging LVTC 3 x 35 + N 50 </v>
          </cell>
          <cell r="C401" t="str">
            <v>Span</v>
          </cell>
          <cell r="E401">
            <v>16700</v>
          </cell>
          <cell r="F401">
            <v>12000</v>
          </cell>
          <cell r="G401">
            <v>12000</v>
          </cell>
          <cell r="H401">
            <v>0.4</v>
          </cell>
        </row>
        <row r="402">
          <cell r="A402" t="str">
            <v>SRL32525</v>
          </cell>
          <cell r="B402" t="str">
            <v xml:space="preserve">  Saging LVTC 3 x 25 + N 25 </v>
          </cell>
          <cell r="C402" t="str">
            <v>Span</v>
          </cell>
          <cell r="E402">
            <v>15600</v>
          </cell>
          <cell r="F402">
            <v>10000</v>
          </cell>
          <cell r="G402">
            <v>10000</v>
          </cell>
          <cell r="H402">
            <v>0.4</v>
          </cell>
        </row>
        <row r="403">
          <cell r="A403" t="str">
            <v>SRL216</v>
          </cell>
          <cell r="B403" t="str">
            <v xml:space="preserve">  Saging LVTC 2 X 16</v>
          </cell>
          <cell r="C403" t="str">
            <v>Span</v>
          </cell>
          <cell r="F403">
            <v>2500</v>
          </cell>
          <cell r="G403">
            <v>2500</v>
          </cell>
          <cell r="H403">
            <v>0.4</v>
          </cell>
        </row>
        <row r="404">
          <cell r="A404" t="str">
            <v>SRL21616</v>
          </cell>
          <cell r="B404" t="str">
            <v xml:space="preserve">  Saging LVTC 3 X 16</v>
          </cell>
          <cell r="C404" t="str">
            <v>Span</v>
          </cell>
          <cell r="F404">
            <v>3000</v>
          </cell>
          <cell r="G404">
            <v>3000</v>
          </cell>
          <cell r="H404">
            <v>0.4</v>
          </cell>
        </row>
        <row r="405">
          <cell r="B405" t="str">
            <v>PENARIKAN SAMBUNGAN RUMAH (SR)</v>
          </cell>
          <cell r="E405">
            <v>0</v>
          </cell>
          <cell r="F405">
            <v>0</v>
          </cell>
          <cell r="G405">
            <v>0</v>
          </cell>
        </row>
        <row r="406">
          <cell r="A406" t="str">
            <v>SR</v>
          </cell>
          <cell r="B406" t="str">
            <v xml:space="preserve">Pasang SR </v>
          </cell>
          <cell r="C406" t="str">
            <v>Unit</v>
          </cell>
          <cell r="D406">
            <v>10850</v>
          </cell>
          <cell r="E406">
            <v>4100</v>
          </cell>
          <cell r="F406">
            <v>0</v>
          </cell>
          <cell r="G406">
            <v>4100</v>
          </cell>
        </row>
        <row r="407">
          <cell r="A407" t="str">
            <v>bsr</v>
          </cell>
          <cell r="B407" t="str">
            <v xml:space="preserve">  Bongkar SR</v>
          </cell>
          <cell r="C407" t="str">
            <v>Unit</v>
          </cell>
          <cell r="E407">
            <v>2400</v>
          </cell>
          <cell r="G407">
            <v>2400</v>
          </cell>
        </row>
        <row r="408">
          <cell r="A408" t="str">
            <v>SRT</v>
          </cell>
          <cell r="B408" t="str">
            <v>Bongkar Pasang  SR Terkait Pemindahan Pole/Split/dll</v>
          </cell>
          <cell r="C408" t="str">
            <v>Unit</v>
          </cell>
          <cell r="E408">
            <v>3000</v>
          </cell>
          <cell r="F408">
            <v>0</v>
          </cell>
          <cell r="G408">
            <v>3000</v>
          </cell>
        </row>
        <row r="409">
          <cell r="A409" t="str">
            <v>BPSR</v>
          </cell>
          <cell r="B409" t="str">
            <v xml:space="preserve">  Bongkar Pasang SR / Penggantian SR </v>
          </cell>
          <cell r="C409" t="str">
            <v>Unit</v>
          </cell>
          <cell r="E409">
            <v>6500</v>
          </cell>
          <cell r="F409">
            <v>0</v>
          </cell>
          <cell r="G409">
            <v>6500</v>
          </cell>
        </row>
        <row r="410">
          <cell r="A410" t="str">
            <v>SR3</v>
          </cell>
          <cell r="B410" t="str">
            <v>SR 3 PHASA</v>
          </cell>
          <cell r="C410" t="str">
            <v>Unit</v>
          </cell>
          <cell r="D410">
            <v>22250</v>
          </cell>
          <cell r="E410">
            <v>8900</v>
          </cell>
          <cell r="F410">
            <v>0</v>
          </cell>
          <cell r="G410">
            <v>8900</v>
          </cell>
        </row>
        <row r="411">
          <cell r="B411" t="str">
            <v>SR 3 PHASA</v>
          </cell>
          <cell r="C411" t="str">
            <v>Unit</v>
          </cell>
          <cell r="D411">
            <v>1100000</v>
          </cell>
          <cell r="F411">
            <v>0</v>
          </cell>
          <cell r="G411">
            <v>0</v>
          </cell>
        </row>
        <row r="412">
          <cell r="B412" t="str">
            <v>SR 3 PHASA</v>
          </cell>
          <cell r="E412">
            <v>0</v>
          </cell>
          <cell r="F412">
            <v>0</v>
          </cell>
          <cell r="G412">
            <v>0</v>
          </cell>
        </row>
        <row r="413">
          <cell r="A413" t="str">
            <v>bsr3</v>
          </cell>
          <cell r="B413" t="str">
            <v xml:space="preserve">  Bongkar SR 3 PHASA</v>
          </cell>
          <cell r="C413" t="str">
            <v>Unit</v>
          </cell>
          <cell r="E413">
            <v>0</v>
          </cell>
          <cell r="F413">
            <v>0</v>
          </cell>
          <cell r="G413">
            <v>5340</v>
          </cell>
        </row>
        <row r="414">
          <cell r="B414" t="str">
            <v>UPAH BORONGAN PEMASANGAN TRAFO DAN</v>
          </cell>
          <cell r="E414">
            <v>0</v>
          </cell>
          <cell r="F414">
            <v>0</v>
          </cell>
          <cell r="G414">
            <v>0</v>
          </cell>
        </row>
        <row r="415">
          <cell r="B415" t="str">
            <v>KONSTRUKSINYA</v>
          </cell>
          <cell r="E415">
            <v>0</v>
          </cell>
          <cell r="F415">
            <v>0</v>
          </cell>
          <cell r="G415">
            <v>0</v>
          </cell>
        </row>
        <row r="416">
          <cell r="A416" t="str">
            <v>T15</v>
          </cell>
          <cell r="B416" t="str">
            <v>Pasang Trafo 1 Phasa 10/15 KVA + Bracket</v>
          </cell>
          <cell r="C416" t="str">
            <v>Unit</v>
          </cell>
          <cell r="G416">
            <v>43000</v>
          </cell>
          <cell r="I416" t="str">
            <v>Komplit</v>
          </cell>
        </row>
        <row r="417">
          <cell r="A417" t="str">
            <v>T25</v>
          </cell>
          <cell r="B417" t="str">
            <v>Pasang Trafo 1 Phasa 25/50 KVA + Bracket</v>
          </cell>
          <cell r="C417" t="str">
            <v>Unit</v>
          </cell>
          <cell r="D417">
            <v>137800</v>
          </cell>
          <cell r="E417">
            <v>57500</v>
          </cell>
          <cell r="F417">
            <v>0</v>
          </cell>
          <cell r="G417">
            <v>57500</v>
          </cell>
          <cell r="I417" t="str">
            <v>Komplit</v>
          </cell>
        </row>
        <row r="418">
          <cell r="A418" t="str">
            <v>T325</v>
          </cell>
          <cell r="B418" t="str">
            <v>Pasang Trafo 3 Phasa 25 KVA (SG/CG 312 A)</v>
          </cell>
          <cell r="C418" t="str">
            <v>Unit</v>
          </cell>
          <cell r="G418">
            <v>75000</v>
          </cell>
        </row>
        <row r="419">
          <cell r="A419" t="str">
            <v>T350</v>
          </cell>
          <cell r="B419" t="str">
            <v>Pasang Trafo 3 Phasa 50 KVA (SG/CG 312 A)</v>
          </cell>
          <cell r="C419" t="str">
            <v>Unit</v>
          </cell>
          <cell r="D419">
            <v>482300</v>
          </cell>
          <cell r="E419">
            <v>100000</v>
          </cell>
          <cell r="F419">
            <v>0</v>
          </cell>
          <cell r="G419">
            <v>100000</v>
          </cell>
          <cell r="I419" t="str">
            <v>Komplit</v>
          </cell>
        </row>
        <row r="420">
          <cell r="A420" t="str">
            <v>T3100</v>
          </cell>
          <cell r="B420" t="str">
            <v>Pasang Trafo 3 Phasa 100 KVA  (SG/CG 313)</v>
          </cell>
          <cell r="C420" t="str">
            <v>Unit</v>
          </cell>
          <cell r="D420">
            <v>1398670</v>
          </cell>
          <cell r="E420">
            <v>125000</v>
          </cell>
          <cell r="F420">
            <v>0</v>
          </cell>
          <cell r="G420">
            <v>125000</v>
          </cell>
          <cell r="I420" t="str">
            <v>Komplit</v>
          </cell>
        </row>
        <row r="421">
          <cell r="A421" t="str">
            <v>T3160</v>
          </cell>
          <cell r="B421" t="str">
            <v>Pasang Trafo 3 Phasa 160 KVA  (SG/CG 313)</v>
          </cell>
          <cell r="C421" t="str">
            <v>Unit</v>
          </cell>
          <cell r="D421">
            <v>1536470</v>
          </cell>
          <cell r="E421">
            <v>150000</v>
          </cell>
          <cell r="F421">
            <v>0</v>
          </cell>
          <cell r="G421">
            <v>150000</v>
          </cell>
          <cell r="I421" t="str">
            <v>Komplit</v>
          </cell>
        </row>
        <row r="422">
          <cell r="A422" t="str">
            <v>T3200</v>
          </cell>
          <cell r="B422" t="str">
            <v>Pasang Trafo 3 Phasa 200 KVA  (SG/CG 313)</v>
          </cell>
          <cell r="C422" t="str">
            <v>Unit</v>
          </cell>
          <cell r="D422">
            <v>1674270</v>
          </cell>
          <cell r="E422">
            <v>175000</v>
          </cell>
          <cell r="F422">
            <v>0</v>
          </cell>
          <cell r="G422">
            <v>175000</v>
          </cell>
          <cell r="I422" t="str">
            <v>Komplit</v>
          </cell>
        </row>
        <row r="423">
          <cell r="A423" t="str">
            <v>GT</v>
          </cell>
          <cell r="B423" t="str">
            <v>Grounding Trafo (SM / CM 2 - 11)</v>
          </cell>
          <cell r="C423" t="str">
            <v>Unit</v>
          </cell>
          <cell r="D423">
            <v>22395</v>
          </cell>
          <cell r="E423">
            <v>11100</v>
          </cell>
          <cell r="F423">
            <v>0</v>
          </cell>
          <cell r="G423">
            <v>11100</v>
          </cell>
          <cell r="I423" t="str">
            <v>Komplit</v>
          </cell>
        </row>
        <row r="424">
          <cell r="A424" t="str">
            <v>T3250</v>
          </cell>
          <cell r="B424" t="str">
            <v>Pasang Trafo 3 Phasa 250 KVA  (SG/CG 313)</v>
          </cell>
          <cell r="C424" t="str">
            <v>Unit</v>
          </cell>
          <cell r="E424">
            <v>200000</v>
          </cell>
          <cell r="F424">
            <v>0</v>
          </cell>
          <cell r="G424">
            <v>200000</v>
          </cell>
          <cell r="I424" t="str">
            <v>Komplit</v>
          </cell>
        </row>
        <row r="425">
          <cell r="A425" t="str">
            <v>JT31</v>
          </cell>
          <cell r="B425" t="str">
            <v>Pasang Jlagrak Trafo 3 Phase 1 Tiang</v>
          </cell>
          <cell r="C425" t="str">
            <v>Unit</v>
          </cell>
          <cell r="E425">
            <v>50000</v>
          </cell>
          <cell r="F425">
            <v>0</v>
          </cell>
          <cell r="G425">
            <v>75000</v>
          </cell>
          <cell r="I425" t="str">
            <v>Komplit</v>
          </cell>
        </row>
        <row r="426">
          <cell r="A426" t="str">
            <v>JT32</v>
          </cell>
          <cell r="B426" t="str">
            <v>Pasang Jlagrak Trafo 3 Phase 2Tiang</v>
          </cell>
          <cell r="C426" t="str">
            <v>Unit</v>
          </cell>
          <cell r="E426">
            <v>75000</v>
          </cell>
          <cell r="F426">
            <v>0</v>
          </cell>
          <cell r="G426">
            <v>50000</v>
          </cell>
          <cell r="I426" t="str">
            <v>Komplit</v>
          </cell>
        </row>
        <row r="427">
          <cell r="A427" t="str">
            <v>JPT</v>
          </cell>
          <cell r="B427" t="str">
            <v>Pasang Jlagrak PT CT</v>
          </cell>
          <cell r="C427" t="str">
            <v>Unit</v>
          </cell>
          <cell r="G427">
            <v>30000</v>
          </cell>
          <cell r="I427" t="str">
            <v>Komplit</v>
          </cell>
        </row>
        <row r="429">
          <cell r="A429" t="str">
            <v>BT15</v>
          </cell>
          <cell r="B429" t="str">
            <v xml:space="preserve">   Bongkar Trafo 1 Phasa 10/15 KVA + Bracket</v>
          </cell>
          <cell r="C429" t="str">
            <v>Unit</v>
          </cell>
          <cell r="G429">
            <v>25800</v>
          </cell>
          <cell r="H429">
            <v>0.6</v>
          </cell>
          <cell r="I429" t="str">
            <v>Komplit</v>
          </cell>
        </row>
        <row r="430">
          <cell r="A430" t="str">
            <v>BT25</v>
          </cell>
          <cell r="B430" t="str">
            <v xml:space="preserve">  Bongkar Trafo 1 Phasa 25/50 KVA +   Bracket</v>
          </cell>
          <cell r="C430" t="str">
            <v>Unit</v>
          </cell>
          <cell r="D430">
            <v>137800</v>
          </cell>
          <cell r="E430">
            <v>34500</v>
          </cell>
          <cell r="G430">
            <v>34500</v>
          </cell>
          <cell r="H430">
            <v>0.6</v>
          </cell>
          <cell r="I430" t="str">
            <v>Komplit</v>
          </cell>
        </row>
        <row r="431">
          <cell r="A431" t="str">
            <v>BT325</v>
          </cell>
          <cell r="B431" t="str">
            <v xml:space="preserve">  Bongkar Trafo 3 Phasa 25 KVA  (SG/CG 312 A)</v>
          </cell>
          <cell r="C431" t="str">
            <v>unit</v>
          </cell>
          <cell r="G431">
            <v>45000</v>
          </cell>
          <cell r="H431">
            <v>0.6</v>
          </cell>
        </row>
        <row r="432">
          <cell r="A432" t="str">
            <v>BT350</v>
          </cell>
          <cell r="B432" t="str">
            <v xml:space="preserve">  Bongkar Trafo 3 Phasa 50 KVA  (SG/CG 312 A)</v>
          </cell>
          <cell r="C432" t="str">
            <v>Unit</v>
          </cell>
          <cell r="D432">
            <v>482300</v>
          </cell>
          <cell r="E432">
            <v>60000</v>
          </cell>
          <cell r="G432">
            <v>60000</v>
          </cell>
          <cell r="H432">
            <v>0.6</v>
          </cell>
          <cell r="I432" t="str">
            <v>Komplit</v>
          </cell>
        </row>
        <row r="433">
          <cell r="A433" t="str">
            <v>BT3100</v>
          </cell>
          <cell r="B433" t="str">
            <v xml:space="preserve">  Bongkar Trafo 3 Phasa 100 KVA  (SG/CG 313)</v>
          </cell>
          <cell r="C433" t="str">
            <v>Unit</v>
          </cell>
          <cell r="D433">
            <v>585650</v>
          </cell>
          <cell r="E433">
            <v>60000</v>
          </cell>
          <cell r="G433">
            <v>75000</v>
          </cell>
          <cell r="H433">
            <v>0.6</v>
          </cell>
          <cell r="I433" t="str">
            <v>Komplit</v>
          </cell>
        </row>
        <row r="434">
          <cell r="A434" t="str">
            <v>BT3160</v>
          </cell>
          <cell r="B434" t="str">
            <v xml:space="preserve">  Bongkar Trafo 3 Phasa 160 KVA  (SG/CG 313)</v>
          </cell>
          <cell r="C434" t="str">
            <v>Unit</v>
          </cell>
          <cell r="D434">
            <v>1398670</v>
          </cell>
          <cell r="E434">
            <v>75000</v>
          </cell>
          <cell r="G434">
            <v>90000</v>
          </cell>
          <cell r="H434">
            <v>0.6</v>
          </cell>
          <cell r="I434" t="str">
            <v>Komplit</v>
          </cell>
        </row>
        <row r="435">
          <cell r="A435" t="str">
            <v>BT3200</v>
          </cell>
          <cell r="B435" t="str">
            <v xml:space="preserve">  Bongkar Trafo 3 Phasa 200 KVA  (SG/CG 313)</v>
          </cell>
          <cell r="C435" t="str">
            <v>Unit</v>
          </cell>
          <cell r="D435">
            <v>1536470</v>
          </cell>
          <cell r="E435">
            <v>90000</v>
          </cell>
          <cell r="G435">
            <v>105000</v>
          </cell>
          <cell r="H435">
            <v>0.6</v>
          </cell>
          <cell r="I435" t="str">
            <v>Komplit</v>
          </cell>
        </row>
        <row r="436">
          <cell r="A436" t="str">
            <v>BGT</v>
          </cell>
          <cell r="B436" t="str">
            <v xml:space="preserve">  Bongkar Grounding Trafo (SM / CM 2 - 11)</v>
          </cell>
          <cell r="C436" t="str">
            <v>Unit</v>
          </cell>
          <cell r="D436">
            <v>22395</v>
          </cell>
          <cell r="E436">
            <v>11100</v>
          </cell>
          <cell r="F436">
            <v>13437</v>
          </cell>
          <cell r="G436">
            <v>6660</v>
          </cell>
          <cell r="H436">
            <v>0.6</v>
          </cell>
          <cell r="I436" t="str">
            <v>Komplit</v>
          </cell>
        </row>
        <row r="437">
          <cell r="A437" t="str">
            <v>BT3250</v>
          </cell>
          <cell r="B437" t="str">
            <v xml:space="preserve">  Bongkar Pasang Trafo 3 Phasa 250 KVA  (SG/CG 313)</v>
          </cell>
          <cell r="C437" t="str">
            <v>Unit</v>
          </cell>
          <cell r="E437">
            <v>200000</v>
          </cell>
          <cell r="F437">
            <v>0</v>
          </cell>
          <cell r="G437">
            <v>120000</v>
          </cell>
          <cell r="H437">
            <v>0.6</v>
          </cell>
          <cell r="I437" t="str">
            <v>Komplit</v>
          </cell>
        </row>
        <row r="438">
          <cell r="A438" t="str">
            <v>BJT31</v>
          </cell>
          <cell r="B438" t="str">
            <v xml:space="preserve">  Bongkar Jlagrak Trafo 3 Phase 1 Tiang</v>
          </cell>
          <cell r="C438" t="str">
            <v>Unit</v>
          </cell>
          <cell r="E438">
            <v>50000</v>
          </cell>
          <cell r="F438">
            <v>0</v>
          </cell>
          <cell r="G438">
            <v>30000</v>
          </cell>
          <cell r="H438">
            <v>0.4</v>
          </cell>
          <cell r="I438" t="str">
            <v>Komplit</v>
          </cell>
        </row>
        <row r="439">
          <cell r="A439" t="str">
            <v>BJT32</v>
          </cell>
          <cell r="B439" t="str">
            <v xml:space="preserve">  Bongkar Jlagrak   Bongkar Trafo 3 Phase 2Tiang</v>
          </cell>
          <cell r="C439" t="str">
            <v>Unit</v>
          </cell>
          <cell r="E439">
            <v>30000</v>
          </cell>
          <cell r="G439">
            <v>20000</v>
          </cell>
          <cell r="H439">
            <v>0.4</v>
          </cell>
          <cell r="I439" t="str">
            <v>Komplit</v>
          </cell>
        </row>
        <row r="440">
          <cell r="A440" t="str">
            <v>BJPT</v>
          </cell>
          <cell r="B440" t="str">
            <v xml:space="preserve">  Bongkar Pasang Jlagrak PT CT</v>
          </cell>
          <cell r="C440" t="str">
            <v>Unit</v>
          </cell>
          <cell r="E440">
            <v>45000</v>
          </cell>
          <cell r="G440">
            <v>12000</v>
          </cell>
          <cell r="H440">
            <v>0.4</v>
          </cell>
          <cell r="I440" t="str">
            <v>Komplit</v>
          </cell>
        </row>
        <row r="442">
          <cell r="B442" t="str">
            <v>UPAH PERBAIKAN RECLOSER</v>
          </cell>
          <cell r="H442">
            <v>0.4</v>
          </cell>
        </row>
        <row r="443">
          <cell r="B443" t="str">
            <v>Perbaikan Control Recloser</v>
          </cell>
          <cell r="E443">
            <v>0</v>
          </cell>
          <cell r="F443">
            <v>0</v>
          </cell>
          <cell r="G443" t="e">
            <v>#REF!</v>
          </cell>
        </row>
        <row r="444">
          <cell r="B444" t="str">
            <v>Perbaikan PMT Recloser</v>
          </cell>
          <cell r="C444" t="str">
            <v>Unit</v>
          </cell>
          <cell r="D444">
            <v>3180000</v>
          </cell>
          <cell r="F444">
            <v>0</v>
          </cell>
          <cell r="G444">
            <v>0</v>
          </cell>
        </row>
        <row r="445">
          <cell r="C445" t="str">
            <v>Unit</v>
          </cell>
          <cell r="D445">
            <v>3710000</v>
          </cell>
          <cell r="F445">
            <v>0</v>
          </cell>
          <cell r="G445">
            <v>0</v>
          </cell>
        </row>
        <row r="446">
          <cell r="B446" t="str">
            <v>UPAH INVESTIGASI INFRA RED</v>
          </cell>
          <cell r="E446">
            <v>0</v>
          </cell>
          <cell r="F446">
            <v>0</v>
          </cell>
          <cell r="G446">
            <v>0</v>
          </cell>
        </row>
        <row r="447">
          <cell r="C447" t="str">
            <v>titik</v>
          </cell>
          <cell r="D447">
            <v>25440</v>
          </cell>
          <cell r="E447">
            <v>10100</v>
          </cell>
          <cell r="F447">
            <v>0</v>
          </cell>
          <cell r="G447">
            <v>0</v>
          </cell>
        </row>
        <row r="448">
          <cell r="F448">
            <v>0</v>
          </cell>
          <cell r="G448">
            <v>0</v>
          </cell>
        </row>
        <row r="449">
          <cell r="B449" t="str">
            <v>UPAH Bongkar PASANG TIANG</v>
          </cell>
        </row>
        <row r="450">
          <cell r="F450">
            <v>0</v>
          </cell>
          <cell r="G450">
            <v>0</v>
          </cell>
        </row>
        <row r="451">
          <cell r="A451" t="str">
            <v>T11</v>
          </cell>
          <cell r="B451" t="str">
            <v>Penanaman Tiang  C 11 /  S11B</v>
          </cell>
          <cell r="C451" t="str">
            <v>Batang</v>
          </cell>
          <cell r="E451">
            <v>50000</v>
          </cell>
          <cell r="F451">
            <v>0</v>
          </cell>
          <cell r="G451">
            <v>50000</v>
          </cell>
        </row>
        <row r="452">
          <cell r="A452" t="str">
            <v>T9</v>
          </cell>
          <cell r="B452" t="str">
            <v>Penanaman Tiang S 9 / C 9 / RS11A</v>
          </cell>
          <cell r="C452" t="str">
            <v>Batang</v>
          </cell>
          <cell r="E452">
            <v>35000</v>
          </cell>
          <cell r="F452">
            <v>0</v>
          </cell>
          <cell r="G452">
            <v>35000</v>
          </cell>
        </row>
        <row r="453">
          <cell r="A453" t="str">
            <v>T12</v>
          </cell>
          <cell r="B453" t="str">
            <v>Penanaman Tiang C12 / S 12</v>
          </cell>
          <cell r="C453" t="str">
            <v>Batang</v>
          </cell>
          <cell r="G453">
            <v>65000</v>
          </cell>
        </row>
        <row r="454">
          <cell r="A454" t="str">
            <v>T14</v>
          </cell>
          <cell r="B454" t="str">
            <v>Penanaman Tiang C14 / S 14</v>
          </cell>
          <cell r="C454" t="str">
            <v>Batang</v>
          </cell>
          <cell r="G454">
            <v>75000</v>
          </cell>
        </row>
        <row r="455">
          <cell r="A455" t="str">
            <v>PT</v>
          </cell>
        </row>
        <row r="457">
          <cell r="A457" t="str">
            <v>BT11</v>
          </cell>
          <cell r="B457" t="str">
            <v xml:space="preserve">  Bongkar Tiang S / C /  B 11</v>
          </cell>
          <cell r="C457" t="str">
            <v>Batang</v>
          </cell>
          <cell r="E457">
            <v>30000</v>
          </cell>
          <cell r="F457">
            <v>0</v>
          </cell>
          <cell r="G457">
            <v>30000</v>
          </cell>
        </row>
        <row r="458">
          <cell r="A458" t="str">
            <v>BT9</v>
          </cell>
          <cell r="B458" t="str">
            <v xml:space="preserve">  Bongkar Tiang S 9 / C 9 / RS11A</v>
          </cell>
          <cell r="C458" t="str">
            <v>Batang</v>
          </cell>
          <cell r="E458">
            <v>21000</v>
          </cell>
          <cell r="F458">
            <v>0</v>
          </cell>
          <cell r="G458">
            <v>21000</v>
          </cell>
        </row>
        <row r="459">
          <cell r="A459" t="str">
            <v>BT12</v>
          </cell>
          <cell r="B459" t="str">
            <v xml:space="preserve">  Bongkar Tiang C12 / S12</v>
          </cell>
          <cell r="C459" t="str">
            <v>Batang</v>
          </cell>
          <cell r="G459">
            <v>39000</v>
          </cell>
        </row>
        <row r="460">
          <cell r="A460" t="str">
            <v>BT14</v>
          </cell>
          <cell r="B460" t="str">
            <v xml:space="preserve">  Bongkar Tiang C14 / S14</v>
          </cell>
          <cell r="C460" t="str">
            <v>Batang</v>
          </cell>
          <cell r="G460">
            <v>45000</v>
          </cell>
        </row>
        <row r="463">
          <cell r="B463" t="str">
            <v>PengangkutanTiang dari pabrik ke lokasi (Btl,Ygk, Slm)</v>
          </cell>
          <cell r="F463">
            <v>0</v>
          </cell>
        </row>
        <row r="464">
          <cell r="A464" t="str">
            <v>AT9</v>
          </cell>
          <cell r="B464" t="str">
            <v>Angkut Tiang C 9 Dari Pabrik Ke Lokasi</v>
          </cell>
          <cell r="C464" t="str">
            <v>Batang</v>
          </cell>
          <cell r="E464">
            <v>20000</v>
          </cell>
          <cell r="F464">
            <v>0</v>
          </cell>
          <cell r="G464">
            <v>20000</v>
          </cell>
        </row>
        <row r="465">
          <cell r="A465" t="str">
            <v>AT11</v>
          </cell>
          <cell r="B465" t="str">
            <v>Angkut Tiang C11 Dari Pabrikl Ke Lokasi</v>
          </cell>
          <cell r="C465" t="str">
            <v>Batang</v>
          </cell>
          <cell r="E465">
            <v>30000</v>
          </cell>
          <cell r="F465">
            <v>0</v>
          </cell>
          <cell r="G465">
            <v>30000</v>
          </cell>
        </row>
        <row r="466">
          <cell r="F466">
            <v>0</v>
          </cell>
        </row>
        <row r="467">
          <cell r="B467" t="str">
            <v>UPAH PENGGANTIAN KONEKTOR DARI BANLED JD CCO</v>
          </cell>
          <cell r="F467">
            <v>0</v>
          </cell>
        </row>
        <row r="468">
          <cell r="A468" t="str">
            <v>CcTM</v>
          </cell>
          <cell r="B468" t="str">
            <v>CCO TM</v>
          </cell>
          <cell r="C468" t="str">
            <v>Buah</v>
          </cell>
          <cell r="E468">
            <v>3000</v>
          </cell>
          <cell r="F468">
            <v>0</v>
          </cell>
          <cell r="G468">
            <v>4000</v>
          </cell>
          <cell r="I468" t="str">
            <v>Event Khusus</v>
          </cell>
        </row>
        <row r="469">
          <cell r="A469" t="str">
            <v>CcTrf</v>
          </cell>
          <cell r="B469" t="str">
            <v xml:space="preserve">CCO &amp; skun Trafo </v>
          </cell>
          <cell r="C469" t="str">
            <v xml:space="preserve"> unit</v>
          </cell>
          <cell r="E469">
            <v>27000</v>
          </cell>
          <cell r="F469">
            <v>0</v>
          </cell>
          <cell r="G469">
            <v>27000</v>
          </cell>
          <cell r="I469" t="str">
            <v>Event Khusus</v>
          </cell>
        </row>
        <row r="470">
          <cell r="A470" t="str">
            <v>ccTR</v>
          </cell>
          <cell r="B470" t="str">
            <v xml:space="preserve">CCO Tap JTR </v>
          </cell>
          <cell r="C470" t="str">
            <v>Buah</v>
          </cell>
          <cell r="E470">
            <v>3000</v>
          </cell>
          <cell r="F470">
            <v>0</v>
          </cell>
          <cell r="G470">
            <v>3000</v>
          </cell>
          <cell r="I470" t="str">
            <v>Event Khusus</v>
          </cell>
        </row>
        <row r="471">
          <cell r="A471" t="str">
            <v>ccTRK</v>
          </cell>
          <cell r="B471" t="str">
            <v>CCO Tap JTR (Kalasan &amp;Wates)</v>
          </cell>
          <cell r="C471" t="str">
            <v>Buah</v>
          </cell>
          <cell r="E471">
            <v>3200</v>
          </cell>
          <cell r="F471">
            <v>0</v>
          </cell>
          <cell r="G471">
            <v>3200</v>
          </cell>
          <cell r="I471" t="str">
            <v>Event Khusus</v>
          </cell>
        </row>
        <row r="472">
          <cell r="A472" t="str">
            <v>ccR1B</v>
          </cell>
          <cell r="B472" t="str">
            <v>CCO SR I (Bantul, Jogja, Sleman selatan)</v>
          </cell>
          <cell r="C472" t="str">
            <v>Buah</v>
          </cell>
          <cell r="E472">
            <v>2250</v>
          </cell>
          <cell r="F472">
            <v>0</v>
          </cell>
          <cell r="G472">
            <v>2250</v>
          </cell>
          <cell r="I472" t="str">
            <v>Event Khusus</v>
          </cell>
        </row>
        <row r="473">
          <cell r="A473" t="str">
            <v>ccR1K</v>
          </cell>
          <cell r="B473" t="str">
            <v>CCO SR I (Wates, Sleman Utara, Kalasan)</v>
          </cell>
          <cell r="C473" t="str">
            <v>Buah</v>
          </cell>
          <cell r="E473">
            <v>2400</v>
          </cell>
          <cell r="F473">
            <v>0</v>
          </cell>
          <cell r="G473">
            <v>2400</v>
          </cell>
          <cell r="I473" t="str">
            <v>Event Khusus</v>
          </cell>
        </row>
        <row r="474">
          <cell r="A474" t="str">
            <v>CRD</v>
          </cell>
          <cell r="B474" t="str">
            <v>CCO Antar Duck Rumah</v>
          </cell>
          <cell r="C474" t="str">
            <v>Buah</v>
          </cell>
          <cell r="G474">
            <v>1000</v>
          </cell>
        </row>
        <row r="476">
          <cell r="F476">
            <v>0</v>
          </cell>
        </row>
        <row r="477">
          <cell r="B477" t="str">
            <v>UPAH PENGECATAN POLE BESI</v>
          </cell>
          <cell r="F477">
            <v>0</v>
          </cell>
        </row>
        <row r="478">
          <cell r="A478" t="str">
            <v>CP9A</v>
          </cell>
          <cell r="B478" t="str">
            <v>Pengecatan Pole Type Rs 9/11A Atas</v>
          </cell>
          <cell r="C478" t="str">
            <v>pole</v>
          </cell>
          <cell r="E478">
            <v>3500</v>
          </cell>
          <cell r="F478">
            <v>0</v>
          </cell>
          <cell r="G478">
            <v>3500</v>
          </cell>
        </row>
        <row r="479">
          <cell r="A479" t="str">
            <v>CP9T</v>
          </cell>
          <cell r="B479" t="str">
            <v>Pengecatan Pole Type Rs 9/11A Tengah</v>
          </cell>
          <cell r="C479" t="str">
            <v>pole</v>
          </cell>
          <cell r="E479">
            <v>3500</v>
          </cell>
          <cell r="F479">
            <v>0</v>
          </cell>
          <cell r="G479">
            <v>3500</v>
          </cell>
        </row>
        <row r="480">
          <cell r="A480" t="str">
            <v>CP9B</v>
          </cell>
          <cell r="B480" t="str">
            <v>Pengecatan Pole Type Rs 9/11A Ter Bawah</v>
          </cell>
          <cell r="C480" t="str">
            <v>pole</v>
          </cell>
          <cell r="E480">
            <v>1250</v>
          </cell>
          <cell r="F480">
            <v>0</v>
          </cell>
          <cell r="G480">
            <v>1250</v>
          </cell>
        </row>
        <row r="481">
          <cell r="A481" t="str">
            <v>CP9M</v>
          </cell>
          <cell r="B481" t="str">
            <v>Pengecatan Pole Type Rs 9/11A Dasaran (Meni)</v>
          </cell>
          <cell r="C481" t="str">
            <v>pole</v>
          </cell>
          <cell r="E481">
            <v>4250</v>
          </cell>
          <cell r="F481">
            <v>0</v>
          </cell>
          <cell r="G481">
            <v>4250</v>
          </cell>
        </row>
        <row r="482">
          <cell r="A482" t="str">
            <v>CP11A</v>
          </cell>
          <cell r="B482" t="str">
            <v xml:space="preserve">Pengecatan Pole Type S 11 B Atas </v>
          </cell>
          <cell r="C482" t="str">
            <v>pole</v>
          </cell>
          <cell r="E482">
            <v>5000</v>
          </cell>
          <cell r="F482">
            <v>0</v>
          </cell>
          <cell r="G482">
            <v>5000</v>
          </cell>
        </row>
        <row r="483">
          <cell r="A483" t="str">
            <v>CP11T</v>
          </cell>
          <cell r="B483" t="str">
            <v>Pengecatan Pole Type S 11 B Tengah</v>
          </cell>
          <cell r="C483" t="str">
            <v>pole</v>
          </cell>
          <cell r="E483">
            <v>4000</v>
          </cell>
          <cell r="F483">
            <v>0</v>
          </cell>
          <cell r="G483">
            <v>4000</v>
          </cell>
        </row>
        <row r="484">
          <cell r="A484" t="str">
            <v>CP11B</v>
          </cell>
          <cell r="B484" t="str">
            <v>Pengecatan Pole Type S 11 B Ter Bawah</v>
          </cell>
          <cell r="C484" t="str">
            <v>pole</v>
          </cell>
          <cell r="E484">
            <v>1500</v>
          </cell>
          <cell r="F484">
            <v>0</v>
          </cell>
          <cell r="G484">
            <v>1500</v>
          </cell>
        </row>
        <row r="485">
          <cell r="A485" t="str">
            <v>CP11M</v>
          </cell>
          <cell r="B485" t="str">
            <v>Pengecatan Pole Type S 11 B Dasaran (Meni)</v>
          </cell>
          <cell r="C485" t="str">
            <v>pole</v>
          </cell>
          <cell r="E485">
            <v>5000</v>
          </cell>
          <cell r="F485">
            <v>0</v>
          </cell>
          <cell r="G485">
            <v>5000</v>
          </cell>
        </row>
        <row r="486">
          <cell r="A486" t="str">
            <v>CP9K</v>
          </cell>
          <cell r="B486" t="str">
            <v>Pengecatan Pole Type Rs 9/11A komplit</v>
          </cell>
          <cell r="C486" t="str">
            <v>Batang</v>
          </cell>
          <cell r="E486">
            <v>12500</v>
          </cell>
          <cell r="G486">
            <v>12500</v>
          </cell>
        </row>
        <row r="487">
          <cell r="A487" t="str">
            <v>CP11K</v>
          </cell>
          <cell r="B487" t="str">
            <v>Pengecatan Pole Type 11 B komplit</v>
          </cell>
          <cell r="C487" t="str">
            <v>Batang</v>
          </cell>
          <cell r="E487">
            <v>15500</v>
          </cell>
          <cell r="G487">
            <v>15500</v>
          </cell>
        </row>
        <row r="488">
          <cell r="F488">
            <v>0</v>
          </cell>
          <cell r="G488">
            <v>0</v>
          </cell>
        </row>
        <row r="489">
          <cell r="A489" t="str">
            <v>pcc1</v>
          </cell>
          <cell r="B489" t="str">
            <v>Penggantian Cross Arm C-1</v>
          </cell>
          <cell r="C489" t="str">
            <v>Unit</v>
          </cell>
          <cell r="G489">
            <v>21000</v>
          </cell>
          <cell r="I489" t="str">
            <v>Event Khusus</v>
          </cell>
        </row>
        <row r="490">
          <cell r="A490" t="str">
            <v>pcc2</v>
          </cell>
          <cell r="B490" t="str">
            <v>Penggantian Cross Arm C-2</v>
          </cell>
          <cell r="C490" t="str">
            <v>Unit</v>
          </cell>
          <cell r="G490">
            <v>25500</v>
          </cell>
          <cell r="I490" t="str">
            <v>Event Khusus</v>
          </cell>
        </row>
        <row r="491">
          <cell r="A491" t="str">
            <v>pcc3</v>
          </cell>
          <cell r="B491" t="str">
            <v>Penggantian Cross Arm C-3</v>
          </cell>
          <cell r="C491" t="str">
            <v>Unit</v>
          </cell>
          <cell r="G491">
            <v>25500</v>
          </cell>
          <cell r="I491" t="str">
            <v>Event Khusus</v>
          </cell>
        </row>
        <row r="492">
          <cell r="A492" t="str">
            <v>pcc7</v>
          </cell>
          <cell r="B492" t="str">
            <v>Penggantian Cross Arm C-7</v>
          </cell>
          <cell r="C492" t="str">
            <v>Unit</v>
          </cell>
          <cell r="G492">
            <v>25500</v>
          </cell>
          <cell r="I492" t="str">
            <v>Event Khusus</v>
          </cell>
        </row>
        <row r="493">
          <cell r="A493" t="str">
            <v>pcc8a</v>
          </cell>
          <cell r="B493" t="str">
            <v>Penggantian Cross Arm C-8 A</v>
          </cell>
          <cell r="C493" t="str">
            <v>Unit</v>
          </cell>
          <cell r="G493">
            <v>42000</v>
          </cell>
          <cell r="I493" t="str">
            <v>Event Khusus</v>
          </cell>
        </row>
        <row r="494">
          <cell r="B494" t="str">
            <v>Pondasi Tiang Beton</v>
          </cell>
          <cell r="F494">
            <v>0</v>
          </cell>
        </row>
        <row r="495">
          <cell r="A495" t="str">
            <v>PTB</v>
          </cell>
          <cell r="B495" t="str">
            <v>Pondasi Tiang Beton</v>
          </cell>
          <cell r="C495" t="str">
            <v>unit</v>
          </cell>
          <cell r="F495">
            <v>0</v>
          </cell>
          <cell r="G495">
            <v>50000</v>
          </cell>
        </row>
        <row r="496">
          <cell r="A496" t="str">
            <v>pg</v>
          </cell>
          <cell r="B496" t="str">
            <v>Pondasi Tiang Beton</v>
          </cell>
          <cell r="C496" t="str">
            <v>unit</v>
          </cell>
          <cell r="F496">
            <v>0</v>
          </cell>
          <cell r="G496">
            <v>50001</v>
          </cell>
        </row>
        <row r="497">
          <cell r="A497" t="str">
            <v>pc</v>
          </cell>
          <cell r="B497" t="str">
            <v>Pondasi Tiang Beton</v>
          </cell>
          <cell r="C497" t="str">
            <v>unit</v>
          </cell>
          <cell r="F497">
            <v>0</v>
          </cell>
          <cell r="G497">
            <v>50002</v>
          </cell>
        </row>
        <row r="498">
          <cell r="A498" t="str">
            <v>PTBK</v>
          </cell>
          <cell r="B498" t="str">
            <v>Pondasi Tiang Beton</v>
          </cell>
          <cell r="C498" t="str">
            <v>unit</v>
          </cell>
          <cell r="F498">
            <v>0</v>
          </cell>
          <cell r="G498">
            <v>55000</v>
          </cell>
          <cell r="I498" t="str">
            <v>Event khusu</v>
          </cell>
        </row>
        <row r="499">
          <cell r="A499" t="str">
            <v>RIT</v>
          </cell>
          <cell r="B499" t="str">
            <v>Rit Batu Pondasi Tiang Beton</v>
          </cell>
          <cell r="C499" t="str">
            <v>RIT</v>
          </cell>
          <cell r="G499">
            <v>25000</v>
          </cell>
          <cell r="I499" t="str">
            <v>Event khusu</v>
          </cell>
        </row>
        <row r="500">
          <cell r="A500" t="str">
            <v>psfco</v>
          </cell>
          <cell r="B500" t="str">
            <v>Pasang 2 buah sepatu kabel FCO</v>
          </cell>
          <cell r="C500" t="str">
            <v>unit</v>
          </cell>
          <cell r="G500">
            <v>6000</v>
          </cell>
        </row>
        <row r="501">
          <cell r="A501" t="str">
            <v>j</v>
          </cell>
          <cell r="B501" t="str">
            <v xml:space="preserve">                                          Jumlah Harian</v>
          </cell>
          <cell r="F501">
            <v>0</v>
          </cell>
        </row>
        <row r="502">
          <cell r="A502" t="str">
            <v>ba</v>
          </cell>
          <cell r="B502" t="str">
            <v xml:space="preserve">        Belum Ada Harga Borongan</v>
          </cell>
          <cell r="F502">
            <v>0</v>
          </cell>
          <cell r="G502">
            <v>0</v>
          </cell>
        </row>
        <row r="503">
          <cell r="A503" t="str">
            <v>pta</v>
          </cell>
          <cell r="B503" t="str">
            <v xml:space="preserve">        Perlu Tanya Ahlinya</v>
          </cell>
          <cell r="F503">
            <v>0</v>
          </cell>
          <cell r="G503">
            <v>0</v>
          </cell>
        </row>
        <row r="504">
          <cell r="A504" t="str">
            <v>PTg</v>
          </cell>
          <cell r="B504" t="str">
            <v xml:space="preserve">        Perlu tanya Yang garap</v>
          </cell>
          <cell r="F504">
            <v>0</v>
          </cell>
          <cell r="G504">
            <v>0</v>
          </cell>
        </row>
        <row r="505">
          <cell r="A505" t="str">
            <v>psu</v>
          </cell>
          <cell r="B505" t="str">
            <v>Pasang U Trafo</v>
          </cell>
          <cell r="C505" t="str">
            <v>Buah</v>
          </cell>
          <cell r="F505">
            <v>0</v>
          </cell>
          <cell r="G505">
            <v>15000</v>
          </cell>
        </row>
        <row r="506">
          <cell r="A506" t="str">
            <v>JT</v>
          </cell>
          <cell r="B506" t="str">
            <v>4 Buah Jumperan Trafo</v>
          </cell>
          <cell r="C506" t="str">
            <v>Buah</v>
          </cell>
          <cell r="F506">
            <v>0</v>
          </cell>
          <cell r="G506">
            <v>24000</v>
          </cell>
        </row>
        <row r="507">
          <cell r="A507" t="str">
            <v>Tk</v>
          </cell>
          <cell r="B507" t="str">
            <v>Transportasi Khusus</v>
          </cell>
          <cell r="C507" t="str">
            <v>Rit</v>
          </cell>
          <cell r="F507">
            <v>0</v>
          </cell>
          <cell r="G507">
            <v>20000</v>
          </cell>
          <cell r="I507" t="str">
            <v>Konfirmasi pimpinan</v>
          </cell>
        </row>
        <row r="508">
          <cell r="A508" t="str">
            <v>jt1</v>
          </cell>
          <cell r="B508" t="str">
            <v>Jumperan trafo</v>
          </cell>
          <cell r="C508" t="str">
            <v>Buah</v>
          </cell>
        </row>
        <row r="509">
          <cell r="A509" t="str">
            <v>pm59</v>
          </cell>
          <cell r="B509" t="str">
            <v xml:space="preserve">Pressing M5-9 (FCO) </v>
          </cell>
          <cell r="C509" t="str">
            <v>Buah</v>
          </cell>
          <cell r="G509">
            <v>20000</v>
          </cell>
        </row>
        <row r="510">
          <cell r="A510" t="str">
            <v>pm59a</v>
          </cell>
          <cell r="B510" t="str">
            <v>Pressing M5-9 (FCO) per A</v>
          </cell>
          <cell r="C510" t="str">
            <v>Buah</v>
          </cell>
          <cell r="G510">
            <v>26000</v>
          </cell>
        </row>
        <row r="511">
          <cell r="A511" t="str">
            <v>nomt</v>
          </cell>
          <cell r="B511" t="str">
            <v>Penomoran tiang Fersi Lama</v>
          </cell>
          <cell r="C511" t="str">
            <v>Buah</v>
          </cell>
          <cell r="G511">
            <v>1000</v>
          </cell>
        </row>
        <row r="512">
          <cell r="A512" t="str">
            <v>fang</v>
          </cell>
          <cell r="B512" t="str">
            <v>Fangnet</v>
          </cell>
          <cell r="C512" t="str">
            <v>Unit</v>
          </cell>
          <cell r="G512" t="str">
            <v>Belum</v>
          </cell>
        </row>
        <row r="513">
          <cell r="A513" t="str">
            <v>sjs</v>
          </cell>
          <cell r="B513" t="str">
            <v>Survei Jaringan Sedayu</v>
          </cell>
          <cell r="C513" t="str">
            <v>span</v>
          </cell>
          <cell r="G513">
            <v>500</v>
          </cell>
        </row>
        <row r="514">
          <cell r="A514" t="str">
            <v>bpjs240lc</v>
          </cell>
          <cell r="B514" t="str">
            <v>Bongkar Pasang Jumperan 240, Sepatu Kabel, dan LLC</v>
          </cell>
          <cell r="C514" t="str">
            <v>Unit</v>
          </cell>
          <cell r="G514">
            <v>5000</v>
          </cell>
        </row>
        <row r="515">
          <cell r="A515" t="str">
            <v>pjs240lc</v>
          </cell>
          <cell r="B515" t="str">
            <v>Pasang Jumperan 240, Sepatu Kabel, dan LLC</v>
          </cell>
          <cell r="C515" t="str">
            <v>Unit</v>
          </cell>
          <cell r="G515">
            <v>3000</v>
          </cell>
        </row>
        <row r="516">
          <cell r="A516" t="str">
            <v>sk24</v>
          </cell>
          <cell r="B516" t="str">
            <v>sepatu kabel 240</v>
          </cell>
          <cell r="C516" t="str">
            <v>Unit</v>
          </cell>
          <cell r="G516">
            <v>1500</v>
          </cell>
        </row>
        <row r="517">
          <cell r="A517" t="str">
            <v>ptp</v>
          </cell>
          <cell r="B517" t="str">
            <v>Perlu Tanya  Pimpinan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ip"/>
      <sheetName val="Widodo (2)"/>
      <sheetName val="Widodo"/>
      <sheetName val="HB LAMA"/>
      <sheetName val="HB BARU"/>
      <sheetName val="LAIN2"/>
      <sheetName val="HB2"/>
    </sheetNames>
    <sheetDataSet>
      <sheetData sheetId="0"/>
      <sheetData sheetId="1"/>
      <sheetData sheetId="2"/>
      <sheetData sheetId="3"/>
      <sheetData sheetId="4">
        <row r="1">
          <cell r="A1" t="str">
            <v>DAFTAR UPAH BORONGAN JARINGAN CV LITA</v>
          </cell>
        </row>
        <row r="4">
          <cell r="A4" t="str">
            <v>kode</v>
          </cell>
          <cell r="B4" t="str">
            <v>JENIS PEKERJAAN / KONSTRUKSI STD 2004</v>
          </cell>
          <cell r="C4" t="str">
            <v>SATUAN</v>
          </cell>
          <cell r="D4" t="str">
            <v xml:space="preserve">HARGA sxtd pln </v>
          </cell>
          <cell r="E4" t="str">
            <v>Harga bor.</v>
          </cell>
          <cell r="F4" t="str">
            <v>Harga bor.</v>
          </cell>
          <cell r="G4" t="str">
            <v>Harga Borongan</v>
          </cell>
          <cell r="H4" t="str">
            <v>ket</v>
          </cell>
          <cell r="I4" t="str">
            <v>Keterangan</v>
          </cell>
        </row>
        <row r="5">
          <cell r="A5" t="str">
            <v>cek</v>
          </cell>
          <cell r="B5" t="str">
            <v>JENIS PEKERJAAN / KONSTRUKSI</v>
          </cell>
          <cell r="C5" t="str">
            <v>SATUAN</v>
          </cell>
          <cell r="D5" t="str">
            <v>STANDART PLN</v>
          </cell>
          <cell r="E5" t="str">
            <v>Lama</v>
          </cell>
          <cell r="F5">
            <v>2008</v>
          </cell>
          <cell r="G5" t="str">
            <v>baru (Bulat)</v>
          </cell>
        </row>
        <row r="6">
          <cell r="B6" t="str">
            <v>UPAH BORONGAN PEKERJAAN JTM 20 KV</v>
          </cell>
        </row>
        <row r="7">
          <cell r="A7" t="str">
            <v>Kode</v>
          </cell>
          <cell r="B7" t="str">
            <v>KONSTRUKSI JTM 1 PHASA</v>
          </cell>
        </row>
        <row r="8">
          <cell r="A8" t="str">
            <v>A1</v>
          </cell>
          <cell r="B8" t="str">
            <v xml:space="preserve">A 1 </v>
          </cell>
          <cell r="C8" t="str">
            <v>Unit</v>
          </cell>
          <cell r="D8">
            <v>10265</v>
          </cell>
          <cell r="E8">
            <v>4600</v>
          </cell>
          <cell r="F8">
            <v>5060</v>
          </cell>
          <cell r="G8">
            <v>5000</v>
          </cell>
          <cell r="H8">
            <v>0.45</v>
          </cell>
        </row>
        <row r="9">
          <cell r="A9" t="str">
            <v>A1A</v>
          </cell>
          <cell r="B9" t="str">
            <v>A 1 - A</v>
          </cell>
          <cell r="C9" t="str">
            <v>Unit</v>
          </cell>
          <cell r="D9">
            <v>10265</v>
          </cell>
          <cell r="E9">
            <v>4600</v>
          </cell>
          <cell r="F9">
            <v>5060</v>
          </cell>
          <cell r="G9">
            <v>5000</v>
          </cell>
          <cell r="H9">
            <v>0.45</v>
          </cell>
        </row>
        <row r="10">
          <cell r="A10" t="str">
            <v>A1B</v>
          </cell>
          <cell r="B10" t="str">
            <v>A 1 - B</v>
          </cell>
          <cell r="C10" t="str">
            <v>Unit</v>
          </cell>
          <cell r="D10">
            <v>10265</v>
          </cell>
          <cell r="E10">
            <v>4600</v>
          </cell>
          <cell r="F10">
            <v>5060</v>
          </cell>
          <cell r="G10">
            <v>5000</v>
          </cell>
          <cell r="H10">
            <v>0.45</v>
          </cell>
        </row>
        <row r="11">
          <cell r="A11" t="str">
            <v>A2A</v>
          </cell>
          <cell r="B11" t="str">
            <v>A 2 - A/A 2</v>
          </cell>
          <cell r="C11" t="str">
            <v>Unit</v>
          </cell>
          <cell r="D11">
            <v>16645</v>
          </cell>
          <cell r="E11">
            <v>7400</v>
          </cell>
          <cell r="F11">
            <v>8140.0000000000009</v>
          </cell>
          <cell r="G11">
            <v>8100</v>
          </cell>
          <cell r="H11">
            <v>0.45</v>
          </cell>
        </row>
        <row r="12">
          <cell r="A12" t="str">
            <v>A21</v>
          </cell>
          <cell r="B12" t="str">
            <v>A 2 - 1</v>
          </cell>
          <cell r="C12" t="str">
            <v>Unit</v>
          </cell>
          <cell r="D12">
            <v>16645</v>
          </cell>
          <cell r="E12">
            <v>7400</v>
          </cell>
          <cell r="F12">
            <v>8140.0000000000009</v>
          </cell>
          <cell r="G12">
            <v>8100</v>
          </cell>
          <cell r="H12">
            <v>0.45</v>
          </cell>
        </row>
        <row r="13">
          <cell r="A13" t="str">
            <v>A3</v>
          </cell>
          <cell r="B13" t="str">
            <v>A 3</v>
          </cell>
          <cell r="C13" t="str">
            <v>Unit</v>
          </cell>
          <cell r="D13">
            <v>16645</v>
          </cell>
          <cell r="E13">
            <v>7400</v>
          </cell>
          <cell r="F13">
            <v>8140.0000000000009</v>
          </cell>
          <cell r="G13">
            <v>8100</v>
          </cell>
          <cell r="H13">
            <v>0.45</v>
          </cell>
        </row>
        <row r="14">
          <cell r="A14" t="str">
            <v>A4</v>
          </cell>
          <cell r="B14" t="str">
            <v>A 4</v>
          </cell>
          <cell r="C14" t="str">
            <v>Unit</v>
          </cell>
          <cell r="D14">
            <v>24045</v>
          </cell>
          <cell r="E14">
            <v>10800</v>
          </cell>
          <cell r="F14">
            <v>11880.000000000002</v>
          </cell>
          <cell r="G14">
            <v>11800</v>
          </cell>
          <cell r="H14">
            <v>0.45</v>
          </cell>
        </row>
        <row r="15">
          <cell r="A15" t="str">
            <v>A5</v>
          </cell>
          <cell r="B15" t="str">
            <v>A 5</v>
          </cell>
          <cell r="C15" t="str">
            <v>Unit</v>
          </cell>
          <cell r="D15">
            <v>12815</v>
          </cell>
          <cell r="E15">
            <v>5700</v>
          </cell>
          <cell r="F15">
            <v>6270.0000000000009</v>
          </cell>
          <cell r="G15">
            <v>6200</v>
          </cell>
          <cell r="H15">
            <v>0.45</v>
          </cell>
        </row>
        <row r="16">
          <cell r="A16" t="str">
            <v>A51</v>
          </cell>
          <cell r="B16" t="str">
            <v>A 5 - 1</v>
          </cell>
          <cell r="C16" t="str">
            <v>Unit</v>
          </cell>
          <cell r="D16">
            <v>12815</v>
          </cell>
          <cell r="E16">
            <v>5700</v>
          </cell>
          <cell r="F16">
            <v>6270.0000000000009</v>
          </cell>
          <cell r="G16">
            <v>6200</v>
          </cell>
          <cell r="H16">
            <v>0.45</v>
          </cell>
        </row>
        <row r="17">
          <cell r="A17" t="str">
            <v>A52</v>
          </cell>
          <cell r="B17" t="str">
            <v>A 5 - 2</v>
          </cell>
          <cell r="C17" t="str">
            <v>Unit</v>
          </cell>
          <cell r="D17">
            <v>12815</v>
          </cell>
          <cell r="E17">
            <v>5700</v>
          </cell>
          <cell r="F17">
            <v>6270.0000000000009</v>
          </cell>
          <cell r="G17">
            <v>6200</v>
          </cell>
          <cell r="H17">
            <v>0.45</v>
          </cell>
        </row>
        <row r="18">
          <cell r="A18" t="str">
            <v>A53</v>
          </cell>
          <cell r="B18" t="str">
            <v>A 5 - 3</v>
          </cell>
          <cell r="C18" t="str">
            <v>Unit</v>
          </cell>
          <cell r="D18">
            <v>12815</v>
          </cell>
          <cell r="E18">
            <v>5700</v>
          </cell>
          <cell r="F18">
            <v>6270.0000000000009</v>
          </cell>
          <cell r="G18">
            <v>6200</v>
          </cell>
          <cell r="H18">
            <v>0.45</v>
          </cell>
        </row>
        <row r="19">
          <cell r="A19" t="str">
            <v>A54</v>
          </cell>
          <cell r="B19" t="str">
            <v>A 5 - 4</v>
          </cell>
          <cell r="C19" t="str">
            <v>Unit</v>
          </cell>
          <cell r="D19">
            <v>12815</v>
          </cell>
          <cell r="E19">
            <v>5700</v>
          </cell>
          <cell r="F19">
            <v>6270.0000000000009</v>
          </cell>
          <cell r="G19">
            <v>6200</v>
          </cell>
          <cell r="H19">
            <v>0.45</v>
          </cell>
        </row>
        <row r="20">
          <cell r="A20" t="str">
            <v>A6</v>
          </cell>
          <cell r="B20" t="str">
            <v>A 6</v>
          </cell>
          <cell r="C20" t="str">
            <v>Unit</v>
          </cell>
          <cell r="D20">
            <v>24045</v>
          </cell>
          <cell r="E20">
            <v>10800</v>
          </cell>
          <cell r="F20">
            <v>11880.000000000002</v>
          </cell>
          <cell r="G20">
            <v>11800</v>
          </cell>
          <cell r="H20">
            <v>0.45</v>
          </cell>
        </row>
        <row r="21">
          <cell r="A21" t="str">
            <v>PP</v>
          </cell>
          <cell r="B21" t="str">
            <v>PENGHALANG PANJAT</v>
          </cell>
          <cell r="C21" t="str">
            <v>Unit</v>
          </cell>
          <cell r="D21">
            <v>3585</v>
          </cell>
          <cell r="E21">
            <v>1600</v>
          </cell>
          <cell r="F21">
            <v>1760.0000000000002</v>
          </cell>
          <cell r="G21">
            <v>1700</v>
          </cell>
          <cell r="H21">
            <v>0.45</v>
          </cell>
        </row>
        <row r="22">
          <cell r="A22" t="str">
            <v>P12A</v>
          </cell>
          <cell r="B22" t="str">
            <v>P12 A</v>
          </cell>
          <cell r="C22" t="str">
            <v>Unit</v>
          </cell>
          <cell r="D22">
            <v>24380</v>
          </cell>
          <cell r="E22">
            <v>10900</v>
          </cell>
          <cell r="F22">
            <v>11990.000000000002</v>
          </cell>
          <cell r="G22">
            <v>11900</v>
          </cell>
          <cell r="H22">
            <v>0.45</v>
          </cell>
        </row>
        <row r="23">
          <cell r="A23" t="str">
            <v>P12C</v>
          </cell>
          <cell r="B23" t="str">
            <v>P12 C</v>
          </cell>
          <cell r="C23" t="str">
            <v>Unit</v>
          </cell>
          <cell r="D23">
            <v>31800</v>
          </cell>
          <cell r="E23">
            <v>14300</v>
          </cell>
          <cell r="F23">
            <v>15730.000000000002</v>
          </cell>
          <cell r="G23">
            <v>15700</v>
          </cell>
          <cell r="H23">
            <v>0.45</v>
          </cell>
        </row>
        <row r="24">
          <cell r="A24" t="str">
            <v>P12C'</v>
          </cell>
          <cell r="B24" t="str">
            <v>P12 C'</v>
          </cell>
          <cell r="C24" t="str">
            <v>Unit</v>
          </cell>
          <cell r="D24">
            <v>35000</v>
          </cell>
          <cell r="E24">
            <v>15700</v>
          </cell>
          <cell r="F24">
            <v>17270</v>
          </cell>
          <cell r="G24">
            <v>17200</v>
          </cell>
          <cell r="H24">
            <v>0.45</v>
          </cell>
        </row>
        <row r="25">
          <cell r="E25">
            <v>0</v>
          </cell>
          <cell r="F25">
            <v>0</v>
          </cell>
          <cell r="G25">
            <v>0</v>
          </cell>
        </row>
        <row r="26">
          <cell r="A26" t="str">
            <v>BA1</v>
          </cell>
          <cell r="B26" t="str">
            <v xml:space="preserve">  Bongkar A 1 </v>
          </cell>
          <cell r="C26" t="str">
            <v>Unit</v>
          </cell>
          <cell r="D26">
            <v>6159</v>
          </cell>
          <cell r="E26">
            <v>1800</v>
          </cell>
          <cell r="F26">
            <v>1980.0000000000002</v>
          </cell>
          <cell r="G26">
            <v>1900</v>
          </cell>
          <cell r="H26">
            <v>0.4</v>
          </cell>
        </row>
        <row r="27">
          <cell r="A27" t="str">
            <v>BA1A</v>
          </cell>
          <cell r="B27" t="str">
            <v xml:space="preserve">  Bongkar A 1 - A</v>
          </cell>
          <cell r="C27" t="str">
            <v>Unit</v>
          </cell>
          <cell r="D27">
            <v>6159</v>
          </cell>
          <cell r="E27">
            <v>1800</v>
          </cell>
          <cell r="F27">
            <v>1980.0000000000002</v>
          </cell>
          <cell r="G27">
            <v>1900</v>
          </cell>
          <cell r="H27">
            <v>0.4</v>
          </cell>
        </row>
        <row r="28">
          <cell r="A28" t="str">
            <v>BA1B</v>
          </cell>
          <cell r="B28" t="str">
            <v xml:space="preserve">  Bongkar A 1 -   B</v>
          </cell>
          <cell r="C28" t="str">
            <v>Unit</v>
          </cell>
          <cell r="D28">
            <v>6159</v>
          </cell>
          <cell r="E28">
            <v>1800</v>
          </cell>
          <cell r="F28">
            <v>1980.0000000000002</v>
          </cell>
          <cell r="G28">
            <v>1900</v>
          </cell>
          <cell r="H28">
            <v>0.4</v>
          </cell>
        </row>
        <row r="29">
          <cell r="A29" t="str">
            <v>BA2A</v>
          </cell>
          <cell r="B29" t="str">
            <v xml:space="preserve">  Bongkar A 2 - A</v>
          </cell>
          <cell r="C29" t="str">
            <v>Unit</v>
          </cell>
          <cell r="D29">
            <v>9987</v>
          </cell>
          <cell r="E29">
            <v>2900</v>
          </cell>
          <cell r="F29">
            <v>3190.0000000000005</v>
          </cell>
          <cell r="G29">
            <v>3100</v>
          </cell>
          <cell r="H29">
            <v>0.4</v>
          </cell>
        </row>
        <row r="30">
          <cell r="A30" t="str">
            <v>BA21</v>
          </cell>
          <cell r="B30" t="str">
            <v xml:space="preserve">  Bongkar A 2 - 1</v>
          </cell>
          <cell r="C30" t="str">
            <v>Unit</v>
          </cell>
          <cell r="D30">
            <v>9987</v>
          </cell>
          <cell r="E30">
            <v>2900</v>
          </cell>
          <cell r="F30">
            <v>3190.0000000000005</v>
          </cell>
          <cell r="G30">
            <v>3100</v>
          </cell>
          <cell r="H30">
            <v>0.4</v>
          </cell>
        </row>
        <row r="31">
          <cell r="A31" t="str">
            <v>BA3</v>
          </cell>
          <cell r="B31" t="str">
            <v xml:space="preserve">  Bongkar A 3</v>
          </cell>
          <cell r="C31" t="str">
            <v>Unit</v>
          </cell>
          <cell r="D31">
            <v>9987</v>
          </cell>
          <cell r="E31">
            <v>2900</v>
          </cell>
          <cell r="F31">
            <v>3190.0000000000005</v>
          </cell>
          <cell r="G31">
            <v>3100</v>
          </cell>
          <cell r="H31">
            <v>0.4</v>
          </cell>
        </row>
        <row r="32">
          <cell r="A32" t="str">
            <v>BA4</v>
          </cell>
          <cell r="B32" t="str">
            <v xml:space="preserve">  Bongkar A 4</v>
          </cell>
          <cell r="C32" t="str">
            <v>Unit</v>
          </cell>
          <cell r="D32">
            <v>14427</v>
          </cell>
          <cell r="E32">
            <v>4300</v>
          </cell>
          <cell r="F32">
            <v>4730</v>
          </cell>
          <cell r="G32">
            <v>4700</v>
          </cell>
          <cell r="H32">
            <v>0.4</v>
          </cell>
        </row>
        <row r="33">
          <cell r="A33" t="str">
            <v>BA5</v>
          </cell>
          <cell r="B33" t="str">
            <v xml:space="preserve">  Bongkar A 5</v>
          </cell>
          <cell r="C33" t="str">
            <v>Unit</v>
          </cell>
          <cell r="D33">
            <v>7689</v>
          </cell>
          <cell r="E33">
            <v>2300</v>
          </cell>
          <cell r="F33">
            <v>2530</v>
          </cell>
          <cell r="G33">
            <v>2500</v>
          </cell>
          <cell r="H33">
            <v>0.4</v>
          </cell>
        </row>
        <row r="34">
          <cell r="A34" t="str">
            <v>BA51</v>
          </cell>
          <cell r="B34" t="str">
            <v xml:space="preserve">  Bongkar A 5 - 1</v>
          </cell>
          <cell r="C34" t="str">
            <v>Unit</v>
          </cell>
          <cell r="D34">
            <v>7689</v>
          </cell>
          <cell r="E34">
            <v>2300</v>
          </cell>
          <cell r="F34">
            <v>2530</v>
          </cell>
          <cell r="G34">
            <v>2500</v>
          </cell>
          <cell r="H34">
            <v>0.4</v>
          </cell>
        </row>
        <row r="35">
          <cell r="A35" t="str">
            <v>BA52</v>
          </cell>
          <cell r="B35" t="str">
            <v xml:space="preserve">  Bongkar A 5 - 2</v>
          </cell>
          <cell r="C35" t="str">
            <v>Unit</v>
          </cell>
          <cell r="D35">
            <v>7689</v>
          </cell>
          <cell r="E35">
            <v>2300</v>
          </cell>
          <cell r="F35">
            <v>2530</v>
          </cell>
          <cell r="G35">
            <v>2500</v>
          </cell>
          <cell r="H35">
            <v>0.4</v>
          </cell>
        </row>
        <row r="36">
          <cell r="A36" t="str">
            <v>BA53</v>
          </cell>
          <cell r="B36" t="str">
            <v xml:space="preserve">  Bongkar A 5 - 3</v>
          </cell>
          <cell r="C36" t="str">
            <v>Unit</v>
          </cell>
          <cell r="D36">
            <v>7689</v>
          </cell>
          <cell r="E36">
            <v>2300</v>
          </cell>
          <cell r="F36">
            <v>2530</v>
          </cell>
          <cell r="G36">
            <v>2500</v>
          </cell>
          <cell r="H36">
            <v>0.4</v>
          </cell>
        </row>
        <row r="37">
          <cell r="A37" t="str">
            <v>BA54</v>
          </cell>
          <cell r="B37" t="str">
            <v xml:space="preserve">  Bongkar A 5 - 4</v>
          </cell>
          <cell r="C37" t="str">
            <v>Unit</v>
          </cell>
          <cell r="D37">
            <v>7689</v>
          </cell>
          <cell r="E37">
            <v>2300</v>
          </cell>
          <cell r="F37">
            <v>2530</v>
          </cell>
          <cell r="G37">
            <v>2500</v>
          </cell>
          <cell r="H37">
            <v>0.4</v>
          </cell>
        </row>
        <row r="38">
          <cell r="A38" t="str">
            <v>BA6</v>
          </cell>
          <cell r="B38" t="str">
            <v xml:space="preserve">  Bongkar A 6</v>
          </cell>
          <cell r="C38" t="str">
            <v>Unit</v>
          </cell>
          <cell r="D38">
            <v>14427</v>
          </cell>
          <cell r="E38">
            <v>4300</v>
          </cell>
          <cell r="F38">
            <v>4730</v>
          </cell>
          <cell r="G38">
            <v>4700</v>
          </cell>
          <cell r="H38">
            <v>0.4</v>
          </cell>
        </row>
        <row r="39">
          <cell r="A39" t="str">
            <v>BPP</v>
          </cell>
          <cell r="B39" t="str">
            <v xml:space="preserve">  Bongkar PENGHALANG   Bongkar PANJAT</v>
          </cell>
          <cell r="C39" t="str">
            <v>Unit</v>
          </cell>
          <cell r="D39">
            <v>2151</v>
          </cell>
          <cell r="E39">
            <v>600</v>
          </cell>
          <cell r="F39">
            <v>660</v>
          </cell>
          <cell r="G39">
            <v>600</v>
          </cell>
          <cell r="H39">
            <v>0.4</v>
          </cell>
        </row>
        <row r="40">
          <cell r="A40" t="str">
            <v>BP12A</v>
          </cell>
          <cell r="B40" t="str">
            <v xml:space="preserve">  Bongkar P12 A</v>
          </cell>
          <cell r="C40" t="str">
            <v>Unit</v>
          </cell>
          <cell r="D40">
            <v>14628</v>
          </cell>
          <cell r="E40">
            <v>4300</v>
          </cell>
          <cell r="F40">
            <v>4730</v>
          </cell>
          <cell r="G40">
            <v>4700</v>
          </cell>
          <cell r="H40">
            <v>0.4</v>
          </cell>
        </row>
        <row r="41">
          <cell r="A41" t="str">
            <v>BP12C</v>
          </cell>
          <cell r="B41" t="str">
            <v xml:space="preserve">  Bongkar P12 C</v>
          </cell>
          <cell r="C41" t="str">
            <v>Unit</v>
          </cell>
          <cell r="D41">
            <v>19080</v>
          </cell>
          <cell r="E41">
            <v>5700</v>
          </cell>
          <cell r="F41">
            <v>6270.0000000000009</v>
          </cell>
          <cell r="G41">
            <v>6200</v>
          </cell>
          <cell r="H41">
            <v>0.4</v>
          </cell>
        </row>
        <row r="42">
          <cell r="A42" t="str">
            <v>BP12C'</v>
          </cell>
          <cell r="B42" t="str">
            <v xml:space="preserve">  Bongkar P12 C</v>
          </cell>
          <cell r="C42" t="str">
            <v>Unit</v>
          </cell>
          <cell r="D42">
            <v>21000</v>
          </cell>
          <cell r="E42">
            <v>6300</v>
          </cell>
          <cell r="F42">
            <v>6930.0000000000009</v>
          </cell>
          <cell r="G42">
            <v>6900</v>
          </cell>
          <cell r="H42">
            <v>0.4</v>
          </cell>
        </row>
        <row r="43">
          <cell r="E43">
            <v>0</v>
          </cell>
          <cell r="F43">
            <v>0</v>
          </cell>
          <cell r="G43">
            <v>0</v>
          </cell>
        </row>
        <row r="44">
          <cell r="B44" t="str">
            <v>KONSTRUKSI JTM 3 PHASA</v>
          </cell>
          <cell r="E44">
            <v>0</v>
          </cell>
          <cell r="F44">
            <v>0</v>
          </cell>
          <cell r="G44">
            <v>0</v>
          </cell>
        </row>
        <row r="45">
          <cell r="A45" t="str">
            <v>C1</v>
          </cell>
          <cell r="B45" t="str">
            <v>C 1</v>
          </cell>
          <cell r="C45" t="str">
            <v>Unit</v>
          </cell>
          <cell r="D45">
            <v>26250</v>
          </cell>
          <cell r="E45">
            <v>11800</v>
          </cell>
          <cell r="F45">
            <v>12980.000000000002</v>
          </cell>
          <cell r="G45">
            <v>12900</v>
          </cell>
          <cell r="H45">
            <v>0.45</v>
          </cell>
        </row>
        <row r="46">
          <cell r="A46" t="str">
            <v>C1-1</v>
          </cell>
          <cell r="B46" t="str">
            <v>C 1 - 1</v>
          </cell>
          <cell r="C46" t="str">
            <v>Unit</v>
          </cell>
          <cell r="D46">
            <v>26250</v>
          </cell>
          <cell r="E46">
            <v>11800</v>
          </cell>
          <cell r="F46">
            <v>12980.000000000002</v>
          </cell>
          <cell r="G46">
            <v>12900</v>
          </cell>
          <cell r="H46">
            <v>0.45</v>
          </cell>
        </row>
        <row r="47">
          <cell r="A47" t="str">
            <v>C1A</v>
          </cell>
          <cell r="B47" t="str">
            <v>C 1 - A</v>
          </cell>
          <cell r="C47" t="str">
            <v>Unit</v>
          </cell>
          <cell r="D47">
            <v>27285</v>
          </cell>
          <cell r="E47">
            <v>12200</v>
          </cell>
          <cell r="F47">
            <v>13420.000000000002</v>
          </cell>
          <cell r="G47">
            <v>13400</v>
          </cell>
          <cell r="H47">
            <v>0.45</v>
          </cell>
        </row>
        <row r="48">
          <cell r="A48" t="str">
            <v>C1C</v>
          </cell>
          <cell r="B48" t="str">
            <v>C 1 - C</v>
          </cell>
          <cell r="C48" t="str">
            <v>Unit</v>
          </cell>
          <cell r="D48">
            <v>26250</v>
          </cell>
          <cell r="E48">
            <v>11800</v>
          </cell>
          <cell r="F48">
            <v>12980.000000000002</v>
          </cell>
          <cell r="G48">
            <v>12900</v>
          </cell>
          <cell r="H48">
            <v>0.45</v>
          </cell>
        </row>
        <row r="49">
          <cell r="A49" t="str">
            <v>C2</v>
          </cell>
          <cell r="B49" t="str">
            <v xml:space="preserve">C 2 </v>
          </cell>
          <cell r="C49" t="str">
            <v>Unit</v>
          </cell>
          <cell r="D49">
            <v>32010</v>
          </cell>
          <cell r="E49">
            <v>14400</v>
          </cell>
          <cell r="F49">
            <v>15840.000000000002</v>
          </cell>
          <cell r="G49">
            <v>15800</v>
          </cell>
          <cell r="H49">
            <v>0.45</v>
          </cell>
        </row>
        <row r="50">
          <cell r="A50" t="str">
            <v>C2A</v>
          </cell>
          <cell r="B50" t="str">
            <v>C 2 - A</v>
          </cell>
          <cell r="C50" t="str">
            <v>Unit</v>
          </cell>
          <cell r="D50">
            <v>32010</v>
          </cell>
          <cell r="E50">
            <v>14400</v>
          </cell>
          <cell r="F50">
            <v>15840.000000000002</v>
          </cell>
          <cell r="G50">
            <v>15800</v>
          </cell>
          <cell r="H50">
            <v>0.45</v>
          </cell>
        </row>
        <row r="51">
          <cell r="A51" t="str">
            <v>C21</v>
          </cell>
          <cell r="B51" t="str">
            <v>C 2 - 1</v>
          </cell>
          <cell r="C51" t="str">
            <v>Unit</v>
          </cell>
          <cell r="D51">
            <v>32010</v>
          </cell>
          <cell r="E51">
            <v>14400</v>
          </cell>
          <cell r="F51">
            <v>15840.000000000002</v>
          </cell>
          <cell r="G51">
            <v>15800</v>
          </cell>
          <cell r="H51">
            <v>0.45</v>
          </cell>
        </row>
        <row r="52">
          <cell r="A52" t="str">
            <v>C3</v>
          </cell>
          <cell r="B52" t="str">
            <v>C 3</v>
          </cell>
          <cell r="C52" t="str">
            <v>Unit</v>
          </cell>
          <cell r="D52">
            <v>32010</v>
          </cell>
          <cell r="E52">
            <v>14400</v>
          </cell>
          <cell r="F52">
            <v>15840.000000000002</v>
          </cell>
          <cell r="G52">
            <v>15800</v>
          </cell>
          <cell r="H52">
            <v>0.45</v>
          </cell>
        </row>
        <row r="53">
          <cell r="A53" t="str">
            <v>C7</v>
          </cell>
          <cell r="B53" t="str">
            <v>C 7</v>
          </cell>
          <cell r="C53" t="str">
            <v>Unit</v>
          </cell>
          <cell r="D53">
            <v>32010</v>
          </cell>
          <cell r="E53">
            <v>14400</v>
          </cell>
          <cell r="F53">
            <v>15840.000000000002</v>
          </cell>
          <cell r="G53">
            <v>15800</v>
          </cell>
          <cell r="H53">
            <v>0.45</v>
          </cell>
        </row>
        <row r="54">
          <cell r="A54" t="str">
            <v>C7A</v>
          </cell>
          <cell r="B54" t="str">
            <v>C 7 - A</v>
          </cell>
          <cell r="C54" t="str">
            <v>Unit</v>
          </cell>
          <cell r="D54">
            <v>40790</v>
          </cell>
          <cell r="E54">
            <v>18300</v>
          </cell>
          <cell r="F54">
            <v>20130</v>
          </cell>
          <cell r="G54">
            <v>20100</v>
          </cell>
          <cell r="H54">
            <v>0.45</v>
          </cell>
        </row>
        <row r="55">
          <cell r="A55" t="str">
            <v>C8</v>
          </cell>
          <cell r="B55" t="str">
            <v>C 8</v>
          </cell>
          <cell r="C55" t="str">
            <v>Unit</v>
          </cell>
          <cell r="D55">
            <v>66145</v>
          </cell>
          <cell r="E55">
            <v>29700</v>
          </cell>
          <cell r="F55">
            <v>32670.000000000004</v>
          </cell>
          <cell r="G55">
            <v>32600</v>
          </cell>
          <cell r="H55">
            <v>0.45</v>
          </cell>
        </row>
        <row r="56">
          <cell r="A56" t="str">
            <v>C8A</v>
          </cell>
          <cell r="B56" t="str">
            <v>C 8 - A</v>
          </cell>
          <cell r="C56" t="str">
            <v>Unit</v>
          </cell>
          <cell r="D56">
            <v>66145</v>
          </cell>
          <cell r="E56">
            <v>29700</v>
          </cell>
          <cell r="F56">
            <v>32670.000000000004</v>
          </cell>
          <cell r="G56">
            <v>32600</v>
          </cell>
          <cell r="H56">
            <v>0.45</v>
          </cell>
        </row>
        <row r="57">
          <cell r="A57" t="str">
            <v>C8B</v>
          </cell>
          <cell r="B57" t="str">
            <v>C 8 - B</v>
          </cell>
          <cell r="C57" t="str">
            <v>Unit</v>
          </cell>
          <cell r="D57">
            <v>66145</v>
          </cell>
          <cell r="E57">
            <v>29700</v>
          </cell>
          <cell r="F57">
            <v>32670.000000000004</v>
          </cell>
          <cell r="G57">
            <v>32600</v>
          </cell>
          <cell r="H57">
            <v>0.45</v>
          </cell>
        </row>
        <row r="58">
          <cell r="A58" t="str">
            <v>C9</v>
          </cell>
          <cell r="B58" t="str">
            <v>C 9</v>
          </cell>
          <cell r="C58" t="str">
            <v>Unit</v>
          </cell>
          <cell r="D58">
            <v>26250</v>
          </cell>
          <cell r="E58">
            <v>11800</v>
          </cell>
          <cell r="F58">
            <v>12980.000000000002</v>
          </cell>
          <cell r="G58">
            <v>12900</v>
          </cell>
          <cell r="H58">
            <v>0.45</v>
          </cell>
        </row>
        <row r="59">
          <cell r="A59" t="str">
            <v>C10</v>
          </cell>
          <cell r="B59" t="str">
            <v>C 10</v>
          </cell>
          <cell r="C59" t="str">
            <v>Unit</v>
          </cell>
          <cell r="D59">
            <v>32010</v>
          </cell>
          <cell r="E59">
            <v>14400</v>
          </cell>
          <cell r="F59">
            <v>15840.000000000002</v>
          </cell>
          <cell r="G59">
            <v>15800</v>
          </cell>
          <cell r="H59">
            <v>0.45</v>
          </cell>
        </row>
        <row r="60">
          <cell r="A60" t="str">
            <v>C11</v>
          </cell>
          <cell r="B60" t="str">
            <v>C 11</v>
          </cell>
          <cell r="C60" t="str">
            <v>Unit</v>
          </cell>
          <cell r="D60">
            <v>32010</v>
          </cell>
          <cell r="E60">
            <v>14400</v>
          </cell>
          <cell r="F60">
            <v>15840.000000000002</v>
          </cell>
          <cell r="G60">
            <v>15800</v>
          </cell>
          <cell r="H60">
            <v>0.45</v>
          </cell>
        </row>
        <row r="61">
          <cell r="F61">
            <v>0</v>
          </cell>
          <cell r="G61">
            <v>0</v>
          </cell>
        </row>
        <row r="62">
          <cell r="A62" t="str">
            <v>BC1</v>
          </cell>
          <cell r="B62" t="str">
            <v xml:space="preserve">  Bongkar C 1</v>
          </cell>
          <cell r="C62" t="str">
            <v>Unit</v>
          </cell>
          <cell r="D62">
            <v>15750</v>
          </cell>
          <cell r="E62">
            <v>4700</v>
          </cell>
          <cell r="F62">
            <v>5170</v>
          </cell>
          <cell r="G62">
            <v>5100</v>
          </cell>
          <cell r="H62">
            <v>0.4</v>
          </cell>
        </row>
        <row r="63">
          <cell r="A63" t="str">
            <v>BC1-1</v>
          </cell>
          <cell r="B63" t="str">
            <v xml:space="preserve">  Bongkar C 1 - 1</v>
          </cell>
          <cell r="C63" t="str">
            <v>Unit</v>
          </cell>
          <cell r="D63">
            <v>15750</v>
          </cell>
          <cell r="E63">
            <v>4700</v>
          </cell>
          <cell r="F63">
            <v>5170</v>
          </cell>
          <cell r="G63">
            <v>5100</v>
          </cell>
          <cell r="H63">
            <v>0.4</v>
          </cell>
        </row>
        <row r="64">
          <cell r="A64" t="str">
            <v>BC1A</v>
          </cell>
          <cell r="B64" t="str">
            <v xml:space="preserve">  Bongkar C 1 - A</v>
          </cell>
          <cell r="C64" t="str">
            <v>Unit</v>
          </cell>
          <cell r="D64">
            <v>16371</v>
          </cell>
          <cell r="E64">
            <v>4900</v>
          </cell>
          <cell r="F64">
            <v>5390</v>
          </cell>
          <cell r="G64">
            <v>5300</v>
          </cell>
          <cell r="H64">
            <v>0.4</v>
          </cell>
        </row>
        <row r="65">
          <cell r="A65" t="str">
            <v>BC1BC</v>
          </cell>
          <cell r="B65" t="str">
            <v xml:space="preserve">  Bongkar C 1 -  C</v>
          </cell>
          <cell r="C65" t="str">
            <v>Unit</v>
          </cell>
          <cell r="D65">
            <v>15750</v>
          </cell>
          <cell r="E65">
            <v>4700</v>
          </cell>
          <cell r="F65">
            <v>5170</v>
          </cell>
          <cell r="G65">
            <v>5100</v>
          </cell>
          <cell r="H65">
            <v>0.4</v>
          </cell>
        </row>
        <row r="66">
          <cell r="A66" t="str">
            <v>BC2</v>
          </cell>
          <cell r="B66" t="str">
            <v xml:space="preserve">  Bongkar C 2 </v>
          </cell>
          <cell r="C66" t="str">
            <v>Unit</v>
          </cell>
          <cell r="D66">
            <v>19206</v>
          </cell>
          <cell r="E66">
            <v>5700</v>
          </cell>
          <cell r="F66">
            <v>6270.0000000000009</v>
          </cell>
          <cell r="G66">
            <v>6200</v>
          </cell>
          <cell r="H66">
            <v>0.4</v>
          </cell>
        </row>
        <row r="67">
          <cell r="A67" t="str">
            <v>BC2A</v>
          </cell>
          <cell r="B67" t="str">
            <v xml:space="preserve">  Bongkar C 2 - A</v>
          </cell>
          <cell r="C67" t="str">
            <v>Unit</v>
          </cell>
          <cell r="D67">
            <v>19206</v>
          </cell>
          <cell r="E67">
            <v>5700</v>
          </cell>
          <cell r="F67">
            <v>6270.0000000000009</v>
          </cell>
          <cell r="G67">
            <v>6200</v>
          </cell>
          <cell r="H67">
            <v>0.4</v>
          </cell>
        </row>
        <row r="68">
          <cell r="A68" t="str">
            <v>BC21</v>
          </cell>
          <cell r="B68" t="str">
            <v xml:space="preserve">  Bongkar C 2 - 1</v>
          </cell>
          <cell r="C68" t="str">
            <v>Unit</v>
          </cell>
          <cell r="D68">
            <v>19206</v>
          </cell>
          <cell r="E68">
            <v>5700</v>
          </cell>
          <cell r="F68">
            <v>6270.0000000000009</v>
          </cell>
          <cell r="G68">
            <v>6200</v>
          </cell>
          <cell r="H68">
            <v>0.4</v>
          </cell>
        </row>
        <row r="69">
          <cell r="A69" t="str">
            <v>BC3</v>
          </cell>
          <cell r="B69" t="str">
            <v xml:space="preserve">  Bongkar C 3</v>
          </cell>
          <cell r="C69" t="str">
            <v>Unit</v>
          </cell>
          <cell r="D69">
            <v>19206</v>
          </cell>
          <cell r="E69">
            <v>5700</v>
          </cell>
          <cell r="F69">
            <v>6270.0000000000009</v>
          </cell>
          <cell r="G69">
            <v>6200</v>
          </cell>
          <cell r="H69">
            <v>0.4</v>
          </cell>
        </row>
        <row r="70">
          <cell r="A70" t="str">
            <v>BC7</v>
          </cell>
          <cell r="B70" t="str">
            <v xml:space="preserve">  Bongkar C 7</v>
          </cell>
          <cell r="C70" t="str">
            <v>Unit</v>
          </cell>
          <cell r="D70">
            <v>19206</v>
          </cell>
          <cell r="E70">
            <v>5700</v>
          </cell>
          <cell r="F70">
            <v>6270.0000000000009</v>
          </cell>
          <cell r="G70">
            <v>6200</v>
          </cell>
          <cell r="H70">
            <v>0.4</v>
          </cell>
        </row>
        <row r="71">
          <cell r="A71" t="str">
            <v>BC7A</v>
          </cell>
          <cell r="B71" t="str">
            <v xml:space="preserve">  Bongkar C 7 - A</v>
          </cell>
          <cell r="C71" t="str">
            <v>Unit</v>
          </cell>
          <cell r="D71">
            <v>24474</v>
          </cell>
          <cell r="E71">
            <v>7300</v>
          </cell>
          <cell r="F71">
            <v>8030.0000000000009</v>
          </cell>
          <cell r="G71">
            <v>8000</v>
          </cell>
          <cell r="H71">
            <v>0.4</v>
          </cell>
        </row>
        <row r="72">
          <cell r="A72" t="str">
            <v>BC8</v>
          </cell>
          <cell r="B72" t="str">
            <v xml:space="preserve">  Bongkar C 8</v>
          </cell>
          <cell r="C72" t="str">
            <v>Unit</v>
          </cell>
          <cell r="D72">
            <v>39687</v>
          </cell>
          <cell r="E72">
            <v>11900</v>
          </cell>
          <cell r="F72">
            <v>13090.000000000002</v>
          </cell>
          <cell r="G72">
            <v>13000</v>
          </cell>
          <cell r="H72">
            <v>0.4</v>
          </cell>
        </row>
        <row r="73">
          <cell r="A73" t="str">
            <v>BC8A</v>
          </cell>
          <cell r="B73" t="str">
            <v xml:space="preserve">  Bongkar C 8 - A</v>
          </cell>
          <cell r="C73" t="str">
            <v>Unit</v>
          </cell>
          <cell r="D73">
            <v>39687</v>
          </cell>
          <cell r="E73">
            <v>11900</v>
          </cell>
          <cell r="F73">
            <v>13090.000000000002</v>
          </cell>
          <cell r="G73">
            <v>13000</v>
          </cell>
          <cell r="H73">
            <v>0.4</v>
          </cell>
        </row>
        <row r="74">
          <cell r="A74" t="str">
            <v>BC8B</v>
          </cell>
          <cell r="B74" t="str">
            <v xml:space="preserve">  Bongkar C 8 -   B</v>
          </cell>
          <cell r="C74" t="str">
            <v>Unit</v>
          </cell>
          <cell r="D74">
            <v>39687</v>
          </cell>
          <cell r="E74">
            <v>11900</v>
          </cell>
          <cell r="F74">
            <v>13090.000000000002</v>
          </cell>
          <cell r="G74">
            <v>13000</v>
          </cell>
          <cell r="H74">
            <v>0.4</v>
          </cell>
        </row>
        <row r="75">
          <cell r="A75" t="str">
            <v>BC9</v>
          </cell>
          <cell r="B75" t="str">
            <v xml:space="preserve">  Bongkar C 9</v>
          </cell>
          <cell r="C75" t="str">
            <v>Unit</v>
          </cell>
          <cell r="D75">
            <v>15750</v>
          </cell>
          <cell r="E75">
            <v>4700</v>
          </cell>
          <cell r="F75">
            <v>5170</v>
          </cell>
          <cell r="G75">
            <v>5100</v>
          </cell>
          <cell r="H75">
            <v>0.4</v>
          </cell>
        </row>
        <row r="76">
          <cell r="A76" t="str">
            <v>BC10</v>
          </cell>
          <cell r="B76" t="str">
            <v xml:space="preserve">  Bongkar C 10</v>
          </cell>
          <cell r="C76" t="str">
            <v>Unit</v>
          </cell>
          <cell r="D76">
            <v>19206</v>
          </cell>
          <cell r="E76">
            <v>5700</v>
          </cell>
          <cell r="F76">
            <v>6270.0000000000009</v>
          </cell>
          <cell r="G76">
            <v>6200</v>
          </cell>
          <cell r="H76">
            <v>0.4</v>
          </cell>
        </row>
        <row r="77">
          <cell r="A77" t="str">
            <v>BC11</v>
          </cell>
          <cell r="B77" t="str">
            <v xml:space="preserve">  Bongkar C 11</v>
          </cell>
          <cell r="C77" t="str">
            <v>Unit</v>
          </cell>
          <cell r="D77">
            <v>19206</v>
          </cell>
          <cell r="E77">
            <v>5700</v>
          </cell>
          <cell r="F77">
            <v>6270.0000000000009</v>
          </cell>
          <cell r="G77">
            <v>6200</v>
          </cell>
          <cell r="H77">
            <v>0.4</v>
          </cell>
        </row>
        <row r="78">
          <cell r="F78">
            <v>0</v>
          </cell>
          <cell r="G78">
            <v>0</v>
          </cell>
        </row>
        <row r="79">
          <cell r="B79" t="str">
            <v>KONSTRUKSI GUY, PENTANAHAN DAN</v>
          </cell>
          <cell r="E79">
            <v>0</v>
          </cell>
          <cell r="F79">
            <v>0</v>
          </cell>
          <cell r="G79">
            <v>0</v>
          </cell>
        </row>
        <row r="80">
          <cell r="B80" t="str">
            <v>PERLENGKAPAN TAMBAHAN</v>
          </cell>
          <cell r="E80">
            <v>0</v>
          </cell>
          <cell r="F80">
            <v>0</v>
          </cell>
          <cell r="G80">
            <v>0</v>
          </cell>
        </row>
        <row r="81">
          <cell r="A81" t="str">
            <v>M211</v>
          </cell>
          <cell r="B81" t="str">
            <v>M 2 - 11</v>
          </cell>
          <cell r="C81" t="str">
            <v>Unit</v>
          </cell>
          <cell r="D81">
            <v>22395</v>
          </cell>
          <cell r="E81">
            <v>11100</v>
          </cell>
          <cell r="F81">
            <v>12210.000000000002</v>
          </cell>
          <cell r="G81">
            <v>12200</v>
          </cell>
          <cell r="H81">
            <v>0.45</v>
          </cell>
        </row>
        <row r="82">
          <cell r="A82" t="str">
            <v>M211M</v>
          </cell>
          <cell r="B82" t="str">
            <v>CM 2 - 11 M</v>
          </cell>
          <cell r="C82" t="str">
            <v>Unit</v>
          </cell>
          <cell r="D82">
            <v>25840</v>
          </cell>
          <cell r="E82">
            <v>15000</v>
          </cell>
          <cell r="F82">
            <v>16500</v>
          </cell>
          <cell r="G82">
            <v>16500</v>
          </cell>
          <cell r="H82">
            <v>0.45</v>
          </cell>
        </row>
        <row r="83">
          <cell r="A83" t="str">
            <v>M212</v>
          </cell>
          <cell r="B83" t="str">
            <v>M 2 - 12</v>
          </cell>
          <cell r="C83" t="str">
            <v>Unit</v>
          </cell>
          <cell r="D83">
            <v>4935</v>
          </cell>
          <cell r="E83">
            <v>2200</v>
          </cell>
          <cell r="F83">
            <v>2420</v>
          </cell>
          <cell r="G83">
            <v>2400</v>
          </cell>
          <cell r="H83">
            <v>0.45</v>
          </cell>
        </row>
        <row r="84">
          <cell r="A84" t="str">
            <v>M212A</v>
          </cell>
          <cell r="B84" t="str">
            <v>M 2 - 12A</v>
          </cell>
          <cell r="C84" t="str">
            <v>Unit</v>
          </cell>
          <cell r="D84">
            <v>6655</v>
          </cell>
          <cell r="E84">
            <v>2900</v>
          </cell>
          <cell r="F84">
            <v>3190.0000000000005</v>
          </cell>
          <cell r="G84">
            <v>3100</v>
          </cell>
          <cell r="H84">
            <v>0.45</v>
          </cell>
        </row>
        <row r="85">
          <cell r="A85" t="str">
            <v>M215</v>
          </cell>
          <cell r="B85" t="str">
            <v>M 2 - 15</v>
          </cell>
          <cell r="C85" t="str">
            <v>Unit</v>
          </cell>
          <cell r="D85">
            <v>69520</v>
          </cell>
          <cell r="E85">
            <v>31200</v>
          </cell>
          <cell r="F85">
            <v>34320</v>
          </cell>
          <cell r="G85">
            <v>34300</v>
          </cell>
          <cell r="H85">
            <v>0.45</v>
          </cell>
        </row>
        <row r="86">
          <cell r="A86" t="str">
            <v>M34</v>
          </cell>
          <cell r="B86" t="str">
            <v>M 3 - 4</v>
          </cell>
          <cell r="C86" t="str">
            <v>Unit</v>
          </cell>
          <cell r="D86">
            <v>24045</v>
          </cell>
          <cell r="E86">
            <v>10800</v>
          </cell>
          <cell r="F86">
            <v>11880.000000000002</v>
          </cell>
          <cell r="G86">
            <v>11800</v>
          </cell>
          <cell r="H86">
            <v>0.45</v>
          </cell>
        </row>
        <row r="87">
          <cell r="A87" t="str">
            <v>M52</v>
          </cell>
          <cell r="B87" t="str">
            <v xml:space="preserve">M 5 - 2 </v>
          </cell>
          <cell r="C87" t="str">
            <v>Unit</v>
          </cell>
          <cell r="D87">
            <v>10265</v>
          </cell>
          <cell r="E87">
            <v>4600</v>
          </cell>
          <cell r="F87">
            <v>5060</v>
          </cell>
          <cell r="G87">
            <v>5000</v>
          </cell>
          <cell r="H87">
            <v>0.45</v>
          </cell>
        </row>
        <row r="88">
          <cell r="A88" t="str">
            <v>M54</v>
          </cell>
          <cell r="B88" t="str">
            <v xml:space="preserve">M 5 - 4 </v>
          </cell>
          <cell r="C88" t="str">
            <v>Unit</v>
          </cell>
          <cell r="D88">
            <v>10265</v>
          </cell>
          <cell r="E88">
            <v>4600</v>
          </cell>
          <cell r="F88">
            <v>5060</v>
          </cell>
          <cell r="G88">
            <v>5000</v>
          </cell>
          <cell r="H88">
            <v>0.45</v>
          </cell>
        </row>
        <row r="89">
          <cell r="A89" t="str">
            <v>M55</v>
          </cell>
          <cell r="B89" t="str">
            <v>M 5 - 5</v>
          </cell>
          <cell r="C89" t="str">
            <v>Unit</v>
          </cell>
          <cell r="D89">
            <v>10265</v>
          </cell>
          <cell r="E89">
            <v>4600</v>
          </cell>
          <cell r="F89">
            <v>5060</v>
          </cell>
          <cell r="G89">
            <v>5000</v>
          </cell>
          <cell r="H89">
            <v>0.45</v>
          </cell>
        </row>
        <row r="90">
          <cell r="A90" t="str">
            <v>M53</v>
          </cell>
          <cell r="B90" t="str">
            <v>M 5 - 3</v>
          </cell>
          <cell r="C90" t="str">
            <v>Unit</v>
          </cell>
          <cell r="D90">
            <v>7715</v>
          </cell>
          <cell r="E90">
            <v>3400</v>
          </cell>
          <cell r="F90">
            <v>3740.0000000000005</v>
          </cell>
          <cell r="G90">
            <v>3700</v>
          </cell>
          <cell r="H90">
            <v>0.45</v>
          </cell>
        </row>
        <row r="91">
          <cell r="A91" t="str">
            <v>M56</v>
          </cell>
          <cell r="B91" t="str">
            <v xml:space="preserve">M 5 - 6 </v>
          </cell>
          <cell r="C91" t="str">
            <v>Unit</v>
          </cell>
          <cell r="D91">
            <v>24045</v>
          </cell>
          <cell r="E91">
            <v>10800</v>
          </cell>
          <cell r="F91">
            <v>11880.000000000002</v>
          </cell>
          <cell r="G91">
            <v>11800</v>
          </cell>
          <cell r="H91">
            <v>0.45</v>
          </cell>
        </row>
        <row r="92">
          <cell r="A92" t="str">
            <v>M59</v>
          </cell>
          <cell r="B92" t="str">
            <v xml:space="preserve">M 5 - 9 </v>
          </cell>
          <cell r="C92" t="str">
            <v>Unit</v>
          </cell>
          <cell r="D92">
            <v>24045</v>
          </cell>
          <cell r="E92">
            <v>10800</v>
          </cell>
          <cell r="F92">
            <v>11880.000000000002</v>
          </cell>
          <cell r="G92">
            <v>11800</v>
          </cell>
          <cell r="H92">
            <v>0.45</v>
          </cell>
        </row>
        <row r="93">
          <cell r="A93" t="str">
            <v>M510</v>
          </cell>
          <cell r="B93" t="str">
            <v>M 5 - 10</v>
          </cell>
          <cell r="C93" t="str">
            <v>Unit</v>
          </cell>
          <cell r="D93">
            <v>24045</v>
          </cell>
          <cell r="E93">
            <v>10800</v>
          </cell>
          <cell r="F93">
            <v>11880.000000000002</v>
          </cell>
          <cell r="G93">
            <v>11800</v>
          </cell>
          <cell r="H93">
            <v>0.45</v>
          </cell>
        </row>
        <row r="94">
          <cell r="A94" t="str">
            <v>M512</v>
          </cell>
          <cell r="B94" t="str">
            <v>M 5 - 12</v>
          </cell>
          <cell r="C94" t="str">
            <v>Unit</v>
          </cell>
          <cell r="D94">
            <v>7715</v>
          </cell>
          <cell r="E94">
            <v>3400</v>
          </cell>
          <cell r="F94">
            <v>3740.0000000000005</v>
          </cell>
          <cell r="G94">
            <v>3700</v>
          </cell>
          <cell r="H94">
            <v>0.45</v>
          </cell>
        </row>
        <row r="95">
          <cell r="A95" t="str">
            <v>M513</v>
          </cell>
          <cell r="B95" t="str">
            <v>M 5 - 13</v>
          </cell>
          <cell r="C95" t="str">
            <v>Unit</v>
          </cell>
          <cell r="D95">
            <v>7715</v>
          </cell>
          <cell r="E95">
            <v>3400</v>
          </cell>
          <cell r="F95">
            <v>3740.0000000000005</v>
          </cell>
          <cell r="G95">
            <v>3700</v>
          </cell>
          <cell r="H95">
            <v>0.45</v>
          </cell>
        </row>
        <row r="96">
          <cell r="A96" t="str">
            <v>M516</v>
          </cell>
          <cell r="B96" t="str">
            <v>M 5 - 16</v>
          </cell>
          <cell r="C96" t="str">
            <v>Unit</v>
          </cell>
          <cell r="D96">
            <v>7715</v>
          </cell>
          <cell r="E96">
            <v>3400</v>
          </cell>
          <cell r="F96">
            <v>3740.0000000000005</v>
          </cell>
          <cell r="G96">
            <v>3700</v>
          </cell>
          <cell r="H96">
            <v>0.45</v>
          </cell>
        </row>
        <row r="97">
          <cell r="A97" t="str">
            <v>M58</v>
          </cell>
          <cell r="B97" t="str">
            <v>M 5 - 8</v>
          </cell>
          <cell r="C97" t="str">
            <v>Unit</v>
          </cell>
          <cell r="D97">
            <v>16855</v>
          </cell>
          <cell r="E97">
            <v>7500</v>
          </cell>
          <cell r="F97">
            <v>8250</v>
          </cell>
          <cell r="G97">
            <v>8200</v>
          </cell>
          <cell r="H97">
            <v>0.45</v>
          </cell>
        </row>
        <row r="98">
          <cell r="A98" t="str">
            <v>M520</v>
          </cell>
          <cell r="B98" t="str">
            <v>M 5 - 20</v>
          </cell>
          <cell r="C98" t="str">
            <v>Unit</v>
          </cell>
          <cell r="D98">
            <v>16855</v>
          </cell>
          <cell r="E98">
            <v>7500</v>
          </cell>
          <cell r="F98">
            <v>8250</v>
          </cell>
          <cell r="G98">
            <v>8200</v>
          </cell>
          <cell r="H98">
            <v>0.45</v>
          </cell>
        </row>
        <row r="99">
          <cell r="A99" t="str">
            <v>M41A</v>
          </cell>
          <cell r="B99" t="str">
            <v>M40 - 10 ( 35 - 70 )</v>
          </cell>
          <cell r="C99" t="str">
            <v>Unit</v>
          </cell>
          <cell r="D99">
            <v>4770</v>
          </cell>
          <cell r="E99">
            <v>2100</v>
          </cell>
          <cell r="F99">
            <v>2310</v>
          </cell>
          <cell r="G99">
            <v>2300</v>
          </cell>
          <cell r="H99">
            <v>0.45</v>
          </cell>
        </row>
        <row r="100">
          <cell r="A100" t="str">
            <v>M41B</v>
          </cell>
          <cell r="B100" t="str">
            <v>M40 - 10 ( 150 - 240 )</v>
          </cell>
          <cell r="C100" t="str">
            <v>Unit</v>
          </cell>
          <cell r="D100">
            <v>4770</v>
          </cell>
          <cell r="E100">
            <v>2100</v>
          </cell>
          <cell r="F100">
            <v>2310</v>
          </cell>
          <cell r="G100">
            <v>2300</v>
          </cell>
          <cell r="H100">
            <v>0.45</v>
          </cell>
        </row>
        <row r="101">
          <cell r="A101" t="str">
            <v>M4211</v>
          </cell>
          <cell r="B101" t="str">
            <v>M42 - 11</v>
          </cell>
          <cell r="C101" t="str">
            <v>Unit</v>
          </cell>
          <cell r="D101">
            <v>13250</v>
          </cell>
          <cell r="E101">
            <v>5900</v>
          </cell>
          <cell r="F101">
            <v>6490.0000000000009</v>
          </cell>
          <cell r="G101">
            <v>6400</v>
          </cell>
          <cell r="H101">
            <v>0.45</v>
          </cell>
        </row>
        <row r="102">
          <cell r="A102" t="str">
            <v>E11</v>
          </cell>
          <cell r="B102" t="str">
            <v>E 1 - 1</v>
          </cell>
          <cell r="C102" t="str">
            <v>Unit</v>
          </cell>
          <cell r="D102">
            <v>12813.28</v>
          </cell>
          <cell r="E102">
            <v>5700</v>
          </cell>
          <cell r="F102">
            <v>6270.0000000000009</v>
          </cell>
          <cell r="G102">
            <v>6200</v>
          </cell>
          <cell r="H102">
            <v>0.45</v>
          </cell>
        </row>
        <row r="103">
          <cell r="A103" t="str">
            <v>E12</v>
          </cell>
          <cell r="B103" t="str">
            <v>E 1 - 2</v>
          </cell>
          <cell r="C103" t="str">
            <v>Unit</v>
          </cell>
          <cell r="D103">
            <v>12813.28</v>
          </cell>
          <cell r="E103">
            <v>5700</v>
          </cell>
          <cell r="F103">
            <v>6270.0000000000009</v>
          </cell>
          <cell r="G103">
            <v>6200</v>
          </cell>
          <cell r="H103">
            <v>0.45</v>
          </cell>
        </row>
        <row r="104">
          <cell r="A104" t="str">
            <v>E13</v>
          </cell>
          <cell r="B104" t="str">
            <v>E 1 - 3</v>
          </cell>
          <cell r="C104" t="str">
            <v>Unit</v>
          </cell>
          <cell r="D104">
            <v>12813.28</v>
          </cell>
          <cell r="E104">
            <v>5700</v>
          </cell>
          <cell r="F104">
            <v>6270.0000000000009</v>
          </cell>
          <cell r="G104">
            <v>6200</v>
          </cell>
          <cell r="H104">
            <v>0.45</v>
          </cell>
        </row>
        <row r="105">
          <cell r="A105" t="str">
            <v>E22</v>
          </cell>
          <cell r="B105" t="str">
            <v>E 2 - 2</v>
          </cell>
          <cell r="C105" t="str">
            <v>Unit</v>
          </cell>
          <cell r="D105">
            <v>16855</v>
          </cell>
          <cell r="E105">
            <v>7500</v>
          </cell>
          <cell r="F105">
            <v>8250</v>
          </cell>
          <cell r="G105">
            <v>8200</v>
          </cell>
          <cell r="H105">
            <v>0.45</v>
          </cell>
        </row>
        <row r="106">
          <cell r="A106" t="str">
            <v>E23</v>
          </cell>
          <cell r="B106" t="str">
            <v>E 2 - 3</v>
          </cell>
          <cell r="C106" t="str">
            <v>Unit</v>
          </cell>
          <cell r="D106">
            <v>16855</v>
          </cell>
          <cell r="E106">
            <v>7500</v>
          </cell>
          <cell r="F106">
            <v>8250</v>
          </cell>
          <cell r="G106">
            <v>8200</v>
          </cell>
          <cell r="H106">
            <v>0.45</v>
          </cell>
        </row>
        <row r="107">
          <cell r="A107" t="str">
            <v>F12</v>
          </cell>
          <cell r="B107" t="str">
            <v>F 1 - 2</v>
          </cell>
          <cell r="C107" t="str">
            <v>Unit</v>
          </cell>
          <cell r="D107">
            <v>14470</v>
          </cell>
          <cell r="E107">
            <v>6500</v>
          </cell>
          <cell r="F107">
            <v>7150.0000000000009</v>
          </cell>
          <cell r="G107">
            <v>7100</v>
          </cell>
          <cell r="H107">
            <v>0.45</v>
          </cell>
        </row>
        <row r="108">
          <cell r="A108" t="str">
            <v>F13</v>
          </cell>
          <cell r="B108" t="str">
            <v>F 1 - 3</v>
          </cell>
          <cell r="C108" t="str">
            <v>Unit</v>
          </cell>
          <cell r="D108">
            <v>17060</v>
          </cell>
          <cell r="E108">
            <v>7600</v>
          </cell>
          <cell r="F108">
            <v>8360</v>
          </cell>
          <cell r="G108">
            <v>8300</v>
          </cell>
          <cell r="H108">
            <v>0.45</v>
          </cell>
        </row>
        <row r="109">
          <cell r="A109" t="str">
            <v>REC</v>
          </cell>
          <cell r="B109" t="str">
            <v>M 5 - 24 (RECLOSER 3 PHASA 20 KV, 560 A)</v>
          </cell>
          <cell r="C109" t="str">
            <v>Unit</v>
          </cell>
          <cell r="D109">
            <v>1570920</v>
          </cell>
          <cell r="E109">
            <v>300000</v>
          </cell>
          <cell r="F109">
            <v>330000</v>
          </cell>
          <cell r="G109">
            <v>330000</v>
          </cell>
        </row>
        <row r="110">
          <cell r="A110" t="str">
            <v>ABSW</v>
          </cell>
          <cell r="B110" t="str">
            <v>M 3 - 16 ABSW</v>
          </cell>
          <cell r="C110" t="str">
            <v>Unit</v>
          </cell>
          <cell r="D110">
            <v>640770</v>
          </cell>
          <cell r="E110">
            <v>300000</v>
          </cell>
          <cell r="F110">
            <v>330000</v>
          </cell>
          <cell r="G110">
            <v>330000</v>
          </cell>
        </row>
        <row r="111">
          <cell r="B111" t="str">
            <v>Penghalang Panjat dan Papan Peringatan</v>
          </cell>
          <cell r="C111" t="str">
            <v>Unit</v>
          </cell>
          <cell r="D111">
            <v>3830</v>
          </cell>
          <cell r="E111">
            <v>1900</v>
          </cell>
          <cell r="F111">
            <v>2090</v>
          </cell>
          <cell r="G111">
            <v>2000</v>
          </cell>
        </row>
        <row r="112">
          <cell r="A112" t="str">
            <v>SC3</v>
          </cell>
          <cell r="B112" t="str">
            <v>Sectionalizer 3 Phasa</v>
          </cell>
          <cell r="C112" t="str">
            <v>Unit</v>
          </cell>
          <cell r="D112">
            <v>1312545</v>
          </cell>
          <cell r="E112">
            <v>200000</v>
          </cell>
          <cell r="F112">
            <v>220000.00000000003</v>
          </cell>
          <cell r="G112">
            <v>220000</v>
          </cell>
        </row>
        <row r="113">
          <cell r="A113" t="str">
            <v>DS</v>
          </cell>
          <cell r="B113" t="str">
            <v>Pasang DS</v>
          </cell>
          <cell r="C113" t="str">
            <v>Unit</v>
          </cell>
          <cell r="D113">
            <v>24045</v>
          </cell>
          <cell r="E113">
            <v>10800</v>
          </cell>
          <cell r="F113">
            <v>11880.000000000002</v>
          </cell>
          <cell r="G113">
            <v>11800</v>
          </cell>
        </row>
        <row r="114">
          <cell r="A114" t="str">
            <v>K3</v>
          </cell>
          <cell r="B114" t="str">
            <v>Pasang Kapasitor 3 phase</v>
          </cell>
          <cell r="C114" t="str">
            <v>Unit</v>
          </cell>
          <cell r="D114">
            <v>482300</v>
          </cell>
          <cell r="E114">
            <v>100000</v>
          </cell>
          <cell r="F114">
            <v>110000.00000000001</v>
          </cell>
          <cell r="G114">
            <v>110000</v>
          </cell>
          <cell r="I114" t="str">
            <v>Komplit</v>
          </cell>
        </row>
        <row r="115">
          <cell r="A115" t="str">
            <v>pABSW</v>
          </cell>
          <cell r="B115" t="str">
            <v>PERBAIKAN M 3 - 16 ABSW</v>
          </cell>
          <cell r="C115" t="str">
            <v>Unit</v>
          </cell>
          <cell r="D115">
            <v>640770</v>
          </cell>
          <cell r="E115">
            <v>50000</v>
          </cell>
          <cell r="F115">
            <v>55000.000000000007</v>
          </cell>
          <cell r="G115">
            <v>55000</v>
          </cell>
        </row>
        <row r="116">
          <cell r="F116">
            <v>0</v>
          </cell>
          <cell r="G116">
            <v>0</v>
          </cell>
        </row>
        <row r="117">
          <cell r="A117" t="str">
            <v>BM211</v>
          </cell>
          <cell r="B117" t="str">
            <v xml:space="preserve">  Bongkar M 2 - 11</v>
          </cell>
          <cell r="C117" t="str">
            <v>Unit</v>
          </cell>
          <cell r="D117">
            <v>13437</v>
          </cell>
          <cell r="E117">
            <v>4400</v>
          </cell>
          <cell r="F117">
            <v>4840</v>
          </cell>
          <cell r="G117">
            <v>4800</v>
          </cell>
          <cell r="H117">
            <v>0.4</v>
          </cell>
        </row>
        <row r="118">
          <cell r="A118" t="str">
            <v>BM211m</v>
          </cell>
          <cell r="B118" t="str">
            <v xml:space="preserve">  Bongkar C M 2 - 11  M</v>
          </cell>
          <cell r="C118" t="str">
            <v>Unit</v>
          </cell>
          <cell r="D118">
            <v>15504</v>
          </cell>
          <cell r="E118">
            <v>6000</v>
          </cell>
          <cell r="F118">
            <v>6600.0000000000009</v>
          </cell>
          <cell r="G118">
            <v>6600</v>
          </cell>
          <cell r="H118">
            <v>0.4</v>
          </cell>
        </row>
        <row r="119">
          <cell r="A119" t="str">
            <v>BM212</v>
          </cell>
          <cell r="B119" t="str">
            <v xml:space="preserve">  Bongkar M 2 - 12</v>
          </cell>
          <cell r="C119" t="str">
            <v>Unit</v>
          </cell>
          <cell r="D119">
            <v>2961</v>
          </cell>
          <cell r="E119">
            <v>800</v>
          </cell>
          <cell r="F119">
            <v>880.00000000000011</v>
          </cell>
          <cell r="G119">
            <v>800</v>
          </cell>
          <cell r="H119">
            <v>0.4</v>
          </cell>
        </row>
        <row r="120">
          <cell r="A120" t="str">
            <v>BM212A</v>
          </cell>
          <cell r="B120" t="str">
            <v xml:space="preserve">  Bongkar M 2 - 12A</v>
          </cell>
          <cell r="C120" t="str">
            <v>Unit</v>
          </cell>
          <cell r="D120">
            <v>3993</v>
          </cell>
          <cell r="E120">
            <v>1100</v>
          </cell>
          <cell r="F120">
            <v>1210</v>
          </cell>
          <cell r="G120">
            <v>1200</v>
          </cell>
          <cell r="H120">
            <v>0.4</v>
          </cell>
        </row>
        <row r="121">
          <cell r="A121" t="str">
            <v>BM215</v>
          </cell>
          <cell r="B121" t="str">
            <v xml:space="preserve">  Bongkar M 2 - 15</v>
          </cell>
          <cell r="C121" t="str">
            <v>Unit</v>
          </cell>
          <cell r="D121">
            <v>41712</v>
          </cell>
          <cell r="E121">
            <v>12500</v>
          </cell>
          <cell r="F121">
            <v>13750.000000000002</v>
          </cell>
          <cell r="G121">
            <v>13700</v>
          </cell>
          <cell r="H121">
            <v>0.4</v>
          </cell>
        </row>
        <row r="122">
          <cell r="A122" t="str">
            <v>BM34</v>
          </cell>
          <cell r="B122" t="str">
            <v xml:space="preserve">  Bongkar M 3 - 4</v>
          </cell>
          <cell r="C122" t="str">
            <v>Unit</v>
          </cell>
          <cell r="D122">
            <v>14427</v>
          </cell>
          <cell r="E122">
            <v>4300</v>
          </cell>
          <cell r="F122">
            <v>4730</v>
          </cell>
          <cell r="G122">
            <v>4700</v>
          </cell>
          <cell r="H122">
            <v>0.4</v>
          </cell>
        </row>
        <row r="123">
          <cell r="A123" t="str">
            <v>BM52</v>
          </cell>
          <cell r="B123" t="str">
            <v xml:space="preserve">  Bongkar M 5 - 2 </v>
          </cell>
          <cell r="C123" t="str">
            <v>Unit</v>
          </cell>
          <cell r="D123">
            <v>6159</v>
          </cell>
          <cell r="E123">
            <v>1800</v>
          </cell>
          <cell r="F123">
            <v>1980.0000000000002</v>
          </cell>
          <cell r="G123">
            <v>1900</v>
          </cell>
          <cell r="H123">
            <v>0.4</v>
          </cell>
        </row>
        <row r="124">
          <cell r="A124" t="str">
            <v>BM54</v>
          </cell>
          <cell r="B124" t="str">
            <v xml:space="preserve">  Bongkar M 5 - 4 </v>
          </cell>
          <cell r="C124" t="str">
            <v>Unit</v>
          </cell>
          <cell r="D124">
            <v>6159</v>
          </cell>
          <cell r="E124">
            <v>1800</v>
          </cell>
          <cell r="F124">
            <v>1980.0000000000002</v>
          </cell>
          <cell r="G124">
            <v>1900</v>
          </cell>
          <cell r="H124">
            <v>0.4</v>
          </cell>
        </row>
        <row r="125">
          <cell r="A125" t="str">
            <v>BM55</v>
          </cell>
          <cell r="B125" t="str">
            <v xml:space="preserve">  Bongkar M 5 - 5</v>
          </cell>
          <cell r="C125" t="str">
            <v>Unit</v>
          </cell>
          <cell r="D125">
            <v>6159</v>
          </cell>
          <cell r="E125">
            <v>1800</v>
          </cell>
          <cell r="F125">
            <v>1980.0000000000002</v>
          </cell>
          <cell r="G125">
            <v>1900</v>
          </cell>
          <cell r="H125">
            <v>0.4</v>
          </cell>
        </row>
        <row r="126">
          <cell r="A126" t="str">
            <v>BM53</v>
          </cell>
          <cell r="B126" t="str">
            <v xml:space="preserve">  Bongkar M 5 - 3</v>
          </cell>
          <cell r="C126" t="str">
            <v>Unit</v>
          </cell>
          <cell r="D126">
            <v>4629</v>
          </cell>
          <cell r="E126">
            <v>1300</v>
          </cell>
          <cell r="F126">
            <v>1430.0000000000002</v>
          </cell>
          <cell r="G126">
            <v>1400</v>
          </cell>
          <cell r="H126">
            <v>0.4</v>
          </cell>
        </row>
        <row r="127">
          <cell r="A127" t="str">
            <v>BM56</v>
          </cell>
          <cell r="B127" t="str">
            <v xml:space="preserve">  Bongkar M 5 - 6 ( Arester)</v>
          </cell>
          <cell r="C127" t="str">
            <v>Unit</v>
          </cell>
          <cell r="D127">
            <v>14427</v>
          </cell>
          <cell r="E127">
            <v>4300</v>
          </cell>
          <cell r="F127">
            <v>4730</v>
          </cell>
          <cell r="G127">
            <v>4700</v>
          </cell>
          <cell r="H127">
            <v>0.4</v>
          </cell>
        </row>
        <row r="128">
          <cell r="A128" t="str">
            <v>BM59</v>
          </cell>
          <cell r="B128" t="str">
            <v xml:space="preserve">  Bongkar M 5 - 9 (FCO)</v>
          </cell>
          <cell r="C128" t="str">
            <v>Unit</v>
          </cell>
          <cell r="D128">
            <v>14427</v>
          </cell>
          <cell r="E128">
            <v>4300</v>
          </cell>
          <cell r="F128">
            <v>4730</v>
          </cell>
          <cell r="G128">
            <v>4700</v>
          </cell>
          <cell r="H128">
            <v>0.4</v>
          </cell>
        </row>
        <row r="129">
          <cell r="A129" t="str">
            <v>BM510</v>
          </cell>
          <cell r="B129" t="str">
            <v xml:space="preserve">  Bongkar M 5 - 10</v>
          </cell>
          <cell r="C129" t="str">
            <v>Unit</v>
          </cell>
          <cell r="D129">
            <v>14427</v>
          </cell>
          <cell r="E129">
            <v>4300</v>
          </cell>
          <cell r="F129">
            <v>4730</v>
          </cell>
          <cell r="G129">
            <v>4700</v>
          </cell>
          <cell r="H129">
            <v>0.4</v>
          </cell>
        </row>
        <row r="130">
          <cell r="A130" t="str">
            <v>BM512</v>
          </cell>
          <cell r="B130" t="str">
            <v xml:space="preserve">  Bongkar M 5 - 12</v>
          </cell>
          <cell r="C130" t="str">
            <v>Unit</v>
          </cell>
          <cell r="D130">
            <v>4629</v>
          </cell>
          <cell r="E130">
            <v>1300</v>
          </cell>
          <cell r="F130">
            <v>1430.0000000000002</v>
          </cell>
          <cell r="G130">
            <v>1400</v>
          </cell>
          <cell r="H130">
            <v>0.4</v>
          </cell>
        </row>
        <row r="131">
          <cell r="A131" t="str">
            <v>BM513</v>
          </cell>
          <cell r="B131" t="str">
            <v xml:space="preserve">  Bongkar M 5 - 13</v>
          </cell>
          <cell r="C131" t="str">
            <v>Unit</v>
          </cell>
          <cell r="D131">
            <v>4629</v>
          </cell>
          <cell r="E131">
            <v>1300</v>
          </cell>
          <cell r="F131">
            <v>1430.0000000000002</v>
          </cell>
          <cell r="G131">
            <v>1400</v>
          </cell>
          <cell r="H131">
            <v>0.4</v>
          </cell>
        </row>
        <row r="132">
          <cell r="A132" t="str">
            <v>BM516</v>
          </cell>
          <cell r="B132" t="str">
            <v xml:space="preserve">  Bongkar M 5 - 16</v>
          </cell>
          <cell r="C132" t="str">
            <v>Unit</v>
          </cell>
          <cell r="D132">
            <v>4629</v>
          </cell>
          <cell r="E132">
            <v>1300</v>
          </cell>
          <cell r="F132">
            <v>1430.0000000000002</v>
          </cell>
          <cell r="G132">
            <v>1400</v>
          </cell>
          <cell r="H132">
            <v>0.4</v>
          </cell>
        </row>
        <row r="133">
          <cell r="A133" t="str">
            <v>BM58</v>
          </cell>
          <cell r="B133" t="str">
            <v xml:space="preserve">  Bongkar M 5 - 8</v>
          </cell>
          <cell r="C133" t="str">
            <v>Unit</v>
          </cell>
          <cell r="D133">
            <v>10113</v>
          </cell>
          <cell r="E133">
            <v>3000</v>
          </cell>
          <cell r="F133">
            <v>3300.0000000000005</v>
          </cell>
          <cell r="G133">
            <v>3300</v>
          </cell>
          <cell r="H133">
            <v>0.4</v>
          </cell>
        </row>
        <row r="134">
          <cell r="A134" t="str">
            <v>BM520</v>
          </cell>
          <cell r="B134" t="str">
            <v xml:space="preserve">  Bongkar M 5 - 20</v>
          </cell>
          <cell r="C134" t="str">
            <v>Unit</v>
          </cell>
          <cell r="D134">
            <v>10113</v>
          </cell>
          <cell r="E134">
            <v>3000</v>
          </cell>
          <cell r="F134">
            <v>3300.0000000000005</v>
          </cell>
          <cell r="G134">
            <v>3300</v>
          </cell>
          <cell r="H134">
            <v>0.4</v>
          </cell>
        </row>
        <row r="135">
          <cell r="A135" t="str">
            <v>BM41A</v>
          </cell>
          <cell r="B135" t="str">
            <v xml:space="preserve">  Bongkar M40 - 10 ( 35 - 70 )</v>
          </cell>
          <cell r="C135" t="str">
            <v>Unit</v>
          </cell>
          <cell r="D135">
            <v>2862</v>
          </cell>
          <cell r="E135">
            <v>800</v>
          </cell>
          <cell r="F135">
            <v>880.00000000000011</v>
          </cell>
          <cell r="G135">
            <v>800</v>
          </cell>
          <cell r="H135">
            <v>0.4</v>
          </cell>
        </row>
        <row r="136">
          <cell r="A136" t="str">
            <v>BM41B</v>
          </cell>
          <cell r="B136" t="str">
            <v xml:space="preserve">  Bongkar M40 - 10 ( 150 - 240 )</v>
          </cell>
          <cell r="C136" t="str">
            <v>Unit</v>
          </cell>
          <cell r="D136">
            <v>2862</v>
          </cell>
          <cell r="E136">
            <v>800</v>
          </cell>
          <cell r="F136">
            <v>880.00000000000011</v>
          </cell>
          <cell r="G136">
            <v>800</v>
          </cell>
          <cell r="H136">
            <v>0.4</v>
          </cell>
        </row>
        <row r="137">
          <cell r="A137" t="str">
            <v>BM4211</v>
          </cell>
          <cell r="B137" t="str">
            <v xml:space="preserve">  Bongkar M42 - 11</v>
          </cell>
          <cell r="C137" t="str">
            <v>Unit</v>
          </cell>
          <cell r="D137">
            <v>7950</v>
          </cell>
          <cell r="E137">
            <v>2300</v>
          </cell>
          <cell r="F137">
            <v>2530</v>
          </cell>
          <cell r="G137">
            <v>2500</v>
          </cell>
          <cell r="H137">
            <v>0.4</v>
          </cell>
        </row>
        <row r="138">
          <cell r="A138" t="str">
            <v>BE11</v>
          </cell>
          <cell r="B138" t="str">
            <v xml:space="preserve">  Bongkar E 1 - 1</v>
          </cell>
          <cell r="C138" t="str">
            <v>Unit</v>
          </cell>
          <cell r="D138">
            <v>7687.9679999999998</v>
          </cell>
          <cell r="E138">
            <v>2300</v>
          </cell>
          <cell r="F138">
            <v>2530</v>
          </cell>
          <cell r="G138">
            <v>2500</v>
          </cell>
          <cell r="H138">
            <v>0.4</v>
          </cell>
        </row>
        <row r="139">
          <cell r="A139" t="str">
            <v>BE12</v>
          </cell>
          <cell r="B139" t="str">
            <v xml:space="preserve">  Bongkar E 1 - 2</v>
          </cell>
          <cell r="C139" t="str">
            <v>Unit</v>
          </cell>
          <cell r="D139">
            <v>7687.9679999999998</v>
          </cell>
          <cell r="E139">
            <v>2300</v>
          </cell>
          <cell r="F139">
            <v>2530</v>
          </cell>
          <cell r="G139">
            <v>2500</v>
          </cell>
          <cell r="H139">
            <v>0.4</v>
          </cell>
        </row>
        <row r="140">
          <cell r="A140" t="str">
            <v>BE13</v>
          </cell>
          <cell r="B140" t="str">
            <v xml:space="preserve">  Bongkar E 1 - 3</v>
          </cell>
          <cell r="C140" t="str">
            <v>Unit</v>
          </cell>
          <cell r="D140">
            <v>7687.9679999999998</v>
          </cell>
          <cell r="E140">
            <v>2300</v>
          </cell>
          <cell r="F140">
            <v>2530</v>
          </cell>
          <cell r="G140">
            <v>2500</v>
          </cell>
          <cell r="H140">
            <v>0.4</v>
          </cell>
        </row>
        <row r="141">
          <cell r="A141" t="str">
            <v>BE22</v>
          </cell>
          <cell r="B141" t="str">
            <v xml:space="preserve">  Bongkar E 2 - 2</v>
          </cell>
          <cell r="C141" t="str">
            <v>Unit</v>
          </cell>
          <cell r="D141">
            <v>10113</v>
          </cell>
          <cell r="E141">
            <v>3000</v>
          </cell>
          <cell r="F141">
            <v>3300.0000000000005</v>
          </cell>
          <cell r="G141">
            <v>3300</v>
          </cell>
          <cell r="H141">
            <v>0.4</v>
          </cell>
        </row>
        <row r="142">
          <cell r="A142" t="str">
            <v>BE23</v>
          </cell>
          <cell r="B142" t="str">
            <v xml:space="preserve">  Bongkar E 2 - 3</v>
          </cell>
          <cell r="C142" t="str">
            <v>Unit</v>
          </cell>
          <cell r="D142">
            <v>10113</v>
          </cell>
          <cell r="E142">
            <v>3000</v>
          </cell>
          <cell r="F142">
            <v>3300.0000000000005</v>
          </cell>
          <cell r="G142">
            <v>3300</v>
          </cell>
          <cell r="H142">
            <v>0.4</v>
          </cell>
        </row>
        <row r="143">
          <cell r="A143" t="str">
            <v>BF12</v>
          </cell>
          <cell r="B143" t="str">
            <v xml:space="preserve">  Bongkar F 1 - 2</v>
          </cell>
          <cell r="C143" t="str">
            <v>Unit</v>
          </cell>
          <cell r="D143">
            <v>8682</v>
          </cell>
          <cell r="E143">
            <v>2600</v>
          </cell>
          <cell r="F143">
            <v>2860.0000000000005</v>
          </cell>
          <cell r="G143">
            <v>2800</v>
          </cell>
          <cell r="H143">
            <v>0.4</v>
          </cell>
        </row>
        <row r="144">
          <cell r="A144" t="str">
            <v>BF13</v>
          </cell>
          <cell r="B144" t="str">
            <v xml:space="preserve">  Bongkar F 1 - 3</v>
          </cell>
          <cell r="C144" t="str">
            <v>Unit</v>
          </cell>
          <cell r="D144">
            <v>10236</v>
          </cell>
          <cell r="E144">
            <v>3000</v>
          </cell>
          <cell r="F144">
            <v>3300.0000000000005</v>
          </cell>
          <cell r="G144">
            <v>3300</v>
          </cell>
          <cell r="H144">
            <v>0.4</v>
          </cell>
        </row>
        <row r="145">
          <cell r="A145" t="str">
            <v>BREC</v>
          </cell>
          <cell r="B145" t="str">
            <v xml:space="preserve">  Bongkar M 5 - 24 (RECLOSER 3 PHASA 20 KV, 560 A)</v>
          </cell>
          <cell r="C145" t="str">
            <v>Unit</v>
          </cell>
          <cell r="D145">
            <v>942552</v>
          </cell>
          <cell r="E145">
            <v>80000</v>
          </cell>
          <cell r="F145">
            <v>88000</v>
          </cell>
          <cell r="G145">
            <v>88000</v>
          </cell>
          <cell r="H145">
            <v>0.4</v>
          </cell>
        </row>
        <row r="146">
          <cell r="A146" t="str">
            <v>BABSW</v>
          </cell>
          <cell r="B146" t="str">
            <v xml:space="preserve">  Bongkar M 3 - 16 A  BSW</v>
          </cell>
          <cell r="C146" t="str">
            <v>Unit</v>
          </cell>
          <cell r="D146">
            <v>384462</v>
          </cell>
          <cell r="E146">
            <v>100000</v>
          </cell>
          <cell r="F146">
            <v>110000.00000000001</v>
          </cell>
          <cell r="G146">
            <v>110000</v>
          </cell>
          <cell r="H146">
            <v>0.4</v>
          </cell>
        </row>
        <row r="147">
          <cell r="B147" t="str">
            <v>Penghalang Panjat dan Papan Peringatan</v>
          </cell>
          <cell r="C147" t="str">
            <v>Unit</v>
          </cell>
          <cell r="D147">
            <v>2298</v>
          </cell>
          <cell r="E147">
            <v>700</v>
          </cell>
          <cell r="F147">
            <v>770.00000000000011</v>
          </cell>
          <cell r="G147">
            <v>700</v>
          </cell>
          <cell r="H147">
            <v>0.4</v>
          </cell>
        </row>
        <row r="148">
          <cell r="A148" t="str">
            <v>BSC3</v>
          </cell>
          <cell r="B148" t="str">
            <v xml:space="preserve">  Bongkar Sectionalizer 3 Phasa</v>
          </cell>
          <cell r="C148" t="str">
            <v>Unit</v>
          </cell>
          <cell r="D148">
            <v>787527</v>
          </cell>
          <cell r="E148">
            <v>80000</v>
          </cell>
          <cell r="F148">
            <v>88000</v>
          </cell>
          <cell r="G148">
            <v>88000</v>
          </cell>
          <cell r="H148">
            <v>0.4</v>
          </cell>
        </row>
        <row r="149">
          <cell r="A149" t="str">
            <v>BDS</v>
          </cell>
          <cell r="B149" t="str">
            <v xml:space="preserve">  Bongkar Pasang DS</v>
          </cell>
          <cell r="C149" t="str">
            <v>Unit</v>
          </cell>
          <cell r="D149">
            <v>14427</v>
          </cell>
          <cell r="E149">
            <v>4300</v>
          </cell>
          <cell r="F149">
            <v>4730</v>
          </cell>
          <cell r="G149">
            <v>4700</v>
          </cell>
          <cell r="H149">
            <v>0.4</v>
          </cell>
        </row>
        <row r="150">
          <cell r="A150" t="str">
            <v>BK3</v>
          </cell>
          <cell r="B150" t="str">
            <v xml:space="preserve">  Bongkar Kapasitor 3 Phasa </v>
          </cell>
          <cell r="C150" t="str">
            <v>Unit</v>
          </cell>
          <cell r="D150">
            <v>289380</v>
          </cell>
          <cell r="E150">
            <v>60000</v>
          </cell>
          <cell r="F150">
            <v>66000</v>
          </cell>
          <cell r="G150">
            <v>66000</v>
          </cell>
          <cell r="H150">
            <v>0.6</v>
          </cell>
          <cell r="I150" t="str">
            <v>Komplit</v>
          </cell>
        </row>
        <row r="151">
          <cell r="A151" t="str">
            <v>sE12</v>
          </cell>
          <cell r="B151" t="str">
            <v>Saging E 1 - 2</v>
          </cell>
          <cell r="C151" t="str">
            <v>Unit</v>
          </cell>
          <cell r="D151">
            <v>0</v>
          </cell>
          <cell r="E151">
            <v>2500</v>
          </cell>
          <cell r="F151">
            <v>2750</v>
          </cell>
          <cell r="G151">
            <v>2700</v>
          </cell>
          <cell r="H151">
            <v>0.45</v>
          </cell>
        </row>
        <row r="152">
          <cell r="F152">
            <v>0</v>
          </cell>
          <cell r="G152">
            <v>0</v>
          </cell>
        </row>
        <row r="153">
          <cell r="B153" t="str">
            <v>PASANG LVCB</v>
          </cell>
          <cell r="F153">
            <v>0</v>
          </cell>
          <cell r="G153">
            <v>0</v>
          </cell>
        </row>
        <row r="154">
          <cell r="F154">
            <v>0</v>
          </cell>
          <cell r="G154">
            <v>0</v>
          </cell>
        </row>
        <row r="155">
          <cell r="A155" t="str">
            <v>NTB</v>
          </cell>
          <cell r="B155" t="str">
            <v>Pasang LVCB Trafo 1Phasa (NTF Box)</v>
          </cell>
          <cell r="C155" t="str">
            <v>Unit</v>
          </cell>
          <cell r="E155">
            <v>97000</v>
          </cell>
          <cell r="F155">
            <v>106700.00000000001</v>
          </cell>
          <cell r="G155">
            <v>106700</v>
          </cell>
          <cell r="H155">
            <v>0.45</v>
          </cell>
        </row>
        <row r="156">
          <cell r="A156" t="str">
            <v>L1</v>
          </cell>
          <cell r="B156" t="str">
            <v>Pasang LVCB 1 Jurusan</v>
          </cell>
          <cell r="C156" t="str">
            <v>Unit</v>
          </cell>
          <cell r="D156">
            <v>227000</v>
          </cell>
          <cell r="E156">
            <v>113700</v>
          </cell>
          <cell r="F156">
            <v>125070.00000000001</v>
          </cell>
          <cell r="G156">
            <v>125000</v>
          </cell>
          <cell r="H156">
            <v>0.45</v>
          </cell>
        </row>
        <row r="157">
          <cell r="A157" t="str">
            <v>L2</v>
          </cell>
          <cell r="B157" t="str">
            <v>Pasang LVCB 2 Jurusan</v>
          </cell>
          <cell r="C157" t="str">
            <v>Unit</v>
          </cell>
          <cell r="D157">
            <v>227000</v>
          </cell>
          <cell r="E157">
            <v>113700</v>
          </cell>
          <cell r="F157">
            <v>125070.00000000001</v>
          </cell>
          <cell r="G157">
            <v>125000</v>
          </cell>
          <cell r="H157">
            <v>0.45</v>
          </cell>
        </row>
        <row r="158">
          <cell r="A158" t="str">
            <v>L3</v>
          </cell>
          <cell r="B158" t="str">
            <v>Pasang LVCB 3 Jurusan</v>
          </cell>
          <cell r="C158" t="str">
            <v>Unit</v>
          </cell>
          <cell r="D158">
            <v>227000</v>
          </cell>
          <cell r="E158">
            <v>113700</v>
          </cell>
          <cell r="F158">
            <v>125070.00000000001</v>
          </cell>
          <cell r="G158">
            <v>125000</v>
          </cell>
          <cell r="H158">
            <v>0.45</v>
          </cell>
        </row>
        <row r="159">
          <cell r="A159" t="str">
            <v>L4</v>
          </cell>
          <cell r="B159" t="str">
            <v>Pasang LVCB 4 Jurusan</v>
          </cell>
          <cell r="C159" t="str">
            <v>Unit</v>
          </cell>
          <cell r="D159">
            <v>227000</v>
          </cell>
          <cell r="E159">
            <v>113700</v>
          </cell>
          <cell r="F159">
            <v>125070.00000000001</v>
          </cell>
          <cell r="G159">
            <v>125000</v>
          </cell>
          <cell r="H159">
            <v>0.45</v>
          </cell>
        </row>
        <row r="160">
          <cell r="F160">
            <v>0</v>
          </cell>
          <cell r="G160">
            <v>0</v>
          </cell>
        </row>
        <row r="161">
          <cell r="A161" t="str">
            <v>BNTB</v>
          </cell>
          <cell r="B161" t="str">
            <v xml:space="preserve">  Bongkar LVC B Trafo 1 Phasa (NTF  Box)</v>
          </cell>
          <cell r="C161" t="str">
            <v>Unit</v>
          </cell>
          <cell r="E161">
            <v>29100</v>
          </cell>
          <cell r="F161">
            <v>32010.000000000004</v>
          </cell>
          <cell r="G161">
            <v>32000</v>
          </cell>
          <cell r="H161">
            <v>0.3</v>
          </cell>
        </row>
        <row r="162">
          <cell r="A162" t="str">
            <v>BL1</v>
          </cell>
          <cell r="B162" t="str">
            <v xml:space="preserve">  Bongkar LVC B 1 Jurusan</v>
          </cell>
          <cell r="C162" t="str">
            <v>Unit</v>
          </cell>
          <cell r="E162">
            <v>34100</v>
          </cell>
          <cell r="F162">
            <v>37510</v>
          </cell>
          <cell r="G162">
            <v>37500</v>
          </cell>
          <cell r="H162">
            <v>0.3</v>
          </cell>
        </row>
        <row r="163">
          <cell r="A163" t="str">
            <v>BL2</v>
          </cell>
          <cell r="B163" t="str">
            <v xml:space="preserve">  Bongkar LVC B 2 Jurusan</v>
          </cell>
          <cell r="C163" t="str">
            <v>Unit</v>
          </cell>
          <cell r="E163">
            <v>34100</v>
          </cell>
          <cell r="F163">
            <v>37510</v>
          </cell>
          <cell r="G163">
            <v>37500</v>
          </cell>
          <cell r="H163">
            <v>0.3</v>
          </cell>
        </row>
        <row r="164">
          <cell r="A164" t="str">
            <v>BL3</v>
          </cell>
          <cell r="B164" t="str">
            <v xml:space="preserve">  Bongkar LVC B 3 Jurusan</v>
          </cell>
          <cell r="C164" t="str">
            <v>Unit</v>
          </cell>
          <cell r="E164">
            <v>34100</v>
          </cell>
          <cell r="F164">
            <v>37510</v>
          </cell>
          <cell r="G164">
            <v>37500</v>
          </cell>
          <cell r="H164">
            <v>0.3</v>
          </cell>
        </row>
        <row r="165">
          <cell r="A165" t="str">
            <v>BL4</v>
          </cell>
          <cell r="B165" t="str">
            <v xml:space="preserve">  Bongkar LVC B 4 Jurusan</v>
          </cell>
          <cell r="C165" t="str">
            <v>Unit</v>
          </cell>
          <cell r="E165">
            <v>34100</v>
          </cell>
          <cell r="F165">
            <v>37510</v>
          </cell>
          <cell r="G165">
            <v>37500</v>
          </cell>
          <cell r="H165">
            <v>0.3</v>
          </cell>
        </row>
        <row r="166">
          <cell r="E166">
            <v>0</v>
          </cell>
          <cell r="F166">
            <v>0</v>
          </cell>
          <cell r="G166">
            <v>0</v>
          </cell>
        </row>
        <row r="167">
          <cell r="E167">
            <v>0</v>
          </cell>
          <cell r="F167">
            <v>0</v>
          </cell>
          <cell r="G167">
            <v>0</v>
          </cell>
        </row>
        <row r="168">
          <cell r="B168" t="str">
            <v>KONSTRUKSI JTM 1 PHASA - 3 PHASA</v>
          </cell>
          <cell r="E168">
            <v>0</v>
          </cell>
          <cell r="F168">
            <v>0</v>
          </cell>
          <cell r="G168">
            <v>0</v>
          </cell>
        </row>
        <row r="169">
          <cell r="A169" t="str">
            <v>B1A</v>
          </cell>
          <cell r="B169" t="str">
            <v>B 1 - AA'</v>
          </cell>
          <cell r="C169" t="str">
            <v>Unit</v>
          </cell>
          <cell r="D169">
            <v>26250</v>
          </cell>
          <cell r="E169">
            <v>11800</v>
          </cell>
          <cell r="F169">
            <v>12980.000000000002</v>
          </cell>
          <cell r="G169">
            <v>12900</v>
          </cell>
          <cell r="H169">
            <v>0.45</v>
          </cell>
        </row>
        <row r="170">
          <cell r="A170" t="str">
            <v>B2A</v>
          </cell>
          <cell r="B170" t="str">
            <v>B 2 - AA'</v>
          </cell>
          <cell r="C170" t="str">
            <v>Unit</v>
          </cell>
          <cell r="D170">
            <v>32010</v>
          </cell>
          <cell r="E170">
            <v>14400</v>
          </cell>
          <cell r="F170">
            <v>15840.000000000002</v>
          </cell>
          <cell r="G170">
            <v>15800</v>
          </cell>
          <cell r="H170">
            <v>0.45</v>
          </cell>
        </row>
        <row r="171">
          <cell r="A171" t="str">
            <v>B3A</v>
          </cell>
          <cell r="B171" t="str">
            <v>B 3 - AA'</v>
          </cell>
          <cell r="C171" t="str">
            <v>Unit</v>
          </cell>
          <cell r="D171">
            <v>32010</v>
          </cell>
          <cell r="E171">
            <v>14400</v>
          </cell>
          <cell r="F171">
            <v>15840.000000000002</v>
          </cell>
          <cell r="G171">
            <v>15800</v>
          </cell>
          <cell r="H171">
            <v>0.45</v>
          </cell>
        </row>
        <row r="172">
          <cell r="A172" t="str">
            <v>B4A</v>
          </cell>
          <cell r="B172" t="str">
            <v>B 4 - AA'</v>
          </cell>
          <cell r="C172" t="str">
            <v>Unit</v>
          </cell>
          <cell r="D172">
            <v>32010</v>
          </cell>
          <cell r="E172">
            <v>14400</v>
          </cell>
          <cell r="F172">
            <v>15840.000000000002</v>
          </cell>
          <cell r="G172">
            <v>15800</v>
          </cell>
          <cell r="H172">
            <v>0.45</v>
          </cell>
        </row>
        <row r="173">
          <cell r="A173" t="str">
            <v>B5A</v>
          </cell>
          <cell r="B173" t="str">
            <v>B 5 - AA'</v>
          </cell>
          <cell r="C173" t="str">
            <v>Unit</v>
          </cell>
          <cell r="D173">
            <v>32010</v>
          </cell>
          <cell r="E173">
            <v>14400</v>
          </cell>
          <cell r="F173">
            <v>15840.000000000002</v>
          </cell>
          <cell r="G173">
            <v>15800</v>
          </cell>
          <cell r="H173">
            <v>0.45</v>
          </cell>
        </row>
        <row r="174">
          <cell r="A174" t="str">
            <v>B7A</v>
          </cell>
          <cell r="B174" t="str">
            <v>B 7 - AA'</v>
          </cell>
          <cell r="C174" t="str">
            <v>Unit</v>
          </cell>
          <cell r="D174">
            <v>32010</v>
          </cell>
          <cell r="E174">
            <v>14400</v>
          </cell>
          <cell r="F174">
            <v>15840.000000000002</v>
          </cell>
          <cell r="G174">
            <v>15800</v>
          </cell>
          <cell r="H174">
            <v>0.45</v>
          </cell>
        </row>
        <row r="175">
          <cell r="A175" t="str">
            <v>B8A</v>
          </cell>
          <cell r="B175" t="str">
            <v>B 8 - AA'</v>
          </cell>
          <cell r="C175" t="str">
            <v>Unit</v>
          </cell>
          <cell r="D175">
            <v>66145</v>
          </cell>
          <cell r="E175">
            <v>29700</v>
          </cell>
          <cell r="F175">
            <v>32670.000000000004</v>
          </cell>
          <cell r="G175">
            <v>32600</v>
          </cell>
          <cell r="H175">
            <v>0.45</v>
          </cell>
        </row>
        <row r="176">
          <cell r="E176">
            <v>0</v>
          </cell>
          <cell r="F176">
            <v>0</v>
          </cell>
          <cell r="G176">
            <v>0</v>
          </cell>
        </row>
        <row r="177">
          <cell r="B177" t="str">
            <v>KONSTRUKSI JTM 1 PHASA TANPA NETRAL</v>
          </cell>
          <cell r="E177">
            <v>0</v>
          </cell>
          <cell r="F177">
            <v>0</v>
          </cell>
          <cell r="G177">
            <v>0</v>
          </cell>
        </row>
        <row r="178">
          <cell r="A178" t="str">
            <v>A1'</v>
          </cell>
          <cell r="B178" t="str">
            <v>A 1'</v>
          </cell>
          <cell r="C178" t="str">
            <v>Unit</v>
          </cell>
          <cell r="D178">
            <v>8890</v>
          </cell>
          <cell r="E178">
            <v>4000</v>
          </cell>
          <cell r="F178">
            <v>4400</v>
          </cell>
          <cell r="G178">
            <v>4400</v>
          </cell>
          <cell r="H178">
            <v>0.45</v>
          </cell>
        </row>
        <row r="179">
          <cell r="A179" t="str">
            <v>A2'</v>
          </cell>
          <cell r="B179" t="str">
            <v>A 2'</v>
          </cell>
          <cell r="C179" t="str">
            <v>Unit</v>
          </cell>
          <cell r="D179">
            <v>15270</v>
          </cell>
          <cell r="E179">
            <v>6800</v>
          </cell>
          <cell r="F179">
            <v>7480.0000000000009</v>
          </cell>
          <cell r="G179">
            <v>7400</v>
          </cell>
          <cell r="H179">
            <v>0.45</v>
          </cell>
        </row>
        <row r="180">
          <cell r="A180" t="str">
            <v>A3'</v>
          </cell>
          <cell r="B180" t="str">
            <v>A 3'</v>
          </cell>
          <cell r="C180" t="str">
            <v>Unit</v>
          </cell>
          <cell r="D180">
            <v>15270</v>
          </cell>
          <cell r="E180">
            <v>6800</v>
          </cell>
          <cell r="F180">
            <v>7480.0000000000009</v>
          </cell>
          <cell r="G180">
            <v>7400</v>
          </cell>
          <cell r="H180">
            <v>0.45</v>
          </cell>
        </row>
        <row r="181">
          <cell r="A181" t="str">
            <v>A4'</v>
          </cell>
          <cell r="B181" t="str">
            <v>A 4'</v>
          </cell>
          <cell r="C181" t="str">
            <v>Unit</v>
          </cell>
          <cell r="D181">
            <v>22670</v>
          </cell>
          <cell r="E181">
            <v>10200</v>
          </cell>
          <cell r="F181">
            <v>11220</v>
          </cell>
          <cell r="G181">
            <v>11200</v>
          </cell>
          <cell r="H181">
            <v>0.45</v>
          </cell>
        </row>
        <row r="182">
          <cell r="A182" t="str">
            <v>A5'</v>
          </cell>
          <cell r="B182" t="str">
            <v>A 5'</v>
          </cell>
          <cell r="C182" t="str">
            <v>Unit</v>
          </cell>
          <cell r="D182">
            <v>11435</v>
          </cell>
          <cell r="E182">
            <v>5100</v>
          </cell>
          <cell r="F182">
            <v>5610</v>
          </cell>
          <cell r="G182">
            <v>5600</v>
          </cell>
          <cell r="H182">
            <v>0.45</v>
          </cell>
        </row>
        <row r="183">
          <cell r="A183" t="str">
            <v>A51'</v>
          </cell>
          <cell r="B183" t="str">
            <v>A 5 - 1'</v>
          </cell>
          <cell r="C183" t="str">
            <v>Unit</v>
          </cell>
          <cell r="D183">
            <v>11435</v>
          </cell>
          <cell r="E183">
            <v>5100</v>
          </cell>
          <cell r="F183">
            <v>5610</v>
          </cell>
          <cell r="G183">
            <v>5600</v>
          </cell>
          <cell r="H183">
            <v>0.45</v>
          </cell>
        </row>
        <row r="184">
          <cell r="A184" t="str">
            <v>A52'</v>
          </cell>
          <cell r="B184" t="str">
            <v>A 5 - 2'</v>
          </cell>
          <cell r="C184" t="str">
            <v>Unit</v>
          </cell>
          <cell r="D184">
            <v>11435</v>
          </cell>
          <cell r="E184">
            <v>5100</v>
          </cell>
          <cell r="F184">
            <v>5610</v>
          </cell>
          <cell r="G184">
            <v>5600</v>
          </cell>
          <cell r="H184">
            <v>0.45</v>
          </cell>
        </row>
        <row r="185">
          <cell r="A185" t="str">
            <v>A53'</v>
          </cell>
          <cell r="B185" t="str">
            <v>A 5 - 3'</v>
          </cell>
          <cell r="C185" t="str">
            <v>Unit</v>
          </cell>
          <cell r="D185">
            <v>11435</v>
          </cell>
          <cell r="E185">
            <v>5100</v>
          </cell>
          <cell r="F185">
            <v>5610</v>
          </cell>
          <cell r="G185">
            <v>5600</v>
          </cell>
          <cell r="H185">
            <v>0.45</v>
          </cell>
        </row>
        <row r="186">
          <cell r="A186" t="str">
            <v>A54'</v>
          </cell>
          <cell r="B186" t="str">
            <v>A 5 - 4'</v>
          </cell>
          <cell r="C186" t="str">
            <v>Unit</v>
          </cell>
          <cell r="D186">
            <v>12230</v>
          </cell>
          <cell r="E186">
            <v>5500</v>
          </cell>
          <cell r="F186">
            <v>6050.0000000000009</v>
          </cell>
          <cell r="G186">
            <v>6000</v>
          </cell>
          <cell r="H186">
            <v>0.45</v>
          </cell>
        </row>
        <row r="187">
          <cell r="A187" t="str">
            <v>A6'</v>
          </cell>
          <cell r="B187" t="str">
            <v>A 6'</v>
          </cell>
          <cell r="C187" t="str">
            <v>Unit</v>
          </cell>
          <cell r="D187">
            <v>22670</v>
          </cell>
          <cell r="E187">
            <v>10200</v>
          </cell>
          <cell r="F187">
            <v>11220</v>
          </cell>
          <cell r="G187">
            <v>11200</v>
          </cell>
          <cell r="H187">
            <v>0.45</v>
          </cell>
        </row>
        <row r="188">
          <cell r="A188" t="str">
            <v>C1'</v>
          </cell>
          <cell r="B188" t="str">
            <v>C 1'</v>
          </cell>
          <cell r="C188" t="str">
            <v>Unit</v>
          </cell>
          <cell r="D188">
            <v>24875</v>
          </cell>
          <cell r="E188">
            <v>11100</v>
          </cell>
          <cell r="F188">
            <v>12210.000000000002</v>
          </cell>
          <cell r="G188">
            <v>12200</v>
          </cell>
          <cell r="H188">
            <v>0.45</v>
          </cell>
        </row>
        <row r="189">
          <cell r="A189" t="str">
            <v>C1A'</v>
          </cell>
          <cell r="B189" t="str">
            <v>C 1 - A'</v>
          </cell>
          <cell r="C189" t="str">
            <v>Unit</v>
          </cell>
          <cell r="D189">
            <v>25905</v>
          </cell>
          <cell r="E189">
            <v>11600</v>
          </cell>
          <cell r="F189">
            <v>12760.000000000002</v>
          </cell>
          <cell r="G189">
            <v>12700</v>
          </cell>
          <cell r="H189">
            <v>0.45</v>
          </cell>
        </row>
        <row r="190">
          <cell r="A190" t="str">
            <v>C2'</v>
          </cell>
          <cell r="B190" t="str">
            <v>C 2'</v>
          </cell>
          <cell r="C190" t="str">
            <v>Unit</v>
          </cell>
          <cell r="D190">
            <v>30635</v>
          </cell>
          <cell r="E190">
            <v>13700</v>
          </cell>
          <cell r="F190">
            <v>15070.000000000002</v>
          </cell>
          <cell r="G190">
            <v>15000</v>
          </cell>
          <cell r="H190">
            <v>0.45</v>
          </cell>
        </row>
        <row r="191">
          <cell r="A191" t="str">
            <v>C2A'</v>
          </cell>
          <cell r="B191" t="str">
            <v>C 2 - A'</v>
          </cell>
          <cell r="C191" t="str">
            <v>Unit</v>
          </cell>
          <cell r="D191">
            <v>30635</v>
          </cell>
          <cell r="E191">
            <v>13700</v>
          </cell>
          <cell r="F191">
            <v>15070.000000000002</v>
          </cell>
          <cell r="G191">
            <v>15000</v>
          </cell>
          <cell r="H191">
            <v>0.45</v>
          </cell>
        </row>
        <row r="192">
          <cell r="A192" t="str">
            <v>C21'</v>
          </cell>
          <cell r="B192" t="str">
            <v>C 2 - 1'</v>
          </cell>
          <cell r="C192" t="str">
            <v>Unit</v>
          </cell>
          <cell r="D192">
            <v>30635</v>
          </cell>
          <cell r="E192">
            <v>13700</v>
          </cell>
          <cell r="F192">
            <v>15070.000000000002</v>
          </cell>
          <cell r="G192">
            <v>15000</v>
          </cell>
          <cell r="H192">
            <v>0.45</v>
          </cell>
        </row>
        <row r="193">
          <cell r="A193" t="str">
            <v>C3'</v>
          </cell>
          <cell r="B193" t="str">
            <v>C 3'</v>
          </cell>
          <cell r="C193" t="str">
            <v>Unit</v>
          </cell>
          <cell r="D193">
            <v>30635</v>
          </cell>
          <cell r="E193">
            <v>13700</v>
          </cell>
          <cell r="F193">
            <v>15070.000000000002</v>
          </cell>
          <cell r="G193">
            <v>15000</v>
          </cell>
          <cell r="H193">
            <v>0.45</v>
          </cell>
        </row>
        <row r="194">
          <cell r="A194" t="str">
            <v>C7'</v>
          </cell>
          <cell r="B194" t="str">
            <v>C 7'</v>
          </cell>
          <cell r="C194" t="str">
            <v>Unit</v>
          </cell>
          <cell r="D194">
            <v>30635</v>
          </cell>
          <cell r="E194">
            <v>13700</v>
          </cell>
          <cell r="F194">
            <v>15070.000000000002</v>
          </cell>
          <cell r="G194">
            <v>15000</v>
          </cell>
          <cell r="H194">
            <v>0.45</v>
          </cell>
        </row>
        <row r="195">
          <cell r="A195" t="str">
            <v>C7A'</v>
          </cell>
          <cell r="B195" t="str">
            <v>C 7 - A'</v>
          </cell>
          <cell r="C195" t="str">
            <v>Unit</v>
          </cell>
          <cell r="D195">
            <v>39410</v>
          </cell>
          <cell r="E195">
            <v>17700</v>
          </cell>
          <cell r="F195">
            <v>19470</v>
          </cell>
          <cell r="G195">
            <v>19400</v>
          </cell>
          <cell r="H195">
            <v>0.45</v>
          </cell>
        </row>
        <row r="196">
          <cell r="A196" t="str">
            <v>C8'</v>
          </cell>
          <cell r="B196" t="str">
            <v>C 8'</v>
          </cell>
          <cell r="C196" t="str">
            <v>Unit</v>
          </cell>
          <cell r="D196">
            <v>64765</v>
          </cell>
          <cell r="E196">
            <v>29100</v>
          </cell>
          <cell r="F196">
            <v>32010.000000000004</v>
          </cell>
          <cell r="G196">
            <v>32000</v>
          </cell>
          <cell r="H196">
            <v>0.45</v>
          </cell>
        </row>
        <row r="197">
          <cell r="A197" t="str">
            <v>C8A'</v>
          </cell>
          <cell r="B197" t="str">
            <v>C 8 - A'</v>
          </cell>
          <cell r="C197" t="str">
            <v>Unit</v>
          </cell>
          <cell r="D197">
            <v>64765</v>
          </cell>
          <cell r="E197">
            <v>29100</v>
          </cell>
          <cell r="F197">
            <v>32010.000000000004</v>
          </cell>
          <cell r="G197">
            <v>32000</v>
          </cell>
          <cell r="H197">
            <v>0.45</v>
          </cell>
        </row>
        <row r="198">
          <cell r="A198" t="str">
            <v>C8B'</v>
          </cell>
          <cell r="B198" t="str">
            <v>C 8 - B'</v>
          </cell>
          <cell r="C198" t="str">
            <v>Unit</v>
          </cell>
          <cell r="D198">
            <v>64765</v>
          </cell>
          <cell r="E198">
            <v>29100</v>
          </cell>
          <cell r="F198">
            <v>32010.000000000004</v>
          </cell>
          <cell r="G198">
            <v>32000</v>
          </cell>
          <cell r="H198">
            <v>0.45</v>
          </cell>
        </row>
        <row r="199">
          <cell r="A199" t="str">
            <v>C8C'</v>
          </cell>
          <cell r="B199" t="str">
            <v>C 8 - C'</v>
          </cell>
          <cell r="C199" t="str">
            <v>Unit</v>
          </cell>
          <cell r="D199">
            <v>102660</v>
          </cell>
          <cell r="E199">
            <v>46100</v>
          </cell>
          <cell r="F199">
            <v>50710.000000000007</v>
          </cell>
          <cell r="G199">
            <v>50700</v>
          </cell>
          <cell r="H199">
            <v>0.45</v>
          </cell>
        </row>
        <row r="200">
          <cell r="A200" t="str">
            <v>C9'</v>
          </cell>
          <cell r="B200" t="str">
            <v>C 9'</v>
          </cell>
          <cell r="C200" t="str">
            <v>Unit</v>
          </cell>
          <cell r="D200">
            <v>24875</v>
          </cell>
          <cell r="E200">
            <v>11100</v>
          </cell>
          <cell r="F200">
            <v>12210.000000000002</v>
          </cell>
          <cell r="G200">
            <v>12200</v>
          </cell>
          <cell r="H200">
            <v>0.45</v>
          </cell>
        </row>
        <row r="201">
          <cell r="A201" t="str">
            <v>C10'</v>
          </cell>
          <cell r="B201" t="str">
            <v>C 10'</v>
          </cell>
          <cell r="C201" t="str">
            <v>Unit</v>
          </cell>
          <cell r="D201">
            <v>30635</v>
          </cell>
          <cell r="E201">
            <v>13700</v>
          </cell>
          <cell r="F201">
            <v>15070.000000000002</v>
          </cell>
          <cell r="G201">
            <v>15000</v>
          </cell>
          <cell r="H201">
            <v>0.45</v>
          </cell>
        </row>
        <row r="202">
          <cell r="A202" t="str">
            <v>C11'</v>
          </cell>
          <cell r="B202" t="str">
            <v>C 11'</v>
          </cell>
          <cell r="C202" t="str">
            <v>Unit</v>
          </cell>
          <cell r="D202">
            <v>30635</v>
          </cell>
          <cell r="E202">
            <v>13700</v>
          </cell>
          <cell r="F202">
            <v>15070.000000000002</v>
          </cell>
          <cell r="G202">
            <v>15000</v>
          </cell>
          <cell r="H202">
            <v>0.45</v>
          </cell>
        </row>
        <row r="203">
          <cell r="E203">
            <v>0</v>
          </cell>
          <cell r="F203">
            <v>0</v>
          </cell>
          <cell r="G203">
            <v>0</v>
          </cell>
        </row>
        <row r="204">
          <cell r="A204" t="str">
            <v>BA1'</v>
          </cell>
          <cell r="B204" t="str">
            <v xml:space="preserve">  Bongkar A 1'</v>
          </cell>
          <cell r="C204" t="str">
            <v>Unit</v>
          </cell>
          <cell r="D204">
            <v>5334</v>
          </cell>
          <cell r="E204">
            <v>1600</v>
          </cell>
          <cell r="F204">
            <v>1760.0000000000002</v>
          </cell>
          <cell r="G204">
            <v>1700</v>
          </cell>
          <cell r="H204">
            <v>0.4</v>
          </cell>
        </row>
        <row r="205">
          <cell r="A205" t="str">
            <v>BA2'</v>
          </cell>
          <cell r="B205" t="str">
            <v xml:space="preserve">  Bongkar A 2'</v>
          </cell>
          <cell r="C205" t="str">
            <v>Unit</v>
          </cell>
          <cell r="D205">
            <v>15270</v>
          </cell>
          <cell r="E205">
            <v>2700</v>
          </cell>
          <cell r="F205">
            <v>2970.0000000000005</v>
          </cell>
          <cell r="G205">
            <v>2900</v>
          </cell>
          <cell r="H205">
            <v>0.4</v>
          </cell>
        </row>
        <row r="206">
          <cell r="A206" t="str">
            <v>BA3'</v>
          </cell>
          <cell r="B206" t="str">
            <v xml:space="preserve">  Bongkar A 3'</v>
          </cell>
          <cell r="C206" t="str">
            <v>Unit</v>
          </cell>
          <cell r="D206">
            <v>15270</v>
          </cell>
          <cell r="E206">
            <v>2700</v>
          </cell>
          <cell r="F206">
            <v>2970.0000000000005</v>
          </cell>
          <cell r="G206">
            <v>2900</v>
          </cell>
          <cell r="H206">
            <v>0.4</v>
          </cell>
        </row>
        <row r="207">
          <cell r="A207" t="str">
            <v>BA4'</v>
          </cell>
          <cell r="B207" t="str">
            <v xml:space="preserve">  Bongkar A 4'</v>
          </cell>
          <cell r="C207" t="str">
            <v>Unit</v>
          </cell>
          <cell r="D207">
            <v>22670</v>
          </cell>
          <cell r="E207">
            <v>4000</v>
          </cell>
          <cell r="F207">
            <v>4400</v>
          </cell>
          <cell r="G207">
            <v>4400</v>
          </cell>
          <cell r="H207">
            <v>0.4</v>
          </cell>
        </row>
        <row r="208">
          <cell r="A208" t="str">
            <v>BA5'</v>
          </cell>
          <cell r="B208" t="str">
            <v xml:space="preserve">  Bongkar A 5'</v>
          </cell>
          <cell r="C208" t="str">
            <v>Unit</v>
          </cell>
          <cell r="D208">
            <v>11435</v>
          </cell>
          <cell r="E208">
            <v>2000</v>
          </cell>
          <cell r="F208">
            <v>2200</v>
          </cell>
          <cell r="G208">
            <v>2200</v>
          </cell>
          <cell r="H208">
            <v>0.4</v>
          </cell>
        </row>
        <row r="209">
          <cell r="A209" t="str">
            <v>BA51'</v>
          </cell>
          <cell r="B209" t="str">
            <v xml:space="preserve">  Bongkar A 5 - 1'</v>
          </cell>
          <cell r="C209" t="str">
            <v>Unit</v>
          </cell>
          <cell r="D209">
            <v>11435</v>
          </cell>
          <cell r="E209">
            <v>2000</v>
          </cell>
          <cell r="F209">
            <v>2200</v>
          </cell>
          <cell r="G209">
            <v>2200</v>
          </cell>
          <cell r="H209">
            <v>0.4</v>
          </cell>
        </row>
        <row r="210">
          <cell r="A210" t="str">
            <v>BA52'</v>
          </cell>
          <cell r="B210" t="str">
            <v xml:space="preserve">  Bongkar A 5 - 2'</v>
          </cell>
          <cell r="C210" t="str">
            <v>Unit</v>
          </cell>
          <cell r="D210">
            <v>11435</v>
          </cell>
          <cell r="E210">
            <v>2000</v>
          </cell>
          <cell r="F210">
            <v>2200</v>
          </cell>
          <cell r="G210">
            <v>2200</v>
          </cell>
          <cell r="H210">
            <v>0.4</v>
          </cell>
        </row>
        <row r="211">
          <cell r="A211" t="str">
            <v>BA53'</v>
          </cell>
          <cell r="B211" t="str">
            <v xml:space="preserve">  Bongkar A 5 - 3'</v>
          </cell>
          <cell r="C211" t="str">
            <v>Unit</v>
          </cell>
          <cell r="D211">
            <v>11435</v>
          </cell>
          <cell r="E211">
            <v>2000</v>
          </cell>
          <cell r="F211">
            <v>2200</v>
          </cell>
          <cell r="G211">
            <v>2200</v>
          </cell>
          <cell r="H211">
            <v>0.4</v>
          </cell>
        </row>
        <row r="212">
          <cell r="A212" t="str">
            <v>BA54'</v>
          </cell>
          <cell r="B212" t="str">
            <v xml:space="preserve">  Bongkar A 5 - 4'</v>
          </cell>
          <cell r="C212" t="str">
            <v>Unit</v>
          </cell>
          <cell r="D212">
            <v>12230</v>
          </cell>
          <cell r="E212">
            <v>2200</v>
          </cell>
          <cell r="F212">
            <v>2420</v>
          </cell>
          <cell r="G212">
            <v>2400</v>
          </cell>
          <cell r="H212">
            <v>0.4</v>
          </cell>
        </row>
        <row r="213">
          <cell r="A213" t="str">
            <v>BA6'</v>
          </cell>
          <cell r="B213" t="str">
            <v xml:space="preserve">  Bongkar A 6'</v>
          </cell>
          <cell r="C213" t="str">
            <v>Unit</v>
          </cell>
          <cell r="D213">
            <v>22670</v>
          </cell>
          <cell r="E213">
            <v>4000</v>
          </cell>
          <cell r="F213">
            <v>4400</v>
          </cell>
          <cell r="G213">
            <v>4400</v>
          </cell>
          <cell r="H213">
            <v>0.4</v>
          </cell>
        </row>
        <row r="214">
          <cell r="A214" t="str">
            <v>BC1'</v>
          </cell>
          <cell r="B214" t="str">
            <v xml:space="preserve">  Bongkar C 1'</v>
          </cell>
          <cell r="C214" t="str">
            <v>Unit</v>
          </cell>
          <cell r="D214">
            <v>24875</v>
          </cell>
          <cell r="E214">
            <v>4400</v>
          </cell>
          <cell r="F214">
            <v>4840</v>
          </cell>
          <cell r="G214">
            <v>4800</v>
          </cell>
          <cell r="H214">
            <v>0.4</v>
          </cell>
        </row>
        <row r="215">
          <cell r="A215" t="str">
            <v>BC1A'</v>
          </cell>
          <cell r="B215" t="str">
            <v xml:space="preserve">  Bongkar C 1 - A'</v>
          </cell>
          <cell r="C215" t="str">
            <v>Unit</v>
          </cell>
          <cell r="D215">
            <v>25905</v>
          </cell>
          <cell r="E215">
            <v>4600</v>
          </cell>
          <cell r="F215">
            <v>5060</v>
          </cell>
          <cell r="G215">
            <v>5000</v>
          </cell>
          <cell r="H215">
            <v>0.4</v>
          </cell>
        </row>
        <row r="216">
          <cell r="A216" t="str">
            <v>BC2'</v>
          </cell>
          <cell r="B216" t="str">
            <v xml:space="preserve">  Bongkar C 2'</v>
          </cell>
          <cell r="C216" t="str">
            <v>Unit</v>
          </cell>
          <cell r="D216">
            <v>30635</v>
          </cell>
          <cell r="E216">
            <v>5400</v>
          </cell>
          <cell r="F216">
            <v>5940.0000000000009</v>
          </cell>
          <cell r="G216">
            <v>5900</v>
          </cell>
          <cell r="H216">
            <v>0.4</v>
          </cell>
        </row>
        <row r="217">
          <cell r="A217" t="str">
            <v>BC2A'</v>
          </cell>
          <cell r="B217" t="str">
            <v xml:space="preserve">  Bongkar C 2 - A'</v>
          </cell>
          <cell r="C217" t="str">
            <v>Unit</v>
          </cell>
          <cell r="D217">
            <v>30635</v>
          </cell>
          <cell r="E217">
            <v>5400</v>
          </cell>
          <cell r="F217">
            <v>5940.0000000000009</v>
          </cell>
          <cell r="G217">
            <v>5900</v>
          </cell>
          <cell r="H217">
            <v>0.4</v>
          </cell>
        </row>
        <row r="218">
          <cell r="A218" t="str">
            <v>BC21'</v>
          </cell>
          <cell r="B218" t="str">
            <v xml:space="preserve">  Bongkar C 2 - 1'</v>
          </cell>
          <cell r="C218" t="str">
            <v>Unit</v>
          </cell>
          <cell r="D218">
            <v>30635</v>
          </cell>
          <cell r="E218">
            <v>5400</v>
          </cell>
          <cell r="F218">
            <v>5940.0000000000009</v>
          </cell>
          <cell r="G218">
            <v>5900</v>
          </cell>
          <cell r="H218">
            <v>0.4</v>
          </cell>
        </row>
        <row r="219">
          <cell r="A219" t="str">
            <v>BC3'</v>
          </cell>
          <cell r="B219" t="str">
            <v xml:space="preserve">  Bongkar C 3'</v>
          </cell>
          <cell r="C219" t="str">
            <v>Unit</v>
          </cell>
          <cell r="D219">
            <v>30635</v>
          </cell>
          <cell r="E219">
            <v>5400</v>
          </cell>
          <cell r="F219">
            <v>5940.0000000000009</v>
          </cell>
          <cell r="G219">
            <v>5900</v>
          </cell>
          <cell r="H219">
            <v>0.4</v>
          </cell>
        </row>
        <row r="220">
          <cell r="A220" t="str">
            <v>BC7'</v>
          </cell>
          <cell r="B220" t="str">
            <v xml:space="preserve">  Bongkar C 7'</v>
          </cell>
          <cell r="C220" t="str">
            <v>Unit</v>
          </cell>
          <cell r="D220">
            <v>30635</v>
          </cell>
          <cell r="E220">
            <v>5400</v>
          </cell>
          <cell r="F220">
            <v>5940.0000000000009</v>
          </cell>
          <cell r="G220">
            <v>5900</v>
          </cell>
          <cell r="H220">
            <v>0.4</v>
          </cell>
        </row>
        <row r="221">
          <cell r="A221" t="str">
            <v>BC7A'</v>
          </cell>
          <cell r="B221" t="str">
            <v xml:space="preserve">  Bongkar C 7 - A'</v>
          </cell>
          <cell r="C221" t="str">
            <v>Unit</v>
          </cell>
          <cell r="D221">
            <v>39410</v>
          </cell>
          <cell r="E221">
            <v>7000</v>
          </cell>
          <cell r="F221">
            <v>7700.0000000000009</v>
          </cell>
          <cell r="G221">
            <v>7700</v>
          </cell>
          <cell r="H221">
            <v>0.4</v>
          </cell>
        </row>
        <row r="222">
          <cell r="A222" t="str">
            <v>BC8'</v>
          </cell>
          <cell r="B222" t="str">
            <v xml:space="preserve">  Bongkar C 8'</v>
          </cell>
          <cell r="C222" t="str">
            <v>Unit</v>
          </cell>
          <cell r="D222">
            <v>64765</v>
          </cell>
          <cell r="E222">
            <v>11600</v>
          </cell>
          <cell r="F222">
            <v>12760.000000000002</v>
          </cell>
          <cell r="G222">
            <v>12700</v>
          </cell>
          <cell r="H222">
            <v>0.4</v>
          </cell>
        </row>
        <row r="223">
          <cell r="A223" t="str">
            <v>BC8A'</v>
          </cell>
          <cell r="B223" t="str">
            <v xml:space="preserve">  Bongkar C 8 - A'</v>
          </cell>
          <cell r="C223" t="str">
            <v>Unit</v>
          </cell>
          <cell r="D223">
            <v>64765</v>
          </cell>
          <cell r="E223">
            <v>11600</v>
          </cell>
          <cell r="F223">
            <v>12760.000000000002</v>
          </cell>
          <cell r="G223">
            <v>12700</v>
          </cell>
          <cell r="H223">
            <v>0.4</v>
          </cell>
        </row>
        <row r="224">
          <cell r="A224" t="str">
            <v>BC8B'</v>
          </cell>
          <cell r="B224" t="str">
            <v xml:space="preserve">  Bongkar C 8 -   B'</v>
          </cell>
          <cell r="C224" t="str">
            <v>Unit</v>
          </cell>
          <cell r="D224">
            <v>64765</v>
          </cell>
          <cell r="E224">
            <v>11600</v>
          </cell>
          <cell r="F224">
            <v>12760.000000000002</v>
          </cell>
          <cell r="G224">
            <v>12700</v>
          </cell>
          <cell r="H224">
            <v>0.4</v>
          </cell>
        </row>
        <row r="225">
          <cell r="A225" t="str">
            <v>BC8C'</v>
          </cell>
          <cell r="B225" t="str">
            <v xml:space="preserve">  Bongkar C 8 - C'</v>
          </cell>
          <cell r="C225" t="str">
            <v>Unit</v>
          </cell>
          <cell r="D225">
            <v>102660</v>
          </cell>
          <cell r="E225">
            <v>18400</v>
          </cell>
          <cell r="F225">
            <v>20240</v>
          </cell>
          <cell r="G225">
            <v>20200</v>
          </cell>
          <cell r="H225">
            <v>0.4</v>
          </cell>
        </row>
        <row r="226">
          <cell r="A226" t="str">
            <v>BC9'</v>
          </cell>
          <cell r="B226" t="str">
            <v xml:space="preserve">  Bongkar C 9'</v>
          </cell>
          <cell r="C226" t="str">
            <v>Unit</v>
          </cell>
          <cell r="D226">
            <v>24875</v>
          </cell>
          <cell r="E226">
            <v>4400</v>
          </cell>
          <cell r="F226">
            <v>4840</v>
          </cell>
          <cell r="G226">
            <v>4800</v>
          </cell>
          <cell r="H226">
            <v>0.4</v>
          </cell>
        </row>
        <row r="227">
          <cell r="A227" t="str">
            <v>BC10'</v>
          </cell>
          <cell r="B227" t="str">
            <v xml:space="preserve">  Bongkar C 10'</v>
          </cell>
          <cell r="C227" t="str">
            <v>Unit</v>
          </cell>
          <cell r="D227">
            <v>30635</v>
          </cell>
          <cell r="E227">
            <v>5400</v>
          </cell>
          <cell r="F227">
            <v>5940.0000000000009</v>
          </cell>
          <cell r="G227">
            <v>5900</v>
          </cell>
          <cell r="H227">
            <v>0.4</v>
          </cell>
        </row>
        <row r="228">
          <cell r="A228" t="str">
            <v>C11'</v>
          </cell>
          <cell r="B228" t="str">
            <v xml:space="preserve">  Bongkar C 11'</v>
          </cell>
          <cell r="C228" t="str">
            <v>Unit</v>
          </cell>
          <cell r="D228">
            <v>30635</v>
          </cell>
          <cell r="E228">
            <v>5400</v>
          </cell>
          <cell r="F228">
            <v>5940.0000000000009</v>
          </cell>
          <cell r="G228">
            <v>5900</v>
          </cell>
          <cell r="H228">
            <v>0.4</v>
          </cell>
        </row>
        <row r="229">
          <cell r="E229">
            <v>0</v>
          </cell>
          <cell r="F229">
            <v>0</v>
          </cell>
          <cell r="G229">
            <v>0</v>
          </cell>
        </row>
        <row r="230">
          <cell r="B230" t="str">
            <v>KONSTRUKSI JTM 3 PHASA DOUBLE SIRKUIT</v>
          </cell>
          <cell r="E230">
            <v>0</v>
          </cell>
          <cell r="F230">
            <v>0</v>
          </cell>
          <cell r="G230">
            <v>0</v>
          </cell>
        </row>
        <row r="231">
          <cell r="A231" t="str">
            <v>DC1</v>
          </cell>
          <cell r="B231" t="str">
            <v>DC 1</v>
          </cell>
          <cell r="C231" t="str">
            <v>Unit</v>
          </cell>
          <cell r="D231">
            <v>52500</v>
          </cell>
          <cell r="E231">
            <v>23600</v>
          </cell>
          <cell r="F231">
            <v>25960.000000000004</v>
          </cell>
          <cell r="G231">
            <v>25900</v>
          </cell>
          <cell r="H231">
            <v>0.45</v>
          </cell>
        </row>
        <row r="232">
          <cell r="A232" t="str">
            <v>DC2</v>
          </cell>
          <cell r="B232" t="str">
            <v>DC 2</v>
          </cell>
          <cell r="C232" t="str">
            <v>Unit</v>
          </cell>
          <cell r="D232">
            <v>63940</v>
          </cell>
          <cell r="E232">
            <v>28700</v>
          </cell>
          <cell r="F232">
            <v>31570.000000000004</v>
          </cell>
          <cell r="G232">
            <v>31500</v>
          </cell>
          <cell r="H232">
            <v>0.45</v>
          </cell>
        </row>
        <row r="233">
          <cell r="A233" t="str">
            <v>DC3</v>
          </cell>
          <cell r="B233" t="str">
            <v>DC 3</v>
          </cell>
          <cell r="C233" t="str">
            <v>Unit</v>
          </cell>
          <cell r="D233">
            <v>63940</v>
          </cell>
          <cell r="E233">
            <v>28700</v>
          </cell>
          <cell r="F233">
            <v>31570.000000000004</v>
          </cell>
          <cell r="G233">
            <v>31500</v>
          </cell>
          <cell r="H233">
            <v>0.45</v>
          </cell>
        </row>
        <row r="234">
          <cell r="A234" t="str">
            <v>DC4</v>
          </cell>
          <cell r="B234" t="str">
            <v>DC 4</v>
          </cell>
          <cell r="C234" t="str">
            <v>Unit</v>
          </cell>
          <cell r="D234">
            <v>63940</v>
          </cell>
          <cell r="E234">
            <v>28700</v>
          </cell>
          <cell r="F234">
            <v>31570.000000000004</v>
          </cell>
          <cell r="G234">
            <v>31500</v>
          </cell>
          <cell r="H234">
            <v>0.45</v>
          </cell>
        </row>
        <row r="235">
          <cell r="A235" t="str">
            <v>DC5</v>
          </cell>
          <cell r="B235" t="str">
            <v>DC 5</v>
          </cell>
          <cell r="C235" t="str">
            <v>Unit</v>
          </cell>
          <cell r="D235">
            <v>63940</v>
          </cell>
          <cell r="E235">
            <v>28700</v>
          </cell>
          <cell r="F235">
            <v>31570.000000000004</v>
          </cell>
          <cell r="G235">
            <v>31500</v>
          </cell>
          <cell r="H235">
            <v>0.45</v>
          </cell>
        </row>
        <row r="236">
          <cell r="E236">
            <v>0</v>
          </cell>
          <cell r="F236">
            <v>0</v>
          </cell>
          <cell r="G236">
            <v>0</v>
          </cell>
        </row>
        <row r="237">
          <cell r="A237" t="str">
            <v>BDC1</v>
          </cell>
          <cell r="B237" t="str">
            <v xml:space="preserve">  Bongkar DC 1</v>
          </cell>
          <cell r="C237" t="str">
            <v>Unit</v>
          </cell>
          <cell r="D237">
            <v>31500</v>
          </cell>
          <cell r="E237">
            <v>9400</v>
          </cell>
          <cell r="F237">
            <v>10340</v>
          </cell>
          <cell r="G237">
            <v>10300</v>
          </cell>
          <cell r="H237">
            <v>0.4</v>
          </cell>
        </row>
        <row r="238">
          <cell r="A238" t="str">
            <v>BDC2</v>
          </cell>
          <cell r="B238" t="str">
            <v xml:space="preserve">  Bongkar DC 2</v>
          </cell>
          <cell r="C238" t="str">
            <v>Unit</v>
          </cell>
          <cell r="D238">
            <v>38364</v>
          </cell>
          <cell r="E238">
            <v>11400</v>
          </cell>
          <cell r="F238">
            <v>12540.000000000002</v>
          </cell>
          <cell r="G238">
            <v>12500</v>
          </cell>
          <cell r="H238">
            <v>0.4</v>
          </cell>
        </row>
        <row r="239">
          <cell r="A239" t="str">
            <v>BDC3</v>
          </cell>
          <cell r="B239" t="str">
            <v xml:space="preserve">  Bongkar DC 3</v>
          </cell>
          <cell r="C239" t="str">
            <v>Unit</v>
          </cell>
          <cell r="D239">
            <v>38364</v>
          </cell>
          <cell r="E239">
            <v>11400</v>
          </cell>
          <cell r="F239">
            <v>12540.000000000002</v>
          </cell>
          <cell r="G239">
            <v>12500</v>
          </cell>
          <cell r="H239">
            <v>0.4</v>
          </cell>
        </row>
        <row r="240">
          <cell r="A240" t="str">
            <v>BDC4</v>
          </cell>
          <cell r="B240" t="str">
            <v xml:space="preserve">  Bongkar DC 4</v>
          </cell>
          <cell r="C240" t="str">
            <v>Unit</v>
          </cell>
          <cell r="D240">
            <v>38364</v>
          </cell>
          <cell r="E240">
            <v>11400</v>
          </cell>
          <cell r="F240">
            <v>12540.000000000002</v>
          </cell>
          <cell r="G240">
            <v>12500</v>
          </cell>
          <cell r="H240">
            <v>0.4</v>
          </cell>
        </row>
        <row r="241">
          <cell r="A241" t="str">
            <v>BDC5</v>
          </cell>
          <cell r="B241" t="str">
            <v xml:space="preserve">  Bongkar DC 5</v>
          </cell>
          <cell r="C241" t="str">
            <v>Unit</v>
          </cell>
          <cell r="D241">
            <v>38364</v>
          </cell>
          <cell r="E241">
            <v>11400</v>
          </cell>
          <cell r="F241">
            <v>12540.000000000002</v>
          </cell>
          <cell r="G241">
            <v>12500</v>
          </cell>
          <cell r="H241">
            <v>0.4</v>
          </cell>
        </row>
        <row r="242">
          <cell r="E242">
            <v>0</v>
          </cell>
          <cell r="F242">
            <v>0</v>
          </cell>
          <cell r="G242">
            <v>0</v>
          </cell>
        </row>
        <row r="243">
          <cell r="B243" t="str">
            <v>PENARIKAN KAWAT JTM 3 / 1-3 PHASA u/50 METER</v>
          </cell>
          <cell r="E243">
            <v>0</v>
          </cell>
          <cell r="F243">
            <v>0</v>
          </cell>
          <cell r="G243">
            <v>0</v>
          </cell>
        </row>
        <row r="244">
          <cell r="A244" t="str">
            <v>mk32415</v>
          </cell>
          <cell r="B244" t="str">
            <v xml:space="preserve">Tarik TM 3 x A3C 240  + N 150 </v>
          </cell>
          <cell r="C244" t="str">
            <v>Span</v>
          </cell>
          <cell r="D244">
            <v>192920</v>
          </cell>
          <cell r="E244">
            <v>77100</v>
          </cell>
          <cell r="F244">
            <v>84810</v>
          </cell>
          <cell r="G244">
            <v>84800</v>
          </cell>
          <cell r="H244">
            <v>0.4</v>
          </cell>
        </row>
        <row r="245">
          <cell r="A245" t="str">
            <v>mk32412</v>
          </cell>
          <cell r="B245" t="str">
            <v xml:space="preserve">Tarik TM 3 x A3C 240  + N 120 </v>
          </cell>
          <cell r="C245" t="str">
            <v>Span</v>
          </cell>
          <cell r="D245">
            <v>192920</v>
          </cell>
          <cell r="E245">
            <v>77100</v>
          </cell>
          <cell r="F245">
            <v>84810</v>
          </cell>
          <cell r="G245">
            <v>84800</v>
          </cell>
          <cell r="H245">
            <v>0.4</v>
          </cell>
        </row>
        <row r="246">
          <cell r="A246" t="str">
            <v>mk324</v>
          </cell>
          <cell r="B246" t="str">
            <v xml:space="preserve">Tarik TM 3 x A3C 240 </v>
          </cell>
          <cell r="C246" t="str">
            <v>Span</v>
          </cell>
          <cell r="D246">
            <v>158470</v>
          </cell>
          <cell r="E246">
            <v>63300</v>
          </cell>
          <cell r="F246">
            <v>69630</v>
          </cell>
          <cell r="G246">
            <v>69600</v>
          </cell>
          <cell r="H246">
            <v>0.4</v>
          </cell>
        </row>
        <row r="247">
          <cell r="A247" t="str">
            <v>mk224</v>
          </cell>
          <cell r="B247" t="str">
            <v xml:space="preserve">Tarik TM 2 x A3C 240 </v>
          </cell>
          <cell r="C247" t="str">
            <v>Span</v>
          </cell>
          <cell r="D247">
            <v>106795</v>
          </cell>
          <cell r="E247">
            <v>42700</v>
          </cell>
          <cell r="F247">
            <v>46970.000000000007</v>
          </cell>
          <cell r="G247">
            <v>46900</v>
          </cell>
          <cell r="H247">
            <v>0.4</v>
          </cell>
        </row>
        <row r="248">
          <cell r="A248" t="str">
            <v>mk31515</v>
          </cell>
          <cell r="B248" t="str">
            <v xml:space="preserve">Tarik TM 3 x A3C 150  + N 150 </v>
          </cell>
          <cell r="C248" t="str">
            <v>Span</v>
          </cell>
          <cell r="D248">
            <v>141245</v>
          </cell>
          <cell r="E248">
            <v>56400</v>
          </cell>
          <cell r="F248">
            <v>62040.000000000007</v>
          </cell>
          <cell r="G248">
            <v>62000</v>
          </cell>
          <cell r="H248">
            <v>0.4</v>
          </cell>
        </row>
        <row r="249">
          <cell r="A249" t="str">
            <v>mk3157</v>
          </cell>
          <cell r="B249" t="str">
            <v xml:space="preserve">Tarik TM 3 x A3C 150  + N 70 </v>
          </cell>
          <cell r="C249" t="str">
            <v>Span</v>
          </cell>
          <cell r="D249">
            <v>141245</v>
          </cell>
          <cell r="E249">
            <v>56400</v>
          </cell>
          <cell r="F249">
            <v>62040.000000000007</v>
          </cell>
          <cell r="G249">
            <v>62000</v>
          </cell>
          <cell r="H249">
            <v>0.4</v>
          </cell>
        </row>
        <row r="250">
          <cell r="A250" t="str">
            <v>mk315</v>
          </cell>
          <cell r="B250" t="str">
            <v xml:space="preserve">Tarik TM 3 x A3C 150 </v>
          </cell>
          <cell r="C250" t="str">
            <v>Span</v>
          </cell>
          <cell r="D250">
            <v>124020</v>
          </cell>
          <cell r="E250">
            <v>49600</v>
          </cell>
          <cell r="F250">
            <v>54560.000000000007</v>
          </cell>
          <cell r="G250">
            <v>54500</v>
          </cell>
          <cell r="H250">
            <v>0.4</v>
          </cell>
        </row>
        <row r="251">
          <cell r="A251" t="str">
            <v>mk215</v>
          </cell>
          <cell r="B251" t="str">
            <v xml:space="preserve">Tarik TM 2 x A3C 150 </v>
          </cell>
          <cell r="C251" t="str">
            <v>Span</v>
          </cell>
          <cell r="D251">
            <v>98185</v>
          </cell>
          <cell r="E251">
            <v>39200</v>
          </cell>
          <cell r="F251">
            <v>43120</v>
          </cell>
          <cell r="G251">
            <v>43100</v>
          </cell>
          <cell r="H251">
            <v>0.4</v>
          </cell>
        </row>
        <row r="252">
          <cell r="A252" t="str">
            <v>mk377</v>
          </cell>
          <cell r="B252" t="str">
            <v xml:space="preserve">Tarik TM 3 x A3C 70  + N 70 </v>
          </cell>
          <cell r="C252" t="str">
            <v>Span</v>
          </cell>
          <cell r="D252">
            <v>124020</v>
          </cell>
          <cell r="E252">
            <v>49600</v>
          </cell>
          <cell r="F252">
            <v>54560.000000000007</v>
          </cell>
          <cell r="G252">
            <v>54500</v>
          </cell>
          <cell r="H252">
            <v>0.4</v>
          </cell>
        </row>
        <row r="253">
          <cell r="A253" t="str">
            <v>mk375</v>
          </cell>
          <cell r="B253" t="str">
            <v xml:space="preserve">Tarik TM 3 x A3C 70  + N 50 </v>
          </cell>
          <cell r="C253" t="str">
            <v>Span</v>
          </cell>
          <cell r="D253">
            <v>115410</v>
          </cell>
          <cell r="E253">
            <v>46100</v>
          </cell>
          <cell r="F253">
            <v>50710.000000000007</v>
          </cell>
          <cell r="G253">
            <v>50700</v>
          </cell>
          <cell r="H253">
            <v>0.4</v>
          </cell>
        </row>
        <row r="254">
          <cell r="A254" t="str">
            <v>mk3735</v>
          </cell>
          <cell r="B254" t="str">
            <v xml:space="preserve">Tarik TM 3 x A3C 70  + N 35 </v>
          </cell>
          <cell r="C254" t="str">
            <v>Span</v>
          </cell>
          <cell r="D254">
            <v>115410</v>
          </cell>
          <cell r="E254">
            <v>46100</v>
          </cell>
          <cell r="F254">
            <v>50710.000000000007</v>
          </cell>
          <cell r="G254">
            <v>50700</v>
          </cell>
          <cell r="H254">
            <v>0.4</v>
          </cell>
        </row>
        <row r="255">
          <cell r="A255" t="str">
            <v>mk37</v>
          </cell>
          <cell r="B255" t="str">
            <v xml:space="preserve">Tarik TM 3 x A3C 70 </v>
          </cell>
          <cell r="C255" t="str">
            <v>Span</v>
          </cell>
          <cell r="D255">
            <v>106795</v>
          </cell>
          <cell r="E255">
            <v>42700</v>
          </cell>
          <cell r="F255">
            <v>46970.000000000007</v>
          </cell>
          <cell r="G255">
            <v>46900</v>
          </cell>
          <cell r="H255">
            <v>0.4</v>
          </cell>
        </row>
        <row r="256">
          <cell r="A256" t="str">
            <v>mk27</v>
          </cell>
          <cell r="B256" t="str">
            <v xml:space="preserve">Tarik TM 2 x A3C 70 </v>
          </cell>
          <cell r="C256" t="str">
            <v>Span</v>
          </cell>
          <cell r="D256">
            <v>72345</v>
          </cell>
          <cell r="E256">
            <v>28900</v>
          </cell>
          <cell r="F256">
            <v>31790.000000000004</v>
          </cell>
          <cell r="G256">
            <v>31700</v>
          </cell>
          <cell r="H256">
            <v>0.4</v>
          </cell>
        </row>
        <row r="257">
          <cell r="A257" t="str">
            <v>mk33535</v>
          </cell>
          <cell r="B257" t="str">
            <v xml:space="preserve">Tarik TM 3 x A3C 35  + N 35 </v>
          </cell>
          <cell r="C257" t="str">
            <v>Span</v>
          </cell>
          <cell r="D257">
            <v>89570</v>
          </cell>
          <cell r="E257">
            <v>35800</v>
          </cell>
          <cell r="F257">
            <v>39380</v>
          </cell>
          <cell r="G257">
            <v>39300</v>
          </cell>
          <cell r="H257">
            <v>0.4</v>
          </cell>
        </row>
        <row r="258">
          <cell r="A258" t="str">
            <v>mk335</v>
          </cell>
          <cell r="B258" t="str">
            <v xml:space="preserve">Tarik TM 3 x A3C 35 </v>
          </cell>
          <cell r="C258" t="str">
            <v>Span</v>
          </cell>
          <cell r="D258">
            <v>72345</v>
          </cell>
          <cell r="E258">
            <v>28900</v>
          </cell>
          <cell r="F258">
            <v>31790.000000000004</v>
          </cell>
          <cell r="G258">
            <v>31700</v>
          </cell>
          <cell r="H258">
            <v>0.4</v>
          </cell>
        </row>
        <row r="259">
          <cell r="A259" t="str">
            <v>mk235</v>
          </cell>
          <cell r="B259" t="str">
            <v xml:space="preserve">Tarik TM 2 x A3C 35 </v>
          </cell>
          <cell r="C259" t="str">
            <v>Span</v>
          </cell>
          <cell r="D259">
            <v>55120</v>
          </cell>
          <cell r="E259">
            <v>22000</v>
          </cell>
          <cell r="F259">
            <v>24200.000000000004</v>
          </cell>
          <cell r="G259">
            <v>24200</v>
          </cell>
          <cell r="H259">
            <v>0.4</v>
          </cell>
        </row>
        <row r="260">
          <cell r="A260" t="str">
            <v>mk1157</v>
          </cell>
          <cell r="B260" t="str">
            <v xml:space="preserve">Tarik TM 1 x A3C 150  + N 70 </v>
          </cell>
          <cell r="C260" t="str">
            <v>Span</v>
          </cell>
          <cell r="D260">
            <v>106795</v>
          </cell>
          <cell r="E260">
            <v>42700</v>
          </cell>
          <cell r="F260">
            <v>46970.000000000007</v>
          </cell>
          <cell r="G260">
            <v>46900</v>
          </cell>
          <cell r="H260">
            <v>0.4</v>
          </cell>
        </row>
        <row r="261">
          <cell r="A261" t="str">
            <v>mk1127</v>
          </cell>
          <cell r="B261" t="str">
            <v xml:space="preserve">Tarik TM 1 x A3C 120  + N 70 </v>
          </cell>
          <cell r="C261" t="str">
            <v>Span</v>
          </cell>
          <cell r="D261">
            <v>98185</v>
          </cell>
          <cell r="E261">
            <v>39200</v>
          </cell>
          <cell r="F261">
            <v>43120</v>
          </cell>
          <cell r="G261">
            <v>43100</v>
          </cell>
          <cell r="H261">
            <v>0.4</v>
          </cell>
        </row>
        <row r="262">
          <cell r="A262" t="str">
            <v>mkl177</v>
          </cell>
          <cell r="B262" t="str">
            <v xml:space="preserve">Tarik TM 1 x A3C 70  + N 70 </v>
          </cell>
          <cell r="C262" t="str">
            <v>Span</v>
          </cell>
          <cell r="D262">
            <v>89570</v>
          </cell>
          <cell r="E262">
            <v>35800</v>
          </cell>
          <cell r="F262">
            <v>39380</v>
          </cell>
          <cell r="G262">
            <v>39300</v>
          </cell>
          <cell r="H262">
            <v>0.4</v>
          </cell>
        </row>
        <row r="263">
          <cell r="A263" t="str">
            <v>mk175</v>
          </cell>
          <cell r="B263" t="str">
            <v xml:space="preserve">Tarik TM 1 x A3C 70  + N 50 </v>
          </cell>
          <cell r="C263" t="str">
            <v>Span</v>
          </cell>
          <cell r="D263">
            <v>89570</v>
          </cell>
          <cell r="E263">
            <v>35800</v>
          </cell>
          <cell r="F263">
            <v>39380</v>
          </cell>
          <cell r="G263">
            <v>39300</v>
          </cell>
          <cell r="H263">
            <v>0.4</v>
          </cell>
        </row>
        <row r="264">
          <cell r="A264" t="str">
            <v>mk1735</v>
          </cell>
          <cell r="B264" t="str">
            <v xml:space="preserve">Tarik TM 1 x A3C 70  + N 35 </v>
          </cell>
          <cell r="C264" t="str">
            <v>Span</v>
          </cell>
          <cell r="D264">
            <v>72345</v>
          </cell>
          <cell r="E264">
            <v>28900</v>
          </cell>
          <cell r="F264">
            <v>31790.000000000004</v>
          </cell>
          <cell r="G264">
            <v>31700</v>
          </cell>
          <cell r="H264">
            <v>0.4</v>
          </cell>
        </row>
        <row r="265">
          <cell r="A265" t="str">
            <v>mk13535</v>
          </cell>
          <cell r="B265" t="str">
            <v xml:space="preserve">Tarik TM 1 x A3C 35  + N 35 </v>
          </cell>
          <cell r="C265" t="str">
            <v>Span</v>
          </cell>
          <cell r="D265">
            <v>55120</v>
          </cell>
          <cell r="E265">
            <v>22000</v>
          </cell>
          <cell r="F265">
            <v>24200.000000000004</v>
          </cell>
          <cell r="G265">
            <v>24200</v>
          </cell>
          <cell r="H265">
            <v>0.4</v>
          </cell>
        </row>
        <row r="266">
          <cell r="A266" t="str">
            <v>mk17</v>
          </cell>
          <cell r="B266" t="str">
            <v xml:space="preserve">Tarik TM 1 x A3C 70  </v>
          </cell>
          <cell r="C266" t="str">
            <v>Span</v>
          </cell>
          <cell r="D266">
            <v>46510</v>
          </cell>
          <cell r="E266">
            <v>18600</v>
          </cell>
          <cell r="F266">
            <v>20460</v>
          </cell>
          <cell r="G266">
            <v>20400</v>
          </cell>
          <cell r="H266">
            <v>0.4</v>
          </cell>
        </row>
        <row r="267">
          <cell r="A267" t="str">
            <v>mk15</v>
          </cell>
          <cell r="B267" t="str">
            <v xml:space="preserve">Tarik TM 1 x A3C 50 </v>
          </cell>
          <cell r="C267" t="str">
            <v>Span</v>
          </cell>
          <cell r="D267">
            <v>46510</v>
          </cell>
          <cell r="E267">
            <v>18600</v>
          </cell>
          <cell r="F267">
            <v>20460</v>
          </cell>
          <cell r="G267">
            <v>20400</v>
          </cell>
          <cell r="H267">
            <v>0.4</v>
          </cell>
        </row>
        <row r="268">
          <cell r="A268" t="str">
            <v>mk135</v>
          </cell>
          <cell r="B268" t="str">
            <v xml:space="preserve">Tarik TM 1 x A3C 35 </v>
          </cell>
          <cell r="C268" t="str">
            <v>Span</v>
          </cell>
          <cell r="D268">
            <v>37895</v>
          </cell>
          <cell r="E268">
            <v>15100</v>
          </cell>
          <cell r="F268">
            <v>16610</v>
          </cell>
          <cell r="G268">
            <v>16600</v>
          </cell>
          <cell r="H268">
            <v>0.4</v>
          </cell>
        </row>
        <row r="269">
          <cell r="A269" t="str">
            <v>mk115</v>
          </cell>
          <cell r="B269" t="str">
            <v xml:space="preserve">Tarik TM 1 x A3C 150 </v>
          </cell>
          <cell r="C269" t="str">
            <v>Span</v>
          </cell>
          <cell r="D269">
            <v>49092.5</v>
          </cell>
          <cell r="E269">
            <v>19600</v>
          </cell>
          <cell r="F269">
            <v>21560</v>
          </cell>
          <cell r="G269">
            <v>21500</v>
          </cell>
          <cell r="H269">
            <v>0.4</v>
          </cell>
        </row>
        <row r="270">
          <cell r="A270" t="str">
            <v>mk350</v>
          </cell>
          <cell r="B270" t="str">
            <v xml:space="preserve">Tarik TM 3 x A3C 50 </v>
          </cell>
          <cell r="C270" t="str">
            <v>Span</v>
          </cell>
          <cell r="D270">
            <v>49092.5</v>
          </cell>
          <cell r="E270">
            <v>40000</v>
          </cell>
          <cell r="F270">
            <v>44000</v>
          </cell>
          <cell r="G270">
            <v>44000</v>
          </cell>
        </row>
        <row r="271">
          <cell r="A271" t="str">
            <v>mk124</v>
          </cell>
          <cell r="B271" t="str">
            <v>Tarik TM 1 x A3C 240</v>
          </cell>
          <cell r="C271" t="str">
            <v>Span</v>
          </cell>
          <cell r="D271">
            <v>53397.5</v>
          </cell>
          <cell r="E271">
            <v>22000</v>
          </cell>
          <cell r="F271">
            <v>24200.000000000004</v>
          </cell>
          <cell r="G271">
            <v>24200</v>
          </cell>
        </row>
        <row r="272">
          <cell r="A272" t="str">
            <v>nt17</v>
          </cell>
          <cell r="B272" t="str">
            <v xml:space="preserve">Tarik Netral 1 x A3C 70  </v>
          </cell>
          <cell r="C272" t="str">
            <v>Span</v>
          </cell>
          <cell r="D272">
            <v>46510</v>
          </cell>
          <cell r="E272">
            <v>18600</v>
          </cell>
          <cell r="F272">
            <v>20460</v>
          </cell>
          <cell r="G272">
            <v>20400</v>
          </cell>
          <cell r="H272">
            <v>0.4</v>
          </cell>
        </row>
        <row r="273">
          <cell r="A273" t="str">
            <v>nt15</v>
          </cell>
          <cell r="B273" t="str">
            <v xml:space="preserve">Tarik Netral 1 x A3C 50 </v>
          </cell>
          <cell r="C273" t="str">
            <v>Span</v>
          </cell>
          <cell r="D273">
            <v>46510</v>
          </cell>
          <cell r="E273">
            <v>18600</v>
          </cell>
          <cell r="F273">
            <v>20460</v>
          </cell>
          <cell r="G273">
            <v>20400</v>
          </cell>
          <cell r="H273">
            <v>0.4</v>
          </cell>
        </row>
        <row r="274">
          <cell r="A274" t="str">
            <v>nt135</v>
          </cell>
          <cell r="B274" t="str">
            <v xml:space="preserve">Tarik Netral 1 x A3C 35 </v>
          </cell>
          <cell r="C274" t="str">
            <v>Span</v>
          </cell>
          <cell r="D274">
            <v>37895</v>
          </cell>
          <cell r="E274">
            <v>15100</v>
          </cell>
          <cell r="F274">
            <v>16610</v>
          </cell>
          <cell r="G274">
            <v>16600</v>
          </cell>
          <cell r="H274">
            <v>0.4</v>
          </cell>
        </row>
        <row r="275">
          <cell r="A275" t="str">
            <v>nt115</v>
          </cell>
          <cell r="B275" t="str">
            <v xml:space="preserve">Tarik Netral 1 x A3C 150 </v>
          </cell>
          <cell r="C275" t="str">
            <v>Span</v>
          </cell>
          <cell r="D275">
            <v>49092.5</v>
          </cell>
          <cell r="E275">
            <v>19600</v>
          </cell>
          <cell r="F275">
            <v>21560</v>
          </cell>
          <cell r="G275">
            <v>21500</v>
          </cell>
          <cell r="H275">
            <v>0.4</v>
          </cell>
        </row>
        <row r="276">
          <cell r="A276" t="str">
            <v>nt350</v>
          </cell>
          <cell r="B276" t="str">
            <v xml:space="preserve">Tarik Netral 3 x A3C 50 </v>
          </cell>
          <cell r="C276" t="str">
            <v>Span</v>
          </cell>
          <cell r="D276">
            <v>49093</v>
          </cell>
          <cell r="E276">
            <v>40000</v>
          </cell>
          <cell r="F276">
            <v>44000</v>
          </cell>
          <cell r="G276">
            <v>44000</v>
          </cell>
        </row>
        <row r="277">
          <cell r="A277" t="str">
            <v>nt124</v>
          </cell>
          <cell r="B277" t="str">
            <v>Tarik Netral 1 x A3C 240</v>
          </cell>
          <cell r="C277" t="str">
            <v>Span</v>
          </cell>
          <cell r="D277">
            <v>53397.5</v>
          </cell>
          <cell r="E277">
            <v>22000</v>
          </cell>
          <cell r="F277">
            <v>24200.000000000004</v>
          </cell>
          <cell r="G277">
            <v>24200</v>
          </cell>
        </row>
        <row r="278">
          <cell r="A278" t="str">
            <v>mk225</v>
          </cell>
          <cell r="B278" t="str">
            <v xml:space="preserve">Tarik TM 2 x A3C 25 </v>
          </cell>
          <cell r="C278" t="str">
            <v>Span</v>
          </cell>
          <cell r="D278">
            <v>25000</v>
          </cell>
          <cell r="E278">
            <v>10000</v>
          </cell>
          <cell r="F278">
            <v>11000</v>
          </cell>
          <cell r="G278">
            <v>11000</v>
          </cell>
          <cell r="H278">
            <v>0.4</v>
          </cell>
        </row>
        <row r="279">
          <cell r="A279" t="str">
            <v>nt125</v>
          </cell>
          <cell r="B279" t="str">
            <v>Tarik Netral 1 x A3C 25</v>
          </cell>
          <cell r="C279" t="str">
            <v>Span</v>
          </cell>
          <cell r="D279">
            <v>17500</v>
          </cell>
          <cell r="E279">
            <v>7000</v>
          </cell>
          <cell r="F279">
            <v>7700.0000000000009</v>
          </cell>
          <cell r="G279">
            <v>7700</v>
          </cell>
          <cell r="H279">
            <v>0.4</v>
          </cell>
        </row>
        <row r="280">
          <cell r="E280">
            <v>0</v>
          </cell>
          <cell r="F280">
            <v>0</v>
          </cell>
          <cell r="G280">
            <v>0</v>
          </cell>
        </row>
        <row r="281">
          <cell r="A281" t="str">
            <v>smk32415</v>
          </cell>
          <cell r="B281" t="str">
            <v xml:space="preserve">Saging TM 3 x A3C 240  + N 150 </v>
          </cell>
          <cell r="C281" t="str">
            <v>Span</v>
          </cell>
          <cell r="D281">
            <v>192920</v>
          </cell>
          <cell r="E281">
            <v>23130</v>
          </cell>
          <cell r="F281">
            <v>25443.000000000004</v>
          </cell>
          <cell r="G281">
            <v>25400</v>
          </cell>
          <cell r="H281">
            <v>0.4</v>
          </cell>
        </row>
        <row r="282">
          <cell r="A282" t="str">
            <v>smk32412</v>
          </cell>
          <cell r="B282" t="str">
            <v xml:space="preserve">Saging TM 3 x A3C 240  + N 120 </v>
          </cell>
          <cell r="C282" t="str">
            <v>Span</v>
          </cell>
          <cell r="D282">
            <v>192920</v>
          </cell>
          <cell r="E282">
            <v>23130</v>
          </cell>
          <cell r="F282">
            <v>25443.000000000004</v>
          </cell>
          <cell r="G282">
            <v>25400</v>
          </cell>
          <cell r="H282">
            <v>0.4</v>
          </cell>
        </row>
        <row r="283">
          <cell r="A283" t="str">
            <v>smk324</v>
          </cell>
          <cell r="B283" t="str">
            <v xml:space="preserve">Saging TM 3 x A3C 240 </v>
          </cell>
          <cell r="C283" t="str">
            <v>Span</v>
          </cell>
          <cell r="D283">
            <v>158470</v>
          </cell>
          <cell r="E283">
            <v>18990</v>
          </cell>
          <cell r="F283">
            <v>20889</v>
          </cell>
          <cell r="G283">
            <v>20800</v>
          </cell>
          <cell r="H283">
            <v>0.4</v>
          </cell>
        </row>
        <row r="284">
          <cell r="A284" t="str">
            <v>smk224</v>
          </cell>
          <cell r="B284" t="str">
            <v xml:space="preserve">Saging TM 2 x A3C 240 </v>
          </cell>
          <cell r="C284" t="str">
            <v>Span</v>
          </cell>
          <cell r="D284">
            <v>106795</v>
          </cell>
          <cell r="E284">
            <v>12810</v>
          </cell>
          <cell r="F284">
            <v>14091.000000000002</v>
          </cell>
          <cell r="G284">
            <v>14000</v>
          </cell>
          <cell r="H284">
            <v>0.4</v>
          </cell>
        </row>
        <row r="285">
          <cell r="A285" t="str">
            <v>smk31515</v>
          </cell>
          <cell r="B285" t="str">
            <v xml:space="preserve">Saging TM 3 x A3C 150  + N 150 </v>
          </cell>
          <cell r="C285" t="str">
            <v>Span</v>
          </cell>
          <cell r="D285">
            <v>141245</v>
          </cell>
          <cell r="E285">
            <v>16920</v>
          </cell>
          <cell r="F285">
            <v>18612</v>
          </cell>
          <cell r="G285">
            <v>18600</v>
          </cell>
          <cell r="H285">
            <v>0.4</v>
          </cell>
        </row>
        <row r="286">
          <cell r="A286" t="str">
            <v>smk3157</v>
          </cell>
          <cell r="B286" t="str">
            <v xml:space="preserve">Saging TM 3 x A3C 150  + N 70 </v>
          </cell>
          <cell r="C286" t="str">
            <v>Span</v>
          </cell>
          <cell r="D286">
            <v>141245</v>
          </cell>
          <cell r="E286">
            <v>16920</v>
          </cell>
          <cell r="F286">
            <v>18612</v>
          </cell>
          <cell r="G286">
            <v>18600</v>
          </cell>
          <cell r="H286">
            <v>0.4</v>
          </cell>
        </row>
        <row r="287">
          <cell r="A287" t="str">
            <v>smk315</v>
          </cell>
          <cell r="B287" t="str">
            <v xml:space="preserve">Saging TM 3 x A3C 150 </v>
          </cell>
          <cell r="C287" t="str">
            <v>Span</v>
          </cell>
          <cell r="D287">
            <v>124020</v>
          </cell>
          <cell r="E287">
            <v>14880</v>
          </cell>
          <cell r="F287">
            <v>16368.000000000002</v>
          </cell>
          <cell r="G287">
            <v>16300</v>
          </cell>
          <cell r="H287">
            <v>0.4</v>
          </cell>
        </row>
        <row r="288">
          <cell r="A288" t="str">
            <v>smk215</v>
          </cell>
          <cell r="B288" t="str">
            <v xml:space="preserve">Saging TM 2 x A3C 150 </v>
          </cell>
          <cell r="C288" t="str">
            <v>Span</v>
          </cell>
          <cell r="D288">
            <v>98185</v>
          </cell>
          <cell r="E288">
            <v>11760</v>
          </cell>
          <cell r="F288">
            <v>12936.000000000002</v>
          </cell>
          <cell r="G288">
            <v>12900</v>
          </cell>
          <cell r="H288">
            <v>0.4</v>
          </cell>
        </row>
        <row r="289">
          <cell r="A289" t="str">
            <v>smk377</v>
          </cell>
          <cell r="B289" t="str">
            <v xml:space="preserve">Saging TM 3 x A3C 70  + N 70 </v>
          </cell>
          <cell r="C289" t="str">
            <v>Span</v>
          </cell>
          <cell r="D289">
            <v>124020</v>
          </cell>
          <cell r="E289">
            <v>14880</v>
          </cell>
          <cell r="F289">
            <v>16368.000000000002</v>
          </cell>
          <cell r="G289">
            <v>16300</v>
          </cell>
          <cell r="H289">
            <v>0.4</v>
          </cell>
        </row>
        <row r="290">
          <cell r="A290" t="str">
            <v>smk375</v>
          </cell>
          <cell r="B290" t="str">
            <v xml:space="preserve">Saging TM 3 x A3C 70  + N 50 </v>
          </cell>
          <cell r="C290" t="str">
            <v>Span</v>
          </cell>
          <cell r="D290">
            <v>115410</v>
          </cell>
          <cell r="E290">
            <v>13830</v>
          </cell>
          <cell r="F290">
            <v>15213.000000000002</v>
          </cell>
          <cell r="G290">
            <v>15200</v>
          </cell>
          <cell r="H290">
            <v>0.4</v>
          </cell>
        </row>
        <row r="291">
          <cell r="A291" t="str">
            <v>smk3735</v>
          </cell>
          <cell r="B291" t="str">
            <v xml:space="preserve">Saging TM 3 x A3C 70  + N 35 </v>
          </cell>
          <cell r="C291" t="str">
            <v>Span</v>
          </cell>
          <cell r="D291">
            <v>115410</v>
          </cell>
          <cell r="E291">
            <v>13830</v>
          </cell>
          <cell r="F291">
            <v>15213.000000000002</v>
          </cell>
          <cell r="G291">
            <v>15200</v>
          </cell>
          <cell r="H291">
            <v>0.4</v>
          </cell>
        </row>
        <row r="292">
          <cell r="A292" t="str">
            <v>smk37</v>
          </cell>
          <cell r="B292" t="str">
            <v xml:space="preserve">Saging TM 3 x A3C 70 </v>
          </cell>
          <cell r="C292" t="str">
            <v>Span</v>
          </cell>
          <cell r="D292">
            <v>106795</v>
          </cell>
          <cell r="E292">
            <v>12810</v>
          </cell>
          <cell r="F292">
            <v>14091.000000000002</v>
          </cell>
          <cell r="G292">
            <v>14000</v>
          </cell>
          <cell r="H292">
            <v>0.4</v>
          </cell>
        </row>
        <row r="293">
          <cell r="A293" t="str">
            <v>smk27</v>
          </cell>
          <cell r="B293" t="str">
            <v xml:space="preserve">Saging TM 2 x A3C 70 </v>
          </cell>
          <cell r="C293" t="str">
            <v>Span</v>
          </cell>
          <cell r="D293">
            <v>72345</v>
          </cell>
          <cell r="E293">
            <v>8670</v>
          </cell>
          <cell r="F293">
            <v>9537</v>
          </cell>
          <cell r="G293">
            <v>9500</v>
          </cell>
          <cell r="H293">
            <v>0.4</v>
          </cell>
        </row>
        <row r="294">
          <cell r="A294" t="str">
            <v>smk33535</v>
          </cell>
          <cell r="B294" t="str">
            <v xml:space="preserve">Saging TM 3 x A3C 35  + N 35 </v>
          </cell>
          <cell r="C294" t="str">
            <v>Span</v>
          </cell>
          <cell r="D294">
            <v>89570</v>
          </cell>
          <cell r="E294">
            <v>10740</v>
          </cell>
          <cell r="F294">
            <v>11814.000000000002</v>
          </cell>
          <cell r="G294">
            <v>11800</v>
          </cell>
          <cell r="H294">
            <v>0.4</v>
          </cell>
        </row>
        <row r="295">
          <cell r="A295" t="str">
            <v>smk335</v>
          </cell>
          <cell r="B295" t="str">
            <v xml:space="preserve">Saging TM 3 x A3C 35 </v>
          </cell>
          <cell r="C295" t="str">
            <v>Span</v>
          </cell>
          <cell r="D295">
            <v>72345</v>
          </cell>
          <cell r="E295">
            <v>8670</v>
          </cell>
          <cell r="F295">
            <v>9537</v>
          </cell>
          <cell r="G295">
            <v>9500</v>
          </cell>
          <cell r="H295">
            <v>0.4</v>
          </cell>
        </row>
        <row r="296">
          <cell r="A296" t="str">
            <v>smk235</v>
          </cell>
          <cell r="B296" t="str">
            <v xml:space="preserve">Saging TM 2 x A3C 35 </v>
          </cell>
          <cell r="C296" t="str">
            <v>Span</v>
          </cell>
          <cell r="D296">
            <v>55120</v>
          </cell>
          <cell r="E296">
            <v>6600</v>
          </cell>
          <cell r="F296">
            <v>7260.0000000000009</v>
          </cell>
          <cell r="G296">
            <v>7200</v>
          </cell>
          <cell r="H296">
            <v>0.4</v>
          </cell>
        </row>
        <row r="297">
          <cell r="A297" t="str">
            <v>smk1157</v>
          </cell>
          <cell r="B297" t="str">
            <v xml:space="preserve">Saging TM 1 x A3C 150  + N 70 </v>
          </cell>
          <cell r="C297" t="str">
            <v>Span</v>
          </cell>
          <cell r="D297">
            <v>106795</v>
          </cell>
          <cell r="E297">
            <v>12810</v>
          </cell>
          <cell r="F297">
            <v>14091.000000000002</v>
          </cell>
          <cell r="G297">
            <v>14000</v>
          </cell>
          <cell r="H297">
            <v>0.4</v>
          </cell>
        </row>
        <row r="298">
          <cell r="A298" t="str">
            <v>smk1127</v>
          </cell>
          <cell r="B298" t="str">
            <v xml:space="preserve">Saging TM 1 x A3C 120  + N 70 </v>
          </cell>
          <cell r="C298" t="str">
            <v>Span</v>
          </cell>
          <cell r="D298">
            <v>98185</v>
          </cell>
          <cell r="E298">
            <v>11760</v>
          </cell>
          <cell r="F298">
            <v>12936.000000000002</v>
          </cell>
          <cell r="G298">
            <v>12900</v>
          </cell>
          <cell r="H298">
            <v>0.4</v>
          </cell>
        </row>
        <row r="299">
          <cell r="A299" t="str">
            <v>smkl177</v>
          </cell>
          <cell r="B299" t="str">
            <v xml:space="preserve">Saging TM 1 x A3C 70  + N 70 </v>
          </cell>
          <cell r="C299" t="str">
            <v>Span</v>
          </cell>
          <cell r="D299">
            <v>89570</v>
          </cell>
          <cell r="E299">
            <v>10740</v>
          </cell>
          <cell r="F299">
            <v>11814.000000000002</v>
          </cell>
          <cell r="G299">
            <v>11800</v>
          </cell>
          <cell r="H299">
            <v>0.4</v>
          </cell>
        </row>
        <row r="300">
          <cell r="A300" t="str">
            <v>smk175</v>
          </cell>
          <cell r="B300" t="str">
            <v xml:space="preserve">Saging TM 1 x A3C 70  + N 50 </v>
          </cell>
          <cell r="C300" t="str">
            <v>Span</v>
          </cell>
          <cell r="D300">
            <v>89570</v>
          </cell>
          <cell r="E300">
            <v>10740</v>
          </cell>
          <cell r="F300">
            <v>11814.000000000002</v>
          </cell>
          <cell r="G300">
            <v>11800</v>
          </cell>
          <cell r="H300">
            <v>0.4</v>
          </cell>
        </row>
        <row r="301">
          <cell r="A301" t="str">
            <v>smk1735</v>
          </cell>
          <cell r="B301" t="str">
            <v xml:space="preserve">Saging TM 1 x A3C 70  + N 35 </v>
          </cell>
          <cell r="C301" t="str">
            <v>Span</v>
          </cell>
          <cell r="D301">
            <v>72345</v>
          </cell>
          <cell r="E301">
            <v>8670</v>
          </cell>
          <cell r="F301">
            <v>9537</v>
          </cell>
          <cell r="G301">
            <v>9500</v>
          </cell>
          <cell r="H301">
            <v>0.4</v>
          </cell>
        </row>
        <row r="302">
          <cell r="A302" t="str">
            <v>smk13535</v>
          </cell>
          <cell r="B302" t="str">
            <v xml:space="preserve">Saging TM 1 x A3C 35  + N 35 </v>
          </cell>
          <cell r="C302" t="str">
            <v>Span</v>
          </cell>
          <cell r="D302">
            <v>55120</v>
          </cell>
          <cell r="E302">
            <v>6600</v>
          </cell>
          <cell r="F302">
            <v>7260.0000000000009</v>
          </cell>
          <cell r="G302">
            <v>7200</v>
          </cell>
          <cell r="H302">
            <v>0.4</v>
          </cell>
        </row>
        <row r="303">
          <cell r="A303" t="str">
            <v>smk17</v>
          </cell>
          <cell r="B303" t="str">
            <v xml:space="preserve">Saging TM 1 x A3C 70  </v>
          </cell>
          <cell r="C303" t="str">
            <v>Span</v>
          </cell>
          <cell r="D303">
            <v>46510</v>
          </cell>
          <cell r="E303">
            <v>5580</v>
          </cell>
          <cell r="F303">
            <v>6138.0000000000009</v>
          </cell>
          <cell r="G303">
            <v>6100</v>
          </cell>
          <cell r="H303">
            <v>0.4</v>
          </cell>
        </row>
        <row r="304">
          <cell r="A304" t="str">
            <v>smk15</v>
          </cell>
          <cell r="B304" t="str">
            <v xml:space="preserve">Saging TM 1 x A3C 50 </v>
          </cell>
          <cell r="C304" t="str">
            <v>Span</v>
          </cell>
          <cell r="D304">
            <v>46510</v>
          </cell>
          <cell r="E304">
            <v>5580</v>
          </cell>
          <cell r="F304">
            <v>6138.0000000000009</v>
          </cell>
          <cell r="G304">
            <v>6100</v>
          </cell>
          <cell r="H304">
            <v>0.4</v>
          </cell>
        </row>
        <row r="305">
          <cell r="A305" t="str">
            <v>smk135</v>
          </cell>
          <cell r="B305" t="str">
            <v xml:space="preserve">Saging TM 1 x A3C 35 </v>
          </cell>
          <cell r="C305" t="str">
            <v>Span</v>
          </cell>
          <cell r="D305">
            <v>37895</v>
          </cell>
          <cell r="E305">
            <v>4530</v>
          </cell>
          <cell r="F305">
            <v>4983</v>
          </cell>
          <cell r="G305">
            <v>4900</v>
          </cell>
          <cell r="H305">
            <v>0.4</v>
          </cell>
        </row>
        <row r="306">
          <cell r="A306" t="str">
            <v>smk115</v>
          </cell>
          <cell r="B306" t="str">
            <v xml:space="preserve">Saging TM 1 x A3C 150 </v>
          </cell>
          <cell r="C306" t="str">
            <v>Span</v>
          </cell>
          <cell r="D306">
            <v>49092.5</v>
          </cell>
          <cell r="E306">
            <v>5880</v>
          </cell>
          <cell r="F306">
            <v>6468.0000000000009</v>
          </cell>
          <cell r="G306">
            <v>6400</v>
          </cell>
          <cell r="H306">
            <v>0.4</v>
          </cell>
        </row>
        <row r="307">
          <cell r="A307" t="str">
            <v>smk350</v>
          </cell>
          <cell r="B307" t="str">
            <v xml:space="preserve">Saging TM 3 x A3C 50 </v>
          </cell>
          <cell r="C307" t="str">
            <v>Span</v>
          </cell>
          <cell r="E307">
            <v>12000</v>
          </cell>
          <cell r="F307">
            <v>13200.000000000002</v>
          </cell>
          <cell r="G307">
            <v>13200</v>
          </cell>
        </row>
        <row r="308">
          <cell r="A308" t="str">
            <v>smk124</v>
          </cell>
          <cell r="B308" t="str">
            <v>Saging TM 1 x A3C 240</v>
          </cell>
          <cell r="C308" t="str">
            <v>Span</v>
          </cell>
          <cell r="E308">
            <v>6600</v>
          </cell>
          <cell r="F308">
            <v>7260.0000000000009</v>
          </cell>
          <cell r="G308">
            <v>7200</v>
          </cell>
        </row>
        <row r="309">
          <cell r="A309" t="str">
            <v>snt17</v>
          </cell>
          <cell r="B309" t="str">
            <v xml:space="preserve">Saging Netral 1 x A3C 70  </v>
          </cell>
          <cell r="C309" t="str">
            <v>Span</v>
          </cell>
          <cell r="D309">
            <v>46510</v>
          </cell>
          <cell r="E309">
            <v>5580</v>
          </cell>
          <cell r="F309">
            <v>6138.0000000000009</v>
          </cell>
          <cell r="G309">
            <v>6100</v>
          </cell>
          <cell r="H309">
            <v>0.4</v>
          </cell>
        </row>
        <row r="310">
          <cell r="A310" t="str">
            <v>snt15</v>
          </cell>
          <cell r="B310" t="str">
            <v xml:space="preserve">Saging Netral 1 x A3C 50 </v>
          </cell>
          <cell r="C310" t="str">
            <v>Span</v>
          </cell>
          <cell r="D310">
            <v>46510</v>
          </cell>
          <cell r="E310">
            <v>5580</v>
          </cell>
          <cell r="F310">
            <v>6138.0000000000009</v>
          </cell>
          <cell r="G310">
            <v>6100</v>
          </cell>
          <cell r="H310">
            <v>0.4</v>
          </cell>
        </row>
        <row r="311">
          <cell r="A311" t="str">
            <v>snt135</v>
          </cell>
          <cell r="B311" t="str">
            <v xml:space="preserve">Saging Netral 1 x A3C 35 </v>
          </cell>
          <cell r="C311" t="str">
            <v>Span</v>
          </cell>
          <cell r="D311">
            <v>37895</v>
          </cell>
          <cell r="E311">
            <v>4530</v>
          </cell>
          <cell r="F311">
            <v>4983</v>
          </cell>
          <cell r="G311">
            <v>4900</v>
          </cell>
          <cell r="H311">
            <v>0.4</v>
          </cell>
        </row>
        <row r="312">
          <cell r="A312" t="str">
            <v>snt115</v>
          </cell>
          <cell r="B312" t="str">
            <v xml:space="preserve">Saging Netral 1 x A3C 150 </v>
          </cell>
          <cell r="C312" t="str">
            <v>Span</v>
          </cell>
          <cell r="D312">
            <v>49092.5</v>
          </cell>
          <cell r="E312">
            <v>5880</v>
          </cell>
          <cell r="F312">
            <v>6468.0000000000009</v>
          </cell>
          <cell r="G312">
            <v>6400</v>
          </cell>
          <cell r="H312">
            <v>0.4</v>
          </cell>
        </row>
        <row r="313">
          <cell r="A313" t="str">
            <v>snt350</v>
          </cell>
          <cell r="B313" t="str">
            <v xml:space="preserve">Saging Netral 3 x A3C 50 </v>
          </cell>
          <cell r="C313" t="str">
            <v>Span</v>
          </cell>
          <cell r="E313">
            <v>12000</v>
          </cell>
          <cell r="F313">
            <v>13200.000000000002</v>
          </cell>
          <cell r="G313">
            <v>13200</v>
          </cell>
        </row>
        <row r="314">
          <cell r="A314" t="str">
            <v>snt124</v>
          </cell>
          <cell r="B314" t="str">
            <v>Saging Netral 1 x A3C 240</v>
          </cell>
          <cell r="C314" t="str">
            <v>Span</v>
          </cell>
          <cell r="E314">
            <v>6600</v>
          </cell>
          <cell r="F314">
            <v>7260.0000000000009</v>
          </cell>
          <cell r="G314">
            <v>7200</v>
          </cell>
        </row>
        <row r="315">
          <cell r="A315" t="str">
            <v>smk225</v>
          </cell>
          <cell r="B315" t="str">
            <v>Saging TM 2 x A3C 25</v>
          </cell>
          <cell r="C315" t="str">
            <v>Span</v>
          </cell>
          <cell r="D315">
            <v>55120</v>
          </cell>
          <cell r="E315">
            <v>3000</v>
          </cell>
          <cell r="F315">
            <v>3300.0000000000005</v>
          </cell>
          <cell r="G315">
            <v>3300</v>
          </cell>
          <cell r="H315">
            <v>0.4</v>
          </cell>
        </row>
        <row r="316">
          <cell r="F316">
            <v>0</v>
          </cell>
          <cell r="G316">
            <v>0</v>
          </cell>
        </row>
        <row r="317">
          <cell r="A317" t="str">
            <v>bmk32415</v>
          </cell>
          <cell r="B317" t="str">
            <v xml:space="preserve">  Bongkar TM 3 x A3C 240  + N 150 </v>
          </cell>
          <cell r="C317" t="str">
            <v>Span</v>
          </cell>
          <cell r="D317">
            <v>115752</v>
          </cell>
          <cell r="E317">
            <v>30800</v>
          </cell>
          <cell r="F317">
            <v>33880</v>
          </cell>
          <cell r="G317">
            <v>33800</v>
          </cell>
          <cell r="H317">
            <v>0.4</v>
          </cell>
        </row>
        <row r="318">
          <cell r="A318" t="str">
            <v>bmk32412</v>
          </cell>
          <cell r="B318" t="str">
            <v xml:space="preserve">  Bongkar TM 3 x A3C 240  + N 120 </v>
          </cell>
          <cell r="C318" t="str">
            <v>Span</v>
          </cell>
          <cell r="D318">
            <v>115752</v>
          </cell>
          <cell r="E318">
            <v>30800</v>
          </cell>
          <cell r="F318">
            <v>33880</v>
          </cell>
          <cell r="G318">
            <v>33800</v>
          </cell>
          <cell r="H318">
            <v>0.4</v>
          </cell>
        </row>
        <row r="319">
          <cell r="A319" t="str">
            <v>bmk324</v>
          </cell>
          <cell r="B319" t="str">
            <v xml:space="preserve">  Bongkar TM 3 x A3C 240 </v>
          </cell>
          <cell r="C319" t="str">
            <v>Span</v>
          </cell>
          <cell r="D319">
            <v>95082</v>
          </cell>
          <cell r="E319">
            <v>25300</v>
          </cell>
          <cell r="F319">
            <v>27830.000000000004</v>
          </cell>
          <cell r="G319">
            <v>27800</v>
          </cell>
          <cell r="H319">
            <v>0.4</v>
          </cell>
        </row>
        <row r="320">
          <cell r="A320" t="str">
            <v>bmk224</v>
          </cell>
          <cell r="B320" t="str">
            <v xml:space="preserve">  Bongkar TM 2 x A3C 240 </v>
          </cell>
          <cell r="C320" t="str">
            <v>Span</v>
          </cell>
          <cell r="D320">
            <v>64077</v>
          </cell>
          <cell r="E320">
            <v>17000</v>
          </cell>
          <cell r="F320">
            <v>18700</v>
          </cell>
          <cell r="G320">
            <v>18700</v>
          </cell>
          <cell r="H320">
            <v>0.4</v>
          </cell>
        </row>
        <row r="321">
          <cell r="A321" t="str">
            <v>bmk31515</v>
          </cell>
          <cell r="B321" t="str">
            <v xml:space="preserve">  Bongkar TM 3 x A3C 150  + N 150 </v>
          </cell>
          <cell r="C321" t="str">
            <v>Span</v>
          </cell>
          <cell r="D321">
            <v>84747</v>
          </cell>
          <cell r="E321">
            <v>22500</v>
          </cell>
          <cell r="F321">
            <v>24750.000000000004</v>
          </cell>
          <cell r="G321">
            <v>24700</v>
          </cell>
          <cell r="H321">
            <v>0.4</v>
          </cell>
        </row>
        <row r="322">
          <cell r="A322" t="str">
            <v>bmk3157</v>
          </cell>
          <cell r="B322" t="str">
            <v xml:space="preserve">  Bongkar TM 3 x A3C 150  + N 70 </v>
          </cell>
          <cell r="C322" t="str">
            <v>Span</v>
          </cell>
          <cell r="D322">
            <v>84747</v>
          </cell>
          <cell r="E322">
            <v>22500</v>
          </cell>
          <cell r="F322">
            <v>24750.000000000004</v>
          </cell>
          <cell r="G322">
            <v>24700</v>
          </cell>
          <cell r="H322">
            <v>0.4</v>
          </cell>
        </row>
        <row r="323">
          <cell r="A323" t="str">
            <v>bmk315</v>
          </cell>
          <cell r="B323" t="str">
            <v xml:space="preserve">  Bongkar TM 3 x A3C 150 </v>
          </cell>
          <cell r="C323" t="str">
            <v>Span</v>
          </cell>
          <cell r="D323">
            <v>74412</v>
          </cell>
          <cell r="E323">
            <v>19800</v>
          </cell>
          <cell r="F323">
            <v>21780</v>
          </cell>
          <cell r="G323">
            <v>21700</v>
          </cell>
          <cell r="H323">
            <v>0.4</v>
          </cell>
        </row>
        <row r="324">
          <cell r="A324" t="str">
            <v>bmk215</v>
          </cell>
          <cell r="B324" t="str">
            <v xml:space="preserve">  Bongkar TM 2 x A3C 150 </v>
          </cell>
          <cell r="C324" t="str">
            <v>Span</v>
          </cell>
          <cell r="D324">
            <v>58911</v>
          </cell>
          <cell r="E324">
            <v>15700</v>
          </cell>
          <cell r="F324">
            <v>17270</v>
          </cell>
          <cell r="G324">
            <v>17200</v>
          </cell>
          <cell r="H324">
            <v>0.4</v>
          </cell>
        </row>
        <row r="325">
          <cell r="A325" t="str">
            <v>bmk377</v>
          </cell>
          <cell r="B325" t="str">
            <v xml:space="preserve">  Bongkar TM 3 x A3C 70  + N 70 </v>
          </cell>
          <cell r="C325" t="str">
            <v>Span</v>
          </cell>
          <cell r="D325">
            <v>74412</v>
          </cell>
          <cell r="E325">
            <v>19800</v>
          </cell>
          <cell r="F325">
            <v>21780</v>
          </cell>
          <cell r="G325">
            <v>21700</v>
          </cell>
          <cell r="H325">
            <v>0.4</v>
          </cell>
        </row>
        <row r="326">
          <cell r="A326" t="str">
            <v>bmk375</v>
          </cell>
          <cell r="B326" t="str">
            <v xml:space="preserve">  Bongkar TM 3 x A3C 70  + N 50 </v>
          </cell>
          <cell r="C326" t="str">
            <v>Span</v>
          </cell>
          <cell r="D326">
            <v>69246</v>
          </cell>
          <cell r="E326">
            <v>18400</v>
          </cell>
          <cell r="F326">
            <v>20240</v>
          </cell>
          <cell r="G326">
            <v>20200</v>
          </cell>
          <cell r="H326">
            <v>0.4</v>
          </cell>
        </row>
        <row r="327">
          <cell r="A327" t="str">
            <v>bmk3735</v>
          </cell>
          <cell r="B327" t="str">
            <v xml:space="preserve">  Bongkar TM 3 x A3C 70  + N 35 </v>
          </cell>
          <cell r="C327" t="str">
            <v>Span</v>
          </cell>
          <cell r="D327">
            <v>69246</v>
          </cell>
          <cell r="E327">
            <v>18400</v>
          </cell>
          <cell r="F327">
            <v>20240</v>
          </cell>
          <cell r="G327">
            <v>20200</v>
          </cell>
          <cell r="H327">
            <v>0.4</v>
          </cell>
        </row>
        <row r="328">
          <cell r="A328" t="str">
            <v>bmk37</v>
          </cell>
          <cell r="B328" t="str">
            <v xml:space="preserve">  Bongkar TM 3 x A3C 70 </v>
          </cell>
          <cell r="C328" t="str">
            <v>Span</v>
          </cell>
          <cell r="D328">
            <v>64077</v>
          </cell>
          <cell r="E328">
            <v>17000</v>
          </cell>
          <cell r="F328">
            <v>18700</v>
          </cell>
          <cell r="G328">
            <v>18700</v>
          </cell>
          <cell r="H328">
            <v>0.4</v>
          </cell>
        </row>
        <row r="329">
          <cell r="A329" t="str">
            <v>bmk27</v>
          </cell>
          <cell r="B329" t="str">
            <v xml:space="preserve">  Bongkar TM 2 x A3C 70 </v>
          </cell>
          <cell r="C329" t="str">
            <v>Span</v>
          </cell>
          <cell r="D329">
            <v>43407</v>
          </cell>
          <cell r="E329">
            <v>11500</v>
          </cell>
          <cell r="F329">
            <v>12650.000000000002</v>
          </cell>
          <cell r="G329">
            <v>12600</v>
          </cell>
          <cell r="H329">
            <v>0.4</v>
          </cell>
        </row>
        <row r="330">
          <cell r="A330" t="str">
            <v>bmk33535</v>
          </cell>
          <cell r="B330" t="str">
            <v xml:space="preserve">  Bongkar TM 3 x A3C 35  + N 35 </v>
          </cell>
          <cell r="C330" t="str">
            <v>Span</v>
          </cell>
          <cell r="D330">
            <v>53742</v>
          </cell>
          <cell r="E330">
            <v>14300</v>
          </cell>
          <cell r="F330">
            <v>15730.000000000002</v>
          </cell>
          <cell r="G330">
            <v>15700</v>
          </cell>
          <cell r="H330">
            <v>0.4</v>
          </cell>
        </row>
        <row r="331">
          <cell r="A331" t="str">
            <v>bmk335</v>
          </cell>
          <cell r="B331" t="str">
            <v xml:space="preserve">  Bongkar TM 3 x A3C 35 </v>
          </cell>
          <cell r="C331" t="str">
            <v>Span</v>
          </cell>
          <cell r="D331">
            <v>43407</v>
          </cell>
          <cell r="E331">
            <v>11500</v>
          </cell>
          <cell r="F331">
            <v>12650.000000000002</v>
          </cell>
          <cell r="G331">
            <v>12600</v>
          </cell>
          <cell r="H331">
            <v>0.4</v>
          </cell>
        </row>
        <row r="332">
          <cell r="A332" t="str">
            <v>bmk235</v>
          </cell>
          <cell r="B332" t="str">
            <v xml:space="preserve">  Bongkar TM 2 x A3C 35 </v>
          </cell>
          <cell r="C332" t="str">
            <v>Span</v>
          </cell>
          <cell r="D332">
            <v>33072</v>
          </cell>
          <cell r="E332">
            <v>8800</v>
          </cell>
          <cell r="F332">
            <v>9680</v>
          </cell>
          <cell r="G332">
            <v>9600</v>
          </cell>
          <cell r="H332">
            <v>0.4</v>
          </cell>
        </row>
        <row r="333">
          <cell r="A333" t="str">
            <v>bmk1157</v>
          </cell>
          <cell r="B333" t="str">
            <v xml:space="preserve">  Bongkar TM 1 x A3C 150  + N 70 </v>
          </cell>
          <cell r="C333" t="str">
            <v>Span</v>
          </cell>
          <cell r="D333">
            <v>64077</v>
          </cell>
          <cell r="E333">
            <v>17000</v>
          </cell>
          <cell r="F333">
            <v>18700</v>
          </cell>
          <cell r="G333">
            <v>18700</v>
          </cell>
          <cell r="H333">
            <v>0.4</v>
          </cell>
        </row>
        <row r="334">
          <cell r="A334" t="str">
            <v>bmk1127</v>
          </cell>
          <cell r="B334" t="str">
            <v xml:space="preserve">  Bongkar TM 1 x A3C 120  + N 70 </v>
          </cell>
          <cell r="C334" t="str">
            <v>Span</v>
          </cell>
          <cell r="D334">
            <v>58911</v>
          </cell>
          <cell r="E334">
            <v>15700</v>
          </cell>
          <cell r="F334">
            <v>17270</v>
          </cell>
          <cell r="G334">
            <v>17200</v>
          </cell>
          <cell r="H334">
            <v>0.4</v>
          </cell>
        </row>
        <row r="335">
          <cell r="A335" t="str">
            <v>bmkl177</v>
          </cell>
          <cell r="B335" t="str">
            <v xml:space="preserve">  Bongkar TM 1 x A3C 70  + N 70 </v>
          </cell>
          <cell r="C335" t="str">
            <v>Span</v>
          </cell>
          <cell r="D335">
            <v>53742</v>
          </cell>
          <cell r="E335">
            <v>14300</v>
          </cell>
          <cell r="F335">
            <v>15730.000000000002</v>
          </cell>
          <cell r="G335">
            <v>15700</v>
          </cell>
          <cell r="H335">
            <v>0.4</v>
          </cell>
        </row>
        <row r="336">
          <cell r="A336" t="str">
            <v>bmk175</v>
          </cell>
          <cell r="B336" t="str">
            <v xml:space="preserve">  Bongkar TM 1 x A3C 70  + N 50 </v>
          </cell>
          <cell r="C336" t="str">
            <v>Span</v>
          </cell>
          <cell r="D336">
            <v>53742</v>
          </cell>
          <cell r="E336">
            <v>14300</v>
          </cell>
          <cell r="F336">
            <v>15730.000000000002</v>
          </cell>
          <cell r="G336">
            <v>15700</v>
          </cell>
          <cell r="H336">
            <v>0.4</v>
          </cell>
        </row>
        <row r="337">
          <cell r="A337" t="str">
            <v>bmk1735</v>
          </cell>
          <cell r="B337" t="str">
            <v xml:space="preserve">  Bongkar TM 1 x A3C 70  + N 35 </v>
          </cell>
          <cell r="C337" t="str">
            <v>Span</v>
          </cell>
          <cell r="D337">
            <v>43407</v>
          </cell>
          <cell r="E337">
            <v>11500</v>
          </cell>
          <cell r="F337">
            <v>12650.000000000002</v>
          </cell>
          <cell r="G337">
            <v>12600</v>
          </cell>
          <cell r="H337">
            <v>0.4</v>
          </cell>
        </row>
        <row r="338">
          <cell r="A338" t="str">
            <v>bmk13535</v>
          </cell>
          <cell r="B338" t="str">
            <v xml:space="preserve">  Bongkar TM 1 x A3C 35  + N 35 </v>
          </cell>
          <cell r="C338" t="str">
            <v>Span</v>
          </cell>
          <cell r="D338">
            <v>33072</v>
          </cell>
          <cell r="E338">
            <v>8800</v>
          </cell>
          <cell r="F338">
            <v>9680</v>
          </cell>
          <cell r="G338">
            <v>9600</v>
          </cell>
          <cell r="H338">
            <v>0.4</v>
          </cell>
        </row>
        <row r="339">
          <cell r="A339" t="str">
            <v>bmk17</v>
          </cell>
          <cell r="B339" t="str">
            <v xml:space="preserve">  Bongkar TM 1 x A3C 70 </v>
          </cell>
          <cell r="C339" t="str">
            <v>Span</v>
          </cell>
          <cell r="D339">
            <v>27906</v>
          </cell>
          <cell r="E339">
            <v>7400</v>
          </cell>
          <cell r="F339">
            <v>8140.0000000000009</v>
          </cell>
          <cell r="G339">
            <v>8100</v>
          </cell>
          <cell r="H339">
            <v>0.4</v>
          </cell>
        </row>
        <row r="340">
          <cell r="A340" t="str">
            <v>bmk15</v>
          </cell>
          <cell r="B340" t="str">
            <v xml:space="preserve">  Bongkar TM 1 x A3C 50 </v>
          </cell>
          <cell r="C340" t="str">
            <v>Span</v>
          </cell>
          <cell r="D340">
            <v>27906</v>
          </cell>
          <cell r="E340">
            <v>7400</v>
          </cell>
          <cell r="F340">
            <v>8140.0000000000009</v>
          </cell>
          <cell r="G340">
            <v>8100</v>
          </cell>
          <cell r="H340">
            <v>0.4</v>
          </cell>
        </row>
        <row r="341">
          <cell r="A341" t="str">
            <v>bmk135</v>
          </cell>
          <cell r="B341" t="str">
            <v xml:space="preserve">  Bongkar TM 1 x A3C 35 </v>
          </cell>
          <cell r="C341" t="str">
            <v>Span</v>
          </cell>
          <cell r="D341">
            <v>22737</v>
          </cell>
          <cell r="E341">
            <v>6000</v>
          </cell>
          <cell r="F341">
            <v>6600.0000000000009</v>
          </cell>
          <cell r="G341">
            <v>6600</v>
          </cell>
          <cell r="H341">
            <v>0.4</v>
          </cell>
        </row>
        <row r="342">
          <cell r="A342" t="str">
            <v>bmk115</v>
          </cell>
          <cell r="B342" t="str">
            <v xml:space="preserve">  Bongkar TM 1 x A3C 150 </v>
          </cell>
          <cell r="C342" t="str">
            <v>Span</v>
          </cell>
          <cell r="D342">
            <v>29455.5</v>
          </cell>
          <cell r="E342">
            <v>7800</v>
          </cell>
          <cell r="F342">
            <v>8580</v>
          </cell>
          <cell r="G342">
            <v>8500</v>
          </cell>
          <cell r="H342">
            <v>0.4</v>
          </cell>
        </row>
        <row r="343">
          <cell r="A343" t="str">
            <v>bmk350</v>
          </cell>
          <cell r="B343" t="str">
            <v xml:space="preserve">  Bongkar TM 3 x A3C 50</v>
          </cell>
          <cell r="C343" t="str">
            <v>Span</v>
          </cell>
          <cell r="D343">
            <v>29455.5</v>
          </cell>
          <cell r="E343">
            <v>16000</v>
          </cell>
          <cell r="F343">
            <v>17600</v>
          </cell>
          <cell r="G343">
            <v>17600</v>
          </cell>
          <cell r="H343">
            <v>0.4</v>
          </cell>
        </row>
        <row r="344">
          <cell r="A344" t="str">
            <v>bmk124</v>
          </cell>
          <cell r="B344" t="str">
            <v xml:space="preserve">  Bongkar TM 1 x A3C 240</v>
          </cell>
          <cell r="C344" t="str">
            <v>Span</v>
          </cell>
          <cell r="D344">
            <v>32038.5</v>
          </cell>
          <cell r="E344">
            <v>8800</v>
          </cell>
          <cell r="F344">
            <v>9680</v>
          </cell>
          <cell r="G344">
            <v>9600</v>
          </cell>
          <cell r="H344">
            <v>0.4</v>
          </cell>
        </row>
        <row r="345">
          <cell r="A345" t="str">
            <v>bnt17</v>
          </cell>
          <cell r="B345" t="str">
            <v xml:space="preserve">  Bongkar Netral 1 x A3C 70 </v>
          </cell>
          <cell r="C345" t="str">
            <v>Span</v>
          </cell>
          <cell r="D345">
            <v>27906</v>
          </cell>
          <cell r="E345">
            <v>7400</v>
          </cell>
          <cell r="F345">
            <v>8140.0000000000009</v>
          </cell>
          <cell r="G345">
            <v>8100</v>
          </cell>
          <cell r="H345">
            <v>0.4</v>
          </cell>
        </row>
        <row r="346">
          <cell r="A346" t="str">
            <v>bnt15</v>
          </cell>
          <cell r="B346" t="str">
            <v xml:space="preserve">  Bongkar Netral 1 x A3C 50 </v>
          </cell>
          <cell r="C346" t="str">
            <v>Span</v>
          </cell>
          <cell r="D346">
            <v>27906</v>
          </cell>
          <cell r="E346">
            <v>7400</v>
          </cell>
          <cell r="F346">
            <v>8140.0000000000009</v>
          </cell>
          <cell r="G346">
            <v>8100</v>
          </cell>
          <cell r="H346">
            <v>0.4</v>
          </cell>
        </row>
        <row r="347">
          <cell r="A347" t="str">
            <v>bnt135</v>
          </cell>
          <cell r="B347" t="str">
            <v xml:space="preserve">  Bongkar Netral 1 x A3C 35 </v>
          </cell>
          <cell r="C347" t="str">
            <v>Span</v>
          </cell>
          <cell r="D347">
            <v>22737</v>
          </cell>
          <cell r="E347">
            <v>6000</v>
          </cell>
          <cell r="F347">
            <v>6600.0000000000009</v>
          </cell>
          <cell r="G347">
            <v>6600</v>
          </cell>
          <cell r="H347">
            <v>0.4</v>
          </cell>
        </row>
        <row r="348">
          <cell r="A348" t="str">
            <v>bnt115</v>
          </cell>
          <cell r="B348" t="str">
            <v xml:space="preserve">  Bongkar Netral 1 x A3C 150 </v>
          </cell>
          <cell r="C348" t="str">
            <v>Span</v>
          </cell>
          <cell r="D348">
            <v>29455.5</v>
          </cell>
          <cell r="E348">
            <v>7800</v>
          </cell>
          <cell r="F348">
            <v>8580</v>
          </cell>
          <cell r="G348">
            <v>8500</v>
          </cell>
          <cell r="H348">
            <v>0.4</v>
          </cell>
        </row>
        <row r="349">
          <cell r="A349" t="str">
            <v>bnt350</v>
          </cell>
          <cell r="B349" t="str">
            <v xml:space="preserve">  Bongkar Netral 3 x A3C 50</v>
          </cell>
          <cell r="C349" t="str">
            <v>Span</v>
          </cell>
          <cell r="D349">
            <v>29455.8</v>
          </cell>
          <cell r="E349">
            <v>16000</v>
          </cell>
          <cell r="F349">
            <v>17600</v>
          </cell>
          <cell r="G349">
            <v>17600</v>
          </cell>
          <cell r="H349">
            <v>0.4</v>
          </cell>
        </row>
        <row r="350">
          <cell r="A350" t="str">
            <v>bnt124</v>
          </cell>
          <cell r="B350" t="str">
            <v xml:space="preserve">  Bongkar Netral 1 x A3C 240</v>
          </cell>
          <cell r="C350" t="str">
            <v>Span</v>
          </cell>
          <cell r="D350">
            <v>32038.5</v>
          </cell>
          <cell r="E350">
            <v>8800</v>
          </cell>
          <cell r="F350">
            <v>9680</v>
          </cell>
          <cell r="G350">
            <v>9600</v>
          </cell>
          <cell r="H350">
            <v>0.4</v>
          </cell>
        </row>
        <row r="351">
          <cell r="A351" t="str">
            <v>bnt125</v>
          </cell>
          <cell r="B351" t="str">
            <v>Bongkar Netral 1 x A3C 25</v>
          </cell>
          <cell r="C351" t="str">
            <v>Span</v>
          </cell>
          <cell r="D351">
            <v>17500</v>
          </cell>
          <cell r="E351">
            <v>2800</v>
          </cell>
          <cell r="F351">
            <v>3080.0000000000005</v>
          </cell>
          <cell r="G351">
            <v>3000</v>
          </cell>
          <cell r="H351">
            <v>0.4</v>
          </cell>
        </row>
        <row r="352">
          <cell r="E352">
            <v>0</v>
          </cell>
          <cell r="F352">
            <v>0</v>
          </cell>
          <cell r="G352">
            <v>0</v>
          </cell>
        </row>
        <row r="353">
          <cell r="B353" t="str">
            <v>UPAH BORONGAN PEKERJAAN JTR 220 V</v>
          </cell>
          <cell r="E353">
            <v>0</v>
          </cell>
          <cell r="F353">
            <v>0</v>
          </cell>
          <cell r="G353">
            <v>0</v>
          </cell>
        </row>
        <row r="354">
          <cell r="B354" t="str">
            <v>PEMASANGAN PERLENGKAPAN PADA TIANG</v>
          </cell>
          <cell r="E354">
            <v>0</v>
          </cell>
          <cell r="F354">
            <v>0</v>
          </cell>
          <cell r="G354">
            <v>0</v>
          </cell>
        </row>
        <row r="355">
          <cell r="A355" t="str">
            <v>J5</v>
          </cell>
          <cell r="B355" t="str">
            <v>J 5</v>
          </cell>
          <cell r="C355" t="str">
            <v>Unit</v>
          </cell>
          <cell r="D355">
            <v>8545</v>
          </cell>
          <cell r="E355">
            <v>3800</v>
          </cell>
          <cell r="F355">
            <v>4180</v>
          </cell>
          <cell r="G355">
            <v>4100</v>
          </cell>
          <cell r="H355">
            <v>0.45</v>
          </cell>
        </row>
        <row r="356">
          <cell r="A356" t="str">
            <v>J8</v>
          </cell>
          <cell r="B356" t="str">
            <v>J 8</v>
          </cell>
          <cell r="C356" t="str">
            <v>Unit</v>
          </cell>
          <cell r="D356">
            <v>8545</v>
          </cell>
          <cell r="E356">
            <v>3800</v>
          </cell>
          <cell r="F356">
            <v>4180</v>
          </cell>
          <cell r="G356">
            <v>4100</v>
          </cell>
          <cell r="H356">
            <v>0.45</v>
          </cell>
        </row>
        <row r="357">
          <cell r="A357" t="str">
            <v>J6X</v>
          </cell>
          <cell r="B357" t="str">
            <v>J 6X</v>
          </cell>
          <cell r="C357" t="str">
            <v>Unit</v>
          </cell>
          <cell r="D357">
            <v>8545</v>
          </cell>
          <cell r="E357">
            <v>3800</v>
          </cell>
          <cell r="F357">
            <v>4180</v>
          </cell>
          <cell r="G357">
            <v>4100</v>
          </cell>
          <cell r="H357">
            <v>0.45</v>
          </cell>
        </row>
        <row r="358">
          <cell r="A358" t="str">
            <v>J6</v>
          </cell>
          <cell r="B358" t="str">
            <v>J 6</v>
          </cell>
          <cell r="C358" t="str">
            <v>Unit</v>
          </cell>
          <cell r="D358">
            <v>11095</v>
          </cell>
          <cell r="E358">
            <v>4900</v>
          </cell>
          <cell r="F358">
            <v>5390</v>
          </cell>
          <cell r="G358">
            <v>5300</v>
          </cell>
          <cell r="H358">
            <v>0.45</v>
          </cell>
        </row>
        <row r="359">
          <cell r="A359" t="str">
            <v>J10</v>
          </cell>
          <cell r="B359" t="str">
            <v>J 10</v>
          </cell>
          <cell r="C359" t="str">
            <v>Unit</v>
          </cell>
          <cell r="D359">
            <v>14950</v>
          </cell>
          <cell r="E359">
            <v>6700</v>
          </cell>
          <cell r="F359">
            <v>7370.0000000000009</v>
          </cell>
          <cell r="G359">
            <v>7300</v>
          </cell>
          <cell r="H359">
            <v>0.45</v>
          </cell>
        </row>
        <row r="360">
          <cell r="E360">
            <v>0</v>
          </cell>
          <cell r="F360">
            <v>0</v>
          </cell>
          <cell r="G360">
            <v>0</v>
          </cell>
        </row>
        <row r="361">
          <cell r="A361" t="str">
            <v>BJ5</v>
          </cell>
          <cell r="B361" t="str">
            <v xml:space="preserve">  Bongkar J 5</v>
          </cell>
          <cell r="C361" t="str">
            <v>Unit</v>
          </cell>
          <cell r="D361">
            <v>5127</v>
          </cell>
          <cell r="E361">
            <v>1500</v>
          </cell>
          <cell r="F361">
            <v>1650.0000000000002</v>
          </cell>
          <cell r="G361">
            <v>1600</v>
          </cell>
          <cell r="H361">
            <v>0.4</v>
          </cell>
        </row>
        <row r="362">
          <cell r="A362" t="str">
            <v>BJ8</v>
          </cell>
          <cell r="B362" t="str">
            <v xml:space="preserve">  Bongkar J 8</v>
          </cell>
          <cell r="C362" t="str">
            <v>Unit</v>
          </cell>
          <cell r="D362">
            <v>5127</v>
          </cell>
          <cell r="E362">
            <v>1500</v>
          </cell>
          <cell r="F362">
            <v>1650.0000000000002</v>
          </cell>
          <cell r="G362">
            <v>1600</v>
          </cell>
          <cell r="H362">
            <v>0.4</v>
          </cell>
        </row>
        <row r="363">
          <cell r="A363" t="str">
            <v>Bj6x</v>
          </cell>
          <cell r="B363" t="str">
            <v xml:space="preserve">  Bongkar J 6X</v>
          </cell>
          <cell r="C363" t="str">
            <v>Unit</v>
          </cell>
          <cell r="D363">
            <v>5127</v>
          </cell>
          <cell r="E363">
            <v>1500</v>
          </cell>
          <cell r="F363">
            <v>1650.0000000000002</v>
          </cell>
          <cell r="G363">
            <v>1600</v>
          </cell>
          <cell r="H363">
            <v>0.4</v>
          </cell>
        </row>
        <row r="364">
          <cell r="A364" t="str">
            <v>BJ6</v>
          </cell>
          <cell r="B364" t="str">
            <v xml:space="preserve">  Bongkar J 6</v>
          </cell>
          <cell r="C364" t="str">
            <v>Unit</v>
          </cell>
          <cell r="D364">
            <v>6657</v>
          </cell>
          <cell r="E364">
            <v>1900</v>
          </cell>
          <cell r="F364">
            <v>2090</v>
          </cell>
          <cell r="G364">
            <v>2000</v>
          </cell>
          <cell r="H364">
            <v>0.4</v>
          </cell>
        </row>
        <row r="365">
          <cell r="A365" t="str">
            <v>BJ10</v>
          </cell>
          <cell r="B365" t="str">
            <v xml:space="preserve">  Bongkar J 10</v>
          </cell>
          <cell r="C365" t="str">
            <v>Unit</v>
          </cell>
          <cell r="D365">
            <v>8970</v>
          </cell>
          <cell r="E365">
            <v>2600</v>
          </cell>
          <cell r="F365">
            <v>2860.0000000000005</v>
          </cell>
          <cell r="G365">
            <v>2800</v>
          </cell>
          <cell r="H365">
            <v>0.4</v>
          </cell>
        </row>
        <row r="366">
          <cell r="E366">
            <v>0</v>
          </cell>
          <cell r="F366">
            <v>0</v>
          </cell>
          <cell r="G366">
            <v>0</v>
          </cell>
        </row>
        <row r="367">
          <cell r="B367" t="str">
            <v>PEMASANGAN PERLENGKAPAN PADA TIANG</v>
          </cell>
          <cell r="E367">
            <v>0</v>
          </cell>
          <cell r="F367">
            <v>0</v>
          </cell>
          <cell r="G367">
            <v>0</v>
          </cell>
        </row>
        <row r="368">
          <cell r="B368" t="str">
            <v>DENGAN TWISTED CABLE</v>
          </cell>
          <cell r="E368">
            <v>0</v>
          </cell>
          <cell r="F368">
            <v>0</v>
          </cell>
          <cell r="G368">
            <v>0</v>
          </cell>
        </row>
        <row r="369">
          <cell r="A369" t="str">
            <v>J5T</v>
          </cell>
          <cell r="B369" t="str">
            <v>J 5 T</v>
          </cell>
          <cell r="C369" t="str">
            <v>Unit</v>
          </cell>
          <cell r="D369">
            <v>8545</v>
          </cell>
          <cell r="E369">
            <v>3800</v>
          </cell>
          <cell r="F369">
            <v>4180</v>
          </cell>
          <cell r="G369">
            <v>4100</v>
          </cell>
          <cell r="H369">
            <v>0.45</v>
          </cell>
        </row>
        <row r="370">
          <cell r="A370" t="str">
            <v>J2</v>
          </cell>
          <cell r="B370" t="str">
            <v>J 2</v>
          </cell>
          <cell r="C370" t="str">
            <v>Unit</v>
          </cell>
          <cell r="D370">
            <v>8545</v>
          </cell>
          <cell r="E370">
            <v>3800</v>
          </cell>
          <cell r="F370">
            <v>4180</v>
          </cell>
          <cell r="G370">
            <v>4100</v>
          </cell>
          <cell r="H370">
            <v>0.45</v>
          </cell>
        </row>
        <row r="371">
          <cell r="A371" t="str">
            <v>b13bd</v>
          </cell>
          <cell r="B371" t="str">
            <v>B 13 B</v>
          </cell>
          <cell r="C371" t="str">
            <v>Unit</v>
          </cell>
          <cell r="D371">
            <v>8545</v>
          </cell>
          <cell r="E371">
            <v>3800</v>
          </cell>
          <cell r="F371">
            <v>4180</v>
          </cell>
          <cell r="G371">
            <v>4100</v>
          </cell>
          <cell r="H371">
            <v>0.45</v>
          </cell>
        </row>
        <row r="372">
          <cell r="A372" t="str">
            <v>15b</v>
          </cell>
          <cell r="B372" t="str">
            <v>B15 B / D</v>
          </cell>
          <cell r="C372" t="str">
            <v>Unit</v>
          </cell>
          <cell r="D372">
            <v>8545</v>
          </cell>
          <cell r="E372">
            <v>3800</v>
          </cell>
          <cell r="F372">
            <v>4180</v>
          </cell>
          <cell r="G372">
            <v>4100</v>
          </cell>
          <cell r="H372">
            <v>0.45</v>
          </cell>
        </row>
        <row r="373">
          <cell r="A373" t="str">
            <v>J7T</v>
          </cell>
          <cell r="B373" t="str">
            <v>J 7 T</v>
          </cell>
          <cell r="C373" t="str">
            <v>Unit</v>
          </cell>
          <cell r="D373">
            <v>8545</v>
          </cell>
          <cell r="E373">
            <v>3800</v>
          </cell>
          <cell r="F373">
            <v>4180</v>
          </cell>
          <cell r="G373">
            <v>4100</v>
          </cell>
          <cell r="H373">
            <v>0.45</v>
          </cell>
        </row>
        <row r="374">
          <cell r="A374" t="str">
            <v>j3</v>
          </cell>
          <cell r="B374" t="str">
            <v>J 3</v>
          </cell>
          <cell r="C374" t="str">
            <v>Unit</v>
          </cell>
          <cell r="D374">
            <v>8545</v>
          </cell>
          <cell r="E374">
            <v>3800</v>
          </cell>
          <cell r="F374">
            <v>4180</v>
          </cell>
          <cell r="G374">
            <v>4100</v>
          </cell>
          <cell r="H374">
            <v>0.45</v>
          </cell>
        </row>
        <row r="375">
          <cell r="A375" t="str">
            <v>J6T</v>
          </cell>
          <cell r="B375" t="str">
            <v>J 6 T</v>
          </cell>
          <cell r="C375" t="str">
            <v>Unit</v>
          </cell>
          <cell r="D375">
            <v>11095</v>
          </cell>
          <cell r="E375">
            <v>4900</v>
          </cell>
          <cell r="F375">
            <v>5390</v>
          </cell>
          <cell r="G375">
            <v>5300</v>
          </cell>
          <cell r="H375">
            <v>0.45</v>
          </cell>
        </row>
        <row r="376">
          <cell r="A376" t="str">
            <v>16bd</v>
          </cell>
          <cell r="B376" t="str">
            <v>B 16 B / D</v>
          </cell>
          <cell r="C376" t="str">
            <v>Unit</v>
          </cell>
          <cell r="D376">
            <v>11095</v>
          </cell>
          <cell r="E376">
            <v>4900</v>
          </cell>
          <cell r="F376">
            <v>5390</v>
          </cell>
          <cell r="G376">
            <v>5300</v>
          </cell>
          <cell r="H376">
            <v>0.45</v>
          </cell>
        </row>
        <row r="377">
          <cell r="A377" t="str">
            <v>J4</v>
          </cell>
          <cell r="B377" t="str">
            <v>J 4</v>
          </cell>
          <cell r="C377" t="str">
            <v>Unit</v>
          </cell>
          <cell r="D377">
            <v>11095</v>
          </cell>
          <cell r="E377">
            <v>4900</v>
          </cell>
          <cell r="F377">
            <v>5390</v>
          </cell>
          <cell r="G377">
            <v>5300</v>
          </cell>
          <cell r="H377">
            <v>0.45</v>
          </cell>
        </row>
        <row r="378">
          <cell r="A378" t="str">
            <v>J4A</v>
          </cell>
          <cell r="B378" t="str">
            <v>J 4 A</v>
          </cell>
          <cell r="C378" t="str">
            <v>Unit</v>
          </cell>
          <cell r="D378">
            <v>6200</v>
          </cell>
          <cell r="E378">
            <v>2700</v>
          </cell>
          <cell r="F378">
            <v>2970.0000000000005</v>
          </cell>
          <cell r="G378">
            <v>2900</v>
          </cell>
          <cell r="H378">
            <v>0.45</v>
          </cell>
        </row>
        <row r="379">
          <cell r="A379" t="str">
            <v>MJ6T</v>
          </cell>
          <cell r="B379" t="str">
            <v>MJ 6 T</v>
          </cell>
          <cell r="C379" t="str">
            <v>Unit</v>
          </cell>
          <cell r="D379">
            <v>6200</v>
          </cell>
          <cell r="E379">
            <v>2700</v>
          </cell>
          <cell r="F379">
            <v>2970.0000000000005</v>
          </cell>
          <cell r="G379">
            <v>2900</v>
          </cell>
          <cell r="H379">
            <v>0.45</v>
          </cell>
        </row>
        <row r="380">
          <cell r="A380" t="str">
            <v>B71B</v>
          </cell>
          <cell r="B380" t="str">
            <v>B 71 B</v>
          </cell>
          <cell r="C380" t="str">
            <v>Unit</v>
          </cell>
          <cell r="D380">
            <v>8545</v>
          </cell>
          <cell r="E380">
            <v>3800</v>
          </cell>
          <cell r="F380">
            <v>4180</v>
          </cell>
          <cell r="G380">
            <v>4100</v>
          </cell>
          <cell r="H380">
            <v>0.45</v>
          </cell>
        </row>
        <row r="381">
          <cell r="F381">
            <v>0</v>
          </cell>
          <cell r="G381">
            <v>0</v>
          </cell>
        </row>
        <row r="382">
          <cell r="A382" t="str">
            <v>bJ5T</v>
          </cell>
          <cell r="B382" t="str">
            <v xml:space="preserve">  Bongkar  J 5 T</v>
          </cell>
          <cell r="C382" t="str">
            <v>Unit</v>
          </cell>
          <cell r="D382">
            <v>5127</v>
          </cell>
          <cell r="E382">
            <v>1500</v>
          </cell>
          <cell r="F382">
            <v>1650.0000000000002</v>
          </cell>
          <cell r="G382">
            <v>1600</v>
          </cell>
          <cell r="H382">
            <v>0.4</v>
          </cell>
        </row>
        <row r="383">
          <cell r="A383" t="str">
            <v>bJ2</v>
          </cell>
          <cell r="B383" t="str">
            <v xml:space="preserve">  Bongkar  J 2</v>
          </cell>
          <cell r="C383" t="str">
            <v>Unit</v>
          </cell>
          <cell r="D383">
            <v>5127</v>
          </cell>
          <cell r="E383">
            <v>1500</v>
          </cell>
          <cell r="F383">
            <v>1650.0000000000002</v>
          </cell>
          <cell r="G383">
            <v>1600</v>
          </cell>
          <cell r="H383">
            <v>0.4</v>
          </cell>
        </row>
        <row r="384">
          <cell r="A384" t="str">
            <v>b13bd</v>
          </cell>
          <cell r="B384" t="str">
            <v xml:space="preserve">  Bongkar   B 13   B / D</v>
          </cell>
          <cell r="C384" t="str">
            <v>Unit</v>
          </cell>
          <cell r="D384">
            <v>5127</v>
          </cell>
          <cell r="E384">
            <v>1500</v>
          </cell>
          <cell r="F384">
            <v>1650.0000000000002</v>
          </cell>
          <cell r="G384">
            <v>1600</v>
          </cell>
          <cell r="H384">
            <v>0.4</v>
          </cell>
        </row>
        <row r="385">
          <cell r="A385" t="str">
            <v>b15bd</v>
          </cell>
          <cell r="B385" t="str">
            <v xml:space="preserve">  Bongkar   B 15   B / D</v>
          </cell>
          <cell r="C385" t="str">
            <v>Unit</v>
          </cell>
          <cell r="D385">
            <v>5127</v>
          </cell>
          <cell r="E385">
            <v>1500</v>
          </cell>
          <cell r="F385">
            <v>1650.0000000000002</v>
          </cell>
          <cell r="G385">
            <v>1600</v>
          </cell>
          <cell r="H385">
            <v>0.4</v>
          </cell>
        </row>
        <row r="386">
          <cell r="A386" t="str">
            <v>bj3</v>
          </cell>
          <cell r="B386" t="str">
            <v xml:space="preserve">  Bongkar   J 3</v>
          </cell>
          <cell r="C386" t="str">
            <v>Unit</v>
          </cell>
          <cell r="D386">
            <v>5127</v>
          </cell>
          <cell r="E386">
            <v>1500</v>
          </cell>
          <cell r="F386">
            <v>1650.0000000000002</v>
          </cell>
          <cell r="G386">
            <v>1600</v>
          </cell>
          <cell r="H386">
            <v>0.4</v>
          </cell>
        </row>
        <row r="387">
          <cell r="A387" t="str">
            <v>bj7T</v>
          </cell>
          <cell r="B387" t="str">
            <v xml:space="preserve">  Bongkar   J 7 T</v>
          </cell>
          <cell r="C387" t="str">
            <v>Unit</v>
          </cell>
          <cell r="D387">
            <v>5127</v>
          </cell>
          <cell r="E387">
            <v>1500</v>
          </cell>
          <cell r="F387">
            <v>1650.0000000000002</v>
          </cell>
          <cell r="G387">
            <v>1600</v>
          </cell>
          <cell r="H387">
            <v>0.4</v>
          </cell>
        </row>
        <row r="388">
          <cell r="A388" t="str">
            <v>bJ6T</v>
          </cell>
          <cell r="B388" t="str">
            <v xml:space="preserve">  Bongkar  J 6 T</v>
          </cell>
          <cell r="C388" t="str">
            <v>Unit</v>
          </cell>
          <cell r="D388">
            <v>6657</v>
          </cell>
          <cell r="E388">
            <v>1900</v>
          </cell>
          <cell r="F388">
            <v>2090</v>
          </cell>
          <cell r="G388">
            <v>2000</v>
          </cell>
          <cell r="H388">
            <v>0.4</v>
          </cell>
        </row>
        <row r="389">
          <cell r="A389" t="str">
            <v>bJ4</v>
          </cell>
          <cell r="B389" t="str">
            <v xml:space="preserve">  Bongkar  J 4</v>
          </cell>
          <cell r="C389" t="str">
            <v>Unit</v>
          </cell>
          <cell r="D389">
            <v>6657</v>
          </cell>
          <cell r="E389">
            <v>1900</v>
          </cell>
          <cell r="F389">
            <v>2090</v>
          </cell>
          <cell r="G389">
            <v>2000</v>
          </cell>
          <cell r="H389">
            <v>0.4</v>
          </cell>
        </row>
        <row r="390">
          <cell r="A390" t="str">
            <v>b16b</v>
          </cell>
          <cell r="B390" t="str">
            <v xml:space="preserve">  Bongkar   B 16   B / D, J 4, J 6 T</v>
          </cell>
          <cell r="C390" t="str">
            <v>Unit</v>
          </cell>
          <cell r="D390">
            <v>6657</v>
          </cell>
          <cell r="E390">
            <v>1900</v>
          </cell>
          <cell r="F390">
            <v>2090</v>
          </cell>
          <cell r="G390">
            <v>2000</v>
          </cell>
          <cell r="H390">
            <v>0.4</v>
          </cell>
        </row>
        <row r="391">
          <cell r="A391" t="str">
            <v>bMJ6T</v>
          </cell>
          <cell r="B391" t="str">
            <v xml:space="preserve">  Bongkar  MJ 6 T</v>
          </cell>
          <cell r="C391" t="str">
            <v>Unit</v>
          </cell>
          <cell r="D391">
            <v>3720</v>
          </cell>
          <cell r="E391">
            <v>1000</v>
          </cell>
          <cell r="F391">
            <v>1100</v>
          </cell>
          <cell r="G391">
            <v>1100</v>
          </cell>
          <cell r="H391">
            <v>0.4</v>
          </cell>
        </row>
        <row r="392">
          <cell r="A392" t="str">
            <v>bJ4a</v>
          </cell>
          <cell r="B392" t="str">
            <v xml:space="preserve">  Bongkar J 4 A </v>
          </cell>
          <cell r="C392" t="str">
            <v>Unit</v>
          </cell>
          <cell r="D392">
            <v>3720</v>
          </cell>
          <cell r="E392">
            <v>1500</v>
          </cell>
          <cell r="F392">
            <v>1650.0000000000002</v>
          </cell>
          <cell r="G392">
            <v>1600</v>
          </cell>
          <cell r="H392">
            <v>0.4</v>
          </cell>
        </row>
        <row r="393">
          <cell r="A393" t="str">
            <v>bB71B</v>
          </cell>
          <cell r="B393" t="str">
            <v xml:space="preserve">  Bongkar   B 71   B</v>
          </cell>
          <cell r="C393" t="str">
            <v>Unit</v>
          </cell>
          <cell r="D393">
            <v>5127</v>
          </cell>
          <cell r="E393">
            <v>1500</v>
          </cell>
          <cell r="F393">
            <v>1650.0000000000002</v>
          </cell>
          <cell r="G393">
            <v>1600</v>
          </cell>
          <cell r="H393">
            <v>0.4</v>
          </cell>
        </row>
        <row r="394">
          <cell r="F394">
            <v>0</v>
          </cell>
          <cell r="G394">
            <v>0</v>
          </cell>
        </row>
        <row r="395">
          <cell r="B395" t="str">
            <v>PENARIKAN HANTARAN JTR u/50 METER</v>
          </cell>
          <cell r="E395">
            <v>0</v>
          </cell>
          <cell r="F395">
            <v>0</v>
          </cell>
          <cell r="G395">
            <v>0</v>
          </cell>
        </row>
        <row r="396">
          <cell r="B396" t="str">
            <v>PENARIKAN KAWAT</v>
          </cell>
          <cell r="E396">
            <v>0</v>
          </cell>
          <cell r="F396">
            <v>0</v>
          </cell>
          <cell r="G396">
            <v>0</v>
          </cell>
        </row>
        <row r="397">
          <cell r="A397" t="str">
            <v>rk277</v>
          </cell>
          <cell r="B397" t="str">
            <v xml:space="preserve">Tarik TR 2 x A3C 70  + N  70 </v>
          </cell>
          <cell r="C397" t="str">
            <v>Span</v>
          </cell>
          <cell r="D397">
            <v>89570</v>
          </cell>
          <cell r="E397">
            <v>35800</v>
          </cell>
          <cell r="F397">
            <v>39380</v>
          </cell>
          <cell r="G397">
            <v>39300</v>
          </cell>
          <cell r="H397">
            <v>0.4</v>
          </cell>
        </row>
        <row r="398">
          <cell r="A398" t="str">
            <v>rk2735</v>
          </cell>
          <cell r="B398" t="str">
            <v xml:space="preserve">Tarik TR 2 x A3C 70  + N  35 </v>
          </cell>
          <cell r="C398" t="str">
            <v>Span</v>
          </cell>
          <cell r="D398">
            <v>80960</v>
          </cell>
          <cell r="E398">
            <v>32300</v>
          </cell>
          <cell r="F398">
            <v>35530</v>
          </cell>
          <cell r="G398">
            <v>35500</v>
          </cell>
          <cell r="H398">
            <v>0.4</v>
          </cell>
        </row>
        <row r="399">
          <cell r="A399" t="str">
            <v>rk3735</v>
          </cell>
          <cell r="B399" t="str">
            <v xml:space="preserve">Tarik TR 3 x A3C 70  + N  35 </v>
          </cell>
          <cell r="C399" t="str">
            <v>Span</v>
          </cell>
          <cell r="D399">
            <v>106795</v>
          </cell>
          <cell r="E399">
            <v>42700</v>
          </cell>
          <cell r="F399">
            <v>46970.000000000007</v>
          </cell>
          <cell r="G399">
            <v>46900</v>
          </cell>
          <cell r="H399">
            <v>0.4</v>
          </cell>
        </row>
        <row r="400">
          <cell r="A400" t="str">
            <v>rk377</v>
          </cell>
          <cell r="B400" t="str">
            <v>Tarik TR 3 x A3C 70  + N  70</v>
          </cell>
          <cell r="C400" t="str">
            <v>Span</v>
          </cell>
          <cell r="D400">
            <v>110000</v>
          </cell>
          <cell r="E400">
            <v>44000</v>
          </cell>
          <cell r="F400">
            <v>48400.000000000007</v>
          </cell>
          <cell r="G400">
            <v>48400</v>
          </cell>
          <cell r="H400">
            <v>0.4</v>
          </cell>
        </row>
        <row r="401">
          <cell r="A401" t="str">
            <v>rk27</v>
          </cell>
          <cell r="B401" t="str">
            <v xml:space="preserve">Tarik TR 2 x A3C 70 </v>
          </cell>
          <cell r="C401" t="str">
            <v>Span</v>
          </cell>
          <cell r="D401">
            <v>63735</v>
          </cell>
          <cell r="E401">
            <v>25400</v>
          </cell>
          <cell r="F401">
            <v>27940.000000000004</v>
          </cell>
          <cell r="G401">
            <v>27900</v>
          </cell>
          <cell r="H401">
            <v>0.4</v>
          </cell>
        </row>
        <row r="402">
          <cell r="A402" t="str">
            <v>rk25555</v>
          </cell>
          <cell r="B402" t="str">
            <v xml:space="preserve">Tarik TR 2 x A3C 55  + N  55 </v>
          </cell>
          <cell r="C402" t="str">
            <v>Span</v>
          </cell>
          <cell r="D402">
            <v>55120</v>
          </cell>
          <cell r="E402">
            <v>22000</v>
          </cell>
          <cell r="F402">
            <v>24200.000000000004</v>
          </cell>
          <cell r="G402">
            <v>24200</v>
          </cell>
          <cell r="H402">
            <v>0.4</v>
          </cell>
        </row>
        <row r="403">
          <cell r="A403" t="str">
            <v>rk255</v>
          </cell>
          <cell r="B403" t="str">
            <v xml:space="preserve">Tarik TR 2 x A3C 55 </v>
          </cell>
          <cell r="C403" t="str">
            <v>Span</v>
          </cell>
          <cell r="D403">
            <v>46510</v>
          </cell>
          <cell r="E403">
            <v>18600</v>
          </cell>
          <cell r="F403">
            <v>20460</v>
          </cell>
          <cell r="G403">
            <v>20400</v>
          </cell>
          <cell r="H403">
            <v>0.4</v>
          </cell>
        </row>
        <row r="404">
          <cell r="A404" t="str">
            <v>rk235</v>
          </cell>
          <cell r="B404" t="str">
            <v xml:space="preserve">Tarik TR 2 x A3C 35 </v>
          </cell>
          <cell r="C404" t="str">
            <v>Span</v>
          </cell>
          <cell r="D404">
            <v>41340</v>
          </cell>
          <cell r="E404">
            <v>16500</v>
          </cell>
          <cell r="F404">
            <v>18150</v>
          </cell>
          <cell r="G404">
            <v>18100</v>
          </cell>
          <cell r="H404">
            <v>0.4</v>
          </cell>
        </row>
        <row r="405">
          <cell r="A405" t="str">
            <v>rk335</v>
          </cell>
          <cell r="B405" t="str">
            <v>Tarik TR 3 x A3C 35</v>
          </cell>
          <cell r="C405" t="str">
            <v>Span</v>
          </cell>
          <cell r="D405">
            <v>62010</v>
          </cell>
          <cell r="E405">
            <v>19000</v>
          </cell>
          <cell r="F405">
            <v>20900</v>
          </cell>
          <cell r="G405">
            <v>20900</v>
          </cell>
          <cell r="H405">
            <v>0.4</v>
          </cell>
        </row>
        <row r="406">
          <cell r="A406" t="str">
            <v>rk33535</v>
          </cell>
          <cell r="B406" t="str">
            <v>Tarik TR 3 x A3C 35 + N 35</v>
          </cell>
          <cell r="C406" t="str">
            <v>Span</v>
          </cell>
          <cell r="D406">
            <v>82680</v>
          </cell>
          <cell r="E406">
            <v>24000</v>
          </cell>
          <cell r="F406">
            <v>26400.000000000004</v>
          </cell>
          <cell r="G406">
            <v>26400</v>
          </cell>
        </row>
        <row r="407">
          <cell r="A407" t="str">
            <v>rk225</v>
          </cell>
          <cell r="B407" t="str">
            <v xml:space="preserve">Tarik TR 2 x A3C 25 </v>
          </cell>
          <cell r="C407" t="str">
            <v>Span</v>
          </cell>
          <cell r="D407">
            <v>41340</v>
          </cell>
          <cell r="E407">
            <v>15000</v>
          </cell>
          <cell r="F407">
            <v>16500</v>
          </cell>
          <cell r="G407">
            <v>16500</v>
          </cell>
          <cell r="H407">
            <v>0.4</v>
          </cell>
        </row>
        <row r="408">
          <cell r="A408" t="str">
            <v>rk325</v>
          </cell>
          <cell r="B408" t="str">
            <v>Tarik TR 3 x A3C 25</v>
          </cell>
          <cell r="C408" t="str">
            <v>Span</v>
          </cell>
          <cell r="D408">
            <v>62010</v>
          </cell>
          <cell r="E408">
            <v>17000</v>
          </cell>
          <cell r="F408">
            <v>18700</v>
          </cell>
          <cell r="G408">
            <v>18700</v>
          </cell>
          <cell r="H408">
            <v>0.4</v>
          </cell>
        </row>
        <row r="409">
          <cell r="A409" t="str">
            <v>rk35555</v>
          </cell>
          <cell r="B409" t="str">
            <v>Tarik TR 3 x A3C 55 + N 55</v>
          </cell>
          <cell r="C409" t="str">
            <v>Span</v>
          </cell>
          <cell r="D409">
            <v>93020</v>
          </cell>
          <cell r="E409">
            <v>24000</v>
          </cell>
          <cell r="F409">
            <v>26400.000000000004</v>
          </cell>
          <cell r="G409">
            <v>26400</v>
          </cell>
        </row>
        <row r="410">
          <cell r="A410" t="str">
            <v>rk275</v>
          </cell>
          <cell r="B410" t="str">
            <v xml:space="preserve">Tarik TR 2 x A3C 70  + N  50 </v>
          </cell>
          <cell r="C410" t="str">
            <v>Span</v>
          </cell>
          <cell r="E410">
            <v>32300</v>
          </cell>
          <cell r="F410">
            <v>35530</v>
          </cell>
          <cell r="G410">
            <v>35500</v>
          </cell>
        </row>
        <row r="411">
          <cell r="E411">
            <v>0</v>
          </cell>
          <cell r="F411">
            <v>0</v>
          </cell>
          <cell r="G411">
            <v>0</v>
          </cell>
        </row>
        <row r="412">
          <cell r="A412" t="str">
            <v>srk277</v>
          </cell>
          <cell r="B412" t="str">
            <v xml:space="preserve">Saging TR 2 x A3C 70  + N  70 </v>
          </cell>
          <cell r="C412" t="str">
            <v>Span</v>
          </cell>
          <cell r="E412">
            <v>10740</v>
          </cell>
          <cell r="F412">
            <v>11814.000000000002</v>
          </cell>
          <cell r="G412">
            <v>11800</v>
          </cell>
          <cell r="H412">
            <v>0.4</v>
          </cell>
        </row>
        <row r="413">
          <cell r="A413" t="str">
            <v>srk2735</v>
          </cell>
          <cell r="B413" t="str">
            <v xml:space="preserve">Saging TR 2 x A3C 70  + N  35 </v>
          </cell>
          <cell r="C413" t="str">
            <v>Span</v>
          </cell>
          <cell r="E413">
            <v>9690</v>
          </cell>
          <cell r="F413">
            <v>10659</v>
          </cell>
          <cell r="G413">
            <v>10600</v>
          </cell>
          <cell r="H413">
            <v>0.4</v>
          </cell>
        </row>
        <row r="414">
          <cell r="A414" t="str">
            <v>srk3735</v>
          </cell>
          <cell r="B414" t="str">
            <v xml:space="preserve">Saging TR 3 x A3C 70  + N  35 </v>
          </cell>
          <cell r="C414" t="str">
            <v>Span</v>
          </cell>
          <cell r="E414">
            <v>12810</v>
          </cell>
          <cell r="F414">
            <v>14091.000000000002</v>
          </cell>
          <cell r="G414">
            <v>14000</v>
          </cell>
          <cell r="H414">
            <v>0.4</v>
          </cell>
        </row>
        <row r="415">
          <cell r="A415" t="str">
            <v>srk377</v>
          </cell>
          <cell r="B415" t="str">
            <v xml:space="preserve">Saging TR 3 x A3C 70  + N  70 </v>
          </cell>
          <cell r="C415" t="str">
            <v>Span</v>
          </cell>
          <cell r="E415">
            <v>13200</v>
          </cell>
          <cell r="F415">
            <v>14520.000000000002</v>
          </cell>
          <cell r="G415">
            <v>14500</v>
          </cell>
          <cell r="H415">
            <v>0.4</v>
          </cell>
        </row>
        <row r="416">
          <cell r="A416" t="str">
            <v>srk27</v>
          </cell>
          <cell r="B416" t="str">
            <v xml:space="preserve">Saging TR 2 x A3C 70 </v>
          </cell>
          <cell r="C416" t="str">
            <v>Span</v>
          </cell>
          <cell r="E416">
            <v>7620</v>
          </cell>
          <cell r="F416">
            <v>8382</v>
          </cell>
          <cell r="G416">
            <v>8300</v>
          </cell>
          <cell r="H416">
            <v>0.4</v>
          </cell>
        </row>
        <row r="417">
          <cell r="A417" t="str">
            <v>srk25555</v>
          </cell>
          <cell r="B417" t="str">
            <v xml:space="preserve">Saging TR 2 x A3C 55  + N  55 </v>
          </cell>
          <cell r="C417" t="str">
            <v>Span</v>
          </cell>
          <cell r="E417">
            <v>6600</v>
          </cell>
          <cell r="F417">
            <v>7260.0000000000009</v>
          </cell>
          <cell r="G417">
            <v>7200</v>
          </cell>
          <cell r="H417">
            <v>0.4</v>
          </cell>
        </row>
        <row r="418">
          <cell r="A418" t="str">
            <v>srk255</v>
          </cell>
          <cell r="B418" t="str">
            <v xml:space="preserve">Saging TR 2 x A3C 55 </v>
          </cell>
          <cell r="C418" t="str">
            <v>Span</v>
          </cell>
          <cell r="E418">
            <v>5580</v>
          </cell>
          <cell r="F418">
            <v>6138.0000000000009</v>
          </cell>
          <cell r="G418">
            <v>6100</v>
          </cell>
          <cell r="H418">
            <v>0.4</v>
          </cell>
        </row>
        <row r="419">
          <cell r="A419" t="str">
            <v>srk235</v>
          </cell>
          <cell r="B419" t="str">
            <v xml:space="preserve">Saging TR 2 x A3C 35 </v>
          </cell>
          <cell r="C419" t="str">
            <v>Span</v>
          </cell>
          <cell r="E419">
            <v>4950</v>
          </cell>
          <cell r="F419">
            <v>5445</v>
          </cell>
          <cell r="G419">
            <v>5400</v>
          </cell>
          <cell r="H419">
            <v>0.4</v>
          </cell>
        </row>
        <row r="420">
          <cell r="A420" t="str">
            <v>srk335</v>
          </cell>
          <cell r="B420" t="str">
            <v>Saging TR 3 x A3C 35</v>
          </cell>
          <cell r="C420" t="str">
            <v>Span</v>
          </cell>
          <cell r="E420">
            <v>5700</v>
          </cell>
          <cell r="F420">
            <v>6270.0000000000009</v>
          </cell>
          <cell r="G420">
            <v>6200</v>
          </cell>
          <cell r="H420">
            <v>0.4</v>
          </cell>
        </row>
        <row r="421">
          <cell r="A421" t="str">
            <v>srk33535</v>
          </cell>
          <cell r="B421" t="str">
            <v>Saging TR 3 x A3C 35 + N35</v>
          </cell>
          <cell r="C421" t="str">
            <v>Span</v>
          </cell>
          <cell r="E421">
            <v>7200</v>
          </cell>
          <cell r="F421">
            <v>7920.0000000000009</v>
          </cell>
          <cell r="G421">
            <v>7900</v>
          </cell>
          <cell r="H421">
            <v>0.4</v>
          </cell>
        </row>
        <row r="422">
          <cell r="A422" t="str">
            <v>srk225</v>
          </cell>
          <cell r="B422" t="str">
            <v xml:space="preserve">Saging TR 2 x A3C 35 </v>
          </cell>
          <cell r="C422" t="str">
            <v>Span</v>
          </cell>
          <cell r="E422">
            <v>4500</v>
          </cell>
          <cell r="F422">
            <v>4950</v>
          </cell>
          <cell r="G422">
            <v>4900</v>
          </cell>
          <cell r="H422">
            <v>0.4</v>
          </cell>
        </row>
        <row r="423">
          <cell r="A423" t="str">
            <v>srk325</v>
          </cell>
          <cell r="B423" t="str">
            <v>Saging TR 3 x A3C 25</v>
          </cell>
          <cell r="C423" t="str">
            <v>Span</v>
          </cell>
          <cell r="E423">
            <v>5100</v>
          </cell>
          <cell r="F423">
            <v>5610</v>
          </cell>
          <cell r="G423">
            <v>5600</v>
          </cell>
          <cell r="H423">
            <v>0.4</v>
          </cell>
        </row>
        <row r="424">
          <cell r="A424" t="str">
            <v>srk35555</v>
          </cell>
          <cell r="B424" t="str">
            <v>Saging TR 3 x A3C 55 + N55</v>
          </cell>
          <cell r="C424" t="str">
            <v>Span</v>
          </cell>
          <cell r="E424">
            <v>7200</v>
          </cell>
          <cell r="F424">
            <v>7920.0000000000009</v>
          </cell>
          <cell r="G424">
            <v>7900</v>
          </cell>
          <cell r="H424">
            <v>0.4</v>
          </cell>
        </row>
        <row r="425">
          <cell r="F425">
            <v>0</v>
          </cell>
          <cell r="G425">
            <v>0</v>
          </cell>
        </row>
        <row r="426">
          <cell r="A426" t="str">
            <v>brk277</v>
          </cell>
          <cell r="B426" t="str">
            <v xml:space="preserve">  Bongkar TR 2 x A3C 70  + N  70 </v>
          </cell>
          <cell r="C426" t="str">
            <v>Span</v>
          </cell>
          <cell r="D426">
            <v>53742</v>
          </cell>
          <cell r="E426">
            <v>14300</v>
          </cell>
          <cell r="F426">
            <v>15730.000000000002</v>
          </cell>
          <cell r="G426">
            <v>15700</v>
          </cell>
          <cell r="H426">
            <v>0.4</v>
          </cell>
        </row>
        <row r="427">
          <cell r="A427" t="str">
            <v>brk2735</v>
          </cell>
          <cell r="B427" t="str">
            <v xml:space="preserve">  Bongkar TR 2 x A3C 70  + N  35 </v>
          </cell>
          <cell r="C427" t="str">
            <v>Span</v>
          </cell>
          <cell r="D427">
            <v>48576</v>
          </cell>
          <cell r="E427">
            <v>12900</v>
          </cell>
          <cell r="F427">
            <v>14190.000000000002</v>
          </cell>
          <cell r="G427">
            <v>14100</v>
          </cell>
          <cell r="H427">
            <v>0.4</v>
          </cell>
        </row>
        <row r="428">
          <cell r="A428" t="str">
            <v>brk3735</v>
          </cell>
          <cell r="B428" t="str">
            <v xml:space="preserve">  Bongkar TR 3 x A3C 70  + N  35 </v>
          </cell>
          <cell r="C428" t="str">
            <v>Span</v>
          </cell>
          <cell r="D428">
            <v>64077</v>
          </cell>
          <cell r="E428">
            <v>17000</v>
          </cell>
          <cell r="F428">
            <v>18700</v>
          </cell>
          <cell r="G428">
            <v>18700</v>
          </cell>
          <cell r="H428">
            <v>0.4</v>
          </cell>
        </row>
        <row r="429">
          <cell r="A429" t="str">
            <v>brk377</v>
          </cell>
          <cell r="B429" t="str">
            <v xml:space="preserve">  Bongkar TR 3 x A3C 70  + N  70</v>
          </cell>
          <cell r="C429" t="str">
            <v>Span</v>
          </cell>
          <cell r="D429">
            <v>66000</v>
          </cell>
          <cell r="E429">
            <v>17600</v>
          </cell>
          <cell r="F429">
            <v>19360</v>
          </cell>
          <cell r="G429">
            <v>19300</v>
          </cell>
          <cell r="H429">
            <v>0.4</v>
          </cell>
        </row>
        <row r="430">
          <cell r="A430" t="str">
            <v>brk27</v>
          </cell>
          <cell r="B430" t="str">
            <v xml:space="preserve">  Bongkar TR 2 x A3C 70 </v>
          </cell>
          <cell r="C430" t="str">
            <v>Span</v>
          </cell>
          <cell r="D430">
            <v>38241</v>
          </cell>
          <cell r="E430">
            <v>10100</v>
          </cell>
          <cell r="F430">
            <v>11110</v>
          </cell>
          <cell r="G430">
            <v>11100</v>
          </cell>
          <cell r="H430">
            <v>0.4</v>
          </cell>
        </row>
        <row r="431">
          <cell r="A431" t="str">
            <v>brk25555</v>
          </cell>
          <cell r="B431" t="str">
            <v xml:space="preserve">  Bongkar TR 2 x A3C 55  + N  55 </v>
          </cell>
          <cell r="C431" t="str">
            <v>Span</v>
          </cell>
          <cell r="D431">
            <v>33072</v>
          </cell>
          <cell r="E431">
            <v>8800</v>
          </cell>
          <cell r="F431">
            <v>9680</v>
          </cell>
          <cell r="G431">
            <v>9600</v>
          </cell>
          <cell r="H431">
            <v>0.4</v>
          </cell>
        </row>
        <row r="432">
          <cell r="A432" t="str">
            <v>brk255</v>
          </cell>
          <cell r="B432" t="str">
            <v xml:space="preserve">  Bongkar TR 2 x A3C 55 </v>
          </cell>
          <cell r="C432" t="str">
            <v>Span</v>
          </cell>
          <cell r="D432">
            <v>27906</v>
          </cell>
          <cell r="E432">
            <v>7400</v>
          </cell>
          <cell r="F432">
            <v>8140.0000000000009</v>
          </cell>
          <cell r="G432">
            <v>8100</v>
          </cell>
          <cell r="H432">
            <v>0.4</v>
          </cell>
        </row>
        <row r="433">
          <cell r="A433" t="str">
            <v>brk235</v>
          </cell>
          <cell r="B433" t="str">
            <v xml:space="preserve">  Bongkar TR 2 x A3C 35 </v>
          </cell>
          <cell r="C433" t="str">
            <v>Span</v>
          </cell>
          <cell r="D433">
            <v>24804</v>
          </cell>
          <cell r="E433">
            <v>6600</v>
          </cell>
          <cell r="F433">
            <v>7260.0000000000009</v>
          </cell>
          <cell r="G433">
            <v>7200</v>
          </cell>
          <cell r="H433">
            <v>0.4</v>
          </cell>
        </row>
        <row r="434">
          <cell r="A434" t="str">
            <v>brk335</v>
          </cell>
          <cell r="B434" t="str">
            <v xml:space="preserve">  Bongkar TR 3 x A3C 35 mm3</v>
          </cell>
          <cell r="C434" t="str">
            <v>Span</v>
          </cell>
          <cell r="D434">
            <v>37206</v>
          </cell>
          <cell r="E434">
            <v>7600</v>
          </cell>
          <cell r="F434">
            <v>8360</v>
          </cell>
          <cell r="G434">
            <v>8300</v>
          </cell>
          <cell r="H434">
            <v>0.4</v>
          </cell>
        </row>
        <row r="435">
          <cell r="A435" t="str">
            <v>brk33535</v>
          </cell>
          <cell r="B435" t="str">
            <v xml:space="preserve">  Bongkar TR 3 x A3C 35 mm3 + N 35</v>
          </cell>
          <cell r="C435" t="str">
            <v>Span</v>
          </cell>
          <cell r="D435">
            <v>49608</v>
          </cell>
          <cell r="E435">
            <v>9600</v>
          </cell>
          <cell r="F435">
            <v>10560</v>
          </cell>
          <cell r="G435">
            <v>10500</v>
          </cell>
          <cell r="H435">
            <v>0.4</v>
          </cell>
        </row>
        <row r="436">
          <cell r="A436" t="str">
            <v>brk225</v>
          </cell>
          <cell r="B436" t="str">
            <v xml:space="preserve">  Bongkar TR 2 x A3C 25 </v>
          </cell>
          <cell r="C436" t="str">
            <v>Span</v>
          </cell>
          <cell r="D436">
            <v>24804</v>
          </cell>
          <cell r="E436">
            <v>6000</v>
          </cell>
          <cell r="F436">
            <v>6600.0000000000009</v>
          </cell>
          <cell r="G436">
            <v>6600</v>
          </cell>
          <cell r="H436">
            <v>0.4</v>
          </cell>
        </row>
        <row r="437">
          <cell r="A437" t="str">
            <v>brk325</v>
          </cell>
          <cell r="B437" t="str">
            <v xml:space="preserve">  Bongkar TR 3 x A3C 25 mm3</v>
          </cell>
          <cell r="C437" t="str">
            <v>Span</v>
          </cell>
          <cell r="D437">
            <v>37206</v>
          </cell>
          <cell r="E437">
            <v>6800</v>
          </cell>
          <cell r="F437">
            <v>7480.0000000000009</v>
          </cell>
          <cell r="G437">
            <v>7400</v>
          </cell>
          <cell r="H437">
            <v>0.4</v>
          </cell>
        </row>
        <row r="438">
          <cell r="A438" t="str">
            <v>brk35555</v>
          </cell>
          <cell r="B438" t="str">
            <v xml:space="preserve">  Bongkar TR 3 x A3C 55 mm3 + N 55</v>
          </cell>
          <cell r="C438" t="str">
            <v>Span</v>
          </cell>
          <cell r="D438">
            <v>55812</v>
          </cell>
          <cell r="E438">
            <v>9600</v>
          </cell>
          <cell r="F438">
            <v>10560</v>
          </cell>
          <cell r="G438">
            <v>10500</v>
          </cell>
          <cell r="H438">
            <v>0.4</v>
          </cell>
        </row>
        <row r="439">
          <cell r="A439" t="str">
            <v>brk275</v>
          </cell>
          <cell r="B439" t="str">
            <v xml:space="preserve">  Bongkar TR 2 x A3C 70  + N  50</v>
          </cell>
          <cell r="C439" t="str">
            <v>Span</v>
          </cell>
          <cell r="E439">
            <v>12900</v>
          </cell>
          <cell r="F439">
            <v>14190.000000000002</v>
          </cell>
          <cell r="G439">
            <v>14100</v>
          </cell>
        </row>
        <row r="440">
          <cell r="A440" t="str">
            <v>brk13515</v>
          </cell>
          <cell r="B440" t="str">
            <v xml:space="preserve">  Bongkar TR 1 x A3C 35  + 2 x 150 </v>
          </cell>
          <cell r="C440" t="str">
            <v>Span</v>
          </cell>
          <cell r="E440">
            <v>13500</v>
          </cell>
          <cell r="F440">
            <v>14850.000000000002</v>
          </cell>
          <cell r="G440">
            <v>14800</v>
          </cell>
        </row>
        <row r="441">
          <cell r="F441">
            <v>0</v>
          </cell>
          <cell r="G441">
            <v>0</v>
          </cell>
        </row>
        <row r="442">
          <cell r="B442" t="str">
            <v>PENARIKAN KABEL</v>
          </cell>
          <cell r="F442">
            <v>0</v>
          </cell>
          <cell r="G442">
            <v>0</v>
          </cell>
        </row>
        <row r="443">
          <cell r="A443" t="str">
            <v>RL375</v>
          </cell>
          <cell r="B443" t="str">
            <v>Tarik LVTC 3 x 70 + N 50 mm2</v>
          </cell>
          <cell r="C443" t="str">
            <v>Span</v>
          </cell>
          <cell r="D443">
            <v>89570</v>
          </cell>
          <cell r="E443">
            <v>35800</v>
          </cell>
          <cell r="F443">
            <v>39380</v>
          </cell>
          <cell r="G443">
            <v>39300</v>
          </cell>
          <cell r="H443">
            <v>0.4</v>
          </cell>
        </row>
        <row r="444">
          <cell r="A444" t="str">
            <v>RL377</v>
          </cell>
          <cell r="B444" t="str">
            <v>Tarik LVTC 3 x 70 + N 70 mm2</v>
          </cell>
          <cell r="C444" t="str">
            <v>Span</v>
          </cell>
          <cell r="D444">
            <v>89570</v>
          </cell>
          <cell r="E444">
            <v>35800</v>
          </cell>
          <cell r="F444">
            <v>39380</v>
          </cell>
          <cell r="G444">
            <v>39300</v>
          </cell>
          <cell r="H444">
            <v>0.4</v>
          </cell>
        </row>
        <row r="445">
          <cell r="A445" t="str">
            <v>RL275</v>
          </cell>
          <cell r="B445" t="str">
            <v>Tarik LVTC 2 x 70 + N 50 mm2</v>
          </cell>
          <cell r="C445" t="str">
            <v>Span</v>
          </cell>
          <cell r="D445">
            <v>72345</v>
          </cell>
          <cell r="E445">
            <v>28900</v>
          </cell>
          <cell r="F445">
            <v>31790.000000000004</v>
          </cell>
          <cell r="G445">
            <v>31700</v>
          </cell>
          <cell r="H445">
            <v>0.4</v>
          </cell>
        </row>
        <row r="446">
          <cell r="A446" t="str">
            <v>RL3535</v>
          </cell>
          <cell r="B446" t="str">
            <v xml:space="preserve">Tarik LVTC 3 x 50 + N 35 </v>
          </cell>
          <cell r="C446" t="str">
            <v>Span</v>
          </cell>
          <cell r="D446">
            <v>63735</v>
          </cell>
          <cell r="E446">
            <v>25400</v>
          </cell>
          <cell r="F446">
            <v>27940.000000000004</v>
          </cell>
          <cell r="G446">
            <v>27900</v>
          </cell>
          <cell r="H446">
            <v>0.4</v>
          </cell>
        </row>
        <row r="447">
          <cell r="A447" t="str">
            <v>RL255</v>
          </cell>
          <cell r="B447" t="str">
            <v xml:space="preserve">Tarik LVTC 2 x 50 + N 50 </v>
          </cell>
          <cell r="C447" t="str">
            <v>Span</v>
          </cell>
          <cell r="D447">
            <v>55120</v>
          </cell>
          <cell r="E447">
            <v>22000</v>
          </cell>
          <cell r="F447">
            <v>24200.000000000004</v>
          </cell>
          <cell r="G447">
            <v>24200</v>
          </cell>
          <cell r="H447">
            <v>0.4</v>
          </cell>
        </row>
        <row r="448">
          <cell r="A448" t="str">
            <v>RL2535</v>
          </cell>
          <cell r="B448" t="str">
            <v xml:space="preserve">Tarik LVTC 2 x 50 + N 35 </v>
          </cell>
          <cell r="C448" t="str">
            <v>Span</v>
          </cell>
          <cell r="D448">
            <v>55120</v>
          </cell>
          <cell r="E448">
            <v>22000</v>
          </cell>
          <cell r="F448">
            <v>24200.000000000004</v>
          </cell>
          <cell r="G448">
            <v>24200</v>
          </cell>
          <cell r="H448">
            <v>0.4</v>
          </cell>
        </row>
        <row r="449">
          <cell r="A449" t="str">
            <v>RL2355</v>
          </cell>
          <cell r="B449" t="str">
            <v xml:space="preserve">Tarik LVTC 2 x 35 + N 50 </v>
          </cell>
          <cell r="C449" t="str">
            <v>Span</v>
          </cell>
          <cell r="D449">
            <v>46510</v>
          </cell>
          <cell r="E449">
            <v>18600</v>
          </cell>
          <cell r="F449">
            <v>20460</v>
          </cell>
          <cell r="G449">
            <v>20400</v>
          </cell>
          <cell r="H449">
            <v>0.4</v>
          </cell>
        </row>
        <row r="450">
          <cell r="A450" t="str">
            <v>RL23535</v>
          </cell>
          <cell r="B450" t="str">
            <v xml:space="preserve">Tarik LVTC 2 x 35 + N 35 </v>
          </cell>
          <cell r="C450" t="str">
            <v>Span</v>
          </cell>
          <cell r="D450">
            <v>46510</v>
          </cell>
          <cell r="E450">
            <v>18600</v>
          </cell>
          <cell r="F450">
            <v>20460</v>
          </cell>
          <cell r="G450">
            <v>20400</v>
          </cell>
          <cell r="H450">
            <v>0.4</v>
          </cell>
        </row>
        <row r="451">
          <cell r="A451" t="str">
            <v>RL22525</v>
          </cell>
          <cell r="B451" t="str">
            <v xml:space="preserve">Tarik LVTC 2 x 25 + N 25 </v>
          </cell>
          <cell r="C451" t="str">
            <v>Span</v>
          </cell>
          <cell r="D451">
            <v>46510</v>
          </cell>
          <cell r="E451">
            <v>18600</v>
          </cell>
          <cell r="F451">
            <v>20460</v>
          </cell>
          <cell r="G451">
            <v>20400</v>
          </cell>
          <cell r="H451">
            <v>0.4</v>
          </cell>
        </row>
        <row r="452">
          <cell r="A452" t="str">
            <v>RL3355</v>
          </cell>
          <cell r="B452" t="str">
            <v xml:space="preserve">Tarik LVTC 3 x 35 + N 50 </v>
          </cell>
          <cell r="C452" t="str">
            <v>Span</v>
          </cell>
          <cell r="D452">
            <v>66000</v>
          </cell>
          <cell r="E452">
            <v>24000</v>
          </cell>
          <cell r="F452">
            <v>26400.000000000004</v>
          </cell>
          <cell r="G452">
            <v>26400</v>
          </cell>
          <cell r="H452">
            <v>0.4</v>
          </cell>
        </row>
        <row r="453">
          <cell r="A453" t="str">
            <v>RL32525</v>
          </cell>
          <cell r="B453" t="str">
            <v xml:space="preserve">Tarik LVTC 3 x 25 + N 25 </v>
          </cell>
          <cell r="C453" t="str">
            <v>Span</v>
          </cell>
          <cell r="D453">
            <v>62013.333333333336</v>
          </cell>
          <cell r="E453">
            <v>20000</v>
          </cell>
          <cell r="F453">
            <v>22000</v>
          </cell>
          <cell r="G453">
            <v>22000</v>
          </cell>
          <cell r="H453">
            <v>0.4</v>
          </cell>
        </row>
        <row r="454">
          <cell r="A454" t="str">
            <v>RL216</v>
          </cell>
          <cell r="B454" t="str">
            <v>Tarik LVTC 2 X 16</v>
          </cell>
          <cell r="C454" t="str">
            <v>Span</v>
          </cell>
          <cell r="D454">
            <v>15000</v>
          </cell>
          <cell r="E454">
            <v>5000</v>
          </cell>
          <cell r="F454">
            <v>5500</v>
          </cell>
          <cell r="G454">
            <v>5500</v>
          </cell>
        </row>
        <row r="455">
          <cell r="A455" t="str">
            <v>RL210</v>
          </cell>
          <cell r="B455" t="str">
            <v>Tarik LVTC 2 X 10</v>
          </cell>
          <cell r="C455" t="str">
            <v>Span</v>
          </cell>
          <cell r="D455">
            <v>10000</v>
          </cell>
          <cell r="E455">
            <v>3000</v>
          </cell>
          <cell r="F455">
            <v>3300.0000000000005</v>
          </cell>
          <cell r="G455">
            <v>3300</v>
          </cell>
          <cell r="H455">
            <v>0.4</v>
          </cell>
        </row>
        <row r="456">
          <cell r="A456" t="str">
            <v>RL250</v>
          </cell>
          <cell r="B456" t="str">
            <v>Tarik LVTC 2 x 50</v>
          </cell>
          <cell r="C456" t="str">
            <v>Span</v>
          </cell>
          <cell r="D456">
            <v>50500</v>
          </cell>
          <cell r="E456">
            <v>17500</v>
          </cell>
          <cell r="F456">
            <v>19250</v>
          </cell>
          <cell r="G456">
            <v>19200</v>
          </cell>
        </row>
        <row r="457">
          <cell r="A457" t="str">
            <v>RL27</v>
          </cell>
          <cell r="B457" t="str">
            <v>Tarik LVTC 2 x 70</v>
          </cell>
          <cell r="C457" t="str">
            <v>Span</v>
          </cell>
          <cell r="D457">
            <v>72345</v>
          </cell>
          <cell r="E457">
            <v>22000</v>
          </cell>
          <cell r="F457">
            <v>24200.000000000004</v>
          </cell>
          <cell r="G457">
            <v>24200</v>
          </cell>
          <cell r="H457">
            <v>0.4</v>
          </cell>
        </row>
        <row r="458">
          <cell r="A458" t="str">
            <v>RL21616</v>
          </cell>
          <cell r="B458" t="str">
            <v>Tarik LVTC 2 X 16 + N 16</v>
          </cell>
          <cell r="C458" t="str">
            <v>Span</v>
          </cell>
          <cell r="D458">
            <v>22500</v>
          </cell>
          <cell r="E458">
            <v>6000</v>
          </cell>
          <cell r="F458">
            <v>6600.0000000000009</v>
          </cell>
          <cell r="G458">
            <v>6600</v>
          </cell>
        </row>
        <row r="459">
          <cell r="A459" t="str">
            <v>RL23525</v>
          </cell>
          <cell r="B459" t="str">
            <v>Tarik LVTC 2 x 35 + N 25</v>
          </cell>
          <cell r="C459" t="str">
            <v>Span</v>
          </cell>
          <cell r="D459">
            <v>46510</v>
          </cell>
          <cell r="E459">
            <v>18600</v>
          </cell>
          <cell r="F459">
            <v>20460</v>
          </cell>
          <cell r="G459">
            <v>20400</v>
          </cell>
          <cell r="H459">
            <v>0.4</v>
          </cell>
        </row>
        <row r="460">
          <cell r="A460" t="str">
            <v>RL21010</v>
          </cell>
          <cell r="B460" t="str">
            <v>Tarik LVTC 2 X 10 + N 10</v>
          </cell>
          <cell r="C460" t="str">
            <v>Span</v>
          </cell>
          <cell r="D460">
            <v>15000</v>
          </cell>
          <cell r="E460">
            <v>6000</v>
          </cell>
          <cell r="F460">
            <v>6600.0000000000009</v>
          </cell>
          <cell r="G460">
            <v>6600</v>
          </cell>
          <cell r="H460">
            <v>0.4</v>
          </cell>
        </row>
        <row r="461">
          <cell r="A461" t="str">
            <v>RL31616</v>
          </cell>
          <cell r="B461" t="str">
            <v>Tarik LVTC 3 X 16 + N 16</v>
          </cell>
          <cell r="C461" t="str">
            <v>Span</v>
          </cell>
          <cell r="D461">
            <v>30000</v>
          </cell>
          <cell r="E461">
            <v>7000</v>
          </cell>
          <cell r="F461">
            <v>7700.0000000000009</v>
          </cell>
          <cell r="G461">
            <v>7700</v>
          </cell>
        </row>
        <row r="462">
          <cell r="A462" t="str">
            <v>RL33525</v>
          </cell>
          <cell r="B462" t="str">
            <v>Tarik LVTC 3 x 35 + N 25</v>
          </cell>
          <cell r="C462" t="str">
            <v>Span</v>
          </cell>
          <cell r="D462">
            <v>61750</v>
          </cell>
          <cell r="E462">
            <v>22500</v>
          </cell>
          <cell r="F462">
            <v>24750.000000000004</v>
          </cell>
          <cell r="G462">
            <v>24700</v>
          </cell>
          <cell r="H462">
            <v>0.4</v>
          </cell>
        </row>
        <row r="463">
          <cell r="A463" t="str">
            <v>RL235</v>
          </cell>
          <cell r="B463" t="str">
            <v xml:space="preserve">Tarik LVTC 2 x 35 </v>
          </cell>
          <cell r="C463" t="str">
            <v>Span</v>
          </cell>
          <cell r="D463">
            <v>46510</v>
          </cell>
          <cell r="E463">
            <v>15000</v>
          </cell>
          <cell r="F463">
            <v>16500</v>
          </cell>
          <cell r="G463">
            <v>16500</v>
          </cell>
          <cell r="H463">
            <v>0.4</v>
          </cell>
        </row>
        <row r="464">
          <cell r="F464">
            <v>0</v>
          </cell>
          <cell r="G464">
            <v>0</v>
          </cell>
        </row>
        <row r="465">
          <cell r="A465" t="str">
            <v>BRL375</v>
          </cell>
          <cell r="B465" t="str">
            <v xml:space="preserve">  Bongkar LVTC 3 x 70 + N 50 </v>
          </cell>
          <cell r="C465" t="str">
            <v>Span</v>
          </cell>
          <cell r="D465">
            <v>53742</v>
          </cell>
          <cell r="E465">
            <v>14300</v>
          </cell>
          <cell r="F465">
            <v>15730.000000000002</v>
          </cell>
          <cell r="G465">
            <v>15700</v>
          </cell>
          <cell r="H465">
            <v>0.4</v>
          </cell>
        </row>
        <row r="466">
          <cell r="A466" t="str">
            <v>BRL377</v>
          </cell>
          <cell r="B466" t="str">
            <v xml:space="preserve">  Bongkar LVTC 3 x 70 + N 70</v>
          </cell>
          <cell r="C466" t="str">
            <v>Span</v>
          </cell>
          <cell r="D466">
            <v>53742</v>
          </cell>
          <cell r="E466">
            <v>14300</v>
          </cell>
          <cell r="F466">
            <v>15730.000000000002</v>
          </cell>
          <cell r="G466">
            <v>15700</v>
          </cell>
          <cell r="H466">
            <v>0.4</v>
          </cell>
        </row>
        <row r="467">
          <cell r="A467" t="str">
            <v>BRL275</v>
          </cell>
          <cell r="B467" t="str">
            <v xml:space="preserve">  Bongkar LVTC 2 x 70 + N 50 </v>
          </cell>
          <cell r="C467" t="str">
            <v>Span</v>
          </cell>
          <cell r="D467">
            <v>43407</v>
          </cell>
          <cell r="E467">
            <v>11500</v>
          </cell>
          <cell r="F467">
            <v>12650.000000000002</v>
          </cell>
          <cell r="G467">
            <v>12600</v>
          </cell>
          <cell r="H467">
            <v>0.4</v>
          </cell>
        </row>
        <row r="468">
          <cell r="A468" t="str">
            <v>BRL3535</v>
          </cell>
          <cell r="B468" t="str">
            <v xml:space="preserve">  Bongkar LVTC 3 x 50 + N 35 </v>
          </cell>
          <cell r="C468" t="str">
            <v>Span</v>
          </cell>
          <cell r="D468">
            <v>38241</v>
          </cell>
          <cell r="E468">
            <v>10100</v>
          </cell>
          <cell r="F468">
            <v>11110</v>
          </cell>
          <cell r="G468">
            <v>11100</v>
          </cell>
          <cell r="H468">
            <v>0.4</v>
          </cell>
        </row>
        <row r="469">
          <cell r="A469" t="str">
            <v>BRL255</v>
          </cell>
          <cell r="B469" t="str">
            <v xml:space="preserve">  Bongkar LVTC 2 x 50 + N 50 </v>
          </cell>
          <cell r="C469" t="str">
            <v>Span</v>
          </cell>
          <cell r="D469">
            <v>33072</v>
          </cell>
          <cell r="E469">
            <v>8800</v>
          </cell>
          <cell r="F469">
            <v>9680</v>
          </cell>
          <cell r="G469">
            <v>9600</v>
          </cell>
          <cell r="H469">
            <v>0.4</v>
          </cell>
        </row>
        <row r="470">
          <cell r="A470" t="str">
            <v>BRL2535</v>
          </cell>
          <cell r="B470" t="str">
            <v xml:space="preserve">  Bongkar LVTC 2 x 50 + N 35 </v>
          </cell>
          <cell r="C470" t="str">
            <v>Span</v>
          </cell>
          <cell r="D470">
            <v>33072</v>
          </cell>
          <cell r="E470">
            <v>8800</v>
          </cell>
          <cell r="F470">
            <v>9680</v>
          </cell>
          <cell r="G470">
            <v>9600</v>
          </cell>
          <cell r="H470">
            <v>0.4</v>
          </cell>
        </row>
        <row r="471">
          <cell r="A471" t="str">
            <v>BRL2355</v>
          </cell>
          <cell r="B471" t="str">
            <v xml:space="preserve">  Bongkar LVTC 2 x 35 + N 50 </v>
          </cell>
          <cell r="C471" t="str">
            <v>Span</v>
          </cell>
          <cell r="D471">
            <v>27906</v>
          </cell>
          <cell r="E471">
            <v>7400</v>
          </cell>
          <cell r="F471">
            <v>8140.0000000000009</v>
          </cell>
          <cell r="G471">
            <v>8100</v>
          </cell>
          <cell r="H471">
            <v>0.4</v>
          </cell>
        </row>
        <row r="472">
          <cell r="A472" t="str">
            <v>BRL23535</v>
          </cell>
          <cell r="B472" t="str">
            <v xml:space="preserve">  Bongkar LVTC 2 x 35 + N 35 </v>
          </cell>
          <cell r="C472" t="str">
            <v>Span</v>
          </cell>
          <cell r="D472">
            <v>27906</v>
          </cell>
          <cell r="E472">
            <v>7400</v>
          </cell>
          <cell r="F472">
            <v>8140.0000000000009</v>
          </cell>
          <cell r="G472">
            <v>8100</v>
          </cell>
          <cell r="H472">
            <v>0.4</v>
          </cell>
        </row>
        <row r="473">
          <cell r="A473" t="str">
            <v>BRL22525</v>
          </cell>
          <cell r="B473" t="str">
            <v xml:space="preserve">  Bongkar LVTC 2 x 25 + N 25 </v>
          </cell>
          <cell r="C473" t="str">
            <v>Span</v>
          </cell>
          <cell r="D473">
            <v>27906</v>
          </cell>
          <cell r="E473">
            <v>7400</v>
          </cell>
          <cell r="F473">
            <v>8140.0000000000009</v>
          </cell>
          <cell r="G473">
            <v>8100</v>
          </cell>
          <cell r="H473">
            <v>0.4</v>
          </cell>
        </row>
        <row r="474">
          <cell r="A474" t="str">
            <v>BRL3355</v>
          </cell>
          <cell r="B474" t="str">
            <v xml:space="preserve">  Bongkar LVTC 3 x 35 + N 50 </v>
          </cell>
          <cell r="C474" t="str">
            <v>Span</v>
          </cell>
          <cell r="D474">
            <v>39600</v>
          </cell>
          <cell r="E474">
            <v>9600</v>
          </cell>
          <cell r="F474">
            <v>10560</v>
          </cell>
          <cell r="G474">
            <v>10500</v>
          </cell>
          <cell r="H474">
            <v>0.4</v>
          </cell>
        </row>
        <row r="475">
          <cell r="A475" t="str">
            <v>BRL32525</v>
          </cell>
          <cell r="B475" t="str">
            <v xml:space="preserve">  Bongkar LVTC 3 x 25 + N 25 </v>
          </cell>
          <cell r="C475" t="str">
            <v>Span</v>
          </cell>
          <cell r="D475">
            <v>37208</v>
          </cell>
          <cell r="E475">
            <v>8000</v>
          </cell>
          <cell r="F475">
            <v>8800</v>
          </cell>
          <cell r="G475">
            <v>8800</v>
          </cell>
          <cell r="H475">
            <v>0.4</v>
          </cell>
        </row>
        <row r="476">
          <cell r="A476" t="str">
            <v>BRL216</v>
          </cell>
          <cell r="B476" t="str">
            <v xml:space="preserve">  Bongkar LVTC 2 X 16</v>
          </cell>
          <cell r="C476" t="str">
            <v>Span</v>
          </cell>
          <cell r="D476">
            <v>9000</v>
          </cell>
          <cell r="E476">
            <v>2000</v>
          </cell>
          <cell r="F476">
            <v>2200</v>
          </cell>
          <cell r="G476">
            <v>2200</v>
          </cell>
          <cell r="H476">
            <v>0.4</v>
          </cell>
        </row>
        <row r="477">
          <cell r="A477" t="str">
            <v>BRL210</v>
          </cell>
          <cell r="B477" t="str">
            <v xml:space="preserve">  Bongkar LVTC 2 X 10</v>
          </cell>
          <cell r="C477" t="str">
            <v>Span</v>
          </cell>
          <cell r="D477">
            <v>6000</v>
          </cell>
          <cell r="E477">
            <v>1600</v>
          </cell>
          <cell r="F477">
            <v>1760.0000000000002</v>
          </cell>
          <cell r="G477">
            <v>1700</v>
          </cell>
          <cell r="H477">
            <v>0.4</v>
          </cell>
        </row>
        <row r="478">
          <cell r="A478" t="str">
            <v>brl25</v>
          </cell>
          <cell r="B478" t="str">
            <v xml:space="preserve">  Bongkar LVTC 2 X 50</v>
          </cell>
          <cell r="C478" t="str">
            <v>Span</v>
          </cell>
          <cell r="D478">
            <v>30300</v>
          </cell>
          <cell r="E478">
            <v>7000</v>
          </cell>
          <cell r="F478">
            <v>7700.0000000000009</v>
          </cell>
          <cell r="G478">
            <v>7700</v>
          </cell>
          <cell r="H478">
            <v>0.4</v>
          </cell>
        </row>
        <row r="479">
          <cell r="A479" t="str">
            <v>BRL27</v>
          </cell>
          <cell r="B479" t="str">
            <v xml:space="preserve">  Bongkar LVTC 2 x 70 </v>
          </cell>
          <cell r="C479" t="str">
            <v>Span</v>
          </cell>
          <cell r="D479">
            <v>13500</v>
          </cell>
          <cell r="E479">
            <v>8800</v>
          </cell>
          <cell r="F479">
            <v>9680</v>
          </cell>
          <cell r="G479">
            <v>9600</v>
          </cell>
          <cell r="H479">
            <v>0.4</v>
          </cell>
        </row>
        <row r="480">
          <cell r="A480" t="str">
            <v>BRL21616</v>
          </cell>
          <cell r="B480" t="str">
            <v xml:space="preserve">  Bongkar LVTC 3 X 16</v>
          </cell>
          <cell r="C480" t="str">
            <v>Span</v>
          </cell>
          <cell r="E480">
            <v>2400</v>
          </cell>
          <cell r="F480">
            <v>2640</v>
          </cell>
          <cell r="G480">
            <v>2600</v>
          </cell>
          <cell r="H480">
            <v>0.4</v>
          </cell>
        </row>
        <row r="481">
          <cell r="A481" t="str">
            <v>BRL23525</v>
          </cell>
          <cell r="B481" t="str">
            <v xml:space="preserve">  Bongkar LVTC 2 x 35 + N 25</v>
          </cell>
          <cell r="C481" t="str">
            <v>Span</v>
          </cell>
          <cell r="D481">
            <v>27906</v>
          </cell>
          <cell r="E481">
            <v>7400</v>
          </cell>
          <cell r="F481">
            <v>8140.0000000000009</v>
          </cell>
          <cell r="G481">
            <v>8100</v>
          </cell>
          <cell r="H481">
            <v>0.4</v>
          </cell>
        </row>
        <row r="482">
          <cell r="A482" t="str">
            <v>BRL21010</v>
          </cell>
          <cell r="B482" t="str">
            <v xml:space="preserve">  Bongkar LVTC 3 X 10</v>
          </cell>
          <cell r="C482" t="str">
            <v>Span</v>
          </cell>
          <cell r="D482">
            <v>9000</v>
          </cell>
          <cell r="E482">
            <v>2400</v>
          </cell>
          <cell r="F482">
            <v>2640</v>
          </cell>
          <cell r="G482">
            <v>2600</v>
          </cell>
          <cell r="H482">
            <v>0.4</v>
          </cell>
        </row>
        <row r="483">
          <cell r="A483" t="str">
            <v>bRL31616</v>
          </cell>
          <cell r="B483" t="str">
            <v xml:space="preserve">  Bongkar LVTC 3 X 16 + N 16</v>
          </cell>
          <cell r="C483" t="str">
            <v>Span</v>
          </cell>
          <cell r="D483">
            <v>18000</v>
          </cell>
          <cell r="E483">
            <v>2800</v>
          </cell>
          <cell r="F483">
            <v>3080.0000000000005</v>
          </cell>
          <cell r="G483">
            <v>3000</v>
          </cell>
          <cell r="H483">
            <v>0.4</v>
          </cell>
        </row>
        <row r="484">
          <cell r="A484" t="str">
            <v>BRL33525</v>
          </cell>
          <cell r="B484" t="str">
            <v xml:space="preserve">  Bongkar LVTC 3 x 35 + N 25</v>
          </cell>
          <cell r="C484" t="str">
            <v>Span</v>
          </cell>
          <cell r="D484">
            <v>37050</v>
          </cell>
          <cell r="E484">
            <v>9000</v>
          </cell>
          <cell r="F484">
            <v>9900</v>
          </cell>
          <cell r="G484">
            <v>9900</v>
          </cell>
          <cell r="H484">
            <v>0.4</v>
          </cell>
        </row>
        <row r="485">
          <cell r="A485" t="str">
            <v>BRL235</v>
          </cell>
          <cell r="B485" t="str">
            <v xml:space="preserve">  Bongkar LVTC 2 x 35</v>
          </cell>
          <cell r="C485" t="str">
            <v>Span</v>
          </cell>
          <cell r="D485">
            <v>27906</v>
          </cell>
          <cell r="E485">
            <v>6000</v>
          </cell>
          <cell r="F485">
            <v>6600.0000000000009</v>
          </cell>
          <cell r="G485">
            <v>6600</v>
          </cell>
          <cell r="H485">
            <v>0.4</v>
          </cell>
        </row>
        <row r="486">
          <cell r="D486">
            <v>0</v>
          </cell>
          <cell r="F486">
            <v>0</v>
          </cell>
          <cell r="G486">
            <v>0</v>
          </cell>
        </row>
        <row r="487">
          <cell r="A487" t="str">
            <v>SRL375</v>
          </cell>
          <cell r="B487" t="str">
            <v xml:space="preserve">  Saging LVTC 3 x 70 + N 50 </v>
          </cell>
          <cell r="C487" t="str">
            <v>Span</v>
          </cell>
          <cell r="D487">
            <v>89570</v>
          </cell>
          <cell r="E487">
            <v>10700</v>
          </cell>
          <cell r="F487">
            <v>11770.000000000002</v>
          </cell>
          <cell r="G487">
            <v>11700</v>
          </cell>
          <cell r="H487">
            <v>0.4</v>
          </cell>
        </row>
        <row r="488">
          <cell r="A488" t="str">
            <v>SRL377</v>
          </cell>
          <cell r="B488" t="str">
            <v xml:space="preserve">  Saging LVTC 3 x 70 + N 70</v>
          </cell>
          <cell r="C488" t="str">
            <v>Span</v>
          </cell>
          <cell r="D488">
            <v>89570</v>
          </cell>
          <cell r="E488">
            <v>10700</v>
          </cell>
          <cell r="F488">
            <v>11770.000000000002</v>
          </cell>
          <cell r="G488">
            <v>11700</v>
          </cell>
          <cell r="H488">
            <v>0.4</v>
          </cell>
        </row>
        <row r="489">
          <cell r="A489" t="str">
            <v>SRL275</v>
          </cell>
          <cell r="B489" t="str">
            <v xml:space="preserve">  Saging LVTC 2 x 70 + N 50 </v>
          </cell>
          <cell r="C489" t="str">
            <v>Span</v>
          </cell>
          <cell r="D489">
            <v>72345</v>
          </cell>
          <cell r="E489">
            <v>8600</v>
          </cell>
          <cell r="F489">
            <v>9460</v>
          </cell>
          <cell r="G489">
            <v>9400</v>
          </cell>
          <cell r="H489">
            <v>0.4</v>
          </cell>
        </row>
        <row r="490">
          <cell r="A490" t="str">
            <v>SRL3535</v>
          </cell>
          <cell r="B490" t="str">
            <v xml:space="preserve">  Saging LVTC 3 x 50 + N 35 </v>
          </cell>
          <cell r="C490" t="str">
            <v>Span</v>
          </cell>
          <cell r="D490">
            <v>63735</v>
          </cell>
          <cell r="E490">
            <v>7600</v>
          </cell>
          <cell r="F490">
            <v>8360</v>
          </cell>
          <cell r="G490">
            <v>8300</v>
          </cell>
          <cell r="H490">
            <v>0.4</v>
          </cell>
        </row>
        <row r="491">
          <cell r="A491" t="str">
            <v>SRL255</v>
          </cell>
          <cell r="B491" t="str">
            <v xml:space="preserve">  Saging LVTC 2 x 50 + N 50 </v>
          </cell>
          <cell r="C491" t="str">
            <v>Span</v>
          </cell>
          <cell r="D491">
            <v>55120</v>
          </cell>
          <cell r="E491">
            <v>6600</v>
          </cell>
          <cell r="F491">
            <v>7260.0000000000009</v>
          </cell>
          <cell r="G491">
            <v>7200</v>
          </cell>
          <cell r="H491">
            <v>0.4</v>
          </cell>
        </row>
        <row r="492">
          <cell r="A492" t="str">
            <v>SRL2535</v>
          </cell>
          <cell r="B492" t="str">
            <v xml:space="preserve">  Saging LVTC 2 x 50 + N 35 </v>
          </cell>
          <cell r="C492" t="str">
            <v>Span</v>
          </cell>
          <cell r="D492">
            <v>55120</v>
          </cell>
          <cell r="E492">
            <v>6600</v>
          </cell>
          <cell r="F492">
            <v>7260.0000000000009</v>
          </cell>
          <cell r="G492">
            <v>7200</v>
          </cell>
          <cell r="H492">
            <v>0.4</v>
          </cell>
        </row>
        <row r="493">
          <cell r="A493" t="str">
            <v>SRL2355</v>
          </cell>
          <cell r="B493" t="str">
            <v xml:space="preserve">  Saging LVTC 2 x 35 + N 50 </v>
          </cell>
          <cell r="C493" t="str">
            <v>Span</v>
          </cell>
          <cell r="D493">
            <v>46510</v>
          </cell>
          <cell r="E493">
            <v>5500</v>
          </cell>
          <cell r="F493">
            <v>6050.0000000000009</v>
          </cell>
          <cell r="G493">
            <v>6000</v>
          </cell>
          <cell r="H493">
            <v>0.4</v>
          </cell>
        </row>
        <row r="494">
          <cell r="A494" t="str">
            <v>SRL23535</v>
          </cell>
          <cell r="B494" t="str">
            <v xml:space="preserve">  Saging LVTC 2 x 35 + N 35 </v>
          </cell>
          <cell r="C494" t="str">
            <v>Span</v>
          </cell>
          <cell r="D494">
            <v>46510</v>
          </cell>
          <cell r="E494">
            <v>5500</v>
          </cell>
          <cell r="F494">
            <v>6050.0000000000009</v>
          </cell>
          <cell r="G494">
            <v>6000</v>
          </cell>
          <cell r="H494">
            <v>0.4</v>
          </cell>
        </row>
        <row r="495">
          <cell r="A495" t="str">
            <v>SRL22525</v>
          </cell>
          <cell r="B495" t="str">
            <v xml:space="preserve">  Saging LVTC 2 x 25 + N 25 </v>
          </cell>
          <cell r="C495" t="str">
            <v>Span</v>
          </cell>
          <cell r="D495">
            <v>46510</v>
          </cell>
          <cell r="E495">
            <v>5500</v>
          </cell>
          <cell r="F495">
            <v>6050.0000000000009</v>
          </cell>
          <cell r="G495">
            <v>6000</v>
          </cell>
          <cell r="H495">
            <v>0.4</v>
          </cell>
        </row>
        <row r="496">
          <cell r="A496" t="str">
            <v>SRL33525</v>
          </cell>
          <cell r="B496" t="str">
            <v xml:space="preserve">  Saging LVTC 3 x 35 + N 50</v>
          </cell>
          <cell r="C496" t="str">
            <v>Span</v>
          </cell>
          <cell r="D496">
            <v>66000</v>
          </cell>
          <cell r="E496">
            <v>7200</v>
          </cell>
          <cell r="F496">
            <v>7920.0000000000009</v>
          </cell>
          <cell r="G496">
            <v>7900</v>
          </cell>
          <cell r="H496">
            <v>0.4</v>
          </cell>
        </row>
        <row r="497">
          <cell r="A497" t="str">
            <v>SRL32525</v>
          </cell>
          <cell r="B497" t="str">
            <v xml:space="preserve">  Saging LVTC 3 x 25 + N 25 </v>
          </cell>
          <cell r="C497" t="str">
            <v>Span</v>
          </cell>
          <cell r="D497">
            <v>62013.333333333336</v>
          </cell>
          <cell r="E497">
            <v>6000</v>
          </cell>
          <cell r="F497">
            <v>6600.0000000000009</v>
          </cell>
          <cell r="G497">
            <v>6600</v>
          </cell>
          <cell r="H497">
            <v>0.4</v>
          </cell>
        </row>
        <row r="498">
          <cell r="A498" t="str">
            <v>SRL216</v>
          </cell>
          <cell r="B498" t="str">
            <v xml:space="preserve">  Saging LVTC 2 X 16</v>
          </cell>
          <cell r="C498" t="str">
            <v>Span</v>
          </cell>
          <cell r="D498">
            <v>15000</v>
          </cell>
          <cell r="E498">
            <v>1500</v>
          </cell>
          <cell r="F498">
            <v>1650.0000000000002</v>
          </cell>
          <cell r="G498">
            <v>1600</v>
          </cell>
          <cell r="H498">
            <v>0.4</v>
          </cell>
        </row>
        <row r="499">
          <cell r="A499" t="str">
            <v>SRL210</v>
          </cell>
          <cell r="B499" t="str">
            <v xml:space="preserve">  Saging LVTC 2 X 10</v>
          </cell>
          <cell r="C499" t="str">
            <v>Span</v>
          </cell>
          <cell r="D499">
            <v>10000</v>
          </cell>
          <cell r="E499">
            <v>1200</v>
          </cell>
          <cell r="F499">
            <v>1320</v>
          </cell>
          <cell r="G499">
            <v>1300</v>
          </cell>
          <cell r="H499">
            <v>0.4</v>
          </cell>
        </row>
        <row r="500">
          <cell r="A500" t="str">
            <v>SRL250</v>
          </cell>
          <cell r="B500" t="str">
            <v xml:space="preserve">  Saging  LVTC 2 x 50</v>
          </cell>
          <cell r="C500" t="str">
            <v>Span</v>
          </cell>
          <cell r="D500">
            <v>50500</v>
          </cell>
          <cell r="E500">
            <v>5200</v>
          </cell>
          <cell r="F500">
            <v>5720.0000000000009</v>
          </cell>
          <cell r="G500">
            <v>5700</v>
          </cell>
        </row>
        <row r="501">
          <cell r="A501" t="str">
            <v>SRL27</v>
          </cell>
          <cell r="B501" t="str">
            <v xml:space="preserve">  Saging LVTC 2 x 70</v>
          </cell>
          <cell r="C501" t="str">
            <v>Span</v>
          </cell>
          <cell r="D501">
            <v>72345</v>
          </cell>
          <cell r="E501">
            <v>6600</v>
          </cell>
          <cell r="F501">
            <v>7260.0000000000009</v>
          </cell>
          <cell r="G501">
            <v>7200</v>
          </cell>
          <cell r="H501">
            <v>0.4</v>
          </cell>
        </row>
        <row r="502">
          <cell r="A502" t="str">
            <v>srl21616</v>
          </cell>
          <cell r="B502" t="str">
            <v xml:space="preserve">  Saging LVTC 2 X 16 + N 16</v>
          </cell>
          <cell r="D502">
            <v>22500</v>
          </cell>
          <cell r="E502">
            <v>1800</v>
          </cell>
          <cell r="F502">
            <v>1980.0000000000002</v>
          </cell>
          <cell r="G502">
            <v>1900</v>
          </cell>
          <cell r="H502">
            <v>0.4</v>
          </cell>
        </row>
        <row r="503">
          <cell r="A503" t="str">
            <v>sRL33525</v>
          </cell>
          <cell r="B503" t="str">
            <v xml:space="preserve">  Saging LVTC 2 x 35 + N 25</v>
          </cell>
          <cell r="C503" t="str">
            <v>Span</v>
          </cell>
          <cell r="D503">
            <v>46510</v>
          </cell>
          <cell r="E503">
            <v>5500</v>
          </cell>
          <cell r="F503">
            <v>6050.0000000000009</v>
          </cell>
          <cell r="G503">
            <v>6000</v>
          </cell>
          <cell r="H503">
            <v>0.4</v>
          </cell>
        </row>
        <row r="504">
          <cell r="A504" t="str">
            <v>srl21010</v>
          </cell>
          <cell r="B504" t="str">
            <v xml:space="preserve">  Saging LVTC 2 x 10 x 10</v>
          </cell>
          <cell r="D504">
            <v>15000</v>
          </cell>
          <cell r="F504">
            <v>0</v>
          </cell>
          <cell r="G504">
            <v>0</v>
          </cell>
        </row>
        <row r="505">
          <cell r="A505" t="str">
            <v>SRL31616</v>
          </cell>
          <cell r="B505" t="str">
            <v xml:space="preserve">  Saging LVTC 3 X 16 + 16</v>
          </cell>
          <cell r="C505" t="str">
            <v>Span</v>
          </cell>
          <cell r="D505">
            <v>30000</v>
          </cell>
          <cell r="E505">
            <v>2100</v>
          </cell>
          <cell r="F505">
            <v>2310</v>
          </cell>
          <cell r="G505">
            <v>2300</v>
          </cell>
          <cell r="H505">
            <v>0.4</v>
          </cell>
        </row>
        <row r="506">
          <cell r="A506" t="str">
            <v>SRL33525</v>
          </cell>
          <cell r="B506" t="str">
            <v xml:space="preserve">  Saging LVTC 3 x 35 + N 25</v>
          </cell>
          <cell r="C506" t="str">
            <v>Span</v>
          </cell>
          <cell r="D506">
            <v>61750</v>
          </cell>
          <cell r="E506">
            <v>22500</v>
          </cell>
          <cell r="F506">
            <v>24750.000000000004</v>
          </cell>
          <cell r="G506">
            <v>24700</v>
          </cell>
          <cell r="H506">
            <v>0.4</v>
          </cell>
        </row>
        <row r="507">
          <cell r="A507" t="str">
            <v>sRL235</v>
          </cell>
          <cell r="B507" t="str">
            <v xml:space="preserve">  Saging LVTC 2 x 35 </v>
          </cell>
          <cell r="C507" t="str">
            <v>Span</v>
          </cell>
          <cell r="D507">
            <v>46510</v>
          </cell>
          <cell r="E507">
            <v>15000</v>
          </cell>
          <cell r="F507">
            <v>16500</v>
          </cell>
          <cell r="G507">
            <v>16500</v>
          </cell>
          <cell r="H507">
            <v>0.4</v>
          </cell>
        </row>
        <row r="508">
          <cell r="F508">
            <v>0</v>
          </cell>
          <cell r="G508">
            <v>0</v>
          </cell>
        </row>
        <row r="509">
          <cell r="F509">
            <v>0</v>
          </cell>
          <cell r="G509">
            <v>0</v>
          </cell>
        </row>
        <row r="510">
          <cell r="B510" t="str">
            <v>PENARIKAN SAMBUNGAN RUMAH (SR)</v>
          </cell>
          <cell r="E510">
            <v>0</v>
          </cell>
          <cell r="F510">
            <v>0</v>
          </cell>
          <cell r="G510">
            <v>0</v>
          </cell>
        </row>
        <row r="511">
          <cell r="A511" t="str">
            <v>SR</v>
          </cell>
          <cell r="B511" t="str">
            <v xml:space="preserve">Pasang SR </v>
          </cell>
          <cell r="C511" t="str">
            <v>Unit</v>
          </cell>
          <cell r="D511">
            <v>10850</v>
          </cell>
          <cell r="E511">
            <v>4100</v>
          </cell>
          <cell r="F511">
            <v>4510</v>
          </cell>
          <cell r="G511">
            <v>4500</v>
          </cell>
        </row>
        <row r="512">
          <cell r="A512" t="str">
            <v>bsr</v>
          </cell>
          <cell r="B512" t="str">
            <v xml:space="preserve">  Bongkar SR</v>
          </cell>
          <cell r="C512" t="str">
            <v>Unit</v>
          </cell>
          <cell r="E512">
            <v>2400</v>
          </cell>
          <cell r="F512">
            <v>2640</v>
          </cell>
          <cell r="G512">
            <v>2600</v>
          </cell>
        </row>
        <row r="513">
          <cell r="A513" t="str">
            <v>SR1</v>
          </cell>
          <cell r="B513" t="str">
            <v>TARIK SR 1 PHASA</v>
          </cell>
          <cell r="C513" t="str">
            <v>Unit</v>
          </cell>
          <cell r="D513">
            <v>10850</v>
          </cell>
          <cell r="E513">
            <v>4100</v>
          </cell>
          <cell r="F513">
            <v>4510</v>
          </cell>
          <cell r="G513">
            <v>4500</v>
          </cell>
        </row>
        <row r="514">
          <cell r="A514" t="str">
            <v>SRT</v>
          </cell>
          <cell r="B514" t="str">
            <v>Bongkar Pasang  SR Terkait Pemindahan Pole/Split/dll</v>
          </cell>
          <cell r="C514" t="str">
            <v>Unit</v>
          </cell>
          <cell r="E514">
            <v>3000</v>
          </cell>
          <cell r="F514">
            <v>3300.0000000000005</v>
          </cell>
          <cell r="G514">
            <v>3300</v>
          </cell>
        </row>
        <row r="515">
          <cell r="A515" t="str">
            <v>BPSR</v>
          </cell>
          <cell r="B515" t="str">
            <v xml:space="preserve">  Bongkar Pasang SR / Penggantian SR </v>
          </cell>
          <cell r="C515" t="str">
            <v>Unit</v>
          </cell>
          <cell r="E515">
            <v>6500</v>
          </cell>
          <cell r="F515">
            <v>7150.0000000000009</v>
          </cell>
          <cell r="G515">
            <v>7100</v>
          </cell>
        </row>
        <row r="516">
          <cell r="A516" t="str">
            <v>SR3</v>
          </cell>
          <cell r="B516" t="str">
            <v>SR 3 PHASA</v>
          </cell>
          <cell r="C516" t="str">
            <v>Unit</v>
          </cell>
          <cell r="D516">
            <v>22250</v>
          </cell>
          <cell r="E516">
            <v>8900</v>
          </cell>
          <cell r="F516">
            <v>9790</v>
          </cell>
          <cell r="G516">
            <v>9700</v>
          </cell>
        </row>
        <row r="517">
          <cell r="B517" t="str">
            <v>SR 3 PHASA</v>
          </cell>
          <cell r="C517" t="str">
            <v>Unit</v>
          </cell>
          <cell r="D517">
            <v>1100000</v>
          </cell>
          <cell r="E517">
            <v>0</v>
          </cell>
          <cell r="F517">
            <v>0</v>
          </cell>
          <cell r="G517">
            <v>0</v>
          </cell>
        </row>
        <row r="518">
          <cell r="B518" t="str">
            <v>SR 3 PHASA</v>
          </cell>
          <cell r="E518">
            <v>0</v>
          </cell>
          <cell r="F518">
            <v>0</v>
          </cell>
          <cell r="G518">
            <v>0</v>
          </cell>
        </row>
        <row r="519">
          <cell r="A519" t="str">
            <v>bsr3</v>
          </cell>
          <cell r="B519" t="str">
            <v xml:space="preserve">  Bongkar SR 3 PHASA</v>
          </cell>
          <cell r="C519" t="str">
            <v>Unit</v>
          </cell>
          <cell r="E519">
            <v>5340</v>
          </cell>
          <cell r="F519">
            <v>5874.0000000000009</v>
          </cell>
          <cell r="G519">
            <v>5800</v>
          </cell>
        </row>
        <row r="520">
          <cell r="B520" t="str">
            <v>UPAH BORONGAN PEMASANGAN TRAFO DAN</v>
          </cell>
          <cell r="E520">
            <v>0</v>
          </cell>
          <cell r="F520">
            <v>0</v>
          </cell>
          <cell r="G520">
            <v>0</v>
          </cell>
        </row>
        <row r="521">
          <cell r="B521" t="str">
            <v>KONSTRUKSINYA</v>
          </cell>
          <cell r="E521">
            <v>0</v>
          </cell>
          <cell r="F521">
            <v>0</v>
          </cell>
          <cell r="G521">
            <v>0</v>
          </cell>
        </row>
        <row r="522">
          <cell r="A522" t="str">
            <v>T15</v>
          </cell>
          <cell r="B522" t="str">
            <v>Pasang Trafo 1 Phasa 10/15 KVA + Bracket</v>
          </cell>
          <cell r="C522" t="str">
            <v>Unit</v>
          </cell>
          <cell r="E522">
            <v>43000</v>
          </cell>
          <cell r="F522">
            <v>47300.000000000007</v>
          </cell>
          <cell r="G522">
            <v>47300</v>
          </cell>
          <cell r="I522" t="str">
            <v>Komplit</v>
          </cell>
        </row>
        <row r="523">
          <cell r="A523" t="str">
            <v>T25</v>
          </cell>
          <cell r="B523" t="str">
            <v>Pasang Trafo 1 Phasa 25 KVA + Bracket</v>
          </cell>
          <cell r="C523" t="str">
            <v>Unit</v>
          </cell>
          <cell r="D523">
            <v>137800</v>
          </cell>
          <cell r="E523">
            <v>57500</v>
          </cell>
          <cell r="F523">
            <v>63250.000000000007</v>
          </cell>
          <cell r="G523">
            <v>63200</v>
          </cell>
          <cell r="I523" t="str">
            <v>Komplit</v>
          </cell>
        </row>
        <row r="524">
          <cell r="A524" t="str">
            <v>T50</v>
          </cell>
          <cell r="B524" t="str">
            <v>Pasang Trafo 1 Phasa 50 KVA + Bracket</v>
          </cell>
          <cell r="C524" t="str">
            <v>Unit</v>
          </cell>
          <cell r="D524">
            <v>137800</v>
          </cell>
          <cell r="E524">
            <v>57500</v>
          </cell>
          <cell r="F524">
            <v>63250.000000000007</v>
          </cell>
          <cell r="G524">
            <v>63200</v>
          </cell>
          <cell r="I524" t="str">
            <v>Komplit</v>
          </cell>
        </row>
        <row r="525">
          <cell r="A525" t="str">
            <v>T350</v>
          </cell>
          <cell r="B525" t="str">
            <v>Pasang Trafo 3 Phasa 50 KVA (SG/CG 312 A)</v>
          </cell>
          <cell r="C525" t="str">
            <v>Unit</v>
          </cell>
          <cell r="D525">
            <v>482300</v>
          </cell>
          <cell r="E525">
            <v>100000</v>
          </cell>
          <cell r="F525">
            <v>110000.00000000001</v>
          </cell>
          <cell r="G525">
            <v>110000</v>
          </cell>
          <cell r="I525" t="str">
            <v>Komplit</v>
          </cell>
        </row>
        <row r="526">
          <cell r="A526" t="str">
            <v>T325</v>
          </cell>
          <cell r="B526" t="str">
            <v>Pasang Trafo 3 Phasa 25 KVA (SG/CG 312 A)</v>
          </cell>
          <cell r="C526" t="str">
            <v>Unit</v>
          </cell>
          <cell r="D526">
            <v>482300</v>
          </cell>
          <cell r="E526">
            <v>100000</v>
          </cell>
          <cell r="F526">
            <v>110000.00000000001</v>
          </cell>
          <cell r="G526">
            <v>110000</v>
          </cell>
          <cell r="I526" t="str">
            <v>Komplit</v>
          </cell>
        </row>
        <row r="527">
          <cell r="A527" t="str">
            <v>T3100</v>
          </cell>
          <cell r="B527" t="str">
            <v>Pasang Trafo 3 Phasa 100 KVA  (SG/CG 313)</v>
          </cell>
          <cell r="C527" t="str">
            <v>Unit</v>
          </cell>
          <cell r="D527">
            <v>1398670</v>
          </cell>
          <cell r="E527">
            <v>125000</v>
          </cell>
          <cell r="F527">
            <v>137500</v>
          </cell>
          <cell r="G527">
            <v>137500</v>
          </cell>
          <cell r="I527" t="str">
            <v>Komplit</v>
          </cell>
        </row>
        <row r="528">
          <cell r="A528" t="str">
            <v>T3160</v>
          </cell>
          <cell r="B528" t="str">
            <v>Pasang Trafo 3 Phasa 160 KVA  (SG/CG 313)</v>
          </cell>
          <cell r="C528" t="str">
            <v>Unit</v>
          </cell>
          <cell r="D528">
            <v>1536470</v>
          </cell>
          <cell r="E528">
            <v>150000</v>
          </cell>
          <cell r="F528">
            <v>165000</v>
          </cell>
          <cell r="G528">
            <v>165000</v>
          </cell>
          <cell r="I528" t="str">
            <v>Komplit</v>
          </cell>
        </row>
        <row r="529">
          <cell r="A529" t="str">
            <v>T3200</v>
          </cell>
          <cell r="B529" t="str">
            <v>Pasang Trafo 3 Phasa 200 KVA  (SG/CG 313)</v>
          </cell>
          <cell r="C529" t="str">
            <v>Unit</v>
          </cell>
          <cell r="D529">
            <v>1674270</v>
          </cell>
          <cell r="E529">
            <v>175000</v>
          </cell>
          <cell r="F529">
            <v>192500.00000000003</v>
          </cell>
          <cell r="G529">
            <v>192500</v>
          </cell>
          <cell r="I529" t="str">
            <v>Komplit</v>
          </cell>
        </row>
        <row r="530">
          <cell r="A530" t="str">
            <v>GT</v>
          </cell>
          <cell r="B530" t="str">
            <v>Grounding Trafo (SM / CM 2 - 11)</v>
          </cell>
          <cell r="C530" t="str">
            <v>Unit</v>
          </cell>
          <cell r="D530">
            <v>22395</v>
          </cell>
          <cell r="E530">
            <v>11100</v>
          </cell>
          <cell r="F530">
            <v>12210.000000000002</v>
          </cell>
          <cell r="G530">
            <v>12200</v>
          </cell>
          <cell r="I530" t="str">
            <v>Komplit</v>
          </cell>
        </row>
        <row r="531">
          <cell r="A531" t="str">
            <v>T3250</v>
          </cell>
          <cell r="B531" t="str">
            <v>Pasang Trafo 3 Phasa 250 KVA  (SG/CG 313)</v>
          </cell>
          <cell r="C531" t="str">
            <v>Unit</v>
          </cell>
          <cell r="E531">
            <v>200000</v>
          </cell>
          <cell r="F531">
            <v>220000.00000000003</v>
          </cell>
          <cell r="G531">
            <v>220000</v>
          </cell>
          <cell r="I531" t="str">
            <v>Komplit</v>
          </cell>
        </row>
        <row r="532">
          <cell r="A532" t="str">
            <v>T3400</v>
          </cell>
          <cell r="B532" t="str">
            <v>Pasang Trafo 3 Phasa 400 KVA  (SG/CG 313)</v>
          </cell>
          <cell r="C532" t="str">
            <v>Unit</v>
          </cell>
          <cell r="E532">
            <v>275000</v>
          </cell>
          <cell r="F532">
            <v>302500</v>
          </cell>
          <cell r="G532">
            <v>302500</v>
          </cell>
          <cell r="I532" t="str">
            <v>Komplit</v>
          </cell>
        </row>
        <row r="533">
          <cell r="A533" t="str">
            <v>T3500</v>
          </cell>
          <cell r="B533" t="str">
            <v>Pasang Trafo 3 Phasa 500 KVA  (SG/CG 313)</v>
          </cell>
          <cell r="C533" t="str">
            <v>Unit</v>
          </cell>
          <cell r="E533">
            <v>275000</v>
          </cell>
          <cell r="F533">
            <v>302500</v>
          </cell>
          <cell r="G533">
            <v>302500</v>
          </cell>
          <cell r="I533" t="str">
            <v>Komplit</v>
          </cell>
        </row>
        <row r="534">
          <cell r="A534" t="str">
            <v>T3630</v>
          </cell>
          <cell r="B534" t="str">
            <v>Pasang Trafo 3 Phasa 630 KVA  (SG/CG 313)</v>
          </cell>
          <cell r="C534" t="str">
            <v>Unit</v>
          </cell>
          <cell r="E534">
            <v>325000</v>
          </cell>
          <cell r="F534">
            <v>357500</v>
          </cell>
          <cell r="G534">
            <v>357500</v>
          </cell>
          <cell r="I534" t="str">
            <v>Komplit</v>
          </cell>
        </row>
        <row r="535">
          <cell r="A535" t="str">
            <v>JT31</v>
          </cell>
          <cell r="B535" t="str">
            <v>Pasang Jlagrak Trafo 3 Phase 1 Tiang</v>
          </cell>
          <cell r="C535" t="str">
            <v>Unit</v>
          </cell>
          <cell r="E535">
            <v>75000</v>
          </cell>
          <cell r="F535">
            <v>82500</v>
          </cell>
          <cell r="G535">
            <v>82500</v>
          </cell>
          <cell r="I535" t="str">
            <v>Komplit</v>
          </cell>
        </row>
        <row r="536">
          <cell r="A536" t="str">
            <v>JT32</v>
          </cell>
          <cell r="B536" t="str">
            <v>Pasang Jlagrak Trafo 3 Phase 2Tiang</v>
          </cell>
          <cell r="C536" t="str">
            <v>Unit</v>
          </cell>
          <cell r="E536">
            <v>50000</v>
          </cell>
          <cell r="F536">
            <v>55000.000000000007</v>
          </cell>
          <cell r="G536">
            <v>55000</v>
          </cell>
          <cell r="I536" t="str">
            <v>Komplit</v>
          </cell>
        </row>
        <row r="537">
          <cell r="A537" t="str">
            <v>JPTct</v>
          </cell>
          <cell r="B537" t="str">
            <v>Pasang Jlagrak PT CT</v>
          </cell>
          <cell r="C537" t="str">
            <v>Unit</v>
          </cell>
          <cell r="E537">
            <v>50000</v>
          </cell>
          <cell r="F537">
            <v>55000.000000000007</v>
          </cell>
          <cell r="G537">
            <v>55000</v>
          </cell>
          <cell r="I537" t="str">
            <v>Komplit</v>
          </cell>
        </row>
        <row r="538">
          <cell r="A538" t="str">
            <v>t3800</v>
          </cell>
          <cell r="B538" t="str">
            <v>Pasang Trafo 3 Phasa 800-1000 KVA  (SG/CG 313)</v>
          </cell>
          <cell r="C538" t="str">
            <v>Unit</v>
          </cell>
          <cell r="E538">
            <v>450000</v>
          </cell>
          <cell r="F538">
            <v>495000.00000000006</v>
          </cell>
          <cell r="G538">
            <v>495000</v>
          </cell>
        </row>
        <row r="539">
          <cell r="A539" t="str">
            <v>PTCT</v>
          </cell>
          <cell r="B539" t="str">
            <v>Pasang PT CT</v>
          </cell>
          <cell r="C539" t="str">
            <v>set (3 bh)</v>
          </cell>
          <cell r="E539">
            <v>95000</v>
          </cell>
          <cell r="F539">
            <v>104500.00000000001</v>
          </cell>
          <cell r="G539">
            <v>104500</v>
          </cell>
          <cell r="I539" t="str">
            <v>Komplit</v>
          </cell>
        </row>
        <row r="540">
          <cell r="A540" t="str">
            <v>KB</v>
          </cell>
          <cell r="B540" t="str">
            <v>Pasang KAPASITOR BESAR</v>
          </cell>
          <cell r="C540" t="str">
            <v>Unit</v>
          </cell>
          <cell r="E540">
            <v>100000</v>
          </cell>
          <cell r="F540">
            <v>110000.00000000001</v>
          </cell>
          <cell r="G540">
            <v>110000</v>
          </cell>
          <cell r="I540" t="str">
            <v>Komplit</v>
          </cell>
        </row>
        <row r="541">
          <cell r="A541" t="str">
            <v>kk</v>
          </cell>
          <cell r="B541" t="str">
            <v>Pasang KAPASITOR KECIL</v>
          </cell>
          <cell r="C541" t="str">
            <v>Unit</v>
          </cell>
          <cell r="E541">
            <v>57500</v>
          </cell>
          <cell r="F541">
            <v>63250.000000000007</v>
          </cell>
          <cell r="G541">
            <v>63200</v>
          </cell>
          <cell r="I541" t="str">
            <v>Komplit</v>
          </cell>
        </row>
        <row r="542">
          <cell r="A542" t="str">
            <v>BT10</v>
          </cell>
          <cell r="B542" t="str">
            <v xml:space="preserve">   Bongkar Trafo 1 Phasa 10/15 KVA + Bracket</v>
          </cell>
          <cell r="C542" t="str">
            <v>Unit</v>
          </cell>
          <cell r="D542">
            <v>0</v>
          </cell>
          <cell r="E542">
            <v>25800</v>
          </cell>
          <cell r="F542">
            <v>28380.000000000004</v>
          </cell>
          <cell r="G542">
            <v>28300</v>
          </cell>
          <cell r="H542">
            <v>0.6</v>
          </cell>
          <cell r="I542" t="str">
            <v>Komplit</v>
          </cell>
        </row>
        <row r="543">
          <cell r="A543" t="str">
            <v>BT25</v>
          </cell>
          <cell r="B543" t="str">
            <v xml:space="preserve">  Bongkar Trafo 1 Phasa 25 KVA +   Bracket</v>
          </cell>
          <cell r="C543" t="str">
            <v>Unit</v>
          </cell>
          <cell r="D543">
            <v>82680</v>
          </cell>
          <cell r="E543">
            <v>34500</v>
          </cell>
          <cell r="F543">
            <v>37950</v>
          </cell>
          <cell r="G543">
            <v>37900</v>
          </cell>
          <cell r="H543">
            <v>0.6</v>
          </cell>
          <cell r="I543" t="str">
            <v>Komplit</v>
          </cell>
        </row>
        <row r="544">
          <cell r="A544" t="str">
            <v>BT50</v>
          </cell>
          <cell r="B544" t="str">
            <v xml:space="preserve">  Bongkar Trafo 1 Phasa 50 KVA +   Bracket</v>
          </cell>
          <cell r="C544" t="str">
            <v>Unit</v>
          </cell>
          <cell r="D544">
            <v>82680</v>
          </cell>
          <cell r="E544">
            <v>34500</v>
          </cell>
          <cell r="F544">
            <v>37950</v>
          </cell>
          <cell r="G544">
            <v>37900</v>
          </cell>
          <cell r="H544">
            <v>0.6</v>
          </cell>
          <cell r="I544" t="str">
            <v>Komplit</v>
          </cell>
        </row>
        <row r="545">
          <cell r="A545" t="str">
            <v>BT350</v>
          </cell>
          <cell r="B545" t="str">
            <v xml:space="preserve">  Bongkar Trafo 3 Phasa 50 KVA  (SG/CG 312 A)</v>
          </cell>
          <cell r="C545" t="str">
            <v>Unit</v>
          </cell>
          <cell r="D545">
            <v>289380</v>
          </cell>
          <cell r="E545">
            <v>60000</v>
          </cell>
          <cell r="F545">
            <v>66000</v>
          </cell>
          <cell r="G545">
            <v>66000</v>
          </cell>
          <cell r="H545">
            <v>0.6</v>
          </cell>
          <cell r="I545" t="str">
            <v>Komplit</v>
          </cell>
        </row>
        <row r="546">
          <cell r="A546" t="str">
            <v>BT325</v>
          </cell>
          <cell r="B546" t="str">
            <v xml:space="preserve">  Bongkar Trafo 3 Phasa 25 KVA  (SG/CG 312 A)</v>
          </cell>
          <cell r="C546" t="str">
            <v>Unit</v>
          </cell>
          <cell r="D546">
            <v>289380</v>
          </cell>
          <cell r="E546">
            <v>60000</v>
          </cell>
          <cell r="F546">
            <v>66000</v>
          </cell>
          <cell r="G546">
            <v>66000</v>
          </cell>
          <cell r="H546">
            <v>0.6</v>
          </cell>
          <cell r="I546" t="str">
            <v>Komplit</v>
          </cell>
        </row>
        <row r="547">
          <cell r="A547" t="str">
            <v>BT3100</v>
          </cell>
          <cell r="B547" t="str">
            <v xml:space="preserve">  Bongkar Trafo 3 Phasa 100 KVA  (SG/CG 313)</v>
          </cell>
          <cell r="C547" t="str">
            <v>Unit</v>
          </cell>
          <cell r="D547">
            <v>839202</v>
          </cell>
          <cell r="E547">
            <v>75000</v>
          </cell>
          <cell r="F547">
            <v>82500</v>
          </cell>
          <cell r="G547">
            <v>82500</v>
          </cell>
          <cell r="H547">
            <v>0.6</v>
          </cell>
          <cell r="I547" t="str">
            <v>Komplit</v>
          </cell>
        </row>
        <row r="548">
          <cell r="A548" t="str">
            <v>BT3160</v>
          </cell>
          <cell r="B548" t="str">
            <v xml:space="preserve">  Bongkar Trafo 3 Phasa 160 KVA  (SG/CG 313)</v>
          </cell>
          <cell r="C548" t="str">
            <v>Unit</v>
          </cell>
          <cell r="D548">
            <v>921882</v>
          </cell>
          <cell r="E548">
            <v>90000</v>
          </cell>
          <cell r="F548">
            <v>99000.000000000015</v>
          </cell>
          <cell r="G548">
            <v>99000</v>
          </cell>
          <cell r="H548">
            <v>0.6</v>
          </cell>
          <cell r="I548" t="str">
            <v>Komplit</v>
          </cell>
        </row>
        <row r="549">
          <cell r="A549" t="str">
            <v>BT3200</v>
          </cell>
          <cell r="B549" t="str">
            <v xml:space="preserve">  Bongkar Trafo 3 Phasa 200 KVA  (SG/CG 313)</v>
          </cell>
          <cell r="C549" t="str">
            <v>Unit</v>
          </cell>
          <cell r="D549">
            <v>1004562</v>
          </cell>
          <cell r="E549">
            <v>105000</v>
          </cell>
          <cell r="F549">
            <v>115500.00000000001</v>
          </cell>
          <cell r="G549">
            <v>115500</v>
          </cell>
          <cell r="H549">
            <v>0.6</v>
          </cell>
          <cell r="I549" t="str">
            <v>Komplit</v>
          </cell>
        </row>
        <row r="550">
          <cell r="A550" t="str">
            <v>BGT</v>
          </cell>
          <cell r="B550" t="str">
            <v xml:space="preserve">  Bongkar Grounding Trafo (SM / CM 2 - 11)</v>
          </cell>
          <cell r="C550" t="str">
            <v>Unit</v>
          </cell>
          <cell r="D550">
            <v>13437</v>
          </cell>
          <cell r="E550">
            <v>6660</v>
          </cell>
          <cell r="F550">
            <v>7326.0000000000009</v>
          </cell>
          <cell r="G550">
            <v>7300</v>
          </cell>
          <cell r="H550">
            <v>0.6</v>
          </cell>
          <cell r="I550" t="str">
            <v>Komplit</v>
          </cell>
        </row>
        <row r="551">
          <cell r="A551" t="str">
            <v>BT3250</v>
          </cell>
          <cell r="B551" t="str">
            <v xml:space="preserve">  Bongkar  Trafo 3 Phasa 250 KVA  (SG/CG 313)</v>
          </cell>
          <cell r="C551" t="str">
            <v>Unit</v>
          </cell>
          <cell r="D551">
            <v>0</v>
          </cell>
          <cell r="E551">
            <v>120000</v>
          </cell>
          <cell r="F551">
            <v>132000</v>
          </cell>
          <cell r="G551">
            <v>132000</v>
          </cell>
          <cell r="H551">
            <v>0.6</v>
          </cell>
          <cell r="I551" t="str">
            <v>Komplit</v>
          </cell>
        </row>
        <row r="552">
          <cell r="A552" t="str">
            <v>BT3400</v>
          </cell>
          <cell r="B552" t="str">
            <v xml:space="preserve">  Bongkar Trafo 3 Phasa 400 KVA  (SG/CG 313)</v>
          </cell>
          <cell r="C552" t="str">
            <v>Unit</v>
          </cell>
          <cell r="D552">
            <v>0</v>
          </cell>
          <cell r="E552">
            <v>165000</v>
          </cell>
          <cell r="F552">
            <v>181500.00000000003</v>
          </cell>
          <cell r="G552">
            <v>181500</v>
          </cell>
          <cell r="H552">
            <v>0.6</v>
          </cell>
          <cell r="I552" t="str">
            <v>Komplit</v>
          </cell>
        </row>
        <row r="553">
          <cell r="A553" t="str">
            <v>BT3500</v>
          </cell>
          <cell r="B553" t="str">
            <v xml:space="preserve">  Bongkar Trafo 3 Phasa 500 KVA  (SG/CG 313)</v>
          </cell>
          <cell r="C553" t="str">
            <v>Unit</v>
          </cell>
          <cell r="D553">
            <v>0</v>
          </cell>
          <cell r="E553">
            <v>165000</v>
          </cell>
          <cell r="F553">
            <v>181500.00000000003</v>
          </cell>
          <cell r="G553">
            <v>181500</v>
          </cell>
          <cell r="H553">
            <v>0.6</v>
          </cell>
          <cell r="I553" t="str">
            <v>Komplit</v>
          </cell>
        </row>
        <row r="554">
          <cell r="A554" t="str">
            <v>BT3630</v>
          </cell>
          <cell r="B554" t="str">
            <v xml:space="preserve">  Bongkar Trafo 3 Phasa 630 KVA  (SG/CG 313)</v>
          </cell>
          <cell r="C554" t="str">
            <v>Unit</v>
          </cell>
          <cell r="D554">
            <v>0</v>
          </cell>
          <cell r="E554">
            <v>195000</v>
          </cell>
          <cell r="F554">
            <v>214500.00000000003</v>
          </cell>
          <cell r="G554">
            <v>214500</v>
          </cell>
          <cell r="H554">
            <v>0.6</v>
          </cell>
          <cell r="I554" t="str">
            <v>Komplit</v>
          </cell>
        </row>
        <row r="555">
          <cell r="A555" t="str">
            <v>BJT31</v>
          </cell>
          <cell r="B555" t="str">
            <v xml:space="preserve">  Bongkar Jlagrak Trafo 3 Phase 1 Tiang</v>
          </cell>
          <cell r="C555" t="str">
            <v>Unit</v>
          </cell>
          <cell r="D555">
            <v>0</v>
          </cell>
          <cell r="E555">
            <v>30000</v>
          </cell>
          <cell r="F555">
            <v>33000</v>
          </cell>
          <cell r="G555">
            <v>33000</v>
          </cell>
          <cell r="H555">
            <v>0.4</v>
          </cell>
          <cell r="I555" t="str">
            <v>Komplit</v>
          </cell>
        </row>
        <row r="556">
          <cell r="A556" t="str">
            <v>BJT32</v>
          </cell>
          <cell r="B556" t="str">
            <v xml:space="preserve">  Bongkar Jlagrak   Bongkar Trafo 3 Phase 2Tiang</v>
          </cell>
          <cell r="C556" t="str">
            <v>Unit</v>
          </cell>
          <cell r="D556">
            <v>0</v>
          </cell>
          <cell r="E556">
            <v>20000</v>
          </cell>
          <cell r="F556">
            <v>22000</v>
          </cell>
          <cell r="G556">
            <v>22000</v>
          </cell>
          <cell r="H556">
            <v>0.4</v>
          </cell>
          <cell r="I556" t="str">
            <v>Komplit</v>
          </cell>
        </row>
        <row r="557">
          <cell r="A557" t="str">
            <v>BJPTCT</v>
          </cell>
          <cell r="B557" t="str">
            <v xml:space="preserve">  Bongkar Jlagrak PT CT</v>
          </cell>
          <cell r="C557" t="str">
            <v>Unit</v>
          </cell>
          <cell r="D557">
            <v>0</v>
          </cell>
          <cell r="E557">
            <v>20000</v>
          </cell>
          <cell r="F557">
            <v>22000</v>
          </cell>
          <cell r="G557">
            <v>22000</v>
          </cell>
          <cell r="H557">
            <v>0.4</v>
          </cell>
          <cell r="I557" t="str">
            <v>Komplit</v>
          </cell>
        </row>
        <row r="558">
          <cell r="A558" t="str">
            <v>bt3800</v>
          </cell>
          <cell r="B558" t="str">
            <v xml:space="preserve">  Bongkar Trafo 3 Phasa 800-1000 KVA  (SG/CG 313)</v>
          </cell>
          <cell r="C558" t="str">
            <v>Unit</v>
          </cell>
          <cell r="D558">
            <v>0</v>
          </cell>
          <cell r="E558">
            <v>270000</v>
          </cell>
          <cell r="F558">
            <v>297000</v>
          </cell>
          <cell r="G558">
            <v>297000</v>
          </cell>
          <cell r="H558">
            <v>0.6</v>
          </cell>
        </row>
        <row r="559">
          <cell r="A559" t="str">
            <v>bPTCT</v>
          </cell>
          <cell r="B559" t="str">
            <v xml:space="preserve">  Bongkar PT CT</v>
          </cell>
          <cell r="C559" t="str">
            <v>set (3 bh)</v>
          </cell>
          <cell r="D559">
            <v>0</v>
          </cell>
          <cell r="E559">
            <v>38000</v>
          </cell>
          <cell r="F559">
            <v>41800</v>
          </cell>
          <cell r="G559">
            <v>41800</v>
          </cell>
          <cell r="H559">
            <v>0.4</v>
          </cell>
          <cell r="I559" t="str">
            <v>Komplit</v>
          </cell>
        </row>
        <row r="560">
          <cell r="A560" t="str">
            <v>bKB</v>
          </cell>
          <cell r="B560" t="str">
            <v xml:space="preserve">  Bongkar KAPASITOR BESAR</v>
          </cell>
          <cell r="C560" t="str">
            <v>Unit</v>
          </cell>
          <cell r="D560">
            <v>0</v>
          </cell>
          <cell r="E560">
            <v>60000</v>
          </cell>
          <cell r="F560">
            <v>66000</v>
          </cell>
          <cell r="G560">
            <v>66000</v>
          </cell>
          <cell r="H560">
            <v>0.6</v>
          </cell>
          <cell r="I560" t="str">
            <v>Komplit</v>
          </cell>
        </row>
        <row r="561">
          <cell r="A561" t="str">
            <v>BKK</v>
          </cell>
          <cell r="B561" t="str">
            <v xml:space="preserve">  Bongkar KAPASITOR KECIL</v>
          </cell>
          <cell r="C561" t="str">
            <v>Unit</v>
          </cell>
          <cell r="D561">
            <v>0</v>
          </cell>
          <cell r="E561">
            <v>34500</v>
          </cell>
          <cell r="F561">
            <v>37950</v>
          </cell>
          <cell r="G561">
            <v>37900</v>
          </cell>
          <cell r="H561">
            <v>0.6</v>
          </cell>
          <cell r="I561" t="str">
            <v>Komplit</v>
          </cell>
        </row>
        <row r="562">
          <cell r="A562" t="str">
            <v>bbk</v>
          </cell>
          <cell r="B562" t="str">
            <v xml:space="preserve">  Bongkar bok kapasitor</v>
          </cell>
          <cell r="E562">
            <v>34000</v>
          </cell>
          <cell r="F562">
            <v>37400</v>
          </cell>
          <cell r="G562">
            <v>37400</v>
          </cell>
        </row>
        <row r="563">
          <cell r="B563" t="str">
            <v>UPAH PERBAIKAN RECLOSER</v>
          </cell>
          <cell r="F563">
            <v>0</v>
          </cell>
          <cell r="G563">
            <v>0</v>
          </cell>
          <cell r="H563">
            <v>0.4</v>
          </cell>
        </row>
        <row r="564">
          <cell r="B564" t="str">
            <v>Perbaikan Control Recloser</v>
          </cell>
          <cell r="E564" t="e">
            <v>#REF!</v>
          </cell>
          <cell r="F564" t="e">
            <v>#REF!</v>
          </cell>
          <cell r="G564" t="e">
            <v>#REF!</v>
          </cell>
        </row>
        <row r="565">
          <cell r="B565" t="str">
            <v>Perbaikan PMT Recloser</v>
          </cell>
          <cell r="C565" t="str">
            <v>Unit</v>
          </cell>
          <cell r="D565">
            <v>3180000</v>
          </cell>
          <cell r="E565" t="e">
            <v>#REF!</v>
          </cell>
          <cell r="F565" t="e">
            <v>#REF!</v>
          </cell>
          <cell r="G565" t="e">
            <v>#REF!</v>
          </cell>
        </row>
        <row r="566">
          <cell r="C566" t="str">
            <v>Unit</v>
          </cell>
          <cell r="D566">
            <v>3710000</v>
          </cell>
          <cell r="E566" t="e">
            <v>#REF!</v>
          </cell>
          <cell r="F566" t="e">
            <v>#REF!</v>
          </cell>
          <cell r="G566" t="e">
            <v>#REF!</v>
          </cell>
        </row>
        <row r="567">
          <cell r="B567" t="str">
            <v>UPAH INVESTIGASI INFRA RED</v>
          </cell>
          <cell r="E567" t="e">
            <v>#REF!</v>
          </cell>
          <cell r="F567" t="e">
            <v>#REF!</v>
          </cell>
          <cell r="G567" t="e">
            <v>#REF!</v>
          </cell>
        </row>
        <row r="568">
          <cell r="C568" t="str">
            <v>titik</v>
          </cell>
          <cell r="D568">
            <v>25440</v>
          </cell>
          <cell r="E568" t="e">
            <v>#REF!</v>
          </cell>
          <cell r="F568" t="e">
            <v>#REF!</v>
          </cell>
          <cell r="G568" t="e">
            <v>#REF!</v>
          </cell>
        </row>
        <row r="569">
          <cell r="E569" t="e">
            <v>#REF!</v>
          </cell>
          <cell r="F569" t="e">
            <v>#REF!</v>
          </cell>
          <cell r="G569" t="e">
            <v>#REF!</v>
          </cell>
        </row>
        <row r="570">
          <cell r="B570" t="str">
            <v>UPAH Bongkar PASANG TIANG</v>
          </cell>
          <cell r="F570">
            <v>0</v>
          </cell>
          <cell r="G570">
            <v>0</v>
          </cell>
        </row>
        <row r="571">
          <cell r="D571" t="str">
            <v>tonggak ampuh</v>
          </cell>
          <cell r="F571">
            <v>0</v>
          </cell>
          <cell r="G571">
            <v>0</v>
          </cell>
        </row>
        <row r="572">
          <cell r="A572" t="str">
            <v>tc7</v>
          </cell>
          <cell r="B572" t="str">
            <v>Penanaman Tiang C 7</v>
          </cell>
          <cell r="C572" t="str">
            <v>Batang</v>
          </cell>
          <cell r="D572">
            <v>90577</v>
          </cell>
          <cell r="E572">
            <v>30000</v>
          </cell>
          <cell r="F572">
            <v>33000</v>
          </cell>
          <cell r="G572">
            <v>33000</v>
          </cell>
        </row>
        <row r="573">
          <cell r="A573" t="str">
            <v>tC11</v>
          </cell>
          <cell r="B573" t="str">
            <v>Penanaman Tiang  C11</v>
          </cell>
          <cell r="C573" t="str">
            <v>Batang</v>
          </cell>
          <cell r="D573">
            <v>201820</v>
          </cell>
          <cell r="E573">
            <v>50000</v>
          </cell>
          <cell r="F573">
            <v>55000.000000000007</v>
          </cell>
          <cell r="G573">
            <v>55000</v>
          </cell>
        </row>
        <row r="574">
          <cell r="A574" t="str">
            <v>ts11b</v>
          </cell>
          <cell r="B574" t="str">
            <v>Penanaman Tiang  S11B</v>
          </cell>
          <cell r="C574" t="str">
            <v>Batang</v>
          </cell>
          <cell r="D574">
            <v>201820</v>
          </cell>
          <cell r="E574">
            <v>50000</v>
          </cell>
          <cell r="F574">
            <v>55000.000000000007</v>
          </cell>
          <cell r="G574">
            <v>55000</v>
          </cell>
        </row>
        <row r="575">
          <cell r="A575" t="str">
            <v>ts9</v>
          </cell>
          <cell r="B575" t="str">
            <v xml:space="preserve">Penanaman Tiang RS 9 </v>
          </cell>
          <cell r="C575" t="str">
            <v>Batang</v>
          </cell>
          <cell r="D575">
            <v>117151</v>
          </cell>
          <cell r="E575">
            <v>35000</v>
          </cell>
          <cell r="F575">
            <v>38500</v>
          </cell>
          <cell r="G575">
            <v>38500</v>
          </cell>
        </row>
        <row r="576">
          <cell r="A576" t="str">
            <v>tc9</v>
          </cell>
          <cell r="B576" t="str">
            <v xml:space="preserve">Penanaman Tiang C 9 </v>
          </cell>
          <cell r="C576" t="str">
            <v>Batang</v>
          </cell>
          <cell r="D576">
            <v>117151</v>
          </cell>
          <cell r="E576">
            <v>35000</v>
          </cell>
          <cell r="F576">
            <v>38500</v>
          </cell>
          <cell r="G576">
            <v>38500</v>
          </cell>
        </row>
        <row r="577">
          <cell r="A577" t="str">
            <v>ts11a</v>
          </cell>
          <cell r="B577" t="str">
            <v>Penanaman Tiang RS11A</v>
          </cell>
          <cell r="C577" t="str">
            <v>Batang</v>
          </cell>
          <cell r="D577">
            <v>117151</v>
          </cell>
          <cell r="E577">
            <v>35000</v>
          </cell>
          <cell r="F577">
            <v>38500</v>
          </cell>
          <cell r="G577">
            <v>38500</v>
          </cell>
        </row>
        <row r="578">
          <cell r="A578" t="str">
            <v>tc12</v>
          </cell>
          <cell r="B578" t="str">
            <v>Penanaman Tiang C12</v>
          </cell>
          <cell r="C578" t="str">
            <v>Batang</v>
          </cell>
          <cell r="D578">
            <v>202686</v>
          </cell>
          <cell r="E578">
            <v>65000</v>
          </cell>
          <cell r="F578">
            <v>71500</v>
          </cell>
          <cell r="G578">
            <v>71500</v>
          </cell>
        </row>
        <row r="579">
          <cell r="A579" t="str">
            <v>tc13</v>
          </cell>
          <cell r="B579" t="str">
            <v>Penanaman Tiang C13</v>
          </cell>
          <cell r="C579" t="str">
            <v>Batang</v>
          </cell>
          <cell r="D579">
            <v>329441</v>
          </cell>
          <cell r="E579">
            <v>70000</v>
          </cell>
          <cell r="F579">
            <v>77000</v>
          </cell>
          <cell r="G579">
            <v>77000</v>
          </cell>
        </row>
        <row r="580">
          <cell r="A580" t="str">
            <v>ts12</v>
          </cell>
          <cell r="B580" t="str">
            <v>Penanaman Tiang S 12</v>
          </cell>
          <cell r="C580" t="str">
            <v>Batang</v>
          </cell>
          <cell r="D580">
            <v>202686</v>
          </cell>
          <cell r="E580">
            <v>65000</v>
          </cell>
          <cell r="F580">
            <v>71500</v>
          </cell>
          <cell r="G580">
            <v>71500</v>
          </cell>
        </row>
        <row r="581">
          <cell r="A581" t="str">
            <v>ts14</v>
          </cell>
          <cell r="B581" t="str">
            <v>Penanaman Tiang S 14</v>
          </cell>
          <cell r="C581" t="str">
            <v>Batang</v>
          </cell>
          <cell r="D581">
            <v>339366</v>
          </cell>
          <cell r="E581">
            <v>75000</v>
          </cell>
          <cell r="F581">
            <v>82500</v>
          </cell>
          <cell r="G581">
            <v>82500</v>
          </cell>
        </row>
        <row r="582">
          <cell r="A582" t="str">
            <v>tc14</v>
          </cell>
          <cell r="B582" t="str">
            <v>Penanaman Tiang C14</v>
          </cell>
          <cell r="C582" t="str">
            <v>Batang</v>
          </cell>
          <cell r="D582">
            <v>339366</v>
          </cell>
          <cell r="E582">
            <v>75000</v>
          </cell>
          <cell r="F582">
            <v>82500</v>
          </cell>
          <cell r="G582">
            <v>82500</v>
          </cell>
        </row>
        <row r="583">
          <cell r="A583" t="str">
            <v>PT</v>
          </cell>
          <cell r="F583">
            <v>0</v>
          </cell>
          <cell r="G583">
            <v>0</v>
          </cell>
        </row>
        <row r="584">
          <cell r="F584">
            <v>0</v>
          </cell>
          <cell r="G584">
            <v>0</v>
          </cell>
        </row>
        <row r="585">
          <cell r="A585" t="str">
            <v>Btc7</v>
          </cell>
          <cell r="B585" t="str">
            <v xml:space="preserve">  Bongkar Tiang C 7</v>
          </cell>
          <cell r="C585" t="str">
            <v>Batang</v>
          </cell>
          <cell r="D585">
            <v>54346.2</v>
          </cell>
          <cell r="E585">
            <v>18000</v>
          </cell>
          <cell r="F585">
            <v>19800</v>
          </cell>
          <cell r="G585">
            <v>19800</v>
          </cell>
        </row>
        <row r="586">
          <cell r="A586" t="str">
            <v>Btc11</v>
          </cell>
          <cell r="B586" t="str">
            <v xml:space="preserve">  Bongkar Tiang C 11</v>
          </cell>
          <cell r="C586" t="str">
            <v>Batang</v>
          </cell>
          <cell r="D586">
            <v>121092</v>
          </cell>
          <cell r="E586">
            <v>30000</v>
          </cell>
          <cell r="F586">
            <v>33000</v>
          </cell>
          <cell r="G586">
            <v>33000</v>
          </cell>
        </row>
        <row r="587">
          <cell r="A587" t="str">
            <v>Bts11b</v>
          </cell>
          <cell r="B587" t="str">
            <v xml:space="preserve">  Bongkar Tiang  S 11 B</v>
          </cell>
          <cell r="C587" t="str">
            <v>Batang</v>
          </cell>
          <cell r="D587">
            <v>121092</v>
          </cell>
          <cell r="E587">
            <v>30000</v>
          </cell>
          <cell r="F587">
            <v>33000</v>
          </cell>
          <cell r="G587">
            <v>33000</v>
          </cell>
        </row>
        <row r="588">
          <cell r="A588" t="str">
            <v>Bts11a</v>
          </cell>
          <cell r="B588" t="str">
            <v xml:space="preserve">  Bongkar Tiang  S 11 A</v>
          </cell>
          <cell r="C588" t="str">
            <v>Batang</v>
          </cell>
          <cell r="D588">
            <v>70290.599999999991</v>
          </cell>
          <cell r="E588">
            <v>21000</v>
          </cell>
          <cell r="F588">
            <v>23100.000000000004</v>
          </cell>
          <cell r="G588">
            <v>23100</v>
          </cell>
        </row>
        <row r="589">
          <cell r="A589" t="str">
            <v>Bts9</v>
          </cell>
          <cell r="B589" t="str">
            <v xml:space="preserve">  Bongkar Tiang RS 9</v>
          </cell>
          <cell r="C589" t="str">
            <v>Batang</v>
          </cell>
          <cell r="D589">
            <v>70290.599999999991</v>
          </cell>
          <cell r="E589">
            <v>21000</v>
          </cell>
          <cell r="F589">
            <v>23100.000000000004</v>
          </cell>
          <cell r="G589">
            <v>23100</v>
          </cell>
        </row>
        <row r="590">
          <cell r="A590" t="str">
            <v>Btc9</v>
          </cell>
          <cell r="B590" t="str">
            <v xml:space="preserve">  Bongkar Tiang C9</v>
          </cell>
          <cell r="C590" t="str">
            <v>Batang</v>
          </cell>
          <cell r="D590">
            <v>70290.599999999991</v>
          </cell>
          <cell r="E590">
            <v>21000</v>
          </cell>
          <cell r="F590">
            <v>23100.000000000004</v>
          </cell>
          <cell r="G590">
            <v>23100</v>
          </cell>
        </row>
        <row r="591">
          <cell r="A591" t="str">
            <v>BtC12</v>
          </cell>
          <cell r="B591" t="str">
            <v xml:space="preserve">  Bongkar Tiang C 12</v>
          </cell>
          <cell r="C591" t="str">
            <v>Batang</v>
          </cell>
          <cell r="D591">
            <v>121611.59999999999</v>
          </cell>
          <cell r="E591">
            <v>39000</v>
          </cell>
          <cell r="F591">
            <v>42900</v>
          </cell>
          <cell r="G591">
            <v>42900</v>
          </cell>
        </row>
        <row r="592">
          <cell r="A592" t="str">
            <v>BtC13</v>
          </cell>
          <cell r="B592" t="str">
            <v xml:space="preserve">  Bongkar Tiang C 13</v>
          </cell>
          <cell r="C592" t="str">
            <v>Batang</v>
          </cell>
          <cell r="D592">
            <v>197664.6</v>
          </cell>
          <cell r="E592">
            <v>42000</v>
          </cell>
          <cell r="F592">
            <v>46200.000000000007</v>
          </cell>
          <cell r="G592">
            <v>46200</v>
          </cell>
        </row>
        <row r="593">
          <cell r="A593" t="str">
            <v>BtS12</v>
          </cell>
          <cell r="B593" t="str">
            <v xml:space="preserve">  Bongkar Tiang S 12</v>
          </cell>
          <cell r="C593" t="str">
            <v>Batang</v>
          </cell>
          <cell r="D593">
            <v>121611.59999999999</v>
          </cell>
          <cell r="E593">
            <v>39000</v>
          </cell>
          <cell r="F593">
            <v>42900</v>
          </cell>
          <cell r="G593">
            <v>42900</v>
          </cell>
        </row>
        <row r="594">
          <cell r="A594" t="str">
            <v>Bts14</v>
          </cell>
          <cell r="B594" t="str">
            <v xml:space="preserve">  Bongkar Tiang S14</v>
          </cell>
          <cell r="C594" t="str">
            <v>Batang</v>
          </cell>
          <cell r="D594">
            <v>203619.6</v>
          </cell>
          <cell r="E594">
            <v>45000</v>
          </cell>
          <cell r="F594">
            <v>49500.000000000007</v>
          </cell>
          <cell r="G594">
            <v>49500</v>
          </cell>
        </row>
        <row r="595">
          <cell r="A595" t="str">
            <v>Btc14</v>
          </cell>
          <cell r="B595" t="str">
            <v xml:space="preserve">  Bongkar Tiang S14</v>
          </cell>
          <cell r="C595" t="str">
            <v>Batang</v>
          </cell>
          <cell r="D595">
            <v>203619.6</v>
          </cell>
          <cell r="E595">
            <v>45000</v>
          </cell>
          <cell r="F595">
            <v>49500.000000000007</v>
          </cell>
          <cell r="G595">
            <v>49500</v>
          </cell>
        </row>
        <row r="596">
          <cell r="F596">
            <v>0</v>
          </cell>
          <cell r="G596">
            <v>0</v>
          </cell>
        </row>
        <row r="597">
          <cell r="F597">
            <v>0</v>
          </cell>
          <cell r="G597">
            <v>0</v>
          </cell>
        </row>
        <row r="598">
          <cell r="B598" t="str">
            <v>PengangkutanTiang dari pabrik ke lokasi (Btl,Ygk, Slm)</v>
          </cell>
          <cell r="F598">
            <v>0</v>
          </cell>
          <cell r="G598">
            <v>0</v>
          </cell>
        </row>
        <row r="599">
          <cell r="A599" t="str">
            <v>AT9</v>
          </cell>
          <cell r="B599" t="str">
            <v>Angkut Tiang C 9 Dari Pabrik Ke Lokasi</v>
          </cell>
          <cell r="C599" t="str">
            <v>Batang</v>
          </cell>
          <cell r="D599">
            <v>84000</v>
          </cell>
          <cell r="E599">
            <v>20000</v>
          </cell>
          <cell r="F599">
            <v>22000</v>
          </cell>
          <cell r="G599">
            <v>22000</v>
          </cell>
        </row>
        <row r="600">
          <cell r="A600" t="str">
            <v>AT11</v>
          </cell>
          <cell r="B600" t="str">
            <v>Angkut Tiang C11 Dari Pabrikl Ke Lokasi</v>
          </cell>
          <cell r="C600" t="str">
            <v>Batang</v>
          </cell>
          <cell r="D600">
            <v>108900</v>
          </cell>
          <cell r="E600">
            <v>30000</v>
          </cell>
          <cell r="F600">
            <v>33000</v>
          </cell>
          <cell r="G600">
            <v>33000</v>
          </cell>
        </row>
        <row r="601">
          <cell r="A601" t="str">
            <v>AT7</v>
          </cell>
          <cell r="B601" t="str">
            <v>Angkut Tiang C 7 Dari Pabrik Ke Lokasi</v>
          </cell>
          <cell r="C601" t="str">
            <v>Batang</v>
          </cell>
          <cell r="D601">
            <v>59900</v>
          </cell>
          <cell r="E601">
            <v>15000</v>
          </cell>
          <cell r="F601">
            <v>16500</v>
          </cell>
          <cell r="G601">
            <v>16500</v>
          </cell>
        </row>
        <row r="602">
          <cell r="A602" t="str">
            <v>ATs9</v>
          </cell>
          <cell r="B602" t="str">
            <v>Angkut Tiang RS 9 Dari Pabrik Ke Lokasi</v>
          </cell>
          <cell r="C602" t="str">
            <v>Batang</v>
          </cell>
          <cell r="D602">
            <v>84000</v>
          </cell>
          <cell r="E602">
            <v>15000</v>
          </cell>
          <cell r="F602">
            <v>16500</v>
          </cell>
          <cell r="G602">
            <v>16500</v>
          </cell>
        </row>
        <row r="603">
          <cell r="A603" t="str">
            <v>ATs11</v>
          </cell>
          <cell r="B603" t="str">
            <v>Angkut Tiang S 11 Dari Pabrikl Ke Lokasi</v>
          </cell>
          <cell r="C603" t="str">
            <v>Batang</v>
          </cell>
          <cell r="D603">
            <v>108900</v>
          </cell>
          <cell r="E603">
            <v>25000</v>
          </cell>
          <cell r="F603">
            <v>27500.000000000004</v>
          </cell>
          <cell r="G603">
            <v>27500</v>
          </cell>
        </row>
        <row r="604">
          <cell r="A604" t="str">
            <v>ATs7</v>
          </cell>
          <cell r="B604" t="str">
            <v>Angkut Tiang S 7 Dari Pabrik Ke Lokasi</v>
          </cell>
          <cell r="C604" t="str">
            <v>Batang</v>
          </cell>
          <cell r="D604">
            <v>59900</v>
          </cell>
          <cell r="E604">
            <v>15000</v>
          </cell>
          <cell r="F604">
            <v>16500</v>
          </cell>
          <cell r="G604">
            <v>16500</v>
          </cell>
        </row>
        <row r="605">
          <cell r="A605" t="str">
            <v>AT12</v>
          </cell>
          <cell r="B605" t="str">
            <v>Angkut Tiang C12 Dari Pabrikl Ke Lokasi</v>
          </cell>
          <cell r="C605" t="str">
            <v>Batang</v>
          </cell>
          <cell r="D605">
            <v>163000</v>
          </cell>
          <cell r="E605">
            <v>40000</v>
          </cell>
          <cell r="F605">
            <v>44000</v>
          </cell>
          <cell r="G605">
            <v>44000</v>
          </cell>
        </row>
        <row r="606">
          <cell r="A606" t="str">
            <v>AT14</v>
          </cell>
          <cell r="B606" t="str">
            <v>Angkut Tiang C14 Dari Pabrikl Ke Lokasi</v>
          </cell>
          <cell r="C606" t="str">
            <v>Batang</v>
          </cell>
          <cell r="D606">
            <v>163000</v>
          </cell>
          <cell r="E606">
            <v>55000</v>
          </cell>
          <cell r="F606">
            <v>60500.000000000007</v>
          </cell>
          <cell r="G606">
            <v>60500</v>
          </cell>
        </row>
        <row r="607">
          <cell r="A607" t="str">
            <v>AT13</v>
          </cell>
          <cell r="B607" t="str">
            <v>Angkut Tiang C13 Dari Pabrikl Ke Lokasi</v>
          </cell>
          <cell r="C607" t="str">
            <v>Batang</v>
          </cell>
          <cell r="D607">
            <v>163000</v>
          </cell>
          <cell r="E607">
            <v>55000</v>
          </cell>
          <cell r="F607">
            <v>60500.000000000007</v>
          </cell>
          <cell r="G607">
            <v>60500</v>
          </cell>
        </row>
        <row r="608">
          <cell r="B608" t="str">
            <v>UPAH PENGGANTIAN KONEKTOR DARI BANLED JD CCO</v>
          </cell>
          <cell r="F608">
            <v>0</v>
          </cell>
          <cell r="G608">
            <v>0</v>
          </cell>
        </row>
        <row r="609">
          <cell r="A609" t="str">
            <v>CTM</v>
          </cell>
          <cell r="B609" t="str">
            <v>CCO TM</v>
          </cell>
          <cell r="C609" t="str">
            <v>Buah</v>
          </cell>
          <cell r="E609">
            <v>4000</v>
          </cell>
          <cell r="F609">
            <v>4400</v>
          </cell>
          <cell r="G609">
            <v>4400</v>
          </cell>
          <cell r="I609" t="str">
            <v>Event Khusus</v>
          </cell>
        </row>
        <row r="610">
          <cell r="A610" t="str">
            <v>CTST</v>
          </cell>
          <cell r="B610" t="str">
            <v>CCO &amp; skun Trafo (Kalasan &amp; Wates)</v>
          </cell>
          <cell r="C610" t="str">
            <v xml:space="preserve"> unit</v>
          </cell>
          <cell r="E610">
            <v>27000</v>
          </cell>
          <cell r="F610">
            <v>29700.000000000004</v>
          </cell>
          <cell r="G610">
            <v>29700</v>
          </cell>
          <cell r="I610" t="str">
            <v>Event Khusus</v>
          </cell>
        </row>
        <row r="611">
          <cell r="A611" t="str">
            <v>CTRB</v>
          </cell>
          <cell r="B611" t="str">
            <v>CCO Tap JTR (Bantul, Jogya, Sleman selatan)</v>
          </cell>
          <cell r="C611" t="str">
            <v>Buah</v>
          </cell>
          <cell r="E611">
            <v>3000</v>
          </cell>
          <cell r="F611">
            <v>3300.0000000000005</v>
          </cell>
          <cell r="G611">
            <v>3300</v>
          </cell>
          <cell r="I611" t="str">
            <v>Event Khusus</v>
          </cell>
        </row>
        <row r="612">
          <cell r="A612" t="str">
            <v>CTRK</v>
          </cell>
          <cell r="B612" t="str">
            <v>CCO Tap JTR (Kalasan &amp;Wates)</v>
          </cell>
          <cell r="C612" t="str">
            <v>Buah</v>
          </cell>
          <cell r="E612">
            <v>3200</v>
          </cell>
          <cell r="F612">
            <v>3520.0000000000005</v>
          </cell>
          <cell r="G612">
            <v>3500</v>
          </cell>
          <cell r="I612" t="str">
            <v>Event Khusus</v>
          </cell>
        </row>
        <row r="613">
          <cell r="A613" t="str">
            <v>CR1B</v>
          </cell>
          <cell r="B613" t="str">
            <v>CCO SR I (Bantul, Jogja, Sleman selatan)</v>
          </cell>
          <cell r="C613" t="str">
            <v>Buah</v>
          </cell>
          <cell r="E613">
            <v>2250</v>
          </cell>
          <cell r="F613">
            <v>2475</v>
          </cell>
          <cell r="G613">
            <v>2400</v>
          </cell>
          <cell r="I613" t="str">
            <v>Event Khusus</v>
          </cell>
        </row>
        <row r="614">
          <cell r="A614" t="str">
            <v>CR1K</v>
          </cell>
          <cell r="B614" t="str">
            <v>CCO SR I (Wates, Sleman Utara, Kalasan)</v>
          </cell>
          <cell r="C614" t="str">
            <v>Buah</v>
          </cell>
          <cell r="E614">
            <v>2400</v>
          </cell>
          <cell r="F614">
            <v>2640</v>
          </cell>
          <cell r="G614">
            <v>2600</v>
          </cell>
          <cell r="I614" t="str">
            <v>Event Khusus</v>
          </cell>
        </row>
        <row r="615">
          <cell r="A615" t="str">
            <v>CRD</v>
          </cell>
          <cell r="B615" t="str">
            <v>CCO Antar Duck Rumah</v>
          </cell>
          <cell r="C615" t="str">
            <v>Buah</v>
          </cell>
          <cell r="E615">
            <v>1500</v>
          </cell>
          <cell r="F615">
            <v>1650.0000000000002</v>
          </cell>
          <cell r="G615">
            <v>1600</v>
          </cell>
        </row>
        <row r="616">
          <cell r="A616" t="str">
            <v>toti</v>
          </cell>
          <cell r="B616" t="str">
            <v>TOTI PRESS</v>
          </cell>
          <cell r="C616" t="str">
            <v>Buah</v>
          </cell>
          <cell r="E616">
            <v>2250</v>
          </cell>
          <cell r="F616">
            <v>2475</v>
          </cell>
          <cell r="G616">
            <v>2400</v>
          </cell>
        </row>
        <row r="617">
          <cell r="A617" t="str">
            <v>js24</v>
          </cell>
          <cell r="B617" t="str">
            <v>Pasang joint slip 240</v>
          </cell>
          <cell r="C617" t="str">
            <v>buah</v>
          </cell>
          <cell r="E617">
            <v>4000</v>
          </cell>
          <cell r="F617">
            <v>4400</v>
          </cell>
          <cell r="G617">
            <v>4400</v>
          </cell>
        </row>
        <row r="618">
          <cell r="A618" t="str">
            <v>js7</v>
          </cell>
          <cell r="B618" t="str">
            <v>Pasang joint slip 70</v>
          </cell>
          <cell r="C618" t="str">
            <v>Buah</v>
          </cell>
          <cell r="E618">
            <v>2000</v>
          </cell>
          <cell r="F618">
            <v>2200</v>
          </cell>
          <cell r="G618">
            <v>2200</v>
          </cell>
        </row>
        <row r="619">
          <cell r="B619" t="str">
            <v>UPAH PENGECATAN POLE BESI</v>
          </cell>
          <cell r="F619">
            <v>0</v>
          </cell>
          <cell r="G619">
            <v>0</v>
          </cell>
        </row>
        <row r="620">
          <cell r="A620" t="str">
            <v>CP9A</v>
          </cell>
          <cell r="B620" t="str">
            <v>Pengecatan Pole Type Rs 9/11A Atas</v>
          </cell>
          <cell r="C620" t="str">
            <v>pole</v>
          </cell>
          <cell r="E620">
            <v>3500</v>
          </cell>
          <cell r="F620">
            <v>3850.0000000000005</v>
          </cell>
          <cell r="G620">
            <v>3800</v>
          </cell>
        </row>
        <row r="621">
          <cell r="A621" t="str">
            <v>CP9T</v>
          </cell>
          <cell r="B621" t="str">
            <v>Pengecatan Pole Type Rs 9/11A Tengah</v>
          </cell>
          <cell r="C621" t="str">
            <v>pole</v>
          </cell>
          <cell r="E621">
            <v>3500</v>
          </cell>
          <cell r="F621">
            <v>3850.0000000000005</v>
          </cell>
          <cell r="G621">
            <v>3800</v>
          </cell>
        </row>
        <row r="622">
          <cell r="A622" t="str">
            <v>CP9B</v>
          </cell>
          <cell r="B622" t="str">
            <v>Pengecatan Pole Type Rs 9/11A Ter Bawah</v>
          </cell>
          <cell r="C622" t="str">
            <v>pole</v>
          </cell>
          <cell r="E622">
            <v>1250</v>
          </cell>
          <cell r="F622">
            <v>1375</v>
          </cell>
          <cell r="G622">
            <v>1300</v>
          </cell>
        </row>
        <row r="623">
          <cell r="A623" t="str">
            <v>CP9M</v>
          </cell>
          <cell r="B623" t="str">
            <v>Pengecatan Pole Type Rs 9/11A Dasaran (Meni)</v>
          </cell>
          <cell r="C623" t="str">
            <v>pole</v>
          </cell>
          <cell r="E623">
            <v>4250</v>
          </cell>
          <cell r="F623">
            <v>4675</v>
          </cell>
          <cell r="G623">
            <v>4600</v>
          </cell>
        </row>
        <row r="624">
          <cell r="A624" t="str">
            <v>CP12aA</v>
          </cell>
          <cell r="B624" t="str">
            <v>Pengecatan Pole Type S 12A Atas</v>
          </cell>
          <cell r="C624" t="str">
            <v>pole</v>
          </cell>
          <cell r="E624">
            <v>3500</v>
          </cell>
          <cell r="F624">
            <v>3850.0000000000005</v>
          </cell>
          <cell r="G624">
            <v>3800</v>
          </cell>
        </row>
        <row r="625">
          <cell r="A625" t="str">
            <v>CP12aT</v>
          </cell>
          <cell r="B625" t="str">
            <v>Pengecatan Pole Type S 12A Tengah</v>
          </cell>
          <cell r="C625" t="str">
            <v>pole</v>
          </cell>
          <cell r="E625">
            <v>3500</v>
          </cell>
          <cell r="F625">
            <v>3850.0000000000005</v>
          </cell>
          <cell r="G625">
            <v>3800</v>
          </cell>
        </row>
        <row r="626">
          <cell r="A626" t="str">
            <v>CP12aB</v>
          </cell>
          <cell r="B626" t="str">
            <v>Pengecatan Pole Type S 12 A Ter Bawah</v>
          </cell>
          <cell r="C626" t="str">
            <v>pole</v>
          </cell>
          <cell r="E626">
            <v>1250</v>
          </cell>
          <cell r="F626">
            <v>1375</v>
          </cell>
          <cell r="G626">
            <v>1300</v>
          </cell>
        </row>
        <row r="627">
          <cell r="A627" t="str">
            <v>CP12aM</v>
          </cell>
          <cell r="B627" t="str">
            <v>Pengecatan Pole Type S 12 A Dasaran (Meni)</v>
          </cell>
          <cell r="C627" t="str">
            <v>pole</v>
          </cell>
          <cell r="E627">
            <v>4250</v>
          </cell>
          <cell r="F627">
            <v>4675</v>
          </cell>
          <cell r="G627">
            <v>4600</v>
          </cell>
        </row>
        <row r="628">
          <cell r="A628" t="str">
            <v>CP11A</v>
          </cell>
          <cell r="B628" t="str">
            <v xml:space="preserve">Pengecatan Pole Type S 11 B Atas </v>
          </cell>
          <cell r="C628" t="str">
            <v>pole</v>
          </cell>
          <cell r="E628">
            <v>5000</v>
          </cell>
          <cell r="F628">
            <v>5500</v>
          </cell>
          <cell r="G628">
            <v>5500</v>
          </cell>
        </row>
        <row r="629">
          <cell r="A629" t="str">
            <v>CP11T</v>
          </cell>
          <cell r="B629" t="str">
            <v>Pengecatan Pole Type S 11 B Tengah</v>
          </cell>
          <cell r="C629" t="str">
            <v>pole</v>
          </cell>
          <cell r="E629">
            <v>4000</v>
          </cell>
          <cell r="F629">
            <v>4400</v>
          </cell>
          <cell r="G629">
            <v>4400</v>
          </cell>
        </row>
        <row r="630">
          <cell r="A630" t="str">
            <v>CP11B</v>
          </cell>
          <cell r="B630" t="str">
            <v>Pengecatan Pole Type S 11 B Ter Bawah</v>
          </cell>
          <cell r="C630" t="str">
            <v>pole</v>
          </cell>
          <cell r="E630">
            <v>1500</v>
          </cell>
          <cell r="F630">
            <v>1650.0000000000002</v>
          </cell>
          <cell r="G630">
            <v>1600</v>
          </cell>
        </row>
        <row r="631">
          <cell r="A631" t="str">
            <v>CP11M</v>
          </cell>
          <cell r="B631" t="str">
            <v>Pengecatan Pole Type S 11 B Dasaran (Meni)</v>
          </cell>
          <cell r="C631" t="str">
            <v>pole</v>
          </cell>
          <cell r="E631">
            <v>5000</v>
          </cell>
          <cell r="F631">
            <v>5500</v>
          </cell>
          <cell r="G631">
            <v>5500</v>
          </cell>
        </row>
        <row r="632">
          <cell r="A632" t="str">
            <v>CP12bA</v>
          </cell>
          <cell r="B632" t="str">
            <v xml:space="preserve">Pengecatan Pole Type S 12 B Atas </v>
          </cell>
          <cell r="C632" t="str">
            <v>pole</v>
          </cell>
          <cell r="E632">
            <v>5000</v>
          </cell>
          <cell r="F632">
            <v>5500</v>
          </cell>
          <cell r="G632">
            <v>5500</v>
          </cell>
        </row>
        <row r="633">
          <cell r="A633" t="str">
            <v>CP12bT</v>
          </cell>
          <cell r="B633" t="str">
            <v>Pengecatan Pole Type S 12 B Tengah</v>
          </cell>
          <cell r="C633" t="str">
            <v>pole</v>
          </cell>
          <cell r="E633">
            <v>4000</v>
          </cell>
          <cell r="F633">
            <v>4400</v>
          </cell>
          <cell r="G633">
            <v>4400</v>
          </cell>
        </row>
        <row r="634">
          <cell r="A634" t="str">
            <v>CP12bB</v>
          </cell>
          <cell r="B634" t="str">
            <v>Pengecatan Pole Type S 12 B Ter Bawah</v>
          </cell>
          <cell r="C634" t="str">
            <v>pole</v>
          </cell>
          <cell r="E634">
            <v>1500</v>
          </cell>
          <cell r="F634">
            <v>1650.0000000000002</v>
          </cell>
          <cell r="G634">
            <v>1600</v>
          </cell>
        </row>
        <row r="635">
          <cell r="A635" t="str">
            <v>CP12bM</v>
          </cell>
          <cell r="B635" t="str">
            <v>Pengecatan Pole Type S 12 B Dasaran (Meni)</v>
          </cell>
          <cell r="C635" t="str">
            <v>pole</v>
          </cell>
          <cell r="E635">
            <v>5000</v>
          </cell>
          <cell r="F635">
            <v>5500</v>
          </cell>
          <cell r="G635">
            <v>5500</v>
          </cell>
        </row>
        <row r="636">
          <cell r="A636" t="str">
            <v>CP9K</v>
          </cell>
          <cell r="B636" t="str">
            <v>Pengecatan Pole Type Rs 9/11A komplit</v>
          </cell>
          <cell r="C636" t="str">
            <v>Batang</v>
          </cell>
          <cell r="E636">
            <v>12500</v>
          </cell>
          <cell r="F636">
            <v>13750.000000000002</v>
          </cell>
          <cell r="G636">
            <v>13700</v>
          </cell>
        </row>
        <row r="637">
          <cell r="A637" t="str">
            <v>CP11aK</v>
          </cell>
          <cell r="B637" t="str">
            <v>Pengecatan Pole Type 11A komplit</v>
          </cell>
          <cell r="C637" t="str">
            <v>Batang</v>
          </cell>
          <cell r="E637">
            <v>13500</v>
          </cell>
          <cell r="F637">
            <v>14850.000000000002</v>
          </cell>
          <cell r="G637">
            <v>14800</v>
          </cell>
        </row>
        <row r="638">
          <cell r="A638" t="str">
            <v>CP11K</v>
          </cell>
          <cell r="B638" t="str">
            <v>Pengecatan Pole Type 11 B komplit</v>
          </cell>
          <cell r="C638" t="str">
            <v>Batang</v>
          </cell>
          <cell r="E638">
            <v>15500</v>
          </cell>
          <cell r="F638">
            <v>17050</v>
          </cell>
          <cell r="G638">
            <v>17000</v>
          </cell>
        </row>
        <row r="639">
          <cell r="A639" t="str">
            <v>CP12bK</v>
          </cell>
          <cell r="B639" t="str">
            <v>Pengecatan Pole Type 12 B komplit</v>
          </cell>
          <cell r="C639" t="str">
            <v>Batang</v>
          </cell>
          <cell r="E639">
            <v>15500</v>
          </cell>
          <cell r="F639">
            <v>17050</v>
          </cell>
          <cell r="G639">
            <v>17000</v>
          </cell>
        </row>
        <row r="640">
          <cell r="A640" t="str">
            <v>CP12aK</v>
          </cell>
          <cell r="B640" t="str">
            <v>Pengecatan Pole Type S 12 A komplit</v>
          </cell>
          <cell r="C640" t="str">
            <v>Batang</v>
          </cell>
          <cell r="E640">
            <v>13500</v>
          </cell>
          <cell r="F640">
            <v>14850.000000000002</v>
          </cell>
          <cell r="G640">
            <v>14800</v>
          </cell>
        </row>
        <row r="641">
          <cell r="A641" t="str">
            <v>CP14K</v>
          </cell>
          <cell r="B641" t="str">
            <v>Pengecatan Pole Type S 14 komplit</v>
          </cell>
          <cell r="C641" t="str">
            <v>Batang</v>
          </cell>
          <cell r="E641">
            <v>13500</v>
          </cell>
          <cell r="F641">
            <v>14850.000000000002</v>
          </cell>
          <cell r="G641">
            <v>14800</v>
          </cell>
        </row>
        <row r="642">
          <cell r="A642" t="str">
            <v>cew</v>
          </cell>
          <cell r="B642" t="str">
            <v>Pengecatan eser werk</v>
          </cell>
          <cell r="C642" t="str">
            <v>unit</v>
          </cell>
          <cell r="E642">
            <v>12500</v>
          </cell>
          <cell r="F642">
            <v>13750.000000000002</v>
          </cell>
          <cell r="G642">
            <v>13700</v>
          </cell>
        </row>
        <row r="643">
          <cell r="A643" t="str">
            <v>PEW</v>
          </cell>
          <cell r="B643" t="str">
            <v>Perbaikan eser werk</v>
          </cell>
          <cell r="C643" t="str">
            <v>unit</v>
          </cell>
          <cell r="E643">
            <v>12500</v>
          </cell>
          <cell r="F643">
            <v>13750.000000000002</v>
          </cell>
          <cell r="G643">
            <v>13700</v>
          </cell>
        </row>
        <row r="644">
          <cell r="A644" t="str">
            <v>CP9ta</v>
          </cell>
          <cell r="B644" t="str">
            <v>Pengecatan Pole Type Rs 9/11A  tanpa atas</v>
          </cell>
          <cell r="C644" t="str">
            <v>pole</v>
          </cell>
          <cell r="E644">
            <v>9000</v>
          </cell>
          <cell r="F644">
            <v>9900</v>
          </cell>
          <cell r="G644">
            <v>9900</v>
          </cell>
        </row>
        <row r="645">
          <cell r="A645" t="str">
            <v>CP11ta</v>
          </cell>
          <cell r="B645" t="str">
            <v>Pengecatan Pole Type S 11 B tanpa atas</v>
          </cell>
          <cell r="C645" t="str">
            <v>pole</v>
          </cell>
          <cell r="E645">
            <v>10500</v>
          </cell>
          <cell r="F645">
            <v>11550.000000000002</v>
          </cell>
          <cell r="G645">
            <v>11500</v>
          </cell>
        </row>
        <row r="646">
          <cell r="A646" t="str">
            <v>CP12bta</v>
          </cell>
          <cell r="B646" t="str">
            <v>Pengecatan Pole Type S 12 B tanpa atas</v>
          </cell>
          <cell r="C646" t="str">
            <v>pole</v>
          </cell>
          <cell r="E646">
            <v>11500</v>
          </cell>
          <cell r="F646">
            <v>12650.000000000002</v>
          </cell>
          <cell r="G646">
            <v>12600</v>
          </cell>
        </row>
        <row r="647">
          <cell r="A647" t="str">
            <v>CP12ata</v>
          </cell>
          <cell r="B647" t="str">
            <v>Pengecatan Pole Type S 12 A tanpa atas</v>
          </cell>
          <cell r="C647" t="str">
            <v>pole</v>
          </cell>
          <cell r="E647">
            <v>11000</v>
          </cell>
          <cell r="F647">
            <v>12100.000000000002</v>
          </cell>
          <cell r="G647">
            <v>12100</v>
          </cell>
        </row>
        <row r="648">
          <cell r="A648" t="str">
            <v>CP14ta</v>
          </cell>
          <cell r="B648" t="str">
            <v>Pengecatan Pole Type S 14  tanpa atas</v>
          </cell>
          <cell r="C648" t="str">
            <v>pole</v>
          </cell>
          <cell r="E648">
            <v>12500</v>
          </cell>
          <cell r="F648">
            <v>13750.000000000002</v>
          </cell>
          <cell r="G648">
            <v>13700</v>
          </cell>
        </row>
        <row r="649">
          <cell r="F649">
            <v>0</v>
          </cell>
          <cell r="G649">
            <v>0</v>
          </cell>
        </row>
        <row r="650">
          <cell r="E650">
            <v>0</v>
          </cell>
          <cell r="F650">
            <v>0</v>
          </cell>
          <cell r="G650">
            <v>0</v>
          </cell>
        </row>
        <row r="651">
          <cell r="A651" t="str">
            <v>pcc1</v>
          </cell>
          <cell r="B651" t="str">
            <v>Penggantian Cross Arm C-1</v>
          </cell>
          <cell r="C651" t="str">
            <v>Unit</v>
          </cell>
          <cell r="E651">
            <v>21000</v>
          </cell>
          <cell r="F651">
            <v>23100.000000000004</v>
          </cell>
          <cell r="G651">
            <v>23100</v>
          </cell>
          <cell r="I651" t="str">
            <v>Event Khusus</v>
          </cell>
        </row>
        <row r="652">
          <cell r="A652" t="str">
            <v>pcc2</v>
          </cell>
          <cell r="B652" t="str">
            <v>Penggantian Cross Arm C-2</v>
          </cell>
          <cell r="C652" t="str">
            <v>Unit</v>
          </cell>
          <cell r="E652">
            <v>25500</v>
          </cell>
          <cell r="F652">
            <v>28050.000000000004</v>
          </cell>
          <cell r="G652">
            <v>28000</v>
          </cell>
          <cell r="I652" t="str">
            <v>Event Khusus</v>
          </cell>
        </row>
        <row r="653">
          <cell r="A653" t="str">
            <v>pcc3</v>
          </cell>
          <cell r="B653" t="str">
            <v>Penggantian Cross Arm C-3</v>
          </cell>
          <cell r="C653" t="str">
            <v>Unit</v>
          </cell>
          <cell r="E653">
            <v>25500</v>
          </cell>
          <cell r="F653">
            <v>28050.000000000004</v>
          </cell>
          <cell r="G653">
            <v>28000</v>
          </cell>
          <cell r="I653" t="str">
            <v>Event Khusus</v>
          </cell>
        </row>
        <row r="654">
          <cell r="A654" t="str">
            <v>pcc7</v>
          </cell>
          <cell r="B654" t="str">
            <v>Penggantian Cross Arm C-7</v>
          </cell>
          <cell r="C654" t="str">
            <v>Unit</v>
          </cell>
          <cell r="E654">
            <v>25500</v>
          </cell>
          <cell r="F654">
            <v>28050.000000000004</v>
          </cell>
          <cell r="G654">
            <v>28000</v>
          </cell>
          <cell r="I654" t="str">
            <v>Event Khusus</v>
          </cell>
        </row>
        <row r="655">
          <cell r="A655" t="str">
            <v>pcc8</v>
          </cell>
          <cell r="B655" t="str">
            <v>Penggantian Cross Arm C-8</v>
          </cell>
          <cell r="C655" t="str">
            <v>Unit</v>
          </cell>
          <cell r="E655">
            <v>30000</v>
          </cell>
          <cell r="F655">
            <v>33000</v>
          </cell>
          <cell r="G655">
            <v>33000</v>
          </cell>
          <cell r="I655" t="str">
            <v>Event Khusus</v>
          </cell>
        </row>
        <row r="656">
          <cell r="A656" t="str">
            <v>pcc10</v>
          </cell>
          <cell r="B656" t="str">
            <v>Penggantian Cross Arm C-10 alley arm</v>
          </cell>
          <cell r="C656" t="str">
            <v>Unit</v>
          </cell>
          <cell r="E656">
            <v>30000</v>
          </cell>
          <cell r="F656">
            <v>33000</v>
          </cell>
          <cell r="G656">
            <v>33000</v>
          </cell>
          <cell r="I656" t="str">
            <v>Event Khusus</v>
          </cell>
        </row>
        <row r="657">
          <cell r="A657" t="str">
            <v>pcc8a</v>
          </cell>
          <cell r="B657" t="str">
            <v>Penggantian Cross Arm C-8 A dbl dead end 90 derajat</v>
          </cell>
          <cell r="C657" t="str">
            <v>Unit</v>
          </cell>
          <cell r="E657">
            <v>42000</v>
          </cell>
          <cell r="F657">
            <v>46200.000000000007</v>
          </cell>
          <cell r="G657">
            <v>46200</v>
          </cell>
          <cell r="I657" t="str">
            <v>Event Khusus</v>
          </cell>
        </row>
        <row r="658">
          <cell r="F658">
            <v>0</v>
          </cell>
          <cell r="G658">
            <v>0</v>
          </cell>
        </row>
        <row r="659">
          <cell r="B659" t="str">
            <v>Pondasi Tiang Beton</v>
          </cell>
          <cell r="F659">
            <v>0</v>
          </cell>
          <cell r="G659">
            <v>0</v>
          </cell>
        </row>
        <row r="660">
          <cell r="A660" t="str">
            <v>PTB</v>
          </cell>
          <cell r="B660" t="str">
            <v>Pondasi Tiang Beton</v>
          </cell>
          <cell r="C660" t="str">
            <v>unit</v>
          </cell>
          <cell r="E660">
            <v>50000</v>
          </cell>
          <cell r="F660">
            <v>55000.000000000007</v>
          </cell>
          <cell r="G660">
            <v>55000</v>
          </cell>
        </row>
        <row r="661">
          <cell r="A661" t="str">
            <v>pg</v>
          </cell>
          <cell r="B661" t="str">
            <v>Pondasi Tiang Beton</v>
          </cell>
          <cell r="C661" t="str">
            <v>unit</v>
          </cell>
          <cell r="E661">
            <v>50001</v>
          </cell>
          <cell r="F661">
            <v>55001.100000000006</v>
          </cell>
          <cell r="G661">
            <v>55000</v>
          </cell>
        </row>
        <row r="662">
          <cell r="A662" t="str">
            <v>pc</v>
          </cell>
          <cell r="B662" t="str">
            <v>Pondasi Tiang Beton</v>
          </cell>
          <cell r="C662" t="str">
            <v>unit</v>
          </cell>
          <cell r="E662">
            <v>50002</v>
          </cell>
          <cell r="F662">
            <v>55002.200000000004</v>
          </cell>
          <cell r="G662">
            <v>55000</v>
          </cell>
        </row>
        <row r="663">
          <cell r="A663" t="str">
            <v>PTBK</v>
          </cell>
          <cell r="B663" t="str">
            <v>Pondasi Tiang Beton</v>
          </cell>
          <cell r="C663" t="str">
            <v>unit</v>
          </cell>
          <cell r="E663">
            <v>55000</v>
          </cell>
          <cell r="F663">
            <v>60500.000000000007</v>
          </cell>
          <cell r="G663">
            <v>60500</v>
          </cell>
          <cell r="I663" t="str">
            <v>Event khusu</v>
          </cell>
        </row>
        <row r="664">
          <cell r="A664" t="str">
            <v>RIT</v>
          </cell>
          <cell r="B664" t="str">
            <v>Rit Batu Pondasi Tiang Beton</v>
          </cell>
          <cell r="C664" t="str">
            <v>RIT</v>
          </cell>
          <cell r="E664">
            <v>25000</v>
          </cell>
          <cell r="F664">
            <v>27500.000000000004</v>
          </cell>
          <cell r="G664">
            <v>27500</v>
          </cell>
          <cell r="I664" t="str">
            <v>Event khusu</v>
          </cell>
        </row>
        <row r="665">
          <cell r="A665" t="str">
            <v>psfco</v>
          </cell>
          <cell r="B665" t="str">
            <v>Pasang 2 buah sepatu kabel FCO</v>
          </cell>
          <cell r="C665" t="str">
            <v>unit</v>
          </cell>
          <cell r="E665">
            <v>6000</v>
          </cell>
          <cell r="F665">
            <v>6600.0000000000009</v>
          </cell>
          <cell r="G665">
            <v>6600</v>
          </cell>
        </row>
        <row r="666">
          <cell r="A666" t="str">
            <v>j</v>
          </cell>
          <cell r="B666" t="str">
            <v xml:space="preserve">                                          Jumlah Harian</v>
          </cell>
          <cell r="F666">
            <v>0</v>
          </cell>
          <cell r="G666">
            <v>0</v>
          </cell>
        </row>
        <row r="667">
          <cell r="A667" t="str">
            <v>ba</v>
          </cell>
          <cell r="B667" t="str">
            <v xml:space="preserve">        Belum Ada Harga Borongan</v>
          </cell>
          <cell r="E667">
            <v>0</v>
          </cell>
          <cell r="F667">
            <v>0</v>
          </cell>
          <cell r="G667">
            <v>0</v>
          </cell>
        </row>
        <row r="668">
          <cell r="A668" t="str">
            <v>pta</v>
          </cell>
          <cell r="B668" t="str">
            <v xml:space="preserve">        Perlu Tanya Ahlinya</v>
          </cell>
          <cell r="E668">
            <v>0</v>
          </cell>
          <cell r="F668">
            <v>0</v>
          </cell>
          <cell r="G668">
            <v>0</v>
          </cell>
        </row>
        <row r="669">
          <cell r="A669" t="str">
            <v>PTg</v>
          </cell>
          <cell r="B669" t="str">
            <v xml:space="preserve">        Perlu tanya Yang garap</v>
          </cell>
          <cell r="E669">
            <v>0</v>
          </cell>
          <cell r="F669">
            <v>0</v>
          </cell>
          <cell r="G669">
            <v>0</v>
          </cell>
        </row>
        <row r="670">
          <cell r="A670" t="str">
            <v>psu</v>
          </cell>
          <cell r="B670" t="str">
            <v>Pasang U Trafo</v>
          </cell>
          <cell r="C670" t="str">
            <v>Buah</v>
          </cell>
          <cell r="E670">
            <v>15000</v>
          </cell>
          <cell r="F670">
            <v>16500</v>
          </cell>
          <cell r="G670">
            <v>16500</v>
          </cell>
        </row>
        <row r="671">
          <cell r="A671" t="str">
            <v>JT</v>
          </cell>
          <cell r="B671" t="str">
            <v>4 Buah Jumperan Trafo</v>
          </cell>
          <cell r="C671" t="str">
            <v>Unit</v>
          </cell>
          <cell r="E671">
            <v>24000</v>
          </cell>
          <cell r="F671">
            <v>26400.000000000004</v>
          </cell>
          <cell r="G671">
            <v>26400</v>
          </cell>
        </row>
        <row r="672">
          <cell r="A672" t="str">
            <v>pjt</v>
          </cell>
          <cell r="B672" t="str">
            <v xml:space="preserve">Pemel jamperan trafo </v>
          </cell>
          <cell r="C672" t="str">
            <v>Buah</v>
          </cell>
          <cell r="E672">
            <v>20000</v>
          </cell>
          <cell r="F672">
            <v>22000</v>
          </cell>
          <cell r="G672">
            <v>22000</v>
          </cell>
        </row>
        <row r="673">
          <cell r="A673" t="str">
            <v>Tk</v>
          </cell>
          <cell r="B673" t="str">
            <v>Transportasi Khusus</v>
          </cell>
          <cell r="C673" t="str">
            <v>Rit</v>
          </cell>
          <cell r="E673">
            <v>20000</v>
          </cell>
          <cell r="F673">
            <v>22000</v>
          </cell>
          <cell r="G673">
            <v>22000</v>
          </cell>
          <cell r="I673" t="str">
            <v>Konfirmasi pimpinan</v>
          </cell>
        </row>
        <row r="674">
          <cell r="A674" t="str">
            <v>jt1</v>
          </cell>
          <cell r="B674" t="str">
            <v>Jumperan trafo</v>
          </cell>
          <cell r="C674" t="str">
            <v>Buah</v>
          </cell>
          <cell r="F674">
            <v>0</v>
          </cell>
          <cell r="G674">
            <v>0</v>
          </cell>
        </row>
        <row r="675">
          <cell r="A675" t="str">
            <v>pm59</v>
          </cell>
          <cell r="B675" t="str">
            <v xml:space="preserve">Pressing M5-9 (FCO) </v>
          </cell>
          <cell r="C675" t="str">
            <v>Buah</v>
          </cell>
          <cell r="E675">
            <v>20000</v>
          </cell>
          <cell r="F675">
            <v>22000</v>
          </cell>
          <cell r="G675">
            <v>22000</v>
          </cell>
        </row>
        <row r="676">
          <cell r="A676" t="str">
            <v>pm59a</v>
          </cell>
          <cell r="B676" t="str">
            <v>Pressing M5-9 (FCO) per A</v>
          </cell>
          <cell r="C676" t="str">
            <v>Buah</v>
          </cell>
          <cell r="E676">
            <v>26000</v>
          </cell>
          <cell r="F676">
            <v>28600.000000000004</v>
          </cell>
          <cell r="G676">
            <v>28600</v>
          </cell>
        </row>
        <row r="677">
          <cell r="A677" t="str">
            <v>nomt</v>
          </cell>
          <cell r="B677" t="str">
            <v>Penomoran tiang Fersi Lama</v>
          </cell>
          <cell r="C677" t="str">
            <v>Buah</v>
          </cell>
          <cell r="E677">
            <v>1000</v>
          </cell>
          <cell r="F677">
            <v>1100</v>
          </cell>
          <cell r="G677">
            <v>1100</v>
          </cell>
        </row>
        <row r="678">
          <cell r="A678" t="str">
            <v>fang</v>
          </cell>
          <cell r="B678" t="str">
            <v>Fangnet</v>
          </cell>
          <cell r="C678" t="str">
            <v>Unit</v>
          </cell>
          <cell r="E678" t="str">
            <v>Belum</v>
          </cell>
          <cell r="F678" t="e">
            <v>#VALUE!</v>
          </cell>
          <cell r="G678" t="e">
            <v>#VALUE!</v>
          </cell>
        </row>
        <row r="679">
          <cell r="A679" t="str">
            <v>sjs</v>
          </cell>
          <cell r="B679" t="str">
            <v>Survei Jaringan Sedayu</v>
          </cell>
          <cell r="C679" t="str">
            <v>span</v>
          </cell>
          <cell r="E679">
            <v>500</v>
          </cell>
          <cell r="F679">
            <v>550</v>
          </cell>
          <cell r="G679">
            <v>500</v>
          </cell>
        </row>
        <row r="680">
          <cell r="A680" t="str">
            <v>bpjs240lc</v>
          </cell>
          <cell r="B680" t="str">
            <v>Bongkar Pasang Jumperan 240, Sepatu Kabel, dan LLC</v>
          </cell>
          <cell r="C680" t="str">
            <v>Unit</v>
          </cell>
          <cell r="E680">
            <v>5000</v>
          </cell>
          <cell r="F680">
            <v>5500</v>
          </cell>
          <cell r="G680">
            <v>5500</v>
          </cell>
        </row>
        <row r="681">
          <cell r="A681" t="str">
            <v>pjs240lc</v>
          </cell>
          <cell r="B681" t="str">
            <v>Pasang Jumperan 240, Sepatu Kabel, dan LLC</v>
          </cell>
          <cell r="C681" t="str">
            <v>Unit</v>
          </cell>
          <cell r="E681">
            <v>3000</v>
          </cell>
          <cell r="F681">
            <v>3300.0000000000005</v>
          </cell>
          <cell r="G681">
            <v>3300</v>
          </cell>
        </row>
        <row r="682">
          <cell r="A682" t="str">
            <v>sc240</v>
          </cell>
          <cell r="B682" t="str">
            <v>Pasang Sepatu Kabel 240</v>
          </cell>
          <cell r="C682" t="str">
            <v>Unit</v>
          </cell>
          <cell r="E682">
            <v>3000</v>
          </cell>
          <cell r="F682">
            <v>3300.0000000000005</v>
          </cell>
          <cell r="G682">
            <v>3300</v>
          </cell>
        </row>
        <row r="683">
          <cell r="A683" t="str">
            <v>sc70</v>
          </cell>
          <cell r="B683" t="str">
            <v>Pasang Sepatu Kabel 70</v>
          </cell>
          <cell r="C683" t="str">
            <v>Unit</v>
          </cell>
          <cell r="E683">
            <v>2500</v>
          </cell>
          <cell r="F683">
            <v>2750</v>
          </cell>
          <cell r="G683">
            <v>2700</v>
          </cell>
        </row>
        <row r="684">
          <cell r="A684" t="str">
            <v>jt3</v>
          </cell>
          <cell r="B684" t="str">
            <v>3 buah Jumperan trafo</v>
          </cell>
          <cell r="C684" t="str">
            <v>Unit</v>
          </cell>
          <cell r="E684">
            <v>18000</v>
          </cell>
          <cell r="F684">
            <v>19800</v>
          </cell>
          <cell r="G684">
            <v>19800</v>
          </cell>
        </row>
        <row r="685">
          <cell r="A685" t="str">
            <v>mts11</v>
          </cell>
          <cell r="B685" t="str">
            <v>Menegakkan tiang S 11 / C 11</v>
          </cell>
          <cell r="C685" t="str">
            <v>Batang</v>
          </cell>
          <cell r="E685">
            <v>25000</v>
          </cell>
          <cell r="F685">
            <v>27500.000000000004</v>
          </cell>
          <cell r="G685">
            <v>27500</v>
          </cell>
        </row>
        <row r="686">
          <cell r="A686" t="str">
            <v>mts9</v>
          </cell>
          <cell r="B686" t="str">
            <v>Menegakkan tiang RS 9 / S11 A / C  9</v>
          </cell>
          <cell r="C686" t="str">
            <v>Batang</v>
          </cell>
          <cell r="E686">
            <v>20000</v>
          </cell>
          <cell r="F686">
            <v>22000</v>
          </cell>
          <cell r="G686">
            <v>22000</v>
          </cell>
        </row>
        <row r="687">
          <cell r="A687" t="str">
            <v>mts16</v>
          </cell>
          <cell r="B687" t="str">
            <v>Menegakkan tiang S 16 / C 16</v>
          </cell>
          <cell r="C687" t="str">
            <v>Batang</v>
          </cell>
          <cell r="E687">
            <v>40000</v>
          </cell>
          <cell r="F687">
            <v>44000</v>
          </cell>
          <cell r="G687">
            <v>44000</v>
          </cell>
        </row>
        <row r="688">
          <cell r="A688" t="str">
            <v>jm</v>
          </cell>
          <cell r="B688" t="str">
            <v>Jumperan</v>
          </cell>
          <cell r="C688" t="str">
            <v>buah</v>
          </cell>
          <cell r="E688">
            <v>4000</v>
          </cell>
          <cell r="F688">
            <v>4400</v>
          </cell>
          <cell r="G688">
            <v>4400</v>
          </cell>
        </row>
        <row r="689">
          <cell r="A689" t="str">
            <v>bjm</v>
          </cell>
          <cell r="B689" t="str">
            <v>bonkar jumperan</v>
          </cell>
          <cell r="C689" t="str">
            <v>Buah</v>
          </cell>
          <cell r="E689">
            <v>2400</v>
          </cell>
          <cell r="F689">
            <v>2640</v>
          </cell>
          <cell r="G689">
            <v>2600</v>
          </cell>
        </row>
        <row r="690">
          <cell r="A690" t="str">
            <v>SLJ</v>
          </cell>
          <cell r="B690" t="str">
            <v>Survei lampu jalan</v>
          </cell>
          <cell r="C690" t="str">
            <v>titik</v>
          </cell>
          <cell r="E690">
            <v>250</v>
          </cell>
          <cell r="F690">
            <v>275</v>
          </cell>
          <cell r="G690">
            <v>200</v>
          </cell>
        </row>
        <row r="691">
          <cell r="A691" t="str">
            <v>nomb</v>
          </cell>
          <cell r="B691" t="str">
            <v>Penomoran tiang Fersi baru</v>
          </cell>
          <cell r="C691" t="str">
            <v>pole</v>
          </cell>
          <cell r="E691">
            <v>1250</v>
          </cell>
          <cell r="F691">
            <v>1375</v>
          </cell>
          <cell r="G691">
            <v>1300</v>
          </cell>
        </row>
        <row r="692">
          <cell r="A692" t="str">
            <v>gor</v>
          </cell>
          <cell r="B692" t="str">
            <v>Gorong gorong ( 22/10/05)</v>
          </cell>
          <cell r="C692" t="str">
            <v>buah</v>
          </cell>
          <cell r="E692">
            <v>9000</v>
          </cell>
          <cell r="F692">
            <v>9900</v>
          </cell>
          <cell r="G692">
            <v>9900</v>
          </cell>
        </row>
        <row r="693">
          <cell r="A693" t="str">
            <v>at164</v>
          </cell>
          <cell r="B693" t="str">
            <v>Angkut Trafo 1 ph 64 kva dari bangun tapan ke sedayu</v>
          </cell>
          <cell r="C693" t="str">
            <v>buah</v>
          </cell>
          <cell r="E693">
            <v>5625</v>
          </cell>
          <cell r="F693">
            <v>6187.5000000000009</v>
          </cell>
          <cell r="G693">
            <v>6100</v>
          </cell>
        </row>
        <row r="694">
          <cell r="A694" t="str">
            <v>at1167</v>
          </cell>
          <cell r="B694" t="str">
            <v>Angkut Trafo 1 ph 167 kva dari bangun tapan ke sedayu</v>
          </cell>
          <cell r="C694" t="str">
            <v>buah</v>
          </cell>
          <cell r="E694">
            <v>13500</v>
          </cell>
          <cell r="F694">
            <v>14850.000000000002</v>
          </cell>
          <cell r="G694">
            <v>14800</v>
          </cell>
        </row>
        <row r="695">
          <cell r="A695" t="str">
            <v>at1250</v>
          </cell>
          <cell r="B695" t="str">
            <v>Angkut Trafo 1 ph 250 kva dari bangun tapan ke sedayu</v>
          </cell>
          <cell r="C695" t="str">
            <v>buah</v>
          </cell>
          <cell r="E695">
            <v>13500</v>
          </cell>
          <cell r="F695">
            <v>14850.000000000002</v>
          </cell>
          <cell r="G695">
            <v>14800</v>
          </cell>
        </row>
        <row r="696">
          <cell r="A696" t="str">
            <v>at15</v>
          </cell>
          <cell r="B696" t="str">
            <v>Angkut Trafo 1 ph 5 kva dari bangun tapan ke sedayu</v>
          </cell>
          <cell r="C696" t="str">
            <v>buah</v>
          </cell>
          <cell r="E696">
            <v>4500</v>
          </cell>
          <cell r="F696">
            <v>4950</v>
          </cell>
          <cell r="G696">
            <v>4900</v>
          </cell>
        </row>
        <row r="697">
          <cell r="A697" t="str">
            <v>at110</v>
          </cell>
          <cell r="B697" t="str">
            <v>Angkut Trafo 1 ph 10 kva dari bangun tapan ke sedayu</v>
          </cell>
          <cell r="C697" t="str">
            <v>buah</v>
          </cell>
          <cell r="E697">
            <v>4500</v>
          </cell>
          <cell r="F697">
            <v>4950</v>
          </cell>
          <cell r="G697">
            <v>4900</v>
          </cell>
        </row>
        <row r="698">
          <cell r="A698" t="str">
            <v>at115</v>
          </cell>
          <cell r="B698" t="str">
            <v>Angkut Trafo 1 ph 15 kva dari bangun tapan ke sedayu</v>
          </cell>
          <cell r="C698" t="str">
            <v>buah</v>
          </cell>
          <cell r="E698">
            <v>4500</v>
          </cell>
          <cell r="F698">
            <v>4950</v>
          </cell>
          <cell r="G698">
            <v>4900</v>
          </cell>
        </row>
        <row r="699">
          <cell r="A699" t="str">
            <v>at125</v>
          </cell>
          <cell r="B699" t="str">
            <v>Angkut Trafo 1 ph 25 kva dari bangun tapan ke sedayu</v>
          </cell>
          <cell r="C699" t="str">
            <v>buah</v>
          </cell>
          <cell r="E699">
            <v>5625</v>
          </cell>
          <cell r="F699">
            <v>6187.5000000000009</v>
          </cell>
          <cell r="G699">
            <v>6100</v>
          </cell>
        </row>
        <row r="700">
          <cell r="A700" t="str">
            <v>at132</v>
          </cell>
          <cell r="B700" t="str">
            <v>Angkut Trafo 1 ph 32 kva dari bangun tapan ke sedayu</v>
          </cell>
          <cell r="C700" t="str">
            <v>buah</v>
          </cell>
          <cell r="E700">
            <v>5625</v>
          </cell>
          <cell r="F700">
            <v>6187.5000000000009</v>
          </cell>
          <cell r="G700">
            <v>6100</v>
          </cell>
        </row>
        <row r="701">
          <cell r="A701" t="str">
            <v>at150</v>
          </cell>
          <cell r="B701" t="str">
            <v>Angkut Trafo 1 ph 50 kva dari bangun tapan ke sedayu</v>
          </cell>
          <cell r="C701" t="str">
            <v>buah</v>
          </cell>
          <cell r="E701">
            <v>6750</v>
          </cell>
          <cell r="F701">
            <v>7425.0000000000009</v>
          </cell>
          <cell r="G701">
            <v>7400</v>
          </cell>
        </row>
        <row r="702">
          <cell r="A702" t="str">
            <v>at350</v>
          </cell>
          <cell r="B702" t="str">
            <v>Angkut Trafo 3 ph 50 kva dari bangun tapan ke sedayu</v>
          </cell>
          <cell r="C702" t="str">
            <v>buah</v>
          </cell>
          <cell r="E702">
            <v>11250</v>
          </cell>
          <cell r="F702">
            <v>12375.000000000002</v>
          </cell>
          <cell r="G702">
            <v>12300</v>
          </cell>
        </row>
        <row r="703">
          <cell r="A703" t="str">
            <v>at325</v>
          </cell>
          <cell r="B703" t="str">
            <v>Angkut Trafo 3 ph 25 kva dari bangun tapan ke sedayu</v>
          </cell>
          <cell r="C703" t="str">
            <v>buah</v>
          </cell>
          <cell r="E703">
            <v>11250</v>
          </cell>
          <cell r="F703">
            <v>12375.000000000002</v>
          </cell>
          <cell r="G703">
            <v>12300</v>
          </cell>
        </row>
        <row r="704">
          <cell r="A704" t="str">
            <v>at3100</v>
          </cell>
          <cell r="B704" t="str">
            <v>Angkut Trafo 3 ph 100 kva dari bangun tapan ke sedayu</v>
          </cell>
          <cell r="C704" t="str">
            <v>buah</v>
          </cell>
          <cell r="E704">
            <v>16875</v>
          </cell>
          <cell r="F704">
            <v>18562.5</v>
          </cell>
          <cell r="G704">
            <v>18500</v>
          </cell>
        </row>
        <row r="705">
          <cell r="A705" t="str">
            <v>at3160</v>
          </cell>
          <cell r="B705" t="str">
            <v>Angkut Trafo 3 ph 160 kva dari bangun tapan ke sedayu</v>
          </cell>
          <cell r="C705" t="str">
            <v>buah</v>
          </cell>
          <cell r="E705">
            <v>16875</v>
          </cell>
          <cell r="F705">
            <v>18562.5</v>
          </cell>
          <cell r="G705">
            <v>18500</v>
          </cell>
        </row>
        <row r="706">
          <cell r="A706" t="str">
            <v>at3200</v>
          </cell>
          <cell r="B706" t="str">
            <v>Angkut Trafo 3 ph 200 kva dari bangun tapan ke sedayu</v>
          </cell>
          <cell r="C706" t="str">
            <v>buah</v>
          </cell>
          <cell r="E706">
            <v>22500</v>
          </cell>
          <cell r="F706">
            <v>24750.000000000004</v>
          </cell>
          <cell r="G706">
            <v>24700</v>
          </cell>
        </row>
        <row r="707">
          <cell r="A707" t="str">
            <v>at3250</v>
          </cell>
          <cell r="B707" t="str">
            <v>Angkut Trafo 3 ph 250 kva dari bangun tapan ke sedayu</v>
          </cell>
          <cell r="C707" t="str">
            <v>buah</v>
          </cell>
          <cell r="E707">
            <v>36000</v>
          </cell>
          <cell r="F707">
            <v>39600</v>
          </cell>
          <cell r="G707">
            <v>39600</v>
          </cell>
        </row>
        <row r="708">
          <cell r="A708" t="str">
            <v>at3225</v>
          </cell>
          <cell r="B708" t="str">
            <v>Angkut Trafo 3 ph 225 kva dari bangun tapan ke sedayu</v>
          </cell>
          <cell r="C708" t="str">
            <v>buah</v>
          </cell>
          <cell r="E708">
            <v>30000</v>
          </cell>
          <cell r="F708">
            <v>33000</v>
          </cell>
          <cell r="G708">
            <v>33000</v>
          </cell>
        </row>
        <row r="709">
          <cell r="A709" t="str">
            <v>at3400</v>
          </cell>
          <cell r="B709" t="str">
            <v>Angkut Trafo 3 ph 400 kva dari bangun tapan ke sedayu</v>
          </cell>
          <cell r="C709" t="str">
            <v>buah</v>
          </cell>
          <cell r="E709">
            <v>36000</v>
          </cell>
          <cell r="F709">
            <v>39600</v>
          </cell>
          <cell r="G709">
            <v>39600</v>
          </cell>
        </row>
        <row r="710">
          <cell r="A710" t="str">
            <v>at3500</v>
          </cell>
          <cell r="B710" t="str">
            <v>Angkut Trafo 3 ph 500 kva dari bangun tapan ke sedayu</v>
          </cell>
          <cell r="C710" t="str">
            <v>buah</v>
          </cell>
          <cell r="E710">
            <v>36000</v>
          </cell>
          <cell r="F710">
            <v>39600</v>
          </cell>
          <cell r="G710">
            <v>39600</v>
          </cell>
        </row>
        <row r="711">
          <cell r="A711" t="str">
            <v>at3630</v>
          </cell>
          <cell r="B711" t="str">
            <v>Angkut Trafo 3 ph 630 kva dari bangun tapan ke sedayu</v>
          </cell>
          <cell r="C711" t="str">
            <v>buah</v>
          </cell>
          <cell r="E711">
            <v>45000</v>
          </cell>
          <cell r="F711">
            <v>49500.000000000007</v>
          </cell>
          <cell r="G711">
            <v>49500</v>
          </cell>
        </row>
        <row r="712">
          <cell r="A712" t="str">
            <v>atpkb</v>
          </cell>
          <cell r="B712" t="str">
            <v>Angkut Pole kayu bekas dr banguntapan ke sedayu</v>
          </cell>
          <cell r="C712" t="str">
            <v>buah</v>
          </cell>
          <cell r="E712">
            <v>20250</v>
          </cell>
          <cell r="F712">
            <v>22275</v>
          </cell>
          <cell r="G712">
            <v>22200</v>
          </cell>
        </row>
        <row r="713">
          <cell r="A713" t="str">
            <v>atdobi</v>
          </cell>
          <cell r="B713" t="str">
            <v>Angkutdrum oli bekas isi dr banguntapan ke sedayu</v>
          </cell>
          <cell r="C713" t="str">
            <v>buah</v>
          </cell>
          <cell r="E713">
            <v>18000</v>
          </cell>
          <cell r="F713">
            <v>19800</v>
          </cell>
          <cell r="G713">
            <v>19800</v>
          </cell>
        </row>
        <row r="714">
          <cell r="A714" t="str">
            <v>atbl</v>
          </cell>
          <cell r="B714" t="str">
            <v>Angkut bok lvcb bekas dr banguntapan ke sedayu</v>
          </cell>
          <cell r="C714" t="str">
            <v>buah</v>
          </cell>
          <cell r="E714">
            <v>11250</v>
          </cell>
          <cell r="F714">
            <v>12375.000000000002</v>
          </cell>
          <cell r="G714">
            <v>12300</v>
          </cell>
        </row>
        <row r="715">
          <cell r="A715" t="str">
            <v>athbs</v>
          </cell>
          <cell r="B715" t="str">
            <v>Angkut haspel besi bekas dr banguntapan ke sedayu</v>
          </cell>
          <cell r="C715" t="str">
            <v>buah</v>
          </cell>
          <cell r="E715">
            <v>67500</v>
          </cell>
          <cell r="F715">
            <v>74250</v>
          </cell>
          <cell r="G715">
            <v>74200</v>
          </cell>
        </row>
        <row r="716">
          <cell r="A716" t="str">
            <v>mtt164</v>
          </cell>
          <cell r="B716" t="str">
            <v>menaik turunkan Trafo 1 ph 64 kva dari bangun tapan ke sedayu</v>
          </cell>
          <cell r="C716" t="str">
            <v>buah</v>
          </cell>
          <cell r="E716">
            <v>5625</v>
          </cell>
          <cell r="F716">
            <v>6187.5000000000009</v>
          </cell>
          <cell r="G716">
            <v>6100</v>
          </cell>
        </row>
        <row r="717">
          <cell r="A717" t="str">
            <v>mtt1167</v>
          </cell>
          <cell r="B717" t="str">
            <v>menaik turunkan Trafo 1 ph 167 kva dari bangun tapan ke sedayu</v>
          </cell>
          <cell r="C717" t="str">
            <v>buah</v>
          </cell>
          <cell r="E717">
            <v>13500</v>
          </cell>
          <cell r="F717">
            <v>14850.000000000002</v>
          </cell>
          <cell r="G717">
            <v>14800</v>
          </cell>
        </row>
        <row r="718">
          <cell r="A718" t="str">
            <v>mtt1250</v>
          </cell>
          <cell r="B718" t="str">
            <v>menaik turunkan Trafo 1 ph 250 kva dari bangun tapan ke sedayu</v>
          </cell>
          <cell r="C718" t="str">
            <v>buah</v>
          </cell>
          <cell r="E718">
            <v>13500</v>
          </cell>
          <cell r="F718">
            <v>14850.000000000002</v>
          </cell>
          <cell r="G718">
            <v>14800</v>
          </cell>
        </row>
        <row r="719">
          <cell r="A719" t="str">
            <v>mtt15</v>
          </cell>
          <cell r="B719" t="str">
            <v>menaik turunkan Trafo 1 ph 5 kva dari bangun tapan ke sedayu</v>
          </cell>
          <cell r="C719" t="str">
            <v>buah</v>
          </cell>
          <cell r="E719">
            <v>4500</v>
          </cell>
          <cell r="F719">
            <v>4950</v>
          </cell>
          <cell r="G719">
            <v>4900</v>
          </cell>
        </row>
        <row r="720">
          <cell r="A720" t="str">
            <v>mtt110</v>
          </cell>
          <cell r="B720" t="str">
            <v>menaik turunkan Trafo 1 ph 10 kva dari bangun tapan ke sedayu</v>
          </cell>
          <cell r="C720" t="str">
            <v>buah</v>
          </cell>
          <cell r="E720">
            <v>4500</v>
          </cell>
          <cell r="F720">
            <v>4950</v>
          </cell>
          <cell r="G720">
            <v>4900</v>
          </cell>
        </row>
        <row r="721">
          <cell r="A721" t="str">
            <v>mtt115</v>
          </cell>
          <cell r="B721" t="str">
            <v>menaik turunkan Trafo 1 ph 15 kva dari bangun tapan ke sedayu</v>
          </cell>
          <cell r="C721" t="str">
            <v>buah</v>
          </cell>
          <cell r="E721">
            <v>4500</v>
          </cell>
          <cell r="F721">
            <v>4950</v>
          </cell>
          <cell r="G721">
            <v>4900</v>
          </cell>
        </row>
        <row r="722">
          <cell r="A722" t="str">
            <v>mtt125</v>
          </cell>
          <cell r="B722" t="str">
            <v>menaik turunkan Trafo 1 ph 25 kva dari bangun tapan ke sedayu</v>
          </cell>
          <cell r="C722" t="str">
            <v>buah</v>
          </cell>
          <cell r="E722">
            <v>5625</v>
          </cell>
          <cell r="F722">
            <v>6187.5000000000009</v>
          </cell>
          <cell r="G722">
            <v>6100</v>
          </cell>
        </row>
        <row r="723">
          <cell r="A723" t="str">
            <v>mtt132</v>
          </cell>
          <cell r="B723" t="str">
            <v>menaik turunkan Trafo 1 ph 32 kva dari bangun tapan ke sedayu</v>
          </cell>
          <cell r="C723" t="str">
            <v>buah</v>
          </cell>
          <cell r="E723">
            <v>5625</v>
          </cell>
          <cell r="F723">
            <v>6187.5000000000009</v>
          </cell>
          <cell r="G723">
            <v>6100</v>
          </cell>
        </row>
        <row r="724">
          <cell r="A724" t="str">
            <v>mtt150</v>
          </cell>
          <cell r="B724" t="str">
            <v>menaik turunkan Trafo 1 ph 50 kva dari bangun tapan ke sedayu</v>
          </cell>
          <cell r="C724" t="str">
            <v>buah</v>
          </cell>
          <cell r="E724">
            <v>6750</v>
          </cell>
          <cell r="F724">
            <v>7425.0000000000009</v>
          </cell>
          <cell r="G724">
            <v>7400</v>
          </cell>
        </row>
        <row r="725">
          <cell r="A725" t="str">
            <v>mtt325</v>
          </cell>
          <cell r="B725" t="str">
            <v>menaik turunkan Trafo 3 ph 25 kva dari bangun tapan ke sedayu</v>
          </cell>
          <cell r="C725" t="str">
            <v>buah</v>
          </cell>
          <cell r="E725">
            <v>11250</v>
          </cell>
          <cell r="F725">
            <v>12375.000000000002</v>
          </cell>
          <cell r="G725">
            <v>12300</v>
          </cell>
        </row>
        <row r="726">
          <cell r="A726" t="str">
            <v>mtt350</v>
          </cell>
          <cell r="B726" t="str">
            <v>menaik turunkan Trafo 3 ph 50 kva dari bangun tapan ke sedayu</v>
          </cell>
          <cell r="C726" t="str">
            <v>buah</v>
          </cell>
          <cell r="E726">
            <v>11250</v>
          </cell>
          <cell r="F726">
            <v>12375.000000000002</v>
          </cell>
          <cell r="G726">
            <v>12300</v>
          </cell>
        </row>
        <row r="727">
          <cell r="A727" t="str">
            <v>mtt3100</v>
          </cell>
          <cell r="B727" t="str">
            <v>menaik turunkan Trafo 3 ph 100 kva dari bangun tapan ke sedayu</v>
          </cell>
          <cell r="C727" t="str">
            <v>buah</v>
          </cell>
          <cell r="E727">
            <v>16875</v>
          </cell>
          <cell r="F727">
            <v>18562.5</v>
          </cell>
          <cell r="G727">
            <v>18500</v>
          </cell>
        </row>
        <row r="728">
          <cell r="A728" t="str">
            <v>mtt3160</v>
          </cell>
          <cell r="B728" t="str">
            <v>menaik turunkan Trafo 3 ph 160 kva dari bangun tapan ke sedayu</v>
          </cell>
          <cell r="C728" t="str">
            <v>buah</v>
          </cell>
          <cell r="E728">
            <v>16875</v>
          </cell>
          <cell r="F728">
            <v>18562.5</v>
          </cell>
          <cell r="G728">
            <v>18500</v>
          </cell>
        </row>
        <row r="729">
          <cell r="A729" t="str">
            <v>mtt3200</v>
          </cell>
          <cell r="B729" t="str">
            <v>menaik turunkan Trafo 3 ph 200 kva dari bangun tapan ke sedayu</v>
          </cell>
          <cell r="C729" t="str">
            <v>buah</v>
          </cell>
          <cell r="E729">
            <v>22500</v>
          </cell>
          <cell r="F729">
            <v>24750.000000000004</v>
          </cell>
          <cell r="G729">
            <v>24700</v>
          </cell>
        </row>
        <row r="730">
          <cell r="A730" t="str">
            <v>mtt3250</v>
          </cell>
          <cell r="B730" t="str">
            <v>menaik turunkan Trafo 3 ph 250 kva dari bangun tapan ke sedayu</v>
          </cell>
          <cell r="C730" t="str">
            <v>buah</v>
          </cell>
          <cell r="E730">
            <v>36000</v>
          </cell>
          <cell r="F730">
            <v>39600</v>
          </cell>
          <cell r="G730">
            <v>39600</v>
          </cell>
        </row>
        <row r="731">
          <cell r="A731" t="str">
            <v>mtt3225</v>
          </cell>
          <cell r="B731" t="str">
            <v>menaik turunkan Trafo 3 ph 225 kva dari bangun tapan ke sedayu</v>
          </cell>
          <cell r="C731" t="str">
            <v>buah</v>
          </cell>
          <cell r="E731">
            <v>30000</v>
          </cell>
          <cell r="F731">
            <v>33000</v>
          </cell>
          <cell r="G731">
            <v>33000</v>
          </cell>
        </row>
        <row r="732">
          <cell r="A732" t="str">
            <v>mtt3400</v>
          </cell>
          <cell r="B732" t="str">
            <v>menaik turunkan Trafo 3 ph 400 kva dari bangun tapan ke sedayu</v>
          </cell>
          <cell r="C732" t="str">
            <v>buah</v>
          </cell>
          <cell r="E732">
            <v>36000</v>
          </cell>
          <cell r="F732">
            <v>39600</v>
          </cell>
          <cell r="G732">
            <v>39600</v>
          </cell>
        </row>
        <row r="733">
          <cell r="A733" t="str">
            <v>mtt3500</v>
          </cell>
          <cell r="B733" t="str">
            <v>menaik turunkan Trafo 3 ph 500 kva dari bangun tapan ke sedayu</v>
          </cell>
          <cell r="C733" t="str">
            <v>buah</v>
          </cell>
          <cell r="E733">
            <v>36000</v>
          </cell>
          <cell r="F733">
            <v>39600</v>
          </cell>
          <cell r="G733">
            <v>39600</v>
          </cell>
        </row>
        <row r="734">
          <cell r="A734" t="str">
            <v>mtt3630</v>
          </cell>
          <cell r="B734" t="str">
            <v>menaik turunkan Trafo 3 ph 630 kva dari bangun tapan ke sedayu</v>
          </cell>
          <cell r="C734" t="str">
            <v>buah</v>
          </cell>
          <cell r="E734">
            <v>45000</v>
          </cell>
          <cell r="F734">
            <v>49500.000000000007</v>
          </cell>
          <cell r="G734">
            <v>49500</v>
          </cell>
        </row>
        <row r="735">
          <cell r="A735" t="str">
            <v>mttpkb</v>
          </cell>
          <cell r="B735" t="str">
            <v>menaik turunkan Pole kayu bekas dr banguntapan ke sedayu</v>
          </cell>
          <cell r="C735" t="str">
            <v>buah</v>
          </cell>
          <cell r="E735">
            <v>20250</v>
          </cell>
          <cell r="F735">
            <v>22275</v>
          </cell>
          <cell r="G735">
            <v>22200</v>
          </cell>
        </row>
        <row r="736">
          <cell r="A736" t="str">
            <v>mtthbs</v>
          </cell>
          <cell r="B736" t="str">
            <v>Menaik Turunkan  besi bekas dr banguntapan ke sedayu</v>
          </cell>
          <cell r="C736" t="str">
            <v>buah</v>
          </cell>
          <cell r="E736">
            <v>67500</v>
          </cell>
          <cell r="F736">
            <v>74250</v>
          </cell>
          <cell r="G736">
            <v>74200</v>
          </cell>
        </row>
        <row r="737">
          <cell r="A737" t="str">
            <v>btf47</v>
          </cell>
          <cell r="B737" t="str">
            <v>Bongkar toefoer NYY 4 x 70 mm</v>
          </cell>
          <cell r="C737" t="str">
            <v>meter</v>
          </cell>
          <cell r="E737">
            <v>2000</v>
          </cell>
          <cell r="F737">
            <v>2200</v>
          </cell>
          <cell r="G737">
            <v>2200</v>
          </cell>
        </row>
        <row r="738">
          <cell r="A738" t="str">
            <v>tf47</v>
          </cell>
          <cell r="B738" t="str">
            <v>Pasang Toefoer NYY 4 x 70 mm</v>
          </cell>
          <cell r="C738" t="str">
            <v>meter</v>
          </cell>
          <cell r="E738">
            <v>2500</v>
          </cell>
          <cell r="F738">
            <v>2750</v>
          </cell>
          <cell r="G738">
            <v>2700</v>
          </cell>
        </row>
        <row r="739">
          <cell r="A739" t="str">
            <v>mttbl</v>
          </cell>
          <cell r="B739" t="str">
            <v>menaikan turunkan box lvcb dr banguntapan ke sedayu</v>
          </cell>
          <cell r="C739" t="str">
            <v>buah</v>
          </cell>
          <cell r="E739">
            <v>11250</v>
          </cell>
          <cell r="F739">
            <v>12375.000000000002</v>
          </cell>
          <cell r="G739">
            <v>12300</v>
          </cell>
        </row>
        <row r="740">
          <cell r="A740" t="str">
            <v>mttdobi</v>
          </cell>
          <cell r="B740" t="str">
            <v>menaik turunkan  oli bekas isi dr banguntapan ke sedayu</v>
          </cell>
          <cell r="C740" t="str">
            <v>buah</v>
          </cell>
          <cell r="E740">
            <v>18000</v>
          </cell>
          <cell r="F740">
            <v>19800</v>
          </cell>
          <cell r="G740">
            <v>19800</v>
          </cell>
        </row>
        <row r="741">
          <cell r="A741" t="str">
            <v>nyy4400</v>
          </cell>
          <cell r="B741" t="str">
            <v>Pasang NYY 4 x 400 mm</v>
          </cell>
          <cell r="C741" t="str">
            <v>meter</v>
          </cell>
          <cell r="F741">
            <v>0</v>
          </cell>
          <cell r="G741">
            <v>0</v>
          </cell>
        </row>
        <row r="742">
          <cell r="A742" t="str">
            <v>nyy4300</v>
          </cell>
          <cell r="B742" t="str">
            <v>Pasang NYY 4 x 300 mm</v>
          </cell>
          <cell r="C742" t="str">
            <v>meter</v>
          </cell>
          <cell r="E742">
            <v>5000</v>
          </cell>
          <cell r="F742">
            <v>5500</v>
          </cell>
          <cell r="G742">
            <v>5500</v>
          </cell>
        </row>
        <row r="743">
          <cell r="A743" t="str">
            <v>pmd</v>
          </cell>
          <cell r="B743" t="str">
            <v>Pengeluaran meter dalam</v>
          </cell>
          <cell r="C743" t="str">
            <v>unit</v>
          </cell>
          <cell r="E743">
            <v>9500</v>
          </cell>
          <cell r="F743">
            <v>10450</v>
          </cell>
          <cell r="G743">
            <v>10400</v>
          </cell>
        </row>
        <row r="744">
          <cell r="A744" t="str">
            <v>CEW</v>
          </cell>
          <cell r="F744">
            <v>0</v>
          </cell>
          <cell r="G744">
            <v>0</v>
          </cell>
        </row>
        <row r="745">
          <cell r="A745" t="str">
            <v>mttdrumk</v>
          </cell>
          <cell r="B745" t="str">
            <v xml:space="preserve">Menaik turunkan Drum oli kosong </v>
          </cell>
          <cell r="C745" t="str">
            <v>buah</v>
          </cell>
          <cell r="E745">
            <v>9000</v>
          </cell>
          <cell r="F745">
            <v>9900</v>
          </cell>
          <cell r="G745">
            <v>9900</v>
          </cell>
        </row>
        <row r="746">
          <cell r="A746" t="str">
            <v>mttdrumi</v>
          </cell>
          <cell r="B746" t="str">
            <v>Menaik turunkan Drum oli isi</v>
          </cell>
          <cell r="C746" t="str">
            <v>buah</v>
          </cell>
          <cell r="E746">
            <v>18000</v>
          </cell>
          <cell r="F746">
            <v>19800</v>
          </cell>
          <cell r="G746">
            <v>19800</v>
          </cell>
        </row>
        <row r="747">
          <cell r="F747">
            <v>0</v>
          </cell>
          <cell r="G747">
            <v>0</v>
          </cell>
        </row>
        <row r="748">
          <cell r="A748" t="str">
            <v>mttpt</v>
          </cell>
          <cell r="B748" t="str">
            <v>Menaik turunkan Porselin tua</v>
          </cell>
          <cell r="C748" t="str">
            <v>Rit</v>
          </cell>
          <cell r="D748">
            <v>150000</v>
          </cell>
          <cell r="E748">
            <v>135000</v>
          </cell>
          <cell r="F748">
            <v>148500</v>
          </cell>
          <cell r="G748">
            <v>148500</v>
          </cell>
          <cell r="H748">
            <v>121500</v>
          </cell>
        </row>
        <row r="749">
          <cell r="A749" t="str">
            <v>mttdxb</v>
          </cell>
          <cell r="B749" t="str">
            <v>Menaik turunkan DX Bekas</v>
          </cell>
          <cell r="C749" t="str">
            <v>Rit</v>
          </cell>
          <cell r="D749">
            <v>100000</v>
          </cell>
          <cell r="E749">
            <v>90000</v>
          </cell>
          <cell r="F749">
            <v>99000.000000000015</v>
          </cell>
          <cell r="G749">
            <v>99000</v>
          </cell>
          <cell r="H749">
            <v>81000</v>
          </cell>
        </row>
        <row r="750">
          <cell r="A750" t="str">
            <v>mttmb</v>
          </cell>
          <cell r="B750" t="str">
            <v>Menaik turunkan Meter bekas</v>
          </cell>
          <cell r="C750" t="str">
            <v>Rit</v>
          </cell>
          <cell r="D750">
            <v>150000</v>
          </cell>
          <cell r="E750">
            <v>135000</v>
          </cell>
          <cell r="F750">
            <v>148500</v>
          </cell>
          <cell r="G750">
            <v>148500</v>
          </cell>
          <cell r="H750">
            <v>121500</v>
          </cell>
        </row>
        <row r="751">
          <cell r="A751" t="str">
            <v>mttcak</v>
          </cell>
          <cell r="B751" t="str">
            <v>Menaik turunkan Cros arm kayu</v>
          </cell>
          <cell r="C751" t="str">
            <v>Rit</v>
          </cell>
          <cell r="D751">
            <v>100000</v>
          </cell>
          <cell r="E751">
            <v>90000</v>
          </cell>
          <cell r="F751">
            <v>99000.000000000015</v>
          </cell>
          <cell r="G751">
            <v>99000</v>
          </cell>
          <cell r="H751">
            <v>81000</v>
          </cell>
        </row>
        <row r="752">
          <cell r="A752" t="str">
            <v>mttkc</v>
          </cell>
          <cell r="B752" t="str">
            <v>Menaik turunkan Kawat Cosmos</v>
          </cell>
          <cell r="C752" t="str">
            <v>Rit</v>
          </cell>
          <cell r="D752">
            <v>150000</v>
          </cell>
          <cell r="E752">
            <v>135000</v>
          </cell>
          <cell r="F752">
            <v>148500</v>
          </cell>
          <cell r="G752">
            <v>148500</v>
          </cell>
          <cell r="H752">
            <v>121500</v>
          </cell>
        </row>
        <row r="753">
          <cell r="A753" t="str">
            <v>mttpb</v>
          </cell>
          <cell r="B753" t="str">
            <v>Menaik turunkan Pagar besi</v>
          </cell>
          <cell r="C753" t="str">
            <v>Rit</v>
          </cell>
          <cell r="D753">
            <v>100000</v>
          </cell>
          <cell r="E753">
            <v>90000</v>
          </cell>
          <cell r="F753">
            <v>99000.000000000015</v>
          </cell>
          <cell r="G753">
            <v>99000</v>
          </cell>
          <cell r="H753">
            <v>81000</v>
          </cell>
        </row>
        <row r="754">
          <cell r="A754" t="str">
            <v>mttkp</v>
          </cell>
          <cell r="B754" t="str">
            <v>Menaik turunkan Krakap Picup</v>
          </cell>
          <cell r="C754" t="str">
            <v>Biji</v>
          </cell>
          <cell r="D754">
            <v>50000</v>
          </cell>
          <cell r="E754">
            <v>45000</v>
          </cell>
          <cell r="F754">
            <v>49500.000000000007</v>
          </cell>
          <cell r="G754">
            <v>49500</v>
          </cell>
        </row>
        <row r="755">
          <cell r="A755" t="str">
            <v>mttgj</v>
          </cell>
          <cell r="B755" t="str">
            <v>Menaik turunkan Gawang Jendela</v>
          </cell>
          <cell r="C755" t="str">
            <v>Biji</v>
          </cell>
          <cell r="D755">
            <v>25000</v>
          </cell>
          <cell r="E755">
            <v>22500</v>
          </cell>
          <cell r="F755">
            <v>24750.000000000004</v>
          </cell>
          <cell r="G755">
            <v>24700</v>
          </cell>
        </row>
        <row r="756">
          <cell r="A756" t="str">
            <v>mttpbb</v>
          </cell>
          <cell r="B756" t="str">
            <v>Menaik Turunkan Pole beton Patah</v>
          </cell>
          <cell r="C756" t="str">
            <v>Batang</v>
          </cell>
          <cell r="D756">
            <v>25000</v>
          </cell>
          <cell r="E756">
            <v>22500</v>
          </cell>
          <cell r="F756">
            <v>24750.000000000004</v>
          </cell>
          <cell r="G756">
            <v>24700</v>
          </cell>
          <cell r="H756">
            <v>20250</v>
          </cell>
        </row>
        <row r="757">
          <cell r="A757" t="str">
            <v>mtt31000</v>
          </cell>
          <cell r="B757" t="str">
            <v>Menaik turunkanTrafo 3 Phase 1000 KVA</v>
          </cell>
          <cell r="C757" t="str">
            <v>Unit</v>
          </cell>
          <cell r="D757">
            <v>200000</v>
          </cell>
          <cell r="E757">
            <v>180000</v>
          </cell>
          <cell r="F757">
            <v>198000.00000000003</v>
          </cell>
          <cell r="G757">
            <v>198000</v>
          </cell>
          <cell r="H757">
            <v>162000</v>
          </cell>
        </row>
        <row r="758">
          <cell r="A758" t="str">
            <v>mtt31600</v>
          </cell>
          <cell r="B758" t="str">
            <v>Menaik turunkanTrafo 3 Phase 1600 KVA</v>
          </cell>
          <cell r="C758" t="str">
            <v>Unit</v>
          </cell>
          <cell r="D758">
            <v>200000</v>
          </cell>
          <cell r="E758">
            <v>180000</v>
          </cell>
          <cell r="F758">
            <v>198000.00000000003</v>
          </cell>
          <cell r="G758">
            <v>198000</v>
          </cell>
          <cell r="H758">
            <v>162000</v>
          </cell>
        </row>
        <row r="759">
          <cell r="A759" t="str">
            <v>mtt3225</v>
          </cell>
          <cell r="B759" t="str">
            <v>Menaik turunkanTrafo 3 Phase 225 KVA</v>
          </cell>
          <cell r="C759" t="str">
            <v>Unit</v>
          </cell>
          <cell r="D759">
            <v>40000</v>
          </cell>
          <cell r="E759">
            <v>36000</v>
          </cell>
          <cell r="F759">
            <v>39600</v>
          </cell>
          <cell r="G759">
            <v>39600</v>
          </cell>
          <cell r="H759">
            <v>32400</v>
          </cell>
        </row>
        <row r="760">
          <cell r="A760" t="str">
            <v>mtt3800</v>
          </cell>
          <cell r="B760" t="str">
            <v>Menaik turunkanTrafo 3 Phase 800KVA</v>
          </cell>
          <cell r="C760" t="str">
            <v>Unit</v>
          </cell>
          <cell r="D760">
            <v>200000</v>
          </cell>
          <cell r="E760">
            <v>180000</v>
          </cell>
          <cell r="F760">
            <v>198000.00000000003</v>
          </cell>
          <cell r="G760">
            <v>198000</v>
          </cell>
          <cell r="H760">
            <v>162000</v>
          </cell>
        </row>
        <row r="761">
          <cell r="A761" t="str">
            <v>mtt325</v>
          </cell>
          <cell r="B761" t="str">
            <v>Menaik turunkanTrafo 3 Phase 25 KVA</v>
          </cell>
          <cell r="C761" t="str">
            <v>Unit</v>
          </cell>
          <cell r="D761">
            <v>12500</v>
          </cell>
          <cell r="E761">
            <v>11250</v>
          </cell>
          <cell r="F761">
            <v>12375.000000000002</v>
          </cell>
          <cell r="G761">
            <v>12300</v>
          </cell>
          <cell r="H761">
            <v>10125</v>
          </cell>
        </row>
        <row r="762">
          <cell r="A762" t="str">
            <v>mtt3250</v>
          </cell>
          <cell r="B762" t="str">
            <v>Menaik turunkanTrafo 3 Phase 250 KVA</v>
          </cell>
          <cell r="C762" t="str">
            <v>Unit</v>
          </cell>
          <cell r="D762">
            <v>40000</v>
          </cell>
          <cell r="E762">
            <v>36000</v>
          </cell>
          <cell r="F762">
            <v>39600</v>
          </cell>
          <cell r="G762">
            <v>39600</v>
          </cell>
          <cell r="H762">
            <v>32400</v>
          </cell>
        </row>
        <row r="763">
          <cell r="A763" t="str">
            <v>mtt3750</v>
          </cell>
          <cell r="B763" t="str">
            <v>Menaik turunkanTrafo 3 Phase 750 KVA</v>
          </cell>
          <cell r="C763" t="str">
            <v>Unit</v>
          </cell>
          <cell r="D763">
            <v>200000</v>
          </cell>
          <cell r="E763">
            <v>180000</v>
          </cell>
          <cell r="F763">
            <v>198000.00000000003</v>
          </cell>
          <cell r="G763">
            <v>198000</v>
          </cell>
          <cell r="H763">
            <v>162000</v>
          </cell>
        </row>
        <row r="764">
          <cell r="A764" t="str">
            <v>mtt32200</v>
          </cell>
          <cell r="B764" t="str">
            <v>Menaik turunkanTrafo 3 Phase 2200 KVA</v>
          </cell>
          <cell r="C764" t="str">
            <v>Unit</v>
          </cell>
          <cell r="D764">
            <v>200000</v>
          </cell>
          <cell r="E764">
            <v>180000</v>
          </cell>
          <cell r="F764">
            <v>198000.00000000003</v>
          </cell>
          <cell r="G764">
            <v>198000</v>
          </cell>
          <cell r="H764">
            <v>162000</v>
          </cell>
        </row>
        <row r="765">
          <cell r="A765" t="str">
            <v>mttkap</v>
          </cell>
          <cell r="B765" t="str">
            <v>Menaik turunkan Kapasitor 0,5</v>
          </cell>
          <cell r="C765" t="str">
            <v>Unit</v>
          </cell>
          <cell r="D765">
            <v>40000</v>
          </cell>
          <cell r="E765">
            <v>36000</v>
          </cell>
          <cell r="F765">
            <v>39600</v>
          </cell>
          <cell r="G765">
            <v>39600</v>
          </cell>
          <cell r="H765">
            <v>32400</v>
          </cell>
        </row>
        <row r="766">
          <cell r="A766" t="str">
            <v>mttkubi</v>
          </cell>
          <cell r="B766" t="str">
            <v>Menaik turunkan Kubikel</v>
          </cell>
          <cell r="C766" t="str">
            <v>Unit</v>
          </cell>
          <cell r="D766">
            <v>40000</v>
          </cell>
          <cell r="E766">
            <v>36000</v>
          </cell>
          <cell r="F766">
            <v>39600</v>
          </cell>
          <cell r="G766">
            <v>39600</v>
          </cell>
          <cell r="H766">
            <v>32400</v>
          </cell>
        </row>
        <row r="767">
          <cell r="A767" t="str">
            <v>mttc</v>
          </cell>
          <cell r="B767" t="str">
            <v>menaik turunkan cosmos</v>
          </cell>
          <cell r="E767">
            <v>135000</v>
          </cell>
          <cell r="F767">
            <v>148500</v>
          </cell>
          <cell r="G767">
            <v>148500</v>
          </cell>
        </row>
        <row r="768">
          <cell r="B768" t="str">
            <v>Menaik turunkan DX Bekas</v>
          </cell>
          <cell r="F768">
            <v>0</v>
          </cell>
          <cell r="G768">
            <v>0</v>
          </cell>
        </row>
        <row r="769">
          <cell r="A769" t="str">
            <v>abt</v>
          </cell>
          <cell r="B769" t="str">
            <v>ankut besi tua</v>
          </cell>
          <cell r="C769" t="str">
            <v>rit</v>
          </cell>
          <cell r="E769">
            <v>100000</v>
          </cell>
          <cell r="F769">
            <v>110000.00000000001</v>
          </cell>
          <cell r="G769">
            <v>110000</v>
          </cell>
        </row>
        <row r="770">
          <cell r="A770" t="str">
            <v>pp12a</v>
          </cell>
          <cell r="B770" t="str">
            <v>perbaikan p12a</v>
          </cell>
          <cell r="C770" t="str">
            <v>unit</v>
          </cell>
          <cell r="E770">
            <v>3500</v>
          </cell>
          <cell r="F770">
            <v>3850.0000000000005</v>
          </cell>
          <cell r="G770">
            <v>3800</v>
          </cell>
          <cell r="H770">
            <v>3500</v>
          </cell>
        </row>
        <row r="771">
          <cell r="A771" t="str">
            <v>NYY47</v>
          </cell>
          <cell r="B771" t="str">
            <v>NYY 4 X 70</v>
          </cell>
          <cell r="C771" t="str">
            <v>METER</v>
          </cell>
          <cell r="E771">
            <v>2900</v>
          </cell>
          <cell r="F771">
            <v>3190.0000000000005</v>
          </cell>
          <cell r="G771">
            <v>3100</v>
          </cell>
        </row>
        <row r="772">
          <cell r="A772" t="str">
            <v>NYY21</v>
          </cell>
          <cell r="B772" t="str">
            <v>NYY 2 X 10</v>
          </cell>
          <cell r="C772" t="str">
            <v>METER</v>
          </cell>
          <cell r="E772">
            <v>325</v>
          </cell>
          <cell r="F772">
            <v>357.50000000000006</v>
          </cell>
          <cell r="G772">
            <v>300</v>
          </cell>
        </row>
        <row r="773">
          <cell r="F773">
            <v>0</v>
          </cell>
          <cell r="G773">
            <v>0</v>
          </cell>
        </row>
        <row r="774">
          <cell r="A774" t="str">
            <v>b1</v>
          </cell>
          <cell r="B774" t="str">
            <v>SB 1 -</v>
          </cell>
          <cell r="C774" t="str">
            <v>unit</v>
          </cell>
          <cell r="D774" t="str">
            <v>Unit</v>
          </cell>
          <cell r="E774">
            <v>11800</v>
          </cell>
          <cell r="F774">
            <v>12980.000000000002</v>
          </cell>
          <cell r="G774">
            <v>12900</v>
          </cell>
        </row>
        <row r="775">
          <cell r="A775" t="str">
            <v>b2</v>
          </cell>
          <cell r="B775" t="str">
            <v xml:space="preserve">SB 2 </v>
          </cell>
          <cell r="C775" t="str">
            <v>unit</v>
          </cell>
          <cell r="D775" t="str">
            <v>Unit</v>
          </cell>
          <cell r="E775">
            <v>14400</v>
          </cell>
          <cell r="F775">
            <v>15840.000000000002</v>
          </cell>
          <cell r="G775">
            <v>15800</v>
          </cell>
        </row>
        <row r="776">
          <cell r="A776" t="str">
            <v>b3</v>
          </cell>
          <cell r="B776" t="str">
            <v xml:space="preserve">SB 3 - </v>
          </cell>
          <cell r="C776" t="str">
            <v>unit</v>
          </cell>
          <cell r="D776" t="str">
            <v>Unit</v>
          </cell>
          <cell r="E776">
            <v>14400</v>
          </cell>
          <cell r="F776">
            <v>15840.000000000002</v>
          </cell>
          <cell r="G776">
            <v>15800</v>
          </cell>
        </row>
        <row r="777">
          <cell r="A777" t="str">
            <v>b4</v>
          </cell>
          <cell r="B777" t="str">
            <v xml:space="preserve">SB 4 </v>
          </cell>
          <cell r="C777" t="str">
            <v>unit</v>
          </cell>
          <cell r="D777" t="str">
            <v>Unit</v>
          </cell>
          <cell r="E777">
            <v>14400</v>
          </cell>
          <cell r="F777">
            <v>15840.000000000002</v>
          </cell>
          <cell r="G777">
            <v>15800</v>
          </cell>
        </row>
        <row r="778">
          <cell r="A778" t="str">
            <v>b5</v>
          </cell>
          <cell r="B778" t="str">
            <v xml:space="preserve">SB 5 </v>
          </cell>
          <cell r="C778" t="str">
            <v>unit</v>
          </cell>
          <cell r="D778" t="str">
            <v>Unit</v>
          </cell>
          <cell r="E778">
            <v>14400</v>
          </cell>
          <cell r="F778">
            <v>15840.000000000002</v>
          </cell>
          <cell r="G778">
            <v>15800</v>
          </cell>
        </row>
        <row r="779">
          <cell r="A779" t="str">
            <v>srn</v>
          </cell>
          <cell r="B779" t="str">
            <v>BPS SR NETRAL terkait reconduktor</v>
          </cell>
          <cell r="C779" t="str">
            <v>Unit</v>
          </cell>
          <cell r="D779" t="str">
            <v>Unit</v>
          </cell>
          <cell r="E779">
            <v>1500</v>
          </cell>
          <cell r="F779">
            <v>1650.0000000000002</v>
          </cell>
          <cell r="G779">
            <v>1600</v>
          </cell>
        </row>
        <row r="780">
          <cell r="A780" t="str">
            <v>M211MK</v>
          </cell>
          <cell r="B780" t="str">
            <v>CM 2 - 11 M (KHUSUS HANYA GROUNDING)</v>
          </cell>
          <cell r="C780" t="str">
            <v>Unit</v>
          </cell>
          <cell r="D780">
            <v>25840</v>
          </cell>
          <cell r="E780">
            <v>20000</v>
          </cell>
          <cell r="F780">
            <v>22000</v>
          </cell>
          <cell r="G780">
            <v>22000</v>
          </cell>
          <cell r="H780">
            <v>0.45</v>
          </cell>
        </row>
      </sheetData>
      <sheetData sheetId="5" refreshError="1"/>
      <sheetData sheetId="6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"/>
      <sheetName val="Analisa"/>
      <sheetName val="master rab"/>
      <sheetName val="Blangko Analisa"/>
      <sheetName val="Blangko RAB"/>
      <sheetName val="HPS"/>
      <sheetName val="Sensitivitas"/>
      <sheetName val="LAIN2"/>
      <sheetName val="HB BARU"/>
    </sheetNames>
    <sheetDataSet>
      <sheetData sheetId="0" refreshError="1"/>
      <sheetData sheetId="1" refreshError="1"/>
      <sheetData sheetId="2" refreshError="1">
        <row r="2">
          <cell r="B2" t="str">
            <v>Kode</v>
          </cell>
          <cell r="C2" t="str">
            <v>Uraian Pekerjaan</v>
          </cell>
          <cell r="D2" t="str">
            <v>Volume</v>
          </cell>
          <cell r="E2" t="str">
            <v>Satuan</v>
          </cell>
          <cell r="F2" t="str">
            <v>Harga Satuan</v>
          </cell>
          <cell r="H2" t="str">
            <v>Jumlah Total</v>
          </cell>
        </row>
        <row r="3">
          <cell r="F3" t="str">
            <v>Material (Rp)</v>
          </cell>
          <cell r="G3" t="str">
            <v>Upah/Jasa</v>
          </cell>
        </row>
        <row r="5">
          <cell r="B5" t="str">
            <v>TC7A</v>
          </cell>
          <cell r="C5" t="str">
            <v xml:space="preserve"> Tiang beton C7-100 daN E</v>
          </cell>
          <cell r="E5" t="str">
            <v>Btg.</v>
          </cell>
          <cell r="F5">
            <v>1596000</v>
          </cell>
        </row>
        <row r="6">
          <cell r="B6" t="str">
            <v>TC9A</v>
          </cell>
          <cell r="C6" t="str">
            <v xml:space="preserve"> Tiang beton C9-100 daN E</v>
          </cell>
          <cell r="E6" t="str">
            <v>Btg.</v>
          </cell>
          <cell r="F6">
            <v>2087000</v>
          </cell>
        </row>
        <row r="7">
          <cell r="B7" t="str">
            <v>TC9B</v>
          </cell>
          <cell r="C7" t="str">
            <v xml:space="preserve"> Tiang beton C9-200 daN E</v>
          </cell>
          <cell r="E7" t="str">
            <v>Btg.</v>
          </cell>
          <cell r="F7">
            <v>2326000</v>
          </cell>
        </row>
        <row r="8">
          <cell r="B8" t="str">
            <v>TC11A</v>
          </cell>
          <cell r="C8" t="str">
            <v xml:space="preserve"> Tiang beton C11-200 daN E</v>
          </cell>
          <cell r="E8" t="str">
            <v>Btg.</v>
          </cell>
          <cell r="F8">
            <v>3377000</v>
          </cell>
        </row>
        <row r="9">
          <cell r="B9" t="str">
            <v>TC11B</v>
          </cell>
          <cell r="C9" t="str">
            <v xml:space="preserve"> Tiang beton C11-350 daN E</v>
          </cell>
          <cell r="E9" t="str">
            <v>Btg.</v>
          </cell>
          <cell r="F9">
            <v>3900000</v>
          </cell>
        </row>
        <row r="10">
          <cell r="B10" t="str">
            <v>TC12A</v>
          </cell>
          <cell r="C10" t="str">
            <v xml:space="preserve"> Tiang beton C12-200 daN E</v>
          </cell>
          <cell r="E10" t="str">
            <v>Btg.</v>
          </cell>
          <cell r="F10">
            <v>4030000</v>
          </cell>
          <cell r="G10">
            <v>0</v>
          </cell>
        </row>
        <row r="11">
          <cell r="B11" t="str">
            <v>TC12B</v>
          </cell>
          <cell r="C11" t="str">
            <v xml:space="preserve"> Tiang beton C12-350 daN E</v>
          </cell>
          <cell r="E11" t="str">
            <v>Btg.</v>
          </cell>
          <cell r="F11">
            <v>4398000</v>
          </cell>
        </row>
        <row r="12">
          <cell r="B12" t="str">
            <v>TC13B</v>
          </cell>
          <cell r="C12" t="str">
            <v xml:space="preserve"> Tiang beton C13-350 daN E</v>
          </cell>
          <cell r="E12" t="str">
            <v>Btg.</v>
          </cell>
          <cell r="F12">
            <v>5364000</v>
          </cell>
          <cell r="G12">
            <v>0</v>
          </cell>
        </row>
        <row r="13">
          <cell r="B13" t="str">
            <v>TC13C</v>
          </cell>
          <cell r="C13" t="str">
            <v xml:space="preserve"> Tiang beton C13-500 daN E</v>
          </cell>
          <cell r="E13" t="str">
            <v>Btg.</v>
          </cell>
          <cell r="F13">
            <v>5721000</v>
          </cell>
        </row>
        <row r="14">
          <cell r="B14" t="str">
            <v>TC14B</v>
          </cell>
          <cell r="C14" t="str">
            <v xml:space="preserve"> Tiang beton C14-350 daN E</v>
          </cell>
          <cell r="E14" t="str">
            <v>Btg.</v>
          </cell>
          <cell r="F14">
            <v>6057000</v>
          </cell>
        </row>
        <row r="16">
          <cell r="C16" t="str">
            <v>KONSTRUKSI JTM 1 PHASA</v>
          </cell>
        </row>
        <row r="17">
          <cell r="C17" t="str">
            <v>PASANG</v>
          </cell>
        </row>
        <row r="18">
          <cell r="B18" t="str">
            <v>SA1</v>
          </cell>
          <cell r="C18" t="str">
            <v xml:space="preserve">SA 1 </v>
          </cell>
          <cell r="E18" t="str">
            <v>Unit</v>
          </cell>
          <cell r="F18">
            <v>349486.4</v>
          </cell>
          <cell r="G18">
            <v>20429</v>
          </cell>
        </row>
        <row r="19">
          <cell r="B19" t="str">
            <v>SA1'</v>
          </cell>
          <cell r="C19" t="str">
            <v>SA 1'</v>
          </cell>
          <cell r="E19" t="str">
            <v>Unit</v>
          </cell>
          <cell r="F19">
            <v>297108.2</v>
          </cell>
          <cell r="G19">
            <v>16691</v>
          </cell>
        </row>
        <row r="20">
          <cell r="B20" t="str">
            <v>SA2</v>
          </cell>
          <cell r="C20" t="str">
            <v>SA 2</v>
          </cell>
          <cell r="E20" t="str">
            <v>Unit</v>
          </cell>
          <cell r="F20">
            <v>596327.19999999995</v>
          </cell>
          <cell r="G20">
            <v>33126</v>
          </cell>
        </row>
        <row r="21">
          <cell r="B21" t="str">
            <v>SA2'</v>
          </cell>
          <cell r="C21" t="str">
            <v>SA 2'</v>
          </cell>
          <cell r="E21" t="str">
            <v>Unit</v>
          </cell>
          <cell r="F21">
            <v>603260</v>
          </cell>
          <cell r="G21">
            <v>28669</v>
          </cell>
        </row>
        <row r="22">
          <cell r="B22" t="str">
            <v>SA3</v>
          </cell>
          <cell r="C22" t="str">
            <v>SA 3</v>
          </cell>
          <cell r="E22" t="str">
            <v>Unit</v>
          </cell>
          <cell r="F22">
            <v>641374.19999999995</v>
          </cell>
          <cell r="G22">
            <v>33126</v>
          </cell>
        </row>
        <row r="23">
          <cell r="B23" t="str">
            <v>SA3'</v>
          </cell>
          <cell r="C23" t="str">
            <v>SA 3'</v>
          </cell>
          <cell r="E23" t="str">
            <v>Unit</v>
          </cell>
          <cell r="F23">
            <v>370502</v>
          </cell>
          <cell r="G23">
            <v>28669</v>
          </cell>
        </row>
        <row r="24">
          <cell r="B24" t="str">
            <v>SA4</v>
          </cell>
          <cell r="C24" t="str">
            <v>SA 4</v>
          </cell>
          <cell r="E24" t="str">
            <v>Unit</v>
          </cell>
          <cell r="F24">
            <v>1104408</v>
          </cell>
          <cell r="G24">
            <v>47852</v>
          </cell>
        </row>
        <row r="25">
          <cell r="B25" t="str">
            <v>SA4'</v>
          </cell>
          <cell r="C25" t="str">
            <v>SA 4'</v>
          </cell>
          <cell r="E25" t="str">
            <v>Unit</v>
          </cell>
          <cell r="F25">
            <v>687159</v>
          </cell>
          <cell r="G25">
            <v>42562</v>
          </cell>
        </row>
        <row r="26">
          <cell r="B26" t="str">
            <v>SA5</v>
          </cell>
          <cell r="C26" t="str">
            <v>SA 5</v>
          </cell>
          <cell r="E26" t="str">
            <v>Unit</v>
          </cell>
          <cell r="F26">
            <v>516447</v>
          </cell>
          <cell r="G26">
            <v>25503</v>
          </cell>
        </row>
        <row r="27">
          <cell r="B27" t="str">
            <v>SA5'</v>
          </cell>
          <cell r="C27" t="str">
            <v>SA 5'</v>
          </cell>
          <cell r="E27" t="str">
            <v>Unit</v>
          </cell>
          <cell r="F27">
            <v>325701</v>
          </cell>
          <cell r="G27">
            <v>21469</v>
          </cell>
        </row>
        <row r="28">
          <cell r="B28" t="str">
            <v>SA51</v>
          </cell>
          <cell r="C28" t="str">
            <v>SA 5 - 1</v>
          </cell>
          <cell r="E28" t="str">
            <v>Unit</v>
          </cell>
          <cell r="F28">
            <v>587961</v>
          </cell>
          <cell r="G28">
            <v>25503</v>
          </cell>
        </row>
        <row r="29">
          <cell r="B29" t="str">
            <v>SA51'</v>
          </cell>
          <cell r="C29" t="str">
            <v>SA 5 - 1'</v>
          </cell>
          <cell r="E29" t="str">
            <v>Unit</v>
          </cell>
          <cell r="F29">
            <v>361458</v>
          </cell>
          <cell r="G29">
            <v>21469</v>
          </cell>
        </row>
        <row r="30">
          <cell r="B30" t="str">
            <v>SA6</v>
          </cell>
          <cell r="C30" t="str">
            <v>SA 6</v>
          </cell>
          <cell r="E30" t="str">
            <v>Unit</v>
          </cell>
          <cell r="F30">
            <v>575490</v>
          </cell>
          <cell r="G30">
            <v>47852</v>
          </cell>
        </row>
        <row r="31">
          <cell r="B31" t="str">
            <v>SA6'</v>
          </cell>
          <cell r="C31" t="str">
            <v>SA 6'</v>
          </cell>
          <cell r="E31" t="str">
            <v>Unit</v>
          </cell>
          <cell r="F31">
            <v>622900</v>
          </cell>
          <cell r="G31">
            <v>42562</v>
          </cell>
        </row>
        <row r="32">
          <cell r="B32" t="str">
            <v>CA1</v>
          </cell>
          <cell r="C32" t="str">
            <v xml:space="preserve">CA 1 </v>
          </cell>
          <cell r="E32" t="str">
            <v>Unit</v>
          </cell>
          <cell r="F32">
            <v>304529.40000000002</v>
          </cell>
          <cell r="G32">
            <v>20429</v>
          </cell>
        </row>
        <row r="33">
          <cell r="B33" t="str">
            <v>CA1'</v>
          </cell>
          <cell r="C33" t="str">
            <v>CA 1'</v>
          </cell>
          <cell r="E33" t="str">
            <v>Unit</v>
          </cell>
          <cell r="F33">
            <v>256604.2</v>
          </cell>
          <cell r="G33">
            <v>16691</v>
          </cell>
        </row>
        <row r="34">
          <cell r="B34" t="str">
            <v>CA21</v>
          </cell>
          <cell r="C34" t="str">
            <v>CA 2 - 1</v>
          </cell>
          <cell r="E34" t="str">
            <v>Unit</v>
          </cell>
          <cell r="F34">
            <v>518231.19999999995</v>
          </cell>
          <cell r="G34">
            <v>33126</v>
          </cell>
        </row>
        <row r="35">
          <cell r="B35" t="str">
            <v>CA2'</v>
          </cell>
          <cell r="C35" t="str">
            <v>CA 2'</v>
          </cell>
          <cell r="E35" t="str">
            <v>Unit</v>
          </cell>
          <cell r="F35">
            <v>523504</v>
          </cell>
          <cell r="G35">
            <v>28669</v>
          </cell>
        </row>
        <row r="36">
          <cell r="B36" t="str">
            <v>CA3</v>
          </cell>
          <cell r="C36" t="str">
            <v>CA 3</v>
          </cell>
          <cell r="E36" t="str">
            <v>Unit</v>
          </cell>
          <cell r="F36">
            <v>412435.20000000001</v>
          </cell>
          <cell r="G36">
            <v>47852</v>
          </cell>
        </row>
        <row r="37">
          <cell r="B37" t="str">
            <v>CA3'</v>
          </cell>
          <cell r="C37" t="str">
            <v>CA 3'</v>
          </cell>
          <cell r="E37" t="str">
            <v>Unit</v>
          </cell>
          <cell r="F37">
            <v>428802</v>
          </cell>
          <cell r="G37">
            <v>28669</v>
          </cell>
        </row>
        <row r="38">
          <cell r="B38" t="str">
            <v>CA4</v>
          </cell>
          <cell r="C38" t="str">
            <v>CA 4</v>
          </cell>
          <cell r="E38" t="str">
            <v>Unit</v>
          </cell>
          <cell r="F38">
            <v>1066702</v>
          </cell>
          <cell r="G38">
            <v>25503</v>
          </cell>
        </row>
        <row r="39">
          <cell r="B39" t="str">
            <v>CA4'</v>
          </cell>
          <cell r="C39" t="str">
            <v>CA 4'</v>
          </cell>
          <cell r="E39" t="str">
            <v>Unit</v>
          </cell>
          <cell r="F39">
            <v>710371</v>
          </cell>
          <cell r="G39">
            <v>42562</v>
          </cell>
        </row>
        <row r="40">
          <cell r="B40" t="str">
            <v>CA5</v>
          </cell>
          <cell r="C40" t="str">
            <v>CA 5</v>
          </cell>
          <cell r="E40" t="str">
            <v>Unit</v>
          </cell>
          <cell r="F40">
            <v>487708</v>
          </cell>
          <cell r="G40">
            <v>25503</v>
          </cell>
        </row>
        <row r="41">
          <cell r="B41" t="str">
            <v>CA5'</v>
          </cell>
          <cell r="C41" t="str">
            <v>CA 5'</v>
          </cell>
          <cell r="E41" t="str">
            <v>Unit</v>
          </cell>
          <cell r="F41">
            <v>296962</v>
          </cell>
          <cell r="G41">
            <v>21469</v>
          </cell>
        </row>
        <row r="42">
          <cell r="B42" t="str">
            <v>CA51</v>
          </cell>
          <cell r="C42" t="str">
            <v>CA 5 - 1</v>
          </cell>
          <cell r="E42" t="str">
            <v>Unit</v>
          </cell>
          <cell r="F42">
            <v>559222</v>
          </cell>
          <cell r="G42">
            <v>25503</v>
          </cell>
        </row>
        <row r="43">
          <cell r="B43" t="str">
            <v>CA51'</v>
          </cell>
          <cell r="C43" t="str">
            <v>CA 5 - 1'</v>
          </cell>
          <cell r="E43" t="str">
            <v>Unit</v>
          </cell>
          <cell r="F43">
            <v>332719</v>
          </cell>
          <cell r="G43">
            <v>21469</v>
          </cell>
        </row>
        <row r="44">
          <cell r="B44" t="str">
            <v>CA6</v>
          </cell>
          <cell r="C44" t="str">
            <v>CA 6</v>
          </cell>
          <cell r="E44" t="str">
            <v>Unit</v>
          </cell>
          <cell r="F44">
            <v>918412</v>
          </cell>
          <cell r="G44">
            <v>47852</v>
          </cell>
        </row>
        <row r="45">
          <cell r="B45" t="str">
            <v>CA6'</v>
          </cell>
          <cell r="C45" t="str">
            <v>CA 6'</v>
          </cell>
          <cell r="E45" t="str">
            <v>Unit</v>
          </cell>
          <cell r="F45">
            <v>594161</v>
          </cell>
          <cell r="G45">
            <v>42562</v>
          </cell>
        </row>
        <row r="46">
          <cell r="B46" t="str">
            <v>P12C</v>
          </cell>
          <cell r="C46" t="str">
            <v>P12 C</v>
          </cell>
          <cell r="E46" t="str">
            <v>Unit</v>
          </cell>
          <cell r="F46">
            <v>373519</v>
          </cell>
          <cell r="G46">
            <v>38078</v>
          </cell>
        </row>
        <row r="47">
          <cell r="B47" t="str">
            <v>P12C'</v>
          </cell>
          <cell r="C47" t="str">
            <v>P12 C'</v>
          </cell>
          <cell r="E47" t="str">
            <v>Unit</v>
          </cell>
          <cell r="F47">
            <v>772632</v>
          </cell>
          <cell r="G47">
            <v>57117</v>
          </cell>
        </row>
        <row r="49">
          <cell r="B49" t="str">
            <v>bsA1</v>
          </cell>
          <cell r="C49" t="str">
            <v xml:space="preserve">    Bongkar SA 1 </v>
          </cell>
          <cell r="E49" t="str">
            <v>Unit</v>
          </cell>
        </row>
        <row r="50">
          <cell r="B50" t="str">
            <v>bsA1A</v>
          </cell>
          <cell r="C50" t="str">
            <v xml:space="preserve">    Bongkar SA 1 - A</v>
          </cell>
          <cell r="E50" t="str">
            <v>Unit</v>
          </cell>
        </row>
        <row r="51">
          <cell r="B51" t="str">
            <v>bsA1B</v>
          </cell>
          <cell r="C51" t="str">
            <v xml:space="preserve">    Bongkar SA 1 - B</v>
          </cell>
          <cell r="E51" t="str">
            <v>Unit</v>
          </cell>
        </row>
        <row r="52">
          <cell r="B52" t="str">
            <v>bsA2A</v>
          </cell>
          <cell r="C52" t="str">
            <v xml:space="preserve">    Bongkar SA 2 - A</v>
          </cell>
          <cell r="E52" t="str">
            <v>Unit</v>
          </cell>
        </row>
        <row r="53">
          <cell r="B53" t="str">
            <v>bsA21</v>
          </cell>
          <cell r="C53" t="str">
            <v xml:space="preserve">    Bongkar SA 2 - 1</v>
          </cell>
          <cell r="E53" t="str">
            <v>Unit</v>
          </cell>
        </row>
        <row r="54">
          <cell r="B54" t="str">
            <v>bsA3</v>
          </cell>
          <cell r="C54" t="str">
            <v xml:space="preserve">    Bongkar SA 3</v>
          </cell>
          <cell r="E54" t="str">
            <v>Unit</v>
          </cell>
        </row>
        <row r="55">
          <cell r="B55" t="str">
            <v>bsA4</v>
          </cell>
          <cell r="C55" t="str">
            <v xml:space="preserve">    Bongkar SA 4</v>
          </cell>
          <cell r="E55" t="str">
            <v>Unit</v>
          </cell>
        </row>
        <row r="56">
          <cell r="B56" t="str">
            <v>bsA5</v>
          </cell>
          <cell r="C56" t="str">
            <v xml:space="preserve">    Bongkar SA 5</v>
          </cell>
          <cell r="E56" t="str">
            <v>Unit</v>
          </cell>
        </row>
        <row r="57">
          <cell r="B57" t="str">
            <v>bsA51</v>
          </cell>
          <cell r="C57" t="str">
            <v xml:space="preserve">    Bongkar SA 5 - 1</v>
          </cell>
          <cell r="E57" t="str">
            <v>Unit</v>
          </cell>
        </row>
        <row r="58">
          <cell r="B58" t="str">
            <v>bsA52</v>
          </cell>
          <cell r="C58" t="str">
            <v xml:space="preserve">    Bongkar SA 5 - 2</v>
          </cell>
          <cell r="E58" t="str">
            <v>Unit</v>
          </cell>
        </row>
        <row r="59">
          <cell r="B59" t="str">
            <v>bsA53</v>
          </cell>
          <cell r="C59" t="str">
            <v xml:space="preserve">    Bongkar SA 5 - 3</v>
          </cell>
          <cell r="E59" t="str">
            <v>Unit</v>
          </cell>
        </row>
        <row r="60">
          <cell r="B60" t="str">
            <v>bsA54</v>
          </cell>
          <cell r="C60" t="str">
            <v xml:space="preserve">    Bongkar SA 5 - 4</v>
          </cell>
          <cell r="E60" t="str">
            <v>Unit</v>
          </cell>
        </row>
        <row r="61">
          <cell r="B61" t="str">
            <v>bsA6</v>
          </cell>
          <cell r="C61" t="str">
            <v xml:space="preserve">    Bongkar SA 6</v>
          </cell>
          <cell r="E61" t="str">
            <v>Unit</v>
          </cell>
        </row>
        <row r="62">
          <cell r="B62" t="str">
            <v>bcA1</v>
          </cell>
          <cell r="C62" t="str">
            <v xml:space="preserve">    Bongkar CA 1 </v>
          </cell>
          <cell r="E62" t="str">
            <v>Unit</v>
          </cell>
        </row>
        <row r="63">
          <cell r="B63" t="str">
            <v>bcA1A</v>
          </cell>
          <cell r="C63" t="str">
            <v xml:space="preserve">    Bongkar CA 1 - A</v>
          </cell>
          <cell r="E63" t="str">
            <v>Unit</v>
          </cell>
        </row>
        <row r="64">
          <cell r="B64" t="str">
            <v>bcA1B</v>
          </cell>
          <cell r="C64" t="str">
            <v xml:space="preserve">    Bongkar CA 1 - B</v>
          </cell>
          <cell r="E64" t="str">
            <v>Unit</v>
          </cell>
        </row>
        <row r="65">
          <cell r="B65" t="str">
            <v>bcA2A</v>
          </cell>
          <cell r="C65" t="str">
            <v xml:space="preserve">    Bongkar CA 2 - A</v>
          </cell>
          <cell r="E65" t="str">
            <v>Unit</v>
          </cell>
        </row>
        <row r="66">
          <cell r="B66" t="str">
            <v>bcA21</v>
          </cell>
          <cell r="C66" t="str">
            <v xml:space="preserve">    Bongkar CA 2 - 1</v>
          </cell>
          <cell r="E66" t="str">
            <v>Unit</v>
          </cell>
        </row>
        <row r="67">
          <cell r="B67" t="str">
            <v>bcA3</v>
          </cell>
          <cell r="C67" t="str">
            <v xml:space="preserve">    Bongkar CA 3</v>
          </cell>
          <cell r="E67" t="str">
            <v>Unit</v>
          </cell>
        </row>
        <row r="68">
          <cell r="B68" t="str">
            <v>bcA4</v>
          </cell>
          <cell r="C68" t="str">
            <v xml:space="preserve">    Bongkar CA 4</v>
          </cell>
          <cell r="E68" t="str">
            <v>Unit</v>
          </cell>
        </row>
        <row r="69">
          <cell r="B69" t="str">
            <v>bcA5</v>
          </cell>
          <cell r="C69" t="str">
            <v xml:space="preserve">    Bongkar CA 5</v>
          </cell>
          <cell r="E69" t="str">
            <v>Unit</v>
          </cell>
        </row>
        <row r="70">
          <cell r="B70" t="str">
            <v>bcA51</v>
          </cell>
          <cell r="C70" t="str">
            <v xml:space="preserve">    Bongkar CA 5 - 1</v>
          </cell>
          <cell r="E70" t="str">
            <v>Unit</v>
          </cell>
        </row>
        <row r="71">
          <cell r="B71" t="str">
            <v>bcA52</v>
          </cell>
          <cell r="C71" t="str">
            <v xml:space="preserve">    Bongkar CA 5 - 2</v>
          </cell>
          <cell r="E71" t="str">
            <v>Unit</v>
          </cell>
        </row>
        <row r="72">
          <cell r="B72" t="str">
            <v>bcA53</v>
          </cell>
          <cell r="C72" t="str">
            <v xml:space="preserve">    Bongkar CA 5 - 3</v>
          </cell>
          <cell r="E72" t="str">
            <v>Unit</v>
          </cell>
        </row>
        <row r="73">
          <cell r="B73" t="str">
            <v>bcA54</v>
          </cell>
          <cell r="C73" t="str">
            <v xml:space="preserve">    Bongkar CA 5 - 4</v>
          </cell>
          <cell r="E73" t="str">
            <v>Unit</v>
          </cell>
        </row>
        <row r="74">
          <cell r="B74" t="str">
            <v>bcA6</v>
          </cell>
          <cell r="C74" t="str">
            <v xml:space="preserve">    Bongkar CA 6</v>
          </cell>
          <cell r="E74" t="str">
            <v>Unit</v>
          </cell>
        </row>
        <row r="75">
          <cell r="B75" t="str">
            <v>bpbp</v>
          </cell>
          <cell r="C75" t="str">
            <v xml:space="preserve">    Bongkar PENGHALANG  PANJAT</v>
          </cell>
          <cell r="E75" t="str">
            <v>Unit</v>
          </cell>
        </row>
        <row r="76">
          <cell r="B76" t="str">
            <v>bp12A</v>
          </cell>
          <cell r="C76" t="str">
            <v xml:space="preserve">    Bongkar P12 A</v>
          </cell>
          <cell r="E76" t="str">
            <v>Unit</v>
          </cell>
        </row>
        <row r="77">
          <cell r="B77" t="str">
            <v>bp12B</v>
          </cell>
          <cell r="C77" t="str">
            <v xml:space="preserve">    Bongkar P12 B</v>
          </cell>
          <cell r="E77" t="str">
            <v>Unit</v>
          </cell>
        </row>
        <row r="78">
          <cell r="B78" t="str">
            <v>bp12c</v>
          </cell>
          <cell r="C78" t="str">
            <v xml:space="preserve">    Bongkar P12 C</v>
          </cell>
          <cell r="E78" t="str">
            <v>Unit</v>
          </cell>
        </row>
        <row r="81">
          <cell r="C81" t="str">
            <v>KONSTRUKSI JTM 1 PHASA - 3 PHASA</v>
          </cell>
        </row>
        <row r="82">
          <cell r="B82" t="str">
            <v>B1</v>
          </cell>
          <cell r="C82" t="str">
            <v>B 1</v>
          </cell>
          <cell r="E82" t="str">
            <v>Unit</v>
          </cell>
          <cell r="F82">
            <v>751217.6</v>
          </cell>
          <cell r="G82">
            <v>49284</v>
          </cell>
        </row>
        <row r="83">
          <cell r="B83" t="str">
            <v>B1N</v>
          </cell>
          <cell r="C83" t="str">
            <v>B 1-N</v>
          </cell>
          <cell r="E83" t="str">
            <v>Unit</v>
          </cell>
          <cell r="F83">
            <v>818068.6</v>
          </cell>
          <cell r="G83">
            <v>49284</v>
          </cell>
        </row>
        <row r="84">
          <cell r="B84" t="str">
            <v>B1A</v>
          </cell>
          <cell r="C84" t="str">
            <v>B 1-A</v>
          </cell>
          <cell r="E84" t="str">
            <v>Unit</v>
          </cell>
          <cell r="F84">
            <v>496055.6</v>
          </cell>
          <cell r="G84">
            <v>49284</v>
          </cell>
        </row>
        <row r="85">
          <cell r="B85" t="str">
            <v>B2</v>
          </cell>
          <cell r="C85" t="str">
            <v>B 2</v>
          </cell>
          <cell r="E85" t="str">
            <v>Unit</v>
          </cell>
          <cell r="F85">
            <v>1453357.6</v>
          </cell>
          <cell r="G85">
            <v>60098</v>
          </cell>
        </row>
        <row r="86">
          <cell r="B86" t="str">
            <v>B2N</v>
          </cell>
          <cell r="C86" t="str">
            <v>B 2-N</v>
          </cell>
          <cell r="E86" t="str">
            <v>Unit</v>
          </cell>
          <cell r="F86">
            <v>1520208.6</v>
          </cell>
          <cell r="G86">
            <v>60098</v>
          </cell>
        </row>
        <row r="87">
          <cell r="B87" t="str">
            <v>B3</v>
          </cell>
          <cell r="C87" t="str">
            <v>B 3</v>
          </cell>
          <cell r="E87" t="str">
            <v>Unit</v>
          </cell>
          <cell r="F87">
            <v>2346862.4</v>
          </cell>
          <cell r="G87">
            <v>60098</v>
          </cell>
        </row>
        <row r="88">
          <cell r="B88" t="str">
            <v>B4</v>
          </cell>
          <cell r="C88" t="str">
            <v>B 4</v>
          </cell>
          <cell r="E88" t="str">
            <v>Unit</v>
          </cell>
          <cell r="F88">
            <v>3261244.8</v>
          </cell>
          <cell r="G88">
            <v>124185</v>
          </cell>
        </row>
        <row r="89">
          <cell r="B89" t="str">
            <v>B5</v>
          </cell>
          <cell r="C89" t="str">
            <v>B 5</v>
          </cell>
          <cell r="E89" t="str">
            <v>Unit</v>
          </cell>
          <cell r="F89">
            <v>1567989</v>
          </cell>
          <cell r="G89">
            <v>60098</v>
          </cell>
        </row>
        <row r="91">
          <cell r="C91" t="str">
            <v>KONSTRUKSI JTM 3 PHASA</v>
          </cell>
        </row>
        <row r="92">
          <cell r="B92" t="str">
            <v>CC1</v>
          </cell>
          <cell r="C92" t="str">
            <v>CC 1</v>
          </cell>
          <cell r="E92" t="str">
            <v>Unit</v>
          </cell>
          <cell r="F92">
            <v>778643.4</v>
          </cell>
          <cell r="G92">
            <v>52241</v>
          </cell>
        </row>
        <row r="93">
          <cell r="B93" t="str">
            <v>CC1'</v>
          </cell>
          <cell r="C93" t="str">
            <v>CC 1'</v>
          </cell>
          <cell r="E93" t="str">
            <v>Unit</v>
          </cell>
          <cell r="F93">
            <v>732710.2</v>
          </cell>
          <cell r="G93">
            <v>46702</v>
          </cell>
        </row>
        <row r="94">
          <cell r="B94" t="str">
            <v>CC11</v>
          </cell>
          <cell r="C94" t="str">
            <v>CC 1-1</v>
          </cell>
          <cell r="E94" t="str">
            <v>Unit</v>
          </cell>
          <cell r="F94">
            <v>1154096.3999999999</v>
          </cell>
          <cell r="G94">
            <v>52241</v>
          </cell>
        </row>
        <row r="95">
          <cell r="B95" t="str">
            <v>CC11'</v>
          </cell>
          <cell r="C95" t="str">
            <v>CC 1-1'</v>
          </cell>
          <cell r="E95" t="str">
            <v>Unit</v>
          </cell>
          <cell r="F95">
            <v>1110794.3999999999</v>
          </cell>
          <cell r="G95">
            <v>48636</v>
          </cell>
        </row>
        <row r="96">
          <cell r="B96" t="str">
            <v>CC1A</v>
          </cell>
          <cell r="C96" t="str">
            <v>CC 1 - A</v>
          </cell>
          <cell r="E96" t="str">
            <v>Unit</v>
          </cell>
          <cell r="F96">
            <v>1050509.3999999999</v>
          </cell>
          <cell r="G96">
            <v>48636</v>
          </cell>
        </row>
        <row r="97">
          <cell r="B97" t="str">
            <v>CC1A'</v>
          </cell>
          <cell r="C97" t="str">
            <v>CC 1 - A'</v>
          </cell>
          <cell r="E97" t="str">
            <v>Unit</v>
          </cell>
          <cell r="F97">
            <v>1002584.2</v>
          </cell>
          <cell r="G97">
            <v>48636</v>
          </cell>
        </row>
        <row r="98">
          <cell r="B98" t="str">
            <v>CC1AN</v>
          </cell>
          <cell r="C98" t="str">
            <v>CC 1 - AN</v>
          </cell>
          <cell r="E98" t="str">
            <v>Unit</v>
          </cell>
          <cell r="F98">
            <v>1040417.3999999999</v>
          </cell>
          <cell r="G98">
            <v>52241</v>
          </cell>
        </row>
        <row r="99">
          <cell r="B99" t="str">
            <v>CC2</v>
          </cell>
          <cell r="C99" t="str">
            <v xml:space="preserve">CC 2 </v>
          </cell>
          <cell r="E99" t="str">
            <v>Unit</v>
          </cell>
          <cell r="F99">
            <v>760879.4</v>
          </cell>
          <cell r="G99">
            <v>63704</v>
          </cell>
        </row>
        <row r="100">
          <cell r="B100" t="str">
            <v>CC2'</v>
          </cell>
          <cell r="C100" t="str">
            <v>CC 2'</v>
          </cell>
          <cell r="E100" t="str">
            <v>Unit</v>
          </cell>
          <cell r="F100">
            <v>443318.2</v>
          </cell>
          <cell r="G100">
            <v>57516</v>
          </cell>
        </row>
        <row r="101">
          <cell r="B101" t="str">
            <v>CC2A</v>
          </cell>
          <cell r="C101" t="str">
            <v>CC 2 - A</v>
          </cell>
          <cell r="E101" t="str">
            <v>Unit</v>
          </cell>
          <cell r="F101">
            <v>2071144.6</v>
          </cell>
          <cell r="G101">
            <v>63704</v>
          </cell>
        </row>
        <row r="102">
          <cell r="B102" t="str">
            <v>CC2A'</v>
          </cell>
          <cell r="C102" t="str">
            <v>CC 2 - A'</v>
          </cell>
          <cell r="E102" t="str">
            <v>Unit</v>
          </cell>
          <cell r="F102">
            <v>2065795.4</v>
          </cell>
          <cell r="G102">
            <v>57516</v>
          </cell>
        </row>
        <row r="103">
          <cell r="B103" t="str">
            <v>CC21</v>
          </cell>
          <cell r="C103" t="str">
            <v>CC 2 - 1</v>
          </cell>
          <cell r="E103" t="str">
            <v>Unit</v>
          </cell>
          <cell r="F103">
            <v>2649858.6</v>
          </cell>
          <cell r="G103">
            <v>63704</v>
          </cell>
        </row>
        <row r="104">
          <cell r="B104" t="str">
            <v>CC3</v>
          </cell>
          <cell r="C104" t="str">
            <v>CC 3</v>
          </cell>
          <cell r="E104" t="str">
            <v>Unit</v>
          </cell>
          <cell r="F104">
            <v>1375642.2</v>
          </cell>
          <cell r="G104">
            <v>63704</v>
          </cell>
        </row>
        <row r="105">
          <cell r="B105" t="str">
            <v>CC3'</v>
          </cell>
          <cell r="C105" t="str">
            <v>CC 3'</v>
          </cell>
          <cell r="E105" t="str">
            <v>Unit</v>
          </cell>
          <cell r="F105">
            <v>1148412</v>
          </cell>
          <cell r="G105">
            <v>57516</v>
          </cell>
        </row>
        <row r="106">
          <cell r="B106" t="str">
            <v>CC7</v>
          </cell>
          <cell r="C106" t="str">
            <v>CC 7</v>
          </cell>
          <cell r="E106" t="str">
            <v>Unit</v>
          </cell>
          <cell r="F106">
            <v>2085410</v>
          </cell>
          <cell r="G106">
            <v>63704</v>
          </cell>
        </row>
        <row r="107">
          <cell r="B107" t="str">
            <v>CC7'</v>
          </cell>
          <cell r="C107" t="str">
            <v>CC 7'</v>
          </cell>
          <cell r="E107" t="str">
            <v>Unit</v>
          </cell>
          <cell r="F107">
            <v>1951669</v>
          </cell>
          <cell r="G107">
            <v>57516</v>
          </cell>
        </row>
        <row r="108">
          <cell r="B108" t="str">
            <v>CC7A</v>
          </cell>
          <cell r="C108" t="str">
            <v>CC 7 - A</v>
          </cell>
          <cell r="E108" t="str">
            <v>Unit</v>
          </cell>
          <cell r="F108">
            <v>1915251</v>
          </cell>
          <cell r="G108">
            <v>81177</v>
          </cell>
        </row>
        <row r="109">
          <cell r="B109" t="str">
            <v>CC7A'</v>
          </cell>
          <cell r="C109" t="str">
            <v>CC 7 - A'</v>
          </cell>
          <cell r="E109" t="str">
            <v>Unit</v>
          </cell>
          <cell r="F109">
            <v>1761324</v>
          </cell>
          <cell r="G109">
            <v>73991</v>
          </cell>
        </row>
        <row r="110">
          <cell r="B110" t="str">
            <v>CC8</v>
          </cell>
          <cell r="C110" t="str">
            <v>CC 8</v>
          </cell>
          <cell r="E110" t="str">
            <v>Unit</v>
          </cell>
          <cell r="F110">
            <v>3958655.2</v>
          </cell>
          <cell r="G110">
            <v>131637</v>
          </cell>
        </row>
        <row r="111">
          <cell r="B111" t="str">
            <v>CC8A</v>
          </cell>
          <cell r="C111" t="str">
            <v>CC 8 - A</v>
          </cell>
          <cell r="E111" t="str">
            <v>Unit</v>
          </cell>
          <cell r="F111">
            <v>4636191.2</v>
          </cell>
          <cell r="G111">
            <v>131637</v>
          </cell>
        </row>
        <row r="112">
          <cell r="B112" t="str">
            <v>CC8A'</v>
          </cell>
          <cell r="C112" t="str">
            <v>CC 8 - A'</v>
          </cell>
          <cell r="E112" t="str">
            <v>Unit</v>
          </cell>
          <cell r="F112">
            <v>4670393.2</v>
          </cell>
          <cell r="G112">
            <v>121594</v>
          </cell>
        </row>
        <row r="113">
          <cell r="B113" t="str">
            <v>SC1</v>
          </cell>
          <cell r="C113" t="str">
            <v>SC 1</v>
          </cell>
          <cell r="E113" t="str">
            <v>Unit</v>
          </cell>
          <cell r="F113">
            <v>796388.4</v>
          </cell>
          <cell r="G113">
            <v>52241</v>
          </cell>
        </row>
        <row r="114">
          <cell r="B114" t="str">
            <v>SC1'</v>
          </cell>
          <cell r="C114" t="str">
            <v>SC 1'</v>
          </cell>
          <cell r="E114" t="str">
            <v>Unit</v>
          </cell>
          <cell r="F114">
            <v>732710.2</v>
          </cell>
          <cell r="G114">
            <v>48636</v>
          </cell>
        </row>
        <row r="115">
          <cell r="B115" t="str">
            <v>SC1A</v>
          </cell>
          <cell r="C115" t="str">
            <v>SC 1 - A</v>
          </cell>
          <cell r="E115" t="str">
            <v>Unit</v>
          </cell>
          <cell r="F115">
            <v>1124262.3999999999</v>
          </cell>
          <cell r="G115">
            <v>52241</v>
          </cell>
        </row>
        <row r="116">
          <cell r="B116" t="str">
            <v>SC1A'</v>
          </cell>
          <cell r="C116" t="str">
            <v>SC 1 - A'</v>
          </cell>
          <cell r="E116" t="str">
            <v>Unit</v>
          </cell>
          <cell r="F116">
            <v>1002584.2</v>
          </cell>
          <cell r="G116">
            <v>48636</v>
          </cell>
        </row>
        <row r="117">
          <cell r="B117" t="str">
            <v>SC2</v>
          </cell>
          <cell r="C117" t="str">
            <v xml:space="preserve">SC 2 </v>
          </cell>
          <cell r="E117" t="str">
            <v>Unit</v>
          </cell>
          <cell r="F117">
            <v>788385.4</v>
          </cell>
          <cell r="G117">
            <v>63074</v>
          </cell>
        </row>
        <row r="118">
          <cell r="B118" t="str">
            <v>SC2'</v>
          </cell>
          <cell r="C118" t="str">
            <v>SC 2'</v>
          </cell>
          <cell r="E118" t="str">
            <v>Unit</v>
          </cell>
          <cell r="F118">
            <v>587018.19999999995</v>
          </cell>
          <cell r="G118">
            <v>57516</v>
          </cell>
        </row>
        <row r="119">
          <cell r="B119" t="str">
            <v>SC2A</v>
          </cell>
          <cell r="C119" t="str">
            <v>SC 2 - A</v>
          </cell>
          <cell r="E119" t="str">
            <v>Unit</v>
          </cell>
          <cell r="F119">
            <v>2077067.6</v>
          </cell>
          <cell r="G119">
            <v>63074</v>
          </cell>
        </row>
        <row r="120">
          <cell r="B120" t="str">
            <v>SC2A'</v>
          </cell>
          <cell r="C120" t="str">
            <v>SC 2 - A'</v>
          </cell>
          <cell r="E120" t="str">
            <v>Unit</v>
          </cell>
          <cell r="F120">
            <v>1989278.4</v>
          </cell>
          <cell r="G120">
            <v>57516</v>
          </cell>
        </row>
        <row r="121">
          <cell r="B121" t="str">
            <v>SC3</v>
          </cell>
          <cell r="C121" t="str">
            <v>SC 3</v>
          </cell>
          <cell r="E121" t="str">
            <v>Unit</v>
          </cell>
          <cell r="F121">
            <v>1333525.2</v>
          </cell>
          <cell r="G121">
            <v>66079.318535999992</v>
          </cell>
        </row>
        <row r="122">
          <cell r="B122" t="str">
            <v>SC3'</v>
          </cell>
          <cell r="C122" t="str">
            <v>SC 3'</v>
          </cell>
          <cell r="E122" t="str">
            <v>Unit</v>
          </cell>
          <cell r="F122">
            <v>1344647</v>
          </cell>
          <cell r="G122">
            <v>57516</v>
          </cell>
        </row>
        <row r="123">
          <cell r="B123" t="str">
            <v>SC7</v>
          </cell>
          <cell r="C123" t="str">
            <v>SC 7</v>
          </cell>
          <cell r="E123" t="str">
            <v>Unit</v>
          </cell>
          <cell r="F123">
            <v>2150760</v>
          </cell>
          <cell r="G123">
            <v>66079.318535999992</v>
          </cell>
        </row>
        <row r="124">
          <cell r="B124" t="str">
            <v>SC7'</v>
          </cell>
          <cell r="C124" t="str">
            <v>SC 7'</v>
          </cell>
          <cell r="E124" t="str">
            <v>Unit</v>
          </cell>
          <cell r="F124">
            <v>2009426</v>
          </cell>
          <cell r="G124">
            <v>57516</v>
          </cell>
        </row>
        <row r="125">
          <cell r="B125" t="str">
            <v>SC7A</v>
          </cell>
          <cell r="C125" t="str">
            <v>SC 7 - A</v>
          </cell>
          <cell r="E125" t="str">
            <v>Unit</v>
          </cell>
          <cell r="F125">
            <v>1978838</v>
          </cell>
          <cell r="G125">
            <v>81177</v>
          </cell>
        </row>
        <row r="126">
          <cell r="B126" t="str">
            <v>SC7A'</v>
          </cell>
          <cell r="C126" t="str">
            <v>SC 7 - A'</v>
          </cell>
          <cell r="E126" t="str">
            <v>Unit</v>
          </cell>
          <cell r="F126">
            <v>1832294</v>
          </cell>
          <cell r="G126">
            <v>73991</v>
          </cell>
        </row>
        <row r="127">
          <cell r="B127" t="str">
            <v>SC8</v>
          </cell>
          <cell r="C127" t="str">
            <v>SC 8</v>
          </cell>
          <cell r="E127" t="str">
            <v>Unit</v>
          </cell>
          <cell r="F127">
            <v>3318971.2</v>
          </cell>
          <cell r="G127">
            <v>131637</v>
          </cell>
        </row>
        <row r="128">
          <cell r="B128" t="str">
            <v>SC8A</v>
          </cell>
          <cell r="C128" t="str">
            <v>SC 8 - A</v>
          </cell>
          <cell r="E128" t="str">
            <v>Unit</v>
          </cell>
          <cell r="F128">
            <v>4330391.2</v>
          </cell>
          <cell r="G128">
            <v>131637</v>
          </cell>
        </row>
        <row r="129">
          <cell r="B129" t="str">
            <v>SC8A'</v>
          </cell>
          <cell r="C129" t="str">
            <v>SC 8 - A'</v>
          </cell>
          <cell r="E129" t="str">
            <v>Unit</v>
          </cell>
          <cell r="F129">
            <v>4402355.2</v>
          </cell>
          <cell r="G129">
            <v>121594</v>
          </cell>
        </row>
        <row r="130">
          <cell r="B130" t="str">
            <v>SC9</v>
          </cell>
          <cell r="C130" t="str">
            <v>SC 9</v>
          </cell>
          <cell r="E130" t="str">
            <v>Unit</v>
          </cell>
          <cell r="F130">
            <v>1144977</v>
          </cell>
          <cell r="G130">
            <v>52241</v>
          </cell>
        </row>
        <row r="131">
          <cell r="B131" t="str">
            <v>SC10</v>
          </cell>
          <cell r="C131" t="str">
            <v>SC 10</v>
          </cell>
          <cell r="E131" t="str">
            <v>Unit</v>
          </cell>
          <cell r="F131">
            <v>1188791</v>
          </cell>
          <cell r="G131">
            <v>63704</v>
          </cell>
        </row>
        <row r="132">
          <cell r="B132" t="str">
            <v>SC11</v>
          </cell>
          <cell r="C132" t="str">
            <v>SC 11</v>
          </cell>
          <cell r="E132" t="str">
            <v>Unit</v>
          </cell>
          <cell r="F132">
            <v>2350437</v>
          </cell>
          <cell r="G132">
            <v>63704</v>
          </cell>
        </row>
        <row r="133">
          <cell r="B133" t="str">
            <v>SC12</v>
          </cell>
          <cell r="C133" t="str">
            <v>SC 12</v>
          </cell>
          <cell r="E133" t="str">
            <v>Unit</v>
          </cell>
          <cell r="F133">
            <v>2519027</v>
          </cell>
          <cell r="G133">
            <v>63704</v>
          </cell>
        </row>
        <row r="135">
          <cell r="C135" t="str">
            <v>KONSTRUKSI JTM DOUBLE  3 PHASA</v>
          </cell>
        </row>
        <row r="137">
          <cell r="B137" t="str">
            <v>DC1</v>
          </cell>
          <cell r="C137" t="str">
            <v>DC.1</v>
          </cell>
          <cell r="E137" t="str">
            <v>Unit</v>
          </cell>
          <cell r="F137">
            <v>2371938</v>
          </cell>
          <cell r="G137">
            <v>81283</v>
          </cell>
        </row>
        <row r="138">
          <cell r="B138" t="str">
            <v>DC2</v>
          </cell>
          <cell r="C138" t="str">
            <v>DC.2</v>
          </cell>
          <cell r="E138" t="str">
            <v>Unit</v>
          </cell>
          <cell r="F138">
            <v>4696364</v>
          </cell>
          <cell r="G138">
            <v>99119</v>
          </cell>
        </row>
        <row r="139">
          <cell r="B139" t="str">
            <v>DC3</v>
          </cell>
          <cell r="C139" t="str">
            <v>DC.3</v>
          </cell>
          <cell r="E139" t="str">
            <v>Unit</v>
          </cell>
          <cell r="F139">
            <v>7375501</v>
          </cell>
          <cell r="G139">
            <v>99119</v>
          </cell>
        </row>
        <row r="140">
          <cell r="B140" t="str">
            <v>DC4</v>
          </cell>
          <cell r="C140" t="str">
            <v>DC.4</v>
          </cell>
          <cell r="E140" t="str">
            <v>Unit</v>
          </cell>
          <cell r="F140">
            <v>7099064.4000000004</v>
          </cell>
          <cell r="G140">
            <v>204818</v>
          </cell>
        </row>
        <row r="141">
          <cell r="B141" t="str">
            <v>DC5</v>
          </cell>
          <cell r="C141" t="str">
            <v>DC.5</v>
          </cell>
          <cell r="E141" t="str">
            <v>Unit</v>
          </cell>
          <cell r="F141">
            <v>3334388</v>
          </cell>
          <cell r="G141">
            <v>99119</v>
          </cell>
        </row>
        <row r="144">
          <cell r="C144" t="str">
            <v>KONSTRUKSI GUY, PENTANAHAN DAN</v>
          </cell>
        </row>
        <row r="145">
          <cell r="C145" t="str">
            <v>PERLENGKAPAN TAMBAHAN</v>
          </cell>
        </row>
        <row r="146">
          <cell r="B146" t="str">
            <v>CM52</v>
          </cell>
          <cell r="C146" t="str">
            <v>CM 5 - 2 ( Isolator Top Pole )</v>
          </cell>
          <cell r="E146" t="str">
            <v>Unit</v>
          </cell>
          <cell r="F146">
            <v>290874.2</v>
          </cell>
          <cell r="G146">
            <v>19272</v>
          </cell>
        </row>
        <row r="147">
          <cell r="B147" t="str">
            <v>CM53</v>
          </cell>
          <cell r="C147" t="str">
            <v>CM 5 - 3 ( Pole Band )</v>
          </cell>
          <cell r="E147" t="str">
            <v>Unit</v>
          </cell>
          <cell r="F147">
            <v>44153</v>
          </cell>
          <cell r="G147">
            <v>14485</v>
          </cell>
        </row>
        <row r="148">
          <cell r="B148" t="str">
            <v>CM54</v>
          </cell>
          <cell r="C148" t="str">
            <v xml:space="preserve">CM 5 - 4 ( Adapter horisontal pad Pole ) </v>
          </cell>
          <cell r="E148" t="str">
            <v>Unit</v>
          </cell>
          <cell r="F148">
            <v>213221</v>
          </cell>
          <cell r="G148">
            <v>19272</v>
          </cell>
        </row>
        <row r="149">
          <cell r="B149" t="str">
            <v>CM55</v>
          </cell>
          <cell r="C149" t="str">
            <v>CM 5 - 5</v>
          </cell>
          <cell r="E149" t="str">
            <v>Unit</v>
          </cell>
          <cell r="F149">
            <v>171060</v>
          </cell>
          <cell r="G149">
            <v>19272</v>
          </cell>
        </row>
        <row r="150">
          <cell r="B150" t="str">
            <v>CM56</v>
          </cell>
          <cell r="C150" t="str">
            <v>CM 5 - 6 ( Arrester ), Polymer</v>
          </cell>
          <cell r="E150" t="str">
            <v>Unit</v>
          </cell>
          <cell r="F150">
            <v>1139660</v>
          </cell>
          <cell r="G150">
            <v>56144</v>
          </cell>
        </row>
        <row r="151">
          <cell r="B151" t="str">
            <v>CM58</v>
          </cell>
          <cell r="C151" t="str">
            <v>CM 5 - 8 (Suspension dengan Pole band)</v>
          </cell>
          <cell r="E151" t="str">
            <v>Unit</v>
          </cell>
          <cell r="F151">
            <v>368259</v>
          </cell>
          <cell r="G151">
            <v>31645</v>
          </cell>
        </row>
        <row r="152">
          <cell r="B152" t="str">
            <v>CM59</v>
          </cell>
          <cell r="C152" t="str">
            <v>CM 5 - 9 ( FCO ), Polymer</v>
          </cell>
          <cell r="E152" t="str">
            <v>Unit</v>
          </cell>
          <cell r="F152">
            <v>1690000</v>
          </cell>
          <cell r="G152">
            <v>56144</v>
          </cell>
        </row>
        <row r="153">
          <cell r="B153" t="str">
            <v>CM512</v>
          </cell>
          <cell r="C153" t="str">
            <v>CM 5 - 12</v>
          </cell>
          <cell r="E153" t="str">
            <v>Unit</v>
          </cell>
          <cell r="F153">
            <v>289754</v>
          </cell>
          <cell r="G153">
            <v>49636.901411999992</v>
          </cell>
        </row>
        <row r="154">
          <cell r="B154" t="str">
            <v>CM513</v>
          </cell>
          <cell r="C154" t="str">
            <v>CM 5 - 13</v>
          </cell>
          <cell r="E154" t="str">
            <v>Unit</v>
          </cell>
          <cell r="F154">
            <v>110744</v>
          </cell>
          <cell r="G154">
            <v>34794.342828000001</v>
          </cell>
        </row>
        <row r="155">
          <cell r="B155" t="str">
            <v>CM516</v>
          </cell>
          <cell r="C155" t="str">
            <v>CM 5 - 16</v>
          </cell>
          <cell r="E155" t="str">
            <v>Unit</v>
          </cell>
          <cell r="F155">
            <v>563279</v>
          </cell>
          <cell r="G155">
            <v>49636.901411999992</v>
          </cell>
        </row>
        <row r="156">
          <cell r="B156" t="str">
            <v>CM520</v>
          </cell>
          <cell r="C156" t="str">
            <v>CM 5 - 20 (Suspension  Pole band)</v>
          </cell>
          <cell r="E156" t="str">
            <v>Unit</v>
          </cell>
          <cell r="F156">
            <v>323110</v>
          </cell>
          <cell r="G156">
            <v>31645</v>
          </cell>
        </row>
        <row r="157">
          <cell r="B157" t="str">
            <v>CM211</v>
          </cell>
          <cell r="C157" t="str">
            <v>CM 2 - 11</v>
          </cell>
          <cell r="E157" t="str">
            <v>Unit</v>
          </cell>
          <cell r="F157">
            <v>278070.5</v>
          </cell>
          <cell r="G157">
            <v>42046</v>
          </cell>
        </row>
        <row r="158">
          <cell r="B158" t="str">
            <v>CM212</v>
          </cell>
          <cell r="C158" t="str">
            <v>CM 2 - 12</v>
          </cell>
          <cell r="E158" t="str">
            <v>Unit</v>
          </cell>
          <cell r="F158">
            <v>62730.399999999994</v>
          </cell>
          <cell r="G158">
            <v>9265</v>
          </cell>
        </row>
        <row r="159">
          <cell r="B159" t="str">
            <v>CM212A</v>
          </cell>
          <cell r="C159" t="str">
            <v>CM 2 - 12A</v>
          </cell>
          <cell r="E159" t="str">
            <v>Unit</v>
          </cell>
          <cell r="F159">
            <v>66617</v>
          </cell>
          <cell r="G159">
            <v>12495</v>
          </cell>
        </row>
        <row r="160">
          <cell r="B160" t="str">
            <v>CM215</v>
          </cell>
          <cell r="C160" t="str">
            <v>CM 2 - 15</v>
          </cell>
          <cell r="E160" t="str">
            <v>Unit</v>
          </cell>
          <cell r="F160">
            <v>2488534</v>
          </cell>
          <cell r="G160">
            <v>130522</v>
          </cell>
        </row>
        <row r="161">
          <cell r="B161" t="str">
            <v>CM34</v>
          </cell>
          <cell r="C161" t="str">
            <v>CM 3 - 4</v>
          </cell>
          <cell r="E161" t="str">
            <v>Unit</v>
          </cell>
          <cell r="F161">
            <v>910581</v>
          </cell>
          <cell r="G161">
            <v>21190</v>
          </cell>
        </row>
        <row r="162">
          <cell r="B162" t="str">
            <v>CM211M</v>
          </cell>
          <cell r="C162" t="str">
            <v>CM 2 - 11 M</v>
          </cell>
          <cell r="E162" t="str">
            <v>Unit</v>
          </cell>
          <cell r="F162">
            <v>543136.12</v>
          </cell>
          <cell r="G162">
            <v>53342</v>
          </cell>
        </row>
        <row r="163">
          <cell r="B163" t="str">
            <v>SM212</v>
          </cell>
          <cell r="C163" t="str">
            <v>SM  2 - 12</v>
          </cell>
          <cell r="E163" t="str">
            <v>Unit</v>
          </cell>
        </row>
        <row r="164">
          <cell r="B164" t="str">
            <v>SM212A</v>
          </cell>
          <cell r="C164" t="str">
            <v>SM  2 - 12A</v>
          </cell>
          <cell r="E164" t="str">
            <v>Unit</v>
          </cell>
        </row>
        <row r="165">
          <cell r="B165" t="str">
            <v>SM215</v>
          </cell>
          <cell r="C165" t="str">
            <v>SM  2 - 15</v>
          </cell>
          <cell r="E165" t="str">
            <v>Unit</v>
          </cell>
        </row>
        <row r="166">
          <cell r="B166" t="str">
            <v>SM34</v>
          </cell>
          <cell r="C166" t="str">
            <v>SM  3 - 4</v>
          </cell>
          <cell r="E166" t="str">
            <v>Unit</v>
          </cell>
        </row>
        <row r="167">
          <cell r="B167" t="str">
            <v>SM52</v>
          </cell>
          <cell r="C167" t="str">
            <v>SM 5 - 2 ( Isolator Top Pole )</v>
          </cell>
          <cell r="E167" t="str">
            <v>Unit</v>
          </cell>
        </row>
        <row r="168">
          <cell r="B168" t="str">
            <v>SM54</v>
          </cell>
          <cell r="C168" t="str">
            <v xml:space="preserve">SM 5 - 4 ( Adapter horisontal pad Pole ) </v>
          </cell>
          <cell r="E168" t="str">
            <v>Unit</v>
          </cell>
        </row>
        <row r="169">
          <cell r="B169" t="str">
            <v>SM55</v>
          </cell>
          <cell r="C169" t="str">
            <v>SM 5 - 5 ( Adapter vertikal pada Cross Arm)</v>
          </cell>
          <cell r="E169" t="str">
            <v>Unit</v>
          </cell>
        </row>
        <row r="170">
          <cell r="B170" t="str">
            <v>SM53</v>
          </cell>
          <cell r="C170" t="str">
            <v>SM 5 - 3 ( Pole Band )</v>
          </cell>
          <cell r="E170" t="str">
            <v>Unit</v>
          </cell>
        </row>
        <row r="171">
          <cell r="B171" t="str">
            <v>SM56</v>
          </cell>
          <cell r="C171" t="str">
            <v>SM 5 - 6 ( Arrester )</v>
          </cell>
          <cell r="E171" t="str">
            <v>Unit</v>
          </cell>
        </row>
        <row r="172">
          <cell r="B172" t="str">
            <v>SM59</v>
          </cell>
          <cell r="C172" t="str">
            <v>SM 5 - 9 ( FCO )</v>
          </cell>
          <cell r="E172" t="str">
            <v>Unit</v>
          </cell>
        </row>
        <row r="173">
          <cell r="B173" t="str">
            <v>SM510</v>
          </cell>
          <cell r="C173" t="str">
            <v>SM  5 - 10</v>
          </cell>
          <cell r="E173" t="str">
            <v>Unit</v>
          </cell>
        </row>
        <row r="174">
          <cell r="B174" t="str">
            <v>SM512</v>
          </cell>
          <cell r="C174" t="str">
            <v>SM  5 - 12</v>
          </cell>
          <cell r="E174" t="str">
            <v>Unit</v>
          </cell>
        </row>
        <row r="175">
          <cell r="B175" t="str">
            <v>SM513</v>
          </cell>
          <cell r="C175" t="str">
            <v>SM  5 - 13</v>
          </cell>
          <cell r="E175" t="str">
            <v>Unit</v>
          </cell>
        </row>
        <row r="176">
          <cell r="B176" t="str">
            <v>SM516</v>
          </cell>
          <cell r="C176" t="str">
            <v>SM  5 - 16</v>
          </cell>
          <cell r="E176" t="str">
            <v>Unit</v>
          </cell>
        </row>
        <row r="177">
          <cell r="B177" t="str">
            <v>SM58</v>
          </cell>
          <cell r="C177" t="str">
            <v>SM  5 - 8 ( Suspension dengan Pole band )</v>
          </cell>
          <cell r="E177" t="str">
            <v>Unit</v>
          </cell>
        </row>
        <row r="178">
          <cell r="B178" t="str">
            <v>SM520</v>
          </cell>
          <cell r="C178" t="str">
            <v>SM  5 - 20 ( Suspension tanpa pole band )</v>
          </cell>
          <cell r="E178" t="str">
            <v>Unit</v>
          </cell>
        </row>
        <row r="179">
          <cell r="B179" t="str">
            <v>M4010(357)</v>
          </cell>
          <cell r="C179" t="str">
            <v>M40 - 10 ( 35 - 70 ) "Tie Wire"</v>
          </cell>
          <cell r="E179" t="str">
            <v>Unit</v>
          </cell>
        </row>
        <row r="180">
          <cell r="B180" t="str">
            <v>M4010(1524)</v>
          </cell>
          <cell r="C180" t="str">
            <v>M40 - 10 ( 150 - 240 ) "Tie Wire"</v>
          </cell>
          <cell r="E180" t="str">
            <v>Unit</v>
          </cell>
        </row>
        <row r="181">
          <cell r="B181" t="str">
            <v>M4211</v>
          </cell>
          <cell r="C181" t="str">
            <v>M42 - 11 ( String Clamp )</v>
          </cell>
          <cell r="E181" t="str">
            <v>Unit</v>
          </cell>
        </row>
        <row r="182">
          <cell r="B182" t="str">
            <v>SE117</v>
          </cell>
          <cell r="C182" t="str">
            <v>SE  1 - 1(7M)</v>
          </cell>
          <cell r="E182" t="str">
            <v>Unit</v>
          </cell>
          <cell r="F182">
            <v>179800</v>
          </cell>
          <cell r="G182">
            <v>26454</v>
          </cell>
        </row>
        <row r="183">
          <cell r="B183" t="str">
            <v>SE119</v>
          </cell>
          <cell r="C183" t="str">
            <v>SE  1 - 1(9M)</v>
          </cell>
          <cell r="E183" t="str">
            <v>Unit</v>
          </cell>
          <cell r="F183">
            <v>196410</v>
          </cell>
          <cell r="G183">
            <v>26454</v>
          </cell>
        </row>
        <row r="184">
          <cell r="B184" t="str">
            <v>SE1111</v>
          </cell>
          <cell r="C184" t="str">
            <v>SE  1 - 1(11M)</v>
          </cell>
          <cell r="E184" t="str">
            <v>Unit</v>
          </cell>
          <cell r="F184">
            <v>213020</v>
          </cell>
          <cell r="G184">
            <v>26454</v>
          </cell>
        </row>
        <row r="185">
          <cell r="B185" t="str">
            <v>SE1112</v>
          </cell>
          <cell r="C185" t="str">
            <v>SE  1 - 1(12M)</v>
          </cell>
          <cell r="E185" t="str">
            <v>Unit</v>
          </cell>
          <cell r="F185">
            <v>221325</v>
          </cell>
          <cell r="G185">
            <v>26454</v>
          </cell>
        </row>
        <row r="186">
          <cell r="B186" t="str">
            <v>CE117</v>
          </cell>
          <cell r="C186" t="str">
            <v>CE  1 - 1(7M)</v>
          </cell>
          <cell r="E186" t="str">
            <v>Unit</v>
          </cell>
          <cell r="F186">
            <v>151542</v>
          </cell>
          <cell r="G186">
            <v>26454</v>
          </cell>
        </row>
        <row r="187">
          <cell r="B187" t="str">
            <v>CE119</v>
          </cell>
          <cell r="C187" t="str">
            <v>CE  1 - 1(9M)</v>
          </cell>
          <cell r="E187" t="str">
            <v>Unit</v>
          </cell>
          <cell r="F187">
            <v>168152</v>
          </cell>
          <cell r="G187">
            <v>26454</v>
          </cell>
        </row>
        <row r="188">
          <cell r="B188" t="str">
            <v>CE1111</v>
          </cell>
          <cell r="C188" t="str">
            <v>CE  1 - 1(11M)</v>
          </cell>
          <cell r="E188" t="str">
            <v>Unit</v>
          </cell>
          <cell r="F188">
            <v>184762</v>
          </cell>
          <cell r="G188">
            <v>26454</v>
          </cell>
        </row>
        <row r="189">
          <cell r="B189" t="str">
            <v>CE1112</v>
          </cell>
          <cell r="C189" t="str">
            <v>CE  1 - 1(12M)</v>
          </cell>
          <cell r="E189" t="str">
            <v>Unit</v>
          </cell>
          <cell r="F189">
            <v>191072</v>
          </cell>
          <cell r="G189">
            <v>26454</v>
          </cell>
        </row>
        <row r="190">
          <cell r="B190" t="str">
            <v>SE127</v>
          </cell>
          <cell r="C190" t="str">
            <v>SE  1 - 2(7M)</v>
          </cell>
          <cell r="E190" t="str">
            <v>Unit</v>
          </cell>
          <cell r="F190">
            <v>207452</v>
          </cell>
          <cell r="G190">
            <v>26454</v>
          </cell>
        </row>
        <row r="191">
          <cell r="B191" t="str">
            <v>SE129</v>
          </cell>
          <cell r="C191" t="str">
            <v>SE  1 - 2(9M)</v>
          </cell>
          <cell r="E191" t="str">
            <v>Unit</v>
          </cell>
          <cell r="F191">
            <v>231678</v>
          </cell>
          <cell r="G191">
            <v>26454</v>
          </cell>
        </row>
        <row r="192">
          <cell r="B192" t="str">
            <v>SE1211</v>
          </cell>
          <cell r="C192" t="str">
            <v>SE  1 - 2(11M)</v>
          </cell>
          <cell r="E192" t="str">
            <v>Unit</v>
          </cell>
          <cell r="F192">
            <v>255904</v>
          </cell>
          <cell r="G192">
            <v>26454</v>
          </cell>
        </row>
        <row r="193">
          <cell r="B193" t="str">
            <v>SE1212</v>
          </cell>
          <cell r="C193" t="str">
            <v>SE  1 - 2(12M)</v>
          </cell>
          <cell r="E193" t="str">
            <v>Unit</v>
          </cell>
          <cell r="F193">
            <v>385017</v>
          </cell>
          <cell r="G193">
            <v>26454</v>
          </cell>
        </row>
        <row r="194">
          <cell r="B194" t="str">
            <v>CE127</v>
          </cell>
          <cell r="C194" t="str">
            <v>CE  1 - 2(7M)</v>
          </cell>
          <cell r="E194" t="str">
            <v>Unit</v>
          </cell>
          <cell r="F194">
            <v>178198</v>
          </cell>
          <cell r="G194">
            <v>26454</v>
          </cell>
        </row>
        <row r="195">
          <cell r="B195" t="str">
            <v>CE129</v>
          </cell>
          <cell r="C195" t="str">
            <v>CE  1 - 2(9M)</v>
          </cell>
          <cell r="E195" t="str">
            <v>Unit</v>
          </cell>
          <cell r="F195">
            <v>202424</v>
          </cell>
          <cell r="G195">
            <v>26454</v>
          </cell>
        </row>
        <row r="196">
          <cell r="B196" t="str">
            <v>CE1211</v>
          </cell>
          <cell r="C196" t="str">
            <v>CE  1 - 2(11M)</v>
          </cell>
          <cell r="E196" t="str">
            <v>Unit</v>
          </cell>
          <cell r="F196">
            <v>224655</v>
          </cell>
          <cell r="G196">
            <v>26454</v>
          </cell>
        </row>
        <row r="197">
          <cell r="B197" t="str">
            <v>CE1212</v>
          </cell>
          <cell r="C197" t="str">
            <v>CE  1 - 2(12M)</v>
          </cell>
          <cell r="E197" t="str">
            <v>Unit</v>
          </cell>
          <cell r="F197">
            <v>353768</v>
          </cell>
          <cell r="G197">
            <v>26454</v>
          </cell>
        </row>
        <row r="198">
          <cell r="B198" t="str">
            <v>SE1311</v>
          </cell>
          <cell r="C198" t="str">
            <v>SE  1 - 3(11M)</v>
          </cell>
          <cell r="E198" t="str">
            <v>Unit</v>
          </cell>
          <cell r="F198">
            <v>363154</v>
          </cell>
          <cell r="G198">
            <v>26454</v>
          </cell>
        </row>
        <row r="199">
          <cell r="B199" t="str">
            <v>SE1312</v>
          </cell>
          <cell r="C199" t="str">
            <v>SE  1 - 3(12M)</v>
          </cell>
          <cell r="E199" t="str">
            <v>Unit</v>
          </cell>
          <cell r="F199">
            <v>385017</v>
          </cell>
          <cell r="G199">
            <v>26454</v>
          </cell>
        </row>
        <row r="200">
          <cell r="B200" t="str">
            <v>CE1311</v>
          </cell>
          <cell r="C200" t="str">
            <v>CE 1 - 3(11M)</v>
          </cell>
          <cell r="E200" t="str">
            <v>Unit</v>
          </cell>
          <cell r="F200">
            <v>331905</v>
          </cell>
          <cell r="G200">
            <v>26454</v>
          </cell>
        </row>
        <row r="201">
          <cell r="B201" t="str">
            <v>CE1312</v>
          </cell>
          <cell r="C201" t="str">
            <v>CE 1 - 3(12M)</v>
          </cell>
          <cell r="E201" t="str">
            <v>Unit</v>
          </cell>
          <cell r="F201">
            <v>353768</v>
          </cell>
          <cell r="G201">
            <v>26454</v>
          </cell>
        </row>
        <row r="202">
          <cell r="B202" t="str">
            <v>SE22</v>
          </cell>
          <cell r="C202" t="str">
            <v>SE  2 - 2</v>
          </cell>
          <cell r="E202" t="str">
            <v>Unit</v>
          </cell>
          <cell r="F202">
            <v>378007</v>
          </cell>
          <cell r="G202">
            <v>34794</v>
          </cell>
        </row>
        <row r="203">
          <cell r="B203" t="str">
            <v>SE23</v>
          </cell>
          <cell r="C203" t="str">
            <v>SE  2 - 3</v>
          </cell>
          <cell r="E203" t="str">
            <v>Unit</v>
          </cell>
          <cell r="F203">
            <v>617160</v>
          </cell>
          <cell r="G203">
            <v>34794</v>
          </cell>
        </row>
        <row r="204">
          <cell r="B204" t="str">
            <v>CE22</v>
          </cell>
          <cell r="C204" t="str">
            <v>CE 2 - 2</v>
          </cell>
          <cell r="E204" t="str">
            <v>Unit</v>
          </cell>
          <cell r="F204">
            <v>354259</v>
          </cell>
          <cell r="G204">
            <v>34794</v>
          </cell>
        </row>
        <row r="205">
          <cell r="B205" t="str">
            <v>CE23</v>
          </cell>
          <cell r="C205" t="str">
            <v>CE 2 - 3</v>
          </cell>
          <cell r="E205" t="str">
            <v>Unit</v>
          </cell>
          <cell r="F205">
            <v>549259</v>
          </cell>
          <cell r="G205">
            <v>34794</v>
          </cell>
        </row>
        <row r="206">
          <cell r="B206" t="str">
            <v>F12</v>
          </cell>
          <cell r="C206" t="str">
            <v>F 1 - 2</v>
          </cell>
          <cell r="E206" t="str">
            <v>Unit</v>
          </cell>
          <cell r="F206">
            <v>185679</v>
          </cell>
          <cell r="G206">
            <v>29870</v>
          </cell>
        </row>
        <row r="207">
          <cell r="B207" t="str">
            <v>F13</v>
          </cell>
          <cell r="C207" t="str">
            <v>F 1 - 3</v>
          </cell>
          <cell r="E207" t="str">
            <v>Unit</v>
          </cell>
          <cell r="F207">
            <v>220854</v>
          </cell>
          <cell r="G207">
            <v>35217</v>
          </cell>
        </row>
        <row r="208">
          <cell r="B208" t="str">
            <v>cm524</v>
          </cell>
          <cell r="C208" t="str">
            <v>CM 5 - 24 (RECLOSER 3 PHASA 20 KV, 560 A)</v>
          </cell>
          <cell r="E208" t="str">
            <v>Unit</v>
          </cell>
        </row>
        <row r="209">
          <cell r="B209" t="str">
            <v>cm316</v>
          </cell>
          <cell r="C209" t="str">
            <v>CM 3 - 16 (ABSW)</v>
          </cell>
          <cell r="E209" t="str">
            <v>Unit</v>
          </cell>
        </row>
        <row r="210">
          <cell r="B210" t="str">
            <v>ppanper</v>
          </cell>
          <cell r="C210" t="str">
            <v>Penghalang Panjat dan Papan Peringatan</v>
          </cell>
          <cell r="E210" t="str">
            <v>Unit</v>
          </cell>
        </row>
        <row r="211">
          <cell r="B211" t="str">
            <v>L</v>
          </cell>
          <cell r="C211" t="str">
            <v>Pasang LVCB untuk 1 jurusan 1ph (GB1-1)</v>
          </cell>
          <cell r="E211" t="str">
            <v>Unit</v>
          </cell>
          <cell r="F211">
            <v>3000000</v>
          </cell>
          <cell r="G211">
            <v>221400</v>
          </cell>
        </row>
        <row r="212">
          <cell r="B212" t="str">
            <v>L1</v>
          </cell>
          <cell r="C212" t="str">
            <v>Pasang LVCB u/1 Tiang (GB3-1) komplit dengan perlengkapan SM/CM 8-A1/2 Jurusan</v>
          </cell>
          <cell r="E212" t="str">
            <v>Unit</v>
          </cell>
          <cell r="F212">
            <v>11336111</v>
          </cell>
          <cell r="G212">
            <v>469569</v>
          </cell>
        </row>
        <row r="213">
          <cell r="B213" t="str">
            <v>L2</v>
          </cell>
          <cell r="C213" t="str">
            <v>Pasang LVCB u/2 tiang (GB3-2) komplit dengan perlengkapan SM/CM 8-A2/2 Jurusan</v>
          </cell>
          <cell r="E213" t="str">
            <v>Unit</v>
          </cell>
          <cell r="F213">
            <v>11336111</v>
          </cell>
          <cell r="G213">
            <v>469569</v>
          </cell>
        </row>
        <row r="214">
          <cell r="B214" t="str">
            <v>L3</v>
          </cell>
          <cell r="C214" t="str">
            <v>Pasang LVCB u/1 atau 2 tiang komplit dengan perlengkapan SM/CM 8-A/3 Jurusan</v>
          </cell>
          <cell r="E214" t="str">
            <v>Unit</v>
          </cell>
          <cell r="F214">
            <v>14898889</v>
          </cell>
        </row>
        <row r="215">
          <cell r="B215" t="str">
            <v>ocr</v>
          </cell>
          <cell r="C215" t="str">
            <v>SM/CM 5-24 REKLOSER 3P 20 KV 560 A</v>
          </cell>
          <cell r="E215" t="str">
            <v>Unit</v>
          </cell>
          <cell r="G215">
            <v>3244294</v>
          </cell>
        </row>
        <row r="216">
          <cell r="B216" t="str">
            <v>sec</v>
          </cell>
          <cell r="C216" t="str">
            <v>Sectionalizer 3 Phasa</v>
          </cell>
          <cell r="E216" t="str">
            <v>Unit</v>
          </cell>
          <cell r="G216">
            <v>2710693</v>
          </cell>
        </row>
        <row r="217">
          <cell r="B217" t="str">
            <v>L4</v>
          </cell>
          <cell r="C217" t="str">
            <v>Pasang LVCB u/I tiang (GB3-1) komplit dengan perlengkapan SM/CM 8-B1 u/4 Jurusan</v>
          </cell>
          <cell r="E217" t="str">
            <v>Unit</v>
          </cell>
          <cell r="F217">
            <v>18785000</v>
          </cell>
          <cell r="G217">
            <v>611862</v>
          </cell>
        </row>
        <row r="218">
          <cell r="B218" t="str">
            <v>M316</v>
          </cell>
          <cell r="C218" t="str">
            <v>M3-16 Pasang ABSW</v>
          </cell>
          <cell r="E218" t="str">
            <v>Unit</v>
          </cell>
          <cell r="F218">
            <v>17500000</v>
          </cell>
          <cell r="G218">
            <v>1322763</v>
          </cell>
        </row>
        <row r="219">
          <cell r="B219" t="str">
            <v>L4</v>
          </cell>
          <cell r="C219" t="str">
            <v>Pasang LVCB u/2 tiang (GB3-2) komplit dengan perlengkapan SM/CM 8-B2 u/4 Jurusan</v>
          </cell>
          <cell r="E219" t="str">
            <v>Unit</v>
          </cell>
          <cell r="F219">
            <v>18785000</v>
          </cell>
          <cell r="G219">
            <v>611862</v>
          </cell>
        </row>
        <row r="220">
          <cell r="C220" t="str">
            <v>PENARIKAN KAWAT JTM 3 / 1-3 PHASA</v>
          </cell>
        </row>
        <row r="221">
          <cell r="B221" t="str">
            <v>mk32415</v>
          </cell>
          <cell r="C221" t="str">
            <v>TM 3 x AAAC 240 mm2 + 1 x 150 mm2</v>
          </cell>
          <cell r="E221" t="str">
            <v>kms</v>
          </cell>
          <cell r="F221">
            <v>92250000</v>
          </cell>
          <cell r="G221">
            <v>7774080</v>
          </cell>
        </row>
        <row r="222">
          <cell r="B222" t="str">
            <v>mk32412</v>
          </cell>
          <cell r="C222" t="str">
            <v>TM 3 x AAAC 240 mm2 + 1 x 120 mm2</v>
          </cell>
          <cell r="E222" t="str">
            <v>kms</v>
          </cell>
          <cell r="F222">
            <v>88650000</v>
          </cell>
          <cell r="G222">
            <v>7774080</v>
          </cell>
        </row>
        <row r="223">
          <cell r="B223" t="str">
            <v>mk324</v>
          </cell>
          <cell r="C223" t="str">
            <v>TM 3 x AAAC 240 mm2</v>
          </cell>
          <cell r="E223" t="str">
            <v>kms</v>
          </cell>
          <cell r="F223">
            <v>75750000</v>
          </cell>
          <cell r="G223">
            <v>6385860</v>
          </cell>
        </row>
        <row r="224">
          <cell r="B224" t="str">
            <v>mk224</v>
          </cell>
          <cell r="C224" t="str">
            <v>TM 2 x AAAC 240 mm2</v>
          </cell>
          <cell r="E224" t="str">
            <v>kms</v>
          </cell>
          <cell r="F224">
            <v>50500000</v>
          </cell>
          <cell r="G224">
            <v>4303520</v>
          </cell>
        </row>
        <row r="225">
          <cell r="B225" t="str">
            <v>mk31515</v>
          </cell>
          <cell r="C225" t="str">
            <v>TM 3 x AAAC 150 mm2 + 1 x 150 mm2</v>
          </cell>
          <cell r="E225" t="str">
            <v>kms</v>
          </cell>
          <cell r="F225">
            <v>66000000</v>
          </cell>
          <cell r="G225">
            <v>5691740</v>
          </cell>
        </row>
        <row r="226">
          <cell r="B226" t="str">
            <v>mk3157</v>
          </cell>
          <cell r="C226" t="str">
            <v>TM 3 x AAAC 150 mm2 + 1 x 70 mm2</v>
          </cell>
          <cell r="E226" t="str">
            <v>kms</v>
          </cell>
          <cell r="F226">
            <v>58300000</v>
          </cell>
          <cell r="G226">
            <v>5691740</v>
          </cell>
        </row>
        <row r="227">
          <cell r="B227" t="str">
            <v>mk315</v>
          </cell>
          <cell r="C227" t="str">
            <v>TM 3 x AAAC 150 mm2</v>
          </cell>
          <cell r="E227" t="str">
            <v>kms</v>
          </cell>
        </row>
        <row r="228">
          <cell r="B228" t="str">
            <v>mk215</v>
          </cell>
          <cell r="C228" t="str">
            <v>TM 2 x AAAC 150 mm2</v>
          </cell>
          <cell r="E228" t="str">
            <v>kms</v>
          </cell>
        </row>
        <row r="229">
          <cell r="B229" t="str">
            <v>mk3150</v>
          </cell>
          <cell r="C229" t="str">
            <v>TM 3 x AAAC 150 mm2</v>
          </cell>
          <cell r="E229" t="str">
            <v>kms</v>
          </cell>
          <cell r="F229">
            <v>49500000</v>
          </cell>
          <cell r="G229">
            <v>4997620</v>
          </cell>
        </row>
        <row r="230">
          <cell r="B230" t="str">
            <v>mk377</v>
          </cell>
          <cell r="C230" t="str">
            <v>TM 3 x AAAC 70 mm2 + 1 x 70 mm2</v>
          </cell>
          <cell r="E230" t="str">
            <v>kms</v>
          </cell>
          <cell r="F230">
            <v>35200000</v>
          </cell>
          <cell r="G230">
            <v>4997620</v>
          </cell>
        </row>
        <row r="231">
          <cell r="B231" t="str">
            <v>mk375</v>
          </cell>
          <cell r="C231" t="str">
            <v>TM 3 x AAAC 70 mm2 + 1 x 50 mm2</v>
          </cell>
          <cell r="E231" t="str">
            <v>kms</v>
          </cell>
          <cell r="F231">
            <v>42900000</v>
          </cell>
          <cell r="G231">
            <v>4650680</v>
          </cell>
        </row>
        <row r="232">
          <cell r="B232" t="str">
            <v>mk3735</v>
          </cell>
          <cell r="C232" t="str">
            <v>TM 3 x AAAC 70 mm2 + 1 x 35 mm2</v>
          </cell>
          <cell r="E232" t="str">
            <v>kms</v>
          </cell>
          <cell r="F232">
            <v>30902000</v>
          </cell>
          <cell r="G232">
            <v>4650680</v>
          </cell>
        </row>
        <row r="233">
          <cell r="B233" t="str">
            <v>mk37</v>
          </cell>
          <cell r="C233" t="str">
            <v>TM 3 x AAAC 70 mm2</v>
          </cell>
          <cell r="E233" t="str">
            <v>kms</v>
          </cell>
          <cell r="F233">
            <v>26400000</v>
          </cell>
          <cell r="G233">
            <v>4303520</v>
          </cell>
        </row>
        <row r="234">
          <cell r="B234" t="str">
            <v>mk27</v>
          </cell>
          <cell r="C234" t="str">
            <v>TM 2 x AAAC 70 mm2</v>
          </cell>
          <cell r="E234" t="str">
            <v>kms</v>
          </cell>
          <cell r="F234">
            <v>17600000</v>
          </cell>
          <cell r="G234">
            <v>1915280</v>
          </cell>
        </row>
        <row r="235">
          <cell r="B235" t="str">
            <v>mk33535</v>
          </cell>
          <cell r="C235" t="str">
            <v>TM 3 x AAAC 35 mm2 + 1 x 35 mm2</v>
          </cell>
          <cell r="E235" t="str">
            <v>kms</v>
          </cell>
          <cell r="F235">
            <v>18008000</v>
          </cell>
          <cell r="G235">
            <v>3609400</v>
          </cell>
        </row>
        <row r="236">
          <cell r="B236" t="str">
            <v>mk335</v>
          </cell>
          <cell r="C236" t="str">
            <v>TM 3 x AAAC 35 mm2</v>
          </cell>
          <cell r="E236" t="str">
            <v>kms</v>
          </cell>
          <cell r="F236">
            <v>13506000</v>
          </cell>
          <cell r="G236">
            <v>2915280</v>
          </cell>
        </row>
        <row r="237">
          <cell r="B237" t="str">
            <v>mk235</v>
          </cell>
          <cell r="C237" t="str">
            <v>TM 2 x AAAC 35 mm2</v>
          </cell>
          <cell r="E237" t="str">
            <v>kms</v>
          </cell>
          <cell r="F237">
            <v>9004000</v>
          </cell>
        </row>
        <row r="238">
          <cell r="B238" t="str">
            <v>mk1157</v>
          </cell>
          <cell r="C238" t="str">
            <v>TM 1 x AAAC 150 mm2 + 1 x 70 mm2</v>
          </cell>
          <cell r="E238" t="str">
            <v>kms</v>
          </cell>
          <cell r="F238">
            <v>25300000</v>
          </cell>
        </row>
        <row r="239">
          <cell r="B239" t="str">
            <v>mk1127</v>
          </cell>
          <cell r="C239" t="str">
            <v>TM 1 x AAAC 120 mm2 + 1 x 70 mm2</v>
          </cell>
          <cell r="E239" t="str">
            <v>kms</v>
          </cell>
          <cell r="F239">
            <v>21700000</v>
          </cell>
        </row>
        <row r="240">
          <cell r="B240" t="str">
            <v>mk1177</v>
          </cell>
          <cell r="C240" t="str">
            <v>TM 1 x AAAC 70 mm2 + 1 x 70 mm2</v>
          </cell>
          <cell r="E240" t="str">
            <v>kms</v>
          </cell>
          <cell r="F240">
            <v>17600000</v>
          </cell>
          <cell r="G240">
            <v>3609400</v>
          </cell>
        </row>
        <row r="241">
          <cell r="B241" t="str">
            <v>mk175</v>
          </cell>
          <cell r="C241" t="str">
            <v>TM 1 x AAAC 70 mm2 + 1 x 50 mm2</v>
          </cell>
          <cell r="E241" t="str">
            <v>kms</v>
          </cell>
          <cell r="F241">
            <v>15129000</v>
          </cell>
        </row>
        <row r="242">
          <cell r="B242" t="str">
            <v>mk1735</v>
          </cell>
          <cell r="C242" t="str">
            <v>TM 1 x AAAC 70 mm2 + 1 x 35 mm2</v>
          </cell>
          <cell r="E242" t="str">
            <v>kms</v>
          </cell>
          <cell r="F242">
            <v>13302000</v>
          </cell>
        </row>
        <row r="243">
          <cell r="B243" t="str">
            <v>mk13535</v>
          </cell>
          <cell r="C243" t="str">
            <v>TM 1 x AAAC 35 mm2 + 1 x 35 mm2</v>
          </cell>
          <cell r="E243" t="str">
            <v>kms</v>
          </cell>
          <cell r="F243">
            <v>9004000</v>
          </cell>
          <cell r="G243">
            <v>2221160</v>
          </cell>
        </row>
        <row r="244">
          <cell r="B244" t="str">
            <v>mk17</v>
          </cell>
          <cell r="C244" t="str">
            <v>TM 1 x AAAC 70 mm2</v>
          </cell>
          <cell r="E244" t="str">
            <v>kms</v>
          </cell>
          <cell r="F244">
            <v>8800000</v>
          </cell>
          <cell r="G244">
            <v>1874220</v>
          </cell>
        </row>
        <row r="246">
          <cell r="C246" t="str">
            <v>UPAH BORONGAN PEKERJAAN JTR 220 V</v>
          </cell>
        </row>
        <row r="247">
          <cell r="C247" t="str">
            <v>PEMASANGAN PERLENGKAPAN PADA TIANG</v>
          </cell>
        </row>
        <row r="248">
          <cell r="B248" t="str">
            <v>CJ5</v>
          </cell>
          <cell r="C248" t="str">
            <v>CJ 5</v>
          </cell>
          <cell r="E248" t="str">
            <v>Unit</v>
          </cell>
          <cell r="F248">
            <v>45165</v>
          </cell>
          <cell r="G248">
            <v>15652</v>
          </cell>
        </row>
        <row r="249">
          <cell r="B249" t="str">
            <v>CJ6</v>
          </cell>
          <cell r="C249" t="str">
            <v>CJ 6</v>
          </cell>
          <cell r="E249" t="str">
            <v>Unit</v>
          </cell>
          <cell r="F249">
            <v>108541</v>
          </cell>
          <cell r="G249">
            <v>20322</v>
          </cell>
        </row>
        <row r="250">
          <cell r="B250" t="str">
            <v>CJ7</v>
          </cell>
          <cell r="C250" t="str">
            <v>CJ 7</v>
          </cell>
          <cell r="E250" t="str">
            <v>Unit</v>
          </cell>
          <cell r="F250">
            <v>56588.2</v>
          </cell>
          <cell r="G250">
            <v>27384</v>
          </cell>
        </row>
        <row r="251">
          <cell r="B251" t="str">
            <v>CJ8</v>
          </cell>
          <cell r="C251" t="str">
            <v>CJ 8</v>
          </cell>
          <cell r="E251" t="str">
            <v>Unit</v>
          </cell>
          <cell r="F251">
            <v>46929.2</v>
          </cell>
          <cell r="G251">
            <v>15652</v>
          </cell>
        </row>
        <row r="252">
          <cell r="B252" t="str">
            <v>CJ10</v>
          </cell>
          <cell r="C252" t="str">
            <v>CJ 10</v>
          </cell>
          <cell r="E252" t="str">
            <v>Unit</v>
          </cell>
          <cell r="F252">
            <v>43065.2</v>
          </cell>
          <cell r="G252">
            <v>27384</v>
          </cell>
        </row>
        <row r="253">
          <cell r="B253" t="str">
            <v>CJ6X</v>
          </cell>
          <cell r="C253" t="str">
            <v>CJ 6X</v>
          </cell>
          <cell r="E253" t="str">
            <v>Unit</v>
          </cell>
          <cell r="F253">
            <v>109774</v>
          </cell>
          <cell r="G253">
            <v>15652</v>
          </cell>
        </row>
        <row r="254">
          <cell r="B254" t="str">
            <v>SJ5</v>
          </cell>
          <cell r="C254" t="str">
            <v>SJ 5</v>
          </cell>
          <cell r="E254" t="str">
            <v>Unit</v>
          </cell>
          <cell r="F254">
            <v>63678.2</v>
          </cell>
          <cell r="G254">
            <v>15652</v>
          </cell>
        </row>
        <row r="255">
          <cell r="B255" t="str">
            <v>SJ6</v>
          </cell>
          <cell r="C255" t="str">
            <v>SJ 6</v>
          </cell>
          <cell r="E255" t="str">
            <v>Unit</v>
          </cell>
          <cell r="F255">
            <v>138276</v>
          </cell>
          <cell r="G255">
            <v>22345</v>
          </cell>
        </row>
        <row r="256">
          <cell r="B256" t="str">
            <v>SJ7</v>
          </cell>
          <cell r="C256" t="str">
            <v>SJ 7</v>
          </cell>
          <cell r="E256" t="str">
            <v>Unit</v>
          </cell>
          <cell r="F256">
            <v>86323.199999999997</v>
          </cell>
          <cell r="G256">
            <v>21907.200000000001</v>
          </cell>
        </row>
        <row r="257">
          <cell r="B257" t="str">
            <v>SJ8</v>
          </cell>
          <cell r="C257" t="str">
            <v>SJ 8</v>
          </cell>
          <cell r="E257" t="str">
            <v>Unit</v>
          </cell>
          <cell r="F257">
            <v>63678.2</v>
          </cell>
          <cell r="G257">
            <v>15652</v>
          </cell>
        </row>
        <row r="258">
          <cell r="B258" t="str">
            <v>SJ10</v>
          </cell>
          <cell r="C258" t="str">
            <v>SJ 10</v>
          </cell>
          <cell r="E258" t="str">
            <v>Unit</v>
          </cell>
          <cell r="F258">
            <v>65879.199999999997</v>
          </cell>
          <cell r="G258">
            <v>27384</v>
          </cell>
        </row>
        <row r="259">
          <cell r="B259" t="str">
            <v>SJ6X</v>
          </cell>
          <cell r="C259" t="str">
            <v>SJ 6X</v>
          </cell>
          <cell r="E259" t="str">
            <v>Unit</v>
          </cell>
          <cell r="F259">
            <v>109774</v>
          </cell>
          <cell r="G259">
            <v>15652</v>
          </cell>
        </row>
        <row r="261">
          <cell r="C261" t="str">
            <v>UPAH BORONGAN PEKERJAAN PEMBONGKARAN</v>
          </cell>
        </row>
        <row r="263">
          <cell r="B263" t="str">
            <v>CJ5BK</v>
          </cell>
          <cell r="C263" t="str">
            <v>CJ 5</v>
          </cell>
          <cell r="E263" t="str">
            <v>Unit</v>
          </cell>
          <cell r="G263">
            <v>9391.1999999999989</v>
          </cell>
        </row>
        <row r="264">
          <cell r="B264" t="str">
            <v>CJ6BK</v>
          </cell>
          <cell r="C264" t="str">
            <v>CJ 6</v>
          </cell>
          <cell r="E264" t="str">
            <v>Unit</v>
          </cell>
          <cell r="G264">
            <v>12193.199999999999</v>
          </cell>
        </row>
        <row r="265">
          <cell r="B265" t="str">
            <v>CJ7BK</v>
          </cell>
          <cell r="C265" t="str">
            <v>CJ 7</v>
          </cell>
          <cell r="E265" t="str">
            <v>Unit</v>
          </cell>
          <cell r="G265">
            <v>16430.399999999998</v>
          </cell>
        </row>
        <row r="266">
          <cell r="B266" t="str">
            <v>CJ8BK</v>
          </cell>
          <cell r="C266" t="str">
            <v>CJ 8</v>
          </cell>
          <cell r="E266" t="str">
            <v>Unit</v>
          </cell>
          <cell r="G266">
            <v>9391.1999999999989</v>
          </cell>
        </row>
        <row r="267">
          <cell r="B267" t="str">
            <v>CJ10BK</v>
          </cell>
          <cell r="C267" t="str">
            <v>CJ 10</v>
          </cell>
          <cell r="E267" t="str">
            <v>Unit</v>
          </cell>
          <cell r="G267">
            <v>16430.399999999998</v>
          </cell>
        </row>
        <row r="268">
          <cell r="B268" t="str">
            <v>CJ5BKPS</v>
          </cell>
          <cell r="C268" t="str">
            <v>CJ 5</v>
          </cell>
          <cell r="E268" t="str">
            <v>Unit</v>
          </cell>
          <cell r="G268">
            <v>25043.200000000001</v>
          </cell>
        </row>
        <row r="269">
          <cell r="B269" t="str">
            <v>CJ6BKPS</v>
          </cell>
          <cell r="C269" t="str">
            <v>CJ 6</v>
          </cell>
          <cell r="E269" t="str">
            <v>Unit</v>
          </cell>
          <cell r="G269">
            <v>25043.200000000001</v>
          </cell>
        </row>
        <row r="270">
          <cell r="B270" t="str">
            <v>CJ7BKPS</v>
          </cell>
          <cell r="C270" t="str">
            <v>CJ 7</v>
          </cell>
          <cell r="E270" t="str">
            <v>Unit</v>
          </cell>
          <cell r="G270">
            <v>35752</v>
          </cell>
        </row>
        <row r="271">
          <cell r="B271" t="str">
            <v>CJ8BKPS</v>
          </cell>
          <cell r="C271" t="str">
            <v>CJ 8</v>
          </cell>
          <cell r="E271" t="str">
            <v>Unit</v>
          </cell>
          <cell r="G271">
            <v>35051.520000000004</v>
          </cell>
        </row>
        <row r="272">
          <cell r="B272" t="str">
            <v>CJ10BKPS</v>
          </cell>
          <cell r="C272" t="str">
            <v>CJ 10</v>
          </cell>
          <cell r="E272" t="str">
            <v>Unit</v>
          </cell>
          <cell r="G272">
            <v>25043.200000000001</v>
          </cell>
        </row>
        <row r="273">
          <cell r="B273" t="str">
            <v>CJ6XBK</v>
          </cell>
          <cell r="C273" t="str">
            <v>CJ 6X</v>
          </cell>
          <cell r="E273" t="str">
            <v>Unit</v>
          </cell>
          <cell r="G273">
            <v>9391.1999999999989</v>
          </cell>
        </row>
        <row r="274">
          <cell r="B274" t="str">
            <v>SJ5BK</v>
          </cell>
          <cell r="C274" t="str">
            <v>SJ 5</v>
          </cell>
          <cell r="E274" t="str">
            <v>Unit</v>
          </cell>
          <cell r="G274">
            <v>9391.1999999999989</v>
          </cell>
        </row>
        <row r="275">
          <cell r="B275" t="str">
            <v>SJ6BK</v>
          </cell>
          <cell r="C275" t="str">
            <v>SJ 6</v>
          </cell>
          <cell r="E275" t="str">
            <v>Unit</v>
          </cell>
          <cell r="G275">
            <v>13407</v>
          </cell>
        </row>
        <row r="276">
          <cell r="B276" t="str">
            <v>SJ7BK</v>
          </cell>
          <cell r="C276" t="str">
            <v>SJ 7</v>
          </cell>
          <cell r="E276" t="str">
            <v>Unit</v>
          </cell>
          <cell r="G276">
            <v>13144.32</v>
          </cell>
        </row>
        <row r="277">
          <cell r="B277" t="str">
            <v>SJ8BK</v>
          </cell>
          <cell r="C277" t="str">
            <v>SJ 8</v>
          </cell>
          <cell r="E277" t="str">
            <v>Unit</v>
          </cell>
          <cell r="G277">
            <v>9391.1999999999989</v>
          </cell>
        </row>
        <row r="278">
          <cell r="B278" t="str">
            <v>SJ10BK</v>
          </cell>
          <cell r="C278" t="str">
            <v>SJ 10</v>
          </cell>
          <cell r="E278" t="str">
            <v>Unit</v>
          </cell>
          <cell r="G278">
            <v>16430.399999999998</v>
          </cell>
        </row>
        <row r="279">
          <cell r="B279" t="str">
            <v>SJ6XBK</v>
          </cell>
          <cell r="C279" t="str">
            <v>SJ 6X</v>
          </cell>
          <cell r="E279" t="str">
            <v>Unit</v>
          </cell>
          <cell r="G279">
            <v>9391.1999999999989</v>
          </cell>
        </row>
        <row r="280">
          <cell r="B280" t="str">
            <v>S11ABK</v>
          </cell>
          <cell r="C280" t="str">
            <v xml:space="preserve"> Tiang S11A</v>
          </cell>
          <cell r="E280" t="str">
            <v>Btg</v>
          </cell>
          <cell r="G280">
            <v>120000</v>
          </cell>
        </row>
        <row r="281">
          <cell r="B281" t="str">
            <v xml:space="preserve"> RS9BK</v>
          </cell>
          <cell r="C281" t="str">
            <v xml:space="preserve"> Tiang RS9</v>
          </cell>
          <cell r="E281" t="str">
            <v>Btg</v>
          </cell>
          <cell r="G281">
            <v>120000</v>
          </cell>
        </row>
        <row r="282">
          <cell r="B282" t="str">
            <v>TC7ABK</v>
          </cell>
          <cell r="C282" t="str">
            <v xml:space="preserve"> Tiang beton C7-100 daN E</v>
          </cell>
          <cell r="E282" t="str">
            <v>Btg.</v>
          </cell>
          <cell r="G282">
            <v>120000</v>
          </cell>
        </row>
        <row r="283">
          <cell r="B283" t="str">
            <v>TC9ABK</v>
          </cell>
          <cell r="C283" t="str">
            <v xml:space="preserve"> Tiang beton C9-100 daN E</v>
          </cell>
          <cell r="E283" t="str">
            <v>Btg.</v>
          </cell>
          <cell r="G283">
            <v>137400</v>
          </cell>
        </row>
        <row r="284">
          <cell r="B284" t="str">
            <v>TC9BBK</v>
          </cell>
          <cell r="C284" t="str">
            <v xml:space="preserve"> Tiang beton C9-200 daN E</v>
          </cell>
          <cell r="E284" t="str">
            <v>Btg.</v>
          </cell>
          <cell r="G284">
            <v>166980</v>
          </cell>
        </row>
        <row r="285">
          <cell r="B285" t="str">
            <v>TC11ABK</v>
          </cell>
          <cell r="C285" t="str">
            <v xml:space="preserve"> Tiang beton C11-200 daN E</v>
          </cell>
          <cell r="E285" t="str">
            <v>Btg.</v>
          </cell>
          <cell r="G285">
            <v>263340</v>
          </cell>
        </row>
        <row r="286">
          <cell r="B286" t="str">
            <v>TC11BBK</v>
          </cell>
          <cell r="C286" t="str">
            <v xml:space="preserve"> Tiang beton C11-350 daN E</v>
          </cell>
          <cell r="E286" t="str">
            <v>Btg.</v>
          </cell>
          <cell r="G286">
            <v>292500</v>
          </cell>
        </row>
        <row r="287">
          <cell r="B287" t="str">
            <v>TC12ABK</v>
          </cell>
          <cell r="C287" t="str">
            <v xml:space="preserve"> Tiang beton C12-200 daN E</v>
          </cell>
          <cell r="E287" t="str">
            <v>Btg.</v>
          </cell>
          <cell r="G287">
            <v>293040</v>
          </cell>
        </row>
        <row r="288">
          <cell r="B288" t="str">
            <v>TC12BBK</v>
          </cell>
          <cell r="C288" t="str">
            <v xml:space="preserve"> Tiang beton C12-350 daN E</v>
          </cell>
          <cell r="E288" t="str">
            <v>Btg.</v>
          </cell>
          <cell r="G288">
            <v>348480</v>
          </cell>
        </row>
        <row r="289">
          <cell r="B289" t="str">
            <v>TC13BBK</v>
          </cell>
          <cell r="C289" t="str">
            <v xml:space="preserve"> Tiang beton C13-350 daN E</v>
          </cell>
          <cell r="E289" t="str">
            <v>Btg.</v>
          </cell>
          <cell r="G289">
            <v>450780</v>
          </cell>
        </row>
        <row r="290">
          <cell r="B290" t="str">
            <v>TC13CBK</v>
          </cell>
          <cell r="C290" t="str">
            <v xml:space="preserve"> Tiang beton C13-500 daN E</v>
          </cell>
          <cell r="E290" t="str">
            <v>Btg.</v>
          </cell>
          <cell r="G290">
            <v>476520</v>
          </cell>
        </row>
        <row r="291">
          <cell r="B291" t="str">
            <v>TC14BBK</v>
          </cell>
          <cell r="C291" t="str">
            <v xml:space="preserve"> Tiang beton C14-350 daN E</v>
          </cell>
          <cell r="E291" t="str">
            <v>Btg.</v>
          </cell>
          <cell r="G291">
            <v>506220</v>
          </cell>
        </row>
        <row r="292">
          <cell r="B292" t="str">
            <v>J5TBK</v>
          </cell>
          <cell r="C292" t="str">
            <v>J 5 T  /  CJ 2</v>
          </cell>
          <cell r="E292" t="str">
            <v>Unit</v>
          </cell>
          <cell r="G292">
            <v>9375</v>
          </cell>
        </row>
        <row r="293">
          <cell r="B293" t="str">
            <v>J7TBK</v>
          </cell>
          <cell r="C293" t="str">
            <v>J 7 T  /  CJ 3</v>
          </cell>
          <cell r="E293" t="str">
            <v>Unit</v>
          </cell>
          <cell r="G293">
            <v>9375</v>
          </cell>
        </row>
        <row r="294">
          <cell r="B294" t="str">
            <v>J6TBK</v>
          </cell>
          <cell r="C294" t="str">
            <v>J 6 T  /  CJ 4</v>
          </cell>
          <cell r="E294" t="str">
            <v>Unit</v>
          </cell>
          <cell r="G294">
            <v>12193.199999999999</v>
          </cell>
        </row>
        <row r="295">
          <cell r="B295" t="str">
            <v>SA4BK</v>
          </cell>
          <cell r="C295" t="str">
            <v>SA 4</v>
          </cell>
          <cell r="E295" t="str">
            <v>Unit</v>
          </cell>
          <cell r="G295">
            <v>33938.400000000001</v>
          </cell>
        </row>
        <row r="296">
          <cell r="B296" t="str">
            <v>SA5BK</v>
          </cell>
          <cell r="C296" t="str">
            <v>SA 5</v>
          </cell>
          <cell r="E296" t="str">
            <v>Unit</v>
          </cell>
          <cell r="G296">
            <v>15301.8</v>
          </cell>
        </row>
        <row r="297">
          <cell r="B297" t="str">
            <v>SA6BK</v>
          </cell>
          <cell r="C297" t="str">
            <v>SA 6</v>
          </cell>
          <cell r="E297" t="str">
            <v>Unit</v>
          </cell>
          <cell r="G297">
            <v>28711.200000000001</v>
          </cell>
        </row>
        <row r="298">
          <cell r="B298" t="str">
            <v>SC7ABK</v>
          </cell>
          <cell r="C298" t="str">
            <v>SC 7 - A</v>
          </cell>
          <cell r="E298" t="str">
            <v>Unit</v>
          </cell>
          <cell r="G298">
            <v>48706.2</v>
          </cell>
        </row>
        <row r="299">
          <cell r="B299" t="str">
            <v>SC1A'BKPS</v>
          </cell>
          <cell r="C299" t="str">
            <v>SC1A'</v>
          </cell>
          <cell r="E299" t="str">
            <v>Unit</v>
          </cell>
          <cell r="G299">
            <v>29181.599999999999</v>
          </cell>
        </row>
        <row r="300">
          <cell r="B300" t="str">
            <v>SC2A'BKPS</v>
          </cell>
          <cell r="C300" t="str">
            <v>SC2A'</v>
          </cell>
          <cell r="E300" t="str">
            <v>Unit</v>
          </cell>
          <cell r="G300">
            <v>92025.600000000006</v>
          </cell>
        </row>
        <row r="301">
          <cell r="B301" t="str">
            <v>P12CBK</v>
          </cell>
          <cell r="C301" t="str">
            <v>P12C</v>
          </cell>
          <cell r="E301" t="str">
            <v>Unit</v>
          </cell>
          <cell r="G301">
            <v>22846.799999999999</v>
          </cell>
        </row>
        <row r="302">
          <cell r="B302" t="str">
            <v>CC8-A'BK</v>
          </cell>
          <cell r="C302" t="str">
            <v>CC8-A'</v>
          </cell>
          <cell r="E302" t="str">
            <v>Unit</v>
          </cell>
          <cell r="G302">
            <v>72956.399999999994</v>
          </cell>
        </row>
        <row r="303">
          <cell r="B303" t="str">
            <v>CC1ABK</v>
          </cell>
          <cell r="C303" t="str">
            <v>CC1-A</v>
          </cell>
          <cell r="E303" t="str">
            <v>Unit</v>
          </cell>
          <cell r="G303">
            <v>29181.599999999999</v>
          </cell>
        </row>
        <row r="304">
          <cell r="B304" t="str">
            <v>CM55BK</v>
          </cell>
          <cell r="C304" t="str">
            <v>CM 5 - 5</v>
          </cell>
          <cell r="E304" t="str">
            <v>Unit</v>
          </cell>
          <cell r="G304">
            <v>11563.199999999999</v>
          </cell>
        </row>
        <row r="305">
          <cell r="B305" t="str">
            <v>CM59BK</v>
          </cell>
          <cell r="C305" t="str">
            <v>CM 5 - 9 ( FCO )</v>
          </cell>
          <cell r="E305" t="str">
            <v>Unit</v>
          </cell>
          <cell r="G305">
            <v>33686.400000000001</v>
          </cell>
        </row>
        <row r="306">
          <cell r="B306" t="str">
            <v>CM520BK</v>
          </cell>
          <cell r="C306" t="str">
            <v>CM 5 -20</v>
          </cell>
          <cell r="E306" t="str">
            <v>Unit</v>
          </cell>
          <cell r="G306">
            <v>18987</v>
          </cell>
        </row>
        <row r="307">
          <cell r="B307" t="str">
            <v>CC2ABK</v>
          </cell>
          <cell r="C307" t="str">
            <v>CC2-A</v>
          </cell>
          <cell r="E307" t="str">
            <v>Unit</v>
          </cell>
          <cell r="G307">
            <v>38222.400000000001</v>
          </cell>
        </row>
        <row r="308">
          <cell r="B308" t="str">
            <v>rk450bk</v>
          </cell>
          <cell r="C308" t="str">
            <v xml:space="preserve">TR 4 x AAAC 50 mm2 </v>
          </cell>
          <cell r="E308" t="str">
            <v>kms</v>
          </cell>
          <cell r="G308">
            <v>2582112</v>
          </cell>
        </row>
        <row r="309">
          <cell r="B309" t="str">
            <v>rl3535bk</v>
          </cell>
          <cell r="C309" t="str">
            <v>NFA2X-T 3 x 50 + N 35 mm2</v>
          </cell>
          <cell r="E309" t="str">
            <v>kms</v>
          </cell>
          <cell r="G309">
            <v>2568320</v>
          </cell>
        </row>
        <row r="310">
          <cell r="B310" t="str">
            <v>bk13535</v>
          </cell>
          <cell r="C310" t="str">
            <v>TM 1 x AAAC 35 mm2 + 1 x 35 mm2</v>
          </cell>
          <cell r="E310" t="str">
            <v>kms</v>
          </cell>
          <cell r="G310">
            <v>1332696</v>
          </cell>
        </row>
        <row r="311">
          <cell r="B311" t="str">
            <v>bkrk277</v>
          </cell>
          <cell r="C311" t="str">
            <v>TR 2 x AAAC 70 mm2 + 1 x AAAC 70 mm2</v>
          </cell>
          <cell r="E311" t="str">
            <v>kms</v>
          </cell>
          <cell r="G311">
            <v>2165640</v>
          </cell>
        </row>
        <row r="312">
          <cell r="B312" t="str">
            <v>bkrl275</v>
          </cell>
          <cell r="C312" t="str">
            <v>NFA2X-T 2 x 70 + N 50 mm2</v>
          </cell>
          <cell r="E312" t="str">
            <v>kms</v>
          </cell>
          <cell r="G312">
            <v>1749168</v>
          </cell>
        </row>
        <row r="313">
          <cell r="B313" t="str">
            <v>CE129bk</v>
          </cell>
          <cell r="C313" t="str">
            <v>CE  1 - 2(9M)</v>
          </cell>
          <cell r="E313" t="str">
            <v>Unit</v>
          </cell>
          <cell r="G313">
            <v>15872.4</v>
          </cell>
        </row>
        <row r="314">
          <cell r="B314" t="str">
            <v>SC1ABK</v>
          </cell>
          <cell r="C314" t="str">
            <v>SC1A</v>
          </cell>
          <cell r="E314" t="str">
            <v>Unit</v>
          </cell>
          <cell r="G314">
            <v>31344.6</v>
          </cell>
        </row>
        <row r="315">
          <cell r="B315" t="str">
            <v>SC2ABK</v>
          </cell>
          <cell r="C315" t="str">
            <v>SC 2 - A</v>
          </cell>
          <cell r="E315" t="str">
            <v>Unit</v>
          </cell>
          <cell r="G315">
            <v>37844.400000000001</v>
          </cell>
        </row>
        <row r="316">
          <cell r="B316" t="str">
            <v>CE129bk</v>
          </cell>
          <cell r="C316" t="str">
            <v>CE  1 - 2(9M)</v>
          </cell>
          <cell r="E316" t="str">
            <v>Unit</v>
          </cell>
          <cell r="G316">
            <v>15872.4</v>
          </cell>
        </row>
        <row r="317">
          <cell r="B317" t="str">
            <v>t25bk</v>
          </cell>
          <cell r="C317" t="str">
            <v>Trafo 1 Phasa 25 KVA + Bracket</v>
          </cell>
          <cell r="E317" t="str">
            <v>Unit</v>
          </cell>
          <cell r="G317">
            <v>155229.6</v>
          </cell>
        </row>
        <row r="318">
          <cell r="B318" t="str">
            <v>t50bk</v>
          </cell>
          <cell r="C318" t="str">
            <v>Trafo 1 Phasa 50 KVA + Bracket</v>
          </cell>
          <cell r="E318" t="str">
            <v>Unit</v>
          </cell>
          <cell r="G318">
            <v>155229.6</v>
          </cell>
        </row>
        <row r="319">
          <cell r="B319" t="str">
            <v>t350bk</v>
          </cell>
          <cell r="C319" t="str">
            <v>Trafo 3 Phasa 50 KVA 1 tiang (SG/CG 312 A)</v>
          </cell>
          <cell r="E319" t="str">
            <v>Unit</v>
          </cell>
          <cell r="G319">
            <v>543303</v>
          </cell>
        </row>
        <row r="320">
          <cell r="B320" t="str">
            <v>t3100bk</v>
          </cell>
          <cell r="C320" t="str">
            <v>Trafo 3 Phasa 100 KVA 1 tiang (SG/CG 312 A)</v>
          </cell>
          <cell r="E320" t="str">
            <v>Unit</v>
          </cell>
          <cell r="G320">
            <v>543303</v>
          </cell>
        </row>
        <row r="321">
          <cell r="B321" t="str">
            <v>t3502bk</v>
          </cell>
          <cell r="C321" t="str">
            <v>Trafo 3 Phasa 50 KVA 2 tiang (SG/CG 312 A)</v>
          </cell>
          <cell r="E321" t="str">
            <v>Unit</v>
          </cell>
          <cell r="G321">
            <v>659724.6</v>
          </cell>
        </row>
        <row r="322">
          <cell r="B322" t="str">
            <v>t31002bk</v>
          </cell>
          <cell r="C322" t="str">
            <v>Trafo 3 Phasa 100 KVA 2 tiang (SG/CG 313)</v>
          </cell>
          <cell r="E322" t="str">
            <v>Unit</v>
          </cell>
          <cell r="G322">
            <v>1575578.4</v>
          </cell>
        </row>
        <row r="323">
          <cell r="B323" t="str">
            <v>t31601bk</v>
          </cell>
          <cell r="C323" t="str">
            <v>Trafo 3 Phasa 160 KVA 2 tiang (SG/CG 312-B)</v>
          </cell>
          <cell r="E323" t="str">
            <v>Unit</v>
          </cell>
          <cell r="G323">
            <v>1730807.4</v>
          </cell>
        </row>
        <row r="324">
          <cell r="B324" t="str">
            <v>t31602bk</v>
          </cell>
          <cell r="C324" t="str">
            <v>Trafo 3 Phasa 160 KVA 2 tiang (SG/CG 313)</v>
          </cell>
          <cell r="E324" t="str">
            <v>Unit</v>
          </cell>
          <cell r="G324">
            <v>1730807.4</v>
          </cell>
        </row>
        <row r="325">
          <cell r="B325" t="str">
            <v>t32002bk</v>
          </cell>
          <cell r="C325" t="str">
            <v>Trafo 3 Phasa 200 KVA 2 tiang (SG/CG 313)</v>
          </cell>
          <cell r="E325" t="str">
            <v>Unit</v>
          </cell>
          <cell r="G325">
            <v>1886037</v>
          </cell>
        </row>
        <row r="326">
          <cell r="B326" t="str">
            <v>t32502bk</v>
          </cell>
          <cell r="C326" t="str">
            <v>Trafo 3 Phasa 250 KVA 2 tiang (SG/CG 313)</v>
          </cell>
          <cell r="E326" t="str">
            <v>Unit</v>
          </cell>
          <cell r="G326">
            <v>2074641</v>
          </cell>
        </row>
        <row r="327">
          <cell r="B327" t="str">
            <v>TR50BK</v>
          </cell>
          <cell r="C327" t="str">
            <v>Trafo 1 Phasa 50 KVA + Bracket</v>
          </cell>
          <cell r="E327" t="str">
            <v>Unit</v>
          </cell>
          <cell r="G327">
            <v>155229.6</v>
          </cell>
        </row>
        <row r="330">
          <cell r="C330" t="str">
            <v>PEMASANGAN PERLENGKAPAN PADA TIANG</v>
          </cell>
        </row>
        <row r="331">
          <cell r="C331" t="str">
            <v>DENGAN TWISTED CABLE</v>
          </cell>
        </row>
        <row r="332">
          <cell r="B332" t="str">
            <v>J5T</v>
          </cell>
          <cell r="C332" t="str">
            <v>J 5 T  /  CJ 2</v>
          </cell>
          <cell r="E332" t="str">
            <v>Unit</v>
          </cell>
          <cell r="F332">
            <v>78386</v>
          </cell>
          <cell r="G332">
            <v>15625</v>
          </cell>
        </row>
        <row r="333">
          <cell r="B333" t="str">
            <v>J7T</v>
          </cell>
          <cell r="C333" t="str">
            <v>J 7 T  /  CJ 3</v>
          </cell>
          <cell r="E333" t="str">
            <v>Unit</v>
          </cell>
          <cell r="F333">
            <v>96373</v>
          </cell>
          <cell r="G333">
            <v>15625</v>
          </cell>
        </row>
        <row r="334">
          <cell r="B334" t="str">
            <v>J6T</v>
          </cell>
          <cell r="C334" t="str">
            <v>J 6 T  /  CJ 4</v>
          </cell>
          <cell r="E334" t="str">
            <v>Unit</v>
          </cell>
          <cell r="F334">
            <v>87856</v>
          </cell>
          <cell r="G334">
            <v>20322</v>
          </cell>
        </row>
        <row r="335">
          <cell r="B335" t="str">
            <v>MJ6T</v>
          </cell>
          <cell r="C335" t="str">
            <v>MJ 6 T</v>
          </cell>
          <cell r="E335" t="str">
            <v>Unit</v>
          </cell>
          <cell r="F335">
            <v>23803</v>
          </cell>
          <cell r="G335">
            <v>11356</v>
          </cell>
        </row>
        <row r="338">
          <cell r="C338" t="str">
            <v>PENARIKAN HANTARAN JTR u/Kms</v>
          </cell>
        </row>
        <row r="339">
          <cell r="C339" t="str">
            <v>PENARIKAN KAWAT</v>
          </cell>
        </row>
        <row r="340">
          <cell r="B340" t="str">
            <v>rk277</v>
          </cell>
          <cell r="C340" t="str">
            <v>TR 2 x AAAC 70 mm2 + 1 x AAAC 70 mm2</v>
          </cell>
          <cell r="E340" t="str">
            <v>kms</v>
          </cell>
          <cell r="F340">
            <v>26400000</v>
          </cell>
          <cell r="G340">
            <v>3609400</v>
          </cell>
        </row>
        <row r="341">
          <cell r="B341" t="str">
            <v>rk2735</v>
          </cell>
          <cell r="C341" t="str">
            <v>TR 2 x AAAC 70 mm2 + 1 x AAAC 35 mm2</v>
          </cell>
          <cell r="E341" t="str">
            <v>kms</v>
          </cell>
          <cell r="F341">
            <v>22102000</v>
          </cell>
          <cell r="G341">
            <v>3262440</v>
          </cell>
        </row>
        <row r="342">
          <cell r="B342" t="str">
            <v>rk3735</v>
          </cell>
          <cell r="C342" t="str">
            <v>TR 3 x AAAC 70 mm2 + 1 x AAAC 35 mm2</v>
          </cell>
          <cell r="E342" t="str">
            <v>kms</v>
          </cell>
          <cell r="F342">
            <v>30902000</v>
          </cell>
          <cell r="G342">
            <v>4303520</v>
          </cell>
        </row>
        <row r="343">
          <cell r="B343" t="str">
            <v>rk27</v>
          </cell>
          <cell r="C343" t="str">
            <v>TR 2 x AAAC 70 mm2</v>
          </cell>
          <cell r="E343" t="str">
            <v>kms</v>
          </cell>
          <cell r="F343">
            <v>17600000</v>
          </cell>
          <cell r="G343">
            <v>2568320</v>
          </cell>
        </row>
        <row r="344">
          <cell r="B344" t="str">
            <v>rk25535</v>
          </cell>
          <cell r="C344" t="str">
            <v>TR 2 x AAAC 55 mm2 + 1 x AAAC 35 mm2</v>
          </cell>
          <cell r="E344" t="str">
            <v>kms</v>
          </cell>
          <cell r="F344">
            <v>17160000</v>
          </cell>
          <cell r="G344">
            <v>2221160</v>
          </cell>
        </row>
        <row r="345">
          <cell r="B345" t="str">
            <v>rk255</v>
          </cell>
          <cell r="C345" t="str">
            <v>TR 2 x AAAC 55 mm2</v>
          </cell>
          <cell r="E345" t="str">
            <v>kms</v>
          </cell>
          <cell r="F345">
            <v>12658000</v>
          </cell>
          <cell r="G345">
            <v>1874220</v>
          </cell>
        </row>
        <row r="346">
          <cell r="B346" t="str">
            <v>rk235</v>
          </cell>
          <cell r="C346" t="str">
            <v>TR 2 x AAAC 35 mm2</v>
          </cell>
          <cell r="E346" t="str">
            <v>kms</v>
          </cell>
          <cell r="F346">
            <v>9004000</v>
          </cell>
          <cell r="G346">
            <v>1665880</v>
          </cell>
        </row>
        <row r="348">
          <cell r="C348" t="str">
            <v>PENARIKAN KABEL</v>
          </cell>
        </row>
        <row r="349">
          <cell r="B349" t="str">
            <v>TX642</v>
          </cell>
          <cell r="C349" t="str">
            <v>TX # 6, 4, 2</v>
          </cell>
          <cell r="E349" t="str">
            <v>kms</v>
          </cell>
          <cell r="G349">
            <v>1110580</v>
          </cell>
        </row>
        <row r="350">
          <cell r="B350" t="str">
            <v>rl375</v>
          </cell>
          <cell r="C350" t="str">
            <v>NFA2X-T 3 x 70 + N 50 mm2</v>
          </cell>
          <cell r="E350" t="str">
            <v>kms</v>
          </cell>
          <cell r="F350">
            <v>34150000</v>
          </cell>
          <cell r="G350">
            <v>3609400</v>
          </cell>
        </row>
        <row r="351">
          <cell r="B351" t="str">
            <v>rl275</v>
          </cell>
          <cell r="C351" t="str">
            <v>NFA2X-T 2 x 70 + N 50 mm2</v>
          </cell>
          <cell r="E351" t="str">
            <v>kms</v>
          </cell>
          <cell r="F351">
            <v>26500000</v>
          </cell>
          <cell r="G351">
            <v>2915280</v>
          </cell>
        </row>
        <row r="352">
          <cell r="B352" t="str">
            <v>rl2355</v>
          </cell>
          <cell r="C352" t="str">
            <v>NFA2X-T 2 x 35 + N 50 mm2</v>
          </cell>
          <cell r="E352" t="str">
            <v>kms</v>
          </cell>
          <cell r="G352">
            <v>1874220</v>
          </cell>
        </row>
        <row r="353">
          <cell r="B353" t="str">
            <v>rl3535</v>
          </cell>
          <cell r="C353" t="str">
            <v>NFA2X-T 3 x 50 + N 35 mm2</v>
          </cell>
          <cell r="E353" t="str">
            <v>kms</v>
          </cell>
          <cell r="G353">
            <v>2568320</v>
          </cell>
        </row>
        <row r="354">
          <cell r="B354" t="str">
            <v>rl22525</v>
          </cell>
          <cell r="C354" t="str">
            <v>NFA2X-T 2 x 25 + N 25 mm2</v>
          </cell>
          <cell r="E354" t="str">
            <v>kms</v>
          </cell>
          <cell r="G354">
            <v>1874220</v>
          </cell>
        </row>
        <row r="356">
          <cell r="C356" t="str">
            <v>PENARIKAN SAMBUNGAN RUMAH (SR)</v>
          </cell>
        </row>
        <row r="357">
          <cell r="B357" t="str">
            <v>sr1</v>
          </cell>
          <cell r="C357" t="str">
            <v>SR 1 PHASA</v>
          </cell>
          <cell r="E357" t="str">
            <v>Unit</v>
          </cell>
          <cell r="G357">
            <v>19122</v>
          </cell>
        </row>
        <row r="358">
          <cell r="B358" t="str">
            <v>sr3</v>
          </cell>
          <cell r="C358" t="str">
            <v>SR 3 PHASA</v>
          </cell>
          <cell r="E358" t="str">
            <v>Unit</v>
          </cell>
          <cell r="G358">
            <v>45951</v>
          </cell>
        </row>
        <row r="359">
          <cell r="B359" t="str">
            <v>kapp4</v>
          </cell>
          <cell r="C359" t="str">
            <v>Kotak APP TR Type IV Tanpa Topi, lengkap</v>
          </cell>
          <cell r="E359" t="str">
            <v>Unit</v>
          </cell>
          <cell r="F359">
            <v>4534444</v>
          </cell>
        </row>
        <row r="360">
          <cell r="B360" t="str">
            <v>kapp1a</v>
          </cell>
          <cell r="C360" t="str">
            <v>Kotak APP TR Type I A Single tarif, lengkap</v>
          </cell>
          <cell r="E360" t="str">
            <v>Unit</v>
          </cell>
          <cell r="F360">
            <v>5596800</v>
          </cell>
        </row>
        <row r="361">
          <cell r="B361" t="str">
            <v>kappdt</v>
          </cell>
          <cell r="C361" t="str">
            <v>Kotak APP TR Double tarif, lengkap</v>
          </cell>
          <cell r="E361" t="str">
            <v>Unit</v>
          </cell>
          <cell r="F361">
            <v>5804089</v>
          </cell>
        </row>
        <row r="362">
          <cell r="B362" t="str">
            <v>kapptm</v>
          </cell>
          <cell r="C362" t="str">
            <v>Kotak APP TM, lengkap</v>
          </cell>
          <cell r="E362" t="str">
            <v>Unit</v>
          </cell>
          <cell r="F362">
            <v>5389511</v>
          </cell>
        </row>
        <row r="363">
          <cell r="B363" t="str">
            <v>rl375sr</v>
          </cell>
          <cell r="C363" t="str">
            <v>NFA2X-T 3 x 70 + N 50 mm2</v>
          </cell>
          <cell r="E363" t="str">
            <v>Mtr</v>
          </cell>
          <cell r="F363">
            <v>34150</v>
          </cell>
        </row>
        <row r="364">
          <cell r="B364" t="str">
            <v>rl275sr</v>
          </cell>
          <cell r="C364" t="str">
            <v>NFA2X-T 2 x 70 + N 50 mm2</v>
          </cell>
          <cell r="E364" t="str">
            <v>Mtr</v>
          </cell>
          <cell r="F364">
            <v>26500</v>
          </cell>
        </row>
        <row r="365">
          <cell r="B365" t="str">
            <v>rl2355sr</v>
          </cell>
          <cell r="C365" t="str">
            <v>NFA2X-T 2 x 35 + N 50 mm2</v>
          </cell>
          <cell r="E365" t="str">
            <v>Mtr</v>
          </cell>
          <cell r="F365">
            <v>17220</v>
          </cell>
        </row>
        <row r="366">
          <cell r="B366" t="str">
            <v>rl3535sr</v>
          </cell>
          <cell r="C366" t="str">
            <v>NFA2X-T 3 x 50 + N 35 mm2</v>
          </cell>
          <cell r="E366" t="str">
            <v>Mtr</v>
          </cell>
          <cell r="F366">
            <v>21600</v>
          </cell>
        </row>
        <row r="367">
          <cell r="B367" t="str">
            <v>rl425sr</v>
          </cell>
          <cell r="C367" t="str">
            <v>NFA2X-T 4 x 25 mm2</v>
          </cell>
          <cell r="E367" t="str">
            <v>Mtr</v>
          </cell>
          <cell r="F367">
            <v>13729</v>
          </cell>
        </row>
        <row r="368">
          <cell r="B368" t="str">
            <v>rl416sr</v>
          </cell>
          <cell r="C368" t="str">
            <v>NFA2X-T 4 x 16 mm2</v>
          </cell>
          <cell r="E368" t="str">
            <v>Mtr</v>
          </cell>
          <cell r="F368">
            <v>10235</v>
          </cell>
        </row>
        <row r="369">
          <cell r="C369" t="str">
            <v>UPAH BORONGAN PEMASANGAN TRAFO DAN</v>
          </cell>
        </row>
        <row r="370">
          <cell r="C370" t="str">
            <v>KONSTRUKSI</v>
          </cell>
        </row>
        <row r="371">
          <cell r="B371" t="str">
            <v>t25</v>
          </cell>
          <cell r="C371" t="str">
            <v>Trafo 1 Phasa 25 KVA</v>
          </cell>
          <cell r="E371" t="str">
            <v>Unit</v>
          </cell>
          <cell r="G371">
            <v>258716</v>
          </cell>
        </row>
        <row r="372">
          <cell r="B372" t="str">
            <v>t50</v>
          </cell>
          <cell r="C372" t="str">
            <v>Trafo 1 Phasa 50 KVA</v>
          </cell>
          <cell r="E372" t="str">
            <v>Unit</v>
          </cell>
          <cell r="F372">
            <v>20450000</v>
          </cell>
          <cell r="G372">
            <v>258716</v>
          </cell>
        </row>
        <row r="373">
          <cell r="B373" t="str">
            <v>t350</v>
          </cell>
          <cell r="C373" t="str">
            <v>Trafo 3 Phasa 50 KVA 1 tiang (SG/CG 312 A)</v>
          </cell>
          <cell r="E373" t="str">
            <v>Unit</v>
          </cell>
          <cell r="F373">
            <v>27300000</v>
          </cell>
          <cell r="G373">
            <v>905505</v>
          </cell>
        </row>
        <row r="374">
          <cell r="B374" t="str">
            <v>t3100</v>
          </cell>
          <cell r="C374" t="str">
            <v>Trafo 3 Phasa 100 KVA 1 tiang (SG/CG 312 A)</v>
          </cell>
          <cell r="E374" t="str">
            <v>Unit</v>
          </cell>
          <cell r="F374">
            <v>29000000</v>
          </cell>
          <cell r="G374">
            <v>905505</v>
          </cell>
        </row>
        <row r="375">
          <cell r="B375" t="str">
            <v>t3502</v>
          </cell>
          <cell r="C375" t="str">
            <v>Trafo 3 Phasa 50 KVA 2 tiang (SG/CG 313A)</v>
          </cell>
          <cell r="E375" t="str">
            <v>Unit</v>
          </cell>
          <cell r="F375">
            <v>27300000</v>
          </cell>
          <cell r="G375">
            <v>1099541</v>
          </cell>
        </row>
        <row r="376">
          <cell r="B376" t="str">
            <v>t31002</v>
          </cell>
          <cell r="C376" t="str">
            <v>Trafo 3 Phasa 100 KVA 2 tiang (SG/CG 313A)</v>
          </cell>
          <cell r="E376" t="str">
            <v>Unit</v>
          </cell>
          <cell r="F376">
            <v>29000000</v>
          </cell>
          <cell r="G376">
            <v>2625964</v>
          </cell>
        </row>
        <row r="377">
          <cell r="B377" t="str">
            <v>t31601</v>
          </cell>
          <cell r="C377" t="str">
            <v>Trafo 3 Phasa 160 KVA 2 tiang (SG/CG 313-A)</v>
          </cell>
          <cell r="E377" t="str">
            <v>Unit</v>
          </cell>
          <cell r="F377">
            <v>34500000</v>
          </cell>
          <cell r="G377">
            <v>2884679</v>
          </cell>
        </row>
        <row r="378">
          <cell r="B378" t="str">
            <v>t31602</v>
          </cell>
          <cell r="C378" t="str">
            <v>Trafo 3 Phasa 160 KVA 2 tiang (SG/CG 313A)</v>
          </cell>
          <cell r="E378" t="str">
            <v>Unit</v>
          </cell>
          <cell r="F378">
            <v>34500000</v>
          </cell>
          <cell r="G378">
            <v>2884679</v>
          </cell>
        </row>
        <row r="379">
          <cell r="B379" t="str">
            <v>t32002</v>
          </cell>
          <cell r="C379" t="str">
            <v>Trafo 3 Phasa 200 KVA 2 tiang (SG/CG 313A)</v>
          </cell>
          <cell r="E379" t="str">
            <v>Unit</v>
          </cell>
          <cell r="F379">
            <v>56800000</v>
          </cell>
          <cell r="G379">
            <v>3143395</v>
          </cell>
        </row>
        <row r="380">
          <cell r="B380" t="str">
            <v>t32502</v>
          </cell>
          <cell r="C380" t="str">
            <v>Trafo 3 Phasa 250 KVA 2 tiang (SG/CG 313A)</v>
          </cell>
          <cell r="E380" t="str">
            <v>Unit</v>
          </cell>
          <cell r="F380">
            <v>59724000</v>
          </cell>
          <cell r="G380">
            <v>3457735</v>
          </cell>
        </row>
        <row r="381">
          <cell r="E381" t="str">
            <v>Unit</v>
          </cell>
        </row>
        <row r="382">
          <cell r="B382" t="str">
            <v>CG10550</v>
          </cell>
          <cell r="C382" t="str">
            <v xml:space="preserve"> CG105 - 50</v>
          </cell>
          <cell r="E382" t="str">
            <v>Unit</v>
          </cell>
          <cell r="F382">
            <v>1117960</v>
          </cell>
        </row>
        <row r="383">
          <cell r="B383" t="str">
            <v>CG312B50</v>
          </cell>
          <cell r="C383" t="str">
            <v xml:space="preserve"> CG312 - A ( Trafo 50 kVA 3 Ph 1 Tiang )</v>
          </cell>
          <cell r="E383" t="str">
            <v>Unit</v>
          </cell>
          <cell r="F383">
            <v>9777318.8920000046</v>
          </cell>
        </row>
        <row r="384">
          <cell r="B384" t="str">
            <v>CG312B100</v>
          </cell>
          <cell r="C384" t="str">
            <v xml:space="preserve"> CG312 - A ( Trafo 100 kVA 3 Ph 1 Tiang )</v>
          </cell>
          <cell r="E384" t="str">
            <v>Unit</v>
          </cell>
          <cell r="F384">
            <v>9777318.8920000046</v>
          </cell>
        </row>
        <row r="385">
          <cell r="B385" t="str">
            <v>CG313100</v>
          </cell>
          <cell r="C385" t="str">
            <v xml:space="preserve"> CG 313A ( Trafo 100 kVA 3 Ph 2 Tiang )</v>
          </cell>
          <cell r="E385" t="str">
            <v>Unit</v>
          </cell>
          <cell r="F385">
            <v>8211797</v>
          </cell>
        </row>
        <row r="386">
          <cell r="B386" t="str">
            <v>CG313160</v>
          </cell>
          <cell r="C386" t="str">
            <v xml:space="preserve"> CG 313A ( Trafo 160 kVA 3 Ph 2 Tiang )</v>
          </cell>
          <cell r="E386" t="str">
            <v>Unit</v>
          </cell>
          <cell r="F386">
            <v>8211797</v>
          </cell>
        </row>
        <row r="387">
          <cell r="B387" t="str">
            <v>CG313200</v>
          </cell>
          <cell r="C387" t="str">
            <v xml:space="preserve"> CG 313A ( Trafo 200 Kva 3 Ph 2 Tiang )</v>
          </cell>
          <cell r="E387" t="str">
            <v>Unit</v>
          </cell>
          <cell r="F387">
            <v>8211797</v>
          </cell>
        </row>
        <row r="388">
          <cell r="E388" t="str">
            <v>Unit</v>
          </cell>
        </row>
        <row r="389">
          <cell r="C389" t="str">
            <v>UPAH BORONGAN PEKERJAAN KABEL TANAH</v>
          </cell>
          <cell r="E389" t="str">
            <v>Unit</v>
          </cell>
        </row>
        <row r="390">
          <cell r="B390" t="str">
            <v>tk395id</v>
          </cell>
          <cell r="C390" t="str">
            <v>Terminating Kabel 3 x 95 mm2 ID</v>
          </cell>
          <cell r="E390" t="str">
            <v>Unit</v>
          </cell>
          <cell r="F390">
            <v>2400000</v>
          </cell>
          <cell r="G390">
            <v>395555.01500000001</v>
          </cell>
        </row>
        <row r="391">
          <cell r="B391" t="str">
            <v>tk395od</v>
          </cell>
          <cell r="C391" t="str">
            <v>Terminating Kabel 3 x 95 mm2 OD</v>
          </cell>
          <cell r="E391" t="str">
            <v>Unit</v>
          </cell>
          <cell r="F391">
            <v>2700000</v>
          </cell>
          <cell r="G391">
            <v>458170.41650000005</v>
          </cell>
        </row>
        <row r="392">
          <cell r="B392" t="str">
            <v>tk324id</v>
          </cell>
          <cell r="C392" t="str">
            <v>Terminating Kabel 3 x 240 mm2 ID</v>
          </cell>
          <cell r="E392" t="str">
            <v>Unit</v>
          </cell>
          <cell r="F392">
            <v>2750000</v>
          </cell>
          <cell r="G392">
            <v>395555.01500000001</v>
          </cell>
        </row>
        <row r="393">
          <cell r="B393" t="str">
            <v>tk1300id</v>
          </cell>
          <cell r="C393" t="str">
            <v>Terminating Kabel 1 x 300 mm2 ID</v>
          </cell>
          <cell r="E393" t="str">
            <v>Unit</v>
          </cell>
          <cell r="F393">
            <v>1950000</v>
          </cell>
          <cell r="G393">
            <v>131850.80800000002</v>
          </cell>
        </row>
        <row r="394">
          <cell r="B394" t="str">
            <v>tk1300od</v>
          </cell>
          <cell r="C394" t="str">
            <v>Terminating Kabel 1 x 300 mm2 OD</v>
          </cell>
          <cell r="E394" t="str">
            <v>Unit</v>
          </cell>
          <cell r="F394">
            <v>2150000</v>
          </cell>
          <cell r="G394">
            <v>152723.90400000001</v>
          </cell>
        </row>
        <row r="395">
          <cell r="B395" t="str">
            <v>tk324od</v>
          </cell>
          <cell r="C395" t="str">
            <v>Terminating Kabel 3 x 240 mm2 OD</v>
          </cell>
          <cell r="E395" t="str">
            <v>Unit</v>
          </cell>
          <cell r="F395">
            <v>3300000</v>
          </cell>
          <cell r="G395">
            <v>458170.41650000005</v>
          </cell>
        </row>
        <row r="396">
          <cell r="B396" t="str">
            <v>skb240</v>
          </cell>
          <cell r="C396" t="str">
            <v>Sepatu Kabel Bimetal 240 - 300 mm2 (2 lubang)</v>
          </cell>
          <cell r="E396" t="str">
            <v>Bh</v>
          </cell>
          <cell r="F396">
            <v>95323</v>
          </cell>
          <cell r="G396">
            <v>7400.9249999999993</v>
          </cell>
        </row>
        <row r="397">
          <cell r="B397" t="str">
            <v>skb1502</v>
          </cell>
          <cell r="C397" t="str">
            <v>Sepatu Kabel Bimetal 150 mm2 (2 lubang)</v>
          </cell>
          <cell r="E397" t="str">
            <v>Bh</v>
          </cell>
          <cell r="F397">
            <v>72792</v>
          </cell>
          <cell r="G397">
            <v>5978.7325000000001</v>
          </cell>
        </row>
        <row r="398">
          <cell r="B398" t="str">
            <v>xlpe324</v>
          </cell>
          <cell r="C398" t="str">
            <v>Kabel XLPE 3 x 240 mm2 (Three Core)</v>
          </cell>
          <cell r="E398" t="str">
            <v>Mtr</v>
          </cell>
          <cell r="F398">
            <v>360000</v>
          </cell>
          <cell r="G398">
            <v>14228.476500000001</v>
          </cell>
        </row>
        <row r="399">
          <cell r="B399" t="str">
            <v>nyy50</v>
          </cell>
          <cell r="C399" t="str">
            <v>Kabel NYY 1 x 50 mm2</v>
          </cell>
          <cell r="E399" t="str">
            <v>Mtr</v>
          </cell>
          <cell r="F399">
            <v>34584</v>
          </cell>
          <cell r="G399">
            <v>857.62100000000009</v>
          </cell>
        </row>
        <row r="400">
          <cell r="B400" t="str">
            <v>nyy150</v>
          </cell>
          <cell r="C400" t="str">
            <v>Kabel NYY 1 x 150 mm2</v>
          </cell>
          <cell r="E400" t="str">
            <v>Mtr</v>
          </cell>
          <cell r="F400">
            <v>124095</v>
          </cell>
          <cell r="G400">
            <v>857.62100000000009</v>
          </cell>
        </row>
        <row r="401">
          <cell r="B401" t="str">
            <v>kb44</v>
          </cell>
          <cell r="C401" t="str">
            <v xml:space="preserve"> Kabel NYY/NYFGbY 4x 4 mm</v>
          </cell>
          <cell r="E401" t="str">
            <v>Mtr1</v>
          </cell>
          <cell r="F401">
            <v>22052</v>
          </cell>
        </row>
        <row r="402">
          <cell r="B402" t="str">
            <v>kb450</v>
          </cell>
          <cell r="C402" t="str">
            <v xml:space="preserve"> Kabel NYY/NYFGbY 4x 50 mm</v>
          </cell>
          <cell r="E402" t="str">
            <v>Mtr1</v>
          </cell>
          <cell r="F402">
            <v>161320</v>
          </cell>
        </row>
        <row r="403">
          <cell r="B403" t="str">
            <v>kb470</v>
          </cell>
          <cell r="C403" t="str">
            <v xml:space="preserve"> Kabel NYY/NYFGbY 4x 70 mm</v>
          </cell>
          <cell r="E403" t="str">
            <v>Mtr1</v>
          </cell>
          <cell r="F403">
            <v>281500</v>
          </cell>
        </row>
        <row r="404">
          <cell r="B404" t="str">
            <v>kb495</v>
          </cell>
          <cell r="C404" t="str">
            <v xml:space="preserve"> Kabel NYY/NYFGbY 4x 95 mm</v>
          </cell>
          <cell r="E404" t="str">
            <v>Mtr1</v>
          </cell>
          <cell r="F404">
            <v>305800</v>
          </cell>
        </row>
        <row r="405">
          <cell r="B405" t="str">
            <v>kb4120</v>
          </cell>
          <cell r="C405" t="str">
            <v xml:space="preserve"> Kabel NYY/NYFGbY 4x 120 mm</v>
          </cell>
          <cell r="E405" t="str">
            <v>Mtr1</v>
          </cell>
          <cell r="F405">
            <v>475000</v>
          </cell>
        </row>
        <row r="406">
          <cell r="B406" t="str">
            <v>kb4150</v>
          </cell>
          <cell r="C406" t="str">
            <v xml:space="preserve"> Kabel NYY/NYFGbY 4x 150 mm</v>
          </cell>
          <cell r="E406" t="str">
            <v>Mtr1</v>
          </cell>
          <cell r="F406">
            <v>592000</v>
          </cell>
        </row>
        <row r="407">
          <cell r="B407" t="str">
            <v>kb4185</v>
          </cell>
          <cell r="C407" t="str">
            <v xml:space="preserve"> Kabel NYY/NYFGbY 4x 185 mm</v>
          </cell>
          <cell r="E407" t="str">
            <v>Mtr1</v>
          </cell>
          <cell r="F407">
            <v>725000</v>
          </cell>
        </row>
        <row r="409">
          <cell r="C409" t="str">
            <v>SEPATU KABEL</v>
          </cell>
        </row>
        <row r="410">
          <cell r="B410" t="str">
            <v>skb50</v>
          </cell>
          <cell r="C410" t="str">
            <v>Sepatu Kabel AL/CU 50</v>
          </cell>
          <cell r="E410" t="str">
            <v>Bh</v>
          </cell>
          <cell r="F410">
            <v>34000</v>
          </cell>
          <cell r="G410">
            <v>5978.7325000000001</v>
          </cell>
        </row>
        <row r="411">
          <cell r="B411" t="str">
            <v>skb70</v>
          </cell>
          <cell r="C411" t="str">
            <v>Sepatu Kabel AL/CU 70</v>
          </cell>
          <cell r="E411" t="str">
            <v>Bh</v>
          </cell>
          <cell r="F411">
            <v>34000</v>
          </cell>
          <cell r="G411">
            <v>5978.7325000000001</v>
          </cell>
        </row>
        <row r="412">
          <cell r="B412" t="str">
            <v>skb95</v>
          </cell>
          <cell r="C412" t="str">
            <v>Sepatu Kabel AL/CU 95</v>
          </cell>
          <cell r="E412" t="str">
            <v>Bh</v>
          </cell>
          <cell r="F412">
            <v>42600</v>
          </cell>
          <cell r="G412">
            <v>5978.7325000000001</v>
          </cell>
        </row>
        <row r="413">
          <cell r="B413" t="str">
            <v>skb150</v>
          </cell>
          <cell r="C413" t="str">
            <v>Sepatu Kabel AL/CU 150</v>
          </cell>
          <cell r="E413" t="str">
            <v>Bh</v>
          </cell>
          <cell r="F413">
            <v>52400</v>
          </cell>
          <cell r="G413">
            <v>5978.7325000000001</v>
          </cell>
        </row>
        <row r="414">
          <cell r="B414" t="str">
            <v>skb185</v>
          </cell>
          <cell r="C414" t="str">
            <v>Sepatu Kabel AL/CU 185</v>
          </cell>
          <cell r="E414" t="str">
            <v>Bh</v>
          </cell>
          <cell r="F414">
            <v>107101</v>
          </cell>
          <cell r="G414">
            <v>5978.7325000000001</v>
          </cell>
        </row>
        <row r="415">
          <cell r="B415" t="str">
            <v>skb240</v>
          </cell>
          <cell r="C415" t="str">
            <v>Sepatu Kabel AL/CU 240</v>
          </cell>
          <cell r="E415" t="str">
            <v>Bh</v>
          </cell>
          <cell r="F415">
            <v>108300</v>
          </cell>
          <cell r="G415">
            <v>5978.7325000000001</v>
          </cell>
        </row>
        <row r="416">
          <cell r="B416" t="str">
            <v>skb50cu</v>
          </cell>
          <cell r="C416" t="str">
            <v>Sepatu Kabel CU/CU 50</v>
          </cell>
          <cell r="E416" t="str">
            <v>Bh</v>
          </cell>
          <cell r="F416">
            <v>31540</v>
          </cell>
          <cell r="G416">
            <v>5978.7325000000001</v>
          </cell>
        </row>
        <row r="417">
          <cell r="B417" t="str">
            <v>skb70cu</v>
          </cell>
          <cell r="C417" t="str">
            <v>Sepatu Kabel CU/CU 70</v>
          </cell>
          <cell r="E417" t="str">
            <v>Bh</v>
          </cell>
          <cell r="F417">
            <v>42560</v>
          </cell>
          <cell r="G417">
            <v>5978.7325000000001</v>
          </cell>
        </row>
        <row r="418">
          <cell r="B418" t="str">
            <v>skb95cu</v>
          </cell>
          <cell r="C418" t="str">
            <v>Sepatu Kabel CU/CU 95</v>
          </cell>
          <cell r="E418" t="str">
            <v>Bh</v>
          </cell>
          <cell r="F418">
            <v>54340</v>
          </cell>
          <cell r="G418">
            <v>5978.7325000000001</v>
          </cell>
        </row>
        <row r="419">
          <cell r="B419" t="str">
            <v>skb120cu</v>
          </cell>
          <cell r="C419" t="str">
            <v>Sepatu Kabel CU/CU 120</v>
          </cell>
          <cell r="E419" t="str">
            <v>Bh</v>
          </cell>
          <cell r="F419">
            <v>68780</v>
          </cell>
          <cell r="G419">
            <v>5978.7325000000001</v>
          </cell>
        </row>
        <row r="420">
          <cell r="B420" t="str">
            <v>skb150cu</v>
          </cell>
          <cell r="C420" t="str">
            <v>Sepatu Kabel CU/CU 150</v>
          </cell>
          <cell r="E420" t="str">
            <v>Bh</v>
          </cell>
          <cell r="F420">
            <v>89680</v>
          </cell>
          <cell r="G420">
            <v>5978.7325000000001</v>
          </cell>
        </row>
        <row r="421">
          <cell r="B421" t="str">
            <v>skb185cu</v>
          </cell>
          <cell r="C421" t="str">
            <v>Sepatu Kabel CU/CU 185</v>
          </cell>
          <cell r="E421" t="str">
            <v>Bh</v>
          </cell>
          <cell r="F421">
            <v>147440</v>
          </cell>
          <cell r="G421">
            <v>5978.7325000000001</v>
          </cell>
        </row>
        <row r="422">
          <cell r="B422" t="str">
            <v>skb240cu</v>
          </cell>
          <cell r="C422" t="str">
            <v>Sepatu Kabel CU/CU 240</v>
          </cell>
          <cell r="E422" t="str">
            <v>Bh</v>
          </cell>
          <cell r="F422">
            <v>72792</v>
          </cell>
          <cell r="G422">
            <v>5978.7325000000001</v>
          </cell>
        </row>
        <row r="423">
          <cell r="C423" t="str">
            <v xml:space="preserve">  Bongkar</v>
          </cell>
        </row>
        <row r="424">
          <cell r="B424" t="str">
            <v>bSC1</v>
          </cell>
          <cell r="C424" t="str">
            <v xml:space="preserve">    Bongkar SC 1</v>
          </cell>
          <cell r="E424" t="str">
            <v>Unit</v>
          </cell>
        </row>
        <row r="425">
          <cell r="B425" t="str">
            <v>bSC1A</v>
          </cell>
          <cell r="C425" t="str">
            <v xml:space="preserve">    Bongkar SC 1 - A</v>
          </cell>
          <cell r="E425" t="str">
            <v>Unit</v>
          </cell>
        </row>
        <row r="426">
          <cell r="B426" t="str">
            <v>bSC1B</v>
          </cell>
          <cell r="C426" t="str">
            <v xml:space="preserve">    Bongkar SC 1 - B</v>
          </cell>
          <cell r="E426" t="str">
            <v>Unit</v>
          </cell>
        </row>
        <row r="427">
          <cell r="B427" t="str">
            <v>bSC1C</v>
          </cell>
          <cell r="C427" t="str">
            <v xml:space="preserve">    Bongkar SC 1 - C</v>
          </cell>
          <cell r="E427" t="str">
            <v>Unit</v>
          </cell>
        </row>
        <row r="428">
          <cell r="B428" t="str">
            <v>bSC2</v>
          </cell>
          <cell r="C428" t="str">
            <v xml:space="preserve">    Bongkar SC 2 </v>
          </cell>
          <cell r="E428" t="str">
            <v>Unit</v>
          </cell>
        </row>
        <row r="429">
          <cell r="B429" t="str">
            <v>bSC2A</v>
          </cell>
          <cell r="C429" t="str">
            <v xml:space="preserve">    Bongkar SC 2 - A</v>
          </cell>
          <cell r="E429" t="str">
            <v>Unit</v>
          </cell>
        </row>
        <row r="430">
          <cell r="B430" t="str">
            <v>bSC21</v>
          </cell>
          <cell r="C430" t="str">
            <v xml:space="preserve">    Bongkar SC 2 - 1</v>
          </cell>
          <cell r="E430" t="str">
            <v>Unit</v>
          </cell>
        </row>
        <row r="431">
          <cell r="B431" t="str">
            <v>bSC3</v>
          </cell>
          <cell r="C431" t="str">
            <v xml:space="preserve">    Bongkar SC 3</v>
          </cell>
          <cell r="E431" t="str">
            <v>Unit</v>
          </cell>
        </row>
        <row r="432">
          <cell r="B432" t="str">
            <v>bSC7</v>
          </cell>
          <cell r="C432" t="str">
            <v xml:space="preserve">    Bongkar SC 7</v>
          </cell>
          <cell r="E432" t="str">
            <v>Unit</v>
          </cell>
        </row>
        <row r="433">
          <cell r="B433" t="str">
            <v>bSC7A</v>
          </cell>
          <cell r="C433" t="str">
            <v xml:space="preserve">    Bongkar SC 7 - A</v>
          </cell>
          <cell r="E433" t="str">
            <v>Unit</v>
          </cell>
        </row>
        <row r="434">
          <cell r="B434" t="str">
            <v>bSC8</v>
          </cell>
          <cell r="C434" t="str">
            <v xml:space="preserve">    Bongkar SC 8</v>
          </cell>
          <cell r="E434" t="str">
            <v>Unit</v>
          </cell>
        </row>
        <row r="435">
          <cell r="B435" t="str">
            <v>bSC8A</v>
          </cell>
          <cell r="C435" t="str">
            <v xml:space="preserve">    Bongkar SC 8 - A</v>
          </cell>
          <cell r="E435" t="str">
            <v>Unit</v>
          </cell>
        </row>
        <row r="436">
          <cell r="B436" t="str">
            <v>bSC8B</v>
          </cell>
          <cell r="C436" t="str">
            <v xml:space="preserve">    Bongkar SC 8 - B</v>
          </cell>
          <cell r="E436" t="str">
            <v>Unit</v>
          </cell>
        </row>
        <row r="437">
          <cell r="B437" t="str">
            <v>bSC9</v>
          </cell>
          <cell r="C437" t="str">
            <v xml:space="preserve">    Bongkar SC 9</v>
          </cell>
          <cell r="E437" t="str">
            <v>Unit</v>
          </cell>
        </row>
        <row r="438">
          <cell r="B438" t="str">
            <v>bSC10</v>
          </cell>
          <cell r="C438" t="str">
            <v xml:space="preserve">    Bongkar SC 10</v>
          </cell>
          <cell r="E438" t="str">
            <v>Unit</v>
          </cell>
        </row>
        <row r="439">
          <cell r="B439" t="str">
            <v>bSC11</v>
          </cell>
          <cell r="C439" t="str">
            <v xml:space="preserve">    Bongkar SC 11</v>
          </cell>
          <cell r="E439" t="str">
            <v>Unit</v>
          </cell>
        </row>
        <row r="440">
          <cell r="B440" t="str">
            <v>bSC12</v>
          </cell>
          <cell r="C440" t="str">
            <v xml:space="preserve">    Bongkar SC 12</v>
          </cell>
          <cell r="E440" t="str">
            <v>Unit</v>
          </cell>
        </row>
        <row r="441">
          <cell r="B441" t="str">
            <v>bCC1</v>
          </cell>
          <cell r="C441" t="str">
            <v xml:space="preserve">    Bongkar CC 1</v>
          </cell>
          <cell r="E441" t="str">
            <v>Unit</v>
          </cell>
        </row>
        <row r="442">
          <cell r="B442" t="str">
            <v>bCC11</v>
          </cell>
          <cell r="C442" t="str">
            <v xml:space="preserve">    Bongkar CC 1 - 1</v>
          </cell>
          <cell r="E442" t="str">
            <v>Unit</v>
          </cell>
        </row>
        <row r="443">
          <cell r="B443" t="str">
            <v>bCC1A</v>
          </cell>
          <cell r="C443" t="str">
            <v xml:space="preserve">    Bongkar CC 1 - A</v>
          </cell>
          <cell r="E443" t="str">
            <v>Unit</v>
          </cell>
        </row>
        <row r="444">
          <cell r="B444" t="str">
            <v>bCC1C</v>
          </cell>
          <cell r="C444" t="str">
            <v xml:space="preserve">    Bongkar CC 1 - C</v>
          </cell>
          <cell r="E444" t="str">
            <v>Unit</v>
          </cell>
        </row>
        <row r="445">
          <cell r="B445" t="str">
            <v>bCC2</v>
          </cell>
          <cell r="C445" t="str">
            <v xml:space="preserve">    Bongkar CC 2 </v>
          </cell>
          <cell r="E445" t="str">
            <v>Unit</v>
          </cell>
        </row>
        <row r="446">
          <cell r="B446" t="str">
            <v>bCC2A</v>
          </cell>
          <cell r="C446" t="str">
            <v xml:space="preserve">    Bongkar CC 2 - A</v>
          </cell>
          <cell r="E446" t="str">
            <v>Unit</v>
          </cell>
        </row>
        <row r="447">
          <cell r="B447" t="str">
            <v>bCC21</v>
          </cell>
          <cell r="C447" t="str">
            <v xml:space="preserve">    Bongkar CC 2 - 1</v>
          </cell>
          <cell r="E447" t="str">
            <v>Unit</v>
          </cell>
        </row>
        <row r="448">
          <cell r="B448" t="str">
            <v>bCC3</v>
          </cell>
          <cell r="C448" t="str">
            <v xml:space="preserve">    Bongkar CC 3</v>
          </cell>
          <cell r="E448" t="str">
            <v>Unit</v>
          </cell>
        </row>
        <row r="449">
          <cell r="B449" t="str">
            <v>bCC7</v>
          </cell>
          <cell r="C449" t="str">
            <v xml:space="preserve">    Bongkar CC 7</v>
          </cell>
          <cell r="E449" t="str">
            <v>Unit</v>
          </cell>
        </row>
        <row r="450">
          <cell r="B450" t="str">
            <v>bCC7A</v>
          </cell>
          <cell r="C450" t="str">
            <v xml:space="preserve">    Bongkar CC 7 - A</v>
          </cell>
          <cell r="E450" t="str">
            <v>Unit</v>
          </cell>
        </row>
        <row r="451">
          <cell r="B451" t="str">
            <v>bCC8</v>
          </cell>
          <cell r="C451" t="str">
            <v xml:space="preserve">    Bongkar CC 8</v>
          </cell>
          <cell r="E451" t="str">
            <v>Unit</v>
          </cell>
        </row>
        <row r="452">
          <cell r="B452" t="str">
            <v>bCC8A</v>
          </cell>
          <cell r="C452" t="str">
            <v xml:space="preserve">    Bongkar CC 8 - A</v>
          </cell>
          <cell r="E452" t="str">
            <v>Unit</v>
          </cell>
        </row>
        <row r="453">
          <cell r="B453" t="str">
            <v>bCC8B</v>
          </cell>
          <cell r="C453" t="str">
            <v xml:space="preserve">    Bongkar CC 8 - B</v>
          </cell>
          <cell r="E453" t="str">
            <v>Unit</v>
          </cell>
        </row>
        <row r="454">
          <cell r="B454" t="str">
            <v>bCC9</v>
          </cell>
          <cell r="C454" t="str">
            <v xml:space="preserve">    Bongkar CC 9</v>
          </cell>
          <cell r="E454" t="str">
            <v>Unit</v>
          </cell>
        </row>
        <row r="455">
          <cell r="B455" t="str">
            <v>bCC10</v>
          </cell>
          <cell r="C455" t="str">
            <v xml:space="preserve">    Bongkar CC 10</v>
          </cell>
          <cell r="E455" t="str">
            <v>Unit</v>
          </cell>
        </row>
        <row r="456">
          <cell r="B456" t="str">
            <v>bCC11</v>
          </cell>
          <cell r="C456" t="str">
            <v xml:space="preserve">    Bongkar CC 11</v>
          </cell>
          <cell r="E456" t="str">
            <v>Unit</v>
          </cell>
        </row>
        <row r="458">
          <cell r="B458" t="str">
            <v>bSM211</v>
          </cell>
          <cell r="C458" t="str">
            <v xml:space="preserve">    Bongkar SM 2 - 11</v>
          </cell>
          <cell r="E458" t="str">
            <v>Unit</v>
          </cell>
        </row>
        <row r="459">
          <cell r="B459" t="str">
            <v>bCM211</v>
          </cell>
          <cell r="C459" t="str">
            <v xml:space="preserve">    Bongkar CM 2 - 11</v>
          </cell>
          <cell r="E459" t="str">
            <v>Unit</v>
          </cell>
        </row>
        <row r="460">
          <cell r="B460" t="str">
            <v>bCM211M</v>
          </cell>
          <cell r="C460" t="str">
            <v xml:space="preserve">    Bongkar CM 2 - 11 M</v>
          </cell>
          <cell r="E460" t="str">
            <v>Unit</v>
          </cell>
        </row>
        <row r="461">
          <cell r="B461" t="str">
            <v>bCM212</v>
          </cell>
          <cell r="C461" t="str">
            <v xml:space="preserve">    Bongkar CM 2 - 12</v>
          </cell>
          <cell r="E461" t="str">
            <v>Unit</v>
          </cell>
        </row>
        <row r="462">
          <cell r="B462" t="str">
            <v>bCM212A</v>
          </cell>
          <cell r="C462" t="str">
            <v xml:space="preserve">    Bongkar CM 2 - 12A</v>
          </cell>
          <cell r="E462" t="str">
            <v>Unit</v>
          </cell>
        </row>
        <row r="463">
          <cell r="B463" t="str">
            <v>bCM215</v>
          </cell>
          <cell r="C463" t="str">
            <v xml:space="preserve">    Bongkar CM 2 - 15</v>
          </cell>
          <cell r="E463" t="str">
            <v>Unit</v>
          </cell>
        </row>
        <row r="464">
          <cell r="B464" t="str">
            <v>bCM34</v>
          </cell>
          <cell r="C464" t="str">
            <v xml:space="preserve">    Bongkar CM 3 - 4</v>
          </cell>
          <cell r="E464" t="str">
            <v>Unit</v>
          </cell>
        </row>
        <row r="465">
          <cell r="B465" t="str">
            <v>bCM52</v>
          </cell>
          <cell r="C465" t="str">
            <v xml:space="preserve">    Bongkar CM 5 - 2 ( Isolator Top Pole )</v>
          </cell>
          <cell r="E465" t="str">
            <v>Unit</v>
          </cell>
        </row>
        <row r="466">
          <cell r="B466" t="str">
            <v>bCM54</v>
          </cell>
          <cell r="C466" t="str">
            <v xml:space="preserve">    Bongkar CM 5 - 4 ( Adapter horisontal pad Pole ) </v>
          </cell>
          <cell r="E466" t="str">
            <v>Unit</v>
          </cell>
        </row>
        <row r="467">
          <cell r="B467" t="str">
            <v>bCM55</v>
          </cell>
          <cell r="C467" t="str">
            <v xml:space="preserve">    Bongkar CM 5 - 5 ( Adapter vertikal pada Cross Arm)</v>
          </cell>
          <cell r="E467" t="str">
            <v>Unit</v>
          </cell>
        </row>
        <row r="468">
          <cell r="B468" t="str">
            <v>bCM53</v>
          </cell>
          <cell r="C468" t="str">
            <v xml:space="preserve">    Bongkar CM 5 - 3 ( Pole Band )</v>
          </cell>
          <cell r="E468" t="str">
            <v>Unit</v>
          </cell>
        </row>
        <row r="469">
          <cell r="B469" t="str">
            <v>bCM56</v>
          </cell>
          <cell r="C469" t="str">
            <v xml:space="preserve">    Bongkar CM 5 - 6 ( Arrester )</v>
          </cell>
          <cell r="E469" t="str">
            <v>Unit</v>
          </cell>
        </row>
        <row r="470">
          <cell r="B470" t="str">
            <v>bCM59</v>
          </cell>
          <cell r="C470" t="str">
            <v xml:space="preserve">    Bongkar CM 5 - 9 ( FCO )</v>
          </cell>
          <cell r="E470" t="str">
            <v>Unit</v>
          </cell>
        </row>
        <row r="471">
          <cell r="B471" t="str">
            <v>bCM510</v>
          </cell>
          <cell r="C471" t="str">
            <v xml:space="preserve">    Bongkar CM 5 - 10</v>
          </cell>
          <cell r="E471" t="str">
            <v>Unit</v>
          </cell>
        </row>
        <row r="472">
          <cell r="B472" t="str">
            <v>bCM512</v>
          </cell>
          <cell r="C472" t="str">
            <v xml:space="preserve">    Bongkar CM 5 - 12</v>
          </cell>
          <cell r="E472" t="str">
            <v>Unit</v>
          </cell>
        </row>
        <row r="473">
          <cell r="B473" t="str">
            <v>bCM513</v>
          </cell>
          <cell r="C473" t="str">
            <v xml:space="preserve">    Bongkar CM 5 - 13</v>
          </cell>
          <cell r="E473" t="str">
            <v>Unit</v>
          </cell>
        </row>
        <row r="474">
          <cell r="B474" t="str">
            <v>bCM516</v>
          </cell>
          <cell r="C474" t="str">
            <v xml:space="preserve">    Bongkar CM 5 - 16</v>
          </cell>
          <cell r="E474" t="str">
            <v>Unit</v>
          </cell>
        </row>
        <row r="475">
          <cell r="B475" t="str">
            <v>bCM58</v>
          </cell>
          <cell r="C475" t="str">
            <v xml:space="preserve">    Bongkar CM 5 - 8 (Suspension dengan Pole band)</v>
          </cell>
          <cell r="E475" t="str">
            <v>Unit</v>
          </cell>
        </row>
        <row r="476">
          <cell r="B476" t="str">
            <v>bCM520</v>
          </cell>
          <cell r="C476" t="str">
            <v xml:space="preserve">    Bongkar CM 5 - 20 (Suspension  Pole band)</v>
          </cell>
          <cell r="E476" t="str">
            <v>Unit</v>
          </cell>
        </row>
        <row r="477">
          <cell r="B477" t="str">
            <v>bSM212</v>
          </cell>
          <cell r="C477" t="str">
            <v xml:space="preserve">    Bongkar SM  2 - 12</v>
          </cell>
          <cell r="E477" t="str">
            <v>Unit</v>
          </cell>
        </row>
        <row r="478">
          <cell r="B478" t="str">
            <v>bSM212A</v>
          </cell>
          <cell r="C478" t="str">
            <v xml:space="preserve">    Bongkar SM  2 - 12A</v>
          </cell>
          <cell r="E478" t="str">
            <v>Unit</v>
          </cell>
        </row>
        <row r="479">
          <cell r="B479" t="str">
            <v>bSM215</v>
          </cell>
          <cell r="C479" t="str">
            <v xml:space="preserve">    Bongkar SM  2 - 15</v>
          </cell>
          <cell r="E479" t="str">
            <v>Unit</v>
          </cell>
        </row>
        <row r="480">
          <cell r="B480" t="str">
            <v>bSM34</v>
          </cell>
          <cell r="C480" t="str">
            <v xml:space="preserve">    Bongkar SM  3 - 4</v>
          </cell>
          <cell r="E480" t="str">
            <v>Unit</v>
          </cell>
        </row>
        <row r="481">
          <cell r="B481" t="str">
            <v>bSM52</v>
          </cell>
          <cell r="C481" t="str">
            <v xml:space="preserve">    Bongkar SM 5 - 2 ( Isolator Top Pole )</v>
          </cell>
          <cell r="E481" t="str">
            <v>Unit</v>
          </cell>
        </row>
        <row r="482">
          <cell r="B482" t="str">
            <v>bSM54</v>
          </cell>
          <cell r="C482" t="str">
            <v xml:space="preserve">    Bongkar SM 5 - 4 ( Adapter horisontal pad Pole ) </v>
          </cell>
          <cell r="E482" t="str">
            <v>Unit</v>
          </cell>
        </row>
        <row r="483">
          <cell r="B483" t="str">
            <v>bSM55</v>
          </cell>
          <cell r="C483" t="str">
            <v xml:space="preserve">    Bongkar SM 5 - 5 ( Adapter vertikal pada Cross Arm)</v>
          </cell>
          <cell r="E483" t="str">
            <v>Unit</v>
          </cell>
        </row>
        <row r="484">
          <cell r="B484" t="str">
            <v>bSM53</v>
          </cell>
          <cell r="C484" t="str">
            <v xml:space="preserve">    Bongkar SM 5 - 3 ( Pole Band )</v>
          </cell>
          <cell r="E484" t="str">
            <v>Unit</v>
          </cell>
        </row>
        <row r="485">
          <cell r="B485" t="str">
            <v>bSM56</v>
          </cell>
          <cell r="C485" t="str">
            <v xml:space="preserve">    Bongkar SM 5 - 6 ( Arrester )</v>
          </cell>
          <cell r="E485" t="str">
            <v>Unit</v>
          </cell>
        </row>
        <row r="486">
          <cell r="B486" t="str">
            <v>bSM59</v>
          </cell>
          <cell r="C486" t="str">
            <v xml:space="preserve">    Bongkar SM 5 - 9 ( FCO )</v>
          </cell>
          <cell r="E486" t="str">
            <v>Unit</v>
          </cell>
        </row>
        <row r="487">
          <cell r="B487" t="str">
            <v>bSM510</v>
          </cell>
          <cell r="C487" t="str">
            <v xml:space="preserve">    Bongkar SM  5 - 10</v>
          </cell>
          <cell r="E487" t="str">
            <v>Unit</v>
          </cell>
        </row>
        <row r="488">
          <cell r="B488" t="str">
            <v>bSM512</v>
          </cell>
          <cell r="C488" t="str">
            <v xml:space="preserve">    Bongkar SM  5 - 12</v>
          </cell>
          <cell r="E488" t="str">
            <v>Unit</v>
          </cell>
        </row>
        <row r="489">
          <cell r="B489" t="str">
            <v>bSM513</v>
          </cell>
          <cell r="C489" t="str">
            <v xml:space="preserve">    Bongkar SM  5 - 13</v>
          </cell>
          <cell r="E489" t="str">
            <v>Unit</v>
          </cell>
        </row>
        <row r="490">
          <cell r="B490" t="str">
            <v>bSM516</v>
          </cell>
          <cell r="C490" t="str">
            <v xml:space="preserve">    Bongkar SM  5 - 16</v>
          </cell>
          <cell r="E490" t="str">
            <v>Unit</v>
          </cell>
        </row>
        <row r="491">
          <cell r="B491" t="str">
            <v>bSM58</v>
          </cell>
          <cell r="C491" t="str">
            <v xml:space="preserve">    Bongkar SM  5 - 8 ( Suspension dengan Pole band )</v>
          </cell>
          <cell r="E491" t="str">
            <v>Unit</v>
          </cell>
        </row>
        <row r="492">
          <cell r="B492" t="str">
            <v>bSM520</v>
          </cell>
          <cell r="C492" t="str">
            <v xml:space="preserve">    Bongkar SM  5 - 20 ( Suspension tanpa pole band )</v>
          </cell>
          <cell r="E492" t="str">
            <v>Unit</v>
          </cell>
        </row>
        <row r="493">
          <cell r="B493" t="str">
            <v>bm4010(357)</v>
          </cell>
          <cell r="C493" t="str">
            <v xml:space="preserve">    Bongkar M40 - 10 ( 35 - 70 ) "Tie Wire"</v>
          </cell>
          <cell r="E493" t="str">
            <v>Unit</v>
          </cell>
        </row>
        <row r="494">
          <cell r="B494" t="str">
            <v>bm4010(1524)</v>
          </cell>
          <cell r="C494" t="str">
            <v xml:space="preserve">    Bongkar M40 - 10 ( 150 - 240 ) "Tie Wire"</v>
          </cell>
          <cell r="E494" t="str">
            <v>Unit</v>
          </cell>
        </row>
        <row r="495">
          <cell r="B495" t="str">
            <v>M4211</v>
          </cell>
          <cell r="C495" t="str">
            <v xml:space="preserve">    Bongkar M42 - 11 ( String Calmp )</v>
          </cell>
          <cell r="E495" t="str">
            <v>Unit</v>
          </cell>
        </row>
        <row r="496">
          <cell r="B496" t="str">
            <v>bSE11</v>
          </cell>
          <cell r="C496" t="str">
            <v xml:space="preserve">    Bongkar SE  1 - 1</v>
          </cell>
          <cell r="E496" t="str">
            <v>Unit</v>
          </cell>
        </row>
        <row r="497">
          <cell r="B497" t="str">
            <v>bSE12</v>
          </cell>
          <cell r="C497" t="str">
            <v xml:space="preserve">    Bongkar SE  1 - 2</v>
          </cell>
          <cell r="E497" t="str">
            <v>Unit</v>
          </cell>
        </row>
        <row r="498">
          <cell r="B498" t="str">
            <v>bSE13</v>
          </cell>
          <cell r="C498" t="str">
            <v xml:space="preserve">    Bongkar SE  1 - 3</v>
          </cell>
          <cell r="E498" t="str">
            <v>Unit</v>
          </cell>
        </row>
        <row r="499">
          <cell r="B499" t="str">
            <v>bSE22</v>
          </cell>
          <cell r="C499" t="str">
            <v xml:space="preserve">    Bongkar SE  2 - 2</v>
          </cell>
          <cell r="E499" t="str">
            <v>Unit</v>
          </cell>
        </row>
        <row r="500">
          <cell r="B500" t="str">
            <v>bSE23</v>
          </cell>
          <cell r="C500" t="str">
            <v xml:space="preserve">    Bongkar SE  2 - 3</v>
          </cell>
          <cell r="E500" t="str">
            <v>Unit</v>
          </cell>
        </row>
        <row r="501">
          <cell r="B501" t="str">
            <v>bCE11</v>
          </cell>
          <cell r="C501" t="str">
            <v xml:space="preserve">    Bongkar CE 1 - 1</v>
          </cell>
          <cell r="E501" t="str">
            <v>Unit</v>
          </cell>
        </row>
        <row r="502">
          <cell r="B502" t="str">
            <v>bCE12</v>
          </cell>
          <cell r="C502" t="str">
            <v xml:space="preserve">    Bongkar CE 1 - 2</v>
          </cell>
          <cell r="E502" t="str">
            <v>Unit</v>
          </cell>
        </row>
        <row r="503">
          <cell r="B503" t="str">
            <v>bCE13</v>
          </cell>
          <cell r="C503" t="str">
            <v xml:space="preserve">    Bongkar CE 1 - 3</v>
          </cell>
          <cell r="E503" t="str">
            <v>Unit</v>
          </cell>
        </row>
        <row r="504">
          <cell r="B504" t="str">
            <v>bCE22</v>
          </cell>
          <cell r="C504" t="str">
            <v xml:space="preserve">    Bongkar CE 2 - 2</v>
          </cell>
          <cell r="E504" t="str">
            <v>Unit</v>
          </cell>
        </row>
        <row r="505">
          <cell r="B505" t="str">
            <v>bCE23</v>
          </cell>
          <cell r="C505" t="str">
            <v xml:space="preserve">    Bongkar CE 2 - 3</v>
          </cell>
          <cell r="E505" t="str">
            <v>Unit</v>
          </cell>
        </row>
        <row r="506">
          <cell r="B506" t="str">
            <v>bF12</v>
          </cell>
          <cell r="C506" t="str">
            <v xml:space="preserve">    Bongkar F 1 - 2</v>
          </cell>
          <cell r="E506" t="str">
            <v>Unit</v>
          </cell>
        </row>
        <row r="507">
          <cell r="B507" t="str">
            <v>bF13</v>
          </cell>
          <cell r="C507" t="str">
            <v xml:space="preserve">    Bongkar F 1 - 3</v>
          </cell>
          <cell r="E507" t="str">
            <v>Unit</v>
          </cell>
        </row>
        <row r="508">
          <cell r="B508" t="str">
            <v>bCM524</v>
          </cell>
          <cell r="C508" t="str">
            <v xml:space="preserve">    Bongkar CM 5 - 24 (RECLO    Bongkar SER 3 PHASA 20 KV, 560 A)</v>
          </cell>
          <cell r="E508" t="str">
            <v>Unit</v>
          </cell>
        </row>
        <row r="509">
          <cell r="B509" t="str">
            <v>bCM316</v>
          </cell>
          <cell r="C509" t="str">
            <v xml:space="preserve">    Bongkar CM 3 - 16 (ABSW)</v>
          </cell>
          <cell r="E509" t="str">
            <v>Unit</v>
          </cell>
        </row>
        <row r="510">
          <cell r="B510" t="str">
            <v>bppanper</v>
          </cell>
          <cell r="C510" t="str">
            <v xml:space="preserve">    Bongkar Penghalang Panjat dan Papan Peringatan</v>
          </cell>
          <cell r="E510" t="str">
            <v>Unit</v>
          </cell>
        </row>
        <row r="511">
          <cell r="B511" t="str">
            <v>bl1</v>
          </cell>
          <cell r="C511" t="str">
            <v xml:space="preserve">    Bongkar LVCB untuk satu jurusan </v>
          </cell>
          <cell r="E511" t="str">
            <v>Unit</v>
          </cell>
        </row>
        <row r="512">
          <cell r="B512" t="str">
            <v>bl2</v>
          </cell>
          <cell r="C512" t="str">
            <v xml:space="preserve">    Bongkar LVCB (CM 8 - A2) untuk dua jurusan</v>
          </cell>
          <cell r="E512" t="str">
            <v>Unit</v>
          </cell>
        </row>
        <row r="513">
          <cell r="B513" t="str">
            <v>bl3</v>
          </cell>
          <cell r="C513" t="str">
            <v xml:space="preserve">    Bongkar LVCB untuk tiga jurusan</v>
          </cell>
          <cell r="E513" t="str">
            <v>Unit</v>
          </cell>
        </row>
        <row r="514">
          <cell r="B514" t="str">
            <v>bSEc</v>
          </cell>
          <cell r="C514" t="str">
            <v xml:space="preserve">    Bongkar Sectionalizer 3 Phasa</v>
          </cell>
          <cell r="E514" t="str">
            <v>Unit</v>
          </cell>
        </row>
        <row r="515">
          <cell r="B515" t="str">
            <v>bl4</v>
          </cell>
          <cell r="C515" t="str">
            <v xml:space="preserve">    Bongkar LVCB untuk empat jurusan komplit dengan Perlengkapan     Bongkar SM /     Bongkar CM 8 - B2 untuk empat jurusan</v>
          </cell>
          <cell r="E515" t="str">
            <v>Unit</v>
          </cell>
        </row>
        <row r="517">
          <cell r="B517" t="str">
            <v>bsb1a</v>
          </cell>
          <cell r="C517" t="str">
            <v xml:space="preserve">    Bongkar SB 1 - AA'</v>
          </cell>
          <cell r="E517" t="str">
            <v>Unit</v>
          </cell>
        </row>
        <row r="518">
          <cell r="B518" t="str">
            <v>bsb2a</v>
          </cell>
          <cell r="C518" t="str">
            <v xml:space="preserve">    Bongkar SB 2 - AA'</v>
          </cell>
          <cell r="E518" t="str">
            <v>Unit</v>
          </cell>
        </row>
        <row r="519">
          <cell r="B519" t="str">
            <v>bsb3a</v>
          </cell>
          <cell r="C519" t="str">
            <v xml:space="preserve">    Bongkar SB 3 - AA'</v>
          </cell>
          <cell r="E519" t="str">
            <v>Unit</v>
          </cell>
        </row>
        <row r="520">
          <cell r="B520" t="str">
            <v>bsb4a</v>
          </cell>
          <cell r="C520" t="str">
            <v xml:space="preserve">    Bongkar SB 4 - AA'</v>
          </cell>
          <cell r="E520" t="str">
            <v>Unit</v>
          </cell>
        </row>
        <row r="521">
          <cell r="B521" t="str">
            <v>bsb5a</v>
          </cell>
          <cell r="C521" t="str">
            <v xml:space="preserve">    Bongkar SB 5 - AA'</v>
          </cell>
          <cell r="E521" t="str">
            <v>Unit</v>
          </cell>
        </row>
        <row r="522">
          <cell r="B522" t="str">
            <v>bsb7a</v>
          </cell>
          <cell r="C522" t="str">
            <v xml:space="preserve">    Bongkar SB 7 - AA'</v>
          </cell>
          <cell r="E522" t="str">
            <v>Unit</v>
          </cell>
        </row>
        <row r="523">
          <cell r="B523" t="str">
            <v>bsb8a</v>
          </cell>
          <cell r="C523" t="str">
            <v xml:space="preserve">    Bongkar SB 8 - AA'</v>
          </cell>
          <cell r="E523" t="str">
            <v>Unit</v>
          </cell>
        </row>
        <row r="524">
          <cell r="B524" t="str">
            <v>bcb1a</v>
          </cell>
          <cell r="C524" t="str">
            <v xml:space="preserve">    Bongkar cb 1 - AA'</v>
          </cell>
          <cell r="E524" t="str">
            <v>Unit</v>
          </cell>
        </row>
        <row r="525">
          <cell r="B525" t="str">
            <v>bcb2a</v>
          </cell>
          <cell r="C525" t="str">
            <v xml:space="preserve">    Bongkar cb 2 - AA'</v>
          </cell>
          <cell r="E525" t="str">
            <v>Unit</v>
          </cell>
        </row>
        <row r="526">
          <cell r="B526" t="str">
            <v>bcb3a</v>
          </cell>
          <cell r="C526" t="str">
            <v xml:space="preserve">    Bongkar cb 3 - AA'</v>
          </cell>
          <cell r="E526" t="str">
            <v>Unit</v>
          </cell>
        </row>
        <row r="527">
          <cell r="B527" t="str">
            <v>bcb4a</v>
          </cell>
          <cell r="C527" t="str">
            <v xml:space="preserve">    Bongkar cb 4 - AA'</v>
          </cell>
          <cell r="E527" t="str">
            <v>Unit</v>
          </cell>
        </row>
        <row r="528">
          <cell r="B528" t="str">
            <v>bcb5a</v>
          </cell>
          <cell r="C528" t="str">
            <v xml:space="preserve">    Bongkar cb 5 - AA'</v>
          </cell>
          <cell r="E528" t="str">
            <v>Unit</v>
          </cell>
        </row>
        <row r="529">
          <cell r="B529" t="str">
            <v>bcb7a</v>
          </cell>
          <cell r="C529" t="str">
            <v xml:space="preserve">    Bongkar cb 7 - AA'</v>
          </cell>
          <cell r="E529" t="str">
            <v>Unit</v>
          </cell>
        </row>
        <row r="530">
          <cell r="B530" t="str">
            <v>bcb8a</v>
          </cell>
          <cell r="C530" t="str">
            <v xml:space="preserve">    Bongkar cb 8 - AA'</v>
          </cell>
          <cell r="E530" t="str">
            <v>Unit</v>
          </cell>
        </row>
        <row r="532">
          <cell r="B532" t="str">
            <v>bCA1'</v>
          </cell>
          <cell r="C532" t="str">
            <v xml:space="preserve">   Bongkar CA 1'</v>
          </cell>
          <cell r="E532" t="str">
            <v>Unit</v>
          </cell>
        </row>
        <row r="533">
          <cell r="B533" t="str">
            <v>bCA2'</v>
          </cell>
          <cell r="C533" t="str">
            <v xml:space="preserve">   Bongkar CA 2'</v>
          </cell>
          <cell r="E533" t="str">
            <v>Unit</v>
          </cell>
        </row>
        <row r="534">
          <cell r="B534" t="str">
            <v>bCA3'</v>
          </cell>
          <cell r="C534" t="str">
            <v xml:space="preserve">   Bongkar CA 3'</v>
          </cell>
          <cell r="E534" t="str">
            <v>Unit</v>
          </cell>
        </row>
        <row r="535">
          <cell r="B535" t="str">
            <v>bCA4'</v>
          </cell>
          <cell r="C535" t="str">
            <v xml:space="preserve">   Bongkar CA 4'</v>
          </cell>
          <cell r="E535" t="str">
            <v>Unit</v>
          </cell>
        </row>
        <row r="536">
          <cell r="B536" t="str">
            <v>bCA5'</v>
          </cell>
          <cell r="C536" t="str">
            <v xml:space="preserve">   Bongkar CA 5'</v>
          </cell>
          <cell r="E536" t="str">
            <v>Unit</v>
          </cell>
        </row>
        <row r="537">
          <cell r="B537" t="str">
            <v>bCA51'</v>
          </cell>
          <cell r="C537" t="str">
            <v xml:space="preserve">   Bongkar CA 5 - 1'</v>
          </cell>
          <cell r="E537" t="str">
            <v>Unit</v>
          </cell>
        </row>
        <row r="538">
          <cell r="B538" t="str">
            <v>bCA52'</v>
          </cell>
          <cell r="C538" t="str">
            <v xml:space="preserve">   Bongkar CA 5 - 2'</v>
          </cell>
          <cell r="E538" t="str">
            <v>Unit</v>
          </cell>
        </row>
        <row r="539">
          <cell r="B539" t="str">
            <v>bCA53'</v>
          </cell>
          <cell r="C539" t="str">
            <v xml:space="preserve">   Bongkar CA 5 - 3'</v>
          </cell>
          <cell r="E539" t="str">
            <v>Unit</v>
          </cell>
        </row>
        <row r="540">
          <cell r="B540" t="str">
            <v>bCA54'</v>
          </cell>
          <cell r="C540" t="str">
            <v xml:space="preserve">   Bongkar CA 5 - 4'</v>
          </cell>
          <cell r="E540" t="str">
            <v>Unit</v>
          </cell>
        </row>
        <row r="541">
          <cell r="B541" t="str">
            <v>bCA6'</v>
          </cell>
          <cell r="C541" t="str">
            <v xml:space="preserve">   Bongkar CA 6'</v>
          </cell>
          <cell r="E541" t="str">
            <v>Unit</v>
          </cell>
        </row>
        <row r="542">
          <cell r="B542" t="str">
            <v>bCc1'</v>
          </cell>
          <cell r="C542" t="str">
            <v xml:space="preserve">   Bongkar CC 1'</v>
          </cell>
          <cell r="E542" t="str">
            <v>Unit</v>
          </cell>
        </row>
        <row r="543">
          <cell r="B543" t="str">
            <v>bCc1A'</v>
          </cell>
          <cell r="C543" t="str">
            <v xml:space="preserve">   Bongkar CC 1 - A'</v>
          </cell>
          <cell r="E543" t="str">
            <v>Unit</v>
          </cell>
        </row>
        <row r="544">
          <cell r="B544" t="str">
            <v>bCc2'</v>
          </cell>
          <cell r="C544" t="str">
            <v xml:space="preserve">   Bongkar CC 2'</v>
          </cell>
          <cell r="E544" t="str">
            <v>Unit</v>
          </cell>
        </row>
        <row r="545">
          <cell r="B545" t="str">
            <v>bCc2A'</v>
          </cell>
          <cell r="C545" t="str">
            <v xml:space="preserve">   Bongkar CC 2 - A'</v>
          </cell>
          <cell r="E545" t="str">
            <v>Unit</v>
          </cell>
        </row>
        <row r="546">
          <cell r="B546" t="str">
            <v>bCc21'</v>
          </cell>
          <cell r="C546" t="str">
            <v xml:space="preserve">   Bongkar CC 2 - 1'</v>
          </cell>
          <cell r="E546" t="str">
            <v>Unit</v>
          </cell>
        </row>
        <row r="547">
          <cell r="B547" t="str">
            <v>bCc3'</v>
          </cell>
          <cell r="C547" t="str">
            <v xml:space="preserve">   Bongkar CC 3'</v>
          </cell>
          <cell r="E547" t="str">
            <v>Unit</v>
          </cell>
        </row>
        <row r="548">
          <cell r="B548" t="str">
            <v>bCc7'</v>
          </cell>
          <cell r="C548" t="str">
            <v xml:space="preserve">   Bongkar CC 7'</v>
          </cell>
          <cell r="E548" t="str">
            <v>Unit</v>
          </cell>
        </row>
        <row r="549">
          <cell r="B549" t="str">
            <v>bCc7A'</v>
          </cell>
          <cell r="C549" t="str">
            <v xml:space="preserve">   Bongkar CC 7 - A'</v>
          </cell>
          <cell r="E549" t="str">
            <v>Unit</v>
          </cell>
        </row>
        <row r="550">
          <cell r="B550" t="str">
            <v>bCc8'</v>
          </cell>
          <cell r="C550" t="str">
            <v xml:space="preserve">   Bongkar CC 8'</v>
          </cell>
          <cell r="E550" t="str">
            <v>Unit</v>
          </cell>
        </row>
        <row r="551">
          <cell r="B551" t="str">
            <v>bCc8A'</v>
          </cell>
          <cell r="C551" t="str">
            <v xml:space="preserve">   Bongkar CC 8 - A'</v>
          </cell>
          <cell r="E551" t="str">
            <v>Unit</v>
          </cell>
        </row>
        <row r="552">
          <cell r="B552" t="str">
            <v>bCc8B'</v>
          </cell>
          <cell r="C552" t="str">
            <v xml:space="preserve">   Bongkar CC 8 - B'</v>
          </cell>
          <cell r="E552" t="str">
            <v>Unit</v>
          </cell>
        </row>
        <row r="553">
          <cell r="B553" t="str">
            <v>bCc8C'</v>
          </cell>
          <cell r="C553" t="str">
            <v xml:space="preserve">   Bongkar CC 8 - C'</v>
          </cell>
          <cell r="E553" t="str">
            <v>Unit</v>
          </cell>
        </row>
        <row r="554">
          <cell r="B554" t="str">
            <v>bCc9'</v>
          </cell>
          <cell r="C554" t="str">
            <v xml:space="preserve">   Bongkar CC 9'</v>
          </cell>
          <cell r="E554" t="str">
            <v>Unit</v>
          </cell>
        </row>
        <row r="555">
          <cell r="B555" t="str">
            <v>bCc10'</v>
          </cell>
          <cell r="C555" t="str">
            <v xml:space="preserve">   Bongkar CC 10'</v>
          </cell>
          <cell r="E555" t="str">
            <v>Unit</v>
          </cell>
        </row>
        <row r="556">
          <cell r="B556" t="str">
            <v>bCc11'</v>
          </cell>
          <cell r="C556" t="str">
            <v xml:space="preserve">   Bongkar CC 11'</v>
          </cell>
          <cell r="E556" t="str">
            <v>Unit</v>
          </cell>
        </row>
        <row r="557">
          <cell r="B557" t="str">
            <v>bSA1'</v>
          </cell>
          <cell r="C557" t="str">
            <v xml:space="preserve">   Bongkar SA  1'</v>
          </cell>
          <cell r="E557" t="str">
            <v>Unit</v>
          </cell>
        </row>
        <row r="558">
          <cell r="B558" t="str">
            <v>bSA2'</v>
          </cell>
          <cell r="C558" t="str">
            <v xml:space="preserve">   Bongkar SA  2'</v>
          </cell>
          <cell r="E558" t="str">
            <v>Unit</v>
          </cell>
        </row>
        <row r="559">
          <cell r="B559" t="str">
            <v>bSA3'</v>
          </cell>
          <cell r="C559" t="str">
            <v xml:space="preserve">   Bongkar SA  3'</v>
          </cell>
          <cell r="E559" t="str">
            <v>Unit</v>
          </cell>
        </row>
        <row r="560">
          <cell r="B560" t="str">
            <v>bSA4'</v>
          </cell>
          <cell r="C560" t="str">
            <v xml:space="preserve">   Bongkar SA  4'</v>
          </cell>
          <cell r="E560" t="str">
            <v>Unit</v>
          </cell>
        </row>
        <row r="561">
          <cell r="B561" t="str">
            <v>bSA5'</v>
          </cell>
          <cell r="C561" t="str">
            <v xml:space="preserve">   Bongkar SA  5'</v>
          </cell>
          <cell r="E561" t="str">
            <v>Unit</v>
          </cell>
        </row>
        <row r="562">
          <cell r="B562" t="str">
            <v>bSA51'</v>
          </cell>
          <cell r="C562" t="str">
            <v xml:space="preserve">   Bongkar SA  5 - 1'</v>
          </cell>
          <cell r="E562" t="str">
            <v>Unit</v>
          </cell>
        </row>
        <row r="563">
          <cell r="B563" t="str">
            <v>bSA52'</v>
          </cell>
          <cell r="C563" t="str">
            <v xml:space="preserve">   Bongkar SA  5 - 2'</v>
          </cell>
          <cell r="E563" t="str">
            <v>Unit</v>
          </cell>
        </row>
        <row r="564">
          <cell r="B564" t="str">
            <v>bSA53'</v>
          </cell>
          <cell r="C564" t="str">
            <v xml:space="preserve">   Bongkar SA  5 - 3'</v>
          </cell>
          <cell r="E564" t="str">
            <v>Unit</v>
          </cell>
        </row>
        <row r="565">
          <cell r="B565" t="str">
            <v>bSA54'</v>
          </cell>
          <cell r="C565" t="str">
            <v xml:space="preserve">   Bongkar SA  5 - 4'</v>
          </cell>
          <cell r="E565" t="str">
            <v>Unit</v>
          </cell>
        </row>
        <row r="566">
          <cell r="B566" t="str">
            <v>bSA6'</v>
          </cell>
          <cell r="C566" t="str">
            <v xml:space="preserve">   Bongkar SA  6'</v>
          </cell>
          <cell r="E566" t="str">
            <v>Unit</v>
          </cell>
        </row>
        <row r="567">
          <cell r="B567" t="str">
            <v>bSC1'</v>
          </cell>
          <cell r="C567" t="str">
            <v xml:space="preserve">   Bongkar SC  1'</v>
          </cell>
          <cell r="E567" t="str">
            <v>Unit</v>
          </cell>
        </row>
        <row r="568">
          <cell r="B568" t="str">
            <v>bSC1A'</v>
          </cell>
          <cell r="C568" t="str">
            <v xml:space="preserve">   Bongkar SC  1 - A'</v>
          </cell>
          <cell r="E568" t="str">
            <v>Unit</v>
          </cell>
        </row>
        <row r="569">
          <cell r="B569" t="str">
            <v>bSC2'</v>
          </cell>
          <cell r="C569" t="str">
            <v xml:space="preserve">   Bongkar SC  2'</v>
          </cell>
          <cell r="E569" t="str">
            <v>Unit</v>
          </cell>
        </row>
        <row r="570">
          <cell r="B570" t="str">
            <v>bSC2A'</v>
          </cell>
          <cell r="C570" t="str">
            <v xml:space="preserve">   Bongkar SC  2 - A'</v>
          </cell>
          <cell r="E570" t="str">
            <v>Unit</v>
          </cell>
        </row>
        <row r="571">
          <cell r="B571" t="str">
            <v>bSC21'</v>
          </cell>
          <cell r="C571" t="str">
            <v xml:space="preserve">   Bongkar SC  2 - 1'</v>
          </cell>
          <cell r="E571" t="str">
            <v>Unit</v>
          </cell>
        </row>
        <row r="572">
          <cell r="B572" t="str">
            <v>bSC3'</v>
          </cell>
          <cell r="C572" t="str">
            <v xml:space="preserve">   Bongkar SC  3'</v>
          </cell>
          <cell r="E572" t="str">
            <v>Unit</v>
          </cell>
        </row>
        <row r="573">
          <cell r="B573" t="str">
            <v>bSC7'</v>
          </cell>
          <cell r="C573" t="str">
            <v xml:space="preserve">   Bongkar SC  7'</v>
          </cell>
          <cell r="E573" t="str">
            <v>Unit</v>
          </cell>
        </row>
        <row r="574">
          <cell r="B574" t="str">
            <v>bSC7A'</v>
          </cell>
          <cell r="C574" t="str">
            <v xml:space="preserve">   Bongkar SC  7 - A'</v>
          </cell>
          <cell r="E574" t="str">
            <v>Unit</v>
          </cell>
        </row>
        <row r="575">
          <cell r="B575" t="str">
            <v>bSC8'</v>
          </cell>
          <cell r="C575" t="str">
            <v xml:space="preserve">   Bongkar SC  8'</v>
          </cell>
          <cell r="E575" t="str">
            <v>Unit</v>
          </cell>
        </row>
        <row r="576">
          <cell r="B576" t="str">
            <v>bSC8A'</v>
          </cell>
          <cell r="C576" t="str">
            <v xml:space="preserve">   Bongkar SC  8 - A'</v>
          </cell>
          <cell r="E576" t="str">
            <v>Unit</v>
          </cell>
        </row>
        <row r="577">
          <cell r="B577" t="str">
            <v>bSC8B'</v>
          </cell>
          <cell r="C577" t="str">
            <v xml:space="preserve">   Bongkar SC  8 - B'</v>
          </cell>
          <cell r="E577" t="str">
            <v>Unit</v>
          </cell>
        </row>
        <row r="578">
          <cell r="B578" t="str">
            <v>bSC8C'</v>
          </cell>
          <cell r="C578" t="str">
            <v xml:space="preserve">   Bongkar SC  8 - C'</v>
          </cell>
          <cell r="E578" t="str">
            <v>Unit</v>
          </cell>
        </row>
        <row r="579">
          <cell r="B579" t="str">
            <v>bSC9'</v>
          </cell>
          <cell r="C579" t="str">
            <v xml:space="preserve">   Bongkar SC  9'</v>
          </cell>
          <cell r="E579" t="str">
            <v>Unit</v>
          </cell>
        </row>
        <row r="580">
          <cell r="B580" t="str">
            <v>bSC10'</v>
          </cell>
          <cell r="C580" t="str">
            <v xml:space="preserve">   Bongkar SC  10'</v>
          </cell>
          <cell r="E580" t="str">
            <v>Unit</v>
          </cell>
        </row>
        <row r="581">
          <cell r="B581" t="str">
            <v>bSC11'</v>
          </cell>
          <cell r="C581" t="str">
            <v xml:space="preserve">   Bongkar SC  11'</v>
          </cell>
          <cell r="E581" t="str">
            <v>Unit</v>
          </cell>
        </row>
        <row r="583">
          <cell r="B583" t="str">
            <v>bmk32415</v>
          </cell>
          <cell r="C583" t="str">
            <v xml:space="preserve">    Bongkar TM 3 x AAAC 240 mm2 + 1 x 150 mm2</v>
          </cell>
          <cell r="E583" t="str">
            <v>kms</v>
          </cell>
        </row>
        <row r="584">
          <cell r="B584" t="str">
            <v>bmk32412</v>
          </cell>
          <cell r="C584" t="str">
            <v xml:space="preserve">    Bongkar TM 3 x AAAC 240 mm2 + 1 x 120 mm2</v>
          </cell>
          <cell r="E584" t="str">
            <v>kms</v>
          </cell>
        </row>
        <row r="585">
          <cell r="B585" t="str">
            <v>bmk324</v>
          </cell>
          <cell r="C585" t="str">
            <v xml:space="preserve">    Bongkar TM 3 x AAAC 240 mm2</v>
          </cell>
          <cell r="E585" t="str">
            <v>kms</v>
          </cell>
        </row>
        <row r="586">
          <cell r="B586" t="str">
            <v>bmk224</v>
          </cell>
          <cell r="C586" t="str">
            <v xml:space="preserve">    Bongkar TM 2 x AAAC 240 mm2</v>
          </cell>
          <cell r="E586" t="str">
            <v>kms</v>
          </cell>
        </row>
        <row r="587">
          <cell r="B587" t="str">
            <v>bmk31515</v>
          </cell>
          <cell r="C587" t="str">
            <v xml:space="preserve">    Bongkar TM 3 x AAAC 150 mm2 + 1 x 150 mm2</v>
          </cell>
          <cell r="E587" t="str">
            <v>kms</v>
          </cell>
        </row>
        <row r="588">
          <cell r="B588" t="str">
            <v>bmk3157</v>
          </cell>
          <cell r="C588" t="str">
            <v xml:space="preserve">    Bongkar TM 3 x AAAC 150 mm2 + 1 x 70 mm2</v>
          </cell>
          <cell r="E588" t="str">
            <v>kms</v>
          </cell>
        </row>
        <row r="589">
          <cell r="B589" t="str">
            <v>bmk315</v>
          </cell>
          <cell r="C589" t="str">
            <v xml:space="preserve">    Bongkar TM 3 x AAAC 150 mm2</v>
          </cell>
          <cell r="E589" t="str">
            <v>kms</v>
          </cell>
        </row>
        <row r="590">
          <cell r="B590" t="str">
            <v>bmk215</v>
          </cell>
          <cell r="C590" t="str">
            <v xml:space="preserve">    Bongkar TM 2 x AAAC 150 mm2</v>
          </cell>
          <cell r="E590" t="str">
            <v>kms</v>
          </cell>
        </row>
        <row r="591">
          <cell r="B591" t="str">
            <v>bmk377</v>
          </cell>
          <cell r="C591" t="str">
            <v xml:space="preserve">    Bongkar TM 3 x AAAC 70 mm2 + 1 x 70 mm2</v>
          </cell>
          <cell r="E591" t="str">
            <v>kms</v>
          </cell>
        </row>
        <row r="592">
          <cell r="B592" t="str">
            <v>bmk375</v>
          </cell>
          <cell r="C592" t="str">
            <v xml:space="preserve">    Bongkar TM 3 x AAAC 70 mm2 + 1 x 50 mm2</v>
          </cell>
          <cell r="E592" t="str">
            <v>kms</v>
          </cell>
        </row>
        <row r="593">
          <cell r="B593" t="str">
            <v>bmk3735</v>
          </cell>
          <cell r="C593" t="str">
            <v xml:space="preserve">    Bongkar TM 3 x AAAC 70 mm2 + 1 x 35 mm2</v>
          </cell>
          <cell r="E593" t="str">
            <v>kms</v>
          </cell>
        </row>
        <row r="594">
          <cell r="B594" t="str">
            <v>bmk37</v>
          </cell>
          <cell r="C594" t="str">
            <v xml:space="preserve">    Bongkar TM 3 x AAAC 70 mm2</v>
          </cell>
          <cell r="E594" t="str">
            <v>kms</v>
          </cell>
        </row>
        <row r="595">
          <cell r="B595" t="str">
            <v>bmk27</v>
          </cell>
          <cell r="C595" t="str">
            <v xml:space="preserve">    Bongkar TM 2 x AAAC 70 mm2</v>
          </cell>
          <cell r="E595" t="str">
            <v>kms</v>
          </cell>
        </row>
        <row r="596">
          <cell r="B596" t="str">
            <v>bmk33535</v>
          </cell>
          <cell r="C596" t="str">
            <v xml:space="preserve">    Bongkar TM 3 x AAAC 35 mm2 + 1 x 35 mm2</v>
          </cell>
          <cell r="E596" t="str">
            <v>kms</v>
          </cell>
        </row>
        <row r="597">
          <cell r="B597" t="str">
            <v>bmk335</v>
          </cell>
          <cell r="C597" t="str">
            <v xml:space="preserve">    Bongkar TM 3 x AAAC 35 mm2</v>
          </cell>
          <cell r="E597" t="str">
            <v>kms</v>
          </cell>
        </row>
        <row r="598">
          <cell r="B598" t="str">
            <v>bmk225</v>
          </cell>
          <cell r="C598" t="str">
            <v xml:space="preserve">    Bongkar TM 2 x AAAC 25 mm2</v>
          </cell>
          <cell r="E598" t="str">
            <v>kms</v>
          </cell>
        </row>
        <row r="599">
          <cell r="B599" t="str">
            <v>bmk235</v>
          </cell>
          <cell r="C599" t="str">
            <v xml:space="preserve">    Bongkar TM 2 x AAAC 35 mm2</v>
          </cell>
          <cell r="E599" t="str">
            <v>kms</v>
          </cell>
        </row>
        <row r="600">
          <cell r="B600" t="str">
            <v>bmk1157</v>
          </cell>
          <cell r="C600" t="str">
            <v xml:space="preserve">    Bongkar TM 1 x AAAC 150 mm2 + 1 x 70 mm2</v>
          </cell>
          <cell r="E600" t="str">
            <v>kms</v>
          </cell>
        </row>
        <row r="601">
          <cell r="B601" t="str">
            <v>bmk1127</v>
          </cell>
          <cell r="C601" t="str">
            <v xml:space="preserve">    Bongkar TM 1 x AAAC 120 mm2 + 1 x 70 mm2</v>
          </cell>
          <cell r="E601" t="str">
            <v>kms</v>
          </cell>
        </row>
        <row r="602">
          <cell r="B602" t="str">
            <v>bmk1177</v>
          </cell>
          <cell r="C602" t="str">
            <v xml:space="preserve">    Bongkar TM 1 x AAAC 70 mm2 + 1 x 70 mm2</v>
          </cell>
          <cell r="E602" t="str">
            <v>kms</v>
          </cell>
        </row>
        <row r="603">
          <cell r="B603" t="str">
            <v>bmk175</v>
          </cell>
          <cell r="C603" t="str">
            <v xml:space="preserve">    Bongkar TM 1 x AAAC 70 mm2 + 1 x 50 mm2</v>
          </cell>
          <cell r="E603" t="str">
            <v>kms</v>
          </cell>
        </row>
        <row r="604">
          <cell r="B604" t="str">
            <v>bmk1735</v>
          </cell>
          <cell r="C604" t="str">
            <v xml:space="preserve">    Bongkar TM 1 x AAAC 70 mm2 + 1 x 35 mm2</v>
          </cell>
          <cell r="E604" t="str">
            <v>kms</v>
          </cell>
        </row>
        <row r="605">
          <cell r="B605" t="str">
            <v>bmk13535</v>
          </cell>
          <cell r="C605" t="str">
            <v xml:space="preserve">    Bongkar TM 1 x AAAC 35 mm2 + 1 x 35 mm2</v>
          </cell>
          <cell r="E605" t="str">
            <v>kms</v>
          </cell>
        </row>
        <row r="606">
          <cell r="B606" t="str">
            <v>bmk17</v>
          </cell>
          <cell r="C606" t="str">
            <v xml:space="preserve">    Bongkar TM 1 x AAAC 70 mm2</v>
          </cell>
          <cell r="E606" t="str">
            <v>kms</v>
          </cell>
        </row>
        <row r="607">
          <cell r="B607" t="str">
            <v>bmk15</v>
          </cell>
          <cell r="C607" t="str">
            <v xml:space="preserve">    Bongkar TM 1 x AAAC 50 mm2</v>
          </cell>
          <cell r="E607" t="str">
            <v>kms</v>
          </cell>
        </row>
        <row r="608">
          <cell r="B608" t="str">
            <v>bmk135</v>
          </cell>
          <cell r="C608" t="str">
            <v xml:space="preserve">    Bongkar TM 1 x AAAC 35 mm2</v>
          </cell>
          <cell r="E608" t="str">
            <v>kms</v>
          </cell>
        </row>
        <row r="609">
          <cell r="B609" t="str">
            <v>bmk124</v>
          </cell>
          <cell r="C609" t="str">
            <v xml:space="preserve">    Bongkar TM 1 x AAAC 240 mm2</v>
          </cell>
          <cell r="E609" t="str">
            <v>kms</v>
          </cell>
        </row>
        <row r="610">
          <cell r="B610" t="str">
            <v>BNt17</v>
          </cell>
          <cell r="C610" t="str">
            <v xml:space="preserve">    Bongkar Netral  1 x AAAC 70 mm2</v>
          </cell>
          <cell r="E610" t="str">
            <v>kms</v>
          </cell>
        </row>
        <row r="611">
          <cell r="B611" t="str">
            <v>BNt15</v>
          </cell>
          <cell r="C611" t="str">
            <v xml:space="preserve">    Bongkar Netral  1 x AAAC 50 mm2</v>
          </cell>
          <cell r="E611" t="str">
            <v>kms</v>
          </cell>
        </row>
        <row r="612">
          <cell r="B612" t="str">
            <v>BNt135</v>
          </cell>
          <cell r="C612" t="str">
            <v xml:space="preserve">    Bongkar Netral  1 x AAAC 35 mm2</v>
          </cell>
          <cell r="E612" t="str">
            <v>kms</v>
          </cell>
        </row>
        <row r="613">
          <cell r="B613" t="str">
            <v>BMK125</v>
          </cell>
          <cell r="C613" t="str">
            <v xml:space="preserve">    Bongkar TM 1 x AAAC 25 mm2</v>
          </cell>
          <cell r="E613" t="str">
            <v>kms</v>
          </cell>
        </row>
        <row r="614">
          <cell r="E614" t="str">
            <v>kms</v>
          </cell>
        </row>
        <row r="615">
          <cell r="B615" t="str">
            <v>bsj5</v>
          </cell>
          <cell r="C615" t="str">
            <v xml:space="preserve">    Bongkar SJ 5</v>
          </cell>
          <cell r="E615" t="str">
            <v>Unit</v>
          </cell>
        </row>
        <row r="616">
          <cell r="B616" t="str">
            <v>bsj8</v>
          </cell>
          <cell r="C616" t="str">
            <v xml:space="preserve">    Bongkar SJ 8</v>
          </cell>
          <cell r="E616" t="str">
            <v>Unit</v>
          </cell>
        </row>
        <row r="617">
          <cell r="B617" t="str">
            <v>bsj6X</v>
          </cell>
          <cell r="C617" t="str">
            <v xml:space="preserve">    Bongkar SJ 6X</v>
          </cell>
          <cell r="E617" t="str">
            <v>Unit</v>
          </cell>
        </row>
        <row r="618">
          <cell r="B618" t="str">
            <v>bcj5</v>
          </cell>
          <cell r="C618" t="str">
            <v xml:space="preserve">    Bongkar CJ 5</v>
          </cell>
          <cell r="E618" t="str">
            <v>Unit</v>
          </cell>
        </row>
        <row r="619">
          <cell r="B619" t="str">
            <v>bcj8</v>
          </cell>
          <cell r="C619" t="str">
            <v xml:space="preserve">    Bongkar CJ 8</v>
          </cell>
          <cell r="E619" t="str">
            <v>Unit</v>
          </cell>
        </row>
        <row r="620">
          <cell r="B620" t="str">
            <v>bcj6X</v>
          </cell>
          <cell r="C620" t="str">
            <v xml:space="preserve">    Bongkar CJ 6X</v>
          </cell>
          <cell r="E620" t="str">
            <v>Unit</v>
          </cell>
        </row>
        <row r="621">
          <cell r="B621" t="str">
            <v>bsj6</v>
          </cell>
          <cell r="C621" t="str">
            <v xml:space="preserve">    Bongkar SJ  6</v>
          </cell>
          <cell r="E621" t="str">
            <v>Unit</v>
          </cell>
        </row>
        <row r="622">
          <cell r="B622" t="str">
            <v>bsj10</v>
          </cell>
          <cell r="C622" t="str">
            <v xml:space="preserve">    Bongkar SJ 10</v>
          </cell>
          <cell r="E622" t="str">
            <v>Unit</v>
          </cell>
        </row>
        <row r="623">
          <cell r="B623" t="str">
            <v>bcj6</v>
          </cell>
          <cell r="C623" t="str">
            <v xml:space="preserve">    Bongkar CJ 6</v>
          </cell>
          <cell r="E623" t="str">
            <v>Unit</v>
          </cell>
        </row>
        <row r="624">
          <cell r="B624" t="str">
            <v>bcj10</v>
          </cell>
          <cell r="C624" t="str">
            <v xml:space="preserve">    Bongkar CJ 10</v>
          </cell>
          <cell r="E624" t="str">
            <v>Unit</v>
          </cell>
        </row>
        <row r="626">
          <cell r="B626" t="str">
            <v>bB13B</v>
          </cell>
          <cell r="C626" t="str">
            <v xml:space="preserve">    Bongkar B 13 B</v>
          </cell>
          <cell r="E626" t="str">
            <v>Unit</v>
          </cell>
        </row>
        <row r="627">
          <cell r="B627" t="str">
            <v>bB13D</v>
          </cell>
          <cell r="C627" t="str">
            <v xml:space="preserve">    Bongkar B 13 D</v>
          </cell>
          <cell r="E627" t="str">
            <v>Unit</v>
          </cell>
        </row>
        <row r="628">
          <cell r="B628" t="str">
            <v>bCJ2</v>
          </cell>
          <cell r="C628" t="str">
            <v xml:space="preserve">    Bongkar CJ 2</v>
          </cell>
          <cell r="E628" t="str">
            <v>Unit</v>
          </cell>
        </row>
        <row r="629">
          <cell r="B629" t="str">
            <v>bJ5T</v>
          </cell>
          <cell r="C629" t="str">
            <v xml:space="preserve">    Bongkar J 5 T</v>
          </cell>
          <cell r="E629" t="str">
            <v>Unit</v>
          </cell>
        </row>
        <row r="630">
          <cell r="B630" t="str">
            <v>bB15B</v>
          </cell>
          <cell r="C630" t="str">
            <v xml:space="preserve">    Bongkar B 15 B</v>
          </cell>
          <cell r="E630" t="str">
            <v>Unit</v>
          </cell>
        </row>
        <row r="631">
          <cell r="B631" t="str">
            <v>bB15D</v>
          </cell>
          <cell r="C631" t="str">
            <v xml:space="preserve">    Bongkar B 15 D</v>
          </cell>
          <cell r="E631" t="str">
            <v>Unit</v>
          </cell>
        </row>
        <row r="632">
          <cell r="B632" t="str">
            <v>bCJ3</v>
          </cell>
          <cell r="C632" t="str">
            <v xml:space="preserve">    Bongkar CJ 3</v>
          </cell>
          <cell r="E632" t="str">
            <v>Unit</v>
          </cell>
        </row>
        <row r="633">
          <cell r="B633" t="str">
            <v>bJ7T</v>
          </cell>
          <cell r="C633" t="str">
            <v xml:space="preserve">    Bongkar J 7 T</v>
          </cell>
          <cell r="E633" t="str">
            <v>Unit</v>
          </cell>
        </row>
        <row r="634">
          <cell r="B634" t="str">
            <v>bB16B</v>
          </cell>
          <cell r="C634" t="str">
            <v xml:space="preserve">    Bongkar B 16 B</v>
          </cell>
          <cell r="E634" t="str">
            <v>Unit</v>
          </cell>
        </row>
        <row r="635">
          <cell r="B635" t="str">
            <v>bB16D</v>
          </cell>
          <cell r="C635" t="str">
            <v xml:space="preserve">    Bongkar B 16 D</v>
          </cell>
          <cell r="E635" t="str">
            <v>Unit</v>
          </cell>
        </row>
        <row r="636">
          <cell r="B636" t="str">
            <v>bCJ4</v>
          </cell>
          <cell r="C636" t="str">
            <v xml:space="preserve">    Bongkar CJ 4</v>
          </cell>
          <cell r="E636" t="str">
            <v>Unit</v>
          </cell>
        </row>
        <row r="637">
          <cell r="B637" t="str">
            <v>bJ6T</v>
          </cell>
          <cell r="C637" t="str">
            <v xml:space="preserve">    Bongkar J 6 T</v>
          </cell>
          <cell r="E637" t="str">
            <v>Unit</v>
          </cell>
        </row>
        <row r="638">
          <cell r="B638" t="str">
            <v>bMJ6T</v>
          </cell>
          <cell r="C638" t="str">
            <v xml:space="preserve">    Bongkar MJ 6 T</v>
          </cell>
          <cell r="E638" t="str">
            <v>Unit</v>
          </cell>
        </row>
        <row r="639">
          <cell r="B639" t="str">
            <v>bCJ4A</v>
          </cell>
          <cell r="C639" t="str">
            <v xml:space="preserve">    Bongkar CJ 4 A</v>
          </cell>
          <cell r="E639" t="str">
            <v>Unit</v>
          </cell>
        </row>
        <row r="640">
          <cell r="B640" t="str">
            <v>bB71B</v>
          </cell>
          <cell r="C640" t="str">
            <v xml:space="preserve">    Bongkar B 71 B</v>
          </cell>
          <cell r="E640" t="str">
            <v>Unit</v>
          </cell>
        </row>
        <row r="642">
          <cell r="B642" t="str">
            <v>brk277</v>
          </cell>
          <cell r="C642" t="str">
            <v xml:space="preserve">    Bongkar TR 2 x AAAC 70 mm2 + 1 x AAAC 70 mm2</v>
          </cell>
          <cell r="E642" t="str">
            <v>kms</v>
          </cell>
        </row>
        <row r="643">
          <cell r="B643" t="str">
            <v>brk2735</v>
          </cell>
          <cell r="C643" t="str">
            <v xml:space="preserve">    Bongkar TR 2 x AAAC 70 mm2 + 1 x AAAC 35 mm2</v>
          </cell>
          <cell r="E643" t="str">
            <v>kms</v>
          </cell>
        </row>
        <row r="644">
          <cell r="B644" t="str">
            <v>brk3735</v>
          </cell>
          <cell r="C644" t="str">
            <v xml:space="preserve">    Bongkar TR 3 x AAAC 70 mm2 + 1 x AAAC 35 mm2</v>
          </cell>
          <cell r="E644" t="str">
            <v>kms</v>
          </cell>
        </row>
        <row r="645">
          <cell r="B645" t="str">
            <v>brk377</v>
          </cell>
          <cell r="C645" t="str">
            <v xml:space="preserve">    Bongkar TR 3 x AAAC 70 mm2 + 1 x AAAC 70 mm2</v>
          </cell>
          <cell r="E645" t="str">
            <v>kms</v>
          </cell>
        </row>
        <row r="646">
          <cell r="B646" t="str">
            <v>brk17</v>
          </cell>
          <cell r="C646" t="str">
            <v xml:space="preserve">    Bongkar TR 1 x AAAC 70 mm2</v>
          </cell>
          <cell r="E646" t="str">
            <v>kms</v>
          </cell>
        </row>
        <row r="647">
          <cell r="B647" t="str">
            <v>brk27</v>
          </cell>
          <cell r="C647" t="str">
            <v xml:space="preserve">    Bongkar TR 2 x AAAC 70 mm2</v>
          </cell>
          <cell r="E647" t="str">
            <v>kms</v>
          </cell>
        </row>
        <row r="648">
          <cell r="B648" t="str">
            <v>brk25555</v>
          </cell>
          <cell r="C648" t="str">
            <v xml:space="preserve">    Bongkar TR 2 x AAAC 50 mm2 + 1 x AAAC 50 mm2</v>
          </cell>
          <cell r="E648" t="str">
            <v>kms</v>
          </cell>
        </row>
        <row r="649">
          <cell r="B649" t="str">
            <v>brk255</v>
          </cell>
          <cell r="C649" t="str">
            <v xml:space="preserve">    Bongkar TR 2 x AAAC 55 mm2</v>
          </cell>
          <cell r="E649" t="str">
            <v>kms</v>
          </cell>
        </row>
        <row r="650">
          <cell r="B650" t="str">
            <v>brk235</v>
          </cell>
          <cell r="C650" t="str">
            <v xml:space="preserve">    Bongkar TR 2 x AAAC 35 mm2</v>
          </cell>
          <cell r="E650" t="str">
            <v>kms</v>
          </cell>
        </row>
        <row r="651">
          <cell r="B651" t="str">
            <v>brk23535</v>
          </cell>
          <cell r="C651" t="str">
            <v xml:space="preserve">    Bongkar TR 2 x AAAC 35 mm2 + 1 x 35 AAAC 35 mm2</v>
          </cell>
          <cell r="E651" t="str">
            <v>kms</v>
          </cell>
        </row>
        <row r="652">
          <cell r="B652" t="str">
            <v>brk3715</v>
          </cell>
          <cell r="C652" t="str">
            <v xml:space="preserve">    Bongkar TR 3 x AAAC 70  + N 150 mm2</v>
          </cell>
          <cell r="E652" t="str">
            <v>kms</v>
          </cell>
        </row>
        <row r="653">
          <cell r="B653" t="str">
            <v>bk135</v>
          </cell>
          <cell r="C653" t="str">
            <v xml:space="preserve">    Bongkar 1 x AAAC 35 mm2</v>
          </cell>
          <cell r="E653" t="str">
            <v>kms</v>
          </cell>
        </row>
        <row r="654">
          <cell r="B654" t="str">
            <v>bk125</v>
          </cell>
          <cell r="C654" t="str">
            <v xml:space="preserve">    Bongkar 1 x AAAC 25 mm2</v>
          </cell>
          <cell r="E654" t="str">
            <v>kms</v>
          </cell>
        </row>
        <row r="656">
          <cell r="B656" t="str">
            <v>srk277</v>
          </cell>
          <cell r="C656" t="str">
            <v xml:space="preserve">    Saging TR 2 x AAAC 70 mm2 + 1 x AAAC 70 mm2</v>
          </cell>
          <cell r="E656" t="str">
            <v>kms</v>
          </cell>
        </row>
        <row r="657">
          <cell r="B657" t="str">
            <v>srk2735</v>
          </cell>
          <cell r="C657" t="str">
            <v xml:space="preserve">    Saging TR 2 x AAAC 70 mm2 + 1 x AAAC 35 mm2</v>
          </cell>
          <cell r="E657" t="str">
            <v>kms</v>
          </cell>
        </row>
        <row r="658">
          <cell r="B658" t="str">
            <v>srk3735</v>
          </cell>
          <cell r="C658" t="str">
            <v xml:space="preserve">    Saging TR 3 x AAAC 70 mm2 + 1 x AAAC 35 mm2</v>
          </cell>
          <cell r="E658" t="str">
            <v>kms</v>
          </cell>
        </row>
        <row r="659">
          <cell r="B659" t="str">
            <v>srk377</v>
          </cell>
          <cell r="C659" t="str">
            <v xml:space="preserve">    Saging TR 3 x AAAC 70 mm2 + 1 x AAAC70 mm2</v>
          </cell>
          <cell r="E659" t="str">
            <v>kms</v>
          </cell>
        </row>
        <row r="660">
          <cell r="B660" t="str">
            <v>Srk17</v>
          </cell>
          <cell r="C660" t="str">
            <v xml:space="preserve">    Saging TR 1 x AAAC 70 mm2</v>
          </cell>
          <cell r="E660" t="str">
            <v>kms</v>
          </cell>
        </row>
        <row r="661">
          <cell r="B661" t="str">
            <v>srk27</v>
          </cell>
          <cell r="C661" t="str">
            <v xml:space="preserve">    Saging TR 2 x AAAC 70 mm2</v>
          </cell>
          <cell r="E661" t="str">
            <v>kms</v>
          </cell>
        </row>
        <row r="662">
          <cell r="B662" t="str">
            <v>srk25555</v>
          </cell>
          <cell r="C662" t="str">
            <v xml:space="preserve">    Saging TR 2 x AAAC 55 mm2 + 1 x AAAC 55 mm2</v>
          </cell>
          <cell r="E662" t="str">
            <v>kms</v>
          </cell>
        </row>
        <row r="663">
          <cell r="B663" t="str">
            <v>srk255</v>
          </cell>
          <cell r="C663" t="str">
            <v xml:space="preserve">    Saging TR 2 x AAAC 55 mm2</v>
          </cell>
          <cell r="E663" t="str">
            <v>kms</v>
          </cell>
        </row>
        <row r="664">
          <cell r="B664" t="str">
            <v>srk235</v>
          </cell>
          <cell r="C664" t="str">
            <v xml:space="preserve">    Saging TR 2 x AAAC 35 mm2</v>
          </cell>
          <cell r="E664" t="str">
            <v>kms</v>
          </cell>
        </row>
        <row r="665">
          <cell r="B665" t="str">
            <v>srk23535</v>
          </cell>
          <cell r="C665" t="str">
            <v xml:space="preserve">    Saging TR 2 x AAAC 35 mm2 + 1 x 35 AAAC 35 mm2</v>
          </cell>
          <cell r="E665" t="str">
            <v>kms</v>
          </cell>
        </row>
        <row r="666">
          <cell r="B666" t="str">
            <v>srk3715</v>
          </cell>
          <cell r="C666" t="str">
            <v xml:space="preserve">    Saging TR 3 x AAAC 70  + N 150 mm2</v>
          </cell>
          <cell r="E666" t="str">
            <v>kms</v>
          </cell>
        </row>
        <row r="668">
          <cell r="B668" t="str">
            <v>bTX642</v>
          </cell>
          <cell r="C668" t="str">
            <v xml:space="preserve">    Bongkar TX # 6, 4, 2</v>
          </cell>
          <cell r="E668" t="str">
            <v>kms</v>
          </cell>
        </row>
        <row r="669">
          <cell r="B669" t="str">
            <v>bTX1040</v>
          </cell>
          <cell r="C669" t="str">
            <v xml:space="preserve">    Bongkar TX # 1 / 0 &amp; # 4 / 0</v>
          </cell>
          <cell r="E669" t="str">
            <v>kms</v>
          </cell>
        </row>
        <row r="670">
          <cell r="B670" t="str">
            <v>bQX642</v>
          </cell>
          <cell r="C670" t="str">
            <v xml:space="preserve">    Bongkar QX # 6, 4, 2</v>
          </cell>
          <cell r="E670" t="str">
            <v>kms</v>
          </cell>
        </row>
        <row r="671">
          <cell r="B671" t="str">
            <v>bqx2040</v>
          </cell>
          <cell r="C671" t="str">
            <v xml:space="preserve">    Bongkar QX # 2 / 0 &amp; # 4 / 0</v>
          </cell>
          <cell r="E671" t="str">
            <v>kms</v>
          </cell>
        </row>
        <row r="672">
          <cell r="B672" t="str">
            <v>brl375</v>
          </cell>
          <cell r="C672" t="str">
            <v xml:space="preserve">    Bongkar LVTC 3 x 70 + N 50 mm2</v>
          </cell>
          <cell r="E672" t="str">
            <v>kms</v>
          </cell>
        </row>
        <row r="673">
          <cell r="B673" t="str">
            <v>brl275</v>
          </cell>
          <cell r="C673" t="str">
            <v xml:space="preserve">    Bongkar LVTC 2 x 70 + N 50 mm2</v>
          </cell>
          <cell r="E673" t="str">
            <v>kms</v>
          </cell>
        </row>
        <row r="674">
          <cell r="B674" t="str">
            <v>brl270</v>
          </cell>
          <cell r="C674" t="str">
            <v xml:space="preserve">    Bongkar LVTC 2 x 70 mm2</v>
          </cell>
          <cell r="E674" t="str">
            <v>kms</v>
          </cell>
        </row>
        <row r="675">
          <cell r="B675" t="str">
            <v>brl3535</v>
          </cell>
          <cell r="C675" t="str">
            <v xml:space="preserve">    Bongkar LVTC 3 x 50 + N 35 mm2</v>
          </cell>
          <cell r="E675" t="str">
            <v>kms</v>
          </cell>
        </row>
        <row r="676">
          <cell r="B676" t="str">
            <v>brl255</v>
          </cell>
          <cell r="C676" t="str">
            <v xml:space="preserve">    Bongkar LVTC 2 x 50 + N 50 mm2</v>
          </cell>
          <cell r="E676" t="str">
            <v>kms</v>
          </cell>
        </row>
        <row r="677">
          <cell r="B677" t="str">
            <v>brl2535</v>
          </cell>
          <cell r="C677" t="str">
            <v xml:space="preserve">    Bongkar LVTC 2 x 50 + N 35 mm2</v>
          </cell>
          <cell r="E677" t="str">
            <v>kms</v>
          </cell>
        </row>
        <row r="678">
          <cell r="B678" t="str">
            <v>brl2355</v>
          </cell>
          <cell r="C678" t="str">
            <v xml:space="preserve">    Bongkar LVTC 2 x 35 + N 50 mm2</v>
          </cell>
          <cell r="E678" t="str">
            <v>kms</v>
          </cell>
        </row>
        <row r="679">
          <cell r="B679" t="str">
            <v>brl23535</v>
          </cell>
          <cell r="C679" t="str">
            <v xml:space="preserve">    Bongkar LVTC 2 x 35 + N 35 mm2</v>
          </cell>
          <cell r="E679" t="str">
            <v>kms</v>
          </cell>
        </row>
        <row r="680">
          <cell r="B680" t="str">
            <v>brl22525</v>
          </cell>
          <cell r="C680" t="str">
            <v xml:space="preserve">    Bongkar LVTC 2 x 25 + N 25 mm2</v>
          </cell>
          <cell r="E680" t="str">
            <v>kms</v>
          </cell>
        </row>
        <row r="681">
          <cell r="B681" t="str">
            <v>brl216</v>
          </cell>
          <cell r="C681" t="str">
            <v xml:space="preserve">    Bongkar LVTC  2 x 16 mm2</v>
          </cell>
          <cell r="E681" t="str">
            <v>kms</v>
          </cell>
        </row>
        <row r="682">
          <cell r="B682" t="str">
            <v>brl225</v>
          </cell>
          <cell r="C682" t="str">
            <v xml:space="preserve">    Bongkar LVTC  2 x 25 mm2</v>
          </cell>
          <cell r="E682" t="str">
            <v>kms</v>
          </cell>
        </row>
        <row r="683">
          <cell r="B683" t="str">
            <v>brl235</v>
          </cell>
          <cell r="C683" t="str">
            <v xml:space="preserve">    Bongkar LVTC  2 x 35 mm2</v>
          </cell>
          <cell r="E683" t="str">
            <v>kms</v>
          </cell>
        </row>
        <row r="684">
          <cell r="B684" t="str">
            <v>brl416</v>
          </cell>
          <cell r="C684" t="str">
            <v xml:space="preserve">    Bongkar LVTC  3 x 16 + 16 mm2</v>
          </cell>
          <cell r="E684" t="str">
            <v>kms</v>
          </cell>
        </row>
        <row r="685">
          <cell r="B685" t="str">
            <v>brl210</v>
          </cell>
          <cell r="C685" t="str">
            <v xml:space="preserve">    Bongkar LVTC  2 x 10 mm2</v>
          </cell>
          <cell r="E685" t="str">
            <v>kms</v>
          </cell>
        </row>
        <row r="686">
          <cell r="B686" t="str">
            <v>brl3355</v>
          </cell>
          <cell r="C686" t="str">
            <v xml:space="preserve">    Bongkar LVTC  3 x 35 + N 50mm2</v>
          </cell>
          <cell r="E686" t="str">
            <v>kms</v>
          </cell>
        </row>
        <row r="687">
          <cell r="B687" t="str">
            <v>brl257</v>
          </cell>
          <cell r="C687" t="str">
            <v xml:space="preserve">    Bongkar LVTC 2 x 50 + N 70 mm2</v>
          </cell>
          <cell r="E687" t="str">
            <v>kms</v>
          </cell>
        </row>
        <row r="688">
          <cell r="B688" t="str">
            <v>brl33525</v>
          </cell>
          <cell r="C688" t="str">
            <v xml:space="preserve">    Bongkar LVTC 3 x 35 + N 25 mm2</v>
          </cell>
          <cell r="E688" t="str">
            <v>kms</v>
          </cell>
        </row>
        <row r="689">
          <cell r="B689" t="str">
            <v>brl33535</v>
          </cell>
          <cell r="C689" t="str">
            <v xml:space="preserve">    Bongkar LVTC 3 x 35 + N 35 mm2</v>
          </cell>
          <cell r="E689" t="str">
            <v>kms</v>
          </cell>
        </row>
        <row r="690">
          <cell r="B690" t="str">
            <v>brl32525</v>
          </cell>
          <cell r="C690" t="str">
            <v xml:space="preserve">    Bongkar LVTC 3 x 25 + N 25 mm2</v>
          </cell>
          <cell r="E690" t="str">
            <v>kms</v>
          </cell>
        </row>
        <row r="692">
          <cell r="B692" t="str">
            <v>sTX642</v>
          </cell>
          <cell r="C692" t="str">
            <v xml:space="preserve">    Saging TX # 6, 4, 2</v>
          </cell>
          <cell r="E692" t="str">
            <v>kms</v>
          </cell>
        </row>
        <row r="693">
          <cell r="B693" t="str">
            <v>sTX1040</v>
          </cell>
          <cell r="C693" t="str">
            <v xml:space="preserve">    Saging TX # 1 / 0 &amp; # 4 / 0</v>
          </cell>
          <cell r="E693" t="str">
            <v>kms</v>
          </cell>
        </row>
        <row r="694">
          <cell r="B694" t="str">
            <v>sQX642</v>
          </cell>
          <cell r="C694" t="str">
            <v xml:space="preserve">    Saging QX # 6, 4, 2</v>
          </cell>
          <cell r="E694" t="str">
            <v>kms</v>
          </cell>
        </row>
        <row r="695">
          <cell r="B695" t="str">
            <v>sqx2040</v>
          </cell>
          <cell r="C695" t="str">
            <v xml:space="preserve">    Saging QX # 2 / 0 &amp; # 4 / 0</v>
          </cell>
          <cell r="E695" t="str">
            <v>kms</v>
          </cell>
        </row>
        <row r="696">
          <cell r="B696" t="str">
            <v>srl375</v>
          </cell>
          <cell r="C696" t="str">
            <v xml:space="preserve">    Saging LVTC 3 x 70 + N 50 mm2</v>
          </cell>
          <cell r="E696" t="str">
            <v>kms</v>
          </cell>
        </row>
        <row r="697">
          <cell r="B697" t="str">
            <v>srl275</v>
          </cell>
          <cell r="C697" t="str">
            <v xml:space="preserve">    Saging LVTC 2 x 70 + N 50 mm2</v>
          </cell>
          <cell r="E697" t="str">
            <v>kms</v>
          </cell>
        </row>
        <row r="698">
          <cell r="B698" t="str">
            <v>srl270</v>
          </cell>
          <cell r="C698" t="str">
            <v xml:space="preserve">    saging LVTC 2 x 70 mm2</v>
          </cell>
          <cell r="E698" t="str">
            <v>kms</v>
          </cell>
        </row>
        <row r="699">
          <cell r="B699" t="str">
            <v>srl3535</v>
          </cell>
          <cell r="C699" t="str">
            <v xml:space="preserve">    Saging LVTC 3 x 50 + N 35 mm2</v>
          </cell>
          <cell r="E699" t="str">
            <v>kms</v>
          </cell>
        </row>
        <row r="700">
          <cell r="B700" t="str">
            <v>srl255</v>
          </cell>
          <cell r="C700" t="str">
            <v xml:space="preserve">    Saging LVTC 2 x 50 + N 50 mm2</v>
          </cell>
          <cell r="E700" t="str">
            <v>kms</v>
          </cell>
        </row>
        <row r="701">
          <cell r="B701" t="str">
            <v>srl2535</v>
          </cell>
          <cell r="C701" t="str">
            <v xml:space="preserve">    Saging LVTC 2 x 50 + N 35 mm2</v>
          </cell>
          <cell r="E701" t="str">
            <v>kms</v>
          </cell>
        </row>
        <row r="702">
          <cell r="B702" t="str">
            <v>srl2355</v>
          </cell>
          <cell r="C702" t="str">
            <v xml:space="preserve">    Saging LVTC 2 x 35 + N 50 mm2</v>
          </cell>
          <cell r="E702" t="str">
            <v>kms</v>
          </cell>
        </row>
        <row r="703">
          <cell r="B703" t="str">
            <v>srl23535</v>
          </cell>
          <cell r="C703" t="str">
            <v xml:space="preserve">    Saging LVTC 2 x 35 + N 35 mm2</v>
          </cell>
          <cell r="E703" t="str">
            <v>kms</v>
          </cell>
        </row>
        <row r="704">
          <cell r="B704" t="str">
            <v>srl22525</v>
          </cell>
          <cell r="C704" t="str">
            <v xml:space="preserve">    Saging LVTC 2 x 25 + N 25 mm2</v>
          </cell>
          <cell r="E704" t="str">
            <v>kms</v>
          </cell>
        </row>
        <row r="705">
          <cell r="B705" t="str">
            <v>srl216</v>
          </cell>
          <cell r="C705" t="str">
            <v xml:space="preserve">    Saging LVTC  2 x 16 mm2</v>
          </cell>
          <cell r="E705" t="str">
            <v>kms</v>
          </cell>
        </row>
        <row r="706">
          <cell r="B706" t="str">
            <v>srl225</v>
          </cell>
          <cell r="C706" t="str">
            <v xml:space="preserve">    saging LVTC  2 x 25 mm2</v>
          </cell>
          <cell r="E706" t="str">
            <v>kms</v>
          </cell>
        </row>
        <row r="707">
          <cell r="B707" t="str">
            <v>srl416</v>
          </cell>
          <cell r="C707" t="str">
            <v xml:space="preserve">    Saging LVTC  3 x 16 + 16 mm2</v>
          </cell>
          <cell r="E707" t="str">
            <v>kms</v>
          </cell>
        </row>
        <row r="708">
          <cell r="B708" t="str">
            <v>srl210</v>
          </cell>
          <cell r="C708" t="str">
            <v xml:space="preserve">    Saging LVTC  2 x 10 mm2</v>
          </cell>
          <cell r="E708" t="str">
            <v>kms</v>
          </cell>
        </row>
        <row r="709">
          <cell r="B709" t="str">
            <v>srl3355</v>
          </cell>
          <cell r="C709" t="str">
            <v xml:space="preserve">    Saging LVTC  3 x 35 + N 50 mm3</v>
          </cell>
          <cell r="E709" t="str">
            <v>kms</v>
          </cell>
        </row>
        <row r="710">
          <cell r="B710" t="str">
            <v>srl257</v>
          </cell>
          <cell r="C710" t="str">
            <v xml:space="preserve">    Saging LVTC 2 x 50 + N 70 mm2</v>
          </cell>
          <cell r="E710" t="str">
            <v>kms</v>
          </cell>
        </row>
        <row r="711">
          <cell r="B711" t="str">
            <v>srl33525</v>
          </cell>
          <cell r="C711" t="str">
            <v xml:space="preserve">    Saging LVTC 3 x 35 + N 25 mm2</v>
          </cell>
          <cell r="E711" t="str">
            <v>kms</v>
          </cell>
        </row>
        <row r="712">
          <cell r="B712" t="str">
            <v>srl33535</v>
          </cell>
          <cell r="C712" t="str">
            <v xml:space="preserve">    Saging LVTC 3 x 35 + N 35 mm2</v>
          </cell>
          <cell r="E712" t="str">
            <v>kms</v>
          </cell>
        </row>
        <row r="713">
          <cell r="B713" t="str">
            <v>srl32525</v>
          </cell>
          <cell r="C713" t="str">
            <v xml:space="preserve">    Saging LVTC 3 x 25 + N 25 mm2</v>
          </cell>
          <cell r="E713" t="str">
            <v>kms</v>
          </cell>
        </row>
        <row r="715">
          <cell r="B715" t="str">
            <v>bsr1</v>
          </cell>
          <cell r="C715" t="str">
            <v xml:space="preserve">    Bongkar SR 1 PHASA</v>
          </cell>
          <cell r="E715" t="str">
            <v>Unit</v>
          </cell>
        </row>
        <row r="716">
          <cell r="B716" t="str">
            <v>bsr3</v>
          </cell>
          <cell r="C716" t="str">
            <v xml:space="preserve">    Bongkar SR 3 PHASA</v>
          </cell>
          <cell r="E716" t="str">
            <v>Unit</v>
          </cell>
        </row>
        <row r="718">
          <cell r="B718" t="str">
            <v>bpsr1</v>
          </cell>
          <cell r="C718" t="str">
            <v xml:space="preserve">    Bongkar dan Pasang SR 1 PHASA</v>
          </cell>
          <cell r="E718" t="str">
            <v>Unit</v>
          </cell>
        </row>
        <row r="719">
          <cell r="B719" t="str">
            <v>bpsr3</v>
          </cell>
          <cell r="C719" t="str">
            <v xml:space="preserve">    Bongkar dan Pasang SR 3 PHASA</v>
          </cell>
          <cell r="E719" t="str">
            <v>Unit</v>
          </cell>
        </row>
        <row r="721">
          <cell r="B721" t="str">
            <v>bT10</v>
          </cell>
          <cell r="C721" t="str">
            <v xml:space="preserve">    Bongkar Trafo 1 Phasa 10 KVA + Bracket</v>
          </cell>
          <cell r="E721" t="str">
            <v>Unit</v>
          </cell>
        </row>
        <row r="722">
          <cell r="B722" t="str">
            <v>bT15</v>
          </cell>
          <cell r="C722" t="str">
            <v xml:space="preserve">    Bongkar Trafo 1 Phasa 15 KVA + Bracket</v>
          </cell>
          <cell r="E722" t="str">
            <v>Unit</v>
          </cell>
        </row>
        <row r="723">
          <cell r="B723" t="str">
            <v>bT25</v>
          </cell>
          <cell r="C723" t="str">
            <v xml:space="preserve">    Bongkar Trafo 1 Phasa 25 KVA + Bracket</v>
          </cell>
          <cell r="E723" t="str">
            <v>Unit</v>
          </cell>
        </row>
        <row r="724">
          <cell r="B724" t="str">
            <v>bT50</v>
          </cell>
          <cell r="C724" t="str">
            <v xml:space="preserve">    Bongkar Trafo 1 Phasa 50 KVA + Bracket</v>
          </cell>
          <cell r="E724" t="str">
            <v>Unit</v>
          </cell>
        </row>
        <row r="725">
          <cell r="B725" t="str">
            <v>bT350j</v>
          </cell>
          <cell r="C725" t="str">
            <v xml:space="preserve">    Bongkar Trafo 3 Phasa 50 KVA 1 tiang (SG/CG 312 A)</v>
          </cell>
          <cell r="E725" t="str">
            <v>Unit</v>
          </cell>
        </row>
        <row r="726">
          <cell r="B726" t="str">
            <v>bT350</v>
          </cell>
          <cell r="C726" t="str">
            <v xml:space="preserve">    Bongkar Trafo 3 Phasa 50 KVA</v>
          </cell>
          <cell r="E726" t="str">
            <v>Unit</v>
          </cell>
        </row>
        <row r="727">
          <cell r="B727" t="str">
            <v>bt325j</v>
          </cell>
          <cell r="C727" t="str">
            <v xml:space="preserve">    Bongkar Trafo 3 Phasa 25 KVA 1 tiang (SG/CG 312 A)</v>
          </cell>
          <cell r="E727" t="str">
            <v>Unit</v>
          </cell>
        </row>
        <row r="728">
          <cell r="B728" t="str">
            <v>bt325</v>
          </cell>
          <cell r="C728" t="str">
            <v xml:space="preserve">    Bongkar Trafo 3 Phasa 25 KVA 1 tiang (SG/CG 312 A)</v>
          </cell>
          <cell r="E728" t="str">
            <v>Unit</v>
          </cell>
        </row>
        <row r="729">
          <cell r="B729" t="str">
            <v>bT3502</v>
          </cell>
          <cell r="C729" t="str">
            <v xml:space="preserve">    Bongkar Trafo 3 Phasa 50 KVA 2 tiang (SG/CG 313)</v>
          </cell>
          <cell r="E729" t="str">
            <v>Unit</v>
          </cell>
        </row>
        <row r="730">
          <cell r="B730" t="str">
            <v>bT3100</v>
          </cell>
          <cell r="C730" t="str">
            <v xml:space="preserve">    Bongkar Trafo 3 Phasa 100 KVA</v>
          </cell>
          <cell r="E730" t="str">
            <v>Unit</v>
          </cell>
        </row>
        <row r="731">
          <cell r="B731" t="str">
            <v>bt3100j</v>
          </cell>
          <cell r="C731" t="str">
            <v xml:space="preserve">    Bongkar Trafo 3 Phasa 100 KVA 1 tiang (SG/CG 312 A)</v>
          </cell>
          <cell r="E731" t="str">
            <v>Unit</v>
          </cell>
        </row>
        <row r="732">
          <cell r="B732" t="str">
            <v>bT31002</v>
          </cell>
          <cell r="C732" t="str">
            <v xml:space="preserve">    Bongkar Trafo 3 Phasa 100 KVA 2 tiang (SG/CG 313)</v>
          </cell>
          <cell r="E732" t="str">
            <v>Unit</v>
          </cell>
        </row>
        <row r="733">
          <cell r="B733" t="str">
            <v>bT3160</v>
          </cell>
          <cell r="C733" t="str">
            <v xml:space="preserve">    Bongkar Trafo 3 Phasa 160 KVA</v>
          </cell>
          <cell r="E733" t="str">
            <v>Unit</v>
          </cell>
        </row>
        <row r="734">
          <cell r="B734" t="str">
            <v>bt3160j</v>
          </cell>
          <cell r="C734" t="str">
            <v xml:space="preserve">    Bongkar Trafo 3 Phasa 160 KVA 2 tiang (SG/CG 313)</v>
          </cell>
          <cell r="E734" t="str">
            <v>Unit</v>
          </cell>
        </row>
        <row r="735">
          <cell r="B735" t="str">
            <v>bT3200</v>
          </cell>
          <cell r="C735" t="str">
            <v xml:space="preserve">    Bongkar Trafo 3 Phasa 200 KVA</v>
          </cell>
          <cell r="E735" t="str">
            <v>Unit</v>
          </cell>
        </row>
        <row r="736">
          <cell r="B736" t="str">
            <v>bt3200j</v>
          </cell>
          <cell r="C736" t="str">
            <v xml:space="preserve">    Bongkar Trafo 3 Phasa 200 KVA 2 tiang (SG/CG 313)</v>
          </cell>
          <cell r="E736" t="str">
            <v>Unit</v>
          </cell>
        </row>
        <row r="737">
          <cell r="B737" t="str">
            <v>bt3250</v>
          </cell>
          <cell r="C737" t="str">
            <v xml:space="preserve">    Bongkar Trafo 3 Phasa 250 KVA</v>
          </cell>
          <cell r="E737" t="str">
            <v>Unit</v>
          </cell>
        </row>
        <row r="738">
          <cell r="B738" t="str">
            <v>bt3250j</v>
          </cell>
          <cell r="C738" t="str">
            <v xml:space="preserve">    Bongkar Trafo 3 Phasa 250 KVA 2 tiang (SG/CG 313)</v>
          </cell>
          <cell r="E738" t="str">
            <v>Unit</v>
          </cell>
        </row>
        <row r="739">
          <cell r="B739" t="str">
            <v>bt3315</v>
          </cell>
          <cell r="C739" t="str">
            <v xml:space="preserve">    Bongkar Trafo 3 Phasa 315 KVA</v>
          </cell>
          <cell r="E739" t="str">
            <v>Unit</v>
          </cell>
        </row>
        <row r="740">
          <cell r="B740" t="str">
            <v>bgtrf</v>
          </cell>
          <cell r="C740" t="str">
            <v xml:space="preserve">    Bongkar Grounding Trafo (SM / CM 2 - 11)</v>
          </cell>
          <cell r="E740" t="str">
            <v>Unit</v>
          </cell>
        </row>
        <row r="743">
          <cell r="C743" t="str">
            <v>1.Pemasangan JTR</v>
          </cell>
        </row>
        <row r="744">
          <cell r="B744" t="str">
            <v>NFA375</v>
          </cell>
          <cell r="C744" t="str">
            <v>NFA2X-T 3 X 70mm2+ N50mm2</v>
          </cell>
          <cell r="D744">
            <v>0</v>
          </cell>
          <cell r="E744" t="str">
            <v>Mtr</v>
          </cell>
          <cell r="F744">
            <v>34150</v>
          </cell>
        </row>
        <row r="745">
          <cell r="B745" t="str">
            <v>NFA275</v>
          </cell>
          <cell r="C745" t="str">
            <v>NFA2X-T 2 x 70mm2+ N50mm2</v>
          </cell>
          <cell r="D745">
            <v>0</v>
          </cell>
          <cell r="E745" t="str">
            <v>Mtr</v>
          </cell>
          <cell r="F745">
            <v>26500</v>
          </cell>
        </row>
        <row r="746">
          <cell r="C746" t="str">
            <v xml:space="preserve">JUMLAH </v>
          </cell>
        </row>
        <row r="747">
          <cell r="C747" t="str">
            <v xml:space="preserve">Upah Pemasangan </v>
          </cell>
        </row>
        <row r="748">
          <cell r="B748" t="str">
            <v>PNFA375</v>
          </cell>
          <cell r="C748" t="str">
            <v>NFA2X-T 3 X 70mm2+ N50mm2</v>
          </cell>
          <cell r="D748">
            <v>0</v>
          </cell>
          <cell r="E748" t="str">
            <v>Mtr</v>
          </cell>
          <cell r="G748">
            <v>3094</v>
          </cell>
        </row>
        <row r="749">
          <cell r="B749" t="str">
            <v>PNFA275</v>
          </cell>
          <cell r="C749" t="str">
            <v>NFA2X-T 2 x 70mm2+ N50mm2</v>
          </cell>
          <cell r="D749">
            <v>0</v>
          </cell>
          <cell r="E749" t="str">
            <v>Mtr</v>
          </cell>
          <cell r="G749">
            <v>2915</v>
          </cell>
        </row>
        <row r="750">
          <cell r="C750" t="str">
            <v xml:space="preserve">JUMLAH </v>
          </cell>
        </row>
        <row r="752">
          <cell r="C752" t="str">
            <v>2.Pemasangan TRAFO</v>
          </cell>
        </row>
        <row r="753">
          <cell r="C753" t="str">
            <v xml:space="preserve"> CG105 - 50</v>
          </cell>
          <cell r="D753">
            <v>0</v>
          </cell>
          <cell r="E753" t="str">
            <v>unit</v>
          </cell>
        </row>
        <row r="754">
          <cell r="C754" t="str">
            <v xml:space="preserve"> Trafo 1Phasa csp 50 KVA</v>
          </cell>
          <cell r="D754">
            <v>0</v>
          </cell>
          <cell r="E754" t="str">
            <v>bh</v>
          </cell>
          <cell r="F754">
            <v>17397460</v>
          </cell>
        </row>
        <row r="755">
          <cell r="C755" t="str">
            <v xml:space="preserve"> Line Live Clamp</v>
          </cell>
          <cell r="D755">
            <v>0</v>
          </cell>
          <cell r="E755" t="str">
            <v>bh</v>
          </cell>
          <cell r="F755">
            <v>114000</v>
          </cell>
        </row>
        <row r="756">
          <cell r="C756" t="str">
            <v xml:space="preserve"> Bracket ( Hot Div Galvanized )</v>
          </cell>
          <cell r="D756">
            <v>0</v>
          </cell>
          <cell r="E756" t="str">
            <v>bh</v>
          </cell>
          <cell r="F756">
            <v>195000</v>
          </cell>
        </row>
        <row r="757">
          <cell r="C757" t="str">
            <v xml:space="preserve"> Compression Connector 70 - 70 cqmm</v>
          </cell>
          <cell r="D757">
            <v>0</v>
          </cell>
          <cell r="E757" t="str">
            <v>bh</v>
          </cell>
          <cell r="F757">
            <v>18500</v>
          </cell>
        </row>
        <row r="758">
          <cell r="C758" t="str">
            <v xml:space="preserve"> Compression Terminal lug</v>
          </cell>
          <cell r="D758">
            <v>0</v>
          </cell>
          <cell r="E758" t="str">
            <v>bh</v>
          </cell>
          <cell r="F758">
            <v>7397.6759999999995</v>
          </cell>
        </row>
        <row r="759">
          <cell r="C759" t="str">
            <v xml:space="preserve"> Sepatu kabel 70 mm2 AL/CU</v>
          </cell>
          <cell r="D759">
            <v>0</v>
          </cell>
          <cell r="E759" t="str">
            <v>bh</v>
          </cell>
          <cell r="F759">
            <v>46090</v>
          </cell>
        </row>
        <row r="760">
          <cell r="C760" t="str">
            <v xml:space="preserve"> Armour Rod for AAAC 70 mm2</v>
          </cell>
          <cell r="D760">
            <v>0</v>
          </cell>
          <cell r="E760" t="str">
            <v>bh</v>
          </cell>
          <cell r="F760">
            <v>30000</v>
          </cell>
        </row>
        <row r="761">
          <cell r="C761" t="str">
            <v xml:space="preserve"> Jumper Wire : </v>
          </cell>
        </row>
        <row r="762">
          <cell r="C762" t="str">
            <v xml:space="preserve">             1 . AAAC 70 mm2</v>
          </cell>
          <cell r="D762">
            <v>0</v>
          </cell>
          <cell r="E762" t="str">
            <v>mt</v>
          </cell>
          <cell r="F762">
            <v>7850</v>
          </cell>
        </row>
        <row r="763">
          <cell r="C763" t="str">
            <v xml:space="preserve">             2 . LVTC 2 X 70 + N.50 mm2</v>
          </cell>
          <cell r="D763">
            <v>0</v>
          </cell>
          <cell r="E763" t="str">
            <v>mt</v>
          </cell>
          <cell r="F763">
            <v>28659</v>
          </cell>
        </row>
        <row r="764">
          <cell r="C764" t="str">
            <v xml:space="preserve"> Ground Wire Cu 16 mm2</v>
          </cell>
          <cell r="D764">
            <v>0</v>
          </cell>
          <cell r="E764" t="str">
            <v>mt</v>
          </cell>
          <cell r="F764">
            <v>15000</v>
          </cell>
        </row>
        <row r="765">
          <cell r="C765" t="str">
            <v xml:space="preserve"> Upah Pemasangan</v>
          </cell>
          <cell r="D765">
            <v>0</v>
          </cell>
          <cell r="E765" t="str">
            <v>unit</v>
          </cell>
          <cell r="G765">
            <v>183053.52</v>
          </cell>
        </row>
        <row r="767">
          <cell r="C767" t="str">
            <v>CM 2-11</v>
          </cell>
          <cell r="D767">
            <v>0</v>
          </cell>
          <cell r="E767" t="str">
            <v>Unit</v>
          </cell>
          <cell r="F767">
            <v>115260</v>
          </cell>
          <cell r="G767">
            <v>29750</v>
          </cell>
        </row>
        <row r="768">
          <cell r="C768" t="str">
            <v xml:space="preserve">JUMLAH </v>
          </cell>
        </row>
        <row r="770">
          <cell r="C770" t="str">
            <v>Pemasangan JTM</v>
          </cell>
        </row>
        <row r="771">
          <cell r="C771" t="str">
            <v xml:space="preserve"> Pengadaan  A3C #70 mm2.  </v>
          </cell>
          <cell r="D771">
            <v>0.16420000000000001</v>
          </cell>
          <cell r="E771" t="str">
            <v>kms</v>
          </cell>
          <cell r="F771">
            <v>7850000</v>
          </cell>
        </row>
        <row r="772">
          <cell r="C772" t="str">
            <v>1 x AAAC 70 mm2 + 1 x 70 mm2</v>
          </cell>
          <cell r="D772">
            <v>0</v>
          </cell>
          <cell r="E772" t="str">
            <v>Mtr</v>
          </cell>
          <cell r="F772">
            <v>15700</v>
          </cell>
        </row>
        <row r="773">
          <cell r="C773" t="str">
            <v>1 x AAAC 70 mm2</v>
          </cell>
          <cell r="D773">
            <v>0</v>
          </cell>
          <cell r="E773" t="str">
            <v>Mtr</v>
          </cell>
          <cell r="F773">
            <v>7850</v>
          </cell>
        </row>
        <row r="775">
          <cell r="C775" t="str">
            <v xml:space="preserve">JUMLAH </v>
          </cell>
        </row>
        <row r="776">
          <cell r="C776" t="str">
            <v>Upah Pemasangan JTM</v>
          </cell>
        </row>
        <row r="777">
          <cell r="C777" t="str">
            <v xml:space="preserve"> Upah pemasangan 3 x AAAC 70 mm2+N70mm2</v>
          </cell>
          <cell r="D777">
            <v>3.5000000000000003E-2</v>
          </cell>
          <cell r="E777" t="str">
            <v>kms</v>
          </cell>
          <cell r="G777">
            <v>3215000</v>
          </cell>
        </row>
        <row r="779">
          <cell r="C779" t="str">
            <v xml:space="preserve">JUMLAH </v>
          </cell>
        </row>
        <row r="781">
          <cell r="C781" t="str">
            <v>Pemasangan Konstruksi JTM</v>
          </cell>
        </row>
        <row r="782">
          <cell r="C782" t="str">
            <v xml:space="preserve">P 12C' </v>
          </cell>
          <cell r="D782">
            <v>0</v>
          </cell>
          <cell r="E782" t="str">
            <v>Unit</v>
          </cell>
          <cell r="F782">
            <v>233596</v>
          </cell>
          <cell r="G782">
            <v>24409</v>
          </cell>
        </row>
        <row r="783">
          <cell r="C783" t="str">
            <v xml:space="preserve"> CC.1 - A</v>
          </cell>
          <cell r="D783">
            <v>2</v>
          </cell>
          <cell r="E783" t="str">
            <v>unit</v>
          </cell>
          <cell r="F783">
            <v>833289</v>
          </cell>
          <cell r="G783">
            <v>36245.394</v>
          </cell>
        </row>
        <row r="784">
          <cell r="C784" t="str">
            <v xml:space="preserve"> CC 7-A </v>
          </cell>
          <cell r="D784">
            <v>1</v>
          </cell>
          <cell r="E784" t="str">
            <v>unit</v>
          </cell>
          <cell r="F784">
            <v>1375473</v>
          </cell>
          <cell r="G784">
            <v>54185.435999999994</v>
          </cell>
        </row>
        <row r="785">
          <cell r="C785" t="str">
            <v>CA 2'</v>
          </cell>
          <cell r="D785">
            <v>0</v>
          </cell>
          <cell r="E785" t="str">
            <v>Unit</v>
          </cell>
          <cell r="F785">
            <v>430616</v>
          </cell>
          <cell r="G785">
            <v>20285</v>
          </cell>
        </row>
        <row r="786">
          <cell r="C786" t="str">
            <v>CA 3</v>
          </cell>
          <cell r="D786">
            <v>0</v>
          </cell>
          <cell r="E786" t="str">
            <v>Unit</v>
          </cell>
          <cell r="F786">
            <v>323951</v>
          </cell>
          <cell r="G786">
            <v>31941</v>
          </cell>
        </row>
        <row r="787">
          <cell r="C787" t="str">
            <v xml:space="preserve"> CC 8</v>
          </cell>
          <cell r="D787">
            <v>0</v>
          </cell>
          <cell r="E787" t="str">
            <v>unit</v>
          </cell>
          <cell r="F787">
            <v>2376282</v>
          </cell>
          <cell r="G787">
            <v>87867.018000000011</v>
          </cell>
        </row>
        <row r="788">
          <cell r="C788" t="str">
            <v xml:space="preserve"> SC 7 - A</v>
          </cell>
          <cell r="D788">
            <v>1</v>
          </cell>
          <cell r="E788" t="str">
            <v>unit</v>
          </cell>
          <cell r="F788">
            <v>1420473</v>
          </cell>
          <cell r="G788">
            <v>54185.435999999994</v>
          </cell>
        </row>
        <row r="789">
          <cell r="C789" t="str">
            <v xml:space="preserve"> CM5 - 6</v>
          </cell>
          <cell r="D789">
            <v>3</v>
          </cell>
          <cell r="E789" t="str">
            <v>unit</v>
          </cell>
          <cell r="F789">
            <v>580350</v>
          </cell>
          <cell r="G789">
            <v>31941.377999999997</v>
          </cell>
        </row>
        <row r="790">
          <cell r="C790" t="str">
            <v xml:space="preserve"> CM5 - 9</v>
          </cell>
          <cell r="D790">
            <v>3</v>
          </cell>
          <cell r="E790" t="str">
            <v>unit</v>
          </cell>
          <cell r="F790">
            <v>680212</v>
          </cell>
          <cell r="G790">
            <v>31941</v>
          </cell>
        </row>
        <row r="791">
          <cell r="C791" t="str">
            <v xml:space="preserve"> CM5 - 5</v>
          </cell>
          <cell r="D791">
            <v>2</v>
          </cell>
          <cell r="E791" t="str">
            <v>unit</v>
          </cell>
          <cell r="F791">
            <v>173992</v>
          </cell>
          <cell r="G791">
            <v>13636.026</v>
          </cell>
        </row>
        <row r="792">
          <cell r="C792" t="str">
            <v>CM5-3</v>
          </cell>
          <cell r="D792">
            <v>6</v>
          </cell>
          <cell r="E792" t="str">
            <v>Unit</v>
          </cell>
          <cell r="F792">
            <v>23500</v>
          </cell>
          <cell r="G792">
            <v>10249</v>
          </cell>
        </row>
        <row r="793">
          <cell r="C793" t="str">
            <v xml:space="preserve"> CM 5 - 12</v>
          </cell>
          <cell r="D793">
            <v>2</v>
          </cell>
          <cell r="E793" t="str">
            <v>unit</v>
          </cell>
          <cell r="F793">
            <v>186760</v>
          </cell>
          <cell r="G793">
            <v>31941</v>
          </cell>
        </row>
        <row r="794">
          <cell r="C794" t="str">
            <v xml:space="preserve"> CM 5 - 13</v>
          </cell>
          <cell r="D794">
            <v>2</v>
          </cell>
          <cell r="E794" t="str">
            <v>unit</v>
          </cell>
          <cell r="F794">
            <v>65616</v>
          </cell>
          <cell r="G794">
            <v>22390</v>
          </cell>
        </row>
        <row r="795">
          <cell r="C795" t="str">
            <v xml:space="preserve"> CM5 - 16</v>
          </cell>
          <cell r="D795">
            <v>5</v>
          </cell>
          <cell r="E795" t="str">
            <v>unit</v>
          </cell>
          <cell r="F795">
            <v>340142</v>
          </cell>
          <cell r="G795">
            <v>31941.377999999997</v>
          </cell>
        </row>
        <row r="796">
          <cell r="C796" t="str">
            <v xml:space="preserve"> CM2 - 12</v>
          </cell>
          <cell r="D796">
            <v>3</v>
          </cell>
          <cell r="E796" t="str">
            <v>unit</v>
          </cell>
          <cell r="F796">
            <v>33380</v>
          </cell>
          <cell r="G796">
            <v>6556</v>
          </cell>
        </row>
        <row r="797">
          <cell r="C797" t="str">
            <v xml:space="preserve"> CM2 - 12A</v>
          </cell>
          <cell r="D797">
            <v>0</v>
          </cell>
          <cell r="E797" t="str">
            <v>unit</v>
          </cell>
          <cell r="F797">
            <v>36380</v>
          </cell>
          <cell r="G797">
            <v>8841</v>
          </cell>
        </row>
        <row r="798">
          <cell r="C798" t="str">
            <v xml:space="preserve"> F1 - 2</v>
          </cell>
          <cell r="D798">
            <v>0</v>
          </cell>
          <cell r="E798" t="str">
            <v>unit</v>
          </cell>
          <cell r="F798">
            <v>107650</v>
          </cell>
          <cell r="G798">
            <v>19222</v>
          </cell>
        </row>
        <row r="799">
          <cell r="C799" t="str">
            <v xml:space="preserve"> SE1 - 2 ( 11m )</v>
          </cell>
          <cell r="D799">
            <v>0</v>
          </cell>
          <cell r="E799" t="str">
            <v>unit</v>
          </cell>
          <cell r="F799">
            <v>132313</v>
          </cell>
          <cell r="G799">
            <v>17023.446</v>
          </cell>
        </row>
        <row r="800">
          <cell r="C800" t="str">
            <v xml:space="preserve"> CM2 - 11</v>
          </cell>
          <cell r="D800">
            <v>1</v>
          </cell>
          <cell r="E800" t="str">
            <v>unit</v>
          </cell>
          <cell r="F800">
            <v>115260</v>
          </cell>
          <cell r="G800">
            <v>29750</v>
          </cell>
        </row>
        <row r="801">
          <cell r="C801" t="str">
            <v xml:space="preserve"> Sepatu kabel 70 mm2 AL/AL</v>
          </cell>
          <cell r="D801">
            <v>0</v>
          </cell>
          <cell r="E801" t="str">
            <v>bh</v>
          </cell>
          <cell r="F801">
            <v>6700</v>
          </cell>
        </row>
        <row r="802">
          <cell r="C802" t="str">
            <v>Hot Line Clamp</v>
          </cell>
          <cell r="D802">
            <v>3</v>
          </cell>
          <cell r="E802" t="str">
            <v>Bh</v>
          </cell>
          <cell r="F802">
            <v>40000</v>
          </cell>
        </row>
        <row r="803">
          <cell r="C803" t="str">
            <v xml:space="preserve">JUMLAH </v>
          </cell>
        </row>
        <row r="804">
          <cell r="C804" t="str">
            <v>Pemasangan Konstruksi JTR</v>
          </cell>
        </row>
        <row r="805">
          <cell r="C805" t="str">
            <v xml:space="preserve">JUMLAH </v>
          </cell>
        </row>
        <row r="806">
          <cell r="C806" t="str">
            <v xml:space="preserve"> Pengadaan NFA 2X-T 2x35+N 50 mm2.  </v>
          </cell>
          <cell r="D806">
            <v>0</v>
          </cell>
          <cell r="E806" t="str">
            <v>km</v>
          </cell>
          <cell r="F806">
            <v>15365000</v>
          </cell>
        </row>
        <row r="807">
          <cell r="C807" t="str">
            <v xml:space="preserve"> Upah pemasangan  NFA 2X-T 2x35+N 50 mm2</v>
          </cell>
          <cell r="D807">
            <v>0</v>
          </cell>
          <cell r="E807" t="str">
            <v>kms</v>
          </cell>
          <cell r="G807">
            <v>1206000</v>
          </cell>
        </row>
        <row r="808">
          <cell r="C808" t="str">
            <v xml:space="preserve">JUMLAH </v>
          </cell>
        </row>
        <row r="809">
          <cell r="C809" t="str">
            <v xml:space="preserve"> J7 - T ( CJ3 )</v>
          </cell>
          <cell r="D809">
            <v>0</v>
          </cell>
          <cell r="E809" t="str">
            <v>unit</v>
          </cell>
          <cell r="F809">
            <v>56788</v>
          </cell>
          <cell r="G809">
            <v>11074</v>
          </cell>
        </row>
        <row r="810">
          <cell r="C810" t="str">
            <v xml:space="preserve"> J6 - T ( CJ4 )</v>
          </cell>
          <cell r="D810">
            <v>0</v>
          </cell>
          <cell r="E810" t="str">
            <v>unit</v>
          </cell>
          <cell r="F810">
            <v>76724</v>
          </cell>
          <cell r="G810">
            <v>14379</v>
          </cell>
        </row>
        <row r="811">
          <cell r="C811" t="str">
            <v xml:space="preserve"> MJ6 - T ( CJ4 )</v>
          </cell>
          <cell r="D811">
            <v>0</v>
          </cell>
          <cell r="E811" t="str">
            <v>unit</v>
          </cell>
          <cell r="F811">
            <v>18016</v>
          </cell>
          <cell r="G811">
            <v>8035</v>
          </cell>
        </row>
        <row r="812">
          <cell r="C812" t="str">
            <v xml:space="preserve"> E1 - 2 ( 9m )</v>
          </cell>
          <cell r="D812">
            <v>0</v>
          </cell>
          <cell r="E812" t="str">
            <v>unit</v>
          </cell>
          <cell r="F812">
            <v>104007</v>
          </cell>
          <cell r="G812">
            <v>17023</v>
          </cell>
        </row>
        <row r="813">
          <cell r="C813" t="str">
            <v xml:space="preserve"> CM2 - 12</v>
          </cell>
          <cell r="D813">
            <v>0</v>
          </cell>
          <cell r="E813" t="str">
            <v>unit</v>
          </cell>
          <cell r="F813">
            <v>33380</v>
          </cell>
          <cell r="G813">
            <v>6556</v>
          </cell>
        </row>
        <row r="814">
          <cell r="C814" t="str">
            <v xml:space="preserve"> CM2 - 12A</v>
          </cell>
          <cell r="D814">
            <v>0</v>
          </cell>
          <cell r="E814" t="str">
            <v>unit</v>
          </cell>
          <cell r="F814">
            <v>36380</v>
          </cell>
          <cell r="G814">
            <v>8841</v>
          </cell>
        </row>
        <row r="815">
          <cell r="C815" t="str">
            <v xml:space="preserve"> F1 - 2</v>
          </cell>
          <cell r="D815">
            <v>0</v>
          </cell>
          <cell r="E815" t="str">
            <v>unit</v>
          </cell>
          <cell r="F815">
            <v>107650</v>
          </cell>
          <cell r="G815">
            <v>19222</v>
          </cell>
        </row>
        <row r="817">
          <cell r="C817" t="str">
            <v xml:space="preserve">JUMLAH </v>
          </cell>
        </row>
        <row r="820">
          <cell r="C820" t="str">
            <v>4 Pemasangan Trafo 3 phasa 1tiang</v>
          </cell>
        </row>
        <row r="821">
          <cell r="C821" t="str">
            <v>CG 312</v>
          </cell>
          <cell r="D821">
            <v>0</v>
          </cell>
          <cell r="E821" t="str">
            <v>Unit</v>
          </cell>
        </row>
        <row r="822">
          <cell r="C822" t="str">
            <v xml:space="preserve"> Trafo 3 Phasa 100 KVA</v>
          </cell>
          <cell r="D822">
            <v>0</v>
          </cell>
          <cell r="E822" t="str">
            <v>bh</v>
          </cell>
          <cell r="F822">
            <v>30245565</v>
          </cell>
        </row>
        <row r="823">
          <cell r="C823" t="str">
            <v xml:space="preserve"> Fuse Cut Out 20 KV ,100A</v>
          </cell>
          <cell r="D823">
            <v>0</v>
          </cell>
          <cell r="E823" t="str">
            <v>bh</v>
          </cell>
          <cell r="F823">
            <v>650000</v>
          </cell>
        </row>
        <row r="824">
          <cell r="C824" t="str">
            <v xml:space="preserve"> Lightning Arrester 20 KV , 5 KA</v>
          </cell>
          <cell r="D824">
            <v>0</v>
          </cell>
          <cell r="E824" t="str">
            <v>bh</v>
          </cell>
          <cell r="F824">
            <v>537500</v>
          </cell>
        </row>
        <row r="825">
          <cell r="C825" t="str">
            <v xml:space="preserve"> Steel Channel C NP 8 x 1.750</v>
          </cell>
          <cell r="D825">
            <v>0</v>
          </cell>
          <cell r="E825" t="str">
            <v>bh</v>
          </cell>
          <cell r="F825">
            <v>189000</v>
          </cell>
        </row>
        <row r="826">
          <cell r="C826" t="str">
            <v xml:space="preserve"> Steel Channel C NP 8 x 1.250</v>
          </cell>
          <cell r="D826">
            <v>0</v>
          </cell>
          <cell r="E826" t="str">
            <v>bh</v>
          </cell>
          <cell r="F826">
            <v>135000</v>
          </cell>
        </row>
        <row r="827">
          <cell r="C827" t="str">
            <v xml:space="preserve"> Steel Channel C NP 8 x 1.390</v>
          </cell>
          <cell r="D827">
            <v>0</v>
          </cell>
          <cell r="E827" t="str">
            <v>bh</v>
          </cell>
          <cell r="F827">
            <v>150120</v>
          </cell>
        </row>
        <row r="828">
          <cell r="C828" t="str">
            <v xml:space="preserve"> Steel L 70x70x7x1.250</v>
          </cell>
          <cell r="D828">
            <v>0</v>
          </cell>
          <cell r="E828" t="str">
            <v>bh</v>
          </cell>
          <cell r="F828">
            <v>114791</v>
          </cell>
        </row>
        <row r="829">
          <cell r="C829" t="str">
            <v xml:space="preserve"> Steel L 70x70x7x3.000</v>
          </cell>
          <cell r="D829">
            <v>0</v>
          </cell>
          <cell r="E829" t="str">
            <v>bh</v>
          </cell>
          <cell r="F829">
            <v>275499</v>
          </cell>
        </row>
        <row r="830">
          <cell r="C830" t="str">
            <v xml:space="preserve"> Bracket Transformer cluster and adapter</v>
          </cell>
          <cell r="D830">
            <v>0</v>
          </cell>
          <cell r="E830" t="str">
            <v>bh</v>
          </cell>
          <cell r="F830">
            <v>195000</v>
          </cell>
        </row>
        <row r="831">
          <cell r="C831" t="str">
            <v xml:space="preserve"> Cross Arm Steel  1.500</v>
          </cell>
          <cell r="D831">
            <v>0</v>
          </cell>
          <cell r="E831" t="str">
            <v>bh</v>
          </cell>
          <cell r="F831">
            <v>162000</v>
          </cell>
        </row>
        <row r="832">
          <cell r="C832" t="str">
            <v xml:space="preserve"> Brace Steel  550  mm2</v>
          </cell>
          <cell r="D832">
            <v>0</v>
          </cell>
          <cell r="E832" t="str">
            <v>bh</v>
          </cell>
          <cell r="F832">
            <v>15000</v>
          </cell>
        </row>
        <row r="833">
          <cell r="C833" t="str">
            <v xml:space="preserve"> Brace Steel  1.262  mm2</v>
          </cell>
          <cell r="D833">
            <v>0</v>
          </cell>
          <cell r="E833" t="str">
            <v>bh</v>
          </cell>
          <cell r="F833">
            <v>27500</v>
          </cell>
        </row>
        <row r="834">
          <cell r="C834" t="str">
            <v xml:space="preserve"> Pole Band Single Rack 8" atau 8 1/2"                    </v>
          </cell>
          <cell r="D834">
            <v>0</v>
          </cell>
          <cell r="E834" t="str">
            <v>bh</v>
          </cell>
          <cell r="F834">
            <v>23000</v>
          </cell>
        </row>
        <row r="835">
          <cell r="C835" t="str">
            <v xml:space="preserve"> Bolt Machine 5/8" as req,d</v>
          </cell>
          <cell r="D835">
            <v>0</v>
          </cell>
          <cell r="E835" t="str">
            <v>bh</v>
          </cell>
          <cell r="F835">
            <v>8052</v>
          </cell>
        </row>
        <row r="836">
          <cell r="C836" t="str">
            <v xml:space="preserve"> Bolt Machine / Bolt cariage 1/2" x 3/4"</v>
          </cell>
          <cell r="D836">
            <v>0</v>
          </cell>
          <cell r="E836" t="str">
            <v>bh</v>
          </cell>
          <cell r="F836">
            <v>4308</v>
          </cell>
        </row>
        <row r="837">
          <cell r="C837" t="str">
            <v xml:space="preserve"> Armour Rod for AAAC 240 mm2</v>
          </cell>
          <cell r="D837">
            <v>0</v>
          </cell>
          <cell r="E837" t="str">
            <v>bh</v>
          </cell>
          <cell r="F837">
            <v>60000</v>
          </cell>
        </row>
        <row r="838">
          <cell r="C838" t="str">
            <v xml:space="preserve"> Washer Square  2 1/4"</v>
          </cell>
          <cell r="D838">
            <v>0</v>
          </cell>
          <cell r="E838" t="str">
            <v>bh</v>
          </cell>
          <cell r="F838">
            <v>996</v>
          </cell>
        </row>
        <row r="839">
          <cell r="C839" t="str">
            <v xml:space="preserve"> Ground Wire Cu 16 mm2</v>
          </cell>
          <cell r="D839">
            <v>0</v>
          </cell>
          <cell r="E839" t="str">
            <v>mt</v>
          </cell>
          <cell r="F839">
            <v>15000</v>
          </cell>
        </row>
        <row r="840">
          <cell r="C840" t="str">
            <v xml:space="preserve"> Connector H type 70/70 mm2</v>
          </cell>
          <cell r="D840">
            <v>0</v>
          </cell>
          <cell r="E840" t="str">
            <v>bh</v>
          </cell>
          <cell r="F840">
            <v>18500</v>
          </cell>
        </row>
        <row r="841">
          <cell r="C841" t="str">
            <v xml:space="preserve">  Line Live Clamp</v>
          </cell>
          <cell r="D841">
            <v>0</v>
          </cell>
          <cell r="E841" t="str">
            <v>bh</v>
          </cell>
          <cell r="F841">
            <v>114000</v>
          </cell>
        </row>
        <row r="842">
          <cell r="C842" t="str">
            <v xml:space="preserve"> AAAC 70 mm2 u/jumper</v>
          </cell>
          <cell r="D842">
            <v>0</v>
          </cell>
          <cell r="E842" t="str">
            <v>mt</v>
          </cell>
          <cell r="F842">
            <v>7850</v>
          </cell>
        </row>
        <row r="843">
          <cell r="C843" t="str">
            <v xml:space="preserve"> Upah Pemasangan</v>
          </cell>
          <cell r="D843">
            <v>0</v>
          </cell>
          <cell r="E843" t="str">
            <v>unit</v>
          </cell>
          <cell r="G843">
            <v>640687.31999999995</v>
          </cell>
        </row>
        <row r="845">
          <cell r="C845" t="str">
            <v xml:space="preserve">LVCB 2 Jurusan </v>
          </cell>
          <cell r="D845">
            <v>0</v>
          </cell>
          <cell r="E845" t="str">
            <v>bh</v>
          </cell>
          <cell r="F845" t="str">
            <v>PLN</v>
          </cell>
          <cell r="G845">
            <v>302038</v>
          </cell>
        </row>
        <row r="846">
          <cell r="C846" t="str">
            <v>NT Fuse Base 400V,400A NH 1</v>
          </cell>
          <cell r="D846">
            <v>0</v>
          </cell>
          <cell r="E846" t="str">
            <v>bh</v>
          </cell>
          <cell r="F846" t="str">
            <v>PLN</v>
          </cell>
        </row>
        <row r="847">
          <cell r="C847" t="str">
            <v>NT Fuse Catrige,125A NH 1</v>
          </cell>
          <cell r="D847">
            <v>0</v>
          </cell>
          <cell r="E847" t="str">
            <v>bh</v>
          </cell>
          <cell r="F847" t="str">
            <v>PLN</v>
          </cell>
        </row>
        <row r="848">
          <cell r="C848" t="str">
            <v>Sepatu kabel AL/CU Ring 70mm2</v>
          </cell>
          <cell r="D848">
            <v>0</v>
          </cell>
          <cell r="E848" t="str">
            <v>bh</v>
          </cell>
          <cell r="F848">
            <v>45090</v>
          </cell>
        </row>
        <row r="849">
          <cell r="C849" t="str">
            <v xml:space="preserve"> Sepatu kabel 70 mm2 AL/AL</v>
          </cell>
          <cell r="D849">
            <v>0</v>
          </cell>
          <cell r="E849" t="str">
            <v>bh</v>
          </cell>
          <cell r="F849">
            <v>6700</v>
          </cell>
        </row>
        <row r="850">
          <cell r="C850" t="str">
            <v>CM 2-11</v>
          </cell>
          <cell r="D850">
            <v>0</v>
          </cell>
          <cell r="E850" t="str">
            <v>Unit</v>
          </cell>
          <cell r="F850">
            <v>115260</v>
          </cell>
          <cell r="G850">
            <v>29750</v>
          </cell>
        </row>
        <row r="851">
          <cell r="C851" t="str">
            <v xml:space="preserve">JUMLAH </v>
          </cell>
        </row>
        <row r="853">
          <cell r="F853" t="str">
            <v>JUMLAH TOTAL</v>
          </cell>
        </row>
        <row r="854">
          <cell r="F854" t="str">
            <v>PPN 10%</v>
          </cell>
        </row>
        <row r="855">
          <cell r="F855" t="str">
            <v>JUMLAH TOTAL</v>
          </cell>
        </row>
        <row r="857">
          <cell r="F857" t="str">
            <v>DI BULATKAN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BER"/>
      <sheetName val="per Unit"/>
      <sheetName val="per Feeder"/>
      <sheetName val="Sheet2"/>
      <sheetName val="gb"/>
      <sheetName val="Sheet1"/>
      <sheetName val="Peta"/>
      <sheetName val="aruskas"/>
      <sheetName val="Cover"/>
      <sheetName val="master rab"/>
      <sheetName val="Neraca seAPJ"/>
      <sheetName val="APBN"/>
      <sheetName val="Rekap PMG."/>
      <sheetName val="Jasa"/>
      <sheetName val="Mat"/>
      <sheetName val="HB2"/>
      <sheetName val="Sensitivitas"/>
      <sheetName val="sr"/>
      <sheetName val="Analisa"/>
      <sheetName val="Blangko Analisa"/>
      <sheetName val="Blangko RAB"/>
      <sheetName val="HPS"/>
      <sheetName val="impedansi"/>
      <sheetName val="entry REC  trip"/>
      <sheetName val="DTU"/>
      <sheetName val="JAN07"/>
      <sheetName val="Hal-1"/>
      <sheetName val="Sudah Berjalan"/>
      <sheetName val="FORM-B"/>
      <sheetName val="x"/>
      <sheetName val="LAIN2"/>
      <sheetName val="W-NAD"/>
      <sheetName val="Kamus"/>
      <sheetName val="01 A"/>
      <sheetName val="UshDeb00"/>
      <sheetName val="PMT"/>
      <sheetName val="LR"/>
      <sheetName val="Submission Form"/>
    </sheetNames>
    <sheetDataSet>
      <sheetData sheetId="0">
        <row r="3">
          <cell r="O3" t="str">
            <v>KALIBAKAL</v>
          </cell>
          <cell r="BB3" t="str">
            <v>RAWALO</v>
          </cell>
          <cell r="CH3" t="str">
            <v>WONOSOBO</v>
          </cell>
          <cell r="DD3" t="str">
            <v>GARUNG</v>
          </cell>
          <cell r="DG3" t="str">
            <v>MRICA</v>
          </cell>
          <cell r="EC3" t="str">
            <v>KWH SIAP JUAL DAN KWH JUAL</v>
          </cell>
        </row>
        <row r="4">
          <cell r="O4">
            <v>1</v>
          </cell>
          <cell r="Q4">
            <v>2</v>
          </cell>
          <cell r="S4">
            <v>3</v>
          </cell>
          <cell r="U4">
            <v>4</v>
          </cell>
          <cell r="W4">
            <v>5</v>
          </cell>
          <cell r="Y4">
            <v>6</v>
          </cell>
          <cell r="AA4">
            <v>7</v>
          </cell>
          <cell r="AC4" t="str">
            <v/>
          </cell>
          <cell r="AE4">
            <v>8</v>
          </cell>
          <cell r="AH4">
            <v>9</v>
          </cell>
          <cell r="AK4">
            <v>10</v>
          </cell>
          <cell r="AN4">
            <v>11</v>
          </cell>
          <cell r="AQ4">
            <v>12</v>
          </cell>
          <cell r="AT4">
            <v>13</v>
          </cell>
          <cell r="AW4" t="str">
            <v/>
          </cell>
          <cell r="AZ4" t="str">
            <v/>
          </cell>
          <cell r="BB4">
            <v>14</v>
          </cell>
          <cell r="BD4">
            <v>15</v>
          </cell>
          <cell r="BF4">
            <v>16</v>
          </cell>
          <cell r="BH4">
            <v>17</v>
          </cell>
          <cell r="BJ4">
            <v>18</v>
          </cell>
          <cell r="BM4">
            <v>19</v>
          </cell>
          <cell r="BP4">
            <v>20</v>
          </cell>
          <cell r="BS4">
            <v>21</v>
          </cell>
          <cell r="BV4">
            <v>22</v>
          </cell>
          <cell r="BY4">
            <v>23</v>
          </cell>
          <cell r="CB4">
            <v>24</v>
          </cell>
          <cell r="CE4">
            <v>25</v>
          </cell>
          <cell r="CH4">
            <v>26</v>
          </cell>
          <cell r="CJ4">
            <v>27</v>
          </cell>
          <cell r="CL4">
            <v>28</v>
          </cell>
          <cell r="CN4">
            <v>29</v>
          </cell>
          <cell r="CP4">
            <v>30</v>
          </cell>
          <cell r="CR4" t="str">
            <v/>
          </cell>
          <cell r="CT4">
            <v>30</v>
          </cell>
          <cell r="CV4">
            <v>31</v>
          </cell>
          <cell r="CY4">
            <v>32</v>
          </cell>
          <cell r="DB4">
            <v>33</v>
          </cell>
          <cell r="DE4">
            <v>34</v>
          </cell>
          <cell r="DG4">
            <v>35</v>
          </cell>
          <cell r="DI4">
            <v>36</v>
          </cell>
          <cell r="DK4">
            <v>37</v>
          </cell>
          <cell r="DM4" t="str">
            <v/>
          </cell>
          <cell r="DQ4">
            <v>38</v>
          </cell>
          <cell r="DT4">
            <v>39</v>
          </cell>
          <cell r="DW4">
            <v>40</v>
          </cell>
          <cell r="DZ4">
            <v>41</v>
          </cell>
          <cell r="EC4" t="str">
            <v/>
          </cell>
        </row>
        <row r="5">
          <cell r="O5" t="str">
            <v>KBL1</v>
          </cell>
          <cell r="Q5" t="str">
            <v>KBL2</v>
          </cell>
          <cell r="R5" t="str">
            <v>inc I</v>
          </cell>
          <cell r="S5" t="str">
            <v>KBL3</v>
          </cell>
          <cell r="T5" t="str">
            <v>inc II</v>
          </cell>
          <cell r="U5" t="str">
            <v>KBL4</v>
          </cell>
          <cell r="V5" t="str">
            <v>inc III</v>
          </cell>
          <cell r="W5" t="str">
            <v>KBL5</v>
          </cell>
          <cell r="X5" t="str">
            <v>PS I</v>
          </cell>
          <cell r="Y5" t="str">
            <v>KBL6</v>
          </cell>
          <cell r="Z5" t="str">
            <v>PS II</v>
          </cell>
          <cell r="AA5" t="str">
            <v>KBL7</v>
          </cell>
          <cell r="AB5" t="str">
            <v>ps III</v>
          </cell>
          <cell r="AC5" t="str">
            <v/>
          </cell>
          <cell r="AE5" t="str">
            <v>KBL01.174  (PBG-BMS)</v>
          </cell>
          <cell r="AH5" t="str">
            <v>KBL01.48  (PWT-BMS)</v>
          </cell>
          <cell r="AK5" t="str">
            <v>KBL03.192  (PWT-AJB)</v>
          </cell>
          <cell r="AN5" t="str">
            <v>KBL05.211 (PWT-PBG)</v>
          </cell>
          <cell r="AQ5" t="str">
            <v>G2-118  (PBG-TGL)</v>
          </cell>
          <cell r="AT5" t="str">
            <v>KBL07.035T03  (PWT-BMS)</v>
          </cell>
          <cell r="AW5" t="str">
            <v>KBL1/KBL5198S45T10 (PWT-PBG)</v>
          </cell>
          <cell r="AZ5" t="str">
            <v/>
          </cell>
          <cell r="BB5" t="str">
            <v>RWO1</v>
          </cell>
          <cell r="BC5" t="str">
            <v>inc I</v>
          </cell>
          <cell r="BD5" t="str">
            <v>RWO2</v>
          </cell>
          <cell r="BE5" t="str">
            <v>inc II</v>
          </cell>
          <cell r="BF5" t="str">
            <v>RWO3</v>
          </cell>
          <cell r="BG5" t="str">
            <v>ps I</v>
          </cell>
          <cell r="BH5" t="str">
            <v>RWO4</v>
          </cell>
          <cell r="BJ5" t="str">
            <v>RWO1.337  (WNG-AJB)</v>
          </cell>
          <cell r="BM5" t="str">
            <v>BM01.98  (AJB-TGL)</v>
          </cell>
          <cell r="BP5" t="str">
            <v>RWO2.194  (PWT-BMS)</v>
          </cell>
          <cell r="BS5" t="str">
            <v>RWO2.391S102  (BMS-CLP)</v>
          </cell>
          <cell r="BV5" t="str">
            <v>C3.386.218   (PWT-CLP)</v>
          </cell>
          <cell r="BY5" t="str">
            <v>RWO4.239.S73 (WNG-CLP)</v>
          </cell>
          <cell r="CB5" t="str">
            <v>MJG2.29T27S76 (WNG-SDJ)</v>
          </cell>
          <cell r="CE5" t="str">
            <v>MJG02.29T183  (WNG-MJG)</v>
          </cell>
          <cell r="CH5" t="str">
            <v>WBO1</v>
          </cell>
          <cell r="CI5" t="str">
            <v>inc I</v>
          </cell>
          <cell r="CJ5" t="str">
            <v>WBO2</v>
          </cell>
          <cell r="CK5" t="str">
            <v>inc II</v>
          </cell>
          <cell r="CL5" t="str">
            <v>WBO3</v>
          </cell>
          <cell r="CM5" t="str">
            <v>ps I</v>
          </cell>
          <cell r="CN5" t="str">
            <v>WBO4</v>
          </cell>
          <cell r="CP5" t="str">
            <v>WBO5/TULIS</v>
          </cell>
          <cell r="CR5" t="str">
            <v>inc</v>
          </cell>
          <cell r="CS5" t="str">
            <v>ps</v>
          </cell>
          <cell r="CT5" t="str">
            <v>DIENG02</v>
          </cell>
          <cell r="CV5" t="str">
            <v>D-207-66 (WBO-BJN)</v>
          </cell>
          <cell r="CY5" t="str">
            <v>WBO02.307 (WBO-MGL)</v>
          </cell>
          <cell r="DB5" t="str">
            <v>WBO04.155 (WBO-BJN)</v>
          </cell>
          <cell r="DD5" t="str">
            <v>ps</v>
          </cell>
          <cell r="DE5" t="str">
            <v>GRG1</v>
          </cell>
          <cell r="DF5" t="str">
            <v>inc</v>
          </cell>
          <cell r="DG5" t="str">
            <v>MRA1</v>
          </cell>
          <cell r="DH5" t="str">
            <v>inc I</v>
          </cell>
          <cell r="DI5" t="str">
            <v>MRA2</v>
          </cell>
          <cell r="DJ5" t="str">
            <v>inc II</v>
          </cell>
          <cell r="DK5" t="str">
            <v>MRA3</v>
          </cell>
          <cell r="DL5" t="str">
            <v>tapen</v>
          </cell>
          <cell r="DM5" t="str">
            <v/>
          </cell>
          <cell r="DQ5" t="str">
            <v>MRA2.424 (PBG-BMS)</v>
          </cell>
          <cell r="DT5" t="str">
            <v>MRA2.328 (BJN-BMS)</v>
          </cell>
          <cell r="DW5" t="str">
            <v>MRA3.557T147 (BJN-WBO)</v>
          </cell>
          <cell r="DZ5" t="str">
            <v xml:space="preserve"> MRA3.131U272 (BJN-PBG)</v>
          </cell>
          <cell r="EC5" t="str">
            <v>PWT KT</v>
          </cell>
          <cell r="EE5" t="str">
            <v>WBO</v>
          </cell>
          <cell r="EG5" t="str">
            <v>PBG</v>
          </cell>
          <cell r="EI5" t="str">
            <v>BJN</v>
          </cell>
          <cell r="EK5" t="str">
            <v>WNG</v>
          </cell>
          <cell r="EM5" t="str">
            <v>AJB</v>
          </cell>
          <cell r="EO5" t="str">
            <v>BMS</v>
          </cell>
          <cell r="EQ5" t="str">
            <v>KALIBAKAL</v>
          </cell>
          <cell r="ET5" t="str">
            <v>RAWALO</v>
          </cell>
          <cell r="EW5" t="str">
            <v>WONOSOBO</v>
          </cell>
          <cell r="EZ5" t="str">
            <v>DIENG</v>
          </cell>
          <cell r="FC5" t="str">
            <v>GARUNG</v>
          </cell>
          <cell r="FF5" t="str">
            <v>MRICA</v>
          </cell>
          <cell r="FI5" t="str">
            <v>TAPEN</v>
          </cell>
          <cell r="FJ5" t="str">
            <v>TULIS</v>
          </cell>
          <cell r="FK5" t="str">
            <v>KL.ANGET</v>
          </cell>
          <cell r="FL5" t="str">
            <v>KR.TENGAH</v>
          </cell>
          <cell r="FM5" t="str">
            <v/>
          </cell>
          <cell r="FO5" t="str">
            <v/>
          </cell>
        </row>
        <row r="6">
          <cell r="AE6" t="str">
            <v>PBG</v>
          </cell>
          <cell r="AF6" t="str">
            <v>BMS</v>
          </cell>
          <cell r="AG6" t="str">
            <v>JUAL</v>
          </cell>
          <cell r="AH6" t="str">
            <v>PWT</v>
          </cell>
          <cell r="AI6" t="str">
            <v>BMS</v>
          </cell>
          <cell r="AJ6" t="str">
            <v>JUAL</v>
          </cell>
          <cell r="AK6" t="str">
            <v>PWT</v>
          </cell>
          <cell r="AL6" t="str">
            <v>AJB</v>
          </cell>
          <cell r="AM6" t="str">
            <v>JUAL</v>
          </cell>
          <cell r="AN6" t="str">
            <v>PWT</v>
          </cell>
          <cell r="AO6" t="str">
            <v>PBG</v>
          </cell>
          <cell r="AP6" t="str">
            <v>JUAL</v>
          </cell>
          <cell r="AQ6" t="str">
            <v>PBG</v>
          </cell>
          <cell r="AR6" t="str">
            <v>TGL</v>
          </cell>
          <cell r="AS6" t="str">
            <v>JUAL</v>
          </cell>
          <cell r="AT6" t="str">
            <v>PWT</v>
          </cell>
          <cell r="AU6" t="str">
            <v>BMS</v>
          </cell>
          <cell r="AV6" t="str">
            <v>JUAL</v>
          </cell>
          <cell r="AW6" t="str">
            <v>PWT</v>
          </cell>
          <cell r="AX6" t="str">
            <v>PBG</v>
          </cell>
          <cell r="AY6" t="str">
            <v>JUAL</v>
          </cell>
          <cell r="AZ6" t="str">
            <v/>
          </cell>
          <cell r="BJ6" t="str">
            <v>WNG</v>
          </cell>
          <cell r="BK6" t="str">
            <v>AJB</v>
          </cell>
          <cell r="BL6" t="str">
            <v>JUAL</v>
          </cell>
          <cell r="BM6" t="str">
            <v>AJB</v>
          </cell>
          <cell r="BN6" t="str">
            <v>TGL</v>
          </cell>
          <cell r="BO6" t="str">
            <v>JUAL</v>
          </cell>
          <cell r="BP6" t="str">
            <v>PWT</v>
          </cell>
          <cell r="BQ6" t="str">
            <v>BMS</v>
          </cell>
          <cell r="BR6" t="str">
            <v>JUAL</v>
          </cell>
          <cell r="BS6" t="str">
            <v>BMS</v>
          </cell>
          <cell r="BT6" t="str">
            <v>CLP</v>
          </cell>
          <cell r="BU6" t="str">
            <v>JUAL</v>
          </cell>
          <cell r="BV6" t="str">
            <v>PWT</v>
          </cell>
          <cell r="BW6" t="str">
            <v>CLP</v>
          </cell>
          <cell r="BX6" t="str">
            <v>JUAL</v>
          </cell>
          <cell r="BY6" t="str">
            <v>WNG</v>
          </cell>
          <cell r="BZ6" t="str">
            <v>CLP</v>
          </cell>
          <cell r="CA6" t="str">
            <v>JUAL</v>
          </cell>
          <cell r="CB6" t="str">
            <v>WNG</v>
          </cell>
          <cell r="CC6" t="str">
            <v>SDJ</v>
          </cell>
          <cell r="CD6" t="str">
            <v>JUAL</v>
          </cell>
          <cell r="CE6" t="str">
            <v>WNG</v>
          </cell>
          <cell r="CF6" t="str">
            <v>MJG</v>
          </cell>
          <cell r="CG6" t="str">
            <v>JUAL</v>
          </cell>
          <cell r="CV6" t="str">
            <v>WBO</v>
          </cell>
          <cell r="CW6" t="str">
            <v>BJN</v>
          </cell>
          <cell r="CX6" t="str">
            <v>JUAL</v>
          </cell>
          <cell r="CY6" t="str">
            <v>WBO</v>
          </cell>
          <cell r="CZ6" t="str">
            <v>MGL</v>
          </cell>
          <cell r="DA6" t="str">
            <v>JUAL</v>
          </cell>
          <cell r="DB6" t="str">
            <v>WBO</v>
          </cell>
          <cell r="DC6" t="str">
            <v>BJN</v>
          </cell>
          <cell r="DQ6" t="str">
            <v>PBG</v>
          </cell>
          <cell r="DR6" t="str">
            <v>BMS</v>
          </cell>
          <cell r="DS6" t="str">
            <v>JUAL</v>
          </cell>
          <cell r="DT6" t="str">
            <v>BJN</v>
          </cell>
          <cell r="DU6" t="str">
            <v>BMS</v>
          </cell>
          <cell r="DV6" t="str">
            <v>JUAL</v>
          </cell>
          <cell r="DW6" t="str">
            <v>BJN</v>
          </cell>
          <cell r="DX6" t="str">
            <v>WBO</v>
          </cell>
          <cell r="DY6" t="str">
            <v>JUAL</v>
          </cell>
          <cell r="DZ6" t="str">
            <v>PBG</v>
          </cell>
          <cell r="EA6" t="str">
            <v>BJN</v>
          </cell>
          <cell r="EB6" t="str">
            <v>JUAL</v>
          </cell>
          <cell r="EC6" t="str">
            <v>TERIMA</v>
          </cell>
          <cell r="ED6" t="str">
            <v>JUAL</v>
          </cell>
          <cell r="EE6" t="str">
            <v>TERIMA</v>
          </cell>
          <cell r="EF6" t="str">
            <v>JUAL</v>
          </cell>
          <cell r="EG6" t="str">
            <v>TERIMA</v>
          </cell>
          <cell r="EH6" t="str">
            <v>JUAL</v>
          </cell>
          <cell r="EI6" t="str">
            <v>TERIMA</v>
          </cell>
          <cell r="EJ6" t="str">
            <v>JUAL</v>
          </cell>
          <cell r="EK6" t="str">
            <v>TERIMA</v>
          </cell>
          <cell r="EL6" t="str">
            <v>JUAL</v>
          </cell>
          <cell r="EM6" t="str">
            <v>TERIMA</v>
          </cell>
          <cell r="EN6" t="str">
            <v>JUAL</v>
          </cell>
          <cell r="EO6" t="str">
            <v>TERIMA</v>
          </cell>
          <cell r="EP6" t="str">
            <v>JUAL</v>
          </cell>
          <cell r="EQ6" t="str">
            <v>INC</v>
          </cell>
          <cell r="ER6" t="str">
            <v>PS</v>
          </cell>
          <cell r="ES6" t="str">
            <v>OUT</v>
          </cell>
          <cell r="ET6" t="str">
            <v>INC</v>
          </cell>
          <cell r="EU6" t="str">
            <v>PS</v>
          </cell>
          <cell r="EV6" t="str">
            <v>OUT</v>
          </cell>
          <cell r="EW6" t="str">
            <v>INC</v>
          </cell>
          <cell r="EX6" t="str">
            <v>PS</v>
          </cell>
          <cell r="EY6" t="str">
            <v>OUT</v>
          </cell>
          <cell r="EZ6" t="str">
            <v>INC</v>
          </cell>
          <cell r="FA6" t="str">
            <v>PS</v>
          </cell>
          <cell r="FB6" t="str">
            <v>OUT</v>
          </cell>
          <cell r="FC6" t="str">
            <v>INC</v>
          </cell>
          <cell r="FD6" t="str">
            <v>PS</v>
          </cell>
          <cell r="FE6" t="str">
            <v>OUT</v>
          </cell>
          <cell r="FF6" t="str">
            <v>INC</v>
          </cell>
          <cell r="FG6" t="str">
            <v>PS</v>
          </cell>
          <cell r="FH6" t="str">
            <v>OUT</v>
          </cell>
          <cell r="FO6" t="str">
            <v/>
          </cell>
        </row>
        <row r="7">
          <cell r="N7">
            <v>1</v>
          </cell>
          <cell r="O7">
            <v>2</v>
          </cell>
          <cell r="P7">
            <v>3</v>
          </cell>
          <cell r="Q7">
            <v>4</v>
          </cell>
          <cell r="R7">
            <v>5</v>
          </cell>
          <cell r="S7">
            <v>6</v>
          </cell>
          <cell r="T7">
            <v>7</v>
          </cell>
          <cell r="U7">
            <v>8</v>
          </cell>
          <cell r="V7">
            <v>9</v>
          </cell>
          <cell r="W7">
            <v>10</v>
          </cell>
          <cell r="X7">
            <v>11</v>
          </cell>
          <cell r="Y7">
            <v>12</v>
          </cell>
          <cell r="Z7">
            <v>13</v>
          </cell>
          <cell r="AA7">
            <v>14</v>
          </cell>
          <cell r="AB7">
            <v>15</v>
          </cell>
          <cell r="AE7">
            <v>16</v>
          </cell>
          <cell r="AF7">
            <v>17</v>
          </cell>
          <cell r="AH7">
            <v>18</v>
          </cell>
          <cell r="AI7">
            <v>19</v>
          </cell>
          <cell r="AK7">
            <v>20</v>
          </cell>
          <cell r="AL7">
            <v>21</v>
          </cell>
          <cell r="AN7">
            <v>22</v>
          </cell>
          <cell r="AO7">
            <v>23</v>
          </cell>
          <cell r="AQ7">
            <v>24</v>
          </cell>
          <cell r="AR7">
            <v>25</v>
          </cell>
          <cell r="AT7">
            <v>26</v>
          </cell>
          <cell r="AU7">
            <v>27</v>
          </cell>
          <cell r="AW7" t="str">
            <v/>
          </cell>
          <cell r="BB7">
            <v>28</v>
          </cell>
          <cell r="BC7">
            <v>29</v>
          </cell>
          <cell r="BD7">
            <v>30</v>
          </cell>
          <cell r="BE7">
            <v>31</v>
          </cell>
          <cell r="BF7">
            <v>32</v>
          </cell>
          <cell r="BG7">
            <v>33</v>
          </cell>
          <cell r="BH7">
            <v>34</v>
          </cell>
          <cell r="BI7">
            <v>35</v>
          </cell>
          <cell r="BJ7">
            <v>36</v>
          </cell>
          <cell r="BK7">
            <v>37</v>
          </cell>
          <cell r="BM7">
            <v>38</v>
          </cell>
          <cell r="BN7">
            <v>39</v>
          </cell>
          <cell r="BP7">
            <v>40</v>
          </cell>
          <cell r="BQ7">
            <v>41</v>
          </cell>
          <cell r="BS7">
            <v>42</v>
          </cell>
          <cell r="BT7">
            <v>43</v>
          </cell>
          <cell r="BV7">
            <v>44</v>
          </cell>
          <cell r="BW7">
            <v>45</v>
          </cell>
          <cell r="BY7">
            <v>46</v>
          </cell>
          <cell r="BZ7">
            <v>47</v>
          </cell>
          <cell r="CB7">
            <v>48</v>
          </cell>
          <cell r="CC7">
            <v>49</v>
          </cell>
          <cell r="CE7">
            <v>50</v>
          </cell>
          <cell r="CF7">
            <v>51</v>
          </cell>
          <cell r="CH7">
            <v>52</v>
          </cell>
          <cell r="CI7">
            <v>53</v>
          </cell>
          <cell r="CJ7">
            <v>54</v>
          </cell>
          <cell r="CK7">
            <v>55</v>
          </cell>
          <cell r="CL7">
            <v>56</v>
          </cell>
          <cell r="CM7">
            <v>57</v>
          </cell>
          <cell r="CN7">
            <v>58</v>
          </cell>
          <cell r="CO7">
            <v>59</v>
          </cell>
          <cell r="CP7">
            <v>60</v>
          </cell>
          <cell r="CQ7">
            <v>61</v>
          </cell>
          <cell r="CT7">
            <v>60</v>
          </cell>
          <cell r="CU7">
            <v>61</v>
          </cell>
          <cell r="CV7">
            <v>62</v>
          </cell>
          <cell r="CW7">
            <v>63</v>
          </cell>
          <cell r="CY7">
            <v>64</v>
          </cell>
          <cell r="CZ7">
            <v>65</v>
          </cell>
          <cell r="DB7">
            <v>66</v>
          </cell>
          <cell r="DC7">
            <v>67</v>
          </cell>
          <cell r="DE7">
            <v>68</v>
          </cell>
          <cell r="DF7">
            <v>69</v>
          </cell>
          <cell r="DG7">
            <v>70</v>
          </cell>
          <cell r="DH7">
            <v>71</v>
          </cell>
          <cell r="DI7">
            <v>72</v>
          </cell>
          <cell r="DJ7">
            <v>73</v>
          </cell>
          <cell r="DK7">
            <v>74</v>
          </cell>
          <cell r="DL7">
            <v>75</v>
          </cell>
          <cell r="DQ7">
            <v>76</v>
          </cell>
          <cell r="DR7">
            <v>77</v>
          </cell>
          <cell r="DT7">
            <v>78</v>
          </cell>
          <cell r="DU7">
            <v>79</v>
          </cell>
          <cell r="DW7">
            <v>80</v>
          </cell>
          <cell r="DX7">
            <v>81</v>
          </cell>
          <cell r="DZ7">
            <v>82</v>
          </cell>
          <cell r="EA7">
            <v>83</v>
          </cell>
          <cell r="EC7">
            <v>84</v>
          </cell>
          <cell r="ED7">
            <v>85</v>
          </cell>
          <cell r="EE7">
            <v>86</v>
          </cell>
          <cell r="EF7">
            <v>87</v>
          </cell>
          <cell r="EG7">
            <v>88</v>
          </cell>
          <cell r="EH7">
            <v>89</v>
          </cell>
          <cell r="EI7">
            <v>90</v>
          </cell>
          <cell r="EJ7">
            <v>91</v>
          </cell>
          <cell r="EK7">
            <v>92</v>
          </cell>
          <cell r="EL7">
            <v>93</v>
          </cell>
          <cell r="EM7">
            <v>94</v>
          </cell>
          <cell r="EN7">
            <v>95</v>
          </cell>
          <cell r="EO7">
            <v>96</v>
          </cell>
          <cell r="EP7">
            <v>97</v>
          </cell>
          <cell r="EQ7">
            <v>98</v>
          </cell>
          <cell r="ER7">
            <v>99</v>
          </cell>
          <cell r="ES7">
            <v>100</v>
          </cell>
          <cell r="ET7">
            <v>101</v>
          </cell>
          <cell r="EU7">
            <v>102</v>
          </cell>
          <cell r="EV7">
            <v>103</v>
          </cell>
          <cell r="EW7">
            <v>104</v>
          </cell>
          <cell r="EX7">
            <v>105</v>
          </cell>
          <cell r="EY7">
            <v>106</v>
          </cell>
          <cell r="EZ7">
            <v>107</v>
          </cell>
          <cell r="FA7">
            <v>108</v>
          </cell>
          <cell r="FB7">
            <v>109</v>
          </cell>
          <cell r="FC7">
            <v>107</v>
          </cell>
          <cell r="FD7">
            <v>108</v>
          </cell>
          <cell r="FE7">
            <v>109</v>
          </cell>
          <cell r="FF7">
            <v>110</v>
          </cell>
          <cell r="FG7">
            <v>111</v>
          </cell>
          <cell r="FH7">
            <v>112</v>
          </cell>
          <cell r="FI7">
            <v>113</v>
          </cell>
          <cell r="FJ7">
            <v>114</v>
          </cell>
          <cell r="FK7">
            <v>115</v>
          </cell>
          <cell r="FL7">
            <v>116</v>
          </cell>
        </row>
        <row r="8">
          <cell r="N8">
            <v>1</v>
          </cell>
          <cell r="O8">
            <v>2</v>
          </cell>
          <cell r="P8">
            <v>3</v>
          </cell>
          <cell r="Q8">
            <v>4</v>
          </cell>
          <cell r="R8">
            <v>5</v>
          </cell>
          <cell r="S8">
            <v>6</v>
          </cell>
          <cell r="T8">
            <v>7</v>
          </cell>
          <cell r="U8">
            <v>8</v>
          </cell>
          <cell r="V8">
            <v>9</v>
          </cell>
          <cell r="W8">
            <v>10</v>
          </cell>
          <cell r="X8">
            <v>11</v>
          </cell>
          <cell r="Y8">
            <v>12</v>
          </cell>
          <cell r="Z8">
            <v>13</v>
          </cell>
          <cell r="AA8">
            <v>14</v>
          </cell>
          <cell r="AB8">
            <v>15</v>
          </cell>
          <cell r="AC8">
            <v>16</v>
          </cell>
          <cell r="AD8">
            <v>17</v>
          </cell>
          <cell r="AE8">
            <v>18</v>
          </cell>
          <cell r="AF8">
            <v>19</v>
          </cell>
          <cell r="AG8">
            <v>20</v>
          </cell>
          <cell r="AH8">
            <v>21</v>
          </cell>
          <cell r="AI8">
            <v>22</v>
          </cell>
          <cell r="AJ8">
            <v>23</v>
          </cell>
          <cell r="AK8">
            <v>24</v>
          </cell>
          <cell r="AL8">
            <v>25</v>
          </cell>
          <cell r="AM8">
            <v>26</v>
          </cell>
          <cell r="AN8">
            <v>27</v>
          </cell>
          <cell r="AO8">
            <v>28</v>
          </cell>
          <cell r="AP8">
            <v>29</v>
          </cell>
          <cell r="AQ8">
            <v>30</v>
          </cell>
          <cell r="AR8">
            <v>31</v>
          </cell>
          <cell r="AS8">
            <v>32</v>
          </cell>
          <cell r="AT8">
            <v>33</v>
          </cell>
          <cell r="AU8">
            <v>34</v>
          </cell>
          <cell r="AV8">
            <v>35</v>
          </cell>
          <cell r="AW8">
            <v>36</v>
          </cell>
          <cell r="AX8">
            <v>37</v>
          </cell>
          <cell r="AY8">
            <v>38</v>
          </cell>
          <cell r="AZ8">
            <v>39</v>
          </cell>
          <cell r="BA8">
            <v>40</v>
          </cell>
          <cell r="BB8">
            <v>41</v>
          </cell>
          <cell r="BC8">
            <v>42</v>
          </cell>
          <cell r="BD8">
            <v>43</v>
          </cell>
          <cell r="BE8">
            <v>44</v>
          </cell>
          <cell r="BF8">
            <v>45</v>
          </cell>
          <cell r="BG8">
            <v>46</v>
          </cell>
          <cell r="BH8">
            <v>47</v>
          </cell>
          <cell r="BI8">
            <v>48</v>
          </cell>
          <cell r="BJ8">
            <v>49</v>
          </cell>
          <cell r="BK8">
            <v>50</v>
          </cell>
          <cell r="BL8">
            <v>51</v>
          </cell>
          <cell r="BM8">
            <v>52</v>
          </cell>
          <cell r="BN8">
            <v>53</v>
          </cell>
          <cell r="BO8">
            <v>54</v>
          </cell>
          <cell r="BP8">
            <v>55</v>
          </cell>
          <cell r="BQ8">
            <v>56</v>
          </cell>
          <cell r="BR8">
            <v>57</v>
          </cell>
          <cell r="BS8">
            <v>58</v>
          </cell>
          <cell r="BT8">
            <v>59</v>
          </cell>
          <cell r="BU8">
            <v>60</v>
          </cell>
          <cell r="BV8">
            <v>61</v>
          </cell>
          <cell r="BW8">
            <v>62</v>
          </cell>
          <cell r="BX8">
            <v>63</v>
          </cell>
          <cell r="BY8">
            <v>64</v>
          </cell>
          <cell r="BZ8">
            <v>65</v>
          </cell>
          <cell r="CA8">
            <v>66</v>
          </cell>
          <cell r="CB8">
            <v>67</v>
          </cell>
          <cell r="CC8">
            <v>68</v>
          </cell>
          <cell r="CD8">
            <v>69</v>
          </cell>
          <cell r="CE8">
            <v>70</v>
          </cell>
          <cell r="CF8">
            <v>71</v>
          </cell>
          <cell r="CG8">
            <v>72</v>
          </cell>
          <cell r="CH8">
            <v>73</v>
          </cell>
          <cell r="CI8">
            <v>74</v>
          </cell>
          <cell r="CJ8">
            <v>75</v>
          </cell>
          <cell r="CK8">
            <v>76</v>
          </cell>
          <cell r="CL8">
            <v>77</v>
          </cell>
          <cell r="CM8">
            <v>78</v>
          </cell>
          <cell r="CN8">
            <v>79</v>
          </cell>
          <cell r="CO8">
            <v>80</v>
          </cell>
          <cell r="CP8">
            <v>81</v>
          </cell>
          <cell r="CQ8">
            <v>82</v>
          </cell>
          <cell r="CR8">
            <v>83</v>
          </cell>
          <cell r="CS8">
            <v>84</v>
          </cell>
          <cell r="CT8">
            <v>85</v>
          </cell>
          <cell r="CU8">
            <v>86</v>
          </cell>
          <cell r="CV8">
            <v>87</v>
          </cell>
          <cell r="CW8">
            <v>88</v>
          </cell>
          <cell r="CX8">
            <v>89</v>
          </cell>
          <cell r="CY8">
            <v>90</v>
          </cell>
          <cell r="CZ8">
            <v>91</v>
          </cell>
          <cell r="DA8">
            <v>92</v>
          </cell>
          <cell r="DB8">
            <v>93</v>
          </cell>
          <cell r="DC8">
            <v>94</v>
          </cell>
          <cell r="DD8">
            <v>95</v>
          </cell>
          <cell r="DE8">
            <v>96</v>
          </cell>
          <cell r="DF8">
            <v>97</v>
          </cell>
          <cell r="DG8">
            <v>98</v>
          </cell>
          <cell r="DH8">
            <v>99</v>
          </cell>
          <cell r="DI8">
            <v>100</v>
          </cell>
          <cell r="DJ8">
            <v>101</v>
          </cell>
          <cell r="DK8">
            <v>102</v>
          </cell>
          <cell r="DL8">
            <v>103</v>
          </cell>
          <cell r="DM8">
            <v>104</v>
          </cell>
          <cell r="DN8">
            <v>105</v>
          </cell>
          <cell r="DO8">
            <v>106</v>
          </cell>
          <cell r="DP8">
            <v>107</v>
          </cell>
          <cell r="DQ8">
            <v>108</v>
          </cell>
          <cell r="DR8">
            <v>109</v>
          </cell>
          <cell r="DS8">
            <v>110</v>
          </cell>
          <cell r="DT8">
            <v>111</v>
          </cell>
          <cell r="DU8">
            <v>112</v>
          </cell>
          <cell r="DV8">
            <v>113</v>
          </cell>
          <cell r="DW8">
            <v>114</v>
          </cell>
          <cell r="DX8">
            <v>115</v>
          </cell>
          <cell r="DY8">
            <v>116</v>
          </cell>
          <cell r="DZ8">
            <v>117</v>
          </cell>
          <cell r="EA8">
            <v>118</v>
          </cell>
          <cell r="EB8">
            <v>119</v>
          </cell>
          <cell r="EC8">
            <v>120</v>
          </cell>
          <cell r="ED8">
            <v>121</v>
          </cell>
          <cell r="EE8">
            <v>122</v>
          </cell>
          <cell r="EF8">
            <v>123</v>
          </cell>
          <cell r="EG8">
            <v>124</v>
          </cell>
          <cell r="EH8">
            <v>125</v>
          </cell>
          <cell r="EI8">
            <v>126</v>
          </cell>
          <cell r="EJ8">
            <v>127</v>
          </cell>
          <cell r="EK8">
            <v>128</v>
          </cell>
          <cell r="EL8">
            <v>129</v>
          </cell>
          <cell r="EM8">
            <v>130</v>
          </cell>
          <cell r="EN8">
            <v>131</v>
          </cell>
          <cell r="EO8">
            <v>132</v>
          </cell>
          <cell r="EP8">
            <v>133</v>
          </cell>
          <cell r="EQ8">
            <v>134</v>
          </cell>
          <cell r="ER8">
            <v>135</v>
          </cell>
          <cell r="ES8">
            <v>136</v>
          </cell>
          <cell r="ET8">
            <v>137</v>
          </cell>
          <cell r="EU8">
            <v>138</v>
          </cell>
          <cell r="EV8">
            <v>139</v>
          </cell>
          <cell r="EW8">
            <v>140</v>
          </cell>
          <cell r="EX8">
            <v>141</v>
          </cell>
          <cell r="EY8">
            <v>142</v>
          </cell>
          <cell r="EZ8">
            <v>143</v>
          </cell>
          <cell r="FA8">
            <v>144</v>
          </cell>
          <cell r="FB8">
            <v>145</v>
          </cell>
          <cell r="FC8">
            <v>146</v>
          </cell>
          <cell r="FD8">
            <v>147</v>
          </cell>
          <cell r="FE8">
            <v>148</v>
          </cell>
          <cell r="FF8">
            <v>149</v>
          </cell>
          <cell r="FG8">
            <v>150</v>
          </cell>
          <cell r="FH8">
            <v>151</v>
          </cell>
          <cell r="FI8">
            <v>152</v>
          </cell>
          <cell r="FJ8">
            <v>153</v>
          </cell>
          <cell r="FK8">
            <v>154</v>
          </cell>
          <cell r="FL8">
            <v>155</v>
          </cell>
          <cell r="FM8">
            <v>156</v>
          </cell>
          <cell r="FN8">
            <v>157</v>
          </cell>
          <cell r="FO8">
            <v>158</v>
          </cell>
        </row>
        <row r="9">
          <cell r="N9" t="str">
            <v>JAN</v>
          </cell>
          <cell r="O9">
            <v>6131895.5882999934</v>
          </cell>
          <cell r="P9" t="str">
            <v>Bulan JANUARI 2004</v>
          </cell>
          <cell r="Q9">
            <v>3027478.5919999797</v>
          </cell>
          <cell r="S9">
            <v>4329739.6040000105</v>
          </cell>
          <cell r="U9">
            <v>1638956.7010000153</v>
          </cell>
          <cell r="W9">
            <v>6865500</v>
          </cell>
          <cell r="Y9">
            <v>3238000</v>
          </cell>
          <cell r="AA9">
            <v>1068900.0000000014</v>
          </cell>
          <cell r="AE9">
            <v>4633522.6392000047</v>
          </cell>
          <cell r="AF9">
            <v>-4633522.6392000047</v>
          </cell>
          <cell r="AH9">
            <v>-6124236.2999999998</v>
          </cell>
          <cell r="AI9">
            <v>6124236.2999999998</v>
          </cell>
          <cell r="AK9">
            <v>-1394689.5144000032</v>
          </cell>
          <cell r="AL9">
            <v>1394689.5144000032</v>
          </cell>
          <cell r="AN9">
            <v>-4417159.2192000048</v>
          </cell>
          <cell r="AO9">
            <v>4417159.2192000048</v>
          </cell>
          <cell r="AQ9">
            <v>0</v>
          </cell>
          <cell r="AT9">
            <v>-400159.99999999988</v>
          </cell>
          <cell r="AU9">
            <v>400159.99999999988</v>
          </cell>
          <cell r="AW9">
            <v>0</v>
          </cell>
          <cell r="AX9">
            <v>0</v>
          </cell>
          <cell r="BB9">
            <v>2615514.0000000154</v>
          </cell>
          <cell r="BD9">
            <v>3647776.00000002</v>
          </cell>
          <cell r="BF9">
            <v>1791855.999999997</v>
          </cell>
          <cell r="BH9">
            <v>1826219.9999999967</v>
          </cell>
          <cell r="BJ9">
            <v>-1448432.0000000042</v>
          </cell>
          <cell r="BK9">
            <v>1448432.0000000042</v>
          </cell>
          <cell r="BM9">
            <v>782690.12639999716</v>
          </cell>
          <cell r="BN9">
            <v>-782690.12639999716</v>
          </cell>
          <cell r="BP9">
            <v>-2922733</v>
          </cell>
          <cell r="BQ9">
            <v>2922733</v>
          </cell>
          <cell r="BS9">
            <v>0</v>
          </cell>
          <cell r="BV9">
            <v>-1408761.36</v>
          </cell>
          <cell r="BW9">
            <v>1408761.36</v>
          </cell>
          <cell r="BY9">
            <v>0</v>
          </cell>
          <cell r="BZ9">
            <v>0</v>
          </cell>
          <cell r="CB9">
            <v>-756290.15280000004</v>
          </cell>
          <cell r="CC9">
            <v>756290.15280000004</v>
          </cell>
          <cell r="CE9">
            <v>1517962.1184000084</v>
          </cell>
          <cell r="CF9">
            <v>-1517962.1184000084</v>
          </cell>
          <cell r="CH9">
            <v>3973080.0000000047</v>
          </cell>
          <cell r="CJ9">
            <v>4349800.0000000177</v>
          </cell>
          <cell r="CL9">
            <v>1032399.9999999942</v>
          </cell>
          <cell r="CN9">
            <v>881000</v>
          </cell>
          <cell r="CP9">
            <v>31799.999999999956</v>
          </cell>
          <cell r="CV9">
            <v>32290.876800003705</v>
          </cell>
          <cell r="CW9">
            <v>-32290.876800003705</v>
          </cell>
          <cell r="CY9">
            <v>0</v>
          </cell>
          <cell r="CZ9">
            <v>0</v>
          </cell>
          <cell r="DB9">
            <v>-218181.60000001581</v>
          </cell>
          <cell r="DC9">
            <v>218181.60000001581</v>
          </cell>
          <cell r="DE9">
            <v>150750</v>
          </cell>
          <cell r="DG9">
            <v>3158671.9999999562</v>
          </cell>
          <cell r="DI9">
            <v>2552158.3999999682</v>
          </cell>
          <cell r="DK9">
            <v>4062431.9999999949</v>
          </cell>
          <cell r="DQ9">
            <v>1056.0000000030414</v>
          </cell>
          <cell r="DR9">
            <v>-1056.0000000030414</v>
          </cell>
          <cell r="DT9">
            <v>-108654.43679999668</v>
          </cell>
          <cell r="DU9">
            <v>108654.43679999668</v>
          </cell>
          <cell r="DW9">
            <v>-150720.00000000026</v>
          </cell>
          <cell r="DX9">
            <v>150720.00000000026</v>
          </cell>
          <cell r="DZ9">
            <v>1195780.6223999939</v>
          </cell>
          <cell r="EA9">
            <v>-1195780.6223999939</v>
          </cell>
          <cell r="EC9">
            <v>15072363.091700014</v>
          </cell>
          <cell r="ED9">
            <v>13135229</v>
          </cell>
          <cell r="EE9">
            <v>10066657.276800005</v>
          </cell>
          <cell r="EF9">
            <v>8326816</v>
          </cell>
          <cell r="EG9">
            <v>10247518.480800008</v>
          </cell>
          <cell r="EH9">
            <v>9779036</v>
          </cell>
          <cell r="EI9">
            <v>8805438.0639999416</v>
          </cell>
          <cell r="EJ9">
            <v>8381695</v>
          </cell>
          <cell r="EK9">
            <v>3754973.9656000161</v>
          </cell>
          <cell r="EL9">
            <v>3433743</v>
          </cell>
          <cell r="EM9">
            <v>3625811.6408000048</v>
          </cell>
          <cell r="EN9">
            <v>3282509</v>
          </cell>
          <cell r="EO9">
            <v>4921205.0975999888</v>
          </cell>
          <cell r="EP9">
            <v>4515622</v>
          </cell>
          <cell r="EQ9">
            <v>26470525.234499998</v>
          </cell>
          <cell r="ER9">
            <v>18150</v>
          </cell>
          <cell r="ES9">
            <v>26300470.485300001</v>
          </cell>
          <cell r="ET9">
            <v>9976339.9999999776</v>
          </cell>
          <cell r="EU9">
            <v>2980</v>
          </cell>
          <cell r="EV9">
            <v>9881366.0000000298</v>
          </cell>
          <cell r="EW9">
            <v>10264640.000000095</v>
          </cell>
          <cell r="EX9">
            <v>11777</v>
          </cell>
          <cell r="EY9">
            <v>10236280.000000017</v>
          </cell>
          <cell r="FC9">
            <v>149693.99999999965</v>
          </cell>
          <cell r="FD9">
            <v>110</v>
          </cell>
          <cell r="FE9">
            <v>150750</v>
          </cell>
          <cell r="FF9">
            <v>9535599.9999999776</v>
          </cell>
          <cell r="FG9">
            <v>0</v>
          </cell>
          <cell r="FH9">
            <v>9773262.3999999184</v>
          </cell>
          <cell r="FI9">
            <v>378699.75</v>
          </cell>
          <cell r="FJ9">
            <v>31799.999999999956</v>
          </cell>
          <cell r="FK9">
            <v>16237.999999999967</v>
          </cell>
          <cell r="FL9">
            <v>0</v>
          </cell>
        </row>
        <row r="10">
          <cell r="N10" t="str">
            <v>FEB</v>
          </cell>
          <cell r="O10">
            <v>5561321.6812000666</v>
          </cell>
          <cell r="P10" t="str">
            <v>Bulan PEBRUARI 2004</v>
          </cell>
          <cell r="Q10">
            <v>2874435.0970000303</v>
          </cell>
          <cell r="S10">
            <v>4077913.4894999797</v>
          </cell>
          <cell r="U10">
            <v>1453913.2024999999</v>
          </cell>
          <cell r="W10">
            <v>6297000</v>
          </cell>
          <cell r="Y10">
            <v>2913500</v>
          </cell>
          <cell r="AA10">
            <v>1156900.0000000014</v>
          </cell>
          <cell r="AE10">
            <v>4176359.4600000447</v>
          </cell>
          <cell r="AF10">
            <v>-4176359.4600000447</v>
          </cell>
          <cell r="AH10">
            <v>-5350661.3159999857</v>
          </cell>
          <cell r="AI10">
            <v>5350661.3159999857</v>
          </cell>
          <cell r="AK10">
            <v>-1274980.5431999962</v>
          </cell>
          <cell r="AL10">
            <v>1274980.5431999962</v>
          </cell>
          <cell r="AN10">
            <v>-4109741.344800028</v>
          </cell>
          <cell r="AO10">
            <v>4109741.344800028</v>
          </cell>
          <cell r="AQ10">
            <v>0</v>
          </cell>
          <cell r="AT10">
            <v>-546880.00000000012</v>
          </cell>
          <cell r="AU10">
            <v>546880.00000000012</v>
          </cell>
          <cell r="AW10">
            <v>-168800</v>
          </cell>
          <cell r="AX10">
            <v>168800</v>
          </cell>
          <cell r="BB10">
            <v>2428865.9999999846</v>
          </cell>
          <cell r="BD10">
            <v>3448544.0000000088</v>
          </cell>
          <cell r="BF10">
            <v>1607232.0000000009</v>
          </cell>
          <cell r="BH10">
            <v>1563100</v>
          </cell>
          <cell r="BJ10">
            <v>-1343232.000000007</v>
          </cell>
          <cell r="BK10">
            <v>1343232.000000007</v>
          </cell>
          <cell r="BM10">
            <v>721235.6424000035</v>
          </cell>
          <cell r="BN10">
            <v>-721235.6424000035</v>
          </cell>
          <cell r="BP10">
            <v>-2766444</v>
          </cell>
          <cell r="BQ10">
            <v>2766444</v>
          </cell>
          <cell r="BS10">
            <v>0</v>
          </cell>
          <cell r="BV10">
            <v>-1251018.1405935241</v>
          </cell>
          <cell r="BW10">
            <v>1251018.1405935241</v>
          </cell>
          <cell r="BY10">
            <v>4509.0864000000329</v>
          </cell>
          <cell r="BZ10">
            <v>-4509.0864000000329</v>
          </cell>
          <cell r="CB10">
            <v>-721962.91440000106</v>
          </cell>
          <cell r="CC10">
            <v>721962.91440000106</v>
          </cell>
          <cell r="CE10">
            <v>1546616.635199999</v>
          </cell>
          <cell r="CF10">
            <v>-1546616.635199999</v>
          </cell>
          <cell r="CH10">
            <v>3723919.9999999953</v>
          </cell>
          <cell r="CJ10">
            <v>2312000</v>
          </cell>
          <cell r="CL10">
            <v>2847400.0000000233</v>
          </cell>
          <cell r="CN10">
            <v>1833600.0000000005</v>
          </cell>
          <cell r="CP10">
            <v>557800</v>
          </cell>
          <cell r="CV10">
            <v>46327.226399992593</v>
          </cell>
          <cell r="CW10">
            <v>-46327.226399992593</v>
          </cell>
          <cell r="CY10">
            <v>0</v>
          </cell>
          <cell r="CZ10">
            <v>0</v>
          </cell>
          <cell r="DB10">
            <v>-1148726.1240000054</v>
          </cell>
          <cell r="DC10">
            <v>1148726.1240000054</v>
          </cell>
          <cell r="DE10">
            <v>140145</v>
          </cell>
          <cell r="DG10">
            <v>2685408.0000000307</v>
          </cell>
          <cell r="DI10">
            <v>2399601.6000000061</v>
          </cell>
          <cell r="DK10">
            <v>3743431.9999999949</v>
          </cell>
          <cell r="DQ10">
            <v>7216.0000000054424</v>
          </cell>
          <cell r="DR10">
            <v>-7216.0000000054424</v>
          </cell>
          <cell r="DT10">
            <v>-87999.912000004915</v>
          </cell>
          <cell r="DU10">
            <v>87999.912000004915</v>
          </cell>
          <cell r="DW10">
            <v>-132639.99999999988</v>
          </cell>
          <cell r="DX10">
            <v>132639.99999999988</v>
          </cell>
          <cell r="DZ10">
            <v>1023271.7040000054</v>
          </cell>
          <cell r="EA10">
            <v>-1023271.7040000054</v>
          </cell>
          <cell r="EC10">
            <v>13922234.125606552</v>
          </cell>
          <cell r="ED10">
            <v>11429402</v>
          </cell>
          <cell r="EE10">
            <v>9635457.1024000049</v>
          </cell>
          <cell r="EF10">
            <v>6890620</v>
          </cell>
          <cell r="EG10">
            <v>9485388.5088000838</v>
          </cell>
          <cell r="EH10">
            <v>8637496</v>
          </cell>
          <cell r="EI10">
            <v>8952208.8816000335</v>
          </cell>
          <cell r="EJ10">
            <v>8324828</v>
          </cell>
          <cell r="EK10">
            <v>3477896.8071999755</v>
          </cell>
          <cell r="EL10">
            <v>3306490</v>
          </cell>
          <cell r="EM10">
            <v>3339448.185600007</v>
          </cell>
          <cell r="EN10">
            <v>2923838</v>
          </cell>
          <cell r="EO10">
            <v>4568409.7679999415</v>
          </cell>
          <cell r="EP10">
            <v>3658480</v>
          </cell>
          <cell r="EQ10">
            <v>24491394.529499985</v>
          </cell>
          <cell r="ER10">
            <v>16965</v>
          </cell>
          <cell r="ES10">
            <v>24334983.470200077</v>
          </cell>
          <cell r="ET10">
            <v>9134047.999999959</v>
          </cell>
          <cell r="EU10">
            <v>2932</v>
          </cell>
          <cell r="EV10">
            <v>9047741.9999999944</v>
          </cell>
          <cell r="EW10">
            <v>10238359.999999998</v>
          </cell>
          <cell r="EX10">
            <v>10751</v>
          </cell>
          <cell r="EY10">
            <v>10716920.000000019</v>
          </cell>
          <cell r="FC10">
            <v>137178.00000000017</v>
          </cell>
          <cell r="FD10">
            <v>415</v>
          </cell>
          <cell r="FE10">
            <v>140145</v>
          </cell>
          <cell r="FF10">
            <v>8637079.999999987</v>
          </cell>
          <cell r="FG10">
            <v>0</v>
          </cell>
          <cell r="FH10">
            <v>8828441.6000000313</v>
          </cell>
          <cell r="FI10">
            <v>318743.3599999994</v>
          </cell>
          <cell r="FJ10">
            <v>557800</v>
          </cell>
          <cell r="FK10">
            <v>13431.000000000065</v>
          </cell>
          <cell r="FL10">
            <v>0</v>
          </cell>
        </row>
        <row r="11">
          <cell r="N11" t="str">
            <v>MAR</v>
          </cell>
          <cell r="O11">
            <v>4378434.7369999848</v>
          </cell>
          <cell r="P11" t="str">
            <v>Bulan MARET 2004</v>
          </cell>
          <cell r="Q11">
            <v>3202782.95900001</v>
          </cell>
          <cell r="S11">
            <v>4456904.8353000022</v>
          </cell>
          <cell r="U11">
            <v>2071652.4004999949</v>
          </cell>
          <cell r="W11">
            <v>4859400</v>
          </cell>
          <cell r="Y11">
            <v>3133140</v>
          </cell>
          <cell r="AA11">
            <v>3543040</v>
          </cell>
          <cell r="AE11">
            <v>1973161.6631999831</v>
          </cell>
          <cell r="AF11">
            <v>-1973161.6631999831</v>
          </cell>
          <cell r="AH11">
            <v>-166060.43999999997</v>
          </cell>
          <cell r="AI11">
            <v>166060.43999999997</v>
          </cell>
          <cell r="AK11">
            <v>-1048508.0424000006</v>
          </cell>
          <cell r="AL11">
            <v>1048508.0424000006</v>
          </cell>
          <cell r="AN11">
            <v>-4056723.2159999683</v>
          </cell>
          <cell r="AO11">
            <v>4056723.2159999683</v>
          </cell>
          <cell r="AQ11">
            <v>0</v>
          </cell>
          <cell r="AT11">
            <v>-3353759.9999999995</v>
          </cell>
          <cell r="AU11">
            <v>3353759.9999999995</v>
          </cell>
          <cell r="AW11">
            <v>-3285439.9999999995</v>
          </cell>
          <cell r="AX11">
            <v>3285439.9999999995</v>
          </cell>
          <cell r="BB11">
            <v>2673264.0000000154</v>
          </cell>
          <cell r="BD11">
            <v>3702599.9999999842</v>
          </cell>
          <cell r="BF11">
            <v>1742663.9999999998</v>
          </cell>
          <cell r="BH11">
            <v>1801139.9999999935</v>
          </cell>
          <cell r="BJ11">
            <v>-1513311.9999999944</v>
          </cell>
          <cell r="BK11">
            <v>1513311.9999999944</v>
          </cell>
          <cell r="BM11">
            <v>760799.23919999762</v>
          </cell>
          <cell r="BN11">
            <v>-760799.23919999762</v>
          </cell>
          <cell r="BP11">
            <v>-2956451</v>
          </cell>
          <cell r="BQ11">
            <v>2956451</v>
          </cell>
          <cell r="BS11">
            <v>0</v>
          </cell>
          <cell r="BV11">
            <v>-1478786.4</v>
          </cell>
          <cell r="BW11">
            <v>1478786.4</v>
          </cell>
          <cell r="BY11">
            <v>-8290.900800000727</v>
          </cell>
          <cell r="BZ11">
            <v>8290.900800000727</v>
          </cell>
          <cell r="CB11">
            <v>-748435.61520000023</v>
          </cell>
          <cell r="CC11">
            <v>748435.61520000023</v>
          </cell>
          <cell r="CE11">
            <v>1546325.7263999926</v>
          </cell>
          <cell r="CF11">
            <v>-1546325.7263999926</v>
          </cell>
          <cell r="CH11">
            <v>4056300</v>
          </cell>
          <cell r="CJ11">
            <v>2636399.9999999944</v>
          </cell>
          <cell r="CL11">
            <v>3008199.9999999823</v>
          </cell>
          <cell r="CN11">
            <v>3012799.9999999991</v>
          </cell>
          <cell r="CP11">
            <v>922400.00000000012</v>
          </cell>
          <cell r="CV11">
            <v>37090.872000002644</v>
          </cell>
          <cell r="CW11">
            <v>-37090.872000002644</v>
          </cell>
          <cell r="CY11">
            <v>0</v>
          </cell>
          <cell r="CZ11">
            <v>0</v>
          </cell>
          <cell r="DB11">
            <v>-2336361.2999999896</v>
          </cell>
          <cell r="DC11">
            <v>2336361.2999999896</v>
          </cell>
          <cell r="DE11">
            <v>152915</v>
          </cell>
          <cell r="DG11">
            <v>2795108.79999997</v>
          </cell>
          <cell r="DI11">
            <v>3681321.6000000192</v>
          </cell>
          <cell r="DK11">
            <v>3027886.3999999799</v>
          </cell>
          <cell r="DQ11">
            <v>1011295.9999999958</v>
          </cell>
          <cell r="DR11">
            <v>-1011295.9999999958</v>
          </cell>
          <cell r="DT11">
            <v>-1360798.6391999968</v>
          </cell>
          <cell r="DU11">
            <v>1360798.6391999968</v>
          </cell>
          <cell r="DW11">
            <v>-172079.99999999994</v>
          </cell>
          <cell r="DX11">
            <v>172079.99999999994</v>
          </cell>
          <cell r="DZ11">
            <v>1226907.8640000054</v>
          </cell>
          <cell r="EA11">
            <v>-1226907.8640000054</v>
          </cell>
          <cell r="EC11">
            <v>14744889.833400011</v>
          </cell>
          <cell r="ED11">
            <v>14115069</v>
          </cell>
          <cell r="EE11">
            <v>10416821.571999991</v>
          </cell>
          <cell r="EF11">
            <v>9020566</v>
          </cell>
          <cell r="EG11">
            <v>11553528.743199954</v>
          </cell>
          <cell r="EH11">
            <v>10641141</v>
          </cell>
          <cell r="EI11">
            <v>9387960.7247999534</v>
          </cell>
          <cell r="EJ11">
            <v>7472694</v>
          </cell>
          <cell r="EK11">
            <v>3750691.2104000058</v>
          </cell>
          <cell r="EL11">
            <v>2993464</v>
          </cell>
          <cell r="EM11">
            <v>3322619.2815999929</v>
          </cell>
          <cell r="EN11">
            <v>3180653</v>
          </cell>
          <cell r="EO11">
            <v>4852612.4160000179</v>
          </cell>
          <cell r="EP11">
            <v>4833286</v>
          </cell>
          <cell r="EQ11">
            <v>25669883.690399949</v>
          </cell>
          <cell r="ER11">
            <v>18795</v>
          </cell>
          <cell r="ES11">
            <v>25645354.931799993</v>
          </cell>
          <cell r="ET11">
            <v>10028700.000000063</v>
          </cell>
          <cell r="EU11">
            <v>2822</v>
          </cell>
          <cell r="EV11">
            <v>9919667.9999999925</v>
          </cell>
          <cell r="EW11">
            <v>11888599.999999953</v>
          </cell>
          <cell r="EX11">
            <v>11510</v>
          </cell>
          <cell r="EY11">
            <v>12713699.999999978</v>
          </cell>
          <cell r="FC11">
            <v>151841.99999999983</v>
          </cell>
          <cell r="FD11">
            <v>0</v>
          </cell>
          <cell r="FE11">
            <v>152915</v>
          </cell>
          <cell r="FF11">
            <v>9287039.9999999795</v>
          </cell>
          <cell r="FG11">
            <v>0</v>
          </cell>
          <cell r="FH11">
            <v>9504316.7999999691</v>
          </cell>
          <cell r="FI11">
            <v>362440.98000000045</v>
          </cell>
          <cell r="FJ11">
            <v>922400.00000000012</v>
          </cell>
          <cell r="FK11">
            <v>21557.000000000033</v>
          </cell>
          <cell r="FL11">
            <v>0</v>
          </cell>
        </row>
        <row r="12">
          <cell r="N12" t="str">
            <v>APR</v>
          </cell>
          <cell r="O12">
            <v>4372173.8674999997</v>
          </cell>
          <cell r="P12" t="str">
            <v>Bulan APRIL 2004</v>
          </cell>
          <cell r="Q12">
            <v>3099826.4259999897</v>
          </cell>
          <cell r="S12">
            <v>4405704.8296999978</v>
          </cell>
          <cell r="U12">
            <v>2117565.4490000103</v>
          </cell>
          <cell r="W12">
            <v>4852360.0000000009</v>
          </cell>
          <cell r="Y12">
            <v>3233319.9999999995</v>
          </cell>
          <cell r="AA12">
            <v>3746060.0000000005</v>
          </cell>
          <cell r="AE12">
            <v>2026616.1551999724</v>
          </cell>
          <cell r="AF12">
            <v>-2026616.1551999724</v>
          </cell>
          <cell r="AH12">
            <v>-159151.35600002116</v>
          </cell>
          <cell r="AI12">
            <v>159151.35600002116</v>
          </cell>
          <cell r="AK12">
            <v>-1671343.7831999965</v>
          </cell>
          <cell r="AL12">
            <v>1671343.7831999965</v>
          </cell>
          <cell r="AN12">
            <v>-3765014.4167999909</v>
          </cell>
          <cell r="AO12">
            <v>3765014.4167999909</v>
          </cell>
          <cell r="AQ12">
            <v>0</v>
          </cell>
          <cell r="AT12">
            <v>-3472640.0000000014</v>
          </cell>
          <cell r="AU12">
            <v>3472640.0000000014</v>
          </cell>
          <cell r="AW12">
            <v>-3428960</v>
          </cell>
          <cell r="AX12">
            <v>3428960</v>
          </cell>
          <cell r="BB12">
            <v>2646863.9999999767</v>
          </cell>
          <cell r="BD12">
            <v>3612576.0000000116</v>
          </cell>
          <cell r="BF12">
            <v>1787896.0000000007</v>
          </cell>
          <cell r="BH12">
            <v>1766160.0000000065</v>
          </cell>
          <cell r="BJ12">
            <v>-1476656.0000000028</v>
          </cell>
          <cell r="BK12">
            <v>1476656.0000000028</v>
          </cell>
          <cell r="BM12">
            <v>781090.12799999735</v>
          </cell>
          <cell r="BN12">
            <v>-781090.12799999735</v>
          </cell>
          <cell r="BP12">
            <v>-2889556</v>
          </cell>
          <cell r="BQ12">
            <v>2889556</v>
          </cell>
          <cell r="BS12">
            <v>0</v>
          </cell>
          <cell r="BV12">
            <v>-1460119.751999998</v>
          </cell>
          <cell r="BW12">
            <v>1460119.751999998</v>
          </cell>
          <cell r="BY12">
            <v>0</v>
          </cell>
          <cell r="BZ12">
            <v>0</v>
          </cell>
          <cell r="CB12">
            <v>-795344.6591999993</v>
          </cell>
          <cell r="CC12">
            <v>795344.6591999993</v>
          </cell>
          <cell r="CE12">
            <v>1574762.0616000048</v>
          </cell>
          <cell r="CF12">
            <v>-1574762.0616000048</v>
          </cell>
          <cell r="CH12">
            <v>3951100</v>
          </cell>
          <cell r="CJ12">
            <v>2373599.9999999944</v>
          </cell>
          <cell r="CL12">
            <v>3167200.0000000177</v>
          </cell>
          <cell r="CN12">
            <v>3225400</v>
          </cell>
          <cell r="CP12">
            <v>1215400</v>
          </cell>
          <cell r="CV12">
            <v>33672.693599994178</v>
          </cell>
          <cell r="CW12">
            <v>-33672.693599994178</v>
          </cell>
          <cell r="CY12">
            <v>-2559.9999999976717</v>
          </cell>
          <cell r="CZ12">
            <v>2559.9999999976717</v>
          </cell>
          <cell r="DB12">
            <v>-2498179.3200000003</v>
          </cell>
          <cell r="DC12">
            <v>2498179.3200000003</v>
          </cell>
          <cell r="DE12">
            <v>146965</v>
          </cell>
          <cell r="DG12">
            <v>2665080.0000000512</v>
          </cell>
          <cell r="DI12">
            <v>3587883.1999999993</v>
          </cell>
          <cell r="DK12">
            <v>2809857.6000000294</v>
          </cell>
          <cell r="DQ12">
            <v>918720.00000000477</v>
          </cell>
          <cell r="DR12">
            <v>-918720.00000000477</v>
          </cell>
          <cell r="DT12">
            <v>-1206035.1575999949</v>
          </cell>
          <cell r="DU12">
            <v>1206035.1575999949</v>
          </cell>
          <cell r="DW12">
            <v>-160559.99999999994</v>
          </cell>
          <cell r="DX12">
            <v>160559.99999999994</v>
          </cell>
          <cell r="DZ12">
            <v>1096071.6312000004</v>
          </cell>
          <cell r="EA12">
            <v>-1096071.6312000004</v>
          </cell>
          <cell r="EC12">
            <v>14380697.264200009</v>
          </cell>
          <cell r="ED12">
            <v>13869416</v>
          </cell>
          <cell r="EE12">
            <v>10259642.373600006</v>
          </cell>
          <cell r="EF12">
            <v>9094472</v>
          </cell>
          <cell r="EG12">
            <v>11235382.203199968</v>
          </cell>
          <cell r="EH12">
            <v>10476012</v>
          </cell>
          <cell r="EI12">
            <v>9385780.6376000904</v>
          </cell>
          <cell r="EJ12">
            <v>8629358</v>
          </cell>
          <cell r="EK12">
            <v>3715785.4023999856</v>
          </cell>
          <cell r="EL12">
            <v>3677015</v>
          </cell>
          <cell r="EM12">
            <v>3929089.9111999962</v>
          </cell>
          <cell r="EN12">
            <v>3402298</v>
          </cell>
          <cell r="EO12">
            <v>4782046.3584000412</v>
          </cell>
          <cell r="EP12">
            <v>4482441</v>
          </cell>
          <cell r="EQ12">
            <v>25832703.228500061</v>
          </cell>
          <cell r="ER12">
            <v>18945</v>
          </cell>
          <cell r="ES12">
            <v>25827010.5722</v>
          </cell>
          <cell r="ET12">
            <v>9882311.9999999814</v>
          </cell>
          <cell r="EU12">
            <v>2580</v>
          </cell>
          <cell r="EV12">
            <v>9813495.9999999963</v>
          </cell>
          <cell r="EW12">
            <v>11595200</v>
          </cell>
          <cell r="EX12">
            <v>11303</v>
          </cell>
          <cell r="EY12">
            <v>11501900.000000011</v>
          </cell>
          <cell r="FC12">
            <v>146070</v>
          </cell>
          <cell r="FD12">
            <v>125</v>
          </cell>
          <cell r="FE12">
            <v>146965</v>
          </cell>
          <cell r="FF12">
            <v>8828240.0000000782</v>
          </cell>
          <cell r="FG12">
            <v>0</v>
          </cell>
          <cell r="FH12">
            <v>8685722.8600000795</v>
          </cell>
          <cell r="FI12">
            <v>377097.93999999948</v>
          </cell>
          <cell r="FJ12">
            <v>1215400</v>
          </cell>
          <cell r="FK12">
            <v>23003.999999999967</v>
          </cell>
          <cell r="FL12">
            <v>0</v>
          </cell>
        </row>
        <row r="13">
          <cell r="N13" t="str">
            <v>MEI</v>
          </cell>
          <cell r="O13">
            <v>4568347.7784999544</v>
          </cell>
          <cell r="P13" t="str">
            <v>Bulan MEI 2004</v>
          </cell>
          <cell r="Q13">
            <v>3129043.8204999696</v>
          </cell>
          <cell r="S13">
            <v>4567652.6734999903</v>
          </cell>
          <cell r="U13">
            <v>2131478.493999985</v>
          </cell>
          <cell r="W13">
            <v>4904439.9999999991</v>
          </cell>
          <cell r="Y13">
            <v>3352040</v>
          </cell>
          <cell r="AA13">
            <v>3814700</v>
          </cell>
          <cell r="AE13">
            <v>2005888.9032000361</v>
          </cell>
          <cell r="AF13">
            <v>-2005888.9032000361</v>
          </cell>
          <cell r="AH13">
            <v>-164605.89599999294</v>
          </cell>
          <cell r="AI13">
            <v>164605.89599999294</v>
          </cell>
          <cell r="AK13">
            <v>-1410762.225599997</v>
          </cell>
          <cell r="AL13">
            <v>1410762.225599997</v>
          </cell>
          <cell r="AN13">
            <v>-3780214.4016000447</v>
          </cell>
          <cell r="AO13">
            <v>3780214.4016000447</v>
          </cell>
          <cell r="AQ13">
            <v>0</v>
          </cell>
          <cell r="AT13">
            <v>-3477919.9999999981</v>
          </cell>
          <cell r="AU13">
            <v>3477919.9999999981</v>
          </cell>
          <cell r="AW13">
            <v>-3598400.0000000005</v>
          </cell>
          <cell r="AX13">
            <v>3598400.0000000005</v>
          </cell>
          <cell r="BB13">
            <v>2699466.0000000233</v>
          </cell>
          <cell r="BD13">
            <v>3808816.0000000135</v>
          </cell>
          <cell r="BF13">
            <v>1866920.0000000028</v>
          </cell>
          <cell r="BH13">
            <v>1892000</v>
          </cell>
          <cell r="BJ13">
            <v>-1491792.0000000014</v>
          </cell>
          <cell r="BK13">
            <v>1491792.0000000014</v>
          </cell>
          <cell r="BM13">
            <v>825090.08400000527</v>
          </cell>
          <cell r="BN13">
            <v>-825090.08400000527</v>
          </cell>
          <cell r="BP13">
            <v>-3075956</v>
          </cell>
          <cell r="BQ13">
            <v>3075956</v>
          </cell>
          <cell r="BS13">
            <v>0</v>
          </cell>
          <cell r="BV13">
            <v>-1534059.0719999999</v>
          </cell>
          <cell r="BW13">
            <v>1534059.0719999999</v>
          </cell>
          <cell r="BY13">
            <v>0</v>
          </cell>
          <cell r="BZ13">
            <v>0</v>
          </cell>
          <cell r="CB13">
            <v>-835053.71039999952</v>
          </cell>
          <cell r="CC13">
            <v>835053.71039999952</v>
          </cell>
          <cell r="CE13">
            <v>1635489.2735999941</v>
          </cell>
          <cell r="CF13">
            <v>-1635489.2735999941</v>
          </cell>
          <cell r="CH13">
            <v>4018100.0000000056</v>
          </cell>
          <cell r="CJ13">
            <v>2219600.0000000056</v>
          </cell>
          <cell r="CL13">
            <v>3640000</v>
          </cell>
          <cell r="CN13">
            <v>3316600</v>
          </cell>
          <cell r="CP13">
            <v>502799.99999999971</v>
          </cell>
          <cell r="CV13">
            <v>63199.936800003707</v>
          </cell>
          <cell r="CW13">
            <v>-63199.936800003707</v>
          </cell>
          <cell r="CY13">
            <v>-1710.0000000020373</v>
          </cell>
          <cell r="CZ13">
            <v>1710.0000000020373</v>
          </cell>
          <cell r="DB13">
            <v>-2459713.9039199953</v>
          </cell>
          <cell r="DC13">
            <v>2459713.9039199953</v>
          </cell>
          <cell r="DE13">
            <v>149420</v>
          </cell>
          <cell r="DG13">
            <v>2849985.5999999447</v>
          </cell>
          <cell r="DI13">
            <v>3730231.9999999949</v>
          </cell>
          <cell r="DK13">
            <v>2967887.999999986</v>
          </cell>
          <cell r="DQ13">
            <v>1000031.9999999988</v>
          </cell>
          <cell r="DR13">
            <v>-1000031.9999999988</v>
          </cell>
          <cell r="DT13">
            <v>-1303053.2423999999</v>
          </cell>
          <cell r="DU13">
            <v>1303053.2423999999</v>
          </cell>
          <cell r="DW13">
            <v>-158560.00000000041</v>
          </cell>
          <cell r="DX13">
            <v>158560.00000000041</v>
          </cell>
          <cell r="DZ13">
            <v>1162107.9287999999</v>
          </cell>
          <cell r="EA13">
            <v>-1162107.9287999999</v>
          </cell>
          <cell r="EC13">
            <v>15161117.378399823</v>
          </cell>
          <cell r="ED13">
            <v>13608339</v>
          </cell>
          <cell r="EE13">
            <v>10903620.032880008</v>
          </cell>
          <cell r="EF13">
            <v>9063995</v>
          </cell>
          <cell r="EG13">
            <v>11546643.23360008</v>
          </cell>
          <cell r="EH13">
            <v>10431271</v>
          </cell>
          <cell r="EI13">
            <v>9232723.0459198896</v>
          </cell>
          <cell r="EJ13">
            <v>8692625</v>
          </cell>
          <cell r="EK13">
            <v>3900109.5632000165</v>
          </cell>
          <cell r="EL13">
            <v>3823656</v>
          </cell>
          <cell r="EM13">
            <v>3727644.309600004</v>
          </cell>
          <cell r="EN13">
            <v>3455403</v>
          </cell>
          <cell r="EO13">
            <v>5015614.2351999562</v>
          </cell>
          <cell r="EP13">
            <v>4683448</v>
          </cell>
          <cell r="EQ13">
            <v>26460398.973599914</v>
          </cell>
          <cell r="ER13">
            <v>19185</v>
          </cell>
          <cell r="ES13">
            <v>26467702.766499899</v>
          </cell>
          <cell r="ET13">
            <v>10355839.999999963</v>
          </cell>
          <cell r="EU13">
            <v>2553</v>
          </cell>
          <cell r="EV13">
            <v>10267202.000000041</v>
          </cell>
          <cell r="EW13">
            <v>12799680.000000004</v>
          </cell>
          <cell r="EX13">
            <v>13676</v>
          </cell>
          <cell r="EY13">
            <v>13194300.000000011</v>
          </cell>
          <cell r="FC13">
            <v>148230</v>
          </cell>
          <cell r="FD13">
            <v>0</v>
          </cell>
          <cell r="FE13">
            <v>149420</v>
          </cell>
          <cell r="FF13">
            <v>8671639.9999998976</v>
          </cell>
          <cell r="FG13">
            <v>0</v>
          </cell>
          <cell r="FH13">
            <v>9548105.599999927</v>
          </cell>
          <cell r="FI13">
            <v>469651.05000000075</v>
          </cell>
          <cell r="FJ13">
            <v>502799.99999999971</v>
          </cell>
          <cell r="FK13">
            <v>23370.000000000033</v>
          </cell>
          <cell r="FL13">
            <v>1519.1999999997643</v>
          </cell>
        </row>
        <row r="14">
          <cell r="N14" t="str">
            <v>JUN</v>
          </cell>
          <cell r="O14">
            <v>4276173.8685000297</v>
          </cell>
          <cell r="P14" t="str">
            <v>Bulan JUNI 2004</v>
          </cell>
          <cell r="Q14">
            <v>2858295.9648000323</v>
          </cell>
          <cell r="S14">
            <v>4279652.6420000307</v>
          </cell>
          <cell r="U14">
            <v>1999861.0882999969</v>
          </cell>
          <cell r="W14">
            <v>4688299.9999999991</v>
          </cell>
          <cell r="Y14">
            <v>3248100.0000000005</v>
          </cell>
          <cell r="AA14">
            <v>3636299.9999999991</v>
          </cell>
          <cell r="AE14">
            <v>1965016.2167999642</v>
          </cell>
          <cell r="AF14">
            <v>-1965016.2167999642</v>
          </cell>
          <cell r="AH14">
            <v>-167757.40799999292</v>
          </cell>
          <cell r="AI14">
            <v>167757.40799999292</v>
          </cell>
          <cell r="AK14">
            <v>-1330835.0328000118</v>
          </cell>
          <cell r="AL14">
            <v>1330835.0328000118</v>
          </cell>
          <cell r="AN14">
            <v>-3622323.6503999978</v>
          </cell>
          <cell r="AO14">
            <v>3622323.6503999978</v>
          </cell>
          <cell r="AQ14">
            <v>0</v>
          </cell>
          <cell r="AT14">
            <v>-3341920.0000000019</v>
          </cell>
          <cell r="AU14">
            <v>3341920.0000000019</v>
          </cell>
          <cell r="AW14">
            <v>-3369600.0000000005</v>
          </cell>
          <cell r="AX14">
            <v>3369600.0000000005</v>
          </cell>
          <cell r="BB14">
            <v>2630825.9999999846</v>
          </cell>
          <cell r="BD14">
            <v>3667927.9999999637</v>
          </cell>
          <cell r="BF14">
            <v>1706495.9999999946</v>
          </cell>
          <cell r="BH14">
            <v>1811260.0000000065</v>
          </cell>
          <cell r="BJ14">
            <v>-1458207.9999999986</v>
          </cell>
          <cell r="BK14">
            <v>1458207.9999999986</v>
          </cell>
          <cell r="BM14">
            <v>794544.66</v>
          </cell>
          <cell r="BN14">
            <v>-794544.66</v>
          </cell>
          <cell r="BP14">
            <v>-2945425</v>
          </cell>
          <cell r="BQ14">
            <v>2945425</v>
          </cell>
          <cell r="BS14">
            <v>0</v>
          </cell>
          <cell r="BV14">
            <v>-1463271.264</v>
          </cell>
          <cell r="BW14">
            <v>1463271.264</v>
          </cell>
          <cell r="BY14">
            <v>0</v>
          </cell>
          <cell r="BZ14">
            <v>0</v>
          </cell>
          <cell r="CB14">
            <v>-734690.1743999992</v>
          </cell>
          <cell r="CC14">
            <v>734690.1743999992</v>
          </cell>
          <cell r="CE14">
            <v>1509016.6728000117</v>
          </cell>
          <cell r="CF14">
            <v>-1509016.6728000117</v>
          </cell>
          <cell r="CH14">
            <v>3463400</v>
          </cell>
          <cell r="CJ14">
            <v>2127000</v>
          </cell>
          <cell r="CL14">
            <v>3394000</v>
          </cell>
          <cell r="CN14">
            <v>2397400.0000000014</v>
          </cell>
          <cell r="CP14">
            <v>454800.00000000017</v>
          </cell>
          <cell r="CT14">
            <v>1490550</v>
          </cell>
          <cell r="CV14">
            <v>-753235.61039999733</v>
          </cell>
          <cell r="CW14">
            <v>753235.61039999733</v>
          </cell>
          <cell r="CY14">
            <v>0</v>
          </cell>
          <cell r="CZ14">
            <v>0</v>
          </cell>
          <cell r="DB14">
            <v>-1687191.0400800102</v>
          </cell>
          <cell r="DC14">
            <v>1687191.0400800102</v>
          </cell>
          <cell r="DE14">
            <v>141095</v>
          </cell>
          <cell r="DG14">
            <v>2759521.6000000192</v>
          </cell>
          <cell r="DI14">
            <v>3688704.0000000154</v>
          </cell>
          <cell r="DK14">
            <v>2684968.0000000051</v>
          </cell>
          <cell r="DQ14">
            <v>975216.0000000014</v>
          </cell>
          <cell r="DR14">
            <v>-975216.0000000014</v>
          </cell>
          <cell r="DT14">
            <v>-1270035.0936000075</v>
          </cell>
          <cell r="DU14">
            <v>1270035.0936000075</v>
          </cell>
          <cell r="DW14">
            <v>-363519.99999999953</v>
          </cell>
          <cell r="DX14">
            <v>363519.99999999953</v>
          </cell>
          <cell r="DZ14">
            <v>1092362.5439999923</v>
          </cell>
          <cell r="EA14">
            <v>-1092362.5439999923</v>
          </cell>
          <cell r="EC14">
            <v>14119975.208400037</v>
          </cell>
          <cell r="ED14">
            <v>13371029</v>
          </cell>
          <cell r="EE14">
            <v>10230591.349519996</v>
          </cell>
          <cell r="EF14">
            <v>8864043</v>
          </cell>
          <cell r="EG14">
            <v>11024518.411199955</v>
          </cell>
          <cell r="EH14">
            <v>10249523</v>
          </cell>
          <cell r="EI14">
            <v>9574639.2128800452</v>
          </cell>
          <cell r="EJ14">
            <v>8654449</v>
          </cell>
          <cell r="EK14">
            <v>3758204.4984000046</v>
          </cell>
          <cell r="EL14">
            <v>3561137</v>
          </cell>
          <cell r="EM14">
            <v>3583587.6928000106</v>
          </cell>
          <cell r="EN14">
            <v>3456069</v>
          </cell>
          <cell r="EO14">
            <v>4784905.2848000359</v>
          </cell>
          <cell r="EP14">
            <v>4762268</v>
          </cell>
          <cell r="EQ14">
            <v>25074220</v>
          </cell>
          <cell r="ER14">
            <v>18150</v>
          </cell>
          <cell r="ES14">
            <v>24986683.563600089</v>
          </cell>
          <cell r="ET14">
            <v>9882859.9999999963</v>
          </cell>
          <cell r="EU14">
            <v>2979</v>
          </cell>
          <cell r="EV14">
            <v>9816509.9999999478</v>
          </cell>
          <cell r="EW14">
            <v>10990660.000000002</v>
          </cell>
          <cell r="EX14">
            <v>13680</v>
          </cell>
          <cell r="EY14">
            <v>11381800.000000002</v>
          </cell>
          <cell r="EZ14">
            <v>1519390</v>
          </cell>
          <cell r="FA14">
            <v>6127.9999999999563</v>
          </cell>
          <cell r="FB14">
            <v>1490550</v>
          </cell>
          <cell r="FC14">
            <v>139290</v>
          </cell>
          <cell r="FD14">
            <v>130</v>
          </cell>
          <cell r="FE14">
            <v>141095</v>
          </cell>
          <cell r="FF14">
            <v>8697960.0000000466</v>
          </cell>
          <cell r="FG14">
            <v>0</v>
          </cell>
          <cell r="FH14">
            <v>9133193.6000000387</v>
          </cell>
          <cell r="FI14">
            <v>494786.15999999829</v>
          </cell>
          <cell r="FJ14">
            <v>454800.00000000017</v>
          </cell>
          <cell r="FK14">
            <v>21092.999999999902</v>
          </cell>
          <cell r="FL14">
            <v>-103.39999999992142</v>
          </cell>
        </row>
        <row r="15">
          <cell r="N15" t="str">
            <v>JUL</v>
          </cell>
          <cell r="O15">
            <v>4539130.3874999993</v>
          </cell>
          <cell r="P15" t="str">
            <v>Bulan JULI 2004</v>
          </cell>
          <cell r="Q15">
            <v>3001878.5891999779</v>
          </cell>
          <cell r="S15">
            <v>4390957.0019999798</v>
          </cell>
          <cell r="U15">
            <v>2007930.6543999959</v>
          </cell>
          <cell r="W15">
            <v>4851800.0000000028</v>
          </cell>
          <cell r="Y15">
            <v>3337000</v>
          </cell>
          <cell r="AA15">
            <v>3847000</v>
          </cell>
          <cell r="AE15">
            <v>2096725.1760000212</v>
          </cell>
          <cell r="AF15">
            <v>-2096725.1760000212</v>
          </cell>
          <cell r="AH15">
            <v>-161939.23200000703</v>
          </cell>
          <cell r="AI15">
            <v>161939.23200000703</v>
          </cell>
          <cell r="AK15">
            <v>-1357671.369599991</v>
          </cell>
          <cell r="AL15">
            <v>1357671.369599991</v>
          </cell>
          <cell r="AN15">
            <v>-3761450.783999979</v>
          </cell>
          <cell r="AO15">
            <v>3761450.783999979</v>
          </cell>
          <cell r="AQ15">
            <v>0</v>
          </cell>
          <cell r="AT15">
            <v>-3531840</v>
          </cell>
          <cell r="AU15">
            <v>3531840</v>
          </cell>
          <cell r="AW15">
            <v>-3603200.0000000009</v>
          </cell>
          <cell r="AX15">
            <v>3603200.0000000009</v>
          </cell>
          <cell r="BB15">
            <v>2828100</v>
          </cell>
          <cell r="BD15">
            <v>3817440.0000000098</v>
          </cell>
          <cell r="BF15">
            <v>1772320.0000000088</v>
          </cell>
          <cell r="BH15">
            <v>1817200</v>
          </cell>
          <cell r="BJ15">
            <v>-1606319.9999999925</v>
          </cell>
          <cell r="BK15">
            <v>1606319.9999999925</v>
          </cell>
          <cell r="BM15">
            <v>822180.99599999469</v>
          </cell>
          <cell r="BN15">
            <v>-822180.99599999469</v>
          </cell>
          <cell r="BP15">
            <v>-3068682</v>
          </cell>
          <cell r="BQ15">
            <v>3068682</v>
          </cell>
          <cell r="BS15">
            <v>0</v>
          </cell>
          <cell r="BV15">
            <v>-1533089.3759999997</v>
          </cell>
          <cell r="BW15">
            <v>1533089.3759999997</v>
          </cell>
          <cell r="BY15">
            <v>0</v>
          </cell>
          <cell r="BZ15">
            <v>0</v>
          </cell>
          <cell r="CB15">
            <v>-841235.52240000037</v>
          </cell>
          <cell r="CC15">
            <v>841235.52240000037</v>
          </cell>
          <cell r="CE15">
            <v>1719125.5535999942</v>
          </cell>
          <cell r="CF15">
            <v>-1719125.5535999942</v>
          </cell>
          <cell r="CH15">
            <v>3143900</v>
          </cell>
          <cell r="CJ15">
            <v>2319599.9999999767</v>
          </cell>
          <cell r="CL15">
            <v>3309000</v>
          </cell>
          <cell r="CN15">
            <v>1646599.9999999986</v>
          </cell>
          <cell r="CP15">
            <v>131600.00000000035</v>
          </cell>
          <cell r="CT15">
            <v>2984169.9999999995</v>
          </cell>
          <cell r="CV15">
            <v>-1138471.5888000003</v>
          </cell>
          <cell r="CW15">
            <v>1138471.5888000003</v>
          </cell>
          <cell r="CY15">
            <v>0</v>
          </cell>
          <cell r="CZ15">
            <v>0</v>
          </cell>
          <cell r="DB15">
            <v>-955635.40799998411</v>
          </cell>
          <cell r="DC15">
            <v>955635.40799998411</v>
          </cell>
          <cell r="DE15">
            <v>145826.99999999997</v>
          </cell>
          <cell r="DG15">
            <v>2966304.0000000154</v>
          </cell>
          <cell r="DI15">
            <v>3892100</v>
          </cell>
          <cell r="DK15">
            <v>2682715.1999999946</v>
          </cell>
          <cell r="DQ15">
            <v>1022032.0000000189</v>
          </cell>
          <cell r="DR15">
            <v>-1022032.0000000189</v>
          </cell>
          <cell r="DT15">
            <v>-1381234.9824000006</v>
          </cell>
          <cell r="DU15">
            <v>1381234.9824000006</v>
          </cell>
          <cell r="DW15">
            <v>-1010400.0000000006</v>
          </cell>
          <cell r="DX15">
            <v>1010400.0000000006</v>
          </cell>
          <cell r="DZ15">
            <v>1177453.368000004</v>
          </cell>
          <cell r="EA15">
            <v>-1177453.368000004</v>
          </cell>
          <cell r="EC15">
            <v>14547583.871499993</v>
          </cell>
          <cell r="ED15">
            <v>13067131</v>
          </cell>
          <cell r="EE15">
            <v>10466123.003199991</v>
          </cell>
          <cell r="EF15">
            <v>8816889</v>
          </cell>
          <cell r="EG15">
            <v>11660861.328000024</v>
          </cell>
          <cell r="EH15">
            <v>10549285</v>
          </cell>
          <cell r="EI15">
            <v>10031615.386399982</v>
          </cell>
          <cell r="EJ15">
            <v>8981291</v>
          </cell>
          <cell r="EK15">
            <v>3916870.031200001</v>
          </cell>
          <cell r="EL15">
            <v>3545050</v>
          </cell>
          <cell r="EM15">
            <v>3786172.3655999787</v>
          </cell>
          <cell r="EN15">
            <v>3586259</v>
          </cell>
          <cell r="EO15">
            <v>5024939.0383999664</v>
          </cell>
          <cell r="EP15">
            <v>4893241</v>
          </cell>
          <cell r="EQ15">
            <v>26047030.000000004</v>
          </cell>
          <cell r="ER15">
            <v>18945</v>
          </cell>
          <cell r="ES15">
            <v>25975696.633099955</v>
          </cell>
          <cell r="ET15">
            <v>10307820.000000002</v>
          </cell>
          <cell r="EU15">
            <v>3584</v>
          </cell>
          <cell r="EV15">
            <v>10235060.000000019</v>
          </cell>
          <cell r="EW15">
            <v>10363930.000000002</v>
          </cell>
          <cell r="EX15">
            <v>11668</v>
          </cell>
          <cell r="EY15">
            <v>10419099.999999976</v>
          </cell>
          <cell r="EZ15">
            <v>3035689.9999999995</v>
          </cell>
          <cell r="FA15">
            <v>6352.0000000000437</v>
          </cell>
          <cell r="FB15">
            <v>2984169.9999999995</v>
          </cell>
          <cell r="FC15">
            <v>143838.00000000017</v>
          </cell>
          <cell r="FD15">
            <v>190</v>
          </cell>
          <cell r="FE15">
            <v>145826.99999999997</v>
          </cell>
          <cell r="FF15">
            <v>8956000.0000000019</v>
          </cell>
          <cell r="FG15">
            <v>0</v>
          </cell>
          <cell r="FH15">
            <v>9541119.2000000104</v>
          </cell>
          <cell r="FI15">
            <v>530367.74000000022</v>
          </cell>
          <cell r="FJ15">
            <v>131600.00000000035</v>
          </cell>
          <cell r="FK15">
            <v>21533.000000000065</v>
          </cell>
          <cell r="FL15">
            <v>-571</v>
          </cell>
        </row>
        <row r="16">
          <cell r="N16" t="str">
            <v>AGT</v>
          </cell>
          <cell r="O16">
            <v>4491130.3880000152</v>
          </cell>
          <cell r="P16" t="str">
            <v>Bulan AGUSTUS 2004</v>
          </cell>
          <cell r="Q16">
            <v>2989913.3705000202</v>
          </cell>
          <cell r="S16">
            <v>4431583.0934000062</v>
          </cell>
          <cell r="U16">
            <v>2047721.963100004</v>
          </cell>
          <cell r="W16">
            <v>4810799.9999999991</v>
          </cell>
          <cell r="Y16">
            <v>3318200.0000000009</v>
          </cell>
          <cell r="AA16">
            <v>4292160</v>
          </cell>
          <cell r="AE16">
            <v>2023488.8856000234</v>
          </cell>
          <cell r="AF16">
            <v>-2023488.8856000234</v>
          </cell>
          <cell r="AH16">
            <v>-158666.50799999293</v>
          </cell>
          <cell r="AI16">
            <v>158666.50799999293</v>
          </cell>
          <cell r="AK16">
            <v>-1389744.0648000091</v>
          </cell>
          <cell r="AL16">
            <v>1389744.0648000091</v>
          </cell>
          <cell r="AN16">
            <v>-3690105.4007999958</v>
          </cell>
          <cell r="AO16">
            <v>3690105.4007999958</v>
          </cell>
          <cell r="AQ16">
            <v>0</v>
          </cell>
          <cell r="AT16">
            <v>-3985439.9999999986</v>
          </cell>
          <cell r="AU16">
            <v>3985439.9999999986</v>
          </cell>
          <cell r="AW16">
            <v>-3568319.9999999995</v>
          </cell>
          <cell r="AX16">
            <v>3568319.9999999995</v>
          </cell>
          <cell r="BB16">
            <v>2727450</v>
          </cell>
          <cell r="BD16">
            <v>3280111.9999999902</v>
          </cell>
          <cell r="BF16">
            <v>1757183.9999999965</v>
          </cell>
          <cell r="BH16">
            <v>1858779.9999999872</v>
          </cell>
          <cell r="BJ16">
            <v>-1515936.0000000014</v>
          </cell>
          <cell r="BK16">
            <v>1515936.0000000014</v>
          </cell>
          <cell r="BM16">
            <v>797962.83840000152</v>
          </cell>
          <cell r="BN16">
            <v>-797962.83840000152</v>
          </cell>
          <cell r="BP16">
            <v>-2543115</v>
          </cell>
          <cell r="BQ16">
            <v>2543115</v>
          </cell>
          <cell r="BS16">
            <v>0</v>
          </cell>
          <cell r="BV16">
            <v>-1518786.3599999999</v>
          </cell>
          <cell r="BW16">
            <v>1518786.3599999999</v>
          </cell>
          <cell r="BY16">
            <v>0</v>
          </cell>
          <cell r="BZ16">
            <v>0</v>
          </cell>
          <cell r="CB16">
            <v>-837890.07120000024</v>
          </cell>
          <cell r="CC16">
            <v>837890.07120000024</v>
          </cell>
          <cell r="CE16">
            <v>1641598.3583999954</v>
          </cell>
          <cell r="CF16">
            <v>-1641598.3583999954</v>
          </cell>
          <cell r="CH16">
            <v>3172560.0000000093</v>
          </cell>
          <cell r="CJ16">
            <v>2194000</v>
          </cell>
          <cell r="CL16">
            <v>3519399.9999999944</v>
          </cell>
          <cell r="CN16">
            <v>1701400.0000000014</v>
          </cell>
          <cell r="CP16">
            <v>384399.99999999965</v>
          </cell>
          <cell r="CT16">
            <v>2929380</v>
          </cell>
          <cell r="CV16">
            <v>-1124944.3296000005</v>
          </cell>
          <cell r="CW16">
            <v>1124944.3296000005</v>
          </cell>
          <cell r="CY16">
            <v>-1760.0000000020373</v>
          </cell>
          <cell r="CZ16">
            <v>1760.0000000020373</v>
          </cell>
          <cell r="DB16">
            <v>-997089.9120000212</v>
          </cell>
          <cell r="DC16">
            <v>997089.9120000212</v>
          </cell>
          <cell r="DE16">
            <v>148806</v>
          </cell>
          <cell r="DG16">
            <v>2898456.0000000233</v>
          </cell>
          <cell r="DI16">
            <v>3784900.0000000005</v>
          </cell>
          <cell r="DK16">
            <v>2601068.8000000082</v>
          </cell>
          <cell r="DQ16">
            <v>977503.9999999993</v>
          </cell>
          <cell r="DR16">
            <v>-977503.9999999993</v>
          </cell>
          <cell r="DT16">
            <v>-1314762.3215999885</v>
          </cell>
          <cell r="DU16">
            <v>1314762.3215999885</v>
          </cell>
          <cell r="DW16">
            <v>-985119.99999999988</v>
          </cell>
          <cell r="DX16">
            <v>985119.99999999988</v>
          </cell>
          <cell r="DZ16">
            <v>1142180.6760000079</v>
          </cell>
          <cell r="EA16">
            <v>-1142180.6760000079</v>
          </cell>
          <cell r="EC16">
            <v>14564627.481400035</v>
          </cell>
          <cell r="ED16">
            <v>13498840</v>
          </cell>
          <cell r="EE16">
            <v>10566459.758399982</v>
          </cell>
          <cell r="EF16">
            <v>8971233</v>
          </cell>
          <cell r="EG16">
            <v>11401598.962400027</v>
          </cell>
          <cell r="EH16">
            <v>10389052</v>
          </cell>
          <cell r="EI16">
            <v>9900625.1540000252</v>
          </cell>
          <cell r="EJ16">
            <v>9064928</v>
          </cell>
          <cell r="EK16">
            <v>3874002.287199981</v>
          </cell>
          <cell r="EL16">
            <v>3553656</v>
          </cell>
          <cell r="EM16">
            <v>3703642.9032000122</v>
          </cell>
          <cell r="EN16">
            <v>3259437</v>
          </cell>
          <cell r="EO16">
            <v>5000990.9439999573</v>
          </cell>
          <cell r="EP16">
            <v>4722464</v>
          </cell>
          <cell r="EQ16">
            <v>26510860</v>
          </cell>
          <cell r="ER16">
            <v>18450</v>
          </cell>
          <cell r="ES16">
            <v>26381508.815000046</v>
          </cell>
          <cell r="ET16">
            <v>9692910</v>
          </cell>
          <cell r="EU16">
            <v>3496</v>
          </cell>
          <cell r="EV16">
            <v>9623525.9999999739</v>
          </cell>
          <cell r="EW16">
            <v>10246579.999999998</v>
          </cell>
          <cell r="EX16">
            <v>11601</v>
          </cell>
          <cell r="EY16">
            <v>10587360.000000006</v>
          </cell>
          <cell r="EZ16">
            <v>2961069.9999999995</v>
          </cell>
          <cell r="FA16">
            <v>6063.9999999999418</v>
          </cell>
          <cell r="FB16">
            <v>2929380</v>
          </cell>
          <cell r="FC16">
            <v>147773.99999999965</v>
          </cell>
          <cell r="FD16">
            <v>410</v>
          </cell>
          <cell r="FE16">
            <v>148806</v>
          </cell>
          <cell r="FF16">
            <v>8915230</v>
          </cell>
          <cell r="FG16">
            <v>0</v>
          </cell>
          <cell r="FH16">
            <v>9284424.8000000324</v>
          </cell>
          <cell r="FI16">
            <v>335718.91000000015</v>
          </cell>
          <cell r="FJ16">
            <v>384399.99999999965</v>
          </cell>
          <cell r="FK16">
            <v>9828.0000000000655</v>
          </cell>
          <cell r="FL16">
            <v>-535</v>
          </cell>
        </row>
        <row r="17">
          <cell r="N17" t="str">
            <v>SEP</v>
          </cell>
          <cell r="O17">
            <v>4376347.7805000152</v>
          </cell>
          <cell r="P17" t="str">
            <v>Bulan SEPTEMBER 2004</v>
          </cell>
          <cell r="Q17">
            <v>2859130.7475000001</v>
          </cell>
          <cell r="R17">
            <v>7246570</v>
          </cell>
          <cell r="S17">
            <v>4319722.2115999935</v>
          </cell>
          <cell r="T17">
            <v>6457110.0000000009</v>
          </cell>
          <cell r="U17">
            <v>2014608.9160000151</v>
          </cell>
          <cell r="V17">
            <v>12281700</v>
          </cell>
          <cell r="W17">
            <v>4423299.9999999991</v>
          </cell>
          <cell r="X17">
            <v>10725</v>
          </cell>
          <cell r="Y17">
            <v>3454500</v>
          </cell>
          <cell r="Z17">
            <v>7560</v>
          </cell>
          <cell r="AA17">
            <v>4457940.0000000019</v>
          </cell>
          <cell r="AE17">
            <v>2016143.4383999556</v>
          </cell>
          <cell r="AF17">
            <v>-2016143.4383999556</v>
          </cell>
          <cell r="AH17">
            <v>-159393.78</v>
          </cell>
          <cell r="AI17">
            <v>159393.78</v>
          </cell>
          <cell r="AK17">
            <v>-1342980.4751999991</v>
          </cell>
          <cell r="AL17">
            <v>1342980.4751999991</v>
          </cell>
          <cell r="AN17">
            <v>-3358978.4592000046</v>
          </cell>
          <cell r="AO17">
            <v>3358978.4592000046</v>
          </cell>
          <cell r="AQ17">
            <v>0</v>
          </cell>
          <cell r="AT17">
            <v>-4130560.0000000014</v>
          </cell>
          <cell r="AU17">
            <v>4130560.0000000014</v>
          </cell>
          <cell r="AW17">
            <v>-3462420.78</v>
          </cell>
          <cell r="AX17">
            <v>3462420.78</v>
          </cell>
          <cell r="BB17">
            <v>2627460</v>
          </cell>
          <cell r="BC17">
            <v>4763740.0000000019</v>
          </cell>
          <cell r="BD17">
            <v>3015408.0000000065</v>
          </cell>
          <cell r="BE17">
            <v>4455529.9999999991</v>
          </cell>
          <cell r="BF17">
            <v>1698839.9999999956</v>
          </cell>
          <cell r="BG17">
            <v>3387</v>
          </cell>
          <cell r="BH17">
            <v>1809060.0000000065</v>
          </cell>
          <cell r="BJ17">
            <v>-1448703.9999999979</v>
          </cell>
          <cell r="BK17">
            <v>1448703.9999999979</v>
          </cell>
          <cell r="BM17">
            <v>839271.88799999864</v>
          </cell>
          <cell r="BN17">
            <v>-839271.88799999864</v>
          </cell>
          <cell r="BP17">
            <v>-2307662.2999999998</v>
          </cell>
          <cell r="BQ17">
            <v>2307662.2999999998</v>
          </cell>
          <cell r="BS17">
            <v>0</v>
          </cell>
          <cell r="BV17">
            <v>-1469089.44</v>
          </cell>
          <cell r="BW17">
            <v>1469089.44</v>
          </cell>
          <cell r="BY17">
            <v>0</v>
          </cell>
          <cell r="BZ17">
            <v>0</v>
          </cell>
          <cell r="CB17">
            <v>-791490.11759999953</v>
          </cell>
          <cell r="CC17">
            <v>791490.11759999953</v>
          </cell>
          <cell r="CE17">
            <v>1557816.6239999922</v>
          </cell>
          <cell r="CF17">
            <v>-1557816.6239999922</v>
          </cell>
          <cell r="CH17">
            <v>3076739.9999999907</v>
          </cell>
          <cell r="CI17">
            <v>3075750</v>
          </cell>
          <cell r="CJ17">
            <v>2190400.0000000233</v>
          </cell>
          <cell r="CK17">
            <v>6643910.0000000037</v>
          </cell>
          <cell r="CL17">
            <v>3326200.0000000116</v>
          </cell>
          <cell r="CM17">
            <v>11181</v>
          </cell>
          <cell r="CN17">
            <v>1597200.0000000007</v>
          </cell>
          <cell r="CP17">
            <v>540000</v>
          </cell>
          <cell r="CR17">
            <v>2792310.0000000005</v>
          </cell>
          <cell r="CS17">
            <v>5912.0000000000437</v>
          </cell>
          <cell r="CT17">
            <v>2763800</v>
          </cell>
          <cell r="CV17">
            <v>-1011780.8064000058</v>
          </cell>
          <cell r="CW17">
            <v>1011780.8064000058</v>
          </cell>
          <cell r="CY17">
            <v>0</v>
          </cell>
          <cell r="CZ17">
            <v>0</v>
          </cell>
          <cell r="DB17">
            <v>-919271.80799998413</v>
          </cell>
          <cell r="DC17">
            <v>919271.80799998413</v>
          </cell>
          <cell r="DD17">
            <v>75</v>
          </cell>
          <cell r="DE17">
            <v>149357</v>
          </cell>
          <cell r="DF17">
            <v>147918.00000000017</v>
          </cell>
          <cell r="DG17">
            <v>2864699.1999999969</v>
          </cell>
          <cell r="DH17">
            <v>5648150</v>
          </cell>
          <cell r="DI17">
            <v>3823899.9999999995</v>
          </cell>
          <cell r="DJ17">
            <v>3800670</v>
          </cell>
          <cell r="DK17">
            <v>2977990.3999999953</v>
          </cell>
          <cell r="DL17">
            <v>181836.27000000142</v>
          </cell>
          <cell r="DQ17">
            <v>999327.99999999953</v>
          </cell>
          <cell r="DR17">
            <v>-999327.99999999953</v>
          </cell>
          <cell r="DT17">
            <v>-1338689.5704000113</v>
          </cell>
          <cell r="DU17">
            <v>1338689.5704000113</v>
          </cell>
          <cell r="DW17">
            <v>-946399.99999999965</v>
          </cell>
          <cell r="DX17">
            <v>946399.99999999965</v>
          </cell>
          <cell r="DZ17">
            <v>1449234.9143999899</v>
          </cell>
          <cell r="EA17">
            <v>-1449234.9143999899</v>
          </cell>
          <cell r="EC17">
            <v>14388712.421200026</v>
          </cell>
          <cell r="ED17">
            <v>13480092</v>
          </cell>
          <cell r="EE17">
            <v>10236148.385600036</v>
          </cell>
          <cell r="EF17">
            <v>8896261</v>
          </cell>
          <cell r="EG17">
            <v>11286105.59199995</v>
          </cell>
          <cell r="EH17">
            <v>10248605</v>
          </cell>
          <cell r="EI17">
            <v>9719936.3995999899</v>
          </cell>
          <cell r="EJ17">
            <v>9036594</v>
          </cell>
          <cell r="EK17">
            <v>3754142.5064000012</v>
          </cell>
          <cell r="EL17">
            <v>3523802</v>
          </cell>
          <cell r="EM17">
            <v>3630956.3631999958</v>
          </cell>
          <cell r="EN17">
            <v>3494516</v>
          </cell>
          <cell r="EO17">
            <v>4920834.2120000571</v>
          </cell>
          <cell r="EP17">
            <v>4725749</v>
          </cell>
          <cell r="EQ17">
            <v>25985380</v>
          </cell>
          <cell r="ER17">
            <v>18285</v>
          </cell>
          <cell r="ES17">
            <v>25905549.655600026</v>
          </cell>
          <cell r="ET17">
            <v>9219270</v>
          </cell>
          <cell r="EU17">
            <v>3387</v>
          </cell>
          <cell r="EV17">
            <v>9150768.0000000075</v>
          </cell>
          <cell r="EW17">
            <v>9719660.0000000037</v>
          </cell>
          <cell r="EX17">
            <v>11181</v>
          </cell>
          <cell r="EY17">
            <v>9650540.0000000261</v>
          </cell>
          <cell r="EZ17">
            <v>2792310.0000000005</v>
          </cell>
          <cell r="FA17">
            <v>5912.0000000000437</v>
          </cell>
          <cell r="FB17">
            <v>2763800</v>
          </cell>
          <cell r="FC17">
            <v>147918.00000000017</v>
          </cell>
          <cell r="FD17">
            <v>75</v>
          </cell>
          <cell r="FE17">
            <v>149357</v>
          </cell>
          <cell r="FF17">
            <v>9448820</v>
          </cell>
          <cell r="FG17">
            <v>0</v>
          </cell>
          <cell r="FH17">
            <v>9484753.3299999908</v>
          </cell>
          <cell r="FI17">
            <v>181836.27000000142</v>
          </cell>
          <cell r="FJ17">
            <v>540000</v>
          </cell>
          <cell r="FK17">
            <v>9903.999999999869</v>
          </cell>
          <cell r="FL17">
            <v>-248</v>
          </cell>
        </row>
        <row r="18">
          <cell r="N18" t="str">
            <v>OKT</v>
          </cell>
          <cell r="O18">
            <v>4493217.3444999848</v>
          </cell>
          <cell r="P18" t="str">
            <v>Bulan OKTOBER 2004</v>
          </cell>
          <cell r="Q18">
            <v>2768695.9550000001</v>
          </cell>
          <cell r="R18">
            <v>7171440</v>
          </cell>
          <cell r="S18">
            <v>4343652.6490000105</v>
          </cell>
          <cell r="T18">
            <v>6752930</v>
          </cell>
          <cell r="U18">
            <v>2192139.3701999928</v>
          </cell>
          <cell r="V18">
            <v>12934878</v>
          </cell>
          <cell r="W18">
            <v>4371699.9999999972</v>
          </cell>
          <cell r="X18">
            <v>11325</v>
          </cell>
          <cell r="Y18">
            <v>3900099.9999999986</v>
          </cell>
          <cell r="Z18">
            <v>7455</v>
          </cell>
          <cell r="AA18">
            <v>4718799.9999999991</v>
          </cell>
          <cell r="AE18">
            <v>2142179.6760000214</v>
          </cell>
          <cell r="AF18">
            <v>-2142179.6760000214</v>
          </cell>
          <cell r="AH18">
            <v>-166060.43999999997</v>
          </cell>
          <cell r="AI18">
            <v>166060.43999999997</v>
          </cell>
          <cell r="AK18">
            <v>-1199635.1639999922</v>
          </cell>
          <cell r="AL18">
            <v>1199635.1639999922</v>
          </cell>
          <cell r="AN18">
            <v>-3251269.4760000212</v>
          </cell>
          <cell r="AO18">
            <v>3251269.4760000212</v>
          </cell>
          <cell r="AQ18">
            <v>0</v>
          </cell>
          <cell r="AT18">
            <v>-4378080.0000000019</v>
          </cell>
          <cell r="AU18">
            <v>4378080.0000000019</v>
          </cell>
          <cell r="AW18">
            <v>-3567269.1599999997</v>
          </cell>
          <cell r="AX18">
            <v>3567269.1599999997</v>
          </cell>
          <cell r="BB18">
            <v>2353427.9999999925</v>
          </cell>
          <cell r="BC18">
            <v>5222520</v>
          </cell>
          <cell r="BD18">
            <v>3273600.0000000242</v>
          </cell>
          <cell r="BE18">
            <v>4355440</v>
          </cell>
          <cell r="BF18">
            <v>1890767.9999999991</v>
          </cell>
          <cell r="BG18">
            <v>4027</v>
          </cell>
          <cell r="BH18">
            <v>1982200</v>
          </cell>
          <cell r="BJ18">
            <v>-1093664.0000000084</v>
          </cell>
          <cell r="BK18">
            <v>1093664.0000000084</v>
          </cell>
          <cell r="BM18">
            <v>1670543.7840000053</v>
          </cell>
          <cell r="BN18">
            <v>-1670543.7840000053</v>
          </cell>
          <cell r="BP18">
            <v>-2501020.7000000002</v>
          </cell>
          <cell r="BQ18">
            <v>2501020.7000000002</v>
          </cell>
          <cell r="BS18">
            <v>0</v>
          </cell>
          <cell r="BV18">
            <v>-1575755.9999999998</v>
          </cell>
          <cell r="BW18">
            <v>1575755.9999999998</v>
          </cell>
          <cell r="BY18">
            <v>-4290.9047999994045</v>
          </cell>
          <cell r="BZ18">
            <v>4290.9047999994045</v>
          </cell>
          <cell r="CB18">
            <v>-852435.51120000065</v>
          </cell>
          <cell r="CC18">
            <v>852435.51120000065</v>
          </cell>
          <cell r="CE18">
            <v>1664071.0632000095</v>
          </cell>
          <cell r="CF18">
            <v>-1664071.0632000095</v>
          </cell>
          <cell r="CH18">
            <v>3315839.9999999907</v>
          </cell>
          <cell r="CI18">
            <v>3315220</v>
          </cell>
          <cell r="CJ18">
            <v>2246400.0000000233</v>
          </cell>
          <cell r="CK18">
            <v>7205650</v>
          </cell>
          <cell r="CL18">
            <v>3583799.9999999884</v>
          </cell>
          <cell r="CM18">
            <v>11554</v>
          </cell>
          <cell r="CN18">
            <v>1752200.0000000007</v>
          </cell>
          <cell r="CP18">
            <v>455399.99999999965</v>
          </cell>
          <cell r="CR18">
            <v>3078100</v>
          </cell>
          <cell r="CS18">
            <v>5944.0000000000146</v>
          </cell>
          <cell r="CT18">
            <v>3049490</v>
          </cell>
          <cell r="CV18">
            <v>-1064144.3903999922</v>
          </cell>
          <cell r="CW18">
            <v>1064144.3903999922</v>
          </cell>
          <cell r="CY18">
            <v>1599.9999999999995</v>
          </cell>
          <cell r="CZ18">
            <v>-1599.9999999999995</v>
          </cell>
          <cell r="DB18">
            <v>-1017453.5280000106</v>
          </cell>
          <cell r="DC18">
            <v>1017453.5280000106</v>
          </cell>
          <cell r="DD18">
            <v>60</v>
          </cell>
          <cell r="DE18">
            <v>155315</v>
          </cell>
          <cell r="DF18">
            <v>154350</v>
          </cell>
          <cell r="DG18">
            <v>3041948.7999999952</v>
          </cell>
          <cell r="DH18">
            <v>6283480</v>
          </cell>
          <cell r="DI18">
            <v>3999500</v>
          </cell>
          <cell r="DJ18">
            <v>3971250</v>
          </cell>
          <cell r="DK18">
            <v>3567168.0000000051</v>
          </cell>
          <cell r="DL18">
            <v>311731.19999999925</v>
          </cell>
          <cell r="DQ18">
            <v>1023440.0000000016</v>
          </cell>
          <cell r="DR18">
            <v>-1023440.0000000016</v>
          </cell>
          <cell r="DT18">
            <v>-1397816.7839999921</v>
          </cell>
          <cell r="DU18">
            <v>1397816.7839999921</v>
          </cell>
          <cell r="DW18">
            <v>-1117120.0000000009</v>
          </cell>
          <cell r="DX18">
            <v>1117120.0000000009</v>
          </cell>
          <cell r="DZ18">
            <v>1923125.3496000087</v>
          </cell>
          <cell r="EA18">
            <v>-1923125.3496000087</v>
          </cell>
          <cell r="EC18">
            <v>15313582.378699992</v>
          </cell>
          <cell r="ED18">
            <v>13905731</v>
          </cell>
          <cell r="EE18">
            <v>10910785.081599999</v>
          </cell>
          <cell r="EF18">
            <v>9233808</v>
          </cell>
          <cell r="EG18">
            <v>11907283.661600051</v>
          </cell>
          <cell r="EH18">
            <v>10820425</v>
          </cell>
          <cell r="EI18">
            <v>10443096.984800002</v>
          </cell>
          <cell r="EJ18">
            <v>9332676</v>
          </cell>
          <cell r="EK18">
            <v>4049308.6471999935</v>
          </cell>
          <cell r="EL18">
            <v>3572183</v>
          </cell>
          <cell r="EM18">
            <v>3963842.9480000064</v>
          </cell>
          <cell r="EN18">
            <v>3676800</v>
          </cell>
          <cell r="EO18">
            <v>5277358.2479999708</v>
          </cell>
          <cell r="EP18">
            <v>4963708</v>
          </cell>
          <cell r="EQ18">
            <v>26859248</v>
          </cell>
          <cell r="ER18">
            <v>18780</v>
          </cell>
          <cell r="ES18">
            <v>26788305.318699986</v>
          </cell>
          <cell r="ET18">
            <v>9577960</v>
          </cell>
          <cell r="EU18">
            <v>4027</v>
          </cell>
          <cell r="EV18">
            <v>9499996.0000000149</v>
          </cell>
          <cell r="EW18">
            <v>10520870</v>
          </cell>
          <cell r="EX18">
            <v>11554</v>
          </cell>
          <cell r="EY18">
            <v>10442840.000000002</v>
          </cell>
          <cell r="EZ18">
            <v>3078100</v>
          </cell>
          <cell r="FA18">
            <v>5944.0000000000146</v>
          </cell>
          <cell r="FB18">
            <v>3049490</v>
          </cell>
          <cell r="FC18">
            <v>154350</v>
          </cell>
          <cell r="FD18">
            <v>60</v>
          </cell>
          <cell r="FE18">
            <v>155315</v>
          </cell>
          <cell r="FF18">
            <v>10254730</v>
          </cell>
          <cell r="FG18">
            <v>0</v>
          </cell>
          <cell r="FH18">
            <v>10296885.600000001</v>
          </cell>
          <cell r="FI18">
            <v>311731.19999999925</v>
          </cell>
          <cell r="FJ18">
            <v>455399.99999999965</v>
          </cell>
          <cell r="FK18">
            <v>4858.0000000000655</v>
          </cell>
          <cell r="FL18">
            <v>-1140</v>
          </cell>
        </row>
        <row r="19">
          <cell r="N19" t="str">
            <v>NOP</v>
          </cell>
          <cell r="O19">
            <v>4566260.8219999848</v>
          </cell>
          <cell r="P19" t="str">
            <v>Bulan NOPEMBER 2004</v>
          </cell>
          <cell r="Q19">
            <v>2651269.8551999675</v>
          </cell>
          <cell r="R19">
            <v>7039230</v>
          </cell>
          <cell r="S19">
            <v>4325843.9513999755</v>
          </cell>
          <cell r="T19">
            <v>6614370</v>
          </cell>
          <cell r="U19">
            <v>1981217.6079999949</v>
          </cell>
          <cell r="V19">
            <v>12463842.600000001</v>
          </cell>
          <cell r="W19">
            <v>4379100.0000000056</v>
          </cell>
          <cell r="X19">
            <v>10185</v>
          </cell>
          <cell r="Y19">
            <v>3732540.0000000009</v>
          </cell>
          <cell r="Z19">
            <v>7335</v>
          </cell>
          <cell r="AA19">
            <v>4391200.0000000009</v>
          </cell>
          <cell r="AE19">
            <v>1886543.5680000107</v>
          </cell>
          <cell r="AF19">
            <v>-1886543.5680000107</v>
          </cell>
          <cell r="AH19">
            <v>-145696.82400001411</v>
          </cell>
          <cell r="AI19">
            <v>145696.82400001411</v>
          </cell>
          <cell r="AK19">
            <v>-1231635.1320000028</v>
          </cell>
          <cell r="AL19">
            <v>1231635.1320000028</v>
          </cell>
          <cell r="AN19">
            <v>-3234760.4015999916</v>
          </cell>
          <cell r="AO19">
            <v>3234760.4015999916</v>
          </cell>
          <cell r="AQ19">
            <v>0</v>
          </cell>
          <cell r="AT19">
            <v>-4084639.9999999995</v>
          </cell>
          <cell r="AU19">
            <v>4084639.9999999995</v>
          </cell>
          <cell r="AW19">
            <v>-3641208.4799999995</v>
          </cell>
          <cell r="AX19">
            <v>3641208.4799999995</v>
          </cell>
          <cell r="BB19">
            <v>2433816.0000000233</v>
          </cell>
          <cell r="BC19">
            <v>5199730</v>
          </cell>
          <cell r="BD19">
            <v>3242799.9999999921</v>
          </cell>
          <cell r="BE19">
            <v>4465090</v>
          </cell>
          <cell r="BF19">
            <v>1878712.0000000042</v>
          </cell>
          <cell r="BG19">
            <v>3882</v>
          </cell>
          <cell r="BH19">
            <v>2011900</v>
          </cell>
          <cell r="BJ19">
            <v>-1120319.9999999925</v>
          </cell>
          <cell r="BK19">
            <v>1120319.9999999925</v>
          </cell>
          <cell r="BM19">
            <v>1609089.3</v>
          </cell>
          <cell r="BN19">
            <v>-1609089.3</v>
          </cell>
          <cell r="BP19">
            <v>-2477562</v>
          </cell>
          <cell r="BQ19">
            <v>2477562</v>
          </cell>
          <cell r="BS19">
            <v>0</v>
          </cell>
          <cell r="BV19">
            <v>-921211.2</v>
          </cell>
          <cell r="BW19">
            <v>921211.2</v>
          </cell>
          <cell r="BY19">
            <v>0</v>
          </cell>
          <cell r="BZ19">
            <v>0</v>
          </cell>
          <cell r="CB19">
            <v>-856799.14320000168</v>
          </cell>
          <cell r="CC19">
            <v>856799.14320000168</v>
          </cell>
          <cell r="CE19">
            <v>1711780.1063999927</v>
          </cell>
          <cell r="CF19">
            <v>-1711780.1063999927</v>
          </cell>
          <cell r="CH19">
            <v>3299720.0000000186</v>
          </cell>
          <cell r="CI19">
            <v>3301800</v>
          </cell>
          <cell r="CJ19">
            <v>2271599.9999999767</v>
          </cell>
          <cell r="CK19">
            <v>6073860</v>
          </cell>
          <cell r="CL19">
            <v>3266399.9999999944</v>
          </cell>
          <cell r="CM19">
            <v>11518</v>
          </cell>
          <cell r="CN19">
            <v>1758599.9999999986</v>
          </cell>
          <cell r="CP19">
            <v>1300200.0000000007</v>
          </cell>
          <cell r="CR19">
            <v>2890810</v>
          </cell>
          <cell r="CS19">
            <v>5847.9999999999563</v>
          </cell>
          <cell r="CT19">
            <v>2861440.0000000005</v>
          </cell>
          <cell r="CV19">
            <v>-1141526.1311999969</v>
          </cell>
          <cell r="CW19">
            <v>1141526.1311999969</v>
          </cell>
          <cell r="CY19">
            <v>0</v>
          </cell>
          <cell r="CZ19">
            <v>0</v>
          </cell>
          <cell r="DB19">
            <v>-1015271.7119999947</v>
          </cell>
          <cell r="DC19">
            <v>1015271.7119999947</v>
          </cell>
          <cell r="DD19">
            <v>0</v>
          </cell>
          <cell r="DE19">
            <v>169645</v>
          </cell>
          <cell r="DF19">
            <v>168018</v>
          </cell>
          <cell r="DG19">
            <v>2966515.1999999946</v>
          </cell>
          <cell r="DH19">
            <v>6339350</v>
          </cell>
          <cell r="DI19">
            <v>3996200.0000000009</v>
          </cell>
          <cell r="DJ19">
            <v>3980580</v>
          </cell>
          <cell r="DK19">
            <v>3756297.5999999908</v>
          </cell>
          <cell r="DL19">
            <v>380516.39999999851</v>
          </cell>
          <cell r="DQ19">
            <v>990351.99999999162</v>
          </cell>
          <cell r="DR19">
            <v>-990351.99999999162</v>
          </cell>
          <cell r="DT19">
            <v>-1342253.2032000062</v>
          </cell>
          <cell r="DU19">
            <v>1342253.2032000062</v>
          </cell>
          <cell r="DW19">
            <v>-853919.99999999988</v>
          </cell>
          <cell r="DX19">
            <v>853919.99999999988</v>
          </cell>
          <cell r="DZ19">
            <v>1994979.8231999963</v>
          </cell>
          <cell r="EA19">
            <v>-1994979.8231999963</v>
          </cell>
          <cell r="EC19">
            <v>15412230.198999919</v>
          </cell>
          <cell r="ED19">
            <v>14131570</v>
          </cell>
          <cell r="EE19">
            <v>10632800.156799994</v>
          </cell>
          <cell r="EF19">
            <v>9144566</v>
          </cell>
          <cell r="EG19">
            <v>11747844.272799991</v>
          </cell>
          <cell r="EH19">
            <v>10695128</v>
          </cell>
          <cell r="EI19">
            <v>10373106.216799987</v>
          </cell>
          <cell r="EJ19">
            <v>9198870</v>
          </cell>
          <cell r="EK19">
            <v>4180376.9632000215</v>
          </cell>
          <cell r="EL19">
            <v>3889016</v>
          </cell>
          <cell r="EM19">
            <v>3961044.4319999954</v>
          </cell>
          <cell r="EN19">
            <v>3687472</v>
          </cell>
          <cell r="EO19">
            <v>5173256.4592000172</v>
          </cell>
          <cell r="EP19">
            <v>5048778</v>
          </cell>
          <cell r="EQ19">
            <v>26117442.600000001</v>
          </cell>
          <cell r="ER19">
            <v>17520</v>
          </cell>
          <cell r="ES19">
            <v>26027432.23659993</v>
          </cell>
          <cell r="ET19">
            <v>9664820</v>
          </cell>
          <cell r="EU19">
            <v>3882</v>
          </cell>
          <cell r="EV19">
            <v>9567228.0000000186</v>
          </cell>
          <cell r="EW19">
            <v>9375660</v>
          </cell>
          <cell r="EX19">
            <v>11518</v>
          </cell>
          <cell r="EY19">
            <v>9296119.999999987</v>
          </cell>
          <cell r="EZ19">
            <v>2890810</v>
          </cell>
          <cell r="FA19">
            <v>5847.9999999999563</v>
          </cell>
          <cell r="FB19">
            <v>2861440.0000000005</v>
          </cell>
          <cell r="FC19">
            <v>168018</v>
          </cell>
          <cell r="FD19">
            <v>0</v>
          </cell>
          <cell r="FE19">
            <v>169645</v>
          </cell>
          <cell r="FF19">
            <v>10319930</v>
          </cell>
          <cell r="FG19">
            <v>0</v>
          </cell>
          <cell r="FH19">
            <v>10338496.399999987</v>
          </cell>
          <cell r="FI19">
            <v>380516.39999999851</v>
          </cell>
          <cell r="FJ19">
            <v>1300200.0000000007</v>
          </cell>
          <cell r="FK19">
            <v>16112.999999999967</v>
          </cell>
          <cell r="FL19">
            <v>-825</v>
          </cell>
        </row>
        <row r="20">
          <cell r="N20" t="str">
            <v>DES</v>
          </cell>
          <cell r="P20" t="str">
            <v>Bulan DESEMBER 2004</v>
          </cell>
        </row>
      </sheetData>
      <sheetData sheetId="1"/>
      <sheetData sheetId="2">
        <row r="2">
          <cell r="B2" t="str">
            <v>Kode</v>
          </cell>
        </row>
      </sheetData>
      <sheetData sheetId="3">
        <row r="2">
          <cell r="B2" t="str">
            <v>Kode</v>
          </cell>
        </row>
      </sheetData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Rekapitulasi"/>
      <sheetName val="L-R"/>
      <sheetName val="Sudah Berjalan"/>
      <sheetName val="Laba Rugi"/>
      <sheetName val="01 A"/>
      <sheetName val="LAIN2"/>
      <sheetName val="JOB"/>
      <sheetName val="Sheet5"/>
      <sheetName val="CashFlow"/>
      <sheetName val="FORM-B"/>
      <sheetName val="SuMBER"/>
      <sheetName val="Asumsi"/>
      <sheetName val="DGGKIT+ Derating"/>
      <sheetName val="NO VENDOR"/>
      <sheetName val="UshDeb00"/>
      <sheetName val="Usulan"/>
      <sheetName val="sr"/>
      <sheetName val="Meter merek Ganz"/>
      <sheetName val="PERHITUNGAN REALISASI"/>
      <sheetName val="KOL BUNADIN"/>
      <sheetName val="WIWIN H"/>
      <sheetName val="DMTSEL MALANGSARI"/>
      <sheetName val="KOL SUMA"/>
      <sheetName val="JUNAIDI"/>
      <sheetName val="DMTSEL SAMBIREJO"/>
      <sheetName val="JAN09"/>
      <sheetName val="PkRp"/>
      <sheetName val="Submission Form"/>
      <sheetName val="D-2"/>
      <sheetName val="Tabel PTKP"/>
      <sheetName val="GAS PLN-14"/>
      <sheetName val="BBM-PRO-11"/>
      <sheetName val="Resume"/>
      <sheetName val="PMT"/>
      <sheetName val="Prices"/>
      <sheetName val="Sch-5"/>
      <sheetName val="dengan pembangkitan"/>
      <sheetName val="NO. PRK"/>
      <sheetName val="Rekap PMG."/>
      <sheetName val="per Unit"/>
      <sheetName val="per Feeder"/>
      <sheetName val="gb"/>
      <sheetName val="Peta"/>
      <sheetName val="aruskas"/>
      <sheetName val="Cover"/>
      <sheetName val="master rab"/>
      <sheetName val="APBN"/>
      <sheetName val="Neraca seAPJ"/>
      <sheetName val="Jasa"/>
      <sheetName val="Mat"/>
      <sheetName val="TRANS"/>
      <sheetName val="tabel"/>
      <sheetName val="GE027"/>
      <sheetName val="GE051"/>
      <sheetName val="BRD"/>
      <sheetName val="Wil-2"/>
      <sheetName val="REKAP"/>
      <sheetName val="FORM BQ TL PRATU 4cct"/>
      <sheetName val="Kamus"/>
      <sheetName val="HB BARU"/>
      <sheetName val="HB2"/>
      <sheetName val="AR"/>
      <sheetName val="Sensitivitas"/>
      <sheetName val="bayar_04_fak"/>
      <sheetName val="MU"/>
      <sheetName val="Kontrol"/>
      <sheetName val="As"/>
      <sheetName val="NerSubsis"/>
      <sheetName val="Daftar Tabel"/>
      <sheetName val="Hal-1"/>
      <sheetName val="JAN07"/>
      <sheetName val="01_A"/>
      <sheetName val="Uraian"/>
      <sheetName val="rkap2008"/>
      <sheetName val="List"/>
      <sheetName val="Aug-06"/>
      <sheetName val="LR"/>
      <sheetName val="analisa kendaraan"/>
      <sheetName val="HON-KT"/>
    </sheetNames>
    <sheetDataSet>
      <sheetData sheetId="0">
        <row r="2">
          <cell r="E2" t="str">
            <v>Tabel Wilayah</v>
          </cell>
        </row>
      </sheetData>
      <sheetData sheetId="1">
        <row r="2">
          <cell r="E2" t="str">
            <v>Tabel Wilayah</v>
          </cell>
        </row>
      </sheetData>
      <sheetData sheetId="2">
        <row r="2">
          <cell r="E2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"/>
      <sheetName val="bantu"/>
    </sheetNames>
    <sheetDataSet>
      <sheetData sheetId="0"/>
      <sheetData sheetId="1">
        <row r="4">
          <cell r="M4" t="str">
            <v>Januari</v>
          </cell>
        </row>
        <row r="5">
          <cell r="M5">
            <v>2017</v>
          </cell>
          <cell r="N5">
            <v>2018</v>
          </cell>
          <cell r="O5">
            <v>2019</v>
          </cell>
          <cell r="P5">
            <v>2020</v>
          </cell>
          <cell r="Q5">
            <v>2021</v>
          </cell>
          <cell r="R5">
            <v>2022</v>
          </cell>
          <cell r="S5">
            <v>2023</v>
          </cell>
          <cell r="T5">
            <v>2024</v>
          </cell>
          <cell r="U5">
            <v>2025</v>
          </cell>
          <cell r="V5">
            <v>2026</v>
          </cell>
          <cell r="W5">
            <v>2027</v>
          </cell>
          <cell r="X5">
            <v>2028</v>
          </cell>
        </row>
      </sheetData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"/>
      <sheetName val="bantu"/>
    </sheetNames>
    <sheetDataSet>
      <sheetData sheetId="0"/>
      <sheetData sheetId="1">
        <row r="5">
          <cell r="M5">
            <v>2017</v>
          </cell>
          <cell r="N5">
            <v>2018</v>
          </cell>
          <cell r="O5">
            <v>2019</v>
          </cell>
          <cell r="P5">
            <v>2020</v>
          </cell>
          <cell r="Q5">
            <v>2021</v>
          </cell>
          <cell r="R5">
            <v>2022</v>
          </cell>
          <cell r="S5">
            <v>2023</v>
          </cell>
          <cell r="T5">
            <v>2024</v>
          </cell>
          <cell r="U5">
            <v>2025</v>
          </cell>
          <cell r="V5">
            <v>2026</v>
          </cell>
          <cell r="W5">
            <v>2027</v>
          </cell>
          <cell r="X5">
            <v>2028</v>
          </cell>
        </row>
      </sheetData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"/>
      <sheetName val="bantu"/>
    </sheetNames>
    <sheetDataSet>
      <sheetData sheetId="0"/>
      <sheetData sheetId="1">
        <row r="5">
          <cell r="M5">
            <v>2017</v>
          </cell>
          <cell r="N5">
            <v>2018</v>
          </cell>
          <cell r="O5">
            <v>2019</v>
          </cell>
          <cell r="P5">
            <v>2020</v>
          </cell>
          <cell r="Q5">
            <v>2021</v>
          </cell>
          <cell r="R5">
            <v>2022</v>
          </cell>
          <cell r="S5">
            <v>2023</v>
          </cell>
          <cell r="T5">
            <v>2024</v>
          </cell>
          <cell r="U5">
            <v>2025</v>
          </cell>
          <cell r="V5">
            <v>2026</v>
          </cell>
          <cell r="W5">
            <v>2027</v>
          </cell>
          <cell r="X5">
            <v>2028</v>
          </cell>
        </row>
      </sheetData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ncianPMG"/>
      <sheetName val="Rekap PMG."/>
      <sheetName val="Rincian HTT"/>
      <sheetName val="Rekap HTT"/>
      <sheetName val="Rincian AT"/>
      <sheetName val="Rekap AT"/>
      <sheetName val="SuMBER"/>
      <sheetName val="HB BARU"/>
    </sheetNames>
    <sheetDataSet>
      <sheetData sheetId="0"/>
      <sheetData sheetId="1">
        <row r="10">
          <cell r="A10">
            <v>1</v>
          </cell>
        </row>
        <row r="54">
          <cell r="A54">
            <v>1</v>
          </cell>
          <cell r="B54" t="str">
            <v>Upah Pemasangan CA.1'</v>
          </cell>
          <cell r="C54" t="str">
            <v>unit</v>
          </cell>
          <cell r="D54">
            <v>2</v>
          </cell>
          <cell r="F54">
            <v>15199.184000000001</v>
          </cell>
        </row>
        <row r="55">
          <cell r="A55">
            <v>2</v>
          </cell>
          <cell r="B55" t="str">
            <v>Upah Pemasangan CG 106 - 105</v>
          </cell>
          <cell r="C55" t="str">
            <v>unit</v>
          </cell>
          <cell r="D55">
            <v>2</v>
          </cell>
          <cell r="F55">
            <v>235610.85800000001</v>
          </cell>
        </row>
        <row r="56">
          <cell r="A56">
            <v>3</v>
          </cell>
          <cell r="B56" t="str">
            <v>Upah Pemasangan CM2 - 11</v>
          </cell>
          <cell r="C56" t="str">
            <v>unit</v>
          </cell>
          <cell r="D56">
            <v>2</v>
          </cell>
          <cell r="F56">
            <v>38290.252</v>
          </cell>
        </row>
        <row r="57">
          <cell r="A57">
            <v>4</v>
          </cell>
          <cell r="B57" t="str">
            <v>Upah Pemasangan CM2 - 12</v>
          </cell>
          <cell r="C57" t="str">
            <v>unit</v>
          </cell>
          <cell r="D57">
            <v>2</v>
          </cell>
          <cell r="F57">
            <v>8437.6319999999996</v>
          </cell>
        </row>
        <row r="58">
          <cell r="A58">
            <v>5</v>
          </cell>
          <cell r="B58" t="str">
            <v>Upah Pemasangan J6 - T ( CJ4 )</v>
          </cell>
          <cell r="C58" t="str">
            <v>unit</v>
          </cell>
          <cell r="D58">
            <v>2</v>
          </cell>
          <cell r="F58">
            <v>18507.398000000001</v>
          </cell>
        </row>
        <row r="59">
          <cell r="A59">
            <v>6</v>
          </cell>
          <cell r="B59" t="str">
            <v>Upah Pemasangan KWH</v>
          </cell>
          <cell r="C59" t="str">
            <v>bh</v>
          </cell>
          <cell r="D59">
            <v>173</v>
          </cell>
          <cell r="F59">
            <v>26815.236000000001</v>
          </cell>
        </row>
        <row r="60">
          <cell r="A60">
            <v>7</v>
          </cell>
          <cell r="B60" t="str">
            <v>Upah pemasangan SJ6</v>
          </cell>
          <cell r="C60" t="str">
            <v>unit</v>
          </cell>
          <cell r="D60">
            <v>6</v>
          </cell>
          <cell r="F60">
            <v>18507.398000000001</v>
          </cell>
        </row>
        <row r="61">
          <cell r="A61">
            <v>8</v>
          </cell>
          <cell r="B61" t="str">
            <v>Upah Penomoran Tiang</v>
          </cell>
          <cell r="C61" t="str">
            <v>Bt</v>
          </cell>
          <cell r="D61">
            <v>2</v>
          </cell>
          <cell r="F61">
            <v>8044.1620000000003</v>
          </cell>
        </row>
      </sheetData>
      <sheetData sheetId="2"/>
      <sheetData sheetId="3"/>
      <sheetData sheetId="4"/>
      <sheetData sheetId="5"/>
      <sheetData sheetId="6" refreshError="1"/>
      <sheetData sheetId="7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RBILANG 2"/>
      <sheetName val="SPPK03"/>
      <sheetName val="Tgl"/>
      <sheetName val="Rms"/>
      <sheetName val="cv"/>
      <sheetName val="Data Isian"/>
      <sheetName val="und 1"/>
      <sheetName val="und 2"/>
      <sheetName val="und 3"/>
      <sheetName val="BAHPSP"/>
      <sheetName val="Usulan"/>
      <sheetName val="SrtPerny"/>
      <sheetName val="Pen.Pmn"/>
      <sheetName val="Pem.Pemn"/>
      <sheetName val="Penj.Pmn"/>
      <sheetName val="Perjanj"/>
      <sheetName val="FORM-B"/>
      <sheetName val="01 A"/>
      <sheetName val="Kamus"/>
      <sheetName val="Sheet1"/>
      <sheetName val="master rab"/>
      <sheetName val="Cover"/>
      <sheetName val="Rekapitulasi"/>
      <sheetName val="Basket"/>
      <sheetName val="JTM"/>
      <sheetName val="JTR"/>
      <sheetName val="Gardu"/>
      <sheetName val="SR"/>
      <sheetName val="KWhmeter"/>
      <sheetName val="UAI"/>
      <sheetName val="Rekap000"/>
      <sheetName val="Basket000"/>
      <sheetName val="JTM000"/>
      <sheetName val="JTR000"/>
      <sheetName val="Gardu000"/>
      <sheetName val="SR000"/>
      <sheetName val="kWhmeter0"/>
      <sheetName val="UAI000"/>
      <sheetName val="Submission Form"/>
      <sheetName val="unit"/>
      <sheetName val="aruskas"/>
      <sheetName val="Sheet2"/>
      <sheetName val="Sheet3"/>
      <sheetName val="rkap2008"/>
      <sheetName val="List"/>
      <sheetName val="Sensitivitas"/>
      <sheetName val="Penyulang Padam"/>
      <sheetName val="RAB"/>
      <sheetName val="Penjualan"/>
      <sheetName val="ProdSendiri"/>
      <sheetName val="PS&amp;Susut TL"/>
      <sheetName val="SewaBeli"/>
      <sheetName val="Transfer"/>
      <sheetName val="Daftar Tabel"/>
      <sheetName val="Listing"/>
      <sheetName val="Table 5"/>
      <sheetName val="Bank Recon"/>
      <sheetName val="L_23"/>
      <sheetName val="DIV.1"/>
      <sheetName val="Asumsi"/>
      <sheetName val="CH"/>
      <sheetName val="HRG BHN"/>
      <sheetName val="W-NAD"/>
      <sheetName val="L20Keu"/>
      <sheetName val="Sudah Berjalan"/>
      <sheetName val="KH-Q1,Q2,01"/>
    </sheetNames>
    <sheetDataSet>
      <sheetData sheetId="0">
        <row r="1">
          <cell r="L1">
            <v>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bmission Form"/>
      <sheetName val="Feuil2"/>
      <sheetName val="XL4Test5"/>
      <sheetName val="XREF"/>
      <sheetName val="Sheet1"/>
      <sheetName val="01 A"/>
      <sheetName val="THN-7"/>
      <sheetName val="Sudah Berjalan"/>
      <sheetName val="Har_Sus"/>
      <sheetName val="006 AC Standing Floor CT"/>
      <sheetName val="RKA 2012 (GAS)"/>
      <sheetName val="KONTRAK RAFLINDO"/>
      <sheetName val="Komp-A"/>
      <sheetName val="Harian"/>
      <sheetName val="tabel-JHT"/>
      <sheetName val="rkap2008"/>
      <sheetName val="List"/>
      <sheetName val="C3"/>
      <sheetName val="Aktual Realisasi 2011 TW V2"/>
      <sheetName val="Aktual Realisasi 2012 FINAL"/>
      <sheetName val="Non Rutin Baai"/>
      <sheetName val="Non Rutin SKM"/>
      <sheetName val="Priodik Mirrless2B SKM (2)"/>
      <sheetName val="Priodik Mirrless2 SKM"/>
      <sheetName val="Pri Mir 3 TO"/>
      <sheetName val="Priodik Sulzer 2 Baai"/>
      <sheetName val="Priodik Sulzer 2B Baai"/>
      <sheetName val="Priodik SWD BAAI"/>
      <sheetName val="Rutin Baai "/>
      <sheetName val="Rutin SKM"/>
      <sheetName val="Parameter"/>
      <sheetName val="Sheet2"/>
      <sheetName val="IkhtisarBiop(12.0)"/>
      <sheetName val="PendOpLain(11B)"/>
      <sheetName val="Kamus"/>
      <sheetName val="Kontrak vs Realisasi Gas"/>
      <sheetName val="AnalisaSIPIL RIIL"/>
      <sheetName val="E450"/>
      <sheetName val="prev-i"/>
      <sheetName val="sch 1.2"/>
      <sheetName val="Sch-5"/>
      <sheetName val="totaL"/>
      <sheetName val="KALK_GES"/>
      <sheetName val="TB"/>
      <sheetName val="Formulas"/>
      <sheetName val="REFERENSI"/>
      <sheetName val="SewaBeli"/>
      <sheetName val="Submission_Form"/>
      <sheetName val="01_A"/>
      <sheetName val="Sudah_Berjalan"/>
      <sheetName val="006_AC_Standing_Floor_CT"/>
      <sheetName val="RKA_2012_(GAS)"/>
      <sheetName val="KONTRAK_RAFLINDO"/>
      <sheetName val="Aktual_Realisasi_2011_TW_V2"/>
      <sheetName val="Aktual_Realisasi_2012_FINAL"/>
      <sheetName val="Non_Rutin_Baai"/>
      <sheetName val="Non_Rutin_SKM"/>
      <sheetName val="Priodik_Mirrless2B_SKM_(2)"/>
      <sheetName val="Priodik_Mirrless2_SKM"/>
      <sheetName val="Pri_Mir_3_TO"/>
      <sheetName val="Priodik_Sulzer_2_Baai"/>
      <sheetName val="Priodik_Sulzer_2B_Baai"/>
      <sheetName val="Priodik_SWD_BAAI"/>
      <sheetName val="Rutin_Baai_"/>
      <sheetName val="Rutin_SKM"/>
      <sheetName val="IkhtisarBiop(12_0)"/>
      <sheetName val="IN OUT"/>
      <sheetName val="Sheet3"/>
      <sheetName val="TRANS"/>
      <sheetName val="R-SM-KIN"/>
      <sheetName val="Fuel Gas"/>
      <sheetName val="PDPKonstruksi"/>
      <sheetName val="For Report-Akum"/>
      <sheetName val="Material"/>
      <sheetName val="BBT HARDU"/>
      <sheetName val="BBT HARJAR"/>
      <sheetName val="Rekap PMG."/>
      <sheetName val="bantu"/>
      <sheetName val="master rab"/>
      <sheetName val="Usulan"/>
      <sheetName val="W1"/>
      <sheetName val="LAIN2"/>
      <sheetName val="unit"/>
      <sheetName val="Penjualan"/>
      <sheetName val="ProdSendiri"/>
      <sheetName val="PS&amp;Susut TL"/>
      <sheetName val="Transfer"/>
      <sheetName val="non feeder-kc"/>
      <sheetName val="Dasar Pemadaman"/>
      <sheetName val="aruskas"/>
      <sheetName val="W-NAD"/>
      <sheetName val="RAB GI"/>
      <sheetName val="Mar 2004"/>
      <sheetName val="terima"/>
      <sheetName val="Form-B-R1"/>
      <sheetName val="SISTEM SUMBAGSEL"/>
      <sheetName val="Resume"/>
      <sheetName val="NP"/>
      <sheetName val="LK2004"/>
      <sheetName val="L_23"/>
      <sheetName val="Asumsi"/>
      <sheetName val="daftar hrg mat 07"/>
      <sheetName val="BBaku(12C3)"/>
      <sheetName val="BBMJenis(12B1)"/>
      <sheetName val="BiLuOp(14)"/>
      <sheetName val="Bipeg-U(12D2)"/>
      <sheetName val="BiPinjamin(15)"/>
      <sheetName val="BOLain(12E2)"/>
      <sheetName val="BPeg-F(12D1)"/>
      <sheetName val="HarJabor(12C2)"/>
      <sheetName val="JualGTarif(11A)"/>
      <sheetName val="LabaRugi Fungsi"/>
      <sheetName val="LabaRugi Fungsi2004(21B)"/>
      <sheetName val="LabaRugi Lainnya 2005(20)"/>
      <sheetName val="LabaRugi Unsur2004(21A)"/>
      <sheetName val="PembelianiTL(12A1"/>
      <sheetName val="PendaLuOp(13)"/>
      <sheetName val="PenjTL(18)"/>
      <sheetName val="ProduksiTL(12B2)"/>
      <sheetName val="SewaPemb(12A2)"/>
      <sheetName val="RJBR"/>
      <sheetName val="16 - Alternative Unit Pricing"/>
      <sheetName val="Estimate"/>
      <sheetName val="Harga Satuan"/>
      <sheetName val="RAB"/>
      <sheetName val="3-DIV2"/>
      <sheetName val="analhps Pasng"/>
      <sheetName val="NerSubsis"/>
      <sheetName val="FEB"/>
      <sheetName val="JAN"/>
      <sheetName val="MAR"/>
      <sheetName val="UshDeb00"/>
      <sheetName val="Cover"/>
      <sheetName val="form"/>
      <sheetName val="bahps"/>
      <sheetName val="RESUM-MON"/>
      <sheetName val="WBS"/>
      <sheetName val="Ref"/>
      <sheetName val="ANALISA "/>
      <sheetName val="131 (Piutang PJB)"/>
      <sheetName val="Top"/>
      <sheetName val="compare"/>
      <sheetName val="DATA"/>
      <sheetName val="CP3 Rkp"/>
      <sheetName val="3-DIV4"/>
      <sheetName val="3-DIV5"/>
      <sheetName val="3-DIV3"/>
      <sheetName val="L-R"/>
      <sheetName val="PL (MONTHLY)"/>
      <sheetName val="APBN"/>
      <sheetName val="MU"/>
      <sheetName val="XXXXXX"/>
      <sheetName val="Test Accrue"/>
      <sheetName val="ALAT"/>
      <sheetName val="GABLUARJAWA1 (2)"/>
      <sheetName val="JASA"/>
      <sheetName val="000000"/>
      <sheetName val="Menu"/>
      <sheetName val="Periode"/>
      <sheetName val="Penyert-anak"/>
      <sheetName val="Penyert-Saham"/>
      <sheetName val="MilikSaham"/>
      <sheetName val="NCI"/>
      <sheetName val="PIUT-JP"/>
      <sheetName val="TGR"/>
      <sheetName val="BI.DTGH"/>
      <sheetName val="BDDLainnya"/>
      <sheetName val="Dmk-Pjk"/>
      <sheetName val="RDBDP"/>
      <sheetName val="Kas&amp;Strkas"/>
      <sheetName val="DpsK3bln"/>
      <sheetName val="Dep3-12bln"/>
      <sheetName val="Piut-Umur (Rev)"/>
      <sheetName val="Piut-Umur1"/>
      <sheetName val="Piut-Umur2"/>
      <sheetName val="Piut-Unsur"/>
      <sheetName val="HapusPiut (Rev)"/>
      <sheetName val="HapusPiut"/>
      <sheetName val="PiutRR"/>
      <sheetName val="PenyisihanPiutang"/>
      <sheetName val="PiutMacam"/>
      <sheetName val="Persd-Mat"/>
      <sheetName val="KlasPersd"/>
      <sheetName val="PenyisihanMat"/>
      <sheetName val="Rinc-Bl-BBM"/>
      <sheetName val="BantuanLN"/>
      <sheetName val="AkunPenutup"/>
      <sheetName val="UtPiut-Anak "/>
      <sheetName val="PendBP"/>
      <sheetName val="HutBank"/>
      <sheetName val="HutBiProy"/>
      <sheetName val="FORM REKON DP"/>
      <sheetName val="IPS-IPK"/>
      <sheetName val="IPS-IPK DPLK"/>
      <sheetName val="ManfPs"/>
      <sheetName val="Utus T "/>
      <sheetName val="Utus P"/>
      <sheetName val="Ut-Pajak"/>
      <sheetName val="SKP"/>
      <sheetName val="UtLainPD"/>
      <sheetName val="UtLainPJ"/>
      <sheetName val="Utg SGU"/>
      <sheetName val="UtangBiaya"/>
      <sheetName val="Utang Biaya"/>
      <sheetName val="UJL"/>
      <sheetName val="DMKLPB-TARIF"/>
      <sheetName val="DMKLPB-LANGG"/>
      <sheetName val="JualGTarif"/>
      <sheetName val="JualGLangg"/>
      <sheetName val="JUAL LPB-TARIF"/>
      <sheetName val="JUAL LPB-LANGG"/>
      <sheetName val="JUAL&amp;BL-TL"/>
      <sheetName val="PendOpLain"/>
      <sheetName val="BO-INVEST"/>
      <sheetName val="PO Lain-1"/>
      <sheetName val="PO Lain-2"/>
      <sheetName val="IkhtisarBiop"/>
      <sheetName val="PembelianTL"/>
      <sheetName val="Pembelian TL2"/>
      <sheetName val="Sewa Diesel"/>
      <sheetName val="BBMJenis "/>
      <sheetName val="ProduksiTLSendiri"/>
      <sheetName val="HarMat"/>
      <sheetName val="HarJabor"/>
      <sheetName val="BPeg-F"/>
      <sheetName val="BPeg-U"/>
      <sheetName val="Reals-MP"/>
      <sheetName val="BOLain"/>
      <sheetName val="Non Allw Cost"/>
      <sheetName val="bi-outsourching"/>
      <sheetName val="PendaLuOp"/>
      <sheetName val="BeLuOp"/>
      <sheetName val="BePinjaman"/>
      <sheetName val="SelisihKurs"/>
      <sheetName val="KursNota "/>
      <sheetName val="KursSend"/>
      <sheetName val="NrcKWh"/>
      <sheetName val="KOR-PAJAK"/>
      <sheetName val="PJK-TGH"/>
      <sheetName val="T.Sched+Mat.List luwuk - -toili"/>
      <sheetName val="A.Div3"/>
      <sheetName val="A.Div7"/>
      <sheetName val="DIV 5 6"/>
      <sheetName val="23 switchgear 20 kv rev"/>
      <sheetName val="KONTRAK"/>
      <sheetName val="PROG"/>
      <sheetName val="hrg uph+bhn"/>
      <sheetName val="FUNGSI"/>
      <sheetName val="TABGAJI"/>
      <sheetName val="Resource Plan (2)"/>
      <sheetName val="Listing"/>
      <sheetName val="Incoming"/>
      <sheetName val="A"/>
      <sheetName val="civil-work"/>
      <sheetName val="Found 150 kv w pile"/>
      <sheetName val="Found 500 w pile"/>
      <sheetName val="basic-price"/>
      <sheetName val="Bhn+Uph"/>
      <sheetName val="Sheet5"/>
      <sheetName val="Rekap"/>
      <sheetName val="neraca 1999-2000"/>
      <sheetName val="LabaRugi"/>
      <sheetName val="Rekap rutin"/>
      <sheetName val="ACUAN"/>
      <sheetName val="Pajak Penghasilan"/>
      <sheetName val="RKA 2010"/>
      <sheetName val="H.Satuan"/>
      <sheetName val="Submission_Form1"/>
      <sheetName val="Trhan_Outdoor_Combined wo MK"/>
      <sheetName val="GANG PYL PMT TRIP"/>
      <sheetName val="harga"/>
      <sheetName val="NRCPTK01"/>
      <sheetName val="Indikator215"/>
      <sheetName val="Analisa copy"/>
      <sheetName val="I-Rutin Switchgear"/>
      <sheetName val="I-Rutin SUTT"/>
      <sheetName val="I-Rutin Banghal"/>
      <sheetName val="I-R Kendaraan"/>
      <sheetName val="I-R Perlengkapan Um"/>
      <sheetName val="V-Rutin Banghal"/>
      <sheetName val="V-R Kendaraan"/>
      <sheetName val="V-R Perlengkapan Umum"/>
      <sheetName val="V-NR Banghal"/>
      <sheetName val="I-Rutin Transformator"/>
      <sheetName val="RUTINSKM"/>
      <sheetName val="ILS"/>
      <sheetName val="L20Keu"/>
      <sheetName val="Equity"/>
      <sheetName val="Download_Data"/>
      <sheetName val="A1 PRY"/>
      <sheetName val="Analisa 300"/>
      <sheetName val="Prod-CS"/>
      <sheetName val="NAME"/>
      <sheetName val="Family"/>
      <sheetName val="JSO"/>
      <sheetName val="Kontrol"/>
      <sheetName val="Permanent info"/>
      <sheetName val="GeneralInfo"/>
      <sheetName val="NY ADMIN"/>
      <sheetName val="BS final"/>
      <sheetName val="Rates"/>
      <sheetName val="FA FISKAL"/>
      <sheetName val="Scoresheet"/>
      <sheetName val="Disposals"/>
      <sheetName val="Ex_Rate"/>
      <sheetName val="TB0"/>
      <sheetName val="FE-1770.P1"/>
      <sheetName val="Notes to BS"/>
      <sheetName val="Cover Sheet"/>
      <sheetName val="Akun"/>
      <sheetName val="CSD"/>
      <sheetName val="BARS"/>
      <sheetName val="P"/>
      <sheetName val="DATA INPUT"/>
      <sheetName val="rekmodiPtk (MAP)"/>
      <sheetName val="AHS-JTR"/>
      <sheetName val="13.Nangakara Weir"/>
      <sheetName val="14.Irr.Canal Work"/>
      <sheetName val="15.Irr. Struc.Work"/>
      <sheetName val="16.Pipe Inst."/>
      <sheetName val="18.Lateral Pipe"/>
      <sheetName val="Wil-2"/>
      <sheetName val="Hal-1"/>
      <sheetName val="Bahan"/>
      <sheetName val="NEGO"/>
      <sheetName val="Ex-Rate"/>
      <sheetName val="CiMaPlbStd"/>
      <sheetName val="KH-Q1,Q2,01"/>
      <sheetName val="Mat"/>
      <sheetName val="Sentra"/>
      <sheetName val="BoQ"/>
      <sheetName val="GGN PER UNIT"/>
      <sheetName val="dataKIT"/>
      <sheetName val="dataPHT"/>
      <sheetName val="dataIBT"/>
      <sheetName val="dataTRF"/>
      <sheetName val="dataPDH_Pasok"/>
      <sheetName val="RINCIAN HARGA MATERIAL"/>
      <sheetName val="RFP009"/>
      <sheetName val="FORM BQ TL PRATU 4cct"/>
      <sheetName val="ca"/>
      <sheetName val="MyTugas"/>
      <sheetName val="LOAN"/>
      <sheetName val="Kurs"/>
      <sheetName val="AnalisaSIPIL_RIIL"/>
      <sheetName val="sch_1_2"/>
      <sheetName val="Kontrak_vs_Realisasi_Gas"/>
      <sheetName val="IN_OUT"/>
      <sheetName val="T_Sched+Mat_List_luwuk_-_-toili"/>
      <sheetName val="A_Div3"/>
      <sheetName val="A_Div7"/>
      <sheetName val="DIV_5_6"/>
      <sheetName val="16_-_Alternative_Unit_Pricing"/>
      <sheetName val="Harga_Satuan"/>
      <sheetName val="Pengadaan EM Revisi"/>
      <sheetName val="INPUT HARGA"/>
      <sheetName val="Gedung Kantor"/>
      <sheetName val="KesejahteraanKary&amp;Sumb"/>
      <sheetName val="FCM"/>
      <sheetName val="A1 pri123"/>
      <sheetName val="DBASE"/>
      <sheetName val="L27 Data"/>
      <sheetName val="AKTIVA TETAP"/>
      <sheetName val="Laba Rugi"/>
      <sheetName val="PRK"/>
      <sheetName val="LKAI_KALTIM"/>
      <sheetName val="Assumptions (2)"/>
      <sheetName val="Danfoss Submission form 2004 (1"/>
      <sheetName val="ASCEandUBC"/>
      <sheetName val="w't table"/>
      <sheetName val="Table1 MASTER"/>
      <sheetName val="Table4"/>
      <sheetName val="Table2 MASTER"/>
      <sheetName val="Table5 Master"/>
      <sheetName val="Harga BBM Indonesia"/>
      <sheetName val="grafik-010B"/>
      <sheetName val="S e p"/>
      <sheetName val="M a r"/>
      <sheetName val="M a y"/>
      <sheetName val="J u l"/>
      <sheetName val="A p r"/>
      <sheetName val="A u g"/>
      <sheetName val="O c t"/>
      <sheetName val="J u n"/>
      <sheetName val="N o v"/>
      <sheetName val="F e b"/>
      <sheetName val="J a n"/>
      <sheetName val="00 received in 01"/>
      <sheetName val="2001 Employee roster"/>
      <sheetName val="Penyusutan Kendaraan"/>
      <sheetName val="Deprec Exp"/>
      <sheetName val="Fiscal Assets Summary"/>
      <sheetName val="Building"/>
      <sheetName val="Machinery"/>
      <sheetName val="Office Equipment1"/>
      <sheetName val="Vehicle"/>
      <sheetName val="Movement"/>
      <sheetName val="Aktiva Fiscal"/>
      <sheetName val="Marshal"/>
      <sheetName val="TRNS-C1"/>
      <sheetName val="HR"/>
      <sheetName val="mei - des"/>
      <sheetName val="Input"/>
      <sheetName val="Evaluasi"/>
      <sheetName val="HDKP"/>
      <sheetName val="Surat"/>
      <sheetName val="Sheet4"/>
      <sheetName val="HR Kpmc"/>
      <sheetName val="Rencna WBP"/>
      <sheetName val="Kesiapan Kit"/>
      <sheetName val="DB"/>
      <sheetName val="EFOR"/>
      <sheetName val="Base Gas Medco"/>
      <sheetName val="Simulasi"/>
      <sheetName val="Simulasi (2)"/>
      <sheetName val="Mirrless_PBAAI"/>
      <sheetName val="SFAC_Tes"/>
      <sheetName val="Pengemb Ush"/>
      <sheetName val="Jetty"/>
      <sheetName val="PAJAK"/>
      <sheetName val="KB"/>
      <sheetName val="uph"/>
      <sheetName val="Basic AHS"/>
      <sheetName val="coeff"/>
      <sheetName val="bybungafix"/>
      <sheetName val="Pk"/>
      <sheetName val="Detail_313"/>
      <sheetName val="AkumAT"/>
      <sheetName val="summary-1"/>
      <sheetName val="List AT-Dedy"/>
      <sheetName val="Piutang Normal Psrt"/>
      <sheetName val="Input Data"/>
      <sheetName val="NERACA SESUAI PROGRAM GL MAGIC"/>
      <sheetName val="Detail_311.01"/>
      <sheetName val="Detail_311.02"/>
      <sheetName val="Detail_312"/>
      <sheetName val="SUMMARY_NOV09"/>
      <sheetName val="136.01(piutang belum faktur)"/>
      <sheetName val="Balance Sheet"/>
      <sheetName val="Income Statement"/>
      <sheetName val="Rekap 2002 mod"/>
      <sheetName val="DataReferensi"/>
      <sheetName val="Top Schedule"/>
      <sheetName val="Input GENERATION-DATA"/>
      <sheetName val="132 (Piutang PLN)"/>
      <sheetName val="133 pihak ke3"/>
      <sheetName val="AKTIVA"/>
      <sheetName val="KONS BID P&amp;N"/>
      <sheetName val="UP II DUMAI"/>
      <sheetName val="KP.DIT.HULU"/>
      <sheetName val="UP VI BALONGAN"/>
      <sheetName val="KPC"/>
      <sheetName val="PRABUMULIH"/>
      <sheetName val="UP 1 BRANDAN"/>
      <sheetName val="UP V BALIKPAPAN"/>
      <sheetName val="OPSEN"/>
      <sheetName val="SIBAYAK"/>
      <sheetName val="DIT HILIR"/>
      <sheetName val="KAMOJANG"/>
      <sheetName val="UP IV CILACAP"/>
      <sheetName val="UP III PLAJU"/>
      <sheetName val="SORONG"/>
      <sheetName val="KONS DIT HULU"/>
      <sheetName val="RANTAU"/>
      <sheetName val="JAMBI"/>
      <sheetName val="KR.AMPEL"/>
      <sheetName val="CEPU"/>
      <sheetName val="SANGATA-BUNYU"/>
      <sheetName val="UP VII KASIM"/>
      <sheetName val="KONS BID P"/>
      <sheetName val="Bln3_4"/>
      <sheetName val="Links"/>
      <sheetName val="Lead"/>
      <sheetName val="Assumptions"/>
      <sheetName val="Per GL J a n"/>
      <sheetName val="A.W. VANAMEI"/>
      <sheetName val="A.W. TIGER"/>
      <sheetName val="HARGA SWAL+SKT"/>
      <sheetName val="GL_Account"/>
      <sheetName val="fr BS"/>
      <sheetName val="Trial Bal"/>
      <sheetName val="tabel nilai"/>
      <sheetName val="UPAH DAN BAHAN"/>
      <sheetName val="Quantity"/>
      <sheetName val="Bill of Quantity"/>
      <sheetName val="analhps"/>
      <sheetName val="Lamp 2"/>
      <sheetName val="R-16.1"/>
      <sheetName val="R-16.2"/>
      <sheetName val="P&amp;L98"/>
      <sheetName val="TB Juni2011Gabungan"/>
      <sheetName val="PkRp"/>
      <sheetName val="TB_Dec09"/>
      <sheetName val="TB_Dec08"/>
      <sheetName val="KodeGangguan"/>
      <sheetName val="Uraian"/>
      <sheetName val="HARVEST02"/>
      <sheetName val="BBM-03"/>
      <sheetName val="他PJとの比較"/>
      <sheetName val="Tabel PTKP"/>
    </sheetNames>
    <sheetDataSet>
      <sheetData sheetId="0">
        <row r="7">
          <cell r="D7" t="str">
            <v>3610</v>
          </cell>
        </row>
        <row r="10">
          <cell r="D10" t="str">
            <v>Philip Loh</v>
          </cell>
        </row>
        <row r="11">
          <cell r="D11" t="str">
            <v>6340 5720</v>
          </cell>
        </row>
        <row r="17">
          <cell r="D17">
            <v>0</v>
          </cell>
        </row>
        <row r="19">
          <cell r="D19" t="str">
            <v>Danfoss</v>
          </cell>
        </row>
        <row r="21">
          <cell r="D21" t="str">
            <v>Jalan Pesawat</v>
          </cell>
        </row>
        <row r="23">
          <cell r="D23">
            <v>22</v>
          </cell>
        </row>
        <row r="25">
          <cell r="D25" t="str">
            <v>N</v>
          </cell>
        </row>
        <row r="33">
          <cell r="D33" t="str">
            <v>We provide complimentary Shuttle to Airport  (2-way) at stipulated timing</v>
          </cell>
        </row>
      </sheetData>
      <sheetData sheetId="1">
        <row r="7">
          <cell r="D7" t="str">
            <v>3610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terbilang"/>
      <sheetName val="INISIATIF STRATEGIS"/>
      <sheetName val="HARGA SATUAN"/>
      <sheetName val="DETAIL USULAN"/>
      <sheetName val="SAMPUL"/>
      <sheetName val="DATA"/>
      <sheetName val="KKO"/>
      <sheetName val="KKF"/>
      <sheetName val="KR"/>
      <sheetName val="RAB"/>
      <sheetName val="REKAP MDU"/>
      <sheetName val="REKAP KONSTRUKSI"/>
      <sheetName val="GAMBAR"/>
      <sheetName val="SLD"/>
      <sheetName val="PETA"/>
      <sheetName val="ETAP SEBELUM"/>
      <sheetName val="ETAP SESUDAH"/>
      <sheetName val="GANGGUAN PMT"/>
      <sheetName val="GANGGUAN RECLOSER"/>
      <sheetName val="BEBAN FEEDER"/>
      <sheetName val="SUSUT-RUMUS SAVING"/>
      <sheetName val="IS"/>
      <sheetName val="Sheet2"/>
      <sheetName val="Sheet3"/>
      <sheetName val="ETAP"/>
      <sheetName val="RAB MUJUR"/>
      <sheetName val="Gmbr Peta"/>
      <sheetName val="Topografi"/>
      <sheetName val="RCPS"/>
      <sheetName val="IC"/>
      <sheetName val="LapBeban"/>
      <sheetName val="LapGang"/>
      <sheetName val="Saidi &amp; Saifi"/>
      <sheetName val="TUL III-09"/>
      <sheetName val="REKAP"/>
      <sheetName val="Tambahan PWI 12 &amp; 13"/>
      <sheetName val="DMK"/>
      <sheetName val="MASTER"/>
      <sheetName val="RAB A YANI 2"/>
      <sheetName val="rab a yani"/>
      <sheetName val="A YANI"/>
      <sheetName val="RAB MT HARYONO 2"/>
      <sheetName val="RAB MT HARYONO"/>
      <sheetName val="MTHARYONO"/>
      <sheetName val="Sheet4"/>
      <sheetName val="rab dr cipto"/>
      <sheetName val="DRCIPTO"/>
      <sheetName val="rab gajahmada"/>
      <sheetName val="GAJAHMADA"/>
      <sheetName val="RAB PEMUDA"/>
      <sheetName val="PEMUDA"/>
      <sheetName val="RAB CIPTO 2"/>
      <sheetName val="rab gajahmada2"/>
      <sheetName val="RAB Saluran Kabel"/>
      <sheetName val="RAB CROSS ARM"/>
      <sheetName val="RAB JETIS"/>
      <sheetName val="RAB PILANG PAYUNG"/>
      <sheetName val="RAB GAMBRENGAN"/>
      <sheetName val="ND PPPBJ"/>
      <sheetName val="BA VFM"/>
      <sheetName val="Lampiran HPE"/>
      <sheetName val="Analisa HPE"/>
      <sheetName val="ND MA"/>
      <sheetName val="Persetujuan VFM"/>
      <sheetName val="MONITOR"/>
      <sheetName val="Analisis Metode"/>
      <sheetName val="Analisis Pasar"/>
      <sheetName val="HPE"/>
      <sheetName val="Daftar Usulan Pengadaan"/>
      <sheetName val="Daftar Rencana Pengadaan"/>
      <sheetName val="Suply positioning matrix"/>
      <sheetName val="g1"/>
      <sheetName val="g2"/>
      <sheetName val="G3"/>
      <sheetName val="Sheet5"/>
      <sheetName val="NO. PRK"/>
      <sheetName val="PK"/>
      <sheetName val="DETAIL SURAT (DIKERJAKAN AREA)"/>
      <sheetName val="NOTA DINAS (DIKERJAKAN RAYON)"/>
      <sheetName val="MENU PEMBUATAN RAB"/>
      <sheetName val="Daftar Material Jasa"/>
      <sheetName val="MATERIAL PLN"/>
      <sheetName val="GBR1"/>
      <sheetName val="GBR2"/>
      <sheetName val="GBR3"/>
      <sheetName val="GBR4"/>
      <sheetName val="GBR5"/>
      <sheetName val="GBR6"/>
      <sheetName val="GBR7"/>
      <sheetName val="GBR8"/>
      <sheetName val="GBR9"/>
      <sheetName val="GBR10"/>
      <sheetName val="GBR11"/>
      <sheetName val="MATERIAL TOTAL"/>
      <sheetName val="MAT"/>
      <sheetName val="JS"/>
      <sheetName val="Data Base Konstruksi"/>
      <sheetName val="RINCIAN SPK"/>
      <sheetName val="REKAP SPK"/>
      <sheetName val="LOKASI"/>
      <sheetName val="www.Kelasexcel.web.id"/>
      <sheetName val="PROGRAM"/>
      <sheetName val="Smg"/>
    </sheetNames>
    <definedNames>
      <definedName name="terbilang"/>
    </defined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 refreshError="1"/>
      <sheetData sheetId="101"/>
      <sheetData sheetId="102" refreshError="1"/>
      <sheetData sheetId="103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KASI"/>
      <sheetName val="NO. PRK"/>
      <sheetName val="SUPPORT"/>
      <sheetName val="HARGA SATUAN"/>
      <sheetName val="DETAIL USULAN"/>
      <sheetName val="CHECKLIST"/>
      <sheetName val="KR"/>
      <sheetName val="RAB"/>
      <sheetName val="USULAN PRK KOMITE INVESTASI"/>
      <sheetName val="DATA"/>
      <sheetName val="KKF NEW"/>
      <sheetName val="KKO"/>
      <sheetName val="REKAP USULAN"/>
      <sheetName val="SAMPUL"/>
      <sheetName val="PENGESAHAN"/>
      <sheetName val="DATA MATERIAL"/>
      <sheetName val="REKAP MDU"/>
      <sheetName val="REKAP TIANG"/>
      <sheetName val="ASUMSI SAVING kWh "/>
      <sheetName val="URUTAN PPT PRK"/>
      <sheetName val="STANDAR CONTENT"/>
      <sheetName val="REKAP KONSTRUKSI"/>
      <sheetName val="GAMBAR"/>
      <sheetName val="SLD"/>
      <sheetName val="PETA"/>
      <sheetName val="ETAP SEBELUM"/>
      <sheetName val="ETAP SESUDAH"/>
      <sheetName val="REKAP GGN RECLOSER 2021"/>
      <sheetName val=" GANGGUAN PMT 2021 "/>
      <sheetName val="SUMMARY RECOVERY TIME"/>
      <sheetName val="GANGGUAN PMT"/>
      <sheetName val="GANGGUAN RECLOSER"/>
      <sheetName val="BEBAN FEED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58">
          <cell r="I58">
            <v>1</v>
          </cell>
          <cell r="J58">
            <v>1</v>
          </cell>
          <cell r="K58">
            <v>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WH PT GLORY"/>
      <sheetName val="Asumsi I"/>
      <sheetName val="KKF 2 INC &amp; 2 Premium"/>
      <sheetName val="GBR 2 INC 2 PREMIUM"/>
      <sheetName val="Asumsi II"/>
      <sheetName val="KKF 2 INC &amp; 1 Premium"/>
      <sheetName val="GBR 1 INC 1 PREMIUM"/>
      <sheetName val="KKF Non Transfer Price"/>
      <sheetName val="PSA Mei 2019"/>
      <sheetName val="TDL Juni 2019"/>
      <sheetName val="KKO"/>
      <sheetName val="Rekap PMG."/>
    </sheetNames>
    <sheetDataSet>
      <sheetData sheetId="0" refreshError="1"/>
      <sheetData sheetId="1" refreshError="1">
        <row r="3">
          <cell r="C3">
            <v>0.12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terbilang"/>
      <sheetName val="REKAP KONSTRUKSI"/>
      <sheetName val="Sheet2"/>
      <sheetName val="Sheet3"/>
      <sheetName val="Sheet4"/>
      <sheetName val="www.Kelasexcel.web.id"/>
      <sheetName val="DETAIL USULAN"/>
      <sheetName val="NO. PRK"/>
      <sheetName val="DB"/>
      <sheetName val="LOKASI"/>
      <sheetName val="HARGA SATUAN"/>
      <sheetName val="PROGRAM"/>
      <sheetName val="RAB"/>
      <sheetName val="SAMPUL"/>
      <sheetName val="PENGESAHAN"/>
      <sheetName val="DATA"/>
      <sheetName val="KKO"/>
      <sheetName val="KKF"/>
      <sheetName val="KR"/>
      <sheetName val="REKAP USULAN"/>
      <sheetName val="DATA MATERIAL"/>
      <sheetName val="REKAP MDU"/>
      <sheetName val="REKAP TIANG"/>
      <sheetName val="GAMBAR"/>
      <sheetName val="SLD"/>
      <sheetName val="PETA"/>
      <sheetName val="ETAP SEBELUM"/>
      <sheetName val="ETAP SESUDAH"/>
      <sheetName val="GANGGUAN PMT"/>
      <sheetName val="GANGGUAN RECLOSER"/>
      <sheetName val="BEBAN FEEDER"/>
      <sheetName val="SAVING KWH SUSUT"/>
    </sheetNames>
    <definedNames>
      <definedName name="terbilang"/>
    </definedNames>
    <sheetDataSet>
      <sheetData sheetId="0"/>
      <sheetData sheetId="1" refreshError="1"/>
      <sheetData sheetId="2" refreshError="1"/>
      <sheetData sheetId="3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5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1" tint="0.249977111117893"/>
    <pageSetUpPr fitToPage="1"/>
  </sheetPr>
  <dimension ref="A1:L1321"/>
  <sheetViews>
    <sheetView showGridLines="0" view="pageBreakPreview" zoomScale="85" zoomScaleNormal="100" zoomScaleSheetLayoutView="85" workbookViewId="0">
      <selection activeCell="C24" sqref="C24"/>
    </sheetView>
  </sheetViews>
  <sheetFormatPr defaultColWidth="9.140625" defaultRowHeight="15"/>
  <cols>
    <col min="1" max="1" width="5.28515625" style="112" customWidth="1"/>
    <col min="2" max="2" width="5.140625" style="113" customWidth="1"/>
    <col min="3" max="3" width="51.42578125" style="139" customWidth="1"/>
    <col min="4" max="4" width="12.42578125" style="139" customWidth="1"/>
    <col min="5" max="5" width="8.7109375" style="116" customWidth="1"/>
    <col min="6" max="6" width="12.5703125" style="116" customWidth="1"/>
    <col min="7" max="7" width="12.7109375" style="116" customWidth="1"/>
    <col min="8" max="8" width="20.7109375" style="117" hidden="1" customWidth="1"/>
    <col min="9" max="9" width="24.7109375" style="117" hidden="1" customWidth="1"/>
    <col min="10" max="10" width="45.7109375" style="117" hidden="1" customWidth="1"/>
    <col min="11" max="12" width="18.5703125" style="117" hidden="1" customWidth="1"/>
    <col min="13" max="16384" width="9.140625" style="118"/>
  </cols>
  <sheetData>
    <row r="1" spans="1:12">
      <c r="C1" s="114" t="s">
        <v>1009</v>
      </c>
      <c r="D1" s="115"/>
      <c r="H1" s="111"/>
      <c r="I1" s="111"/>
      <c r="J1" s="111"/>
      <c r="K1" s="111"/>
      <c r="L1" s="111"/>
    </row>
    <row r="2" spans="1:12">
      <c r="C2" s="119" t="str">
        <f>RAB!C2</f>
        <v>UNIT INDUK DISTRIBUSI JAWA TENGAH &amp; DI YOGYAKARTA</v>
      </c>
      <c r="D2" s="115"/>
    </row>
    <row r="3" spans="1:12">
      <c r="C3" s="120"/>
      <c r="D3" s="115"/>
    </row>
    <row r="4" spans="1:12" ht="15.75" customHeight="1">
      <c r="B4" s="528" t="s">
        <v>1134</v>
      </c>
      <c r="C4" s="528"/>
      <c r="D4" s="528"/>
      <c r="E4" s="528"/>
      <c r="F4" s="528"/>
      <c r="G4" s="528"/>
      <c r="H4" s="528"/>
      <c r="I4" s="121"/>
      <c r="J4" s="121"/>
      <c r="K4" s="121"/>
      <c r="L4" s="121"/>
    </row>
    <row r="5" spans="1:12" ht="15.75" customHeight="1"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121"/>
    </row>
    <row r="6" spans="1:12">
      <c r="C6" s="115"/>
      <c r="D6" s="115"/>
    </row>
    <row r="7" spans="1:12" ht="15.75" customHeight="1">
      <c r="B7" s="529" t="s">
        <v>0</v>
      </c>
      <c r="C7" s="529" t="s">
        <v>1</v>
      </c>
      <c r="D7" s="530" t="s">
        <v>42</v>
      </c>
      <c r="E7" s="530" t="s">
        <v>43</v>
      </c>
      <c r="F7" s="530" t="s">
        <v>1135</v>
      </c>
      <c r="G7" s="531" t="s">
        <v>41</v>
      </c>
      <c r="H7" s="527" t="s">
        <v>1042</v>
      </c>
      <c r="I7" s="527" t="s">
        <v>1137</v>
      </c>
      <c r="J7" s="527" t="s">
        <v>1026</v>
      </c>
      <c r="K7" s="521" t="s">
        <v>1024</v>
      </c>
      <c r="L7" s="522"/>
    </row>
    <row r="8" spans="1:12" ht="15" customHeight="1">
      <c r="B8" s="529"/>
      <c r="C8" s="529"/>
      <c r="D8" s="530"/>
      <c r="E8" s="530"/>
      <c r="F8" s="530"/>
      <c r="G8" s="531"/>
      <c r="H8" s="527"/>
      <c r="I8" s="527"/>
      <c r="J8" s="527"/>
      <c r="K8" s="523"/>
      <c r="L8" s="524"/>
    </row>
    <row r="9" spans="1:12" ht="15" customHeight="1">
      <c r="B9" s="529"/>
      <c r="C9" s="529"/>
      <c r="D9" s="530"/>
      <c r="E9" s="530"/>
      <c r="F9" s="530"/>
      <c r="G9" s="531"/>
      <c r="H9" s="527"/>
      <c r="I9" s="527"/>
      <c r="J9" s="527"/>
      <c r="K9" s="525"/>
      <c r="L9" s="526"/>
    </row>
    <row r="10" spans="1:12" s="129" customFormat="1" ht="15.75" customHeight="1">
      <c r="A10" s="112"/>
      <c r="B10" s="122"/>
      <c r="C10" s="123"/>
      <c r="D10" s="124"/>
      <c r="E10" s="125"/>
      <c r="F10" s="126"/>
      <c r="G10" s="127"/>
      <c r="H10" s="128"/>
      <c r="I10" s="128"/>
      <c r="J10" s="128"/>
      <c r="K10" s="128"/>
      <c r="L10" s="128"/>
    </row>
    <row r="11" spans="1:12" s="137" customFormat="1">
      <c r="A11" s="112"/>
      <c r="B11" s="130" t="s">
        <v>1035</v>
      </c>
      <c r="C11" s="131" t="s">
        <v>1136</v>
      </c>
      <c r="D11" s="132"/>
      <c r="E11" s="133"/>
      <c r="F11" s="134"/>
      <c r="G11" s="135"/>
      <c r="H11" s="136"/>
      <c r="I11" s="136"/>
      <c r="J11" s="136"/>
      <c r="K11" s="136"/>
      <c r="L11" s="136"/>
    </row>
    <row r="12" spans="1:12" s="137" customFormat="1" ht="30">
      <c r="A12" s="112">
        <v>1</v>
      </c>
      <c r="B12" s="134">
        <f ca="1">IF(C12="","",A12)</f>
        <v>1</v>
      </c>
      <c r="C12" s="109" t="str">
        <f ca="1">IF(ISERROR(OFFSET($C$713,MATCH(A12,$F$714:$F$1320,0),0)),"",OFFSET($C$713,MATCH(A12,$F$714:$F$1320,0),0))</f>
        <v>KWH Elektronik; 3P; 4W; 220/380V; 5(10); kls 1 (Pengukuran Tidak Langsung)</v>
      </c>
      <c r="D12" s="101" t="str">
        <f ca="1">IF(ISERROR(OFFSET('HARGA SATUAN'!$D$6,MATCH(C12,'HARGA SATUAN'!$C$7:$C$1492,0),0)),"",OFFSET('HARGA SATUAN'!$D$6,MATCH(C12,'HARGA SATUAN'!$C$7:$C$1492,0),0))</f>
        <v>MDU-KD</v>
      </c>
      <c r="E12" s="101" t="str">
        <f ca="1">IF(B12="+","Unit",IF(ISERROR(OFFSET('HARGA SATUAN'!$E$6,MATCH(C12,'HARGA SATUAN'!$C$7:$C$1492,0),0)),"",OFFSET('HARGA SATUAN'!$E$6,MATCH(C12,'HARGA SATUAN'!$C$7:$C$1492,0),0)))</f>
        <v>Bh</v>
      </c>
      <c r="F12" s="138">
        <f ca="1">IF(ISERROR(OFFSET($D$713,MATCH(A12,$F$714:$F$1320,0),0)),"",OFFSET($D$713,MATCH(A12,$F$714:$F$1320,0),0))</f>
        <v>1</v>
      </c>
      <c r="G12" s="41">
        <f ca="1">IF(ISERROR(OFFSET('HARGA SATUAN'!$I$6,MATCH(C12,'HARGA SATUAN'!$C$7:$C$1492,0),0)),"",OFFSET('HARGA SATUAN'!$I$6,MATCH(C12,'HARGA SATUAN'!$C$7:$C$1492,0),0))</f>
        <v>1504200</v>
      </c>
      <c r="H12" s="136" t="e">
        <f ca="1">IF(B12="","",#REF!)</f>
        <v>#REF!</v>
      </c>
      <c r="I12" s="136" t="e">
        <f ca="1">IF(B12="","",#REF!)</f>
        <v>#REF!</v>
      </c>
      <c r="J12" s="136" t="e">
        <f ca="1">IF(B12="","",#REF!)</f>
        <v>#REF!</v>
      </c>
      <c r="K12" s="136" t="e">
        <f ca="1">IF(B12="","",#REF!)</f>
        <v>#REF!</v>
      </c>
      <c r="L12" s="136" t="e">
        <f ca="1">IF(C12="","",#REF!)</f>
        <v>#REF!</v>
      </c>
    </row>
    <row r="13" spans="1:12" s="137" customFormat="1" ht="15" customHeight="1">
      <c r="A13" s="112">
        <v>2</v>
      </c>
      <c r="B13" s="134">
        <f t="shared" ref="B13:B76" ca="1" si="0">IF(C13="","",A13)</f>
        <v>2</v>
      </c>
      <c r="C13" s="109" t="str">
        <f t="shared" ref="C13:C76" ca="1" si="1">IF(ISERROR(OFFSET($C$713,MATCH(A13,$F$714:$F$1320,0),0)),"",OFFSET($C$713,MATCH(A13,$F$714:$F$1320,0),0))</f>
        <v>Smart Box Tidak Langsung Daya 105 kVA MCCB 160 A</v>
      </c>
      <c r="D13" s="101" t="str">
        <f ca="1">IF(ISERROR(OFFSET('HARGA SATUAN'!$D$6,MATCH(C13,'HARGA SATUAN'!$C$7:$C$1492,0),0)),"",OFFSET('HARGA SATUAN'!$D$6,MATCH(C13,'HARGA SATUAN'!$C$7:$C$1492,0),0))</f>
        <v>MDU-KD</v>
      </c>
      <c r="E13" s="101" t="str">
        <f ca="1">IF(B13="+","Unit",IF(ISERROR(OFFSET('HARGA SATUAN'!$E$6,MATCH(C13,'HARGA SATUAN'!$C$7:$C$1492,0),0)),"",OFFSET('HARGA SATUAN'!$E$6,MATCH(C13,'HARGA SATUAN'!$C$7:$C$1492,0),0)))</f>
        <v>Unit</v>
      </c>
      <c r="F13" s="138">
        <f t="shared" ref="F13:F76" ca="1" si="2">IF(ISERROR(OFFSET($D$713,MATCH(A13,$F$714:$F$1320,0),0)),"",OFFSET($D$713,MATCH(A13,$F$714:$F$1320,0),0))</f>
        <v>1</v>
      </c>
      <c r="G13" s="41">
        <f ca="1">IF(ISERROR(OFFSET('HARGA SATUAN'!$I$6,MATCH(C13,'HARGA SATUAN'!$C$7:$C$1492,0),0)),"",OFFSET('HARGA SATUAN'!$I$6,MATCH(C13,'HARGA SATUAN'!$C$7:$C$1492,0),0))</f>
        <v>14217900</v>
      </c>
      <c r="H13" s="136" t="e">
        <f ca="1">IF(B13="","",#REF!)</f>
        <v>#REF!</v>
      </c>
      <c r="I13" s="136" t="e">
        <f ca="1">IF(B13="","",#REF!)</f>
        <v>#REF!</v>
      </c>
      <c r="J13" s="136" t="e">
        <f ca="1">IF(B13="","",#REF!)</f>
        <v>#REF!</v>
      </c>
      <c r="K13" s="136" t="e">
        <f ca="1">IF(B13="","",#REF!)</f>
        <v>#REF!</v>
      </c>
      <c r="L13" s="136" t="e">
        <f ca="1">IF(C13="","",#REF!)</f>
        <v>#REF!</v>
      </c>
    </row>
    <row r="14" spans="1:12" s="137" customFormat="1">
      <c r="A14" s="112">
        <v>3</v>
      </c>
      <c r="B14" s="134">
        <f t="shared" ca="1" si="0"/>
        <v>3</v>
      </c>
      <c r="C14" s="109" t="str">
        <f t="shared" ca="1" si="1"/>
        <v>Trafo 3 phasa 100 kVA YNyn0</v>
      </c>
      <c r="D14" s="101" t="str">
        <f ca="1">IF(ISERROR(OFFSET('HARGA SATUAN'!$D$6,MATCH(C14,'HARGA SATUAN'!$C$7:$C$1492,0),0)),"",OFFSET('HARGA SATUAN'!$D$6,MATCH(C14,'HARGA SATUAN'!$C$7:$C$1492,0),0))</f>
        <v>MDU-KD</v>
      </c>
      <c r="E14" s="101" t="str">
        <f ca="1">IF(B14="+","Unit",IF(ISERROR(OFFSET('HARGA SATUAN'!$E$6,MATCH(C14,'HARGA SATUAN'!$C$7:$C$1492,0),0)),"",OFFSET('HARGA SATUAN'!$E$6,MATCH(C14,'HARGA SATUAN'!$C$7:$C$1492,0),0)))</f>
        <v>Bh</v>
      </c>
      <c r="F14" s="138">
        <f t="shared" ca="1" si="2"/>
        <v>1</v>
      </c>
      <c r="G14" s="41">
        <f ca="1">IF(ISERROR(OFFSET('HARGA SATUAN'!$I$6,MATCH(C14,'HARGA SATUAN'!$C$7:$C$1492,0),0)),"",OFFSET('HARGA SATUAN'!$I$6,MATCH(C14,'HARGA SATUAN'!$C$7:$C$1492,0),0))</f>
        <v>56838600</v>
      </c>
      <c r="H14" s="136" t="e">
        <f ca="1">IF(B14="","",#REF!)</f>
        <v>#REF!</v>
      </c>
      <c r="I14" s="136" t="e">
        <f ca="1">IF(B14="","",#REF!)</f>
        <v>#REF!</v>
      </c>
      <c r="J14" s="136" t="e">
        <f ca="1">IF(B14="","",#REF!)</f>
        <v>#REF!</v>
      </c>
      <c r="K14" s="136" t="e">
        <f ca="1">IF(B14="","",#REF!)</f>
        <v>#REF!</v>
      </c>
      <c r="L14" s="136" t="e">
        <f ca="1">IF(C14="","",#REF!)</f>
        <v>#REF!</v>
      </c>
    </row>
    <row r="15" spans="1:12" s="137" customFormat="1">
      <c r="A15" s="112">
        <v>4</v>
      </c>
      <c r="B15" s="134">
        <f t="shared" ca="1" si="0"/>
        <v>4</v>
      </c>
      <c r="C15" s="109" t="str">
        <f t="shared" ca="1" si="1"/>
        <v>FCO Polymer</v>
      </c>
      <c r="D15" s="101" t="str">
        <f ca="1">IF(ISERROR(OFFSET('HARGA SATUAN'!$D$6,MATCH(C15,'HARGA SATUAN'!$C$7:$C$1492,0),0)),"",OFFSET('HARGA SATUAN'!$D$6,MATCH(C15,'HARGA SATUAN'!$C$7:$C$1492,0),0))</f>
        <v>MDU-KD</v>
      </c>
      <c r="E15" s="101" t="str">
        <f ca="1">IF(B15="+","Unit",IF(ISERROR(OFFSET('HARGA SATUAN'!$E$6,MATCH(C15,'HARGA SATUAN'!$C$7:$C$1492,0),0)),"",OFFSET('HARGA SATUAN'!$E$6,MATCH(C15,'HARGA SATUAN'!$C$7:$C$1492,0),0)))</f>
        <v>Bh</v>
      </c>
      <c r="F15" s="138">
        <f t="shared" ca="1" si="2"/>
        <v>3</v>
      </c>
      <c r="G15" s="41">
        <f ca="1">IF(ISERROR(OFFSET('HARGA SATUAN'!$I$6,MATCH(C15,'HARGA SATUAN'!$C$7:$C$1492,0),0)),"",OFFSET('HARGA SATUAN'!$I$6,MATCH(C15,'HARGA SATUAN'!$C$7:$C$1492,0),0))</f>
        <v>848250</v>
      </c>
      <c r="H15" s="136" t="e">
        <f ca="1">IF(B15="","",#REF!)</f>
        <v>#REF!</v>
      </c>
      <c r="I15" s="136" t="e">
        <f ca="1">IF(B15="","",#REF!)</f>
        <v>#REF!</v>
      </c>
      <c r="J15" s="136" t="e">
        <f ca="1">IF(B15="","",#REF!)</f>
        <v>#REF!</v>
      </c>
      <c r="K15" s="136" t="e">
        <f ca="1">IF(B15="","",#REF!)</f>
        <v>#REF!</v>
      </c>
      <c r="L15" s="136" t="e">
        <f ca="1">IF(C15="","",#REF!)</f>
        <v>#REF!</v>
      </c>
    </row>
    <row r="16" spans="1:12" s="137" customFormat="1">
      <c r="A16" s="112">
        <v>5</v>
      </c>
      <c r="B16" s="134">
        <f t="shared" ca="1" si="0"/>
        <v>5</v>
      </c>
      <c r="C16" s="109" t="str">
        <f t="shared" ca="1" si="1"/>
        <v>Lightning Arester (Polymer) 21 KV, 10 KA</v>
      </c>
      <c r="D16" s="101" t="str">
        <f ca="1">IF(ISERROR(OFFSET('HARGA SATUAN'!$D$6,MATCH(C16,'HARGA SATUAN'!$C$7:$C$1492,0),0)),"",OFFSET('HARGA SATUAN'!$D$6,MATCH(C16,'HARGA SATUAN'!$C$7:$C$1492,0),0))</f>
        <v>MDU-KD</v>
      </c>
      <c r="E16" s="101" t="str">
        <f ca="1">IF(B16="+","Unit",IF(ISERROR(OFFSET('HARGA SATUAN'!$E$6,MATCH(C16,'HARGA SATUAN'!$C$7:$C$1492,0),0)),"",OFFSET('HARGA SATUAN'!$E$6,MATCH(C16,'HARGA SATUAN'!$C$7:$C$1492,0),0)))</f>
        <v>Bh</v>
      </c>
      <c r="F16" s="138">
        <f t="shared" ca="1" si="2"/>
        <v>3</v>
      </c>
      <c r="G16" s="41">
        <f ca="1">IF(ISERROR(OFFSET('HARGA SATUAN'!$I$6,MATCH(C16,'HARGA SATUAN'!$C$7:$C$1492,0),0)),"",OFFSET('HARGA SATUAN'!$I$6,MATCH(C16,'HARGA SATUAN'!$C$7:$C$1492,0),0))</f>
        <v>725900</v>
      </c>
      <c r="H16" s="136" t="e">
        <f ca="1">IF(B16="","",#REF!)</f>
        <v>#REF!</v>
      </c>
      <c r="I16" s="136" t="e">
        <f ca="1">IF(B16="","",#REF!)</f>
        <v>#REF!</v>
      </c>
      <c r="J16" s="136" t="e">
        <f ca="1">IF(B16="","",#REF!)</f>
        <v>#REF!</v>
      </c>
      <c r="K16" s="136" t="e">
        <f ca="1">IF(B16="","",#REF!)</f>
        <v>#REF!</v>
      </c>
      <c r="L16" s="136" t="e">
        <f ca="1">IF(C16="","",#REF!)</f>
        <v>#REF!</v>
      </c>
    </row>
    <row r="17" spans="1:12" s="137" customFormat="1">
      <c r="A17" s="112">
        <v>6</v>
      </c>
      <c r="B17" s="134">
        <f t="shared" ca="1" si="0"/>
        <v>6</v>
      </c>
      <c r="C17" s="109" t="str">
        <f t="shared" ca="1" si="1"/>
        <v>Isolator Tumpu ( Pin Post ) 20 KV Porcelein</v>
      </c>
      <c r="D17" s="101" t="str">
        <f ca="1">IF(ISERROR(OFFSET('HARGA SATUAN'!$D$6,MATCH(C17,'HARGA SATUAN'!$C$7:$C$1492,0),0)),"",OFFSET('HARGA SATUAN'!$D$6,MATCH(C17,'HARGA SATUAN'!$C$7:$C$1492,0),0))</f>
        <v>MDU-KD</v>
      </c>
      <c r="E17" s="101" t="str">
        <f ca="1">IF(B17="+","Unit",IF(ISERROR(OFFSET('HARGA SATUAN'!$E$6,MATCH(C17,'HARGA SATUAN'!$C$7:$C$1492,0),0)),"",OFFSET('HARGA SATUAN'!$E$6,MATCH(C17,'HARGA SATUAN'!$C$7:$C$1492,0),0)))</f>
        <v>Bh</v>
      </c>
      <c r="F17" s="138">
        <f t="shared" ca="1" si="2"/>
        <v>3</v>
      </c>
      <c r="G17" s="41">
        <f ca="1">IF(ISERROR(OFFSET('HARGA SATUAN'!$I$6,MATCH(C17,'HARGA SATUAN'!$C$7:$C$1492,0),0)),"",OFFSET('HARGA SATUAN'!$I$6,MATCH(C17,'HARGA SATUAN'!$C$7:$C$1492,0),0))</f>
        <v>235900</v>
      </c>
      <c r="H17" s="136" t="e">
        <f ca="1">IF(B17="","",#REF!)</f>
        <v>#REF!</v>
      </c>
      <c r="I17" s="136" t="e">
        <f ca="1">IF(B17="","",#REF!)</f>
        <v>#REF!</v>
      </c>
      <c r="J17" s="136" t="e">
        <f ca="1">IF(B17="","",#REF!)</f>
        <v>#REF!</v>
      </c>
      <c r="K17" s="136" t="e">
        <f ca="1">IF(B17="","",#REF!)</f>
        <v>#REF!</v>
      </c>
      <c r="L17" s="136" t="e">
        <f ca="1">IF(C17="","",#REF!)</f>
        <v>#REF!</v>
      </c>
    </row>
    <row r="18" spans="1:12" s="137" customFormat="1">
      <c r="A18" s="112">
        <v>7</v>
      </c>
      <c r="B18" s="134">
        <f t="shared" ca="1" si="0"/>
        <v>7</v>
      </c>
      <c r="C18" s="109" t="str">
        <f t="shared" ca="1" si="1"/>
        <v>Isolator Tarik ( Suspension Polymer ) 20 KV</v>
      </c>
      <c r="D18" s="101" t="str">
        <f ca="1">IF(ISERROR(OFFSET('HARGA SATUAN'!$D$6,MATCH(C18,'HARGA SATUAN'!$C$7:$C$1492,0),0)),"",OFFSET('HARGA SATUAN'!$D$6,MATCH(C18,'HARGA SATUAN'!$C$7:$C$1492,0),0))</f>
        <v>MDU-KD</v>
      </c>
      <c r="E18" s="101" t="str">
        <f ca="1">IF(B18="+","Unit",IF(ISERROR(OFFSET('HARGA SATUAN'!$E$6,MATCH(C18,'HARGA SATUAN'!$C$7:$C$1492,0),0)),"",OFFSET('HARGA SATUAN'!$E$6,MATCH(C18,'HARGA SATUAN'!$C$7:$C$1492,0),0)))</f>
        <v>Set</v>
      </c>
      <c r="F18" s="138">
        <f t="shared" ca="1" si="2"/>
        <v>6</v>
      </c>
      <c r="G18" s="41">
        <f ca="1">IF(ISERROR(OFFSET('HARGA SATUAN'!$I$6,MATCH(C18,'HARGA SATUAN'!$C$7:$C$1492,0),0)),"",OFFSET('HARGA SATUAN'!$I$6,MATCH(C18,'HARGA SATUAN'!$C$7:$C$1492,0),0))</f>
        <v>205700</v>
      </c>
      <c r="H18" s="136" t="e">
        <f ca="1">IF(B18="","",#REF!)</f>
        <v>#REF!</v>
      </c>
      <c r="I18" s="136" t="e">
        <f ca="1">IF(B18="","",#REF!)</f>
        <v>#REF!</v>
      </c>
      <c r="J18" s="136" t="e">
        <f ca="1">IF(B18="","",#REF!)</f>
        <v>#REF!</v>
      </c>
      <c r="K18" s="136" t="e">
        <f ca="1">IF(B18="","",#REF!)</f>
        <v>#REF!</v>
      </c>
      <c r="L18" s="136" t="e">
        <f ca="1">IF(C18="","",#REF!)</f>
        <v>#REF!</v>
      </c>
    </row>
    <row r="19" spans="1:12" s="137" customFormat="1">
      <c r="A19" s="112">
        <v>8</v>
      </c>
      <c r="B19" s="134">
        <f t="shared" ca="1" si="0"/>
        <v>8</v>
      </c>
      <c r="C19" s="109" t="str">
        <f t="shared" ca="1" si="1"/>
        <v>AAAC 70 mm²</v>
      </c>
      <c r="D19" s="101" t="str">
        <f ca="1">IF(ISERROR(OFFSET('HARGA SATUAN'!$D$6,MATCH(C19,'HARGA SATUAN'!$C$7:$C$1492,0),0)),"",OFFSET('HARGA SATUAN'!$D$6,MATCH(C19,'HARGA SATUAN'!$C$7:$C$1492,0),0))</f>
        <v>MDU-KD</v>
      </c>
      <c r="E19" s="101" t="str">
        <f ca="1">IF(B19="+","Unit",IF(ISERROR(OFFSET('HARGA SATUAN'!$E$6,MATCH(C19,'HARGA SATUAN'!$C$7:$C$1492,0),0)),"",OFFSET('HARGA SATUAN'!$E$6,MATCH(C19,'HARGA SATUAN'!$C$7:$C$1492,0),0)))</f>
        <v>Mtr</v>
      </c>
      <c r="F19" s="138">
        <f t="shared" ca="1" si="2"/>
        <v>229</v>
      </c>
      <c r="G19" s="41">
        <f ca="1">IF(ISERROR(OFFSET('HARGA SATUAN'!$I$6,MATCH(C19,'HARGA SATUAN'!$C$7:$C$1492,0),0)),"",OFFSET('HARGA SATUAN'!$I$6,MATCH(C19,'HARGA SATUAN'!$C$7:$C$1492,0),0))</f>
        <v>14200</v>
      </c>
      <c r="H19" s="136" t="e">
        <f ca="1">IF(B19="","",#REF!)</f>
        <v>#REF!</v>
      </c>
      <c r="I19" s="136" t="e">
        <f ca="1">IF(B19="","",#REF!)</f>
        <v>#REF!</v>
      </c>
      <c r="J19" s="136" t="e">
        <f ca="1">IF(B19="","",#REF!)</f>
        <v>#REF!</v>
      </c>
      <c r="K19" s="136" t="e">
        <f ca="1">IF(B19="","",#REF!)</f>
        <v>#REF!</v>
      </c>
      <c r="L19" s="136" t="e">
        <f ca="1">IF(C19="","",#REF!)</f>
        <v>#REF!</v>
      </c>
    </row>
    <row r="20" spans="1:12" s="137" customFormat="1">
      <c r="A20" s="112">
        <v>9</v>
      </c>
      <c r="B20" s="134">
        <f t="shared" ca="1" si="0"/>
        <v>9</v>
      </c>
      <c r="C20" s="109" t="str">
        <f t="shared" ca="1" si="1"/>
        <v>NFA2X-T 3x70+1x70</v>
      </c>
      <c r="D20" s="101" t="str">
        <f ca="1">IF(ISERROR(OFFSET('HARGA SATUAN'!$D$6,MATCH(C20,'HARGA SATUAN'!$C$7:$C$1492,0),0)),"",OFFSET('HARGA SATUAN'!$D$6,MATCH(C20,'HARGA SATUAN'!$C$7:$C$1492,0),0))</f>
        <v>MDU-KD</v>
      </c>
      <c r="E20" s="101" t="str">
        <f ca="1">IF(B20="+","Unit",IF(ISERROR(OFFSET('HARGA SATUAN'!$E$6,MATCH(C20,'HARGA SATUAN'!$C$7:$C$1492,0),0)),"",OFFSET('HARGA SATUAN'!$E$6,MATCH(C20,'HARGA SATUAN'!$C$7:$C$1492,0),0)))</f>
        <v>Mtr</v>
      </c>
      <c r="F20" s="138">
        <f t="shared" ca="1" si="2"/>
        <v>12</v>
      </c>
      <c r="G20" s="41">
        <f ca="1">IF(ISERROR(OFFSET('HARGA SATUAN'!$I$6,MATCH(C20,'HARGA SATUAN'!$C$7:$C$1492,0),0)),"",OFFSET('HARGA SATUAN'!$I$6,MATCH(C20,'HARGA SATUAN'!$C$7:$C$1492,0),0))</f>
        <v>54500</v>
      </c>
      <c r="H20" s="136" t="e">
        <f ca="1">IF(B20="","",#REF!)</f>
        <v>#REF!</v>
      </c>
      <c r="I20" s="136" t="e">
        <f ca="1">IF(B20="","",#REF!)</f>
        <v>#REF!</v>
      </c>
      <c r="J20" s="136" t="e">
        <f ca="1">IF(B20="","",#REF!)</f>
        <v>#REF!</v>
      </c>
      <c r="K20" s="136" t="e">
        <f ca="1">IF(B20="","",#REF!)</f>
        <v>#REF!</v>
      </c>
      <c r="L20" s="136" t="e">
        <f ca="1">IF(C20="","",#REF!)</f>
        <v>#REF!</v>
      </c>
    </row>
    <row r="21" spans="1:12" s="137" customFormat="1">
      <c r="A21" s="112">
        <v>10</v>
      </c>
      <c r="B21" s="134">
        <f t="shared" ca="1" si="0"/>
        <v>10</v>
      </c>
      <c r="C21" s="109" t="str">
        <f t="shared" ca="1" si="1"/>
        <v>Modem 3G/4G</v>
      </c>
      <c r="D21" s="101" t="str">
        <f ca="1">IF(ISERROR(OFFSET('HARGA SATUAN'!$D$6,MATCH(C21,'HARGA SATUAN'!$C$7:$C$1492,0),0)),"",OFFSET('HARGA SATUAN'!$D$6,MATCH(C21,'HARGA SATUAN'!$C$7:$C$1492,0),0))</f>
        <v>HDW</v>
      </c>
      <c r="E21" s="101" t="str">
        <f ca="1">IF(B21="+","Unit",IF(ISERROR(OFFSET('HARGA SATUAN'!$E$6,MATCH(C21,'HARGA SATUAN'!$C$7:$C$1492,0),0)),"",OFFSET('HARGA SATUAN'!$E$6,MATCH(C21,'HARGA SATUAN'!$C$7:$C$1492,0),0)))</f>
        <v>Unit</v>
      </c>
      <c r="F21" s="138">
        <f t="shared" ca="1" si="2"/>
        <v>1</v>
      </c>
      <c r="G21" s="41">
        <f ca="1">IF(ISERROR(OFFSET('HARGA SATUAN'!$I$6,MATCH(C21,'HARGA SATUAN'!$C$7:$C$1492,0),0)),"",OFFSET('HARGA SATUAN'!$I$6,MATCH(C21,'HARGA SATUAN'!$C$7:$C$1492,0),0))</f>
        <v>1113900</v>
      </c>
      <c r="H21" s="136" t="e">
        <f ca="1">IF(B21="","",#REF!)</f>
        <v>#REF!</v>
      </c>
      <c r="I21" s="136" t="e">
        <f ca="1">IF(B21="","",#REF!)</f>
        <v>#REF!</v>
      </c>
      <c r="J21" s="136" t="e">
        <f ca="1">IF(B21="","",#REF!)</f>
        <v>#REF!</v>
      </c>
      <c r="K21" s="136" t="e">
        <f ca="1">IF(B21="","",#REF!)</f>
        <v>#REF!</v>
      </c>
      <c r="L21" s="136" t="e">
        <f ca="1">IF(C21="","",#REF!)</f>
        <v>#REF!</v>
      </c>
    </row>
    <row r="22" spans="1:12" s="137" customFormat="1">
      <c r="A22" s="112">
        <v>11</v>
      </c>
      <c r="B22" s="134" t="str">
        <f t="shared" ca="1" si="0"/>
        <v/>
      </c>
      <c r="C22" s="109" t="str">
        <f t="shared" ca="1" si="1"/>
        <v/>
      </c>
      <c r="D22" s="101" t="str">
        <f ca="1">IF(ISERROR(OFFSET('HARGA SATUAN'!$D$6,MATCH(C22,'HARGA SATUAN'!$C$7:$C$1492,0),0)),"",OFFSET('HARGA SATUAN'!$D$6,MATCH(C22,'HARGA SATUAN'!$C$7:$C$1492,0),0))</f>
        <v/>
      </c>
      <c r="E22" s="101">
        <f ca="1">IF(B22="+","Unit",IF(ISERROR(OFFSET('HARGA SATUAN'!$E$6,MATCH(C22,'HARGA SATUAN'!$C$7:$C$1492,0),0)),"",OFFSET('HARGA SATUAN'!$E$6,MATCH(C22,'HARGA SATUAN'!$C$7:$C$1492,0),0)))</f>
        <v>0</v>
      </c>
      <c r="F22" s="138" t="str">
        <f t="shared" ca="1" si="2"/>
        <v/>
      </c>
      <c r="G22" s="41">
        <f ca="1">IF(ISERROR(OFFSET('HARGA SATUAN'!$I$6,MATCH(C22,'HARGA SATUAN'!$C$7:$C$1492,0),0)),"",OFFSET('HARGA SATUAN'!$I$6,MATCH(C22,'HARGA SATUAN'!$C$7:$C$1492,0),0))</f>
        <v>0</v>
      </c>
      <c r="H22" s="136" t="str">
        <f ca="1">IF(B22="","",#REF!)</f>
        <v/>
      </c>
      <c r="I22" s="136" t="str">
        <f ca="1">IF(B22="","",#REF!)</f>
        <v/>
      </c>
      <c r="J22" s="136" t="str">
        <f ca="1">IF(B22="","",#REF!)</f>
        <v/>
      </c>
      <c r="K22" s="136" t="str">
        <f ca="1">IF(B22="","",#REF!)</f>
        <v/>
      </c>
      <c r="L22" s="136" t="str">
        <f ca="1">IF(C22="","",#REF!)</f>
        <v/>
      </c>
    </row>
    <row r="23" spans="1:12" s="137" customFormat="1">
      <c r="A23" s="112">
        <v>12</v>
      </c>
      <c r="B23" s="134" t="str">
        <f t="shared" ca="1" si="0"/>
        <v/>
      </c>
      <c r="C23" s="109" t="str">
        <f t="shared" ca="1" si="1"/>
        <v/>
      </c>
      <c r="D23" s="101" t="str">
        <f ca="1">IF(ISERROR(OFFSET('HARGA SATUAN'!$D$6,MATCH(C23,'HARGA SATUAN'!$C$7:$C$1492,0),0)),"",OFFSET('HARGA SATUAN'!$D$6,MATCH(C23,'HARGA SATUAN'!$C$7:$C$1492,0),0))</f>
        <v/>
      </c>
      <c r="E23" s="101">
        <f ca="1">IF(B23="+","Unit",IF(ISERROR(OFFSET('HARGA SATUAN'!$E$6,MATCH(C23,'HARGA SATUAN'!$C$7:$C$1492,0),0)),"",OFFSET('HARGA SATUAN'!$E$6,MATCH(C23,'HARGA SATUAN'!$C$7:$C$1492,0),0)))</f>
        <v>0</v>
      </c>
      <c r="F23" s="138" t="str">
        <f t="shared" ca="1" si="2"/>
        <v/>
      </c>
      <c r="G23" s="41">
        <f ca="1">IF(ISERROR(OFFSET('HARGA SATUAN'!$I$6,MATCH(C23,'HARGA SATUAN'!$C$7:$C$1492,0),0)),"",OFFSET('HARGA SATUAN'!$I$6,MATCH(C23,'HARGA SATUAN'!$C$7:$C$1492,0),0))</f>
        <v>0</v>
      </c>
      <c r="H23" s="136" t="str">
        <f ca="1">IF(B23="","",#REF!)</f>
        <v/>
      </c>
      <c r="I23" s="136" t="str">
        <f ca="1">IF(B23="","",#REF!)</f>
        <v/>
      </c>
      <c r="J23" s="136" t="str">
        <f ca="1">IF(B23="","",#REF!)</f>
        <v/>
      </c>
      <c r="K23" s="136" t="str">
        <f ca="1">IF(B23="","",#REF!)</f>
        <v/>
      </c>
      <c r="L23" s="136" t="str">
        <f ca="1">IF(C23="","",#REF!)</f>
        <v/>
      </c>
    </row>
    <row r="24" spans="1:12" s="137" customFormat="1">
      <c r="A24" s="112">
        <v>13</v>
      </c>
      <c r="B24" s="134" t="str">
        <f t="shared" ca="1" si="0"/>
        <v/>
      </c>
      <c r="C24" s="109" t="str">
        <f t="shared" ca="1" si="1"/>
        <v/>
      </c>
      <c r="D24" s="101" t="str">
        <f ca="1">IF(ISERROR(OFFSET('HARGA SATUAN'!$D$6,MATCH(C24,'HARGA SATUAN'!$C$7:$C$1492,0),0)),"",OFFSET('HARGA SATUAN'!$D$6,MATCH(C24,'HARGA SATUAN'!$C$7:$C$1492,0),0))</f>
        <v/>
      </c>
      <c r="E24" s="101">
        <f ca="1">IF(B24="+","Unit",IF(ISERROR(OFFSET('HARGA SATUAN'!$E$6,MATCH(C24,'HARGA SATUAN'!$C$7:$C$1492,0),0)),"",OFFSET('HARGA SATUAN'!$E$6,MATCH(C24,'HARGA SATUAN'!$C$7:$C$1492,0),0)))</f>
        <v>0</v>
      </c>
      <c r="F24" s="138" t="str">
        <f t="shared" ca="1" si="2"/>
        <v/>
      </c>
      <c r="G24" s="41">
        <f ca="1">IF(ISERROR(OFFSET('HARGA SATUAN'!$I$6,MATCH(C24,'HARGA SATUAN'!$C$7:$C$1492,0),0)),"",OFFSET('HARGA SATUAN'!$I$6,MATCH(C24,'HARGA SATUAN'!$C$7:$C$1492,0),0))</f>
        <v>0</v>
      </c>
      <c r="H24" s="136" t="str">
        <f ca="1">IF(B24="","",#REF!)</f>
        <v/>
      </c>
      <c r="I24" s="136" t="str">
        <f ca="1">IF(B24="","",#REF!)</f>
        <v/>
      </c>
      <c r="J24" s="136" t="str">
        <f ca="1">IF(B24="","",#REF!)</f>
        <v/>
      </c>
      <c r="K24" s="136" t="str">
        <f ca="1">IF(B24="","",#REF!)</f>
        <v/>
      </c>
      <c r="L24" s="136" t="str">
        <f ca="1">IF(C24="","",#REF!)</f>
        <v/>
      </c>
    </row>
    <row r="25" spans="1:12" s="137" customFormat="1">
      <c r="A25" s="112">
        <v>14</v>
      </c>
      <c r="B25" s="134" t="str">
        <f t="shared" ca="1" si="0"/>
        <v/>
      </c>
      <c r="C25" s="109" t="str">
        <f t="shared" ca="1" si="1"/>
        <v/>
      </c>
      <c r="D25" s="101" t="str">
        <f ca="1">IF(ISERROR(OFFSET('HARGA SATUAN'!$D$6,MATCH(C25,'HARGA SATUAN'!$C$7:$C$1492,0),0)),"",OFFSET('HARGA SATUAN'!$D$6,MATCH(C25,'HARGA SATUAN'!$C$7:$C$1492,0),0))</f>
        <v/>
      </c>
      <c r="E25" s="101">
        <f ca="1">IF(B25="+","Unit",IF(ISERROR(OFFSET('HARGA SATUAN'!$E$6,MATCH(C25,'HARGA SATUAN'!$C$7:$C$1492,0),0)),"",OFFSET('HARGA SATUAN'!$E$6,MATCH(C25,'HARGA SATUAN'!$C$7:$C$1492,0),0)))</f>
        <v>0</v>
      </c>
      <c r="F25" s="138" t="str">
        <f t="shared" ca="1" si="2"/>
        <v/>
      </c>
      <c r="G25" s="41">
        <f ca="1">IF(ISERROR(OFFSET('HARGA SATUAN'!$I$6,MATCH(C25,'HARGA SATUAN'!$C$7:$C$1492,0),0)),"",OFFSET('HARGA SATUAN'!$I$6,MATCH(C25,'HARGA SATUAN'!$C$7:$C$1492,0),0))</f>
        <v>0</v>
      </c>
      <c r="H25" s="136" t="str">
        <f ca="1">IF(B25="","",#REF!)</f>
        <v/>
      </c>
      <c r="I25" s="136" t="str">
        <f ca="1">IF(B25="","",#REF!)</f>
        <v/>
      </c>
      <c r="J25" s="136" t="str">
        <f ca="1">IF(B25="","",#REF!)</f>
        <v/>
      </c>
      <c r="K25" s="136" t="str">
        <f ca="1">IF(B25="","",#REF!)</f>
        <v/>
      </c>
      <c r="L25" s="136" t="str">
        <f ca="1">IF(C25="","",#REF!)</f>
        <v/>
      </c>
    </row>
    <row r="26" spans="1:12" s="137" customFormat="1">
      <c r="A26" s="112">
        <v>15</v>
      </c>
      <c r="B26" s="134" t="str">
        <f t="shared" ca="1" si="0"/>
        <v/>
      </c>
      <c r="C26" s="109" t="str">
        <f t="shared" ca="1" si="1"/>
        <v/>
      </c>
      <c r="D26" s="101" t="str">
        <f ca="1">IF(ISERROR(OFFSET('HARGA SATUAN'!$D$6,MATCH(C26,'HARGA SATUAN'!$C$7:$C$1492,0),0)),"",OFFSET('HARGA SATUAN'!$D$6,MATCH(C26,'HARGA SATUAN'!$C$7:$C$1492,0),0))</f>
        <v/>
      </c>
      <c r="E26" s="101">
        <f ca="1">IF(B26="+","Unit",IF(ISERROR(OFFSET('HARGA SATUAN'!$E$6,MATCH(C26,'HARGA SATUAN'!$C$7:$C$1492,0),0)),"",OFFSET('HARGA SATUAN'!$E$6,MATCH(C26,'HARGA SATUAN'!$C$7:$C$1492,0),0)))</f>
        <v>0</v>
      </c>
      <c r="F26" s="138" t="str">
        <f t="shared" ca="1" si="2"/>
        <v/>
      </c>
      <c r="G26" s="41">
        <f ca="1">IF(ISERROR(OFFSET('HARGA SATUAN'!$I$6,MATCH(C26,'HARGA SATUAN'!$C$7:$C$1492,0),0)),"",OFFSET('HARGA SATUAN'!$I$6,MATCH(C26,'HARGA SATUAN'!$C$7:$C$1492,0),0))</f>
        <v>0</v>
      </c>
      <c r="H26" s="136" t="str">
        <f ca="1">IF(B26="","",#REF!)</f>
        <v/>
      </c>
      <c r="I26" s="136" t="str">
        <f ca="1">IF(B26="","",#REF!)</f>
        <v/>
      </c>
      <c r="J26" s="136" t="str">
        <f ca="1">IF(B26="","",#REF!)</f>
        <v/>
      </c>
      <c r="K26" s="136" t="str">
        <f ca="1">IF(B26="","",#REF!)</f>
        <v/>
      </c>
      <c r="L26" s="136" t="str">
        <f ca="1">IF(C26="","",#REF!)</f>
        <v/>
      </c>
    </row>
    <row r="27" spans="1:12" s="137" customFormat="1">
      <c r="A27" s="112">
        <v>16</v>
      </c>
      <c r="B27" s="134" t="str">
        <f t="shared" ca="1" si="0"/>
        <v/>
      </c>
      <c r="C27" s="109" t="str">
        <f t="shared" ca="1" si="1"/>
        <v/>
      </c>
      <c r="D27" s="101" t="str">
        <f ca="1">IF(ISERROR(OFFSET('HARGA SATUAN'!$D$6,MATCH(C27,'HARGA SATUAN'!$C$7:$C$1492,0),0)),"",OFFSET('HARGA SATUAN'!$D$6,MATCH(C27,'HARGA SATUAN'!$C$7:$C$1492,0),0))</f>
        <v/>
      </c>
      <c r="E27" s="101">
        <f ca="1">IF(B27="+","Unit",IF(ISERROR(OFFSET('HARGA SATUAN'!$E$6,MATCH(C27,'HARGA SATUAN'!$C$7:$C$1492,0),0)),"",OFFSET('HARGA SATUAN'!$E$6,MATCH(C27,'HARGA SATUAN'!$C$7:$C$1492,0),0)))</f>
        <v>0</v>
      </c>
      <c r="F27" s="138" t="str">
        <f t="shared" ca="1" si="2"/>
        <v/>
      </c>
      <c r="G27" s="41">
        <f ca="1">IF(ISERROR(OFFSET('HARGA SATUAN'!$I$6,MATCH(C27,'HARGA SATUAN'!$C$7:$C$1492,0),0)),"",OFFSET('HARGA SATUAN'!$I$6,MATCH(C27,'HARGA SATUAN'!$C$7:$C$1492,0),0))</f>
        <v>0</v>
      </c>
      <c r="H27" s="136" t="str">
        <f ca="1">IF(B27="","",#REF!)</f>
        <v/>
      </c>
      <c r="I27" s="136" t="str">
        <f ca="1">IF(B27="","",#REF!)</f>
        <v/>
      </c>
      <c r="J27" s="136" t="str">
        <f ca="1">IF(B27="","",#REF!)</f>
        <v/>
      </c>
      <c r="K27" s="136" t="str">
        <f ca="1">IF(B27="","",#REF!)</f>
        <v/>
      </c>
      <c r="L27" s="136" t="str">
        <f ca="1">IF(C27="","",#REF!)</f>
        <v/>
      </c>
    </row>
    <row r="28" spans="1:12" s="137" customFormat="1">
      <c r="A28" s="112">
        <v>17</v>
      </c>
      <c r="B28" s="134" t="str">
        <f t="shared" ca="1" si="0"/>
        <v/>
      </c>
      <c r="C28" s="109" t="str">
        <f t="shared" ca="1" si="1"/>
        <v/>
      </c>
      <c r="D28" s="101" t="str">
        <f ca="1">IF(ISERROR(OFFSET('HARGA SATUAN'!$D$6,MATCH(C28,'HARGA SATUAN'!$C$7:$C$1492,0),0)),"",OFFSET('HARGA SATUAN'!$D$6,MATCH(C28,'HARGA SATUAN'!$C$7:$C$1492,0),0))</f>
        <v/>
      </c>
      <c r="E28" s="101">
        <f ca="1">IF(B28="+","Unit",IF(ISERROR(OFFSET('HARGA SATUAN'!$E$6,MATCH(C28,'HARGA SATUAN'!$C$7:$C$1492,0),0)),"",OFFSET('HARGA SATUAN'!$E$6,MATCH(C28,'HARGA SATUAN'!$C$7:$C$1492,0),0)))</f>
        <v>0</v>
      </c>
      <c r="F28" s="138" t="str">
        <f t="shared" ca="1" si="2"/>
        <v/>
      </c>
      <c r="G28" s="41">
        <f ca="1">IF(ISERROR(OFFSET('HARGA SATUAN'!$I$6,MATCH(C28,'HARGA SATUAN'!$C$7:$C$1492,0),0)),"",OFFSET('HARGA SATUAN'!$I$6,MATCH(C28,'HARGA SATUAN'!$C$7:$C$1492,0),0))</f>
        <v>0</v>
      </c>
      <c r="H28" s="136" t="str">
        <f ca="1">IF(B28="","",#REF!)</f>
        <v/>
      </c>
      <c r="I28" s="136" t="str">
        <f ca="1">IF(B28="","",#REF!)</f>
        <v/>
      </c>
      <c r="J28" s="136" t="str">
        <f ca="1">IF(B28="","",#REF!)</f>
        <v/>
      </c>
      <c r="K28" s="136" t="str">
        <f ca="1">IF(B28="","",#REF!)</f>
        <v/>
      </c>
      <c r="L28" s="136" t="str">
        <f ca="1">IF(C28="","",#REF!)</f>
        <v/>
      </c>
    </row>
    <row r="29" spans="1:12" s="137" customFormat="1">
      <c r="A29" s="112">
        <v>18</v>
      </c>
      <c r="B29" s="134" t="str">
        <f t="shared" ca="1" si="0"/>
        <v/>
      </c>
      <c r="C29" s="109" t="str">
        <f t="shared" ca="1" si="1"/>
        <v/>
      </c>
      <c r="D29" s="101" t="str">
        <f ca="1">IF(ISERROR(OFFSET('HARGA SATUAN'!$D$6,MATCH(C29,'HARGA SATUAN'!$C$7:$C$1492,0),0)),"",OFFSET('HARGA SATUAN'!$D$6,MATCH(C29,'HARGA SATUAN'!$C$7:$C$1492,0),0))</f>
        <v/>
      </c>
      <c r="E29" s="101">
        <f ca="1">IF(B29="+","Unit",IF(ISERROR(OFFSET('HARGA SATUAN'!$E$6,MATCH(C29,'HARGA SATUAN'!$C$7:$C$1492,0),0)),"",OFFSET('HARGA SATUAN'!$E$6,MATCH(C29,'HARGA SATUAN'!$C$7:$C$1492,0),0)))</f>
        <v>0</v>
      </c>
      <c r="F29" s="138" t="str">
        <f t="shared" ca="1" si="2"/>
        <v/>
      </c>
      <c r="G29" s="41">
        <f ca="1">IF(ISERROR(OFFSET('HARGA SATUAN'!$I$6,MATCH(C29,'HARGA SATUAN'!$C$7:$C$1492,0),0)),"",OFFSET('HARGA SATUAN'!$I$6,MATCH(C29,'HARGA SATUAN'!$C$7:$C$1492,0),0))</f>
        <v>0</v>
      </c>
      <c r="H29" s="136" t="str">
        <f ca="1">IF(B29="","",#REF!)</f>
        <v/>
      </c>
      <c r="I29" s="136" t="str">
        <f ca="1">IF(B29="","",#REF!)</f>
        <v/>
      </c>
      <c r="J29" s="136" t="str">
        <f ca="1">IF(B29="","",#REF!)</f>
        <v/>
      </c>
      <c r="K29" s="136" t="str">
        <f ca="1">IF(B29="","",#REF!)</f>
        <v/>
      </c>
      <c r="L29" s="136" t="str">
        <f ca="1">IF(C29="","",#REF!)</f>
        <v/>
      </c>
    </row>
    <row r="30" spans="1:12" s="137" customFormat="1">
      <c r="A30" s="112">
        <v>19</v>
      </c>
      <c r="B30" s="134" t="str">
        <f t="shared" ca="1" si="0"/>
        <v/>
      </c>
      <c r="C30" s="109" t="str">
        <f t="shared" ca="1" si="1"/>
        <v/>
      </c>
      <c r="D30" s="101" t="str">
        <f ca="1">IF(ISERROR(OFFSET('HARGA SATUAN'!$D$6,MATCH(C30,'HARGA SATUAN'!$C$7:$C$1492,0),0)),"",OFFSET('HARGA SATUAN'!$D$6,MATCH(C30,'HARGA SATUAN'!$C$7:$C$1492,0),0))</f>
        <v/>
      </c>
      <c r="E30" s="101">
        <f ca="1">IF(B30="+","Unit",IF(ISERROR(OFFSET('HARGA SATUAN'!$E$6,MATCH(C30,'HARGA SATUAN'!$C$7:$C$1492,0),0)),"",OFFSET('HARGA SATUAN'!$E$6,MATCH(C30,'HARGA SATUAN'!$C$7:$C$1492,0),0)))</f>
        <v>0</v>
      </c>
      <c r="F30" s="138" t="str">
        <f t="shared" ca="1" si="2"/>
        <v/>
      </c>
      <c r="G30" s="41">
        <f ca="1">IF(ISERROR(OFFSET('HARGA SATUAN'!$I$6,MATCH(C30,'HARGA SATUAN'!$C$7:$C$1492,0),0)),"",OFFSET('HARGA SATUAN'!$I$6,MATCH(C30,'HARGA SATUAN'!$C$7:$C$1492,0),0))</f>
        <v>0</v>
      </c>
      <c r="H30" s="136" t="str">
        <f ca="1">IF(B30="","",#REF!)</f>
        <v/>
      </c>
      <c r="I30" s="136" t="str">
        <f ca="1">IF(B30="","",#REF!)</f>
        <v/>
      </c>
      <c r="J30" s="136" t="str">
        <f ca="1">IF(B30="","",#REF!)</f>
        <v/>
      </c>
      <c r="K30" s="136" t="str">
        <f ca="1">IF(B30="","",#REF!)</f>
        <v/>
      </c>
      <c r="L30" s="136" t="str">
        <f ca="1">IF(C30="","",#REF!)</f>
        <v/>
      </c>
    </row>
    <row r="31" spans="1:12" s="137" customFormat="1">
      <c r="A31" s="112">
        <v>20</v>
      </c>
      <c r="B31" s="134" t="str">
        <f t="shared" ca="1" si="0"/>
        <v/>
      </c>
      <c r="C31" s="109" t="str">
        <f t="shared" ca="1" si="1"/>
        <v/>
      </c>
      <c r="D31" s="101" t="str">
        <f ca="1">IF(ISERROR(OFFSET('HARGA SATUAN'!$D$6,MATCH(C31,'HARGA SATUAN'!$C$7:$C$1492,0),0)),"",OFFSET('HARGA SATUAN'!$D$6,MATCH(C31,'HARGA SATUAN'!$C$7:$C$1492,0),0))</f>
        <v/>
      </c>
      <c r="E31" s="101">
        <f ca="1">IF(B31="+","Unit",IF(ISERROR(OFFSET('HARGA SATUAN'!$E$6,MATCH(C31,'HARGA SATUAN'!$C$7:$C$1492,0),0)),"",OFFSET('HARGA SATUAN'!$E$6,MATCH(C31,'HARGA SATUAN'!$C$7:$C$1492,0),0)))</f>
        <v>0</v>
      </c>
      <c r="F31" s="138" t="str">
        <f t="shared" ca="1" si="2"/>
        <v/>
      </c>
      <c r="G31" s="41">
        <f ca="1">IF(ISERROR(OFFSET('HARGA SATUAN'!$I$6,MATCH(C31,'HARGA SATUAN'!$C$7:$C$1492,0),0)),"",OFFSET('HARGA SATUAN'!$I$6,MATCH(C31,'HARGA SATUAN'!$C$7:$C$1492,0),0))</f>
        <v>0</v>
      </c>
      <c r="H31" s="136" t="str">
        <f ca="1">IF(B31="","",#REF!)</f>
        <v/>
      </c>
      <c r="I31" s="136" t="str">
        <f ca="1">IF(B31="","",#REF!)</f>
        <v/>
      </c>
      <c r="J31" s="136" t="str">
        <f ca="1">IF(B31="","",#REF!)</f>
        <v/>
      </c>
      <c r="K31" s="136" t="str">
        <f ca="1">IF(B31="","",#REF!)</f>
        <v/>
      </c>
      <c r="L31" s="136" t="str">
        <f ca="1">IF(C31="","",#REF!)</f>
        <v/>
      </c>
    </row>
    <row r="32" spans="1:12" s="137" customFormat="1">
      <c r="A32" s="112">
        <v>21</v>
      </c>
      <c r="B32" s="134" t="str">
        <f t="shared" ca="1" si="0"/>
        <v/>
      </c>
      <c r="C32" s="109" t="str">
        <f t="shared" ca="1" si="1"/>
        <v/>
      </c>
      <c r="D32" s="101" t="str">
        <f ca="1">IF(ISERROR(OFFSET('HARGA SATUAN'!$D$6,MATCH(C32,'HARGA SATUAN'!$C$7:$C$1492,0),0)),"",OFFSET('HARGA SATUAN'!$D$6,MATCH(C32,'HARGA SATUAN'!$C$7:$C$1492,0),0))</f>
        <v/>
      </c>
      <c r="E32" s="101">
        <f ca="1">IF(B32="+","Unit",IF(ISERROR(OFFSET('HARGA SATUAN'!$E$6,MATCH(C32,'HARGA SATUAN'!$C$7:$C$1492,0),0)),"",OFFSET('HARGA SATUAN'!$E$6,MATCH(C32,'HARGA SATUAN'!$C$7:$C$1492,0),0)))</f>
        <v>0</v>
      </c>
      <c r="F32" s="138" t="str">
        <f t="shared" ca="1" si="2"/>
        <v/>
      </c>
      <c r="G32" s="41">
        <f ca="1">IF(ISERROR(OFFSET('HARGA SATUAN'!$I$6,MATCH(C32,'HARGA SATUAN'!$C$7:$C$1492,0),0)),"",OFFSET('HARGA SATUAN'!$I$6,MATCH(C32,'HARGA SATUAN'!$C$7:$C$1492,0),0))</f>
        <v>0</v>
      </c>
      <c r="H32" s="136" t="str">
        <f ca="1">IF(B32="","",#REF!)</f>
        <v/>
      </c>
      <c r="I32" s="136" t="str">
        <f ca="1">IF(B32="","",#REF!)</f>
        <v/>
      </c>
      <c r="J32" s="136" t="str">
        <f ca="1">IF(B32="","",#REF!)</f>
        <v/>
      </c>
      <c r="K32" s="136" t="str">
        <f ca="1">IF(B32="","",#REF!)</f>
        <v/>
      </c>
      <c r="L32" s="136" t="str">
        <f ca="1">IF(C32="","",#REF!)</f>
        <v/>
      </c>
    </row>
    <row r="33" spans="1:12" s="137" customFormat="1">
      <c r="A33" s="112">
        <v>22</v>
      </c>
      <c r="B33" s="134" t="str">
        <f t="shared" ca="1" si="0"/>
        <v/>
      </c>
      <c r="C33" s="109" t="str">
        <f t="shared" ca="1" si="1"/>
        <v/>
      </c>
      <c r="D33" s="101" t="str">
        <f ca="1">IF(ISERROR(OFFSET('HARGA SATUAN'!$D$6,MATCH(C33,'HARGA SATUAN'!$C$7:$C$1492,0),0)),"",OFFSET('HARGA SATUAN'!$D$6,MATCH(C33,'HARGA SATUAN'!$C$7:$C$1492,0),0))</f>
        <v/>
      </c>
      <c r="E33" s="101">
        <f ca="1">IF(B33="+","Unit",IF(ISERROR(OFFSET('HARGA SATUAN'!$E$6,MATCH(C33,'HARGA SATUAN'!$C$7:$C$1492,0),0)),"",OFFSET('HARGA SATUAN'!$E$6,MATCH(C33,'HARGA SATUAN'!$C$7:$C$1492,0),0)))</f>
        <v>0</v>
      </c>
      <c r="F33" s="138" t="str">
        <f t="shared" ca="1" si="2"/>
        <v/>
      </c>
      <c r="G33" s="41">
        <f ca="1">IF(ISERROR(OFFSET('HARGA SATUAN'!$I$6,MATCH(C33,'HARGA SATUAN'!$C$7:$C$1492,0),0)),"",OFFSET('HARGA SATUAN'!$I$6,MATCH(C33,'HARGA SATUAN'!$C$7:$C$1492,0),0))</f>
        <v>0</v>
      </c>
      <c r="H33" s="136" t="str">
        <f ca="1">IF(B33="","",#REF!)</f>
        <v/>
      </c>
      <c r="I33" s="136" t="str">
        <f ca="1">IF(B33="","",#REF!)</f>
        <v/>
      </c>
      <c r="J33" s="136" t="str">
        <f ca="1">IF(B33="","",#REF!)</f>
        <v/>
      </c>
      <c r="K33" s="136" t="str">
        <f ca="1">IF(B33="","",#REF!)</f>
        <v/>
      </c>
      <c r="L33" s="136" t="str">
        <f ca="1">IF(C33="","",#REF!)</f>
        <v/>
      </c>
    </row>
    <row r="34" spans="1:12" s="137" customFormat="1">
      <c r="A34" s="112">
        <v>23</v>
      </c>
      <c r="B34" s="134" t="str">
        <f t="shared" ca="1" si="0"/>
        <v/>
      </c>
      <c r="C34" s="109" t="str">
        <f t="shared" ca="1" si="1"/>
        <v/>
      </c>
      <c r="D34" s="101" t="str">
        <f ca="1">IF(ISERROR(OFFSET('HARGA SATUAN'!$D$6,MATCH(C34,'HARGA SATUAN'!$C$7:$C$1492,0),0)),"",OFFSET('HARGA SATUAN'!$D$6,MATCH(C34,'HARGA SATUAN'!$C$7:$C$1492,0),0))</f>
        <v/>
      </c>
      <c r="E34" s="101">
        <f ca="1">IF(B34="+","Unit",IF(ISERROR(OFFSET('HARGA SATUAN'!$E$6,MATCH(C34,'HARGA SATUAN'!$C$7:$C$1492,0),0)),"",OFFSET('HARGA SATUAN'!$E$6,MATCH(C34,'HARGA SATUAN'!$C$7:$C$1492,0),0)))</f>
        <v>0</v>
      </c>
      <c r="F34" s="138" t="str">
        <f t="shared" ca="1" si="2"/>
        <v/>
      </c>
      <c r="G34" s="41">
        <f ca="1">IF(ISERROR(OFFSET('HARGA SATUAN'!$I$6,MATCH(C34,'HARGA SATUAN'!$C$7:$C$1492,0),0)),"",OFFSET('HARGA SATUAN'!$I$6,MATCH(C34,'HARGA SATUAN'!$C$7:$C$1492,0),0))</f>
        <v>0</v>
      </c>
      <c r="H34" s="136" t="str">
        <f ca="1">IF(B34="","",#REF!)</f>
        <v/>
      </c>
      <c r="I34" s="136" t="str">
        <f ca="1">IF(B34="","",#REF!)</f>
        <v/>
      </c>
      <c r="J34" s="136" t="str">
        <f ca="1">IF(B34="","",#REF!)</f>
        <v/>
      </c>
      <c r="K34" s="136" t="str">
        <f ca="1">IF(B34="","",#REF!)</f>
        <v/>
      </c>
      <c r="L34" s="136" t="str">
        <f ca="1">IF(C34="","",#REF!)</f>
        <v/>
      </c>
    </row>
    <row r="35" spans="1:12" s="137" customFormat="1">
      <c r="A35" s="112">
        <v>24</v>
      </c>
      <c r="B35" s="134" t="str">
        <f t="shared" ca="1" si="0"/>
        <v/>
      </c>
      <c r="C35" s="109" t="str">
        <f t="shared" ca="1" si="1"/>
        <v/>
      </c>
      <c r="D35" s="101" t="str">
        <f ca="1">IF(ISERROR(OFFSET('HARGA SATUAN'!$D$6,MATCH(C35,'HARGA SATUAN'!$C$7:$C$1492,0),0)),"",OFFSET('HARGA SATUAN'!$D$6,MATCH(C35,'HARGA SATUAN'!$C$7:$C$1492,0),0))</f>
        <v/>
      </c>
      <c r="E35" s="101">
        <f ca="1">IF(B35="+","Unit",IF(ISERROR(OFFSET('HARGA SATUAN'!$E$6,MATCH(C35,'HARGA SATUAN'!$C$7:$C$1492,0),0)),"",OFFSET('HARGA SATUAN'!$E$6,MATCH(C35,'HARGA SATUAN'!$C$7:$C$1492,0),0)))</f>
        <v>0</v>
      </c>
      <c r="F35" s="138" t="str">
        <f t="shared" ca="1" si="2"/>
        <v/>
      </c>
      <c r="G35" s="41">
        <f ca="1">IF(ISERROR(OFFSET('HARGA SATUAN'!$I$6,MATCH(C35,'HARGA SATUAN'!$C$7:$C$1492,0),0)),"",OFFSET('HARGA SATUAN'!$I$6,MATCH(C35,'HARGA SATUAN'!$C$7:$C$1492,0),0))</f>
        <v>0</v>
      </c>
      <c r="H35" s="136" t="str">
        <f ca="1">IF(B35="","",#REF!)</f>
        <v/>
      </c>
      <c r="I35" s="136" t="str">
        <f ca="1">IF(B35="","",#REF!)</f>
        <v/>
      </c>
      <c r="J35" s="136" t="str">
        <f ca="1">IF(B35="","",#REF!)</f>
        <v/>
      </c>
      <c r="K35" s="136" t="str">
        <f ca="1">IF(B35="","",#REF!)</f>
        <v/>
      </c>
      <c r="L35" s="136" t="str">
        <f ca="1">IF(C35="","",#REF!)</f>
        <v/>
      </c>
    </row>
    <row r="36" spans="1:12" s="137" customFormat="1">
      <c r="A36" s="112">
        <v>25</v>
      </c>
      <c r="B36" s="134" t="str">
        <f t="shared" ca="1" si="0"/>
        <v/>
      </c>
      <c r="C36" s="109" t="str">
        <f t="shared" ca="1" si="1"/>
        <v/>
      </c>
      <c r="D36" s="101" t="str">
        <f ca="1">IF(ISERROR(OFFSET('HARGA SATUAN'!$D$6,MATCH(C36,'HARGA SATUAN'!$C$7:$C$1492,0),0)),"",OFFSET('HARGA SATUAN'!$D$6,MATCH(C36,'HARGA SATUAN'!$C$7:$C$1492,0),0))</f>
        <v/>
      </c>
      <c r="E36" s="101">
        <f ca="1">IF(B36="+","Unit",IF(ISERROR(OFFSET('HARGA SATUAN'!$E$6,MATCH(C36,'HARGA SATUAN'!$C$7:$C$1492,0),0)),"",OFFSET('HARGA SATUAN'!$E$6,MATCH(C36,'HARGA SATUAN'!$C$7:$C$1492,0),0)))</f>
        <v>0</v>
      </c>
      <c r="F36" s="138" t="str">
        <f t="shared" ca="1" si="2"/>
        <v/>
      </c>
      <c r="G36" s="41">
        <f ca="1">IF(ISERROR(OFFSET('HARGA SATUAN'!$I$6,MATCH(C36,'HARGA SATUAN'!$C$7:$C$1492,0),0)),"",OFFSET('HARGA SATUAN'!$I$6,MATCH(C36,'HARGA SATUAN'!$C$7:$C$1492,0),0))</f>
        <v>0</v>
      </c>
      <c r="H36" s="136" t="str">
        <f ca="1">IF(B36="","",#REF!)</f>
        <v/>
      </c>
      <c r="I36" s="136" t="str">
        <f ca="1">IF(B36="","",#REF!)</f>
        <v/>
      </c>
      <c r="J36" s="136" t="str">
        <f ca="1">IF(B36="","",#REF!)</f>
        <v/>
      </c>
      <c r="K36" s="136" t="str">
        <f ca="1">IF(B36="","",#REF!)</f>
        <v/>
      </c>
      <c r="L36" s="136" t="str">
        <f ca="1">IF(C36="","",#REF!)</f>
        <v/>
      </c>
    </row>
    <row r="37" spans="1:12" s="137" customFormat="1">
      <c r="A37" s="112">
        <v>26</v>
      </c>
      <c r="B37" s="134" t="str">
        <f t="shared" ca="1" si="0"/>
        <v/>
      </c>
      <c r="C37" s="109" t="str">
        <f t="shared" ca="1" si="1"/>
        <v/>
      </c>
      <c r="D37" s="101" t="str">
        <f ca="1">IF(ISERROR(OFFSET('HARGA SATUAN'!$D$6,MATCH(C37,'HARGA SATUAN'!$C$7:$C$1492,0),0)),"",OFFSET('HARGA SATUAN'!$D$6,MATCH(C37,'HARGA SATUAN'!$C$7:$C$1492,0),0))</f>
        <v/>
      </c>
      <c r="E37" s="101">
        <f ca="1">IF(B37="+","Unit",IF(ISERROR(OFFSET('HARGA SATUAN'!$E$6,MATCH(C37,'HARGA SATUAN'!$C$7:$C$1492,0),0)),"",OFFSET('HARGA SATUAN'!$E$6,MATCH(C37,'HARGA SATUAN'!$C$7:$C$1492,0),0)))</f>
        <v>0</v>
      </c>
      <c r="F37" s="138" t="str">
        <f t="shared" ca="1" si="2"/>
        <v/>
      </c>
      <c r="G37" s="41">
        <f ca="1">IF(ISERROR(OFFSET('HARGA SATUAN'!$I$6,MATCH(C37,'HARGA SATUAN'!$C$7:$C$1492,0),0)),"",OFFSET('HARGA SATUAN'!$I$6,MATCH(C37,'HARGA SATUAN'!$C$7:$C$1492,0),0))</f>
        <v>0</v>
      </c>
      <c r="H37" s="136" t="str">
        <f ca="1">IF(B37="","",#REF!)</f>
        <v/>
      </c>
      <c r="I37" s="136" t="str">
        <f ca="1">IF(B37="","",#REF!)</f>
        <v/>
      </c>
      <c r="J37" s="136" t="str">
        <f ca="1">IF(B37="","",#REF!)</f>
        <v/>
      </c>
      <c r="K37" s="136" t="str">
        <f ca="1">IF(B37="","",#REF!)</f>
        <v/>
      </c>
      <c r="L37" s="136" t="str">
        <f ca="1">IF(C37="","",#REF!)</f>
        <v/>
      </c>
    </row>
    <row r="38" spans="1:12" s="137" customFormat="1">
      <c r="A38" s="112">
        <v>27</v>
      </c>
      <c r="B38" s="134" t="str">
        <f t="shared" ca="1" si="0"/>
        <v/>
      </c>
      <c r="C38" s="109" t="str">
        <f t="shared" ca="1" si="1"/>
        <v/>
      </c>
      <c r="D38" s="101" t="str">
        <f ca="1">IF(ISERROR(OFFSET('HARGA SATUAN'!$D$6,MATCH(C38,'HARGA SATUAN'!$C$7:$C$1492,0),0)),"",OFFSET('HARGA SATUAN'!$D$6,MATCH(C38,'HARGA SATUAN'!$C$7:$C$1492,0),0))</f>
        <v/>
      </c>
      <c r="E38" s="101">
        <f ca="1">IF(B38="+","Unit",IF(ISERROR(OFFSET('HARGA SATUAN'!$E$6,MATCH(C38,'HARGA SATUAN'!$C$7:$C$1492,0),0)),"",OFFSET('HARGA SATUAN'!$E$6,MATCH(C38,'HARGA SATUAN'!$C$7:$C$1492,0),0)))</f>
        <v>0</v>
      </c>
      <c r="F38" s="138" t="str">
        <f t="shared" ca="1" si="2"/>
        <v/>
      </c>
      <c r="G38" s="41">
        <f ca="1">IF(ISERROR(OFFSET('HARGA SATUAN'!$I$6,MATCH(C38,'HARGA SATUAN'!$C$7:$C$1492,0),0)),"",OFFSET('HARGA SATUAN'!$I$6,MATCH(C38,'HARGA SATUAN'!$C$7:$C$1492,0),0))</f>
        <v>0</v>
      </c>
      <c r="H38" s="136" t="str">
        <f ca="1">IF(B38="","",#REF!)</f>
        <v/>
      </c>
      <c r="I38" s="136" t="str">
        <f ca="1">IF(B38="","",#REF!)</f>
        <v/>
      </c>
      <c r="J38" s="136" t="str">
        <f ca="1">IF(B38="","",#REF!)</f>
        <v/>
      </c>
      <c r="K38" s="136" t="str">
        <f ca="1">IF(B38="","",#REF!)</f>
        <v/>
      </c>
      <c r="L38" s="136" t="str">
        <f ca="1">IF(C38="","",#REF!)</f>
        <v/>
      </c>
    </row>
    <row r="39" spans="1:12" s="137" customFormat="1">
      <c r="A39" s="112">
        <v>28</v>
      </c>
      <c r="B39" s="134" t="str">
        <f t="shared" ca="1" si="0"/>
        <v/>
      </c>
      <c r="C39" s="109" t="str">
        <f t="shared" ca="1" si="1"/>
        <v/>
      </c>
      <c r="D39" s="101" t="str">
        <f ca="1">IF(ISERROR(OFFSET('HARGA SATUAN'!$D$6,MATCH(C39,'HARGA SATUAN'!$C$7:$C$1492,0),0)),"",OFFSET('HARGA SATUAN'!$D$6,MATCH(C39,'HARGA SATUAN'!$C$7:$C$1492,0),0))</f>
        <v/>
      </c>
      <c r="E39" s="101">
        <f ca="1">IF(B39="+","Unit",IF(ISERROR(OFFSET('HARGA SATUAN'!$E$6,MATCH(C39,'HARGA SATUAN'!$C$7:$C$1492,0),0)),"",OFFSET('HARGA SATUAN'!$E$6,MATCH(C39,'HARGA SATUAN'!$C$7:$C$1492,0),0)))</f>
        <v>0</v>
      </c>
      <c r="F39" s="138" t="str">
        <f t="shared" ca="1" si="2"/>
        <v/>
      </c>
      <c r="G39" s="41">
        <f ca="1">IF(ISERROR(OFFSET('HARGA SATUAN'!$I$6,MATCH(C39,'HARGA SATUAN'!$C$7:$C$1492,0),0)),"",OFFSET('HARGA SATUAN'!$I$6,MATCH(C39,'HARGA SATUAN'!$C$7:$C$1492,0),0))</f>
        <v>0</v>
      </c>
      <c r="H39" s="136" t="str">
        <f ca="1">IF(B39="","",#REF!)</f>
        <v/>
      </c>
      <c r="I39" s="136" t="str">
        <f ca="1">IF(B39="","",#REF!)</f>
        <v/>
      </c>
      <c r="J39" s="136" t="str">
        <f ca="1">IF(B39="","",#REF!)</f>
        <v/>
      </c>
      <c r="K39" s="136" t="str">
        <f ca="1">IF(B39="","",#REF!)</f>
        <v/>
      </c>
      <c r="L39" s="136" t="str">
        <f ca="1">IF(C39="","",#REF!)</f>
        <v/>
      </c>
    </row>
    <row r="40" spans="1:12" s="137" customFormat="1">
      <c r="A40" s="112">
        <v>29</v>
      </c>
      <c r="B40" s="134" t="str">
        <f t="shared" ca="1" si="0"/>
        <v/>
      </c>
      <c r="C40" s="109" t="str">
        <f t="shared" ca="1" si="1"/>
        <v/>
      </c>
      <c r="D40" s="101" t="str">
        <f ca="1">IF(ISERROR(OFFSET('HARGA SATUAN'!$D$6,MATCH(C40,'HARGA SATUAN'!$C$7:$C$1492,0),0)),"",OFFSET('HARGA SATUAN'!$D$6,MATCH(C40,'HARGA SATUAN'!$C$7:$C$1492,0),0))</f>
        <v/>
      </c>
      <c r="E40" s="101">
        <f ca="1">IF(B40="+","Unit",IF(ISERROR(OFFSET('HARGA SATUAN'!$E$6,MATCH(C40,'HARGA SATUAN'!$C$7:$C$1492,0),0)),"",OFFSET('HARGA SATUAN'!$E$6,MATCH(C40,'HARGA SATUAN'!$C$7:$C$1492,0),0)))</f>
        <v>0</v>
      </c>
      <c r="F40" s="138" t="str">
        <f t="shared" ca="1" si="2"/>
        <v/>
      </c>
      <c r="G40" s="41">
        <f ca="1">IF(ISERROR(OFFSET('HARGA SATUAN'!$I$6,MATCH(C40,'HARGA SATUAN'!$C$7:$C$1492,0),0)),"",OFFSET('HARGA SATUAN'!$I$6,MATCH(C40,'HARGA SATUAN'!$C$7:$C$1492,0),0))</f>
        <v>0</v>
      </c>
      <c r="H40" s="136" t="str">
        <f ca="1">IF(B40="","",#REF!)</f>
        <v/>
      </c>
      <c r="I40" s="136" t="str">
        <f ca="1">IF(B40="","",#REF!)</f>
        <v/>
      </c>
      <c r="J40" s="136" t="str">
        <f ca="1">IF(B40="","",#REF!)</f>
        <v/>
      </c>
      <c r="K40" s="136" t="str">
        <f ca="1">IF(B40="","",#REF!)</f>
        <v/>
      </c>
      <c r="L40" s="136" t="str">
        <f ca="1">IF(C40="","",#REF!)</f>
        <v/>
      </c>
    </row>
    <row r="41" spans="1:12" s="137" customFormat="1">
      <c r="A41" s="112">
        <v>30</v>
      </c>
      <c r="B41" s="134" t="str">
        <f t="shared" ca="1" si="0"/>
        <v/>
      </c>
      <c r="C41" s="109" t="str">
        <f t="shared" ca="1" si="1"/>
        <v/>
      </c>
      <c r="D41" s="101" t="str">
        <f ca="1">IF(ISERROR(OFFSET('HARGA SATUAN'!$D$6,MATCH(C41,'HARGA SATUAN'!$C$7:$C$1492,0),0)),"",OFFSET('HARGA SATUAN'!$D$6,MATCH(C41,'HARGA SATUAN'!$C$7:$C$1492,0),0))</f>
        <v/>
      </c>
      <c r="E41" s="101">
        <f ca="1">IF(B41="+","Unit",IF(ISERROR(OFFSET('HARGA SATUAN'!$E$6,MATCH(C41,'HARGA SATUAN'!$C$7:$C$1492,0),0)),"",OFFSET('HARGA SATUAN'!$E$6,MATCH(C41,'HARGA SATUAN'!$C$7:$C$1492,0),0)))</f>
        <v>0</v>
      </c>
      <c r="F41" s="138" t="str">
        <f t="shared" ca="1" si="2"/>
        <v/>
      </c>
      <c r="G41" s="41">
        <f ca="1">IF(ISERROR(OFFSET('HARGA SATUAN'!$I$6,MATCH(C41,'HARGA SATUAN'!$C$7:$C$1492,0),0)),"",OFFSET('HARGA SATUAN'!$I$6,MATCH(C41,'HARGA SATUAN'!$C$7:$C$1492,0),0))</f>
        <v>0</v>
      </c>
      <c r="H41" s="136" t="str">
        <f ca="1">IF(B41="","",#REF!)</f>
        <v/>
      </c>
      <c r="I41" s="136" t="str">
        <f ca="1">IF(B41="","",#REF!)</f>
        <v/>
      </c>
      <c r="J41" s="136" t="str">
        <f ca="1">IF(B41="","",#REF!)</f>
        <v/>
      </c>
      <c r="K41" s="136" t="str">
        <f ca="1">IF(B41="","",#REF!)</f>
        <v/>
      </c>
      <c r="L41" s="136" t="str">
        <f ca="1">IF(C41="","",#REF!)</f>
        <v/>
      </c>
    </row>
    <row r="42" spans="1:12">
      <c r="A42" s="112">
        <v>31</v>
      </c>
      <c r="B42" s="134" t="str">
        <f t="shared" ca="1" si="0"/>
        <v/>
      </c>
      <c r="C42" s="109" t="str">
        <f t="shared" ca="1" si="1"/>
        <v/>
      </c>
      <c r="D42" s="101" t="str">
        <f ca="1">IF(ISERROR(OFFSET('HARGA SATUAN'!$D$6,MATCH(C42,'HARGA SATUAN'!$C$7:$C$1492,0),0)),"",OFFSET('HARGA SATUAN'!$D$6,MATCH(C42,'HARGA SATUAN'!$C$7:$C$1492,0),0))</f>
        <v/>
      </c>
      <c r="E42" s="101">
        <f ca="1">IF(B42="+","Unit",IF(ISERROR(OFFSET('HARGA SATUAN'!$E$6,MATCH(C42,'HARGA SATUAN'!$C$7:$C$1492,0),0)),"",OFFSET('HARGA SATUAN'!$E$6,MATCH(C42,'HARGA SATUAN'!$C$7:$C$1492,0),0)))</f>
        <v>0</v>
      </c>
      <c r="F42" s="138" t="str">
        <f t="shared" ca="1" si="2"/>
        <v/>
      </c>
      <c r="G42" s="41">
        <f ca="1">IF(ISERROR(OFFSET('HARGA SATUAN'!$I$6,MATCH(C42,'HARGA SATUAN'!$C$7:$C$1492,0),0)),"",OFFSET('HARGA SATUAN'!$I$6,MATCH(C42,'HARGA SATUAN'!$C$7:$C$1492,0),0))</f>
        <v>0</v>
      </c>
      <c r="H42" s="136" t="str">
        <f ca="1">IF(B42="","",#REF!)</f>
        <v/>
      </c>
      <c r="I42" s="136" t="str">
        <f ca="1">IF(B42="","",#REF!)</f>
        <v/>
      </c>
      <c r="J42" s="136" t="str">
        <f ca="1">IF(B42="","",#REF!)</f>
        <v/>
      </c>
      <c r="K42" s="136" t="str">
        <f ca="1">IF(B42="","",#REF!)</f>
        <v/>
      </c>
      <c r="L42" s="136" t="str">
        <f ca="1">IF(C42="","",#REF!)</f>
        <v/>
      </c>
    </row>
    <row r="43" spans="1:12">
      <c r="A43" s="112">
        <v>32</v>
      </c>
      <c r="B43" s="134" t="str">
        <f t="shared" ca="1" si="0"/>
        <v/>
      </c>
      <c r="C43" s="109" t="str">
        <f t="shared" ca="1" si="1"/>
        <v/>
      </c>
      <c r="D43" s="101" t="str">
        <f ca="1">IF(ISERROR(OFFSET('HARGA SATUAN'!$D$6,MATCH(C43,'HARGA SATUAN'!$C$7:$C$1492,0),0)),"",OFFSET('HARGA SATUAN'!$D$6,MATCH(C43,'HARGA SATUAN'!$C$7:$C$1492,0),0))</f>
        <v/>
      </c>
      <c r="E43" s="101">
        <f ca="1">IF(B43="+","Unit",IF(ISERROR(OFFSET('HARGA SATUAN'!$E$6,MATCH(C43,'HARGA SATUAN'!$C$7:$C$1492,0),0)),"",OFFSET('HARGA SATUAN'!$E$6,MATCH(C43,'HARGA SATUAN'!$C$7:$C$1492,0),0)))</f>
        <v>0</v>
      </c>
      <c r="F43" s="138" t="str">
        <f t="shared" ca="1" si="2"/>
        <v/>
      </c>
      <c r="G43" s="41">
        <f ca="1">IF(ISERROR(OFFSET('HARGA SATUAN'!$I$6,MATCH(C43,'HARGA SATUAN'!$C$7:$C$1492,0),0)),"",OFFSET('HARGA SATUAN'!$I$6,MATCH(C43,'HARGA SATUAN'!$C$7:$C$1492,0),0))</f>
        <v>0</v>
      </c>
      <c r="H43" s="136" t="str">
        <f ca="1">IF(B43="","",#REF!)</f>
        <v/>
      </c>
      <c r="I43" s="136" t="str">
        <f ca="1">IF(B43="","",#REF!)</f>
        <v/>
      </c>
      <c r="J43" s="136" t="str">
        <f ca="1">IF(B43="","",#REF!)</f>
        <v/>
      </c>
      <c r="K43" s="136" t="str">
        <f ca="1">IF(B43="","",#REF!)</f>
        <v/>
      </c>
      <c r="L43" s="136" t="str">
        <f ca="1">IF(C43="","",#REF!)</f>
        <v/>
      </c>
    </row>
    <row r="44" spans="1:12">
      <c r="A44" s="112">
        <v>33</v>
      </c>
      <c r="B44" s="134" t="str">
        <f t="shared" ca="1" si="0"/>
        <v/>
      </c>
      <c r="C44" s="109" t="str">
        <f t="shared" ca="1" si="1"/>
        <v/>
      </c>
      <c r="D44" s="101" t="str">
        <f ca="1">IF(ISERROR(OFFSET('HARGA SATUAN'!$D$6,MATCH(C44,'HARGA SATUAN'!$C$7:$C$1492,0),0)),"",OFFSET('HARGA SATUAN'!$D$6,MATCH(C44,'HARGA SATUAN'!$C$7:$C$1492,0),0))</f>
        <v/>
      </c>
      <c r="E44" s="101">
        <f ca="1">IF(B44="+","Unit",IF(ISERROR(OFFSET('HARGA SATUAN'!$E$6,MATCH(C44,'HARGA SATUAN'!$C$7:$C$1492,0),0)),"",OFFSET('HARGA SATUAN'!$E$6,MATCH(C44,'HARGA SATUAN'!$C$7:$C$1492,0),0)))</f>
        <v>0</v>
      </c>
      <c r="F44" s="138" t="str">
        <f t="shared" ca="1" si="2"/>
        <v/>
      </c>
      <c r="G44" s="41">
        <f ca="1">IF(ISERROR(OFFSET('HARGA SATUAN'!$I$6,MATCH(C44,'HARGA SATUAN'!$C$7:$C$1492,0),0)),"",OFFSET('HARGA SATUAN'!$I$6,MATCH(C44,'HARGA SATUAN'!$C$7:$C$1492,0),0))</f>
        <v>0</v>
      </c>
      <c r="H44" s="136" t="str">
        <f ca="1">IF(B44="","",#REF!)</f>
        <v/>
      </c>
      <c r="I44" s="136" t="str">
        <f ca="1">IF(B44="","",#REF!)</f>
        <v/>
      </c>
      <c r="J44" s="136" t="str">
        <f ca="1">IF(B44="","",#REF!)</f>
        <v/>
      </c>
      <c r="K44" s="136" t="str">
        <f ca="1">IF(B44="","",#REF!)</f>
        <v/>
      </c>
      <c r="L44" s="136" t="str">
        <f ca="1">IF(C44="","",#REF!)</f>
        <v/>
      </c>
    </row>
    <row r="45" spans="1:12">
      <c r="A45" s="112">
        <v>34</v>
      </c>
      <c r="B45" s="134" t="str">
        <f t="shared" ca="1" si="0"/>
        <v/>
      </c>
      <c r="C45" s="109" t="str">
        <f t="shared" ca="1" si="1"/>
        <v/>
      </c>
      <c r="D45" s="101" t="str">
        <f ca="1">IF(ISERROR(OFFSET('HARGA SATUAN'!$D$6,MATCH(C45,'HARGA SATUAN'!$C$7:$C$1492,0),0)),"",OFFSET('HARGA SATUAN'!$D$6,MATCH(C45,'HARGA SATUAN'!$C$7:$C$1492,0),0))</f>
        <v/>
      </c>
      <c r="E45" s="101">
        <f ca="1">IF(B45="+","Unit",IF(ISERROR(OFFSET('HARGA SATUAN'!$E$6,MATCH(C45,'HARGA SATUAN'!$C$7:$C$1492,0),0)),"",OFFSET('HARGA SATUAN'!$E$6,MATCH(C45,'HARGA SATUAN'!$C$7:$C$1492,0),0)))</f>
        <v>0</v>
      </c>
      <c r="F45" s="138" t="str">
        <f t="shared" ca="1" si="2"/>
        <v/>
      </c>
      <c r="G45" s="41">
        <f ca="1">IF(ISERROR(OFFSET('HARGA SATUAN'!$I$6,MATCH(C45,'HARGA SATUAN'!$C$7:$C$1492,0),0)),"",OFFSET('HARGA SATUAN'!$I$6,MATCH(C45,'HARGA SATUAN'!$C$7:$C$1492,0),0))</f>
        <v>0</v>
      </c>
      <c r="H45" s="136" t="str">
        <f ca="1">IF(B45="","",#REF!)</f>
        <v/>
      </c>
      <c r="I45" s="136" t="str">
        <f ca="1">IF(B45="","",#REF!)</f>
        <v/>
      </c>
      <c r="J45" s="136" t="str">
        <f ca="1">IF(B45="","",#REF!)</f>
        <v/>
      </c>
      <c r="K45" s="136" t="str">
        <f ca="1">IF(B45="","",#REF!)</f>
        <v/>
      </c>
      <c r="L45" s="136" t="str">
        <f ca="1">IF(C45="","",#REF!)</f>
        <v/>
      </c>
    </row>
    <row r="46" spans="1:12">
      <c r="A46" s="112">
        <v>35</v>
      </c>
      <c r="B46" s="134" t="str">
        <f t="shared" ca="1" si="0"/>
        <v/>
      </c>
      <c r="C46" s="109" t="str">
        <f t="shared" ca="1" si="1"/>
        <v/>
      </c>
      <c r="D46" s="101" t="str">
        <f ca="1">IF(ISERROR(OFFSET('HARGA SATUAN'!$D$6,MATCH(C46,'HARGA SATUAN'!$C$7:$C$1492,0),0)),"",OFFSET('HARGA SATUAN'!$D$6,MATCH(C46,'HARGA SATUAN'!$C$7:$C$1492,0),0))</f>
        <v/>
      </c>
      <c r="E46" s="101">
        <f ca="1">IF(B46="+","Unit",IF(ISERROR(OFFSET('HARGA SATUAN'!$E$6,MATCH(C46,'HARGA SATUAN'!$C$7:$C$1492,0),0)),"",OFFSET('HARGA SATUAN'!$E$6,MATCH(C46,'HARGA SATUAN'!$C$7:$C$1492,0),0)))</f>
        <v>0</v>
      </c>
      <c r="F46" s="138" t="str">
        <f t="shared" ca="1" si="2"/>
        <v/>
      </c>
      <c r="G46" s="41">
        <f ca="1">IF(ISERROR(OFFSET('HARGA SATUAN'!$I$6,MATCH(C46,'HARGA SATUAN'!$C$7:$C$1492,0),0)),"",OFFSET('HARGA SATUAN'!$I$6,MATCH(C46,'HARGA SATUAN'!$C$7:$C$1492,0),0))</f>
        <v>0</v>
      </c>
      <c r="H46" s="136" t="str">
        <f ca="1">IF(B46="","",#REF!)</f>
        <v/>
      </c>
      <c r="I46" s="136" t="str">
        <f ca="1">IF(B46="","",#REF!)</f>
        <v/>
      </c>
      <c r="J46" s="136" t="str">
        <f ca="1">IF(B46="","",#REF!)</f>
        <v/>
      </c>
      <c r="K46" s="136" t="str">
        <f ca="1">IF(B46="","",#REF!)</f>
        <v/>
      </c>
      <c r="L46" s="136" t="str">
        <f ca="1">IF(C46="","",#REF!)</f>
        <v/>
      </c>
    </row>
    <row r="47" spans="1:12">
      <c r="A47" s="112">
        <v>36</v>
      </c>
      <c r="B47" s="134" t="str">
        <f t="shared" ca="1" si="0"/>
        <v/>
      </c>
      <c r="C47" s="109" t="str">
        <f t="shared" ca="1" si="1"/>
        <v/>
      </c>
      <c r="D47" s="101" t="str">
        <f ca="1">IF(ISERROR(OFFSET('HARGA SATUAN'!$D$6,MATCH(C47,'HARGA SATUAN'!$C$7:$C$1492,0),0)),"",OFFSET('HARGA SATUAN'!$D$6,MATCH(C47,'HARGA SATUAN'!$C$7:$C$1492,0),0))</f>
        <v/>
      </c>
      <c r="E47" s="101">
        <f ca="1">IF(B47="+","Unit",IF(ISERROR(OFFSET('HARGA SATUAN'!$E$6,MATCH(C47,'HARGA SATUAN'!$C$7:$C$1492,0),0)),"",OFFSET('HARGA SATUAN'!$E$6,MATCH(C47,'HARGA SATUAN'!$C$7:$C$1492,0),0)))</f>
        <v>0</v>
      </c>
      <c r="F47" s="138" t="str">
        <f t="shared" ca="1" si="2"/>
        <v/>
      </c>
      <c r="G47" s="41">
        <f ca="1">IF(ISERROR(OFFSET('HARGA SATUAN'!$I$6,MATCH(C47,'HARGA SATUAN'!$C$7:$C$1492,0),0)),"",OFFSET('HARGA SATUAN'!$I$6,MATCH(C47,'HARGA SATUAN'!$C$7:$C$1492,0),0))</f>
        <v>0</v>
      </c>
      <c r="H47" s="136" t="str">
        <f ca="1">IF(B47="","",#REF!)</f>
        <v/>
      </c>
      <c r="I47" s="136" t="str">
        <f ca="1">IF(B47="","",#REF!)</f>
        <v/>
      </c>
      <c r="J47" s="136" t="str">
        <f ca="1">IF(B47="","",#REF!)</f>
        <v/>
      </c>
      <c r="K47" s="136" t="str">
        <f ca="1">IF(B47="","",#REF!)</f>
        <v/>
      </c>
      <c r="L47" s="136" t="str">
        <f ca="1">IF(C47="","",#REF!)</f>
        <v/>
      </c>
    </row>
    <row r="48" spans="1:12">
      <c r="A48" s="112">
        <v>37</v>
      </c>
      <c r="B48" s="134" t="str">
        <f t="shared" ca="1" si="0"/>
        <v/>
      </c>
      <c r="C48" s="109" t="str">
        <f t="shared" ca="1" si="1"/>
        <v/>
      </c>
      <c r="D48" s="101" t="str">
        <f ca="1">IF(ISERROR(OFFSET('HARGA SATUAN'!$D$6,MATCH(C48,'HARGA SATUAN'!$C$7:$C$1492,0),0)),"",OFFSET('HARGA SATUAN'!$D$6,MATCH(C48,'HARGA SATUAN'!$C$7:$C$1492,0),0))</f>
        <v/>
      </c>
      <c r="E48" s="101">
        <f ca="1">IF(B48="+","Unit",IF(ISERROR(OFFSET('HARGA SATUAN'!$E$6,MATCH(C48,'HARGA SATUAN'!$C$7:$C$1492,0),0)),"",OFFSET('HARGA SATUAN'!$E$6,MATCH(C48,'HARGA SATUAN'!$C$7:$C$1492,0),0)))</f>
        <v>0</v>
      </c>
      <c r="F48" s="138" t="str">
        <f t="shared" ca="1" si="2"/>
        <v/>
      </c>
      <c r="G48" s="41">
        <f ca="1">IF(ISERROR(OFFSET('HARGA SATUAN'!$I$6,MATCH(C48,'HARGA SATUAN'!$C$7:$C$1492,0),0)),"",OFFSET('HARGA SATUAN'!$I$6,MATCH(C48,'HARGA SATUAN'!$C$7:$C$1492,0),0))</f>
        <v>0</v>
      </c>
      <c r="H48" s="136" t="str">
        <f ca="1">IF(B48="","",#REF!)</f>
        <v/>
      </c>
      <c r="I48" s="136" t="str">
        <f ca="1">IF(B48="","",#REF!)</f>
        <v/>
      </c>
      <c r="J48" s="136" t="str">
        <f ca="1">IF(B48="","",#REF!)</f>
        <v/>
      </c>
      <c r="K48" s="136" t="str">
        <f ca="1">IF(B48="","",#REF!)</f>
        <v/>
      </c>
      <c r="L48" s="136" t="str">
        <f ca="1">IF(C48="","",#REF!)</f>
        <v/>
      </c>
    </row>
    <row r="49" spans="1:12">
      <c r="A49" s="112">
        <v>38</v>
      </c>
      <c r="B49" s="134" t="str">
        <f t="shared" ca="1" si="0"/>
        <v/>
      </c>
      <c r="C49" s="109" t="str">
        <f t="shared" ca="1" si="1"/>
        <v/>
      </c>
      <c r="D49" s="101" t="str">
        <f ca="1">IF(ISERROR(OFFSET('HARGA SATUAN'!$D$6,MATCH(C49,'HARGA SATUAN'!$C$7:$C$1492,0),0)),"",OFFSET('HARGA SATUAN'!$D$6,MATCH(C49,'HARGA SATUAN'!$C$7:$C$1492,0),0))</f>
        <v/>
      </c>
      <c r="E49" s="101">
        <f ca="1">IF(B49="+","Unit",IF(ISERROR(OFFSET('HARGA SATUAN'!$E$6,MATCH(C49,'HARGA SATUAN'!$C$7:$C$1492,0),0)),"",OFFSET('HARGA SATUAN'!$E$6,MATCH(C49,'HARGA SATUAN'!$C$7:$C$1492,0),0)))</f>
        <v>0</v>
      </c>
      <c r="F49" s="138" t="str">
        <f t="shared" ca="1" si="2"/>
        <v/>
      </c>
      <c r="G49" s="41">
        <f ca="1">IF(ISERROR(OFFSET('HARGA SATUAN'!$I$6,MATCH(C49,'HARGA SATUAN'!$C$7:$C$1492,0),0)),"",OFFSET('HARGA SATUAN'!$I$6,MATCH(C49,'HARGA SATUAN'!$C$7:$C$1492,0),0))</f>
        <v>0</v>
      </c>
      <c r="H49" s="136" t="str">
        <f ca="1">IF(B49="","",#REF!)</f>
        <v/>
      </c>
      <c r="I49" s="136" t="str">
        <f ca="1">IF(B49="","",#REF!)</f>
        <v/>
      </c>
      <c r="J49" s="136" t="str">
        <f ca="1">IF(B49="","",#REF!)</f>
        <v/>
      </c>
      <c r="K49" s="136" t="str">
        <f ca="1">IF(B49="","",#REF!)</f>
        <v/>
      </c>
      <c r="L49" s="136" t="str">
        <f ca="1">IF(C49="","",#REF!)</f>
        <v/>
      </c>
    </row>
    <row r="50" spans="1:12">
      <c r="A50" s="112">
        <v>39</v>
      </c>
      <c r="B50" s="134" t="str">
        <f t="shared" ca="1" si="0"/>
        <v/>
      </c>
      <c r="C50" s="109" t="str">
        <f t="shared" ca="1" si="1"/>
        <v/>
      </c>
      <c r="D50" s="101" t="str">
        <f ca="1">IF(ISERROR(OFFSET('HARGA SATUAN'!$D$6,MATCH(C50,'HARGA SATUAN'!$C$7:$C$1492,0),0)),"",OFFSET('HARGA SATUAN'!$D$6,MATCH(C50,'HARGA SATUAN'!$C$7:$C$1492,0),0))</f>
        <v/>
      </c>
      <c r="E50" s="101">
        <f ca="1">IF(B50="+","Unit",IF(ISERROR(OFFSET('HARGA SATUAN'!$E$6,MATCH(C50,'HARGA SATUAN'!$C$7:$C$1492,0),0)),"",OFFSET('HARGA SATUAN'!$E$6,MATCH(C50,'HARGA SATUAN'!$C$7:$C$1492,0),0)))</f>
        <v>0</v>
      </c>
      <c r="F50" s="138" t="str">
        <f t="shared" ca="1" si="2"/>
        <v/>
      </c>
      <c r="G50" s="41">
        <f ca="1">IF(ISERROR(OFFSET('HARGA SATUAN'!$I$6,MATCH(C50,'HARGA SATUAN'!$C$7:$C$1492,0),0)),"",OFFSET('HARGA SATUAN'!$I$6,MATCH(C50,'HARGA SATUAN'!$C$7:$C$1492,0),0))</f>
        <v>0</v>
      </c>
      <c r="H50" s="136" t="str">
        <f ca="1">IF(B50="","",#REF!)</f>
        <v/>
      </c>
      <c r="I50" s="136" t="str">
        <f ca="1">IF(B50="","",#REF!)</f>
        <v/>
      </c>
      <c r="J50" s="136" t="str">
        <f ca="1">IF(B50="","",#REF!)</f>
        <v/>
      </c>
      <c r="K50" s="136" t="str">
        <f ca="1">IF(B50="","",#REF!)</f>
        <v/>
      </c>
      <c r="L50" s="136" t="str">
        <f ca="1">IF(C50="","",#REF!)</f>
        <v/>
      </c>
    </row>
    <row r="51" spans="1:12">
      <c r="A51" s="112">
        <v>40</v>
      </c>
      <c r="B51" s="134" t="str">
        <f t="shared" ca="1" si="0"/>
        <v/>
      </c>
      <c r="C51" s="109" t="str">
        <f t="shared" ca="1" si="1"/>
        <v/>
      </c>
      <c r="D51" s="101" t="str">
        <f ca="1">IF(ISERROR(OFFSET('HARGA SATUAN'!$D$6,MATCH(C51,'HARGA SATUAN'!$C$7:$C$1492,0),0)),"",OFFSET('HARGA SATUAN'!$D$6,MATCH(C51,'HARGA SATUAN'!$C$7:$C$1492,0),0))</f>
        <v/>
      </c>
      <c r="E51" s="101">
        <f ca="1">IF(B51="+","Unit",IF(ISERROR(OFFSET('HARGA SATUAN'!$E$6,MATCH(C51,'HARGA SATUAN'!$C$7:$C$1492,0),0)),"",OFFSET('HARGA SATUAN'!$E$6,MATCH(C51,'HARGA SATUAN'!$C$7:$C$1492,0),0)))</f>
        <v>0</v>
      </c>
      <c r="F51" s="138" t="str">
        <f t="shared" ca="1" si="2"/>
        <v/>
      </c>
      <c r="G51" s="41">
        <f ca="1">IF(ISERROR(OFFSET('HARGA SATUAN'!$I$6,MATCH(C51,'HARGA SATUAN'!$C$7:$C$1492,0),0)),"",OFFSET('HARGA SATUAN'!$I$6,MATCH(C51,'HARGA SATUAN'!$C$7:$C$1492,0),0))</f>
        <v>0</v>
      </c>
      <c r="H51" s="136" t="str">
        <f ca="1">IF(B51="","",#REF!)</f>
        <v/>
      </c>
      <c r="I51" s="136" t="str">
        <f ca="1">IF(B51="","",#REF!)</f>
        <v/>
      </c>
      <c r="J51" s="136" t="str">
        <f ca="1">IF(B51="","",#REF!)</f>
        <v/>
      </c>
      <c r="K51" s="136" t="str">
        <f ca="1">IF(B51="","",#REF!)</f>
        <v/>
      </c>
      <c r="L51" s="136" t="str">
        <f ca="1">IF(C51="","",#REF!)</f>
        <v/>
      </c>
    </row>
    <row r="52" spans="1:12">
      <c r="A52" s="112">
        <v>41</v>
      </c>
      <c r="B52" s="134" t="str">
        <f t="shared" ca="1" si="0"/>
        <v/>
      </c>
      <c r="C52" s="109" t="str">
        <f t="shared" ca="1" si="1"/>
        <v/>
      </c>
      <c r="D52" s="101" t="str">
        <f ca="1">IF(ISERROR(OFFSET('HARGA SATUAN'!$D$6,MATCH(C52,'HARGA SATUAN'!$C$7:$C$1492,0),0)),"",OFFSET('HARGA SATUAN'!$D$6,MATCH(C52,'HARGA SATUAN'!$C$7:$C$1492,0),0))</f>
        <v/>
      </c>
      <c r="E52" s="101">
        <f ca="1">IF(B52="+","Unit",IF(ISERROR(OFFSET('HARGA SATUAN'!$E$6,MATCH(C52,'HARGA SATUAN'!$C$7:$C$1492,0),0)),"",OFFSET('HARGA SATUAN'!$E$6,MATCH(C52,'HARGA SATUAN'!$C$7:$C$1492,0),0)))</f>
        <v>0</v>
      </c>
      <c r="F52" s="138" t="str">
        <f t="shared" ca="1" si="2"/>
        <v/>
      </c>
      <c r="G52" s="41">
        <f ca="1">IF(ISERROR(OFFSET('HARGA SATUAN'!$I$6,MATCH(C52,'HARGA SATUAN'!$C$7:$C$1492,0),0)),"",OFFSET('HARGA SATUAN'!$I$6,MATCH(C52,'HARGA SATUAN'!$C$7:$C$1492,0),0))</f>
        <v>0</v>
      </c>
      <c r="H52" s="136" t="str">
        <f ca="1">IF(B52="","",#REF!)</f>
        <v/>
      </c>
      <c r="I52" s="136" t="str">
        <f ca="1">IF(B52="","",#REF!)</f>
        <v/>
      </c>
      <c r="J52" s="136" t="str">
        <f ca="1">IF(B52="","",#REF!)</f>
        <v/>
      </c>
      <c r="K52" s="136" t="str">
        <f ca="1">IF(B52="","",#REF!)</f>
        <v/>
      </c>
      <c r="L52" s="136" t="str">
        <f ca="1">IF(C52="","",#REF!)</f>
        <v/>
      </c>
    </row>
    <row r="53" spans="1:12">
      <c r="A53" s="112">
        <v>42</v>
      </c>
      <c r="B53" s="134" t="str">
        <f t="shared" ca="1" si="0"/>
        <v/>
      </c>
      <c r="C53" s="109" t="str">
        <f t="shared" ca="1" si="1"/>
        <v/>
      </c>
      <c r="D53" s="101" t="str">
        <f ca="1">IF(ISERROR(OFFSET('HARGA SATUAN'!$D$6,MATCH(C53,'HARGA SATUAN'!$C$7:$C$1492,0),0)),"",OFFSET('HARGA SATUAN'!$D$6,MATCH(C53,'HARGA SATUAN'!$C$7:$C$1492,0),0))</f>
        <v/>
      </c>
      <c r="E53" s="101">
        <f ca="1">IF(B53="+","Unit",IF(ISERROR(OFFSET('HARGA SATUAN'!$E$6,MATCH(C53,'HARGA SATUAN'!$C$7:$C$1492,0),0)),"",OFFSET('HARGA SATUAN'!$E$6,MATCH(C53,'HARGA SATUAN'!$C$7:$C$1492,0),0)))</f>
        <v>0</v>
      </c>
      <c r="F53" s="138" t="str">
        <f t="shared" ca="1" si="2"/>
        <v/>
      </c>
      <c r="G53" s="41">
        <f ca="1">IF(ISERROR(OFFSET('HARGA SATUAN'!$I$6,MATCH(C53,'HARGA SATUAN'!$C$7:$C$1492,0),0)),"",OFFSET('HARGA SATUAN'!$I$6,MATCH(C53,'HARGA SATUAN'!$C$7:$C$1492,0),0))</f>
        <v>0</v>
      </c>
      <c r="H53" s="136" t="str">
        <f ca="1">IF(B53="","",#REF!)</f>
        <v/>
      </c>
      <c r="I53" s="136" t="str">
        <f ca="1">IF(B53="","",#REF!)</f>
        <v/>
      </c>
      <c r="J53" s="136" t="str">
        <f ca="1">IF(B53="","",#REF!)</f>
        <v/>
      </c>
      <c r="K53" s="136" t="str">
        <f ca="1">IF(B53="","",#REF!)</f>
        <v/>
      </c>
      <c r="L53" s="136" t="str">
        <f ca="1">IF(C53="","",#REF!)</f>
        <v/>
      </c>
    </row>
    <row r="54" spans="1:12">
      <c r="A54" s="112">
        <v>43</v>
      </c>
      <c r="B54" s="134" t="str">
        <f t="shared" ca="1" si="0"/>
        <v/>
      </c>
      <c r="C54" s="109" t="str">
        <f t="shared" ca="1" si="1"/>
        <v/>
      </c>
      <c r="D54" s="101" t="str">
        <f ca="1">IF(ISERROR(OFFSET('HARGA SATUAN'!$D$6,MATCH(C54,'HARGA SATUAN'!$C$7:$C$1492,0),0)),"",OFFSET('HARGA SATUAN'!$D$6,MATCH(C54,'HARGA SATUAN'!$C$7:$C$1492,0),0))</f>
        <v/>
      </c>
      <c r="E54" s="101">
        <f ca="1">IF(B54="+","Unit",IF(ISERROR(OFFSET('HARGA SATUAN'!$E$6,MATCH(C54,'HARGA SATUAN'!$C$7:$C$1492,0),0)),"",OFFSET('HARGA SATUAN'!$E$6,MATCH(C54,'HARGA SATUAN'!$C$7:$C$1492,0),0)))</f>
        <v>0</v>
      </c>
      <c r="F54" s="138" t="str">
        <f t="shared" ca="1" si="2"/>
        <v/>
      </c>
      <c r="G54" s="41">
        <f ca="1">IF(ISERROR(OFFSET('HARGA SATUAN'!$I$6,MATCH(C54,'HARGA SATUAN'!$C$7:$C$1492,0),0)),"",OFFSET('HARGA SATUAN'!$I$6,MATCH(C54,'HARGA SATUAN'!$C$7:$C$1492,0),0))</f>
        <v>0</v>
      </c>
      <c r="H54" s="136" t="str">
        <f ca="1">IF(B54="","",#REF!)</f>
        <v/>
      </c>
      <c r="I54" s="136" t="str">
        <f ca="1">IF(B54="","",#REF!)</f>
        <v/>
      </c>
      <c r="J54" s="136" t="str">
        <f ca="1">IF(B54="","",#REF!)</f>
        <v/>
      </c>
      <c r="K54" s="136" t="str">
        <f ca="1">IF(B54="","",#REF!)</f>
        <v/>
      </c>
      <c r="L54" s="136" t="str">
        <f ca="1">IF(C54="","",#REF!)</f>
        <v/>
      </c>
    </row>
    <row r="55" spans="1:12">
      <c r="A55" s="112">
        <v>44</v>
      </c>
      <c r="B55" s="134" t="str">
        <f t="shared" ca="1" si="0"/>
        <v/>
      </c>
      <c r="C55" s="109" t="str">
        <f t="shared" ca="1" si="1"/>
        <v/>
      </c>
      <c r="D55" s="101" t="str">
        <f ca="1">IF(ISERROR(OFFSET('HARGA SATUAN'!$D$6,MATCH(C55,'HARGA SATUAN'!$C$7:$C$1492,0),0)),"",OFFSET('HARGA SATUAN'!$D$6,MATCH(C55,'HARGA SATUAN'!$C$7:$C$1492,0),0))</f>
        <v/>
      </c>
      <c r="E55" s="101">
        <f ca="1">IF(B55="+","Unit",IF(ISERROR(OFFSET('HARGA SATUAN'!$E$6,MATCH(C55,'HARGA SATUAN'!$C$7:$C$1492,0),0)),"",OFFSET('HARGA SATUAN'!$E$6,MATCH(C55,'HARGA SATUAN'!$C$7:$C$1492,0),0)))</f>
        <v>0</v>
      </c>
      <c r="F55" s="138" t="str">
        <f t="shared" ca="1" si="2"/>
        <v/>
      </c>
      <c r="G55" s="41">
        <f ca="1">IF(ISERROR(OFFSET('HARGA SATUAN'!$I$6,MATCH(C55,'HARGA SATUAN'!$C$7:$C$1492,0),0)),"",OFFSET('HARGA SATUAN'!$I$6,MATCH(C55,'HARGA SATUAN'!$C$7:$C$1492,0),0))</f>
        <v>0</v>
      </c>
      <c r="H55" s="136" t="str">
        <f ca="1">IF(B55="","",#REF!)</f>
        <v/>
      </c>
      <c r="I55" s="136" t="str">
        <f ca="1">IF(B55="","",#REF!)</f>
        <v/>
      </c>
      <c r="J55" s="136" t="str">
        <f ca="1">IF(B55="","",#REF!)</f>
        <v/>
      </c>
      <c r="K55" s="136" t="str">
        <f ca="1">IF(B55="","",#REF!)</f>
        <v/>
      </c>
      <c r="L55" s="136" t="str">
        <f ca="1">IF(C55="","",#REF!)</f>
        <v/>
      </c>
    </row>
    <row r="56" spans="1:12">
      <c r="A56" s="112">
        <v>45</v>
      </c>
      <c r="B56" s="134" t="str">
        <f t="shared" ca="1" si="0"/>
        <v/>
      </c>
      <c r="C56" s="109" t="str">
        <f t="shared" ca="1" si="1"/>
        <v/>
      </c>
      <c r="D56" s="101" t="str">
        <f ca="1">IF(ISERROR(OFFSET('HARGA SATUAN'!$D$6,MATCH(C56,'HARGA SATUAN'!$C$7:$C$1492,0),0)),"",OFFSET('HARGA SATUAN'!$D$6,MATCH(C56,'HARGA SATUAN'!$C$7:$C$1492,0),0))</f>
        <v/>
      </c>
      <c r="E56" s="101">
        <f ca="1">IF(B56="+","Unit",IF(ISERROR(OFFSET('HARGA SATUAN'!$E$6,MATCH(C56,'HARGA SATUAN'!$C$7:$C$1492,0),0)),"",OFFSET('HARGA SATUAN'!$E$6,MATCH(C56,'HARGA SATUAN'!$C$7:$C$1492,0),0)))</f>
        <v>0</v>
      </c>
      <c r="F56" s="138" t="str">
        <f t="shared" ca="1" si="2"/>
        <v/>
      </c>
      <c r="G56" s="41">
        <f ca="1">IF(ISERROR(OFFSET('HARGA SATUAN'!$I$6,MATCH(C56,'HARGA SATUAN'!$C$7:$C$1492,0),0)),"",OFFSET('HARGA SATUAN'!$I$6,MATCH(C56,'HARGA SATUAN'!$C$7:$C$1492,0),0))</f>
        <v>0</v>
      </c>
      <c r="H56" s="136" t="str">
        <f ca="1">IF(B56="","",#REF!)</f>
        <v/>
      </c>
      <c r="I56" s="136" t="str">
        <f ca="1">IF(B56="","",#REF!)</f>
        <v/>
      </c>
      <c r="J56" s="136" t="str">
        <f ca="1">IF(B56="","",#REF!)</f>
        <v/>
      </c>
      <c r="K56" s="136" t="str">
        <f ca="1">IF(B56="","",#REF!)</f>
        <v/>
      </c>
      <c r="L56" s="136" t="str">
        <f ca="1">IF(C56="","",#REF!)</f>
        <v/>
      </c>
    </row>
    <row r="57" spans="1:12">
      <c r="A57" s="112">
        <v>46</v>
      </c>
      <c r="B57" s="134" t="str">
        <f t="shared" ca="1" si="0"/>
        <v/>
      </c>
      <c r="C57" s="109" t="str">
        <f t="shared" ca="1" si="1"/>
        <v/>
      </c>
      <c r="D57" s="101" t="str">
        <f ca="1">IF(ISERROR(OFFSET('HARGA SATUAN'!$D$6,MATCH(C57,'HARGA SATUAN'!$C$7:$C$1492,0),0)),"",OFFSET('HARGA SATUAN'!$D$6,MATCH(C57,'HARGA SATUAN'!$C$7:$C$1492,0),0))</f>
        <v/>
      </c>
      <c r="E57" s="101">
        <f ca="1">IF(B57="+","Unit",IF(ISERROR(OFFSET('HARGA SATUAN'!$E$6,MATCH(C57,'HARGA SATUAN'!$C$7:$C$1492,0),0)),"",OFFSET('HARGA SATUAN'!$E$6,MATCH(C57,'HARGA SATUAN'!$C$7:$C$1492,0),0)))</f>
        <v>0</v>
      </c>
      <c r="F57" s="138" t="str">
        <f t="shared" ca="1" si="2"/>
        <v/>
      </c>
      <c r="G57" s="41">
        <f ca="1">IF(ISERROR(OFFSET('HARGA SATUAN'!$I$6,MATCH(C57,'HARGA SATUAN'!$C$7:$C$1492,0),0)),"",OFFSET('HARGA SATUAN'!$I$6,MATCH(C57,'HARGA SATUAN'!$C$7:$C$1492,0),0))</f>
        <v>0</v>
      </c>
      <c r="H57" s="136" t="str">
        <f ca="1">IF(B57="","",#REF!)</f>
        <v/>
      </c>
      <c r="I57" s="136" t="str">
        <f ca="1">IF(B57="","",#REF!)</f>
        <v/>
      </c>
      <c r="J57" s="136" t="str">
        <f ca="1">IF(B57="","",#REF!)</f>
        <v/>
      </c>
      <c r="K57" s="136" t="str">
        <f ca="1">IF(B57="","",#REF!)</f>
        <v/>
      </c>
      <c r="L57" s="136" t="str">
        <f ca="1">IF(C57="","",#REF!)</f>
        <v/>
      </c>
    </row>
    <row r="58" spans="1:12">
      <c r="A58" s="112">
        <v>47</v>
      </c>
      <c r="B58" s="134" t="str">
        <f t="shared" ca="1" si="0"/>
        <v/>
      </c>
      <c r="C58" s="109" t="str">
        <f t="shared" ca="1" si="1"/>
        <v/>
      </c>
      <c r="D58" s="101" t="str">
        <f ca="1">IF(ISERROR(OFFSET('HARGA SATUAN'!$D$6,MATCH(C58,'HARGA SATUAN'!$C$7:$C$1492,0),0)),"",OFFSET('HARGA SATUAN'!$D$6,MATCH(C58,'HARGA SATUAN'!$C$7:$C$1492,0),0))</f>
        <v/>
      </c>
      <c r="E58" s="101">
        <f ca="1">IF(B58="+","Unit",IF(ISERROR(OFFSET('HARGA SATUAN'!$E$6,MATCH(C58,'HARGA SATUAN'!$C$7:$C$1492,0),0)),"",OFFSET('HARGA SATUAN'!$E$6,MATCH(C58,'HARGA SATUAN'!$C$7:$C$1492,0),0)))</f>
        <v>0</v>
      </c>
      <c r="F58" s="138" t="str">
        <f t="shared" ca="1" si="2"/>
        <v/>
      </c>
      <c r="G58" s="41">
        <f ca="1">IF(ISERROR(OFFSET('HARGA SATUAN'!$I$6,MATCH(C58,'HARGA SATUAN'!$C$7:$C$1492,0),0)),"",OFFSET('HARGA SATUAN'!$I$6,MATCH(C58,'HARGA SATUAN'!$C$7:$C$1492,0),0))</f>
        <v>0</v>
      </c>
      <c r="H58" s="136" t="str">
        <f ca="1">IF(B58="","",#REF!)</f>
        <v/>
      </c>
      <c r="I58" s="136" t="str">
        <f ca="1">IF(B58="","",#REF!)</f>
        <v/>
      </c>
      <c r="J58" s="136" t="str">
        <f ca="1">IF(B58="","",#REF!)</f>
        <v/>
      </c>
      <c r="K58" s="136" t="str">
        <f ca="1">IF(B58="","",#REF!)</f>
        <v/>
      </c>
      <c r="L58" s="136" t="str">
        <f ca="1">IF(C58="","",#REF!)</f>
        <v/>
      </c>
    </row>
    <row r="59" spans="1:12">
      <c r="A59" s="112">
        <v>48</v>
      </c>
      <c r="B59" s="134" t="str">
        <f t="shared" ca="1" si="0"/>
        <v/>
      </c>
      <c r="C59" s="109" t="str">
        <f t="shared" ca="1" si="1"/>
        <v/>
      </c>
      <c r="D59" s="101" t="str">
        <f ca="1">IF(ISERROR(OFFSET('HARGA SATUAN'!$D$6,MATCH(C59,'HARGA SATUAN'!$C$7:$C$1492,0),0)),"",OFFSET('HARGA SATUAN'!$D$6,MATCH(C59,'HARGA SATUAN'!$C$7:$C$1492,0),0))</f>
        <v/>
      </c>
      <c r="E59" s="101">
        <f ca="1">IF(B59="+","Unit",IF(ISERROR(OFFSET('HARGA SATUAN'!$E$6,MATCH(C59,'HARGA SATUAN'!$C$7:$C$1492,0),0)),"",OFFSET('HARGA SATUAN'!$E$6,MATCH(C59,'HARGA SATUAN'!$C$7:$C$1492,0),0)))</f>
        <v>0</v>
      </c>
      <c r="F59" s="138" t="str">
        <f t="shared" ca="1" si="2"/>
        <v/>
      </c>
      <c r="G59" s="41">
        <f ca="1">IF(ISERROR(OFFSET('HARGA SATUAN'!$I$6,MATCH(C59,'HARGA SATUAN'!$C$7:$C$1492,0),0)),"",OFFSET('HARGA SATUAN'!$I$6,MATCH(C59,'HARGA SATUAN'!$C$7:$C$1492,0),0))</f>
        <v>0</v>
      </c>
      <c r="H59" s="136" t="str">
        <f ca="1">IF(B59="","",#REF!)</f>
        <v/>
      </c>
      <c r="I59" s="136" t="str">
        <f ca="1">IF(B59="","",#REF!)</f>
        <v/>
      </c>
      <c r="J59" s="136" t="str">
        <f ca="1">IF(B59="","",#REF!)</f>
        <v/>
      </c>
      <c r="K59" s="136" t="str">
        <f ca="1">IF(B59="","",#REF!)</f>
        <v/>
      </c>
      <c r="L59" s="136" t="str">
        <f ca="1">IF(C59="","",#REF!)</f>
        <v/>
      </c>
    </row>
    <row r="60" spans="1:12">
      <c r="A60" s="112">
        <v>49</v>
      </c>
      <c r="B60" s="134" t="str">
        <f t="shared" ca="1" si="0"/>
        <v/>
      </c>
      <c r="C60" s="109" t="str">
        <f t="shared" ca="1" si="1"/>
        <v/>
      </c>
      <c r="D60" s="101" t="str">
        <f ca="1">IF(ISERROR(OFFSET('HARGA SATUAN'!$D$6,MATCH(C60,'HARGA SATUAN'!$C$7:$C$1492,0),0)),"",OFFSET('HARGA SATUAN'!$D$6,MATCH(C60,'HARGA SATUAN'!$C$7:$C$1492,0),0))</f>
        <v/>
      </c>
      <c r="E60" s="101">
        <f ca="1">IF(B60="+","Unit",IF(ISERROR(OFFSET('HARGA SATUAN'!$E$6,MATCH(C60,'HARGA SATUAN'!$C$7:$C$1492,0),0)),"",OFFSET('HARGA SATUAN'!$E$6,MATCH(C60,'HARGA SATUAN'!$C$7:$C$1492,0),0)))</f>
        <v>0</v>
      </c>
      <c r="F60" s="138" t="str">
        <f t="shared" ca="1" si="2"/>
        <v/>
      </c>
      <c r="G60" s="41">
        <f ca="1">IF(ISERROR(OFFSET('HARGA SATUAN'!$I$6,MATCH(C60,'HARGA SATUAN'!$C$7:$C$1492,0),0)),"",OFFSET('HARGA SATUAN'!$I$6,MATCH(C60,'HARGA SATUAN'!$C$7:$C$1492,0),0))</f>
        <v>0</v>
      </c>
      <c r="H60" s="136" t="str">
        <f ca="1">IF(B60="","",#REF!)</f>
        <v/>
      </c>
      <c r="I60" s="136" t="str">
        <f ca="1">IF(B60="","",#REF!)</f>
        <v/>
      </c>
      <c r="J60" s="136" t="str">
        <f ca="1">IF(B60="","",#REF!)</f>
        <v/>
      </c>
      <c r="K60" s="136" t="str">
        <f ca="1">IF(B60="","",#REF!)</f>
        <v/>
      </c>
      <c r="L60" s="136" t="str">
        <f ca="1">IF(C60="","",#REF!)</f>
        <v/>
      </c>
    </row>
    <row r="61" spans="1:12">
      <c r="A61" s="112">
        <v>50</v>
      </c>
      <c r="B61" s="134" t="str">
        <f t="shared" ca="1" si="0"/>
        <v/>
      </c>
      <c r="C61" s="109" t="str">
        <f t="shared" ca="1" si="1"/>
        <v/>
      </c>
      <c r="D61" s="101" t="str">
        <f ca="1">IF(ISERROR(OFFSET('HARGA SATUAN'!$D$6,MATCH(C61,'HARGA SATUAN'!$C$7:$C$1492,0),0)),"",OFFSET('HARGA SATUAN'!$D$6,MATCH(C61,'HARGA SATUAN'!$C$7:$C$1492,0),0))</f>
        <v/>
      </c>
      <c r="E61" s="101">
        <f ca="1">IF(B61="+","Unit",IF(ISERROR(OFFSET('HARGA SATUAN'!$E$6,MATCH(C61,'HARGA SATUAN'!$C$7:$C$1492,0),0)),"",OFFSET('HARGA SATUAN'!$E$6,MATCH(C61,'HARGA SATUAN'!$C$7:$C$1492,0),0)))</f>
        <v>0</v>
      </c>
      <c r="F61" s="138" t="str">
        <f t="shared" ca="1" si="2"/>
        <v/>
      </c>
      <c r="G61" s="41">
        <f ca="1">IF(ISERROR(OFFSET('HARGA SATUAN'!$I$6,MATCH(C61,'HARGA SATUAN'!$C$7:$C$1492,0),0)),"",OFFSET('HARGA SATUAN'!$I$6,MATCH(C61,'HARGA SATUAN'!$C$7:$C$1492,0),0))</f>
        <v>0</v>
      </c>
      <c r="H61" s="136" t="str">
        <f ca="1">IF(B61="","",#REF!)</f>
        <v/>
      </c>
      <c r="I61" s="136" t="str">
        <f ca="1">IF(B61="","",#REF!)</f>
        <v/>
      </c>
      <c r="J61" s="136" t="str">
        <f ca="1">IF(B61="","",#REF!)</f>
        <v/>
      </c>
      <c r="K61" s="136" t="str">
        <f ca="1">IF(B61="","",#REF!)</f>
        <v/>
      </c>
      <c r="L61" s="136" t="str">
        <f ca="1">IF(C61="","",#REF!)</f>
        <v/>
      </c>
    </row>
    <row r="62" spans="1:12">
      <c r="A62" s="112">
        <v>51</v>
      </c>
      <c r="B62" s="134" t="str">
        <f t="shared" ca="1" si="0"/>
        <v/>
      </c>
      <c r="C62" s="109" t="str">
        <f t="shared" ca="1" si="1"/>
        <v/>
      </c>
      <c r="D62" s="101" t="str">
        <f ca="1">IF(ISERROR(OFFSET('HARGA SATUAN'!$D$6,MATCH(C62,'HARGA SATUAN'!$C$7:$C$1492,0),0)),"",OFFSET('HARGA SATUAN'!$D$6,MATCH(C62,'HARGA SATUAN'!$C$7:$C$1492,0),0))</f>
        <v/>
      </c>
      <c r="E62" s="101">
        <f ca="1">IF(B62="+","Unit",IF(ISERROR(OFFSET('HARGA SATUAN'!$E$6,MATCH(C62,'HARGA SATUAN'!$C$7:$C$1492,0),0)),"",OFFSET('HARGA SATUAN'!$E$6,MATCH(C62,'HARGA SATUAN'!$C$7:$C$1492,0),0)))</f>
        <v>0</v>
      </c>
      <c r="F62" s="138" t="str">
        <f t="shared" ca="1" si="2"/>
        <v/>
      </c>
      <c r="G62" s="41">
        <f ca="1">IF(ISERROR(OFFSET('HARGA SATUAN'!$I$6,MATCH(C62,'HARGA SATUAN'!$C$7:$C$1492,0),0)),"",OFFSET('HARGA SATUAN'!$I$6,MATCH(C62,'HARGA SATUAN'!$C$7:$C$1492,0),0))</f>
        <v>0</v>
      </c>
      <c r="H62" s="136" t="str">
        <f ca="1">IF(B62="","",#REF!)</f>
        <v/>
      </c>
      <c r="I62" s="136" t="str">
        <f ca="1">IF(B62="","",#REF!)</f>
        <v/>
      </c>
      <c r="J62" s="136" t="str">
        <f ca="1">IF(B62="","",#REF!)</f>
        <v/>
      </c>
      <c r="K62" s="136" t="str">
        <f ca="1">IF(B62="","",#REF!)</f>
        <v/>
      </c>
      <c r="L62" s="136" t="str">
        <f ca="1">IF(C62="","",#REF!)</f>
        <v/>
      </c>
    </row>
    <row r="63" spans="1:12">
      <c r="A63" s="112">
        <v>52</v>
      </c>
      <c r="B63" s="134" t="str">
        <f t="shared" ca="1" si="0"/>
        <v/>
      </c>
      <c r="C63" s="109" t="str">
        <f t="shared" ca="1" si="1"/>
        <v/>
      </c>
      <c r="D63" s="101" t="str">
        <f ca="1">IF(ISERROR(OFFSET('HARGA SATUAN'!$D$6,MATCH(C63,'HARGA SATUAN'!$C$7:$C$1492,0),0)),"",OFFSET('HARGA SATUAN'!$D$6,MATCH(C63,'HARGA SATUAN'!$C$7:$C$1492,0),0))</f>
        <v/>
      </c>
      <c r="E63" s="101">
        <f ca="1">IF(B63="+","Unit",IF(ISERROR(OFFSET('HARGA SATUAN'!$E$6,MATCH(C63,'HARGA SATUAN'!$C$7:$C$1492,0),0)),"",OFFSET('HARGA SATUAN'!$E$6,MATCH(C63,'HARGA SATUAN'!$C$7:$C$1492,0),0)))</f>
        <v>0</v>
      </c>
      <c r="F63" s="138" t="str">
        <f t="shared" ca="1" si="2"/>
        <v/>
      </c>
      <c r="G63" s="41">
        <f ca="1">IF(ISERROR(OFFSET('HARGA SATUAN'!$I$6,MATCH(C63,'HARGA SATUAN'!$C$7:$C$1492,0),0)),"",OFFSET('HARGA SATUAN'!$I$6,MATCH(C63,'HARGA SATUAN'!$C$7:$C$1492,0),0))</f>
        <v>0</v>
      </c>
      <c r="H63" s="136" t="str">
        <f ca="1">IF(B63="","",#REF!)</f>
        <v/>
      </c>
      <c r="I63" s="136" t="str">
        <f ca="1">IF(B63="","",#REF!)</f>
        <v/>
      </c>
      <c r="J63" s="136" t="str">
        <f ca="1">IF(B63="","",#REF!)</f>
        <v/>
      </c>
      <c r="K63" s="136" t="str">
        <f ca="1">IF(B63="","",#REF!)</f>
        <v/>
      </c>
      <c r="L63" s="136" t="str">
        <f ca="1">IF(C63="","",#REF!)</f>
        <v/>
      </c>
    </row>
    <row r="64" spans="1:12">
      <c r="A64" s="112">
        <v>53</v>
      </c>
      <c r="B64" s="134" t="str">
        <f t="shared" ca="1" si="0"/>
        <v/>
      </c>
      <c r="C64" s="109" t="str">
        <f t="shared" ca="1" si="1"/>
        <v/>
      </c>
      <c r="D64" s="101" t="str">
        <f ca="1">IF(ISERROR(OFFSET('HARGA SATUAN'!$D$6,MATCH(C64,'HARGA SATUAN'!$C$7:$C$1492,0),0)),"",OFFSET('HARGA SATUAN'!$D$6,MATCH(C64,'HARGA SATUAN'!$C$7:$C$1492,0),0))</f>
        <v/>
      </c>
      <c r="E64" s="101">
        <f ca="1">IF(B64="+","Unit",IF(ISERROR(OFFSET('HARGA SATUAN'!$E$6,MATCH(C64,'HARGA SATUAN'!$C$7:$C$1492,0),0)),"",OFFSET('HARGA SATUAN'!$E$6,MATCH(C64,'HARGA SATUAN'!$C$7:$C$1492,0),0)))</f>
        <v>0</v>
      </c>
      <c r="F64" s="138" t="str">
        <f t="shared" ca="1" si="2"/>
        <v/>
      </c>
      <c r="G64" s="41">
        <f ca="1">IF(ISERROR(OFFSET('HARGA SATUAN'!$I$6,MATCH(C64,'HARGA SATUAN'!$C$7:$C$1492,0),0)),"",OFFSET('HARGA SATUAN'!$I$6,MATCH(C64,'HARGA SATUAN'!$C$7:$C$1492,0),0))</f>
        <v>0</v>
      </c>
      <c r="H64" s="136" t="str">
        <f ca="1">IF(B64="","",#REF!)</f>
        <v/>
      </c>
      <c r="I64" s="136" t="str">
        <f ca="1">IF(B64="","",#REF!)</f>
        <v/>
      </c>
      <c r="J64" s="136" t="str">
        <f ca="1">IF(B64="","",#REF!)</f>
        <v/>
      </c>
      <c r="K64" s="136" t="str">
        <f ca="1">IF(B64="","",#REF!)</f>
        <v/>
      </c>
      <c r="L64" s="136" t="str">
        <f ca="1">IF(C64="","",#REF!)</f>
        <v/>
      </c>
    </row>
    <row r="65" spans="1:12">
      <c r="A65" s="112">
        <v>54</v>
      </c>
      <c r="B65" s="134" t="str">
        <f t="shared" ca="1" si="0"/>
        <v/>
      </c>
      <c r="C65" s="109" t="str">
        <f t="shared" ca="1" si="1"/>
        <v/>
      </c>
      <c r="D65" s="101" t="str">
        <f ca="1">IF(ISERROR(OFFSET('HARGA SATUAN'!$D$6,MATCH(C65,'HARGA SATUAN'!$C$7:$C$1492,0),0)),"",OFFSET('HARGA SATUAN'!$D$6,MATCH(C65,'HARGA SATUAN'!$C$7:$C$1492,0),0))</f>
        <v/>
      </c>
      <c r="E65" s="101">
        <f ca="1">IF(B65="+","Unit",IF(ISERROR(OFFSET('HARGA SATUAN'!$E$6,MATCH(C65,'HARGA SATUAN'!$C$7:$C$1492,0),0)),"",OFFSET('HARGA SATUAN'!$E$6,MATCH(C65,'HARGA SATUAN'!$C$7:$C$1492,0),0)))</f>
        <v>0</v>
      </c>
      <c r="F65" s="138" t="str">
        <f t="shared" ca="1" si="2"/>
        <v/>
      </c>
      <c r="G65" s="41">
        <f ca="1">IF(ISERROR(OFFSET('HARGA SATUAN'!$I$6,MATCH(C65,'HARGA SATUAN'!$C$7:$C$1492,0),0)),"",OFFSET('HARGA SATUAN'!$I$6,MATCH(C65,'HARGA SATUAN'!$C$7:$C$1492,0),0))</f>
        <v>0</v>
      </c>
      <c r="H65" s="136" t="str">
        <f ca="1">IF(B65="","",#REF!)</f>
        <v/>
      </c>
      <c r="I65" s="136" t="str">
        <f ca="1">IF(B65="","",#REF!)</f>
        <v/>
      </c>
      <c r="J65" s="136" t="str">
        <f ca="1">IF(B65="","",#REF!)</f>
        <v/>
      </c>
      <c r="K65" s="136" t="str">
        <f ca="1">IF(B65="","",#REF!)</f>
        <v/>
      </c>
      <c r="L65" s="136" t="str">
        <f ca="1">IF(C65="","",#REF!)</f>
        <v/>
      </c>
    </row>
    <row r="66" spans="1:12">
      <c r="A66" s="112">
        <v>55</v>
      </c>
      <c r="B66" s="134" t="str">
        <f t="shared" ca="1" si="0"/>
        <v/>
      </c>
      <c r="C66" s="109" t="str">
        <f t="shared" ca="1" si="1"/>
        <v/>
      </c>
      <c r="D66" s="101" t="str">
        <f ca="1">IF(ISERROR(OFFSET('HARGA SATUAN'!$D$6,MATCH(C66,'HARGA SATUAN'!$C$7:$C$1492,0),0)),"",OFFSET('HARGA SATUAN'!$D$6,MATCH(C66,'HARGA SATUAN'!$C$7:$C$1492,0),0))</f>
        <v/>
      </c>
      <c r="E66" s="101">
        <f ca="1">IF(B66="+","Unit",IF(ISERROR(OFFSET('HARGA SATUAN'!$E$6,MATCH(C66,'HARGA SATUAN'!$C$7:$C$1492,0),0)),"",OFFSET('HARGA SATUAN'!$E$6,MATCH(C66,'HARGA SATUAN'!$C$7:$C$1492,0),0)))</f>
        <v>0</v>
      </c>
      <c r="F66" s="138" t="str">
        <f t="shared" ca="1" si="2"/>
        <v/>
      </c>
      <c r="G66" s="41">
        <f ca="1">IF(ISERROR(OFFSET('HARGA SATUAN'!$I$6,MATCH(C66,'HARGA SATUAN'!$C$7:$C$1492,0),0)),"",OFFSET('HARGA SATUAN'!$I$6,MATCH(C66,'HARGA SATUAN'!$C$7:$C$1492,0),0))</f>
        <v>0</v>
      </c>
      <c r="H66" s="136" t="str">
        <f ca="1">IF(B66="","",#REF!)</f>
        <v/>
      </c>
      <c r="I66" s="136" t="str">
        <f ca="1">IF(B66="","",#REF!)</f>
        <v/>
      </c>
      <c r="J66" s="136" t="str">
        <f ca="1">IF(B66="","",#REF!)</f>
        <v/>
      </c>
      <c r="K66" s="136" t="str">
        <f ca="1">IF(B66="","",#REF!)</f>
        <v/>
      </c>
      <c r="L66" s="136" t="str">
        <f ca="1">IF(C66="","",#REF!)</f>
        <v/>
      </c>
    </row>
    <row r="67" spans="1:12">
      <c r="A67" s="112">
        <v>56</v>
      </c>
      <c r="B67" s="134" t="str">
        <f t="shared" ca="1" si="0"/>
        <v/>
      </c>
      <c r="C67" s="109" t="str">
        <f t="shared" ca="1" si="1"/>
        <v/>
      </c>
      <c r="D67" s="101" t="str">
        <f ca="1">IF(ISERROR(OFFSET('HARGA SATUAN'!$D$6,MATCH(C67,'HARGA SATUAN'!$C$7:$C$1492,0),0)),"",OFFSET('HARGA SATUAN'!$D$6,MATCH(C67,'HARGA SATUAN'!$C$7:$C$1492,0),0))</f>
        <v/>
      </c>
      <c r="E67" s="101">
        <f ca="1">IF(B67="+","Unit",IF(ISERROR(OFFSET('HARGA SATUAN'!$E$6,MATCH(C67,'HARGA SATUAN'!$C$7:$C$1492,0),0)),"",OFFSET('HARGA SATUAN'!$E$6,MATCH(C67,'HARGA SATUAN'!$C$7:$C$1492,0),0)))</f>
        <v>0</v>
      </c>
      <c r="F67" s="138" t="str">
        <f t="shared" ca="1" si="2"/>
        <v/>
      </c>
      <c r="G67" s="41">
        <f ca="1">IF(ISERROR(OFFSET('HARGA SATUAN'!$I$6,MATCH(C67,'HARGA SATUAN'!$C$7:$C$1492,0),0)),"",OFFSET('HARGA SATUAN'!$I$6,MATCH(C67,'HARGA SATUAN'!$C$7:$C$1492,0),0))</f>
        <v>0</v>
      </c>
      <c r="H67" s="136" t="str">
        <f ca="1">IF(B67="","",#REF!)</f>
        <v/>
      </c>
      <c r="I67" s="136" t="str">
        <f ca="1">IF(B67="","",#REF!)</f>
        <v/>
      </c>
      <c r="J67" s="136" t="str">
        <f ca="1">IF(B67="","",#REF!)</f>
        <v/>
      </c>
      <c r="K67" s="136" t="str">
        <f ca="1">IF(B67="","",#REF!)</f>
        <v/>
      </c>
      <c r="L67" s="136" t="str">
        <f ca="1">IF(C67="","",#REF!)</f>
        <v/>
      </c>
    </row>
    <row r="68" spans="1:12">
      <c r="A68" s="112">
        <v>57</v>
      </c>
      <c r="B68" s="134" t="str">
        <f t="shared" ca="1" si="0"/>
        <v/>
      </c>
      <c r="C68" s="109" t="str">
        <f t="shared" ca="1" si="1"/>
        <v/>
      </c>
      <c r="D68" s="101" t="str">
        <f ca="1">IF(ISERROR(OFFSET('HARGA SATUAN'!$D$6,MATCH(C68,'HARGA SATUAN'!$C$7:$C$1492,0),0)),"",OFFSET('HARGA SATUAN'!$D$6,MATCH(C68,'HARGA SATUAN'!$C$7:$C$1492,0),0))</f>
        <v/>
      </c>
      <c r="E68" s="101">
        <f ca="1">IF(B68="+","Unit",IF(ISERROR(OFFSET('HARGA SATUAN'!$E$6,MATCH(C68,'HARGA SATUAN'!$C$7:$C$1492,0),0)),"",OFFSET('HARGA SATUAN'!$E$6,MATCH(C68,'HARGA SATUAN'!$C$7:$C$1492,0),0)))</f>
        <v>0</v>
      </c>
      <c r="F68" s="138" t="str">
        <f t="shared" ca="1" si="2"/>
        <v/>
      </c>
      <c r="G68" s="41">
        <f ca="1">IF(ISERROR(OFFSET('HARGA SATUAN'!$I$6,MATCH(C68,'HARGA SATUAN'!$C$7:$C$1492,0),0)),"",OFFSET('HARGA SATUAN'!$I$6,MATCH(C68,'HARGA SATUAN'!$C$7:$C$1492,0),0))</f>
        <v>0</v>
      </c>
      <c r="H68" s="136" t="str">
        <f ca="1">IF(B68="","",#REF!)</f>
        <v/>
      </c>
      <c r="I68" s="136" t="str">
        <f ca="1">IF(B68="","",#REF!)</f>
        <v/>
      </c>
      <c r="J68" s="136" t="str">
        <f ca="1">IF(B68="","",#REF!)</f>
        <v/>
      </c>
      <c r="K68" s="136" t="str">
        <f ca="1">IF(B68="","",#REF!)</f>
        <v/>
      </c>
      <c r="L68" s="136" t="str">
        <f ca="1">IF(C68="","",#REF!)</f>
        <v/>
      </c>
    </row>
    <row r="69" spans="1:12">
      <c r="A69" s="112">
        <v>58</v>
      </c>
      <c r="B69" s="134" t="str">
        <f t="shared" ca="1" si="0"/>
        <v/>
      </c>
      <c r="C69" s="109" t="str">
        <f t="shared" ca="1" si="1"/>
        <v/>
      </c>
      <c r="D69" s="101" t="str">
        <f ca="1">IF(ISERROR(OFFSET('HARGA SATUAN'!$D$6,MATCH(C69,'HARGA SATUAN'!$C$7:$C$1492,0),0)),"",OFFSET('HARGA SATUAN'!$D$6,MATCH(C69,'HARGA SATUAN'!$C$7:$C$1492,0),0))</f>
        <v/>
      </c>
      <c r="E69" s="101">
        <f ca="1">IF(B69="+","Unit",IF(ISERROR(OFFSET('HARGA SATUAN'!$E$6,MATCH(C69,'HARGA SATUAN'!$C$7:$C$1492,0),0)),"",OFFSET('HARGA SATUAN'!$E$6,MATCH(C69,'HARGA SATUAN'!$C$7:$C$1492,0),0)))</f>
        <v>0</v>
      </c>
      <c r="F69" s="138" t="str">
        <f t="shared" ca="1" si="2"/>
        <v/>
      </c>
      <c r="G69" s="41">
        <f ca="1">IF(ISERROR(OFFSET('HARGA SATUAN'!$I$6,MATCH(C69,'HARGA SATUAN'!$C$7:$C$1492,0),0)),"",OFFSET('HARGA SATUAN'!$I$6,MATCH(C69,'HARGA SATUAN'!$C$7:$C$1492,0),0))</f>
        <v>0</v>
      </c>
      <c r="H69" s="136" t="str">
        <f ca="1">IF(B69="","",#REF!)</f>
        <v/>
      </c>
      <c r="I69" s="136" t="str">
        <f ca="1">IF(B69="","",#REF!)</f>
        <v/>
      </c>
      <c r="J69" s="136" t="str">
        <f ca="1">IF(B69="","",#REF!)</f>
        <v/>
      </c>
      <c r="K69" s="136" t="str">
        <f ca="1">IF(B69="","",#REF!)</f>
        <v/>
      </c>
      <c r="L69" s="136" t="str">
        <f ca="1">IF(C69="","",#REF!)</f>
        <v/>
      </c>
    </row>
    <row r="70" spans="1:12">
      <c r="A70" s="112">
        <v>59</v>
      </c>
      <c r="B70" s="134" t="str">
        <f t="shared" ca="1" si="0"/>
        <v/>
      </c>
      <c r="C70" s="109" t="str">
        <f t="shared" ca="1" si="1"/>
        <v/>
      </c>
      <c r="D70" s="101" t="str">
        <f ca="1">IF(ISERROR(OFFSET('HARGA SATUAN'!$D$6,MATCH(C70,'HARGA SATUAN'!$C$7:$C$1492,0),0)),"",OFFSET('HARGA SATUAN'!$D$6,MATCH(C70,'HARGA SATUAN'!$C$7:$C$1492,0),0))</f>
        <v/>
      </c>
      <c r="E70" s="101">
        <f ca="1">IF(B70="+","Unit",IF(ISERROR(OFFSET('HARGA SATUAN'!$E$6,MATCH(C70,'HARGA SATUAN'!$C$7:$C$1492,0),0)),"",OFFSET('HARGA SATUAN'!$E$6,MATCH(C70,'HARGA SATUAN'!$C$7:$C$1492,0),0)))</f>
        <v>0</v>
      </c>
      <c r="F70" s="138" t="str">
        <f t="shared" ca="1" si="2"/>
        <v/>
      </c>
      <c r="G70" s="41">
        <f ca="1">IF(ISERROR(OFFSET('HARGA SATUAN'!$I$6,MATCH(C70,'HARGA SATUAN'!$C$7:$C$1492,0),0)),"",OFFSET('HARGA SATUAN'!$I$6,MATCH(C70,'HARGA SATUAN'!$C$7:$C$1492,0),0))</f>
        <v>0</v>
      </c>
      <c r="H70" s="136" t="str">
        <f ca="1">IF(B70="","",#REF!)</f>
        <v/>
      </c>
      <c r="I70" s="136" t="str">
        <f ca="1">IF(B70="","",#REF!)</f>
        <v/>
      </c>
      <c r="J70" s="136" t="str">
        <f ca="1">IF(B70="","",#REF!)</f>
        <v/>
      </c>
      <c r="K70" s="136" t="str">
        <f ca="1">IF(B70="","",#REF!)</f>
        <v/>
      </c>
      <c r="L70" s="136" t="str">
        <f ca="1">IF(C70="","",#REF!)</f>
        <v/>
      </c>
    </row>
    <row r="71" spans="1:12">
      <c r="A71" s="112">
        <v>60</v>
      </c>
      <c r="B71" s="134" t="str">
        <f t="shared" ca="1" si="0"/>
        <v/>
      </c>
      <c r="C71" s="109" t="str">
        <f t="shared" ca="1" si="1"/>
        <v/>
      </c>
      <c r="D71" s="101" t="str">
        <f ca="1">IF(ISERROR(OFFSET('HARGA SATUAN'!$D$6,MATCH(C71,'HARGA SATUAN'!$C$7:$C$1492,0),0)),"",OFFSET('HARGA SATUAN'!$D$6,MATCH(C71,'HARGA SATUAN'!$C$7:$C$1492,0),0))</f>
        <v/>
      </c>
      <c r="E71" s="101">
        <f ca="1">IF(B71="+","Unit",IF(ISERROR(OFFSET('HARGA SATUAN'!$E$6,MATCH(C71,'HARGA SATUAN'!$C$7:$C$1492,0),0)),"",OFFSET('HARGA SATUAN'!$E$6,MATCH(C71,'HARGA SATUAN'!$C$7:$C$1492,0),0)))</f>
        <v>0</v>
      </c>
      <c r="F71" s="138" t="str">
        <f t="shared" ca="1" si="2"/>
        <v/>
      </c>
      <c r="G71" s="41">
        <f ca="1">IF(ISERROR(OFFSET('HARGA SATUAN'!$I$6,MATCH(C71,'HARGA SATUAN'!$C$7:$C$1492,0),0)),"",OFFSET('HARGA SATUAN'!$I$6,MATCH(C71,'HARGA SATUAN'!$C$7:$C$1492,0),0))</f>
        <v>0</v>
      </c>
      <c r="H71" s="136" t="str">
        <f ca="1">IF(B71="","",#REF!)</f>
        <v/>
      </c>
      <c r="I71" s="136" t="str">
        <f ca="1">IF(B71="","",#REF!)</f>
        <v/>
      </c>
      <c r="J71" s="136" t="str">
        <f ca="1">IF(B71="","",#REF!)</f>
        <v/>
      </c>
      <c r="K71" s="136" t="str">
        <f ca="1">IF(B71="","",#REF!)</f>
        <v/>
      </c>
      <c r="L71" s="136" t="str">
        <f ca="1">IF(C71="","",#REF!)</f>
        <v/>
      </c>
    </row>
    <row r="72" spans="1:12">
      <c r="A72" s="112">
        <v>61</v>
      </c>
      <c r="B72" s="134" t="str">
        <f t="shared" ca="1" si="0"/>
        <v/>
      </c>
      <c r="C72" s="109" t="str">
        <f t="shared" ca="1" si="1"/>
        <v/>
      </c>
      <c r="D72" s="101" t="str">
        <f ca="1">IF(ISERROR(OFFSET('HARGA SATUAN'!$D$6,MATCH(C72,'HARGA SATUAN'!$C$7:$C$1492,0),0)),"",OFFSET('HARGA SATUAN'!$D$6,MATCH(C72,'HARGA SATUAN'!$C$7:$C$1492,0),0))</f>
        <v/>
      </c>
      <c r="E72" s="101">
        <f ca="1">IF(B72="+","Unit",IF(ISERROR(OFFSET('HARGA SATUAN'!$E$6,MATCH(C72,'HARGA SATUAN'!$C$7:$C$1492,0),0)),"",OFFSET('HARGA SATUAN'!$E$6,MATCH(C72,'HARGA SATUAN'!$C$7:$C$1492,0),0)))</f>
        <v>0</v>
      </c>
      <c r="F72" s="138" t="str">
        <f t="shared" ca="1" si="2"/>
        <v/>
      </c>
      <c r="G72" s="41">
        <f ca="1">IF(ISERROR(OFFSET('HARGA SATUAN'!$I$6,MATCH(C72,'HARGA SATUAN'!$C$7:$C$1492,0),0)),"",OFFSET('HARGA SATUAN'!$I$6,MATCH(C72,'HARGA SATUAN'!$C$7:$C$1492,0),0))</f>
        <v>0</v>
      </c>
      <c r="H72" s="136" t="str">
        <f ca="1">IF(B72="","",#REF!)</f>
        <v/>
      </c>
      <c r="I72" s="136" t="str">
        <f ca="1">IF(B72="","",#REF!)</f>
        <v/>
      </c>
      <c r="J72" s="136" t="str">
        <f ca="1">IF(B72="","",#REF!)</f>
        <v/>
      </c>
      <c r="K72" s="136" t="str">
        <f ca="1">IF(B72="","",#REF!)</f>
        <v/>
      </c>
      <c r="L72" s="136" t="str">
        <f ca="1">IF(C72="","",#REF!)</f>
        <v/>
      </c>
    </row>
    <row r="73" spans="1:12">
      <c r="A73" s="112">
        <v>62</v>
      </c>
      <c r="B73" s="134" t="str">
        <f t="shared" ca="1" si="0"/>
        <v/>
      </c>
      <c r="C73" s="109" t="str">
        <f t="shared" ca="1" si="1"/>
        <v/>
      </c>
      <c r="D73" s="101" t="str">
        <f ca="1">IF(ISERROR(OFFSET('HARGA SATUAN'!$D$6,MATCH(C73,'HARGA SATUAN'!$C$7:$C$1492,0),0)),"",OFFSET('HARGA SATUAN'!$D$6,MATCH(C73,'HARGA SATUAN'!$C$7:$C$1492,0),0))</f>
        <v/>
      </c>
      <c r="E73" s="101">
        <f ca="1">IF(B73="+","Unit",IF(ISERROR(OFFSET('HARGA SATUAN'!$E$6,MATCH(C73,'HARGA SATUAN'!$C$7:$C$1492,0),0)),"",OFFSET('HARGA SATUAN'!$E$6,MATCH(C73,'HARGA SATUAN'!$C$7:$C$1492,0),0)))</f>
        <v>0</v>
      </c>
      <c r="F73" s="138" t="str">
        <f t="shared" ca="1" si="2"/>
        <v/>
      </c>
      <c r="G73" s="41">
        <f ca="1">IF(ISERROR(OFFSET('HARGA SATUAN'!$I$6,MATCH(C73,'HARGA SATUAN'!$C$7:$C$1492,0),0)),"",OFFSET('HARGA SATUAN'!$I$6,MATCH(C73,'HARGA SATUAN'!$C$7:$C$1492,0),0))</f>
        <v>0</v>
      </c>
      <c r="H73" s="136" t="str">
        <f ca="1">IF(B73="","",#REF!)</f>
        <v/>
      </c>
      <c r="I73" s="136" t="str">
        <f ca="1">IF(B73="","",#REF!)</f>
        <v/>
      </c>
      <c r="J73" s="136" t="str">
        <f ca="1">IF(B73="","",#REF!)</f>
        <v/>
      </c>
      <c r="K73" s="136" t="str">
        <f ca="1">IF(B73="","",#REF!)</f>
        <v/>
      </c>
      <c r="L73" s="136" t="str">
        <f ca="1">IF(C73="","",#REF!)</f>
        <v/>
      </c>
    </row>
    <row r="74" spans="1:12">
      <c r="A74" s="112">
        <v>63</v>
      </c>
      <c r="B74" s="134" t="str">
        <f t="shared" ca="1" si="0"/>
        <v/>
      </c>
      <c r="C74" s="109" t="str">
        <f t="shared" ca="1" si="1"/>
        <v/>
      </c>
      <c r="D74" s="101" t="str">
        <f ca="1">IF(ISERROR(OFFSET('HARGA SATUAN'!$D$6,MATCH(C74,'HARGA SATUAN'!$C$7:$C$1492,0),0)),"",OFFSET('HARGA SATUAN'!$D$6,MATCH(C74,'HARGA SATUAN'!$C$7:$C$1492,0),0))</f>
        <v/>
      </c>
      <c r="E74" s="101">
        <f ca="1">IF(B74="+","Unit",IF(ISERROR(OFFSET('HARGA SATUAN'!$E$6,MATCH(C74,'HARGA SATUAN'!$C$7:$C$1492,0),0)),"",OFFSET('HARGA SATUAN'!$E$6,MATCH(C74,'HARGA SATUAN'!$C$7:$C$1492,0),0)))</f>
        <v>0</v>
      </c>
      <c r="F74" s="138" t="str">
        <f t="shared" ca="1" si="2"/>
        <v/>
      </c>
      <c r="G74" s="41">
        <f ca="1">IF(ISERROR(OFFSET('HARGA SATUAN'!$I$6,MATCH(C74,'HARGA SATUAN'!$C$7:$C$1492,0),0)),"",OFFSET('HARGA SATUAN'!$I$6,MATCH(C74,'HARGA SATUAN'!$C$7:$C$1492,0),0))</f>
        <v>0</v>
      </c>
      <c r="H74" s="136" t="str">
        <f ca="1">IF(B74="","",#REF!)</f>
        <v/>
      </c>
      <c r="I74" s="136" t="str">
        <f ca="1">IF(B74="","",#REF!)</f>
        <v/>
      </c>
      <c r="J74" s="136" t="str">
        <f ca="1">IF(B74="","",#REF!)</f>
        <v/>
      </c>
      <c r="K74" s="136" t="str">
        <f ca="1">IF(B74="","",#REF!)</f>
        <v/>
      </c>
      <c r="L74" s="136" t="str">
        <f ca="1">IF(C74="","",#REF!)</f>
        <v/>
      </c>
    </row>
    <row r="75" spans="1:12">
      <c r="A75" s="112">
        <v>64</v>
      </c>
      <c r="B75" s="134" t="str">
        <f t="shared" ca="1" si="0"/>
        <v/>
      </c>
      <c r="C75" s="109" t="str">
        <f t="shared" ca="1" si="1"/>
        <v/>
      </c>
      <c r="D75" s="101" t="str">
        <f ca="1">IF(ISERROR(OFFSET('HARGA SATUAN'!$D$6,MATCH(C75,'HARGA SATUAN'!$C$7:$C$1492,0),0)),"",OFFSET('HARGA SATUAN'!$D$6,MATCH(C75,'HARGA SATUAN'!$C$7:$C$1492,0),0))</f>
        <v/>
      </c>
      <c r="E75" s="101">
        <f ca="1">IF(B75="+","Unit",IF(ISERROR(OFFSET('HARGA SATUAN'!$E$6,MATCH(C75,'HARGA SATUAN'!$C$7:$C$1492,0),0)),"",OFFSET('HARGA SATUAN'!$E$6,MATCH(C75,'HARGA SATUAN'!$C$7:$C$1492,0),0)))</f>
        <v>0</v>
      </c>
      <c r="F75" s="138" t="str">
        <f t="shared" ca="1" si="2"/>
        <v/>
      </c>
      <c r="G75" s="41">
        <f ca="1">IF(ISERROR(OFFSET('HARGA SATUAN'!$I$6,MATCH(C75,'HARGA SATUAN'!$C$7:$C$1492,0),0)),"",OFFSET('HARGA SATUAN'!$I$6,MATCH(C75,'HARGA SATUAN'!$C$7:$C$1492,0),0))</f>
        <v>0</v>
      </c>
      <c r="H75" s="136" t="str">
        <f ca="1">IF(B75="","",#REF!)</f>
        <v/>
      </c>
      <c r="I75" s="136" t="str">
        <f ca="1">IF(B75="","",#REF!)</f>
        <v/>
      </c>
      <c r="J75" s="136" t="str">
        <f ca="1">IF(B75="","",#REF!)</f>
        <v/>
      </c>
      <c r="K75" s="136" t="str">
        <f ca="1">IF(B75="","",#REF!)</f>
        <v/>
      </c>
      <c r="L75" s="136" t="str">
        <f ca="1">IF(C75="","",#REF!)</f>
        <v/>
      </c>
    </row>
    <row r="76" spans="1:12">
      <c r="A76" s="112">
        <v>65</v>
      </c>
      <c r="B76" s="134" t="str">
        <f t="shared" ca="1" si="0"/>
        <v/>
      </c>
      <c r="C76" s="109" t="str">
        <f t="shared" ca="1" si="1"/>
        <v/>
      </c>
      <c r="D76" s="101" t="str">
        <f ca="1">IF(ISERROR(OFFSET('HARGA SATUAN'!$D$6,MATCH(C76,'HARGA SATUAN'!$C$7:$C$1492,0),0)),"",OFFSET('HARGA SATUAN'!$D$6,MATCH(C76,'HARGA SATUAN'!$C$7:$C$1492,0),0))</f>
        <v/>
      </c>
      <c r="E76" s="101">
        <f ca="1">IF(B76="+","Unit",IF(ISERROR(OFFSET('HARGA SATUAN'!$E$6,MATCH(C76,'HARGA SATUAN'!$C$7:$C$1492,0),0)),"",OFFSET('HARGA SATUAN'!$E$6,MATCH(C76,'HARGA SATUAN'!$C$7:$C$1492,0),0)))</f>
        <v>0</v>
      </c>
      <c r="F76" s="138" t="str">
        <f t="shared" ca="1" si="2"/>
        <v/>
      </c>
      <c r="G76" s="41">
        <f ca="1">IF(ISERROR(OFFSET('HARGA SATUAN'!$I$6,MATCH(C76,'HARGA SATUAN'!$C$7:$C$1492,0),0)),"",OFFSET('HARGA SATUAN'!$I$6,MATCH(C76,'HARGA SATUAN'!$C$7:$C$1492,0),0))</f>
        <v>0</v>
      </c>
      <c r="H76" s="136" t="str">
        <f ca="1">IF(B76="","",#REF!)</f>
        <v/>
      </c>
      <c r="I76" s="136" t="str">
        <f ca="1">IF(B76="","",#REF!)</f>
        <v/>
      </c>
      <c r="J76" s="136" t="str">
        <f ca="1">IF(B76="","",#REF!)</f>
        <v/>
      </c>
      <c r="K76" s="136" t="str">
        <f ca="1">IF(B76="","",#REF!)</f>
        <v/>
      </c>
      <c r="L76" s="136" t="str">
        <f ca="1">IF(C76="","",#REF!)</f>
        <v/>
      </c>
    </row>
    <row r="77" spans="1:12">
      <c r="A77" s="112">
        <v>66</v>
      </c>
      <c r="B77" s="134" t="str">
        <f t="shared" ref="B77:B140" ca="1" si="3">IF(C77="","",A77)</f>
        <v/>
      </c>
      <c r="C77" s="109" t="str">
        <f t="shared" ref="C77:C140" ca="1" si="4">IF(ISERROR(OFFSET($C$713,MATCH(A77,$F$714:$F$1320,0),0)),"",OFFSET($C$713,MATCH(A77,$F$714:$F$1320,0),0))</f>
        <v/>
      </c>
      <c r="D77" s="101" t="str">
        <f ca="1">IF(ISERROR(OFFSET('HARGA SATUAN'!$D$6,MATCH(C77,'HARGA SATUAN'!$C$7:$C$1492,0),0)),"",OFFSET('HARGA SATUAN'!$D$6,MATCH(C77,'HARGA SATUAN'!$C$7:$C$1492,0),0))</f>
        <v/>
      </c>
      <c r="E77" s="101">
        <f ca="1">IF(B77="+","Unit",IF(ISERROR(OFFSET('HARGA SATUAN'!$E$6,MATCH(C77,'HARGA SATUAN'!$C$7:$C$1492,0),0)),"",OFFSET('HARGA SATUAN'!$E$6,MATCH(C77,'HARGA SATUAN'!$C$7:$C$1492,0),0)))</f>
        <v>0</v>
      </c>
      <c r="F77" s="138" t="str">
        <f t="shared" ref="F77:F140" ca="1" si="5">IF(ISERROR(OFFSET($D$713,MATCH(A77,$F$714:$F$1320,0),0)),"",OFFSET($D$713,MATCH(A77,$F$714:$F$1320,0),0))</f>
        <v/>
      </c>
      <c r="G77" s="41">
        <f ca="1">IF(ISERROR(OFFSET('HARGA SATUAN'!$I$6,MATCH(C77,'HARGA SATUAN'!$C$7:$C$1492,0),0)),"",OFFSET('HARGA SATUAN'!$I$6,MATCH(C77,'HARGA SATUAN'!$C$7:$C$1492,0),0))</f>
        <v>0</v>
      </c>
      <c r="H77" s="136" t="str">
        <f ca="1">IF(B77="","",#REF!)</f>
        <v/>
      </c>
      <c r="I77" s="136" t="str">
        <f ca="1">IF(B77="","",#REF!)</f>
        <v/>
      </c>
      <c r="J77" s="136" t="str">
        <f ca="1">IF(B77="","",#REF!)</f>
        <v/>
      </c>
      <c r="K77" s="136" t="str">
        <f ca="1">IF(B77="","",#REF!)</f>
        <v/>
      </c>
      <c r="L77" s="136" t="str">
        <f ca="1">IF(C77="","",#REF!)</f>
        <v/>
      </c>
    </row>
    <row r="78" spans="1:12">
      <c r="A78" s="112">
        <v>67</v>
      </c>
      <c r="B78" s="134" t="str">
        <f t="shared" ca="1" si="3"/>
        <v/>
      </c>
      <c r="C78" s="109" t="str">
        <f t="shared" ca="1" si="4"/>
        <v/>
      </c>
      <c r="D78" s="101" t="str">
        <f ca="1">IF(ISERROR(OFFSET('HARGA SATUAN'!$D$6,MATCH(C78,'HARGA SATUAN'!$C$7:$C$1492,0),0)),"",OFFSET('HARGA SATUAN'!$D$6,MATCH(C78,'HARGA SATUAN'!$C$7:$C$1492,0),0))</f>
        <v/>
      </c>
      <c r="E78" s="101">
        <f ca="1">IF(B78="+","Unit",IF(ISERROR(OFFSET('HARGA SATUAN'!$E$6,MATCH(C78,'HARGA SATUAN'!$C$7:$C$1492,0),0)),"",OFFSET('HARGA SATUAN'!$E$6,MATCH(C78,'HARGA SATUAN'!$C$7:$C$1492,0),0)))</f>
        <v>0</v>
      </c>
      <c r="F78" s="138" t="str">
        <f t="shared" ca="1" si="5"/>
        <v/>
      </c>
      <c r="G78" s="41">
        <f ca="1">IF(ISERROR(OFFSET('HARGA SATUAN'!$I$6,MATCH(C78,'HARGA SATUAN'!$C$7:$C$1492,0),0)),"",OFFSET('HARGA SATUAN'!$I$6,MATCH(C78,'HARGA SATUAN'!$C$7:$C$1492,0),0))</f>
        <v>0</v>
      </c>
      <c r="H78" s="136" t="str">
        <f ca="1">IF(B78="","",#REF!)</f>
        <v/>
      </c>
      <c r="I78" s="136" t="str">
        <f ca="1">IF(B78="","",#REF!)</f>
        <v/>
      </c>
      <c r="J78" s="136" t="str">
        <f ca="1">IF(B78="","",#REF!)</f>
        <v/>
      </c>
      <c r="K78" s="136" t="str">
        <f ca="1">IF(B78="","",#REF!)</f>
        <v/>
      </c>
      <c r="L78" s="136" t="str">
        <f ca="1">IF(C78="","",#REF!)</f>
        <v/>
      </c>
    </row>
    <row r="79" spans="1:12">
      <c r="A79" s="112">
        <v>68</v>
      </c>
      <c r="B79" s="134" t="str">
        <f t="shared" ca="1" si="3"/>
        <v/>
      </c>
      <c r="C79" s="109" t="str">
        <f t="shared" ca="1" si="4"/>
        <v/>
      </c>
      <c r="D79" s="101" t="str">
        <f ca="1">IF(ISERROR(OFFSET('HARGA SATUAN'!$D$6,MATCH(C79,'HARGA SATUAN'!$C$7:$C$1492,0),0)),"",OFFSET('HARGA SATUAN'!$D$6,MATCH(C79,'HARGA SATUAN'!$C$7:$C$1492,0),0))</f>
        <v/>
      </c>
      <c r="E79" s="101">
        <f ca="1">IF(B79="+","Unit",IF(ISERROR(OFFSET('HARGA SATUAN'!$E$6,MATCH(C79,'HARGA SATUAN'!$C$7:$C$1492,0),0)),"",OFFSET('HARGA SATUAN'!$E$6,MATCH(C79,'HARGA SATUAN'!$C$7:$C$1492,0),0)))</f>
        <v>0</v>
      </c>
      <c r="F79" s="138" t="str">
        <f t="shared" ca="1" si="5"/>
        <v/>
      </c>
      <c r="G79" s="41">
        <f ca="1">IF(ISERROR(OFFSET('HARGA SATUAN'!$I$6,MATCH(C79,'HARGA SATUAN'!$C$7:$C$1492,0),0)),"",OFFSET('HARGA SATUAN'!$I$6,MATCH(C79,'HARGA SATUAN'!$C$7:$C$1492,0),0))</f>
        <v>0</v>
      </c>
      <c r="H79" s="136" t="str">
        <f ca="1">IF(B79="","",#REF!)</f>
        <v/>
      </c>
      <c r="I79" s="136" t="str">
        <f ca="1">IF(B79="","",#REF!)</f>
        <v/>
      </c>
      <c r="J79" s="136" t="str">
        <f ca="1">IF(B79="","",#REF!)</f>
        <v/>
      </c>
      <c r="K79" s="136" t="str">
        <f ca="1">IF(B79="","",#REF!)</f>
        <v/>
      </c>
      <c r="L79" s="136" t="str">
        <f ca="1">IF(C79="","",#REF!)</f>
        <v/>
      </c>
    </row>
    <row r="80" spans="1:12">
      <c r="A80" s="112">
        <v>69</v>
      </c>
      <c r="B80" s="134" t="str">
        <f t="shared" ca="1" si="3"/>
        <v/>
      </c>
      <c r="C80" s="109" t="str">
        <f t="shared" ca="1" si="4"/>
        <v/>
      </c>
      <c r="D80" s="101" t="str">
        <f ca="1">IF(ISERROR(OFFSET('HARGA SATUAN'!$D$6,MATCH(C80,'HARGA SATUAN'!$C$7:$C$1492,0),0)),"",OFFSET('HARGA SATUAN'!$D$6,MATCH(C80,'HARGA SATUAN'!$C$7:$C$1492,0),0))</f>
        <v/>
      </c>
      <c r="E80" s="101">
        <f ca="1">IF(B80="+","Unit",IF(ISERROR(OFFSET('HARGA SATUAN'!$E$6,MATCH(C80,'HARGA SATUAN'!$C$7:$C$1492,0),0)),"",OFFSET('HARGA SATUAN'!$E$6,MATCH(C80,'HARGA SATUAN'!$C$7:$C$1492,0),0)))</f>
        <v>0</v>
      </c>
      <c r="F80" s="138" t="str">
        <f t="shared" ca="1" si="5"/>
        <v/>
      </c>
      <c r="G80" s="41">
        <f ca="1">IF(ISERROR(OFFSET('HARGA SATUAN'!$I$6,MATCH(C80,'HARGA SATUAN'!$C$7:$C$1492,0),0)),"",OFFSET('HARGA SATUAN'!$I$6,MATCH(C80,'HARGA SATUAN'!$C$7:$C$1492,0),0))</f>
        <v>0</v>
      </c>
      <c r="H80" s="136" t="str">
        <f ca="1">IF(B80="","",#REF!)</f>
        <v/>
      </c>
      <c r="I80" s="136" t="str">
        <f ca="1">IF(B80="","",#REF!)</f>
        <v/>
      </c>
      <c r="J80" s="136" t="str">
        <f ca="1">IF(B80="","",#REF!)</f>
        <v/>
      </c>
      <c r="K80" s="136" t="str">
        <f ca="1">IF(B80="","",#REF!)</f>
        <v/>
      </c>
      <c r="L80" s="136" t="str">
        <f ca="1">IF(C80="","",#REF!)</f>
        <v/>
      </c>
    </row>
    <row r="81" spans="1:12">
      <c r="A81" s="112">
        <v>70</v>
      </c>
      <c r="B81" s="134" t="str">
        <f t="shared" ca="1" si="3"/>
        <v/>
      </c>
      <c r="C81" s="109" t="str">
        <f t="shared" ca="1" si="4"/>
        <v/>
      </c>
      <c r="D81" s="101" t="str">
        <f ca="1">IF(ISERROR(OFFSET('HARGA SATUAN'!$D$6,MATCH(C81,'HARGA SATUAN'!$C$7:$C$1492,0),0)),"",OFFSET('HARGA SATUAN'!$D$6,MATCH(C81,'HARGA SATUAN'!$C$7:$C$1492,0),0))</f>
        <v/>
      </c>
      <c r="E81" s="101">
        <f ca="1">IF(B81="+","Unit",IF(ISERROR(OFFSET('HARGA SATUAN'!$E$6,MATCH(C81,'HARGA SATUAN'!$C$7:$C$1492,0),0)),"",OFFSET('HARGA SATUAN'!$E$6,MATCH(C81,'HARGA SATUAN'!$C$7:$C$1492,0),0)))</f>
        <v>0</v>
      </c>
      <c r="F81" s="138" t="str">
        <f t="shared" ca="1" si="5"/>
        <v/>
      </c>
      <c r="G81" s="41">
        <f ca="1">IF(ISERROR(OFFSET('HARGA SATUAN'!$I$6,MATCH(C81,'HARGA SATUAN'!$C$7:$C$1492,0),0)),"",OFFSET('HARGA SATUAN'!$I$6,MATCH(C81,'HARGA SATUAN'!$C$7:$C$1492,0),0))</f>
        <v>0</v>
      </c>
      <c r="H81" s="136" t="str">
        <f ca="1">IF(B81="","",#REF!)</f>
        <v/>
      </c>
      <c r="I81" s="136" t="str">
        <f ca="1">IF(B81="","",#REF!)</f>
        <v/>
      </c>
      <c r="J81" s="136" t="str">
        <f ca="1">IF(B81="","",#REF!)</f>
        <v/>
      </c>
      <c r="K81" s="136" t="str">
        <f ca="1">IF(B81="","",#REF!)</f>
        <v/>
      </c>
      <c r="L81" s="136" t="str">
        <f ca="1">IF(C81="","",#REF!)</f>
        <v/>
      </c>
    </row>
    <row r="82" spans="1:12">
      <c r="A82" s="112">
        <v>71</v>
      </c>
      <c r="B82" s="134" t="str">
        <f t="shared" ca="1" si="3"/>
        <v/>
      </c>
      <c r="C82" s="109" t="str">
        <f t="shared" ca="1" si="4"/>
        <v/>
      </c>
      <c r="D82" s="101" t="str">
        <f ca="1">IF(ISERROR(OFFSET('HARGA SATUAN'!$D$6,MATCH(C82,'HARGA SATUAN'!$C$7:$C$1492,0),0)),"",OFFSET('HARGA SATUAN'!$D$6,MATCH(C82,'HARGA SATUAN'!$C$7:$C$1492,0),0))</f>
        <v/>
      </c>
      <c r="E82" s="101">
        <f ca="1">IF(B82="+","Unit",IF(ISERROR(OFFSET('HARGA SATUAN'!$E$6,MATCH(C82,'HARGA SATUAN'!$C$7:$C$1492,0),0)),"",OFFSET('HARGA SATUAN'!$E$6,MATCH(C82,'HARGA SATUAN'!$C$7:$C$1492,0),0)))</f>
        <v>0</v>
      </c>
      <c r="F82" s="138" t="str">
        <f t="shared" ca="1" si="5"/>
        <v/>
      </c>
      <c r="G82" s="41">
        <f ca="1">IF(ISERROR(OFFSET('HARGA SATUAN'!$I$6,MATCH(C82,'HARGA SATUAN'!$C$7:$C$1492,0),0)),"",OFFSET('HARGA SATUAN'!$I$6,MATCH(C82,'HARGA SATUAN'!$C$7:$C$1492,0),0))</f>
        <v>0</v>
      </c>
      <c r="H82" s="136" t="str">
        <f ca="1">IF(B82="","",#REF!)</f>
        <v/>
      </c>
      <c r="I82" s="136" t="str">
        <f ca="1">IF(B82="","",#REF!)</f>
        <v/>
      </c>
      <c r="J82" s="136" t="str">
        <f ca="1">IF(B82="","",#REF!)</f>
        <v/>
      </c>
      <c r="K82" s="136" t="str">
        <f ca="1">IF(B82="","",#REF!)</f>
        <v/>
      </c>
      <c r="L82" s="136" t="str">
        <f ca="1">IF(C82="","",#REF!)</f>
        <v/>
      </c>
    </row>
    <row r="83" spans="1:12">
      <c r="A83" s="112">
        <v>72</v>
      </c>
      <c r="B83" s="134" t="str">
        <f t="shared" ca="1" si="3"/>
        <v/>
      </c>
      <c r="C83" s="109" t="str">
        <f t="shared" ca="1" si="4"/>
        <v/>
      </c>
      <c r="D83" s="101" t="str">
        <f ca="1">IF(ISERROR(OFFSET('HARGA SATUAN'!$D$6,MATCH(C83,'HARGA SATUAN'!$C$7:$C$1492,0),0)),"",OFFSET('HARGA SATUAN'!$D$6,MATCH(C83,'HARGA SATUAN'!$C$7:$C$1492,0),0))</f>
        <v/>
      </c>
      <c r="E83" s="101">
        <f ca="1">IF(B83="+","Unit",IF(ISERROR(OFFSET('HARGA SATUAN'!$E$6,MATCH(C83,'HARGA SATUAN'!$C$7:$C$1492,0),0)),"",OFFSET('HARGA SATUAN'!$E$6,MATCH(C83,'HARGA SATUAN'!$C$7:$C$1492,0),0)))</f>
        <v>0</v>
      </c>
      <c r="F83" s="138" t="str">
        <f t="shared" ca="1" si="5"/>
        <v/>
      </c>
      <c r="G83" s="41">
        <f ca="1">IF(ISERROR(OFFSET('HARGA SATUAN'!$I$6,MATCH(C83,'HARGA SATUAN'!$C$7:$C$1492,0),0)),"",OFFSET('HARGA SATUAN'!$I$6,MATCH(C83,'HARGA SATUAN'!$C$7:$C$1492,0),0))</f>
        <v>0</v>
      </c>
      <c r="H83" s="136" t="str">
        <f ca="1">IF(B83="","",#REF!)</f>
        <v/>
      </c>
      <c r="I83" s="136" t="str">
        <f ca="1">IF(B83="","",#REF!)</f>
        <v/>
      </c>
      <c r="J83" s="136" t="str">
        <f ca="1">IF(B83="","",#REF!)</f>
        <v/>
      </c>
      <c r="K83" s="136" t="str">
        <f ca="1">IF(B83="","",#REF!)</f>
        <v/>
      </c>
      <c r="L83" s="136" t="str">
        <f ca="1">IF(C83="","",#REF!)</f>
        <v/>
      </c>
    </row>
    <row r="84" spans="1:12">
      <c r="A84" s="112">
        <v>73</v>
      </c>
      <c r="B84" s="134" t="str">
        <f t="shared" ca="1" si="3"/>
        <v/>
      </c>
      <c r="C84" s="109" t="str">
        <f t="shared" ca="1" si="4"/>
        <v/>
      </c>
      <c r="D84" s="101" t="str">
        <f ca="1">IF(ISERROR(OFFSET('HARGA SATUAN'!$D$6,MATCH(C84,'HARGA SATUAN'!$C$7:$C$1492,0),0)),"",OFFSET('HARGA SATUAN'!$D$6,MATCH(C84,'HARGA SATUAN'!$C$7:$C$1492,0),0))</f>
        <v/>
      </c>
      <c r="E84" s="101">
        <f ca="1">IF(B84="+","Unit",IF(ISERROR(OFFSET('HARGA SATUAN'!$E$6,MATCH(C84,'HARGA SATUAN'!$C$7:$C$1492,0),0)),"",OFFSET('HARGA SATUAN'!$E$6,MATCH(C84,'HARGA SATUAN'!$C$7:$C$1492,0),0)))</f>
        <v>0</v>
      </c>
      <c r="F84" s="138" t="str">
        <f t="shared" ca="1" si="5"/>
        <v/>
      </c>
      <c r="G84" s="41">
        <f ca="1">IF(ISERROR(OFFSET('HARGA SATUAN'!$I$6,MATCH(C84,'HARGA SATUAN'!$C$7:$C$1492,0),0)),"",OFFSET('HARGA SATUAN'!$I$6,MATCH(C84,'HARGA SATUAN'!$C$7:$C$1492,0),0))</f>
        <v>0</v>
      </c>
      <c r="H84" s="136" t="str">
        <f ca="1">IF(B84="","",#REF!)</f>
        <v/>
      </c>
      <c r="I84" s="136" t="str">
        <f ca="1">IF(B84="","",#REF!)</f>
        <v/>
      </c>
      <c r="J84" s="136" t="str">
        <f ca="1">IF(B84="","",#REF!)</f>
        <v/>
      </c>
      <c r="K84" s="136" t="str">
        <f ca="1">IF(B84="","",#REF!)</f>
        <v/>
      </c>
      <c r="L84" s="136" t="str">
        <f ca="1">IF(C84="","",#REF!)</f>
        <v/>
      </c>
    </row>
    <row r="85" spans="1:12">
      <c r="A85" s="112">
        <v>74</v>
      </c>
      <c r="B85" s="134" t="str">
        <f t="shared" ca="1" si="3"/>
        <v/>
      </c>
      <c r="C85" s="109" t="str">
        <f t="shared" ca="1" si="4"/>
        <v/>
      </c>
      <c r="D85" s="101" t="str">
        <f ca="1">IF(ISERROR(OFFSET('HARGA SATUAN'!$D$6,MATCH(C85,'HARGA SATUAN'!$C$7:$C$1492,0),0)),"",OFFSET('HARGA SATUAN'!$D$6,MATCH(C85,'HARGA SATUAN'!$C$7:$C$1492,0),0))</f>
        <v/>
      </c>
      <c r="E85" s="101">
        <f ca="1">IF(B85="+","Unit",IF(ISERROR(OFFSET('HARGA SATUAN'!$E$6,MATCH(C85,'HARGA SATUAN'!$C$7:$C$1492,0),0)),"",OFFSET('HARGA SATUAN'!$E$6,MATCH(C85,'HARGA SATUAN'!$C$7:$C$1492,0),0)))</f>
        <v>0</v>
      </c>
      <c r="F85" s="138" t="str">
        <f t="shared" ca="1" si="5"/>
        <v/>
      </c>
      <c r="G85" s="41">
        <f ca="1">IF(ISERROR(OFFSET('HARGA SATUAN'!$I$6,MATCH(C85,'HARGA SATUAN'!$C$7:$C$1492,0),0)),"",OFFSET('HARGA SATUAN'!$I$6,MATCH(C85,'HARGA SATUAN'!$C$7:$C$1492,0),0))</f>
        <v>0</v>
      </c>
      <c r="H85" s="136" t="str">
        <f ca="1">IF(B85="","",#REF!)</f>
        <v/>
      </c>
      <c r="I85" s="136" t="str">
        <f ca="1">IF(B85="","",#REF!)</f>
        <v/>
      </c>
      <c r="J85" s="136" t="str">
        <f ca="1">IF(B85="","",#REF!)</f>
        <v/>
      </c>
      <c r="K85" s="136" t="str">
        <f ca="1">IF(B85="","",#REF!)</f>
        <v/>
      </c>
      <c r="L85" s="136" t="str">
        <f ca="1">IF(C85="","",#REF!)</f>
        <v/>
      </c>
    </row>
    <row r="86" spans="1:12">
      <c r="A86" s="112">
        <v>75</v>
      </c>
      <c r="B86" s="134" t="str">
        <f t="shared" ca="1" si="3"/>
        <v/>
      </c>
      <c r="C86" s="109" t="str">
        <f t="shared" ca="1" si="4"/>
        <v/>
      </c>
      <c r="D86" s="101" t="str">
        <f ca="1">IF(ISERROR(OFFSET('HARGA SATUAN'!$D$6,MATCH(C86,'HARGA SATUAN'!$C$7:$C$1492,0),0)),"",OFFSET('HARGA SATUAN'!$D$6,MATCH(C86,'HARGA SATUAN'!$C$7:$C$1492,0),0))</f>
        <v/>
      </c>
      <c r="E86" s="101">
        <f ca="1">IF(B86="+","Unit",IF(ISERROR(OFFSET('HARGA SATUAN'!$E$6,MATCH(C86,'HARGA SATUAN'!$C$7:$C$1492,0),0)),"",OFFSET('HARGA SATUAN'!$E$6,MATCH(C86,'HARGA SATUAN'!$C$7:$C$1492,0),0)))</f>
        <v>0</v>
      </c>
      <c r="F86" s="138" t="str">
        <f t="shared" ca="1" si="5"/>
        <v/>
      </c>
      <c r="G86" s="41">
        <f ca="1">IF(ISERROR(OFFSET('HARGA SATUAN'!$I$6,MATCH(C86,'HARGA SATUAN'!$C$7:$C$1492,0),0)),"",OFFSET('HARGA SATUAN'!$I$6,MATCH(C86,'HARGA SATUAN'!$C$7:$C$1492,0),0))</f>
        <v>0</v>
      </c>
      <c r="H86" s="136" t="str">
        <f ca="1">IF(B86="","",#REF!)</f>
        <v/>
      </c>
      <c r="I86" s="136" t="str">
        <f ca="1">IF(B86="","",#REF!)</f>
        <v/>
      </c>
      <c r="J86" s="136" t="str">
        <f ca="1">IF(B86="","",#REF!)</f>
        <v/>
      </c>
      <c r="K86" s="136" t="str">
        <f ca="1">IF(B86="","",#REF!)</f>
        <v/>
      </c>
      <c r="L86" s="136" t="str">
        <f ca="1">IF(C86="","",#REF!)</f>
        <v/>
      </c>
    </row>
    <row r="87" spans="1:12">
      <c r="A87" s="112">
        <v>76</v>
      </c>
      <c r="B87" s="134" t="str">
        <f t="shared" ca="1" si="3"/>
        <v/>
      </c>
      <c r="C87" s="109" t="str">
        <f t="shared" ca="1" si="4"/>
        <v/>
      </c>
      <c r="D87" s="101" t="str">
        <f ca="1">IF(ISERROR(OFFSET('HARGA SATUAN'!$D$6,MATCH(C87,'HARGA SATUAN'!$C$7:$C$1492,0),0)),"",OFFSET('HARGA SATUAN'!$D$6,MATCH(C87,'HARGA SATUAN'!$C$7:$C$1492,0),0))</f>
        <v/>
      </c>
      <c r="E87" s="101">
        <f ca="1">IF(B87="+","Unit",IF(ISERROR(OFFSET('HARGA SATUAN'!$E$6,MATCH(C87,'HARGA SATUAN'!$C$7:$C$1492,0),0)),"",OFFSET('HARGA SATUAN'!$E$6,MATCH(C87,'HARGA SATUAN'!$C$7:$C$1492,0),0)))</f>
        <v>0</v>
      </c>
      <c r="F87" s="138" t="str">
        <f t="shared" ca="1" si="5"/>
        <v/>
      </c>
      <c r="G87" s="41">
        <f ca="1">IF(ISERROR(OFFSET('HARGA SATUAN'!$I$6,MATCH(C87,'HARGA SATUAN'!$C$7:$C$1492,0),0)),"",OFFSET('HARGA SATUAN'!$I$6,MATCH(C87,'HARGA SATUAN'!$C$7:$C$1492,0),0))</f>
        <v>0</v>
      </c>
      <c r="H87" s="136" t="str">
        <f ca="1">IF(B87="","",#REF!)</f>
        <v/>
      </c>
      <c r="I87" s="136" t="str">
        <f ca="1">IF(B87="","",#REF!)</f>
        <v/>
      </c>
      <c r="J87" s="136" t="str">
        <f ca="1">IF(B87="","",#REF!)</f>
        <v/>
      </c>
      <c r="K87" s="136" t="str">
        <f ca="1">IF(B87="","",#REF!)</f>
        <v/>
      </c>
      <c r="L87" s="136" t="str">
        <f ca="1">IF(C87="","",#REF!)</f>
        <v/>
      </c>
    </row>
    <row r="88" spans="1:12">
      <c r="A88" s="112">
        <v>77</v>
      </c>
      <c r="B88" s="134" t="str">
        <f t="shared" ca="1" si="3"/>
        <v/>
      </c>
      <c r="C88" s="109" t="str">
        <f t="shared" ca="1" si="4"/>
        <v/>
      </c>
      <c r="D88" s="101" t="str">
        <f ca="1">IF(ISERROR(OFFSET('HARGA SATUAN'!$D$6,MATCH(C88,'HARGA SATUAN'!$C$7:$C$1492,0),0)),"",OFFSET('HARGA SATUAN'!$D$6,MATCH(C88,'HARGA SATUAN'!$C$7:$C$1492,0),0))</f>
        <v/>
      </c>
      <c r="E88" s="101">
        <f ca="1">IF(B88="+","Unit",IF(ISERROR(OFFSET('HARGA SATUAN'!$E$6,MATCH(C88,'HARGA SATUAN'!$C$7:$C$1492,0),0)),"",OFFSET('HARGA SATUAN'!$E$6,MATCH(C88,'HARGA SATUAN'!$C$7:$C$1492,0),0)))</f>
        <v>0</v>
      </c>
      <c r="F88" s="138" t="str">
        <f t="shared" ca="1" si="5"/>
        <v/>
      </c>
      <c r="G88" s="41">
        <f ca="1">IF(ISERROR(OFFSET('HARGA SATUAN'!$I$6,MATCH(C88,'HARGA SATUAN'!$C$7:$C$1492,0),0)),"",OFFSET('HARGA SATUAN'!$I$6,MATCH(C88,'HARGA SATUAN'!$C$7:$C$1492,0),0))</f>
        <v>0</v>
      </c>
      <c r="H88" s="136" t="str">
        <f ca="1">IF(B88="","",#REF!)</f>
        <v/>
      </c>
      <c r="I88" s="136" t="str">
        <f ca="1">IF(B88="","",#REF!)</f>
        <v/>
      </c>
      <c r="J88" s="136" t="str">
        <f ca="1">IF(B88="","",#REF!)</f>
        <v/>
      </c>
      <c r="K88" s="136" t="str">
        <f ca="1">IF(B88="","",#REF!)</f>
        <v/>
      </c>
      <c r="L88" s="136" t="str">
        <f ca="1">IF(C88="","",#REF!)</f>
        <v/>
      </c>
    </row>
    <row r="89" spans="1:12">
      <c r="A89" s="112">
        <v>78</v>
      </c>
      <c r="B89" s="134" t="str">
        <f t="shared" ca="1" si="3"/>
        <v/>
      </c>
      <c r="C89" s="109" t="str">
        <f t="shared" ca="1" si="4"/>
        <v/>
      </c>
      <c r="D89" s="101" t="str">
        <f ca="1">IF(ISERROR(OFFSET('HARGA SATUAN'!$D$6,MATCH(C89,'HARGA SATUAN'!$C$7:$C$1492,0),0)),"",OFFSET('HARGA SATUAN'!$D$6,MATCH(C89,'HARGA SATUAN'!$C$7:$C$1492,0),0))</f>
        <v/>
      </c>
      <c r="E89" s="101">
        <f ca="1">IF(B89="+","Unit",IF(ISERROR(OFFSET('HARGA SATUAN'!$E$6,MATCH(C89,'HARGA SATUAN'!$C$7:$C$1492,0),0)),"",OFFSET('HARGA SATUAN'!$E$6,MATCH(C89,'HARGA SATUAN'!$C$7:$C$1492,0),0)))</f>
        <v>0</v>
      </c>
      <c r="F89" s="138" t="str">
        <f t="shared" ca="1" si="5"/>
        <v/>
      </c>
      <c r="G89" s="41">
        <f ca="1">IF(ISERROR(OFFSET('HARGA SATUAN'!$I$6,MATCH(C89,'HARGA SATUAN'!$C$7:$C$1492,0),0)),"",OFFSET('HARGA SATUAN'!$I$6,MATCH(C89,'HARGA SATUAN'!$C$7:$C$1492,0),0))</f>
        <v>0</v>
      </c>
      <c r="H89" s="136" t="str">
        <f ca="1">IF(B89="","",#REF!)</f>
        <v/>
      </c>
      <c r="I89" s="136" t="str">
        <f ca="1">IF(B89="","",#REF!)</f>
        <v/>
      </c>
      <c r="J89" s="136" t="str">
        <f ca="1">IF(B89="","",#REF!)</f>
        <v/>
      </c>
      <c r="K89" s="136" t="str">
        <f ca="1">IF(B89="","",#REF!)</f>
        <v/>
      </c>
      <c r="L89" s="136" t="str">
        <f ca="1">IF(C89="","",#REF!)</f>
        <v/>
      </c>
    </row>
    <row r="90" spans="1:12">
      <c r="A90" s="112">
        <v>79</v>
      </c>
      <c r="B90" s="134" t="str">
        <f t="shared" ca="1" si="3"/>
        <v/>
      </c>
      <c r="C90" s="109" t="str">
        <f t="shared" ca="1" si="4"/>
        <v/>
      </c>
      <c r="D90" s="101" t="str">
        <f ca="1">IF(ISERROR(OFFSET('HARGA SATUAN'!$D$6,MATCH(C90,'HARGA SATUAN'!$C$7:$C$1492,0),0)),"",OFFSET('HARGA SATUAN'!$D$6,MATCH(C90,'HARGA SATUAN'!$C$7:$C$1492,0),0))</f>
        <v/>
      </c>
      <c r="E90" s="101">
        <f ca="1">IF(B90="+","Unit",IF(ISERROR(OFFSET('HARGA SATUAN'!$E$6,MATCH(C90,'HARGA SATUAN'!$C$7:$C$1492,0),0)),"",OFFSET('HARGA SATUAN'!$E$6,MATCH(C90,'HARGA SATUAN'!$C$7:$C$1492,0),0)))</f>
        <v>0</v>
      </c>
      <c r="F90" s="138" t="str">
        <f t="shared" ca="1" si="5"/>
        <v/>
      </c>
      <c r="G90" s="41">
        <f ca="1">IF(ISERROR(OFFSET('HARGA SATUAN'!$I$6,MATCH(C90,'HARGA SATUAN'!$C$7:$C$1492,0),0)),"",OFFSET('HARGA SATUAN'!$I$6,MATCH(C90,'HARGA SATUAN'!$C$7:$C$1492,0),0))</f>
        <v>0</v>
      </c>
      <c r="H90" s="136" t="str">
        <f ca="1">IF(B90="","",#REF!)</f>
        <v/>
      </c>
      <c r="I90" s="136" t="str">
        <f ca="1">IF(B90="","",#REF!)</f>
        <v/>
      </c>
      <c r="J90" s="136" t="str">
        <f ca="1">IF(B90="","",#REF!)</f>
        <v/>
      </c>
      <c r="K90" s="136" t="str">
        <f ca="1">IF(B90="","",#REF!)</f>
        <v/>
      </c>
      <c r="L90" s="136" t="str">
        <f ca="1">IF(C90="","",#REF!)</f>
        <v/>
      </c>
    </row>
    <row r="91" spans="1:12">
      <c r="A91" s="112">
        <v>80</v>
      </c>
      <c r="B91" s="134" t="str">
        <f t="shared" ca="1" si="3"/>
        <v/>
      </c>
      <c r="C91" s="109" t="str">
        <f t="shared" ca="1" si="4"/>
        <v/>
      </c>
      <c r="D91" s="101" t="str">
        <f ca="1">IF(ISERROR(OFFSET('HARGA SATUAN'!$D$6,MATCH(C91,'HARGA SATUAN'!$C$7:$C$1492,0),0)),"",OFFSET('HARGA SATUAN'!$D$6,MATCH(C91,'HARGA SATUAN'!$C$7:$C$1492,0),0))</f>
        <v/>
      </c>
      <c r="E91" s="101">
        <f ca="1">IF(B91="+","Unit",IF(ISERROR(OFFSET('HARGA SATUAN'!$E$6,MATCH(C91,'HARGA SATUAN'!$C$7:$C$1492,0),0)),"",OFFSET('HARGA SATUAN'!$E$6,MATCH(C91,'HARGA SATUAN'!$C$7:$C$1492,0),0)))</f>
        <v>0</v>
      </c>
      <c r="F91" s="138" t="str">
        <f t="shared" ca="1" si="5"/>
        <v/>
      </c>
      <c r="G91" s="41">
        <f ca="1">IF(ISERROR(OFFSET('HARGA SATUAN'!$I$6,MATCH(C91,'HARGA SATUAN'!$C$7:$C$1492,0),0)),"",OFFSET('HARGA SATUAN'!$I$6,MATCH(C91,'HARGA SATUAN'!$C$7:$C$1492,0),0))</f>
        <v>0</v>
      </c>
      <c r="H91" s="136" t="str">
        <f ca="1">IF(B91="","",#REF!)</f>
        <v/>
      </c>
      <c r="I91" s="136" t="str">
        <f ca="1">IF(B91="","",#REF!)</f>
        <v/>
      </c>
      <c r="J91" s="136" t="str">
        <f ca="1">IF(B91="","",#REF!)</f>
        <v/>
      </c>
      <c r="K91" s="136" t="str">
        <f ca="1">IF(B91="","",#REF!)</f>
        <v/>
      </c>
      <c r="L91" s="136" t="str">
        <f ca="1">IF(C91="","",#REF!)</f>
        <v/>
      </c>
    </row>
    <row r="92" spans="1:12">
      <c r="A92" s="112">
        <v>81</v>
      </c>
      <c r="B92" s="134" t="str">
        <f t="shared" ca="1" si="3"/>
        <v/>
      </c>
      <c r="C92" s="109" t="str">
        <f t="shared" ca="1" si="4"/>
        <v/>
      </c>
      <c r="D92" s="101" t="str">
        <f ca="1">IF(ISERROR(OFFSET('HARGA SATUAN'!$D$6,MATCH(C92,'HARGA SATUAN'!$C$7:$C$1492,0),0)),"",OFFSET('HARGA SATUAN'!$D$6,MATCH(C92,'HARGA SATUAN'!$C$7:$C$1492,0),0))</f>
        <v/>
      </c>
      <c r="E92" s="101">
        <f ca="1">IF(B92="+","Unit",IF(ISERROR(OFFSET('HARGA SATUAN'!$E$6,MATCH(C92,'HARGA SATUAN'!$C$7:$C$1492,0),0)),"",OFFSET('HARGA SATUAN'!$E$6,MATCH(C92,'HARGA SATUAN'!$C$7:$C$1492,0),0)))</f>
        <v>0</v>
      </c>
      <c r="F92" s="138" t="str">
        <f t="shared" ca="1" si="5"/>
        <v/>
      </c>
      <c r="G92" s="41">
        <f ca="1">IF(ISERROR(OFFSET('HARGA SATUAN'!$I$6,MATCH(C92,'HARGA SATUAN'!$C$7:$C$1492,0),0)),"",OFFSET('HARGA SATUAN'!$I$6,MATCH(C92,'HARGA SATUAN'!$C$7:$C$1492,0),0))</f>
        <v>0</v>
      </c>
      <c r="H92" s="136" t="str">
        <f ca="1">IF(B92="","",#REF!)</f>
        <v/>
      </c>
      <c r="I92" s="136" t="str">
        <f ca="1">IF(B92="","",#REF!)</f>
        <v/>
      </c>
      <c r="J92" s="136" t="str">
        <f ca="1">IF(B92="","",#REF!)</f>
        <v/>
      </c>
      <c r="K92" s="136" t="str">
        <f ca="1">IF(B92="","",#REF!)</f>
        <v/>
      </c>
      <c r="L92" s="136" t="str">
        <f ca="1">IF(C92="","",#REF!)</f>
        <v/>
      </c>
    </row>
    <row r="93" spans="1:12">
      <c r="A93" s="112">
        <v>82</v>
      </c>
      <c r="B93" s="134" t="str">
        <f t="shared" ca="1" si="3"/>
        <v/>
      </c>
      <c r="C93" s="109" t="str">
        <f t="shared" ca="1" si="4"/>
        <v/>
      </c>
      <c r="D93" s="101" t="str">
        <f ca="1">IF(ISERROR(OFFSET('HARGA SATUAN'!$D$6,MATCH(C93,'HARGA SATUAN'!$C$7:$C$1492,0),0)),"",OFFSET('HARGA SATUAN'!$D$6,MATCH(C93,'HARGA SATUAN'!$C$7:$C$1492,0),0))</f>
        <v/>
      </c>
      <c r="E93" s="101">
        <f ca="1">IF(B93="+","Unit",IF(ISERROR(OFFSET('HARGA SATUAN'!$E$6,MATCH(C93,'HARGA SATUAN'!$C$7:$C$1492,0),0)),"",OFFSET('HARGA SATUAN'!$E$6,MATCH(C93,'HARGA SATUAN'!$C$7:$C$1492,0),0)))</f>
        <v>0</v>
      </c>
      <c r="F93" s="138" t="str">
        <f t="shared" ca="1" si="5"/>
        <v/>
      </c>
      <c r="G93" s="41">
        <f ca="1">IF(ISERROR(OFFSET('HARGA SATUAN'!$I$6,MATCH(C93,'HARGA SATUAN'!$C$7:$C$1492,0),0)),"",OFFSET('HARGA SATUAN'!$I$6,MATCH(C93,'HARGA SATUAN'!$C$7:$C$1492,0),0))</f>
        <v>0</v>
      </c>
      <c r="H93" s="136" t="str">
        <f ca="1">IF(B93="","",#REF!)</f>
        <v/>
      </c>
      <c r="I93" s="136" t="str">
        <f ca="1">IF(B93="","",#REF!)</f>
        <v/>
      </c>
      <c r="J93" s="136" t="str">
        <f ca="1">IF(B93="","",#REF!)</f>
        <v/>
      </c>
      <c r="K93" s="136" t="str">
        <f ca="1">IF(B93="","",#REF!)</f>
        <v/>
      </c>
      <c r="L93" s="136" t="str">
        <f ca="1">IF(C93="","",#REF!)</f>
        <v/>
      </c>
    </row>
    <row r="94" spans="1:12">
      <c r="A94" s="112">
        <v>83</v>
      </c>
      <c r="B94" s="134" t="str">
        <f t="shared" ca="1" si="3"/>
        <v/>
      </c>
      <c r="C94" s="109" t="str">
        <f t="shared" ca="1" si="4"/>
        <v/>
      </c>
      <c r="D94" s="101" t="str">
        <f ca="1">IF(ISERROR(OFFSET('HARGA SATUAN'!$D$6,MATCH(C94,'HARGA SATUAN'!$C$7:$C$1492,0),0)),"",OFFSET('HARGA SATUAN'!$D$6,MATCH(C94,'HARGA SATUAN'!$C$7:$C$1492,0),0))</f>
        <v/>
      </c>
      <c r="E94" s="101">
        <f ca="1">IF(B94="+","Unit",IF(ISERROR(OFFSET('HARGA SATUAN'!$E$6,MATCH(C94,'HARGA SATUAN'!$C$7:$C$1492,0),0)),"",OFFSET('HARGA SATUAN'!$E$6,MATCH(C94,'HARGA SATUAN'!$C$7:$C$1492,0),0)))</f>
        <v>0</v>
      </c>
      <c r="F94" s="138" t="str">
        <f t="shared" ca="1" si="5"/>
        <v/>
      </c>
      <c r="G94" s="41">
        <f ca="1">IF(ISERROR(OFFSET('HARGA SATUAN'!$I$6,MATCH(C94,'HARGA SATUAN'!$C$7:$C$1492,0),0)),"",OFFSET('HARGA SATUAN'!$I$6,MATCH(C94,'HARGA SATUAN'!$C$7:$C$1492,0),0))</f>
        <v>0</v>
      </c>
      <c r="H94" s="136" t="str">
        <f ca="1">IF(B94="","",#REF!)</f>
        <v/>
      </c>
      <c r="I94" s="136" t="str">
        <f ca="1">IF(B94="","",#REF!)</f>
        <v/>
      </c>
      <c r="J94" s="136" t="str">
        <f ca="1">IF(B94="","",#REF!)</f>
        <v/>
      </c>
      <c r="K94" s="136" t="str">
        <f ca="1">IF(B94="","",#REF!)</f>
        <v/>
      </c>
      <c r="L94" s="136" t="str">
        <f ca="1">IF(C94="","",#REF!)</f>
        <v/>
      </c>
    </row>
    <row r="95" spans="1:12">
      <c r="A95" s="112">
        <v>84</v>
      </c>
      <c r="B95" s="134" t="str">
        <f t="shared" ca="1" si="3"/>
        <v/>
      </c>
      <c r="C95" s="109" t="str">
        <f t="shared" ca="1" si="4"/>
        <v/>
      </c>
      <c r="D95" s="101" t="str">
        <f ca="1">IF(ISERROR(OFFSET('HARGA SATUAN'!$D$6,MATCH(C95,'HARGA SATUAN'!$C$7:$C$1492,0),0)),"",OFFSET('HARGA SATUAN'!$D$6,MATCH(C95,'HARGA SATUAN'!$C$7:$C$1492,0),0))</f>
        <v/>
      </c>
      <c r="E95" s="101">
        <f ca="1">IF(B95="+","Unit",IF(ISERROR(OFFSET('HARGA SATUAN'!$E$6,MATCH(C95,'HARGA SATUAN'!$C$7:$C$1492,0),0)),"",OFFSET('HARGA SATUAN'!$E$6,MATCH(C95,'HARGA SATUAN'!$C$7:$C$1492,0),0)))</f>
        <v>0</v>
      </c>
      <c r="F95" s="138" t="str">
        <f t="shared" ca="1" si="5"/>
        <v/>
      </c>
      <c r="G95" s="41">
        <f ca="1">IF(ISERROR(OFFSET('HARGA SATUAN'!$I$6,MATCH(C95,'HARGA SATUAN'!$C$7:$C$1492,0),0)),"",OFFSET('HARGA SATUAN'!$I$6,MATCH(C95,'HARGA SATUAN'!$C$7:$C$1492,0),0))</f>
        <v>0</v>
      </c>
      <c r="H95" s="136" t="str">
        <f ca="1">IF(B95="","",#REF!)</f>
        <v/>
      </c>
      <c r="I95" s="136" t="str">
        <f ca="1">IF(B95="","",#REF!)</f>
        <v/>
      </c>
      <c r="J95" s="136" t="str">
        <f ca="1">IF(B95="","",#REF!)</f>
        <v/>
      </c>
      <c r="K95" s="136" t="str">
        <f ca="1">IF(B95="","",#REF!)</f>
        <v/>
      </c>
      <c r="L95" s="136" t="str">
        <f ca="1">IF(C95="","",#REF!)</f>
        <v/>
      </c>
    </row>
    <row r="96" spans="1:12">
      <c r="A96" s="112">
        <v>85</v>
      </c>
      <c r="B96" s="134" t="str">
        <f t="shared" ca="1" si="3"/>
        <v/>
      </c>
      <c r="C96" s="109" t="str">
        <f t="shared" ca="1" si="4"/>
        <v/>
      </c>
      <c r="D96" s="101" t="str">
        <f ca="1">IF(ISERROR(OFFSET('HARGA SATUAN'!$D$6,MATCH(C96,'HARGA SATUAN'!$C$7:$C$1492,0),0)),"",OFFSET('HARGA SATUAN'!$D$6,MATCH(C96,'HARGA SATUAN'!$C$7:$C$1492,0),0))</f>
        <v/>
      </c>
      <c r="E96" s="101">
        <f ca="1">IF(B96="+","Unit",IF(ISERROR(OFFSET('HARGA SATUAN'!$E$6,MATCH(C96,'HARGA SATUAN'!$C$7:$C$1492,0),0)),"",OFFSET('HARGA SATUAN'!$E$6,MATCH(C96,'HARGA SATUAN'!$C$7:$C$1492,0),0)))</f>
        <v>0</v>
      </c>
      <c r="F96" s="138" t="str">
        <f t="shared" ca="1" si="5"/>
        <v/>
      </c>
      <c r="G96" s="41">
        <f ca="1">IF(ISERROR(OFFSET('HARGA SATUAN'!$I$6,MATCH(C96,'HARGA SATUAN'!$C$7:$C$1492,0),0)),"",OFFSET('HARGA SATUAN'!$I$6,MATCH(C96,'HARGA SATUAN'!$C$7:$C$1492,0),0))</f>
        <v>0</v>
      </c>
      <c r="H96" s="136" t="str">
        <f ca="1">IF(B96="","",#REF!)</f>
        <v/>
      </c>
      <c r="I96" s="136" t="str">
        <f ca="1">IF(B96="","",#REF!)</f>
        <v/>
      </c>
      <c r="J96" s="136" t="str">
        <f ca="1">IF(B96="","",#REF!)</f>
        <v/>
      </c>
      <c r="K96" s="136" t="str">
        <f ca="1">IF(B96="","",#REF!)</f>
        <v/>
      </c>
      <c r="L96" s="136" t="str">
        <f ca="1">IF(C96="","",#REF!)</f>
        <v/>
      </c>
    </row>
    <row r="97" spans="1:12">
      <c r="A97" s="112">
        <v>86</v>
      </c>
      <c r="B97" s="134" t="str">
        <f t="shared" ca="1" si="3"/>
        <v/>
      </c>
      <c r="C97" s="109" t="str">
        <f t="shared" ca="1" si="4"/>
        <v/>
      </c>
      <c r="D97" s="101" t="str">
        <f ca="1">IF(ISERROR(OFFSET('HARGA SATUAN'!$D$6,MATCH(C97,'HARGA SATUAN'!$C$7:$C$1492,0),0)),"",OFFSET('HARGA SATUAN'!$D$6,MATCH(C97,'HARGA SATUAN'!$C$7:$C$1492,0),0))</f>
        <v/>
      </c>
      <c r="E97" s="101">
        <f ca="1">IF(B97="+","Unit",IF(ISERROR(OFFSET('HARGA SATUAN'!$E$6,MATCH(C97,'HARGA SATUAN'!$C$7:$C$1492,0),0)),"",OFFSET('HARGA SATUAN'!$E$6,MATCH(C97,'HARGA SATUAN'!$C$7:$C$1492,0),0)))</f>
        <v>0</v>
      </c>
      <c r="F97" s="138" t="str">
        <f t="shared" ca="1" si="5"/>
        <v/>
      </c>
      <c r="G97" s="41">
        <f ca="1">IF(ISERROR(OFFSET('HARGA SATUAN'!$I$6,MATCH(C97,'HARGA SATUAN'!$C$7:$C$1492,0),0)),"",OFFSET('HARGA SATUAN'!$I$6,MATCH(C97,'HARGA SATUAN'!$C$7:$C$1492,0),0))</f>
        <v>0</v>
      </c>
      <c r="H97" s="136" t="str">
        <f ca="1">IF(B97="","",#REF!)</f>
        <v/>
      </c>
      <c r="I97" s="136" t="str">
        <f ca="1">IF(B97="","",#REF!)</f>
        <v/>
      </c>
      <c r="J97" s="136" t="str">
        <f ca="1">IF(B97="","",#REF!)</f>
        <v/>
      </c>
      <c r="K97" s="136" t="str">
        <f ca="1">IF(B97="","",#REF!)</f>
        <v/>
      </c>
      <c r="L97" s="136" t="str">
        <f ca="1">IF(C97="","",#REF!)</f>
        <v/>
      </c>
    </row>
    <row r="98" spans="1:12">
      <c r="A98" s="112">
        <v>87</v>
      </c>
      <c r="B98" s="134" t="str">
        <f t="shared" ca="1" si="3"/>
        <v/>
      </c>
      <c r="C98" s="109" t="str">
        <f t="shared" ca="1" si="4"/>
        <v/>
      </c>
      <c r="D98" s="101" t="str">
        <f ca="1">IF(ISERROR(OFFSET('HARGA SATUAN'!$D$6,MATCH(C98,'HARGA SATUAN'!$C$7:$C$1492,0),0)),"",OFFSET('HARGA SATUAN'!$D$6,MATCH(C98,'HARGA SATUAN'!$C$7:$C$1492,0),0))</f>
        <v/>
      </c>
      <c r="E98" s="101">
        <f ca="1">IF(B98="+","Unit",IF(ISERROR(OFFSET('HARGA SATUAN'!$E$6,MATCH(C98,'HARGA SATUAN'!$C$7:$C$1492,0),0)),"",OFFSET('HARGA SATUAN'!$E$6,MATCH(C98,'HARGA SATUAN'!$C$7:$C$1492,0),0)))</f>
        <v>0</v>
      </c>
      <c r="F98" s="138" t="str">
        <f t="shared" ca="1" si="5"/>
        <v/>
      </c>
      <c r="G98" s="41">
        <f ca="1">IF(ISERROR(OFFSET('HARGA SATUAN'!$I$6,MATCH(C98,'HARGA SATUAN'!$C$7:$C$1492,0),0)),"",OFFSET('HARGA SATUAN'!$I$6,MATCH(C98,'HARGA SATUAN'!$C$7:$C$1492,0),0))</f>
        <v>0</v>
      </c>
      <c r="H98" s="136" t="str">
        <f ca="1">IF(B98="","",#REF!)</f>
        <v/>
      </c>
      <c r="I98" s="136" t="str">
        <f ca="1">IF(B98="","",#REF!)</f>
        <v/>
      </c>
      <c r="J98" s="136" t="str">
        <f ca="1">IF(B98="","",#REF!)</f>
        <v/>
      </c>
      <c r="K98" s="136" t="str">
        <f ca="1">IF(B98="","",#REF!)</f>
        <v/>
      </c>
      <c r="L98" s="136" t="str">
        <f ca="1">IF(C98="","",#REF!)</f>
        <v/>
      </c>
    </row>
    <row r="99" spans="1:12">
      <c r="A99" s="112">
        <v>88</v>
      </c>
      <c r="B99" s="134" t="str">
        <f t="shared" ca="1" si="3"/>
        <v/>
      </c>
      <c r="C99" s="109" t="str">
        <f t="shared" ca="1" si="4"/>
        <v/>
      </c>
      <c r="D99" s="101" t="str">
        <f ca="1">IF(ISERROR(OFFSET('HARGA SATUAN'!$D$6,MATCH(C99,'HARGA SATUAN'!$C$7:$C$1492,0),0)),"",OFFSET('HARGA SATUAN'!$D$6,MATCH(C99,'HARGA SATUAN'!$C$7:$C$1492,0),0))</f>
        <v/>
      </c>
      <c r="E99" s="101">
        <f ca="1">IF(B99="+","Unit",IF(ISERROR(OFFSET('HARGA SATUAN'!$E$6,MATCH(C99,'HARGA SATUAN'!$C$7:$C$1492,0),0)),"",OFFSET('HARGA SATUAN'!$E$6,MATCH(C99,'HARGA SATUAN'!$C$7:$C$1492,0),0)))</f>
        <v>0</v>
      </c>
      <c r="F99" s="138" t="str">
        <f t="shared" ca="1" si="5"/>
        <v/>
      </c>
      <c r="G99" s="41">
        <f ca="1">IF(ISERROR(OFFSET('HARGA SATUAN'!$I$6,MATCH(C99,'HARGA SATUAN'!$C$7:$C$1492,0),0)),"",OFFSET('HARGA SATUAN'!$I$6,MATCH(C99,'HARGA SATUAN'!$C$7:$C$1492,0),0))</f>
        <v>0</v>
      </c>
      <c r="H99" s="136" t="str">
        <f ca="1">IF(B99="","",#REF!)</f>
        <v/>
      </c>
      <c r="I99" s="136" t="str">
        <f ca="1">IF(B99="","",#REF!)</f>
        <v/>
      </c>
      <c r="J99" s="136" t="str">
        <f ca="1">IF(B99="","",#REF!)</f>
        <v/>
      </c>
      <c r="K99" s="136" t="str">
        <f ca="1">IF(B99="","",#REF!)</f>
        <v/>
      </c>
      <c r="L99" s="136" t="str">
        <f ca="1">IF(C99="","",#REF!)</f>
        <v/>
      </c>
    </row>
    <row r="100" spans="1:12">
      <c r="A100" s="112">
        <v>89</v>
      </c>
      <c r="B100" s="134" t="str">
        <f t="shared" ca="1" si="3"/>
        <v/>
      </c>
      <c r="C100" s="109" t="str">
        <f t="shared" ca="1" si="4"/>
        <v/>
      </c>
      <c r="D100" s="101" t="str">
        <f ca="1">IF(ISERROR(OFFSET('HARGA SATUAN'!$D$6,MATCH(C100,'HARGA SATUAN'!$C$7:$C$1492,0),0)),"",OFFSET('HARGA SATUAN'!$D$6,MATCH(C100,'HARGA SATUAN'!$C$7:$C$1492,0),0))</f>
        <v/>
      </c>
      <c r="E100" s="101">
        <f ca="1">IF(B100="+","Unit",IF(ISERROR(OFFSET('HARGA SATUAN'!$E$6,MATCH(C100,'HARGA SATUAN'!$C$7:$C$1492,0),0)),"",OFFSET('HARGA SATUAN'!$E$6,MATCH(C100,'HARGA SATUAN'!$C$7:$C$1492,0),0)))</f>
        <v>0</v>
      </c>
      <c r="F100" s="138" t="str">
        <f t="shared" ca="1" si="5"/>
        <v/>
      </c>
      <c r="G100" s="41">
        <f ca="1">IF(ISERROR(OFFSET('HARGA SATUAN'!$I$6,MATCH(C100,'HARGA SATUAN'!$C$7:$C$1492,0),0)),"",OFFSET('HARGA SATUAN'!$I$6,MATCH(C100,'HARGA SATUAN'!$C$7:$C$1492,0),0))</f>
        <v>0</v>
      </c>
      <c r="H100" s="136" t="str">
        <f ca="1">IF(B100="","",#REF!)</f>
        <v/>
      </c>
      <c r="I100" s="136" t="str">
        <f ca="1">IF(B100="","",#REF!)</f>
        <v/>
      </c>
      <c r="J100" s="136" t="str">
        <f ca="1">IF(B100="","",#REF!)</f>
        <v/>
      </c>
      <c r="K100" s="136" t="str">
        <f ca="1">IF(B100="","",#REF!)</f>
        <v/>
      </c>
      <c r="L100" s="136" t="str">
        <f ca="1">IF(C100="","",#REF!)</f>
        <v/>
      </c>
    </row>
    <row r="101" spans="1:12">
      <c r="A101" s="112">
        <v>90</v>
      </c>
      <c r="B101" s="134" t="str">
        <f t="shared" ca="1" si="3"/>
        <v/>
      </c>
      <c r="C101" s="109" t="str">
        <f t="shared" ca="1" si="4"/>
        <v/>
      </c>
      <c r="D101" s="101" t="str">
        <f ca="1">IF(ISERROR(OFFSET('HARGA SATUAN'!$D$6,MATCH(C101,'HARGA SATUAN'!$C$7:$C$1492,0),0)),"",OFFSET('HARGA SATUAN'!$D$6,MATCH(C101,'HARGA SATUAN'!$C$7:$C$1492,0),0))</f>
        <v/>
      </c>
      <c r="E101" s="101">
        <f ca="1">IF(B101="+","Unit",IF(ISERROR(OFFSET('HARGA SATUAN'!$E$6,MATCH(C101,'HARGA SATUAN'!$C$7:$C$1492,0),0)),"",OFFSET('HARGA SATUAN'!$E$6,MATCH(C101,'HARGA SATUAN'!$C$7:$C$1492,0),0)))</f>
        <v>0</v>
      </c>
      <c r="F101" s="138" t="str">
        <f t="shared" ca="1" si="5"/>
        <v/>
      </c>
      <c r="G101" s="41">
        <f ca="1">IF(ISERROR(OFFSET('HARGA SATUAN'!$I$6,MATCH(C101,'HARGA SATUAN'!$C$7:$C$1492,0),0)),"",OFFSET('HARGA SATUAN'!$I$6,MATCH(C101,'HARGA SATUAN'!$C$7:$C$1492,0),0))</f>
        <v>0</v>
      </c>
      <c r="H101" s="136" t="str">
        <f ca="1">IF(B101="","",#REF!)</f>
        <v/>
      </c>
      <c r="I101" s="136" t="str">
        <f ca="1">IF(B101="","",#REF!)</f>
        <v/>
      </c>
      <c r="J101" s="136" t="str">
        <f ca="1">IF(B101="","",#REF!)</f>
        <v/>
      </c>
      <c r="K101" s="136" t="str">
        <f ca="1">IF(B101="","",#REF!)</f>
        <v/>
      </c>
      <c r="L101" s="136" t="str">
        <f ca="1">IF(C101="","",#REF!)</f>
        <v/>
      </c>
    </row>
    <row r="102" spans="1:12">
      <c r="A102" s="112">
        <v>91</v>
      </c>
      <c r="B102" s="134" t="str">
        <f t="shared" ca="1" si="3"/>
        <v/>
      </c>
      <c r="C102" s="109" t="str">
        <f t="shared" ca="1" si="4"/>
        <v/>
      </c>
      <c r="D102" s="101" t="str">
        <f ca="1">IF(ISERROR(OFFSET('HARGA SATUAN'!$D$6,MATCH(C102,'HARGA SATUAN'!$C$7:$C$1492,0),0)),"",OFFSET('HARGA SATUAN'!$D$6,MATCH(C102,'HARGA SATUAN'!$C$7:$C$1492,0),0))</f>
        <v/>
      </c>
      <c r="E102" s="101">
        <f ca="1">IF(B102="+","Unit",IF(ISERROR(OFFSET('HARGA SATUAN'!$E$6,MATCH(C102,'HARGA SATUAN'!$C$7:$C$1492,0),0)),"",OFFSET('HARGA SATUAN'!$E$6,MATCH(C102,'HARGA SATUAN'!$C$7:$C$1492,0),0)))</f>
        <v>0</v>
      </c>
      <c r="F102" s="138" t="str">
        <f t="shared" ca="1" si="5"/>
        <v/>
      </c>
      <c r="G102" s="41">
        <f ca="1">IF(ISERROR(OFFSET('HARGA SATUAN'!$I$6,MATCH(C102,'HARGA SATUAN'!$C$7:$C$1492,0),0)),"",OFFSET('HARGA SATUAN'!$I$6,MATCH(C102,'HARGA SATUAN'!$C$7:$C$1492,0),0))</f>
        <v>0</v>
      </c>
      <c r="H102" s="136" t="str">
        <f ca="1">IF(B102="","",#REF!)</f>
        <v/>
      </c>
      <c r="I102" s="136" t="str">
        <f ca="1">IF(B102="","",#REF!)</f>
        <v/>
      </c>
      <c r="J102" s="136" t="str">
        <f ca="1">IF(B102="","",#REF!)</f>
        <v/>
      </c>
      <c r="K102" s="136" t="str">
        <f ca="1">IF(B102="","",#REF!)</f>
        <v/>
      </c>
      <c r="L102" s="136" t="str">
        <f ca="1">IF(C102="","",#REF!)</f>
        <v/>
      </c>
    </row>
    <row r="103" spans="1:12">
      <c r="A103" s="112">
        <v>92</v>
      </c>
      <c r="B103" s="134" t="str">
        <f t="shared" ca="1" si="3"/>
        <v/>
      </c>
      <c r="C103" s="109" t="str">
        <f t="shared" ca="1" si="4"/>
        <v/>
      </c>
      <c r="D103" s="101" t="str">
        <f ca="1">IF(ISERROR(OFFSET('HARGA SATUAN'!$D$6,MATCH(C103,'HARGA SATUAN'!$C$7:$C$1492,0),0)),"",OFFSET('HARGA SATUAN'!$D$6,MATCH(C103,'HARGA SATUAN'!$C$7:$C$1492,0),0))</f>
        <v/>
      </c>
      <c r="E103" s="101">
        <f ca="1">IF(B103="+","Unit",IF(ISERROR(OFFSET('HARGA SATUAN'!$E$6,MATCH(C103,'HARGA SATUAN'!$C$7:$C$1492,0),0)),"",OFFSET('HARGA SATUAN'!$E$6,MATCH(C103,'HARGA SATUAN'!$C$7:$C$1492,0),0)))</f>
        <v>0</v>
      </c>
      <c r="F103" s="138" t="str">
        <f t="shared" ca="1" si="5"/>
        <v/>
      </c>
      <c r="G103" s="41">
        <f ca="1">IF(ISERROR(OFFSET('HARGA SATUAN'!$I$6,MATCH(C103,'HARGA SATUAN'!$C$7:$C$1492,0),0)),"",OFFSET('HARGA SATUAN'!$I$6,MATCH(C103,'HARGA SATUAN'!$C$7:$C$1492,0),0))</f>
        <v>0</v>
      </c>
      <c r="H103" s="136" t="str">
        <f ca="1">IF(B103="","",#REF!)</f>
        <v/>
      </c>
      <c r="I103" s="136" t="str">
        <f ca="1">IF(B103="","",#REF!)</f>
        <v/>
      </c>
      <c r="J103" s="136" t="str">
        <f ca="1">IF(B103="","",#REF!)</f>
        <v/>
      </c>
      <c r="K103" s="136" t="str">
        <f ca="1">IF(B103="","",#REF!)</f>
        <v/>
      </c>
      <c r="L103" s="136" t="str">
        <f ca="1">IF(C103="","",#REF!)</f>
        <v/>
      </c>
    </row>
    <row r="104" spans="1:12">
      <c r="A104" s="112">
        <v>93</v>
      </c>
      <c r="B104" s="134" t="str">
        <f t="shared" ca="1" si="3"/>
        <v/>
      </c>
      <c r="C104" s="109" t="str">
        <f t="shared" ca="1" si="4"/>
        <v/>
      </c>
      <c r="D104" s="101" t="str">
        <f ca="1">IF(ISERROR(OFFSET('HARGA SATUAN'!$D$6,MATCH(C104,'HARGA SATUAN'!$C$7:$C$1492,0),0)),"",OFFSET('HARGA SATUAN'!$D$6,MATCH(C104,'HARGA SATUAN'!$C$7:$C$1492,0),0))</f>
        <v/>
      </c>
      <c r="E104" s="101">
        <f ca="1">IF(B104="+","Unit",IF(ISERROR(OFFSET('HARGA SATUAN'!$E$6,MATCH(C104,'HARGA SATUAN'!$C$7:$C$1492,0),0)),"",OFFSET('HARGA SATUAN'!$E$6,MATCH(C104,'HARGA SATUAN'!$C$7:$C$1492,0),0)))</f>
        <v>0</v>
      </c>
      <c r="F104" s="138" t="str">
        <f t="shared" ca="1" si="5"/>
        <v/>
      </c>
      <c r="G104" s="41">
        <f ca="1">IF(ISERROR(OFFSET('HARGA SATUAN'!$I$6,MATCH(C104,'HARGA SATUAN'!$C$7:$C$1492,0),0)),"",OFFSET('HARGA SATUAN'!$I$6,MATCH(C104,'HARGA SATUAN'!$C$7:$C$1492,0),0))</f>
        <v>0</v>
      </c>
      <c r="H104" s="136" t="str">
        <f ca="1">IF(B104="","",#REF!)</f>
        <v/>
      </c>
      <c r="I104" s="136" t="str">
        <f ca="1">IF(B104="","",#REF!)</f>
        <v/>
      </c>
      <c r="J104" s="136" t="str">
        <f ca="1">IF(B104="","",#REF!)</f>
        <v/>
      </c>
      <c r="K104" s="136" t="str">
        <f ca="1">IF(B104="","",#REF!)</f>
        <v/>
      </c>
      <c r="L104" s="136" t="str">
        <f ca="1">IF(C104="","",#REF!)</f>
        <v/>
      </c>
    </row>
    <row r="105" spans="1:12">
      <c r="A105" s="112">
        <v>94</v>
      </c>
      <c r="B105" s="134" t="str">
        <f t="shared" ca="1" si="3"/>
        <v/>
      </c>
      <c r="C105" s="109" t="str">
        <f t="shared" ca="1" si="4"/>
        <v/>
      </c>
      <c r="D105" s="101" t="str">
        <f ca="1">IF(ISERROR(OFFSET('HARGA SATUAN'!$D$6,MATCH(C105,'HARGA SATUAN'!$C$7:$C$1492,0),0)),"",OFFSET('HARGA SATUAN'!$D$6,MATCH(C105,'HARGA SATUAN'!$C$7:$C$1492,0),0))</f>
        <v/>
      </c>
      <c r="E105" s="101">
        <f ca="1">IF(B105="+","Unit",IF(ISERROR(OFFSET('HARGA SATUAN'!$E$6,MATCH(C105,'HARGA SATUAN'!$C$7:$C$1492,0),0)),"",OFFSET('HARGA SATUAN'!$E$6,MATCH(C105,'HARGA SATUAN'!$C$7:$C$1492,0),0)))</f>
        <v>0</v>
      </c>
      <c r="F105" s="138" t="str">
        <f t="shared" ca="1" si="5"/>
        <v/>
      </c>
      <c r="G105" s="41">
        <f ca="1">IF(ISERROR(OFFSET('HARGA SATUAN'!$I$6,MATCH(C105,'HARGA SATUAN'!$C$7:$C$1492,0),0)),"",OFFSET('HARGA SATUAN'!$I$6,MATCH(C105,'HARGA SATUAN'!$C$7:$C$1492,0),0))</f>
        <v>0</v>
      </c>
      <c r="H105" s="136" t="str">
        <f ca="1">IF(B105="","",#REF!)</f>
        <v/>
      </c>
      <c r="I105" s="136" t="str">
        <f ca="1">IF(B105="","",#REF!)</f>
        <v/>
      </c>
      <c r="J105" s="136" t="str">
        <f ca="1">IF(B105="","",#REF!)</f>
        <v/>
      </c>
      <c r="K105" s="136" t="str">
        <f ca="1">IF(B105="","",#REF!)</f>
        <v/>
      </c>
      <c r="L105" s="136" t="str">
        <f ca="1">IF(C105="","",#REF!)</f>
        <v/>
      </c>
    </row>
    <row r="106" spans="1:12">
      <c r="A106" s="112">
        <v>95</v>
      </c>
      <c r="B106" s="134" t="str">
        <f t="shared" ca="1" si="3"/>
        <v/>
      </c>
      <c r="C106" s="109" t="str">
        <f t="shared" ca="1" si="4"/>
        <v/>
      </c>
      <c r="D106" s="101" t="str">
        <f ca="1">IF(ISERROR(OFFSET('HARGA SATUAN'!$D$6,MATCH(C106,'HARGA SATUAN'!$C$7:$C$1492,0),0)),"",OFFSET('HARGA SATUAN'!$D$6,MATCH(C106,'HARGA SATUAN'!$C$7:$C$1492,0),0))</f>
        <v/>
      </c>
      <c r="E106" s="101">
        <f ca="1">IF(B106="+","Unit",IF(ISERROR(OFFSET('HARGA SATUAN'!$E$6,MATCH(C106,'HARGA SATUAN'!$C$7:$C$1492,0),0)),"",OFFSET('HARGA SATUAN'!$E$6,MATCH(C106,'HARGA SATUAN'!$C$7:$C$1492,0),0)))</f>
        <v>0</v>
      </c>
      <c r="F106" s="138" t="str">
        <f t="shared" ca="1" si="5"/>
        <v/>
      </c>
      <c r="G106" s="41">
        <f ca="1">IF(ISERROR(OFFSET('HARGA SATUAN'!$I$6,MATCH(C106,'HARGA SATUAN'!$C$7:$C$1492,0),0)),"",OFFSET('HARGA SATUAN'!$I$6,MATCH(C106,'HARGA SATUAN'!$C$7:$C$1492,0),0))</f>
        <v>0</v>
      </c>
      <c r="H106" s="136" t="str">
        <f ca="1">IF(B106="","",#REF!)</f>
        <v/>
      </c>
      <c r="I106" s="136" t="str">
        <f ca="1">IF(B106="","",#REF!)</f>
        <v/>
      </c>
      <c r="J106" s="136" t="str">
        <f ca="1">IF(B106="","",#REF!)</f>
        <v/>
      </c>
      <c r="K106" s="136" t="str">
        <f ca="1">IF(B106="","",#REF!)</f>
        <v/>
      </c>
      <c r="L106" s="136" t="str">
        <f ca="1">IF(C106="","",#REF!)</f>
        <v/>
      </c>
    </row>
    <row r="107" spans="1:12">
      <c r="A107" s="112">
        <v>96</v>
      </c>
      <c r="B107" s="134" t="str">
        <f t="shared" ca="1" si="3"/>
        <v/>
      </c>
      <c r="C107" s="109" t="str">
        <f t="shared" ca="1" si="4"/>
        <v/>
      </c>
      <c r="D107" s="101" t="str">
        <f ca="1">IF(ISERROR(OFFSET('HARGA SATUAN'!$D$6,MATCH(C107,'HARGA SATUAN'!$C$7:$C$1492,0),0)),"",OFFSET('HARGA SATUAN'!$D$6,MATCH(C107,'HARGA SATUAN'!$C$7:$C$1492,0),0))</f>
        <v/>
      </c>
      <c r="E107" s="101">
        <f ca="1">IF(B107="+","Unit",IF(ISERROR(OFFSET('HARGA SATUAN'!$E$6,MATCH(C107,'HARGA SATUAN'!$C$7:$C$1492,0),0)),"",OFFSET('HARGA SATUAN'!$E$6,MATCH(C107,'HARGA SATUAN'!$C$7:$C$1492,0),0)))</f>
        <v>0</v>
      </c>
      <c r="F107" s="138" t="str">
        <f t="shared" ca="1" si="5"/>
        <v/>
      </c>
      <c r="G107" s="41">
        <f ca="1">IF(ISERROR(OFFSET('HARGA SATUAN'!$I$6,MATCH(C107,'HARGA SATUAN'!$C$7:$C$1492,0),0)),"",OFFSET('HARGA SATUAN'!$I$6,MATCH(C107,'HARGA SATUAN'!$C$7:$C$1492,0),0))</f>
        <v>0</v>
      </c>
      <c r="H107" s="136" t="str">
        <f ca="1">IF(B107="","",#REF!)</f>
        <v/>
      </c>
      <c r="I107" s="136" t="str">
        <f ca="1">IF(B107="","",#REF!)</f>
        <v/>
      </c>
      <c r="J107" s="136" t="str">
        <f ca="1">IF(B107="","",#REF!)</f>
        <v/>
      </c>
      <c r="K107" s="136" t="str">
        <f ca="1">IF(B107="","",#REF!)</f>
        <v/>
      </c>
      <c r="L107" s="136" t="str">
        <f ca="1">IF(C107="","",#REF!)</f>
        <v/>
      </c>
    </row>
    <row r="108" spans="1:12">
      <c r="A108" s="112">
        <v>97</v>
      </c>
      <c r="B108" s="134" t="str">
        <f t="shared" ca="1" si="3"/>
        <v/>
      </c>
      <c r="C108" s="109" t="str">
        <f t="shared" ca="1" si="4"/>
        <v/>
      </c>
      <c r="D108" s="101" t="str">
        <f ca="1">IF(ISERROR(OFFSET('HARGA SATUAN'!$D$6,MATCH(C108,'HARGA SATUAN'!$C$7:$C$1492,0),0)),"",OFFSET('HARGA SATUAN'!$D$6,MATCH(C108,'HARGA SATUAN'!$C$7:$C$1492,0),0))</f>
        <v/>
      </c>
      <c r="E108" s="101">
        <f ca="1">IF(B108="+","Unit",IF(ISERROR(OFFSET('HARGA SATUAN'!$E$6,MATCH(C108,'HARGA SATUAN'!$C$7:$C$1492,0),0)),"",OFFSET('HARGA SATUAN'!$E$6,MATCH(C108,'HARGA SATUAN'!$C$7:$C$1492,0),0)))</f>
        <v>0</v>
      </c>
      <c r="F108" s="138" t="str">
        <f t="shared" ca="1" si="5"/>
        <v/>
      </c>
      <c r="G108" s="41">
        <f ca="1">IF(ISERROR(OFFSET('HARGA SATUAN'!$I$6,MATCH(C108,'HARGA SATUAN'!$C$7:$C$1492,0),0)),"",OFFSET('HARGA SATUAN'!$I$6,MATCH(C108,'HARGA SATUAN'!$C$7:$C$1492,0),0))</f>
        <v>0</v>
      </c>
      <c r="H108" s="136" t="str">
        <f ca="1">IF(B108="","",#REF!)</f>
        <v/>
      </c>
      <c r="I108" s="136" t="str">
        <f ca="1">IF(B108="","",#REF!)</f>
        <v/>
      </c>
      <c r="J108" s="136" t="str">
        <f ca="1">IF(B108="","",#REF!)</f>
        <v/>
      </c>
      <c r="K108" s="136" t="str">
        <f ca="1">IF(B108="","",#REF!)</f>
        <v/>
      </c>
      <c r="L108" s="136" t="str">
        <f ca="1">IF(C108="","",#REF!)</f>
        <v/>
      </c>
    </row>
    <row r="109" spans="1:12">
      <c r="A109" s="112">
        <v>98</v>
      </c>
      <c r="B109" s="134" t="str">
        <f t="shared" ca="1" si="3"/>
        <v/>
      </c>
      <c r="C109" s="109" t="str">
        <f t="shared" ca="1" si="4"/>
        <v/>
      </c>
      <c r="D109" s="101" t="str">
        <f ca="1">IF(ISERROR(OFFSET('HARGA SATUAN'!$D$6,MATCH(C109,'HARGA SATUAN'!$C$7:$C$1492,0),0)),"",OFFSET('HARGA SATUAN'!$D$6,MATCH(C109,'HARGA SATUAN'!$C$7:$C$1492,0),0))</f>
        <v/>
      </c>
      <c r="E109" s="101">
        <f ca="1">IF(B109="+","Unit",IF(ISERROR(OFFSET('HARGA SATUAN'!$E$6,MATCH(C109,'HARGA SATUAN'!$C$7:$C$1492,0),0)),"",OFFSET('HARGA SATUAN'!$E$6,MATCH(C109,'HARGA SATUAN'!$C$7:$C$1492,0),0)))</f>
        <v>0</v>
      </c>
      <c r="F109" s="138" t="str">
        <f t="shared" ca="1" si="5"/>
        <v/>
      </c>
      <c r="G109" s="41">
        <f ca="1">IF(ISERROR(OFFSET('HARGA SATUAN'!$I$6,MATCH(C109,'HARGA SATUAN'!$C$7:$C$1492,0),0)),"",OFFSET('HARGA SATUAN'!$I$6,MATCH(C109,'HARGA SATUAN'!$C$7:$C$1492,0),0))</f>
        <v>0</v>
      </c>
      <c r="H109" s="136" t="str">
        <f ca="1">IF(B109="","",#REF!)</f>
        <v/>
      </c>
      <c r="I109" s="136" t="str">
        <f ca="1">IF(B109="","",#REF!)</f>
        <v/>
      </c>
      <c r="J109" s="136" t="str">
        <f ca="1">IF(B109="","",#REF!)</f>
        <v/>
      </c>
      <c r="K109" s="136" t="str">
        <f ca="1">IF(B109="","",#REF!)</f>
        <v/>
      </c>
      <c r="L109" s="136" t="str">
        <f ca="1">IF(C109="","",#REF!)</f>
        <v/>
      </c>
    </row>
    <row r="110" spans="1:12">
      <c r="A110" s="112">
        <v>99</v>
      </c>
      <c r="B110" s="134" t="str">
        <f t="shared" ca="1" si="3"/>
        <v/>
      </c>
      <c r="C110" s="109" t="str">
        <f t="shared" ca="1" si="4"/>
        <v/>
      </c>
      <c r="D110" s="101" t="str">
        <f ca="1">IF(ISERROR(OFFSET('HARGA SATUAN'!$D$6,MATCH(C110,'HARGA SATUAN'!$C$7:$C$1492,0),0)),"",OFFSET('HARGA SATUAN'!$D$6,MATCH(C110,'HARGA SATUAN'!$C$7:$C$1492,0),0))</f>
        <v/>
      </c>
      <c r="E110" s="101">
        <f ca="1">IF(B110="+","Unit",IF(ISERROR(OFFSET('HARGA SATUAN'!$E$6,MATCH(C110,'HARGA SATUAN'!$C$7:$C$1492,0),0)),"",OFFSET('HARGA SATUAN'!$E$6,MATCH(C110,'HARGA SATUAN'!$C$7:$C$1492,0),0)))</f>
        <v>0</v>
      </c>
      <c r="F110" s="138" t="str">
        <f t="shared" ca="1" si="5"/>
        <v/>
      </c>
      <c r="G110" s="41">
        <f ca="1">IF(ISERROR(OFFSET('HARGA SATUAN'!$I$6,MATCH(C110,'HARGA SATUAN'!$C$7:$C$1492,0),0)),"",OFFSET('HARGA SATUAN'!$I$6,MATCH(C110,'HARGA SATUAN'!$C$7:$C$1492,0),0))</f>
        <v>0</v>
      </c>
      <c r="H110" s="136" t="str">
        <f ca="1">IF(B110="","",#REF!)</f>
        <v/>
      </c>
      <c r="I110" s="136" t="str">
        <f ca="1">IF(B110="","",#REF!)</f>
        <v/>
      </c>
      <c r="J110" s="136" t="str">
        <f ca="1">IF(B110="","",#REF!)</f>
        <v/>
      </c>
      <c r="K110" s="136" t="str">
        <f ca="1">IF(B110="","",#REF!)</f>
        <v/>
      </c>
      <c r="L110" s="136" t="str">
        <f ca="1">IF(C110="","",#REF!)</f>
        <v/>
      </c>
    </row>
    <row r="111" spans="1:12">
      <c r="A111" s="112">
        <v>100</v>
      </c>
      <c r="B111" s="134" t="str">
        <f t="shared" ca="1" si="3"/>
        <v/>
      </c>
      <c r="C111" s="109" t="str">
        <f t="shared" ca="1" si="4"/>
        <v/>
      </c>
      <c r="D111" s="101" t="str">
        <f ca="1">IF(ISERROR(OFFSET('HARGA SATUAN'!$D$6,MATCH(C111,'HARGA SATUAN'!$C$7:$C$1492,0),0)),"",OFFSET('HARGA SATUAN'!$D$6,MATCH(C111,'HARGA SATUAN'!$C$7:$C$1492,0),0))</f>
        <v/>
      </c>
      <c r="E111" s="101">
        <f ca="1">IF(B111="+","Unit",IF(ISERROR(OFFSET('HARGA SATUAN'!$E$6,MATCH(C111,'HARGA SATUAN'!$C$7:$C$1492,0),0)),"",OFFSET('HARGA SATUAN'!$E$6,MATCH(C111,'HARGA SATUAN'!$C$7:$C$1492,0),0)))</f>
        <v>0</v>
      </c>
      <c r="F111" s="138" t="str">
        <f t="shared" ca="1" si="5"/>
        <v/>
      </c>
      <c r="G111" s="41">
        <f ca="1">IF(ISERROR(OFFSET('HARGA SATUAN'!$I$6,MATCH(C111,'HARGA SATUAN'!$C$7:$C$1492,0),0)),"",OFFSET('HARGA SATUAN'!$I$6,MATCH(C111,'HARGA SATUAN'!$C$7:$C$1492,0),0))</f>
        <v>0</v>
      </c>
      <c r="H111" s="136" t="str">
        <f ca="1">IF(B111="","",#REF!)</f>
        <v/>
      </c>
      <c r="I111" s="136" t="str">
        <f ca="1">IF(B111="","",#REF!)</f>
        <v/>
      </c>
      <c r="J111" s="136" t="str">
        <f ca="1">IF(B111="","",#REF!)</f>
        <v/>
      </c>
      <c r="K111" s="136" t="str">
        <f ca="1">IF(B111="","",#REF!)</f>
        <v/>
      </c>
      <c r="L111" s="136" t="str">
        <f ca="1">IF(C111="","",#REF!)</f>
        <v/>
      </c>
    </row>
    <row r="112" spans="1:12">
      <c r="A112" s="112">
        <v>101</v>
      </c>
      <c r="B112" s="134" t="str">
        <f t="shared" ca="1" si="3"/>
        <v/>
      </c>
      <c r="C112" s="109" t="str">
        <f t="shared" ca="1" si="4"/>
        <v/>
      </c>
      <c r="D112" s="101" t="str">
        <f ca="1">IF(ISERROR(OFFSET('HARGA SATUAN'!$D$6,MATCH(C112,'HARGA SATUAN'!$C$7:$C$1492,0),0)),"",OFFSET('HARGA SATUAN'!$D$6,MATCH(C112,'HARGA SATUAN'!$C$7:$C$1492,0),0))</f>
        <v/>
      </c>
      <c r="E112" s="101">
        <f ca="1">IF(B112="+","Unit",IF(ISERROR(OFFSET('HARGA SATUAN'!$E$6,MATCH(C112,'HARGA SATUAN'!$C$7:$C$1492,0),0)),"",OFFSET('HARGA SATUAN'!$E$6,MATCH(C112,'HARGA SATUAN'!$C$7:$C$1492,0),0)))</f>
        <v>0</v>
      </c>
      <c r="F112" s="138" t="str">
        <f t="shared" ca="1" si="5"/>
        <v/>
      </c>
      <c r="G112" s="41">
        <f ca="1">IF(ISERROR(OFFSET('HARGA SATUAN'!$I$6,MATCH(C112,'HARGA SATUAN'!$C$7:$C$1492,0),0)),"",OFFSET('HARGA SATUAN'!$I$6,MATCH(C112,'HARGA SATUAN'!$C$7:$C$1492,0),0))</f>
        <v>0</v>
      </c>
      <c r="H112" s="136" t="str">
        <f ca="1">IF(B112="","",#REF!)</f>
        <v/>
      </c>
      <c r="I112" s="136" t="str">
        <f ca="1">IF(B112="","",#REF!)</f>
        <v/>
      </c>
      <c r="J112" s="136" t="str">
        <f ca="1">IF(B112="","",#REF!)</f>
        <v/>
      </c>
      <c r="K112" s="136" t="str">
        <f ca="1">IF(B112="","",#REF!)</f>
        <v/>
      </c>
      <c r="L112" s="136" t="str">
        <f ca="1">IF(C112="","",#REF!)</f>
        <v/>
      </c>
    </row>
    <row r="113" spans="1:12">
      <c r="A113" s="112">
        <v>102</v>
      </c>
      <c r="B113" s="134" t="str">
        <f t="shared" ca="1" si="3"/>
        <v/>
      </c>
      <c r="C113" s="109" t="str">
        <f t="shared" ca="1" si="4"/>
        <v/>
      </c>
      <c r="D113" s="101" t="str">
        <f ca="1">IF(ISERROR(OFFSET('HARGA SATUAN'!$D$6,MATCH(C113,'HARGA SATUAN'!$C$7:$C$1492,0),0)),"",OFFSET('HARGA SATUAN'!$D$6,MATCH(C113,'HARGA SATUAN'!$C$7:$C$1492,0),0))</f>
        <v/>
      </c>
      <c r="E113" s="101">
        <f ca="1">IF(B113="+","Unit",IF(ISERROR(OFFSET('HARGA SATUAN'!$E$6,MATCH(C113,'HARGA SATUAN'!$C$7:$C$1492,0),0)),"",OFFSET('HARGA SATUAN'!$E$6,MATCH(C113,'HARGA SATUAN'!$C$7:$C$1492,0),0)))</f>
        <v>0</v>
      </c>
      <c r="F113" s="138" t="str">
        <f t="shared" ca="1" si="5"/>
        <v/>
      </c>
      <c r="G113" s="41">
        <f ca="1">IF(ISERROR(OFFSET('HARGA SATUAN'!$I$6,MATCH(C113,'HARGA SATUAN'!$C$7:$C$1492,0),0)),"",OFFSET('HARGA SATUAN'!$I$6,MATCH(C113,'HARGA SATUAN'!$C$7:$C$1492,0),0))</f>
        <v>0</v>
      </c>
      <c r="H113" s="136" t="str">
        <f ca="1">IF(B113="","",#REF!)</f>
        <v/>
      </c>
      <c r="I113" s="136" t="str">
        <f ca="1">IF(B113="","",#REF!)</f>
        <v/>
      </c>
      <c r="J113" s="136" t="str">
        <f ca="1">IF(B113="","",#REF!)</f>
        <v/>
      </c>
      <c r="K113" s="136" t="str">
        <f ca="1">IF(B113="","",#REF!)</f>
        <v/>
      </c>
      <c r="L113" s="136" t="str">
        <f ca="1">IF(C113="","",#REF!)</f>
        <v/>
      </c>
    </row>
    <row r="114" spans="1:12">
      <c r="A114" s="112">
        <v>103</v>
      </c>
      <c r="B114" s="134" t="str">
        <f t="shared" ca="1" si="3"/>
        <v/>
      </c>
      <c r="C114" s="109" t="str">
        <f t="shared" ca="1" si="4"/>
        <v/>
      </c>
      <c r="D114" s="101" t="str">
        <f ca="1">IF(ISERROR(OFFSET('HARGA SATUAN'!$D$6,MATCH(C114,'HARGA SATUAN'!$C$7:$C$1492,0),0)),"",OFFSET('HARGA SATUAN'!$D$6,MATCH(C114,'HARGA SATUAN'!$C$7:$C$1492,0),0))</f>
        <v/>
      </c>
      <c r="E114" s="101">
        <f ca="1">IF(B114="+","Unit",IF(ISERROR(OFFSET('HARGA SATUAN'!$E$6,MATCH(C114,'HARGA SATUAN'!$C$7:$C$1492,0),0)),"",OFFSET('HARGA SATUAN'!$E$6,MATCH(C114,'HARGA SATUAN'!$C$7:$C$1492,0),0)))</f>
        <v>0</v>
      </c>
      <c r="F114" s="138" t="str">
        <f t="shared" ca="1" si="5"/>
        <v/>
      </c>
      <c r="G114" s="41">
        <f ca="1">IF(ISERROR(OFFSET('HARGA SATUAN'!$I$6,MATCH(C114,'HARGA SATUAN'!$C$7:$C$1492,0),0)),"",OFFSET('HARGA SATUAN'!$I$6,MATCH(C114,'HARGA SATUAN'!$C$7:$C$1492,0),0))</f>
        <v>0</v>
      </c>
      <c r="H114" s="136" t="str">
        <f ca="1">IF(B114="","",#REF!)</f>
        <v/>
      </c>
      <c r="I114" s="136" t="str">
        <f ca="1">IF(B114="","",#REF!)</f>
        <v/>
      </c>
      <c r="J114" s="136" t="str">
        <f ca="1">IF(B114="","",#REF!)</f>
        <v/>
      </c>
      <c r="K114" s="136" t="str">
        <f ca="1">IF(B114="","",#REF!)</f>
        <v/>
      </c>
      <c r="L114" s="136" t="str">
        <f ca="1">IF(C114="","",#REF!)</f>
        <v/>
      </c>
    </row>
    <row r="115" spans="1:12">
      <c r="A115" s="112">
        <v>104</v>
      </c>
      <c r="B115" s="134" t="str">
        <f t="shared" ca="1" si="3"/>
        <v/>
      </c>
      <c r="C115" s="109" t="str">
        <f t="shared" ca="1" si="4"/>
        <v/>
      </c>
      <c r="D115" s="101" t="str">
        <f ca="1">IF(ISERROR(OFFSET('HARGA SATUAN'!$D$6,MATCH(C115,'HARGA SATUAN'!$C$7:$C$1492,0),0)),"",OFFSET('HARGA SATUAN'!$D$6,MATCH(C115,'HARGA SATUAN'!$C$7:$C$1492,0),0))</f>
        <v/>
      </c>
      <c r="E115" s="101">
        <f ca="1">IF(B115="+","Unit",IF(ISERROR(OFFSET('HARGA SATUAN'!$E$6,MATCH(C115,'HARGA SATUAN'!$C$7:$C$1492,0),0)),"",OFFSET('HARGA SATUAN'!$E$6,MATCH(C115,'HARGA SATUAN'!$C$7:$C$1492,0),0)))</f>
        <v>0</v>
      </c>
      <c r="F115" s="138" t="str">
        <f t="shared" ca="1" si="5"/>
        <v/>
      </c>
      <c r="G115" s="41">
        <f ca="1">IF(ISERROR(OFFSET('HARGA SATUAN'!$I$6,MATCH(C115,'HARGA SATUAN'!$C$7:$C$1492,0),0)),"",OFFSET('HARGA SATUAN'!$I$6,MATCH(C115,'HARGA SATUAN'!$C$7:$C$1492,0),0))</f>
        <v>0</v>
      </c>
      <c r="H115" s="136" t="str">
        <f ca="1">IF(B115="","",#REF!)</f>
        <v/>
      </c>
      <c r="I115" s="136" t="str">
        <f ca="1">IF(B115="","",#REF!)</f>
        <v/>
      </c>
      <c r="J115" s="136" t="str">
        <f ca="1">IF(B115="","",#REF!)</f>
        <v/>
      </c>
      <c r="K115" s="136" t="str">
        <f ca="1">IF(B115="","",#REF!)</f>
        <v/>
      </c>
      <c r="L115" s="136" t="str">
        <f ca="1">IF(C115="","",#REF!)</f>
        <v/>
      </c>
    </row>
    <row r="116" spans="1:12">
      <c r="A116" s="112">
        <v>105</v>
      </c>
      <c r="B116" s="134" t="str">
        <f t="shared" ca="1" si="3"/>
        <v/>
      </c>
      <c r="C116" s="109" t="str">
        <f t="shared" ca="1" si="4"/>
        <v/>
      </c>
      <c r="D116" s="101" t="str">
        <f ca="1">IF(ISERROR(OFFSET('HARGA SATUAN'!$D$6,MATCH(C116,'HARGA SATUAN'!$C$7:$C$1492,0),0)),"",OFFSET('HARGA SATUAN'!$D$6,MATCH(C116,'HARGA SATUAN'!$C$7:$C$1492,0),0))</f>
        <v/>
      </c>
      <c r="E116" s="101">
        <f ca="1">IF(B116="+","Unit",IF(ISERROR(OFFSET('HARGA SATUAN'!$E$6,MATCH(C116,'HARGA SATUAN'!$C$7:$C$1492,0),0)),"",OFFSET('HARGA SATUAN'!$E$6,MATCH(C116,'HARGA SATUAN'!$C$7:$C$1492,0),0)))</f>
        <v>0</v>
      </c>
      <c r="F116" s="138" t="str">
        <f t="shared" ca="1" si="5"/>
        <v/>
      </c>
      <c r="G116" s="41">
        <f ca="1">IF(ISERROR(OFFSET('HARGA SATUAN'!$I$6,MATCH(C116,'HARGA SATUAN'!$C$7:$C$1492,0),0)),"",OFFSET('HARGA SATUAN'!$I$6,MATCH(C116,'HARGA SATUAN'!$C$7:$C$1492,0),0))</f>
        <v>0</v>
      </c>
      <c r="H116" s="136" t="str">
        <f ca="1">IF(B116="","",#REF!)</f>
        <v/>
      </c>
      <c r="I116" s="136" t="str">
        <f ca="1">IF(B116="","",#REF!)</f>
        <v/>
      </c>
      <c r="J116" s="136" t="str">
        <f ca="1">IF(B116="","",#REF!)</f>
        <v/>
      </c>
      <c r="K116" s="136" t="str">
        <f ca="1">IF(B116="","",#REF!)</f>
        <v/>
      </c>
      <c r="L116" s="136" t="str">
        <f ca="1">IF(C116="","",#REF!)</f>
        <v/>
      </c>
    </row>
    <row r="117" spans="1:12">
      <c r="A117" s="112">
        <v>106</v>
      </c>
      <c r="B117" s="134" t="str">
        <f t="shared" ca="1" si="3"/>
        <v/>
      </c>
      <c r="C117" s="109" t="str">
        <f t="shared" ca="1" si="4"/>
        <v/>
      </c>
      <c r="D117" s="101" t="str">
        <f ca="1">IF(ISERROR(OFFSET('HARGA SATUAN'!$D$6,MATCH(C117,'HARGA SATUAN'!$C$7:$C$1492,0),0)),"",OFFSET('HARGA SATUAN'!$D$6,MATCH(C117,'HARGA SATUAN'!$C$7:$C$1492,0),0))</f>
        <v/>
      </c>
      <c r="E117" s="101">
        <f ca="1">IF(B117="+","Unit",IF(ISERROR(OFFSET('HARGA SATUAN'!$E$6,MATCH(C117,'HARGA SATUAN'!$C$7:$C$1492,0),0)),"",OFFSET('HARGA SATUAN'!$E$6,MATCH(C117,'HARGA SATUAN'!$C$7:$C$1492,0),0)))</f>
        <v>0</v>
      </c>
      <c r="F117" s="138" t="str">
        <f t="shared" ca="1" si="5"/>
        <v/>
      </c>
      <c r="G117" s="41">
        <f ca="1">IF(ISERROR(OFFSET('HARGA SATUAN'!$I$6,MATCH(C117,'HARGA SATUAN'!$C$7:$C$1492,0),0)),"",OFFSET('HARGA SATUAN'!$I$6,MATCH(C117,'HARGA SATUAN'!$C$7:$C$1492,0),0))</f>
        <v>0</v>
      </c>
      <c r="H117" s="136" t="str">
        <f ca="1">IF(B117="","",#REF!)</f>
        <v/>
      </c>
      <c r="I117" s="136" t="str">
        <f ca="1">IF(B117="","",#REF!)</f>
        <v/>
      </c>
      <c r="J117" s="136" t="str">
        <f ca="1">IF(B117="","",#REF!)</f>
        <v/>
      </c>
      <c r="K117" s="136" t="str">
        <f ca="1">IF(B117="","",#REF!)</f>
        <v/>
      </c>
      <c r="L117" s="136" t="str">
        <f ca="1">IF(C117="","",#REF!)</f>
        <v/>
      </c>
    </row>
    <row r="118" spans="1:12">
      <c r="A118" s="112">
        <v>107</v>
      </c>
      <c r="B118" s="134" t="str">
        <f t="shared" ca="1" si="3"/>
        <v/>
      </c>
      <c r="C118" s="109" t="str">
        <f t="shared" ca="1" si="4"/>
        <v/>
      </c>
      <c r="D118" s="101" t="str">
        <f ca="1">IF(ISERROR(OFFSET('HARGA SATUAN'!$D$6,MATCH(C118,'HARGA SATUAN'!$C$7:$C$1492,0),0)),"",OFFSET('HARGA SATUAN'!$D$6,MATCH(C118,'HARGA SATUAN'!$C$7:$C$1492,0),0))</f>
        <v/>
      </c>
      <c r="E118" s="101">
        <f ca="1">IF(B118="+","Unit",IF(ISERROR(OFFSET('HARGA SATUAN'!$E$6,MATCH(C118,'HARGA SATUAN'!$C$7:$C$1492,0),0)),"",OFFSET('HARGA SATUAN'!$E$6,MATCH(C118,'HARGA SATUAN'!$C$7:$C$1492,0),0)))</f>
        <v>0</v>
      </c>
      <c r="F118" s="138" t="str">
        <f t="shared" ca="1" si="5"/>
        <v/>
      </c>
      <c r="G118" s="41">
        <f ca="1">IF(ISERROR(OFFSET('HARGA SATUAN'!$I$6,MATCH(C118,'HARGA SATUAN'!$C$7:$C$1492,0),0)),"",OFFSET('HARGA SATUAN'!$I$6,MATCH(C118,'HARGA SATUAN'!$C$7:$C$1492,0),0))</f>
        <v>0</v>
      </c>
      <c r="H118" s="136" t="str">
        <f ca="1">IF(B118="","",#REF!)</f>
        <v/>
      </c>
      <c r="I118" s="136" t="str">
        <f ca="1">IF(B118="","",#REF!)</f>
        <v/>
      </c>
      <c r="J118" s="136" t="str">
        <f ca="1">IF(B118="","",#REF!)</f>
        <v/>
      </c>
      <c r="K118" s="136" t="str">
        <f ca="1">IF(B118="","",#REF!)</f>
        <v/>
      </c>
      <c r="L118" s="136" t="str">
        <f ca="1">IF(C118="","",#REF!)</f>
        <v/>
      </c>
    </row>
    <row r="119" spans="1:12">
      <c r="A119" s="112">
        <v>108</v>
      </c>
      <c r="B119" s="134" t="str">
        <f t="shared" ca="1" si="3"/>
        <v/>
      </c>
      <c r="C119" s="109" t="str">
        <f t="shared" ca="1" si="4"/>
        <v/>
      </c>
      <c r="D119" s="101" t="str">
        <f ca="1">IF(ISERROR(OFFSET('HARGA SATUAN'!$D$6,MATCH(C119,'HARGA SATUAN'!$C$7:$C$1492,0),0)),"",OFFSET('HARGA SATUAN'!$D$6,MATCH(C119,'HARGA SATUAN'!$C$7:$C$1492,0),0))</f>
        <v/>
      </c>
      <c r="E119" s="101">
        <f ca="1">IF(B119="+","Unit",IF(ISERROR(OFFSET('HARGA SATUAN'!$E$6,MATCH(C119,'HARGA SATUAN'!$C$7:$C$1492,0),0)),"",OFFSET('HARGA SATUAN'!$E$6,MATCH(C119,'HARGA SATUAN'!$C$7:$C$1492,0),0)))</f>
        <v>0</v>
      </c>
      <c r="F119" s="138" t="str">
        <f t="shared" ca="1" si="5"/>
        <v/>
      </c>
      <c r="G119" s="41">
        <f ca="1">IF(ISERROR(OFFSET('HARGA SATUAN'!$I$6,MATCH(C119,'HARGA SATUAN'!$C$7:$C$1492,0),0)),"",OFFSET('HARGA SATUAN'!$I$6,MATCH(C119,'HARGA SATUAN'!$C$7:$C$1492,0),0))</f>
        <v>0</v>
      </c>
      <c r="H119" s="136" t="str">
        <f ca="1">IF(B119="","",#REF!)</f>
        <v/>
      </c>
      <c r="I119" s="136" t="str">
        <f ca="1">IF(B119="","",#REF!)</f>
        <v/>
      </c>
      <c r="J119" s="136" t="str">
        <f ca="1">IF(B119="","",#REF!)</f>
        <v/>
      </c>
      <c r="K119" s="136" t="str">
        <f ca="1">IF(B119="","",#REF!)</f>
        <v/>
      </c>
      <c r="L119" s="136" t="str">
        <f ca="1">IF(C119="","",#REF!)</f>
        <v/>
      </c>
    </row>
    <row r="120" spans="1:12">
      <c r="A120" s="112">
        <v>109</v>
      </c>
      <c r="B120" s="134" t="str">
        <f t="shared" ca="1" si="3"/>
        <v/>
      </c>
      <c r="C120" s="109" t="str">
        <f t="shared" ca="1" si="4"/>
        <v/>
      </c>
      <c r="D120" s="101" t="str">
        <f ca="1">IF(ISERROR(OFFSET('HARGA SATUAN'!$D$6,MATCH(C120,'HARGA SATUAN'!$C$7:$C$1492,0),0)),"",OFFSET('HARGA SATUAN'!$D$6,MATCH(C120,'HARGA SATUAN'!$C$7:$C$1492,0),0))</f>
        <v/>
      </c>
      <c r="E120" s="101">
        <f ca="1">IF(B120="+","Unit",IF(ISERROR(OFFSET('HARGA SATUAN'!$E$6,MATCH(C120,'HARGA SATUAN'!$C$7:$C$1492,0),0)),"",OFFSET('HARGA SATUAN'!$E$6,MATCH(C120,'HARGA SATUAN'!$C$7:$C$1492,0),0)))</f>
        <v>0</v>
      </c>
      <c r="F120" s="138" t="str">
        <f t="shared" ca="1" si="5"/>
        <v/>
      </c>
      <c r="G120" s="41">
        <f ca="1">IF(ISERROR(OFFSET('HARGA SATUAN'!$I$6,MATCH(C120,'HARGA SATUAN'!$C$7:$C$1492,0),0)),"",OFFSET('HARGA SATUAN'!$I$6,MATCH(C120,'HARGA SATUAN'!$C$7:$C$1492,0),0))</f>
        <v>0</v>
      </c>
      <c r="H120" s="136" t="str">
        <f ca="1">IF(B120="","",#REF!)</f>
        <v/>
      </c>
      <c r="I120" s="136" t="str">
        <f ca="1">IF(B120="","",#REF!)</f>
        <v/>
      </c>
      <c r="J120" s="136" t="str">
        <f ca="1">IF(B120="","",#REF!)</f>
        <v/>
      </c>
      <c r="K120" s="136" t="str">
        <f ca="1">IF(B120="","",#REF!)</f>
        <v/>
      </c>
      <c r="L120" s="136" t="str">
        <f ca="1">IF(C120="","",#REF!)</f>
        <v/>
      </c>
    </row>
    <row r="121" spans="1:12">
      <c r="A121" s="112">
        <v>110</v>
      </c>
      <c r="B121" s="134" t="str">
        <f t="shared" ca="1" si="3"/>
        <v/>
      </c>
      <c r="C121" s="109" t="str">
        <f t="shared" ca="1" si="4"/>
        <v/>
      </c>
      <c r="D121" s="101" t="str">
        <f ca="1">IF(ISERROR(OFFSET('HARGA SATUAN'!$D$6,MATCH(C121,'HARGA SATUAN'!$C$7:$C$1492,0),0)),"",OFFSET('HARGA SATUAN'!$D$6,MATCH(C121,'HARGA SATUAN'!$C$7:$C$1492,0),0))</f>
        <v/>
      </c>
      <c r="E121" s="101">
        <f ca="1">IF(B121="+","Unit",IF(ISERROR(OFFSET('HARGA SATUAN'!$E$6,MATCH(C121,'HARGA SATUAN'!$C$7:$C$1492,0),0)),"",OFFSET('HARGA SATUAN'!$E$6,MATCH(C121,'HARGA SATUAN'!$C$7:$C$1492,0),0)))</f>
        <v>0</v>
      </c>
      <c r="F121" s="138" t="str">
        <f t="shared" ca="1" si="5"/>
        <v/>
      </c>
      <c r="G121" s="41">
        <f ca="1">IF(ISERROR(OFFSET('HARGA SATUAN'!$I$6,MATCH(C121,'HARGA SATUAN'!$C$7:$C$1492,0),0)),"",OFFSET('HARGA SATUAN'!$I$6,MATCH(C121,'HARGA SATUAN'!$C$7:$C$1492,0),0))</f>
        <v>0</v>
      </c>
      <c r="H121" s="136" t="str">
        <f ca="1">IF(B121="","",#REF!)</f>
        <v/>
      </c>
      <c r="I121" s="136" t="str">
        <f ca="1">IF(B121="","",#REF!)</f>
        <v/>
      </c>
      <c r="J121" s="136" t="str">
        <f ca="1">IF(B121="","",#REF!)</f>
        <v/>
      </c>
      <c r="K121" s="136" t="str">
        <f ca="1">IF(B121="","",#REF!)</f>
        <v/>
      </c>
      <c r="L121" s="136" t="str">
        <f ca="1">IF(C121="","",#REF!)</f>
        <v/>
      </c>
    </row>
    <row r="122" spans="1:12">
      <c r="A122" s="112">
        <v>111</v>
      </c>
      <c r="B122" s="134" t="str">
        <f t="shared" ca="1" si="3"/>
        <v/>
      </c>
      <c r="C122" s="109" t="str">
        <f t="shared" ca="1" si="4"/>
        <v/>
      </c>
      <c r="D122" s="101" t="str">
        <f ca="1">IF(ISERROR(OFFSET('HARGA SATUAN'!$D$6,MATCH(C122,'HARGA SATUAN'!$C$7:$C$1492,0),0)),"",OFFSET('HARGA SATUAN'!$D$6,MATCH(C122,'HARGA SATUAN'!$C$7:$C$1492,0),0))</f>
        <v/>
      </c>
      <c r="E122" s="101">
        <f ca="1">IF(B122="+","Unit",IF(ISERROR(OFFSET('HARGA SATUAN'!$E$6,MATCH(C122,'HARGA SATUAN'!$C$7:$C$1492,0),0)),"",OFFSET('HARGA SATUAN'!$E$6,MATCH(C122,'HARGA SATUAN'!$C$7:$C$1492,0),0)))</f>
        <v>0</v>
      </c>
      <c r="F122" s="138" t="str">
        <f t="shared" ca="1" si="5"/>
        <v/>
      </c>
      <c r="G122" s="41">
        <f ca="1">IF(ISERROR(OFFSET('HARGA SATUAN'!$I$6,MATCH(C122,'HARGA SATUAN'!$C$7:$C$1492,0),0)),"",OFFSET('HARGA SATUAN'!$I$6,MATCH(C122,'HARGA SATUAN'!$C$7:$C$1492,0),0))</f>
        <v>0</v>
      </c>
      <c r="H122" s="136" t="str">
        <f ca="1">IF(B122="","",#REF!)</f>
        <v/>
      </c>
      <c r="I122" s="136" t="str">
        <f ca="1">IF(B122="","",#REF!)</f>
        <v/>
      </c>
      <c r="J122" s="136" t="str">
        <f ca="1">IF(B122="","",#REF!)</f>
        <v/>
      </c>
      <c r="K122" s="136" t="str">
        <f ca="1">IF(B122="","",#REF!)</f>
        <v/>
      </c>
      <c r="L122" s="136" t="str">
        <f ca="1">IF(C122="","",#REF!)</f>
        <v/>
      </c>
    </row>
    <row r="123" spans="1:12">
      <c r="A123" s="112">
        <v>112</v>
      </c>
      <c r="B123" s="134" t="str">
        <f t="shared" ca="1" si="3"/>
        <v/>
      </c>
      <c r="C123" s="109" t="str">
        <f t="shared" ca="1" si="4"/>
        <v/>
      </c>
      <c r="D123" s="101" t="str">
        <f ca="1">IF(ISERROR(OFFSET('HARGA SATUAN'!$D$6,MATCH(C123,'HARGA SATUAN'!$C$7:$C$1492,0),0)),"",OFFSET('HARGA SATUAN'!$D$6,MATCH(C123,'HARGA SATUAN'!$C$7:$C$1492,0),0))</f>
        <v/>
      </c>
      <c r="E123" s="101">
        <f ca="1">IF(B123="+","Unit",IF(ISERROR(OFFSET('HARGA SATUAN'!$E$6,MATCH(C123,'HARGA SATUAN'!$C$7:$C$1492,0),0)),"",OFFSET('HARGA SATUAN'!$E$6,MATCH(C123,'HARGA SATUAN'!$C$7:$C$1492,0),0)))</f>
        <v>0</v>
      </c>
      <c r="F123" s="138" t="str">
        <f t="shared" ca="1" si="5"/>
        <v/>
      </c>
      <c r="G123" s="41">
        <f ca="1">IF(ISERROR(OFFSET('HARGA SATUAN'!$I$6,MATCH(C123,'HARGA SATUAN'!$C$7:$C$1492,0),0)),"",OFFSET('HARGA SATUAN'!$I$6,MATCH(C123,'HARGA SATUAN'!$C$7:$C$1492,0),0))</f>
        <v>0</v>
      </c>
      <c r="H123" s="136" t="str">
        <f ca="1">IF(B123="","",#REF!)</f>
        <v/>
      </c>
      <c r="I123" s="136" t="str">
        <f ca="1">IF(B123="","",#REF!)</f>
        <v/>
      </c>
      <c r="J123" s="136" t="str">
        <f ca="1">IF(B123="","",#REF!)</f>
        <v/>
      </c>
      <c r="K123" s="136" t="str">
        <f ca="1">IF(B123="","",#REF!)</f>
        <v/>
      </c>
      <c r="L123" s="136" t="str">
        <f ca="1">IF(C123="","",#REF!)</f>
        <v/>
      </c>
    </row>
    <row r="124" spans="1:12">
      <c r="A124" s="112">
        <v>113</v>
      </c>
      <c r="B124" s="134" t="str">
        <f t="shared" ca="1" si="3"/>
        <v/>
      </c>
      <c r="C124" s="109" t="str">
        <f t="shared" ca="1" si="4"/>
        <v/>
      </c>
      <c r="D124" s="101" t="str">
        <f ca="1">IF(ISERROR(OFFSET('HARGA SATUAN'!$D$6,MATCH(C124,'HARGA SATUAN'!$C$7:$C$1492,0),0)),"",OFFSET('HARGA SATUAN'!$D$6,MATCH(C124,'HARGA SATUAN'!$C$7:$C$1492,0),0))</f>
        <v/>
      </c>
      <c r="E124" s="101">
        <f ca="1">IF(B124="+","Unit",IF(ISERROR(OFFSET('HARGA SATUAN'!$E$6,MATCH(C124,'HARGA SATUAN'!$C$7:$C$1492,0),0)),"",OFFSET('HARGA SATUAN'!$E$6,MATCH(C124,'HARGA SATUAN'!$C$7:$C$1492,0),0)))</f>
        <v>0</v>
      </c>
      <c r="F124" s="138" t="str">
        <f t="shared" ca="1" si="5"/>
        <v/>
      </c>
      <c r="G124" s="41">
        <f ca="1">IF(ISERROR(OFFSET('HARGA SATUAN'!$I$6,MATCH(C124,'HARGA SATUAN'!$C$7:$C$1492,0),0)),"",OFFSET('HARGA SATUAN'!$I$6,MATCH(C124,'HARGA SATUAN'!$C$7:$C$1492,0),0))</f>
        <v>0</v>
      </c>
      <c r="H124" s="136" t="str">
        <f ca="1">IF(B124="","",#REF!)</f>
        <v/>
      </c>
      <c r="I124" s="136" t="str">
        <f ca="1">IF(B124="","",#REF!)</f>
        <v/>
      </c>
      <c r="J124" s="136" t="str">
        <f ca="1">IF(B124="","",#REF!)</f>
        <v/>
      </c>
      <c r="K124" s="136" t="str">
        <f ca="1">IF(B124="","",#REF!)</f>
        <v/>
      </c>
      <c r="L124" s="136" t="str">
        <f ca="1">IF(C124="","",#REF!)</f>
        <v/>
      </c>
    </row>
    <row r="125" spans="1:12">
      <c r="A125" s="112">
        <v>114</v>
      </c>
      <c r="B125" s="134" t="str">
        <f t="shared" ca="1" si="3"/>
        <v/>
      </c>
      <c r="C125" s="109" t="str">
        <f t="shared" ca="1" si="4"/>
        <v/>
      </c>
      <c r="D125" s="101" t="str">
        <f ca="1">IF(ISERROR(OFFSET('HARGA SATUAN'!$D$6,MATCH(C125,'HARGA SATUAN'!$C$7:$C$1492,0),0)),"",OFFSET('HARGA SATUAN'!$D$6,MATCH(C125,'HARGA SATUAN'!$C$7:$C$1492,0),0))</f>
        <v/>
      </c>
      <c r="E125" s="101">
        <f ca="1">IF(B125="+","Unit",IF(ISERROR(OFFSET('HARGA SATUAN'!$E$6,MATCH(C125,'HARGA SATUAN'!$C$7:$C$1492,0),0)),"",OFFSET('HARGA SATUAN'!$E$6,MATCH(C125,'HARGA SATUAN'!$C$7:$C$1492,0),0)))</f>
        <v>0</v>
      </c>
      <c r="F125" s="138" t="str">
        <f t="shared" ca="1" si="5"/>
        <v/>
      </c>
      <c r="G125" s="41">
        <f ca="1">IF(ISERROR(OFFSET('HARGA SATUAN'!$I$6,MATCH(C125,'HARGA SATUAN'!$C$7:$C$1492,0),0)),"",OFFSET('HARGA SATUAN'!$I$6,MATCH(C125,'HARGA SATUAN'!$C$7:$C$1492,0),0))</f>
        <v>0</v>
      </c>
      <c r="H125" s="136" t="str">
        <f ca="1">IF(B125="","",#REF!)</f>
        <v/>
      </c>
      <c r="I125" s="136" t="str">
        <f ca="1">IF(B125="","",#REF!)</f>
        <v/>
      </c>
      <c r="J125" s="136" t="str">
        <f ca="1">IF(B125="","",#REF!)</f>
        <v/>
      </c>
      <c r="K125" s="136" t="str">
        <f ca="1">IF(B125="","",#REF!)</f>
        <v/>
      </c>
      <c r="L125" s="136" t="str">
        <f ca="1">IF(C125="","",#REF!)</f>
        <v/>
      </c>
    </row>
    <row r="126" spans="1:12">
      <c r="A126" s="112">
        <v>115</v>
      </c>
      <c r="B126" s="134" t="str">
        <f t="shared" ca="1" si="3"/>
        <v/>
      </c>
      <c r="C126" s="109" t="str">
        <f t="shared" ca="1" si="4"/>
        <v/>
      </c>
      <c r="D126" s="101" t="str">
        <f ca="1">IF(ISERROR(OFFSET('HARGA SATUAN'!$D$6,MATCH(C126,'HARGA SATUAN'!$C$7:$C$1492,0),0)),"",OFFSET('HARGA SATUAN'!$D$6,MATCH(C126,'HARGA SATUAN'!$C$7:$C$1492,0),0))</f>
        <v/>
      </c>
      <c r="E126" s="101">
        <f ca="1">IF(B126="+","Unit",IF(ISERROR(OFFSET('HARGA SATUAN'!$E$6,MATCH(C126,'HARGA SATUAN'!$C$7:$C$1492,0),0)),"",OFFSET('HARGA SATUAN'!$E$6,MATCH(C126,'HARGA SATUAN'!$C$7:$C$1492,0),0)))</f>
        <v>0</v>
      </c>
      <c r="F126" s="138" t="str">
        <f t="shared" ca="1" si="5"/>
        <v/>
      </c>
      <c r="G126" s="41">
        <f ca="1">IF(ISERROR(OFFSET('HARGA SATUAN'!$I$6,MATCH(C126,'HARGA SATUAN'!$C$7:$C$1492,0),0)),"",OFFSET('HARGA SATUAN'!$I$6,MATCH(C126,'HARGA SATUAN'!$C$7:$C$1492,0),0))</f>
        <v>0</v>
      </c>
      <c r="H126" s="136" t="str">
        <f ca="1">IF(B126="","",#REF!)</f>
        <v/>
      </c>
      <c r="I126" s="136" t="str">
        <f ca="1">IF(B126="","",#REF!)</f>
        <v/>
      </c>
      <c r="J126" s="136" t="str">
        <f ca="1">IF(B126="","",#REF!)</f>
        <v/>
      </c>
      <c r="K126" s="136" t="str">
        <f ca="1">IF(B126="","",#REF!)</f>
        <v/>
      </c>
      <c r="L126" s="136" t="str">
        <f ca="1">IF(C126="","",#REF!)</f>
        <v/>
      </c>
    </row>
    <row r="127" spans="1:12">
      <c r="A127" s="112">
        <v>116</v>
      </c>
      <c r="B127" s="134" t="str">
        <f t="shared" ca="1" si="3"/>
        <v/>
      </c>
      <c r="C127" s="109" t="str">
        <f t="shared" ca="1" si="4"/>
        <v/>
      </c>
      <c r="D127" s="101" t="str">
        <f ca="1">IF(ISERROR(OFFSET('HARGA SATUAN'!$D$6,MATCH(C127,'HARGA SATUAN'!$C$7:$C$1492,0),0)),"",OFFSET('HARGA SATUAN'!$D$6,MATCH(C127,'HARGA SATUAN'!$C$7:$C$1492,0),0))</f>
        <v/>
      </c>
      <c r="E127" s="101">
        <f ca="1">IF(B127="+","Unit",IF(ISERROR(OFFSET('HARGA SATUAN'!$E$6,MATCH(C127,'HARGA SATUAN'!$C$7:$C$1492,0),0)),"",OFFSET('HARGA SATUAN'!$E$6,MATCH(C127,'HARGA SATUAN'!$C$7:$C$1492,0),0)))</f>
        <v>0</v>
      </c>
      <c r="F127" s="138" t="str">
        <f t="shared" ca="1" si="5"/>
        <v/>
      </c>
      <c r="G127" s="41">
        <f ca="1">IF(ISERROR(OFFSET('HARGA SATUAN'!$I$6,MATCH(C127,'HARGA SATUAN'!$C$7:$C$1492,0),0)),"",OFFSET('HARGA SATUAN'!$I$6,MATCH(C127,'HARGA SATUAN'!$C$7:$C$1492,0),0))</f>
        <v>0</v>
      </c>
      <c r="H127" s="136" t="str">
        <f ca="1">IF(B127="","",#REF!)</f>
        <v/>
      </c>
      <c r="I127" s="136" t="str">
        <f ca="1">IF(B127="","",#REF!)</f>
        <v/>
      </c>
      <c r="J127" s="136" t="str">
        <f ca="1">IF(B127="","",#REF!)</f>
        <v/>
      </c>
      <c r="K127" s="136" t="str">
        <f ca="1">IF(B127="","",#REF!)</f>
        <v/>
      </c>
      <c r="L127" s="136" t="str">
        <f ca="1">IF(C127="","",#REF!)</f>
        <v/>
      </c>
    </row>
    <row r="128" spans="1:12">
      <c r="A128" s="112">
        <v>117</v>
      </c>
      <c r="B128" s="134" t="str">
        <f t="shared" ca="1" si="3"/>
        <v/>
      </c>
      <c r="C128" s="109" t="str">
        <f t="shared" ca="1" si="4"/>
        <v/>
      </c>
      <c r="D128" s="101" t="str">
        <f ca="1">IF(ISERROR(OFFSET('HARGA SATUAN'!$D$6,MATCH(C128,'HARGA SATUAN'!$C$7:$C$1492,0),0)),"",OFFSET('HARGA SATUAN'!$D$6,MATCH(C128,'HARGA SATUAN'!$C$7:$C$1492,0),0))</f>
        <v/>
      </c>
      <c r="E128" s="101">
        <f ca="1">IF(B128="+","Unit",IF(ISERROR(OFFSET('HARGA SATUAN'!$E$6,MATCH(C128,'HARGA SATUAN'!$C$7:$C$1492,0),0)),"",OFFSET('HARGA SATUAN'!$E$6,MATCH(C128,'HARGA SATUAN'!$C$7:$C$1492,0),0)))</f>
        <v>0</v>
      </c>
      <c r="F128" s="138" t="str">
        <f t="shared" ca="1" si="5"/>
        <v/>
      </c>
      <c r="G128" s="41">
        <f ca="1">IF(ISERROR(OFFSET('HARGA SATUAN'!$I$6,MATCH(C128,'HARGA SATUAN'!$C$7:$C$1492,0),0)),"",OFFSET('HARGA SATUAN'!$I$6,MATCH(C128,'HARGA SATUAN'!$C$7:$C$1492,0),0))</f>
        <v>0</v>
      </c>
      <c r="H128" s="136" t="str">
        <f ca="1">IF(B128="","",#REF!)</f>
        <v/>
      </c>
      <c r="I128" s="136" t="str">
        <f ca="1">IF(B128="","",#REF!)</f>
        <v/>
      </c>
      <c r="J128" s="136" t="str">
        <f ca="1">IF(B128="","",#REF!)</f>
        <v/>
      </c>
      <c r="K128" s="136" t="str">
        <f ca="1">IF(B128="","",#REF!)</f>
        <v/>
      </c>
      <c r="L128" s="136" t="str">
        <f ca="1">IF(C128="","",#REF!)</f>
        <v/>
      </c>
    </row>
    <row r="129" spans="1:12">
      <c r="A129" s="112">
        <v>118</v>
      </c>
      <c r="B129" s="134" t="str">
        <f t="shared" ca="1" si="3"/>
        <v/>
      </c>
      <c r="C129" s="109" t="str">
        <f t="shared" ca="1" si="4"/>
        <v/>
      </c>
      <c r="D129" s="101" t="str">
        <f ca="1">IF(ISERROR(OFFSET('HARGA SATUAN'!$D$6,MATCH(C129,'HARGA SATUAN'!$C$7:$C$1492,0),0)),"",OFFSET('HARGA SATUAN'!$D$6,MATCH(C129,'HARGA SATUAN'!$C$7:$C$1492,0),0))</f>
        <v/>
      </c>
      <c r="E129" s="101">
        <f ca="1">IF(B129="+","Unit",IF(ISERROR(OFFSET('HARGA SATUAN'!$E$6,MATCH(C129,'HARGA SATUAN'!$C$7:$C$1492,0),0)),"",OFFSET('HARGA SATUAN'!$E$6,MATCH(C129,'HARGA SATUAN'!$C$7:$C$1492,0),0)))</f>
        <v>0</v>
      </c>
      <c r="F129" s="138" t="str">
        <f t="shared" ca="1" si="5"/>
        <v/>
      </c>
      <c r="G129" s="41">
        <f ca="1">IF(ISERROR(OFFSET('HARGA SATUAN'!$I$6,MATCH(C129,'HARGA SATUAN'!$C$7:$C$1492,0),0)),"",OFFSET('HARGA SATUAN'!$I$6,MATCH(C129,'HARGA SATUAN'!$C$7:$C$1492,0),0))</f>
        <v>0</v>
      </c>
      <c r="H129" s="136" t="str">
        <f ca="1">IF(B129="","",#REF!)</f>
        <v/>
      </c>
      <c r="I129" s="136" t="str">
        <f ca="1">IF(B129="","",#REF!)</f>
        <v/>
      </c>
      <c r="J129" s="136" t="str">
        <f ca="1">IF(B129="","",#REF!)</f>
        <v/>
      </c>
      <c r="K129" s="136" t="str">
        <f ca="1">IF(B129="","",#REF!)</f>
        <v/>
      </c>
      <c r="L129" s="136" t="str">
        <f ca="1">IF(C129="","",#REF!)</f>
        <v/>
      </c>
    </row>
    <row r="130" spans="1:12">
      <c r="A130" s="112">
        <v>119</v>
      </c>
      <c r="B130" s="134" t="str">
        <f t="shared" ca="1" si="3"/>
        <v/>
      </c>
      <c r="C130" s="109" t="str">
        <f t="shared" ca="1" si="4"/>
        <v/>
      </c>
      <c r="D130" s="101" t="str">
        <f ca="1">IF(ISERROR(OFFSET('HARGA SATUAN'!$D$6,MATCH(C130,'HARGA SATUAN'!$C$7:$C$1492,0),0)),"",OFFSET('HARGA SATUAN'!$D$6,MATCH(C130,'HARGA SATUAN'!$C$7:$C$1492,0),0))</f>
        <v/>
      </c>
      <c r="E130" s="101">
        <f ca="1">IF(B130="+","Unit",IF(ISERROR(OFFSET('HARGA SATUAN'!$E$6,MATCH(C130,'HARGA SATUAN'!$C$7:$C$1492,0),0)),"",OFFSET('HARGA SATUAN'!$E$6,MATCH(C130,'HARGA SATUAN'!$C$7:$C$1492,0),0)))</f>
        <v>0</v>
      </c>
      <c r="F130" s="138" t="str">
        <f t="shared" ca="1" si="5"/>
        <v/>
      </c>
      <c r="G130" s="41">
        <f ca="1">IF(ISERROR(OFFSET('HARGA SATUAN'!$I$6,MATCH(C130,'HARGA SATUAN'!$C$7:$C$1492,0),0)),"",OFFSET('HARGA SATUAN'!$I$6,MATCH(C130,'HARGA SATUAN'!$C$7:$C$1492,0),0))</f>
        <v>0</v>
      </c>
      <c r="H130" s="136" t="str">
        <f ca="1">IF(B130="","",#REF!)</f>
        <v/>
      </c>
      <c r="I130" s="136" t="str">
        <f ca="1">IF(B130="","",#REF!)</f>
        <v/>
      </c>
      <c r="J130" s="136" t="str">
        <f ca="1">IF(B130="","",#REF!)</f>
        <v/>
      </c>
      <c r="K130" s="136" t="str">
        <f ca="1">IF(B130="","",#REF!)</f>
        <v/>
      </c>
      <c r="L130" s="136" t="str">
        <f ca="1">IF(C130="","",#REF!)</f>
        <v/>
      </c>
    </row>
    <row r="131" spans="1:12">
      <c r="A131" s="112">
        <v>120</v>
      </c>
      <c r="B131" s="134" t="str">
        <f t="shared" ca="1" si="3"/>
        <v/>
      </c>
      <c r="C131" s="109" t="str">
        <f t="shared" ca="1" si="4"/>
        <v/>
      </c>
      <c r="D131" s="101" t="str">
        <f ca="1">IF(ISERROR(OFFSET('HARGA SATUAN'!$D$6,MATCH(C131,'HARGA SATUAN'!$C$7:$C$1492,0),0)),"",OFFSET('HARGA SATUAN'!$D$6,MATCH(C131,'HARGA SATUAN'!$C$7:$C$1492,0),0))</f>
        <v/>
      </c>
      <c r="E131" s="101">
        <f ca="1">IF(B131="+","Unit",IF(ISERROR(OFFSET('HARGA SATUAN'!$E$6,MATCH(C131,'HARGA SATUAN'!$C$7:$C$1492,0),0)),"",OFFSET('HARGA SATUAN'!$E$6,MATCH(C131,'HARGA SATUAN'!$C$7:$C$1492,0),0)))</f>
        <v>0</v>
      </c>
      <c r="F131" s="138" t="str">
        <f t="shared" ca="1" si="5"/>
        <v/>
      </c>
      <c r="G131" s="41">
        <f ca="1">IF(ISERROR(OFFSET('HARGA SATUAN'!$I$6,MATCH(C131,'HARGA SATUAN'!$C$7:$C$1492,0),0)),"",OFFSET('HARGA SATUAN'!$I$6,MATCH(C131,'HARGA SATUAN'!$C$7:$C$1492,0),0))</f>
        <v>0</v>
      </c>
      <c r="H131" s="136" t="str">
        <f ca="1">IF(B131="","",#REF!)</f>
        <v/>
      </c>
      <c r="I131" s="136" t="str">
        <f ca="1">IF(B131="","",#REF!)</f>
        <v/>
      </c>
      <c r="J131" s="136" t="str">
        <f ca="1">IF(B131="","",#REF!)</f>
        <v/>
      </c>
      <c r="K131" s="136" t="str">
        <f ca="1">IF(B131="","",#REF!)</f>
        <v/>
      </c>
      <c r="L131" s="136" t="str">
        <f ca="1">IF(C131="","",#REF!)</f>
        <v/>
      </c>
    </row>
    <row r="132" spans="1:12">
      <c r="A132" s="112">
        <v>121</v>
      </c>
      <c r="B132" s="134" t="str">
        <f t="shared" ca="1" si="3"/>
        <v/>
      </c>
      <c r="C132" s="109" t="str">
        <f t="shared" ca="1" si="4"/>
        <v/>
      </c>
      <c r="D132" s="101" t="str">
        <f ca="1">IF(ISERROR(OFFSET('HARGA SATUAN'!$D$6,MATCH(C132,'HARGA SATUAN'!$C$7:$C$1492,0),0)),"",OFFSET('HARGA SATUAN'!$D$6,MATCH(C132,'HARGA SATUAN'!$C$7:$C$1492,0),0))</f>
        <v/>
      </c>
      <c r="E132" s="101">
        <f ca="1">IF(B132="+","Unit",IF(ISERROR(OFFSET('HARGA SATUAN'!$E$6,MATCH(C132,'HARGA SATUAN'!$C$7:$C$1492,0),0)),"",OFFSET('HARGA SATUAN'!$E$6,MATCH(C132,'HARGA SATUAN'!$C$7:$C$1492,0),0)))</f>
        <v>0</v>
      </c>
      <c r="F132" s="138" t="str">
        <f t="shared" ca="1" si="5"/>
        <v/>
      </c>
      <c r="G132" s="41">
        <f ca="1">IF(ISERROR(OFFSET('HARGA SATUAN'!$I$6,MATCH(C132,'HARGA SATUAN'!$C$7:$C$1492,0),0)),"",OFFSET('HARGA SATUAN'!$I$6,MATCH(C132,'HARGA SATUAN'!$C$7:$C$1492,0),0))</f>
        <v>0</v>
      </c>
      <c r="H132" s="136" t="str">
        <f ca="1">IF(B132="","",#REF!)</f>
        <v/>
      </c>
      <c r="I132" s="136" t="str">
        <f ca="1">IF(B132="","",#REF!)</f>
        <v/>
      </c>
      <c r="J132" s="136" t="str">
        <f ca="1">IF(B132="","",#REF!)</f>
        <v/>
      </c>
      <c r="K132" s="136" t="str">
        <f ca="1">IF(B132="","",#REF!)</f>
        <v/>
      </c>
      <c r="L132" s="136" t="str">
        <f ca="1">IF(C132="","",#REF!)</f>
        <v/>
      </c>
    </row>
    <row r="133" spans="1:12">
      <c r="A133" s="112">
        <v>122</v>
      </c>
      <c r="B133" s="134" t="str">
        <f t="shared" ca="1" si="3"/>
        <v/>
      </c>
      <c r="C133" s="109" t="str">
        <f t="shared" ca="1" si="4"/>
        <v/>
      </c>
      <c r="D133" s="101" t="str">
        <f ca="1">IF(ISERROR(OFFSET('HARGA SATUAN'!$D$6,MATCH(C133,'HARGA SATUAN'!$C$7:$C$1492,0),0)),"",OFFSET('HARGA SATUAN'!$D$6,MATCH(C133,'HARGA SATUAN'!$C$7:$C$1492,0),0))</f>
        <v/>
      </c>
      <c r="E133" s="101">
        <f ca="1">IF(B133="+","Unit",IF(ISERROR(OFFSET('HARGA SATUAN'!$E$6,MATCH(C133,'HARGA SATUAN'!$C$7:$C$1492,0),0)),"",OFFSET('HARGA SATUAN'!$E$6,MATCH(C133,'HARGA SATUAN'!$C$7:$C$1492,0),0)))</f>
        <v>0</v>
      </c>
      <c r="F133" s="138" t="str">
        <f t="shared" ca="1" si="5"/>
        <v/>
      </c>
      <c r="G133" s="41">
        <f ca="1">IF(ISERROR(OFFSET('HARGA SATUAN'!$I$6,MATCH(C133,'HARGA SATUAN'!$C$7:$C$1492,0),0)),"",OFFSET('HARGA SATUAN'!$I$6,MATCH(C133,'HARGA SATUAN'!$C$7:$C$1492,0),0))</f>
        <v>0</v>
      </c>
      <c r="H133" s="136" t="str">
        <f ca="1">IF(B133="","",#REF!)</f>
        <v/>
      </c>
      <c r="I133" s="136" t="str">
        <f ca="1">IF(B133="","",#REF!)</f>
        <v/>
      </c>
      <c r="J133" s="136" t="str">
        <f ca="1">IF(B133="","",#REF!)</f>
        <v/>
      </c>
      <c r="K133" s="136" t="str">
        <f ca="1">IF(B133="","",#REF!)</f>
        <v/>
      </c>
      <c r="L133" s="136" t="str">
        <f ca="1">IF(C133="","",#REF!)</f>
        <v/>
      </c>
    </row>
    <row r="134" spans="1:12">
      <c r="A134" s="112">
        <v>123</v>
      </c>
      <c r="B134" s="134" t="str">
        <f t="shared" ca="1" si="3"/>
        <v/>
      </c>
      <c r="C134" s="109" t="str">
        <f t="shared" ca="1" si="4"/>
        <v/>
      </c>
      <c r="D134" s="101" t="str">
        <f ca="1">IF(ISERROR(OFFSET('HARGA SATUAN'!$D$6,MATCH(C134,'HARGA SATUAN'!$C$7:$C$1492,0),0)),"",OFFSET('HARGA SATUAN'!$D$6,MATCH(C134,'HARGA SATUAN'!$C$7:$C$1492,0),0))</f>
        <v/>
      </c>
      <c r="E134" s="101">
        <f ca="1">IF(B134="+","Unit",IF(ISERROR(OFFSET('HARGA SATUAN'!$E$6,MATCH(C134,'HARGA SATUAN'!$C$7:$C$1492,0),0)),"",OFFSET('HARGA SATUAN'!$E$6,MATCH(C134,'HARGA SATUAN'!$C$7:$C$1492,0),0)))</f>
        <v>0</v>
      </c>
      <c r="F134" s="138" t="str">
        <f t="shared" ca="1" si="5"/>
        <v/>
      </c>
      <c r="G134" s="41">
        <f ca="1">IF(ISERROR(OFFSET('HARGA SATUAN'!$I$6,MATCH(C134,'HARGA SATUAN'!$C$7:$C$1492,0),0)),"",OFFSET('HARGA SATUAN'!$I$6,MATCH(C134,'HARGA SATUAN'!$C$7:$C$1492,0),0))</f>
        <v>0</v>
      </c>
      <c r="H134" s="136" t="str">
        <f ca="1">IF(B134="","",#REF!)</f>
        <v/>
      </c>
      <c r="I134" s="136" t="str">
        <f ca="1">IF(B134="","",#REF!)</f>
        <v/>
      </c>
      <c r="J134" s="136" t="str">
        <f ca="1">IF(B134="","",#REF!)</f>
        <v/>
      </c>
      <c r="K134" s="136" t="str">
        <f ca="1">IF(B134="","",#REF!)</f>
        <v/>
      </c>
      <c r="L134" s="136" t="str">
        <f ca="1">IF(C134="","",#REF!)</f>
        <v/>
      </c>
    </row>
    <row r="135" spans="1:12">
      <c r="A135" s="112">
        <v>124</v>
      </c>
      <c r="B135" s="134" t="str">
        <f t="shared" ca="1" si="3"/>
        <v/>
      </c>
      <c r="C135" s="109" t="str">
        <f t="shared" ca="1" si="4"/>
        <v/>
      </c>
      <c r="D135" s="101" t="str">
        <f ca="1">IF(ISERROR(OFFSET('HARGA SATUAN'!$D$6,MATCH(C135,'HARGA SATUAN'!$C$7:$C$1492,0),0)),"",OFFSET('HARGA SATUAN'!$D$6,MATCH(C135,'HARGA SATUAN'!$C$7:$C$1492,0),0))</f>
        <v/>
      </c>
      <c r="E135" s="101">
        <f ca="1">IF(B135="+","Unit",IF(ISERROR(OFFSET('HARGA SATUAN'!$E$6,MATCH(C135,'HARGA SATUAN'!$C$7:$C$1492,0),0)),"",OFFSET('HARGA SATUAN'!$E$6,MATCH(C135,'HARGA SATUAN'!$C$7:$C$1492,0),0)))</f>
        <v>0</v>
      </c>
      <c r="F135" s="138" t="str">
        <f t="shared" ca="1" si="5"/>
        <v/>
      </c>
      <c r="G135" s="41">
        <f ca="1">IF(ISERROR(OFFSET('HARGA SATUAN'!$I$6,MATCH(C135,'HARGA SATUAN'!$C$7:$C$1492,0),0)),"",OFFSET('HARGA SATUAN'!$I$6,MATCH(C135,'HARGA SATUAN'!$C$7:$C$1492,0),0))</f>
        <v>0</v>
      </c>
      <c r="H135" s="136" t="str">
        <f ca="1">IF(B135="","",#REF!)</f>
        <v/>
      </c>
      <c r="I135" s="136" t="str">
        <f ca="1">IF(B135="","",#REF!)</f>
        <v/>
      </c>
      <c r="J135" s="136" t="str">
        <f ca="1">IF(B135="","",#REF!)</f>
        <v/>
      </c>
      <c r="K135" s="136" t="str">
        <f ca="1">IF(B135="","",#REF!)</f>
        <v/>
      </c>
      <c r="L135" s="136" t="str">
        <f ca="1">IF(C135="","",#REF!)</f>
        <v/>
      </c>
    </row>
    <row r="136" spans="1:12">
      <c r="A136" s="112">
        <v>125</v>
      </c>
      <c r="B136" s="134" t="str">
        <f t="shared" ca="1" si="3"/>
        <v/>
      </c>
      <c r="C136" s="109" t="str">
        <f t="shared" ca="1" si="4"/>
        <v/>
      </c>
      <c r="D136" s="101" t="str">
        <f ca="1">IF(ISERROR(OFFSET('HARGA SATUAN'!$D$6,MATCH(C136,'HARGA SATUAN'!$C$7:$C$1492,0),0)),"",OFFSET('HARGA SATUAN'!$D$6,MATCH(C136,'HARGA SATUAN'!$C$7:$C$1492,0),0))</f>
        <v/>
      </c>
      <c r="E136" s="101">
        <f ca="1">IF(B136="+","Unit",IF(ISERROR(OFFSET('HARGA SATUAN'!$E$6,MATCH(C136,'HARGA SATUAN'!$C$7:$C$1492,0),0)),"",OFFSET('HARGA SATUAN'!$E$6,MATCH(C136,'HARGA SATUAN'!$C$7:$C$1492,0),0)))</f>
        <v>0</v>
      </c>
      <c r="F136" s="138" t="str">
        <f t="shared" ca="1" si="5"/>
        <v/>
      </c>
      <c r="G136" s="41">
        <f ca="1">IF(ISERROR(OFFSET('HARGA SATUAN'!$I$6,MATCH(C136,'HARGA SATUAN'!$C$7:$C$1492,0),0)),"",OFFSET('HARGA SATUAN'!$I$6,MATCH(C136,'HARGA SATUAN'!$C$7:$C$1492,0),0))</f>
        <v>0</v>
      </c>
      <c r="H136" s="136" t="str">
        <f ca="1">IF(B136="","",#REF!)</f>
        <v/>
      </c>
      <c r="I136" s="136" t="str">
        <f ca="1">IF(B136="","",#REF!)</f>
        <v/>
      </c>
      <c r="J136" s="136" t="str">
        <f ca="1">IF(B136="","",#REF!)</f>
        <v/>
      </c>
      <c r="K136" s="136" t="str">
        <f ca="1">IF(B136="","",#REF!)</f>
        <v/>
      </c>
      <c r="L136" s="136" t="str">
        <f ca="1">IF(C136="","",#REF!)</f>
        <v/>
      </c>
    </row>
    <row r="137" spans="1:12">
      <c r="A137" s="112">
        <v>126</v>
      </c>
      <c r="B137" s="134" t="str">
        <f t="shared" ca="1" si="3"/>
        <v/>
      </c>
      <c r="C137" s="109" t="str">
        <f t="shared" ca="1" si="4"/>
        <v/>
      </c>
      <c r="D137" s="101" t="str">
        <f ca="1">IF(ISERROR(OFFSET('HARGA SATUAN'!$D$6,MATCH(C137,'HARGA SATUAN'!$C$7:$C$1492,0),0)),"",OFFSET('HARGA SATUAN'!$D$6,MATCH(C137,'HARGA SATUAN'!$C$7:$C$1492,0),0))</f>
        <v/>
      </c>
      <c r="E137" s="101">
        <f ca="1">IF(B137="+","Unit",IF(ISERROR(OFFSET('HARGA SATUAN'!$E$6,MATCH(C137,'HARGA SATUAN'!$C$7:$C$1492,0),0)),"",OFFSET('HARGA SATUAN'!$E$6,MATCH(C137,'HARGA SATUAN'!$C$7:$C$1492,0),0)))</f>
        <v>0</v>
      </c>
      <c r="F137" s="138" t="str">
        <f t="shared" ca="1" si="5"/>
        <v/>
      </c>
      <c r="G137" s="41">
        <f ca="1">IF(ISERROR(OFFSET('HARGA SATUAN'!$I$6,MATCH(C137,'HARGA SATUAN'!$C$7:$C$1492,0),0)),"",OFFSET('HARGA SATUAN'!$I$6,MATCH(C137,'HARGA SATUAN'!$C$7:$C$1492,0),0))</f>
        <v>0</v>
      </c>
      <c r="H137" s="136" t="str">
        <f ca="1">IF(B137="","",#REF!)</f>
        <v/>
      </c>
      <c r="I137" s="136" t="str">
        <f ca="1">IF(B137="","",#REF!)</f>
        <v/>
      </c>
      <c r="J137" s="136" t="str">
        <f ca="1">IF(B137="","",#REF!)</f>
        <v/>
      </c>
      <c r="K137" s="136" t="str">
        <f ca="1">IF(B137="","",#REF!)</f>
        <v/>
      </c>
      <c r="L137" s="136" t="str">
        <f ca="1">IF(C137="","",#REF!)</f>
        <v/>
      </c>
    </row>
    <row r="138" spans="1:12">
      <c r="A138" s="112">
        <v>127</v>
      </c>
      <c r="B138" s="134" t="str">
        <f t="shared" ca="1" si="3"/>
        <v/>
      </c>
      <c r="C138" s="109" t="str">
        <f t="shared" ca="1" si="4"/>
        <v/>
      </c>
      <c r="D138" s="101" t="str">
        <f ca="1">IF(ISERROR(OFFSET('HARGA SATUAN'!$D$6,MATCH(C138,'HARGA SATUAN'!$C$7:$C$1492,0),0)),"",OFFSET('HARGA SATUAN'!$D$6,MATCH(C138,'HARGA SATUAN'!$C$7:$C$1492,0),0))</f>
        <v/>
      </c>
      <c r="E138" s="101">
        <f ca="1">IF(B138="+","Unit",IF(ISERROR(OFFSET('HARGA SATUAN'!$E$6,MATCH(C138,'HARGA SATUAN'!$C$7:$C$1492,0),0)),"",OFFSET('HARGA SATUAN'!$E$6,MATCH(C138,'HARGA SATUAN'!$C$7:$C$1492,0),0)))</f>
        <v>0</v>
      </c>
      <c r="F138" s="138" t="str">
        <f t="shared" ca="1" si="5"/>
        <v/>
      </c>
      <c r="G138" s="41">
        <f ca="1">IF(ISERROR(OFFSET('HARGA SATUAN'!$I$6,MATCH(C138,'HARGA SATUAN'!$C$7:$C$1492,0),0)),"",OFFSET('HARGA SATUAN'!$I$6,MATCH(C138,'HARGA SATUAN'!$C$7:$C$1492,0),0))</f>
        <v>0</v>
      </c>
      <c r="H138" s="136" t="str">
        <f ca="1">IF(B138="","",#REF!)</f>
        <v/>
      </c>
      <c r="I138" s="136" t="str">
        <f ca="1">IF(B138="","",#REF!)</f>
        <v/>
      </c>
      <c r="J138" s="136" t="str">
        <f ca="1">IF(B138="","",#REF!)</f>
        <v/>
      </c>
      <c r="K138" s="136" t="str">
        <f ca="1">IF(B138="","",#REF!)</f>
        <v/>
      </c>
      <c r="L138" s="136" t="str">
        <f ca="1">IF(C138="","",#REF!)</f>
        <v/>
      </c>
    </row>
    <row r="139" spans="1:12">
      <c r="A139" s="112">
        <v>128</v>
      </c>
      <c r="B139" s="134" t="str">
        <f t="shared" ca="1" si="3"/>
        <v/>
      </c>
      <c r="C139" s="109" t="str">
        <f t="shared" ca="1" si="4"/>
        <v/>
      </c>
      <c r="D139" s="101" t="str">
        <f ca="1">IF(ISERROR(OFFSET('HARGA SATUAN'!$D$6,MATCH(C139,'HARGA SATUAN'!$C$7:$C$1492,0),0)),"",OFFSET('HARGA SATUAN'!$D$6,MATCH(C139,'HARGA SATUAN'!$C$7:$C$1492,0),0))</f>
        <v/>
      </c>
      <c r="E139" s="101">
        <f ca="1">IF(B139="+","Unit",IF(ISERROR(OFFSET('HARGA SATUAN'!$E$6,MATCH(C139,'HARGA SATUAN'!$C$7:$C$1492,0),0)),"",OFFSET('HARGA SATUAN'!$E$6,MATCH(C139,'HARGA SATUAN'!$C$7:$C$1492,0),0)))</f>
        <v>0</v>
      </c>
      <c r="F139" s="138" t="str">
        <f t="shared" ca="1" si="5"/>
        <v/>
      </c>
      <c r="G139" s="41">
        <f ca="1">IF(ISERROR(OFFSET('HARGA SATUAN'!$I$6,MATCH(C139,'HARGA SATUAN'!$C$7:$C$1492,0),0)),"",OFFSET('HARGA SATUAN'!$I$6,MATCH(C139,'HARGA SATUAN'!$C$7:$C$1492,0),0))</f>
        <v>0</v>
      </c>
      <c r="H139" s="136" t="str">
        <f ca="1">IF(B139="","",#REF!)</f>
        <v/>
      </c>
      <c r="I139" s="136" t="str">
        <f ca="1">IF(B139="","",#REF!)</f>
        <v/>
      </c>
      <c r="J139" s="136" t="str">
        <f ca="1">IF(B139="","",#REF!)</f>
        <v/>
      </c>
      <c r="K139" s="136" t="str">
        <f ca="1">IF(B139="","",#REF!)</f>
        <v/>
      </c>
      <c r="L139" s="136" t="str">
        <f ca="1">IF(C139="","",#REF!)</f>
        <v/>
      </c>
    </row>
    <row r="140" spans="1:12">
      <c r="A140" s="112">
        <v>129</v>
      </c>
      <c r="B140" s="134" t="str">
        <f t="shared" ca="1" si="3"/>
        <v/>
      </c>
      <c r="C140" s="109" t="str">
        <f t="shared" ca="1" si="4"/>
        <v/>
      </c>
      <c r="D140" s="101" t="str">
        <f ca="1">IF(ISERROR(OFFSET('HARGA SATUAN'!$D$6,MATCH(C140,'HARGA SATUAN'!$C$7:$C$1492,0),0)),"",OFFSET('HARGA SATUAN'!$D$6,MATCH(C140,'HARGA SATUAN'!$C$7:$C$1492,0),0))</f>
        <v/>
      </c>
      <c r="E140" s="101">
        <f ca="1">IF(B140="+","Unit",IF(ISERROR(OFFSET('HARGA SATUAN'!$E$6,MATCH(C140,'HARGA SATUAN'!$C$7:$C$1492,0),0)),"",OFFSET('HARGA SATUAN'!$E$6,MATCH(C140,'HARGA SATUAN'!$C$7:$C$1492,0),0)))</f>
        <v>0</v>
      </c>
      <c r="F140" s="138" t="str">
        <f t="shared" ca="1" si="5"/>
        <v/>
      </c>
      <c r="G140" s="41">
        <f ca="1">IF(ISERROR(OFFSET('HARGA SATUAN'!$I$6,MATCH(C140,'HARGA SATUAN'!$C$7:$C$1492,0),0)),"",OFFSET('HARGA SATUAN'!$I$6,MATCH(C140,'HARGA SATUAN'!$C$7:$C$1492,0),0))</f>
        <v>0</v>
      </c>
      <c r="H140" s="136" t="str">
        <f ca="1">IF(B140="","",#REF!)</f>
        <v/>
      </c>
      <c r="I140" s="136" t="str">
        <f ca="1">IF(B140="","",#REF!)</f>
        <v/>
      </c>
      <c r="J140" s="136" t="str">
        <f ca="1">IF(B140="","",#REF!)</f>
        <v/>
      </c>
      <c r="K140" s="136" t="str">
        <f ca="1">IF(B140="","",#REF!)</f>
        <v/>
      </c>
      <c r="L140" s="136" t="str">
        <f ca="1">IF(C140="","",#REF!)</f>
        <v/>
      </c>
    </row>
    <row r="141" spans="1:12">
      <c r="A141" s="112">
        <v>130</v>
      </c>
      <c r="B141" s="134" t="str">
        <f t="shared" ref="B141:B204" ca="1" si="6">IF(C141="","",A141)</f>
        <v/>
      </c>
      <c r="C141" s="109" t="str">
        <f t="shared" ref="C141:C204" ca="1" si="7">IF(ISERROR(OFFSET($C$713,MATCH(A141,$F$714:$F$1320,0),0)),"",OFFSET($C$713,MATCH(A141,$F$714:$F$1320,0),0))</f>
        <v/>
      </c>
      <c r="D141" s="101" t="str">
        <f ca="1">IF(ISERROR(OFFSET('HARGA SATUAN'!$D$6,MATCH(C141,'HARGA SATUAN'!$C$7:$C$1492,0),0)),"",OFFSET('HARGA SATUAN'!$D$6,MATCH(C141,'HARGA SATUAN'!$C$7:$C$1492,0),0))</f>
        <v/>
      </c>
      <c r="E141" s="101">
        <f ca="1">IF(B141="+","Unit",IF(ISERROR(OFFSET('HARGA SATUAN'!$E$6,MATCH(C141,'HARGA SATUAN'!$C$7:$C$1492,0),0)),"",OFFSET('HARGA SATUAN'!$E$6,MATCH(C141,'HARGA SATUAN'!$C$7:$C$1492,0),0)))</f>
        <v>0</v>
      </c>
      <c r="F141" s="138" t="str">
        <f t="shared" ref="F141:F204" ca="1" si="8">IF(ISERROR(OFFSET($D$713,MATCH(A141,$F$714:$F$1320,0),0)),"",OFFSET($D$713,MATCH(A141,$F$714:$F$1320,0),0))</f>
        <v/>
      </c>
      <c r="G141" s="41">
        <f ca="1">IF(ISERROR(OFFSET('HARGA SATUAN'!$I$6,MATCH(C141,'HARGA SATUAN'!$C$7:$C$1492,0),0)),"",OFFSET('HARGA SATUAN'!$I$6,MATCH(C141,'HARGA SATUAN'!$C$7:$C$1492,0),0))</f>
        <v>0</v>
      </c>
      <c r="H141" s="136" t="str">
        <f ca="1">IF(B141="","",#REF!)</f>
        <v/>
      </c>
      <c r="I141" s="136" t="str">
        <f ca="1">IF(B141="","",#REF!)</f>
        <v/>
      </c>
      <c r="J141" s="136" t="str">
        <f ca="1">IF(B141="","",#REF!)</f>
        <v/>
      </c>
      <c r="K141" s="136" t="str">
        <f ca="1">IF(B141="","",#REF!)</f>
        <v/>
      </c>
      <c r="L141" s="136" t="str">
        <f ca="1">IF(C141="","",#REF!)</f>
        <v/>
      </c>
    </row>
    <row r="142" spans="1:12">
      <c r="A142" s="112">
        <v>131</v>
      </c>
      <c r="B142" s="134" t="str">
        <f t="shared" ca="1" si="6"/>
        <v/>
      </c>
      <c r="C142" s="109" t="str">
        <f t="shared" ca="1" si="7"/>
        <v/>
      </c>
      <c r="D142" s="101" t="str">
        <f ca="1">IF(ISERROR(OFFSET('HARGA SATUAN'!$D$6,MATCH(C142,'HARGA SATUAN'!$C$7:$C$1492,0),0)),"",OFFSET('HARGA SATUAN'!$D$6,MATCH(C142,'HARGA SATUAN'!$C$7:$C$1492,0),0))</f>
        <v/>
      </c>
      <c r="E142" s="101">
        <f ca="1">IF(B142="+","Unit",IF(ISERROR(OFFSET('HARGA SATUAN'!$E$6,MATCH(C142,'HARGA SATUAN'!$C$7:$C$1492,0),0)),"",OFFSET('HARGA SATUAN'!$E$6,MATCH(C142,'HARGA SATUAN'!$C$7:$C$1492,0),0)))</f>
        <v>0</v>
      </c>
      <c r="F142" s="138" t="str">
        <f t="shared" ca="1" si="8"/>
        <v/>
      </c>
      <c r="G142" s="41">
        <f ca="1">IF(ISERROR(OFFSET('HARGA SATUAN'!$I$6,MATCH(C142,'HARGA SATUAN'!$C$7:$C$1492,0),0)),"",OFFSET('HARGA SATUAN'!$I$6,MATCH(C142,'HARGA SATUAN'!$C$7:$C$1492,0),0))</f>
        <v>0</v>
      </c>
      <c r="H142" s="136" t="str">
        <f ca="1">IF(B142="","",#REF!)</f>
        <v/>
      </c>
      <c r="I142" s="136" t="str">
        <f ca="1">IF(B142="","",#REF!)</f>
        <v/>
      </c>
      <c r="J142" s="136" t="str">
        <f ca="1">IF(B142="","",#REF!)</f>
        <v/>
      </c>
      <c r="K142" s="136" t="str">
        <f ca="1">IF(B142="","",#REF!)</f>
        <v/>
      </c>
      <c r="L142" s="136" t="str">
        <f ca="1">IF(C142="","",#REF!)</f>
        <v/>
      </c>
    </row>
    <row r="143" spans="1:12">
      <c r="A143" s="112">
        <v>132</v>
      </c>
      <c r="B143" s="134" t="str">
        <f t="shared" ca="1" si="6"/>
        <v/>
      </c>
      <c r="C143" s="109" t="str">
        <f t="shared" ca="1" si="7"/>
        <v/>
      </c>
      <c r="D143" s="101" t="str">
        <f ca="1">IF(ISERROR(OFFSET('HARGA SATUAN'!$D$6,MATCH(C143,'HARGA SATUAN'!$C$7:$C$1492,0),0)),"",OFFSET('HARGA SATUAN'!$D$6,MATCH(C143,'HARGA SATUAN'!$C$7:$C$1492,0),0))</f>
        <v/>
      </c>
      <c r="E143" s="101">
        <f ca="1">IF(B143="+","Unit",IF(ISERROR(OFFSET('HARGA SATUAN'!$E$6,MATCH(C143,'HARGA SATUAN'!$C$7:$C$1492,0),0)),"",OFFSET('HARGA SATUAN'!$E$6,MATCH(C143,'HARGA SATUAN'!$C$7:$C$1492,0),0)))</f>
        <v>0</v>
      </c>
      <c r="F143" s="138" t="str">
        <f t="shared" ca="1" si="8"/>
        <v/>
      </c>
      <c r="G143" s="41">
        <f ca="1">IF(ISERROR(OFFSET('HARGA SATUAN'!$I$6,MATCH(C143,'HARGA SATUAN'!$C$7:$C$1492,0),0)),"",OFFSET('HARGA SATUAN'!$I$6,MATCH(C143,'HARGA SATUAN'!$C$7:$C$1492,0),0))</f>
        <v>0</v>
      </c>
      <c r="H143" s="136" t="str">
        <f ca="1">IF(B143="","",#REF!)</f>
        <v/>
      </c>
      <c r="I143" s="136" t="str">
        <f ca="1">IF(B143="","",#REF!)</f>
        <v/>
      </c>
      <c r="J143" s="136" t="str">
        <f ca="1">IF(B143="","",#REF!)</f>
        <v/>
      </c>
      <c r="K143" s="136" t="str">
        <f ca="1">IF(B143="","",#REF!)</f>
        <v/>
      </c>
      <c r="L143" s="136" t="str">
        <f ca="1">IF(C143="","",#REF!)</f>
        <v/>
      </c>
    </row>
    <row r="144" spans="1:12">
      <c r="A144" s="112">
        <v>133</v>
      </c>
      <c r="B144" s="134" t="str">
        <f t="shared" ca="1" si="6"/>
        <v/>
      </c>
      <c r="C144" s="109" t="str">
        <f t="shared" ca="1" si="7"/>
        <v/>
      </c>
      <c r="D144" s="101" t="str">
        <f ca="1">IF(ISERROR(OFFSET('HARGA SATUAN'!$D$6,MATCH(C144,'HARGA SATUAN'!$C$7:$C$1492,0),0)),"",OFFSET('HARGA SATUAN'!$D$6,MATCH(C144,'HARGA SATUAN'!$C$7:$C$1492,0),0))</f>
        <v/>
      </c>
      <c r="E144" s="101">
        <f ca="1">IF(B144="+","Unit",IF(ISERROR(OFFSET('HARGA SATUAN'!$E$6,MATCH(C144,'HARGA SATUAN'!$C$7:$C$1492,0),0)),"",OFFSET('HARGA SATUAN'!$E$6,MATCH(C144,'HARGA SATUAN'!$C$7:$C$1492,0),0)))</f>
        <v>0</v>
      </c>
      <c r="F144" s="138" t="str">
        <f t="shared" ca="1" si="8"/>
        <v/>
      </c>
      <c r="G144" s="41">
        <f ca="1">IF(ISERROR(OFFSET('HARGA SATUAN'!$I$6,MATCH(C144,'HARGA SATUAN'!$C$7:$C$1492,0),0)),"",OFFSET('HARGA SATUAN'!$I$6,MATCH(C144,'HARGA SATUAN'!$C$7:$C$1492,0),0))</f>
        <v>0</v>
      </c>
      <c r="H144" s="136" t="str">
        <f ca="1">IF(B144="","",#REF!)</f>
        <v/>
      </c>
      <c r="I144" s="136" t="str">
        <f ca="1">IF(B144="","",#REF!)</f>
        <v/>
      </c>
      <c r="J144" s="136" t="str">
        <f ca="1">IF(B144="","",#REF!)</f>
        <v/>
      </c>
      <c r="K144" s="136" t="str">
        <f ca="1">IF(B144="","",#REF!)</f>
        <v/>
      </c>
      <c r="L144" s="136" t="str">
        <f ca="1">IF(C144="","",#REF!)</f>
        <v/>
      </c>
    </row>
    <row r="145" spans="1:12">
      <c r="A145" s="112">
        <v>134</v>
      </c>
      <c r="B145" s="134" t="str">
        <f t="shared" ca="1" si="6"/>
        <v/>
      </c>
      <c r="C145" s="109" t="str">
        <f t="shared" ca="1" si="7"/>
        <v/>
      </c>
      <c r="D145" s="101" t="str">
        <f ca="1">IF(ISERROR(OFFSET('HARGA SATUAN'!$D$6,MATCH(C145,'HARGA SATUAN'!$C$7:$C$1492,0),0)),"",OFFSET('HARGA SATUAN'!$D$6,MATCH(C145,'HARGA SATUAN'!$C$7:$C$1492,0),0))</f>
        <v/>
      </c>
      <c r="E145" s="101">
        <f ca="1">IF(B145="+","Unit",IF(ISERROR(OFFSET('HARGA SATUAN'!$E$6,MATCH(C145,'HARGA SATUAN'!$C$7:$C$1492,0),0)),"",OFFSET('HARGA SATUAN'!$E$6,MATCH(C145,'HARGA SATUAN'!$C$7:$C$1492,0),0)))</f>
        <v>0</v>
      </c>
      <c r="F145" s="138" t="str">
        <f t="shared" ca="1" si="8"/>
        <v/>
      </c>
      <c r="G145" s="41">
        <f ca="1">IF(ISERROR(OFFSET('HARGA SATUAN'!$I$6,MATCH(C145,'HARGA SATUAN'!$C$7:$C$1492,0),0)),"",OFFSET('HARGA SATUAN'!$I$6,MATCH(C145,'HARGA SATUAN'!$C$7:$C$1492,0),0))</f>
        <v>0</v>
      </c>
      <c r="H145" s="136" t="str">
        <f ca="1">IF(B145="","",#REF!)</f>
        <v/>
      </c>
      <c r="I145" s="136" t="str">
        <f ca="1">IF(B145="","",#REF!)</f>
        <v/>
      </c>
      <c r="J145" s="136" t="str">
        <f ca="1">IF(B145="","",#REF!)</f>
        <v/>
      </c>
      <c r="K145" s="136" t="str">
        <f ca="1">IF(B145="","",#REF!)</f>
        <v/>
      </c>
      <c r="L145" s="136" t="str">
        <f ca="1">IF(C145="","",#REF!)</f>
        <v/>
      </c>
    </row>
    <row r="146" spans="1:12">
      <c r="A146" s="112">
        <v>135</v>
      </c>
      <c r="B146" s="134" t="str">
        <f t="shared" ca="1" si="6"/>
        <v/>
      </c>
      <c r="C146" s="109" t="str">
        <f t="shared" ca="1" si="7"/>
        <v/>
      </c>
      <c r="D146" s="101" t="str">
        <f ca="1">IF(ISERROR(OFFSET('HARGA SATUAN'!$D$6,MATCH(C146,'HARGA SATUAN'!$C$7:$C$1492,0),0)),"",OFFSET('HARGA SATUAN'!$D$6,MATCH(C146,'HARGA SATUAN'!$C$7:$C$1492,0),0))</f>
        <v/>
      </c>
      <c r="E146" s="101">
        <f ca="1">IF(B146="+","Unit",IF(ISERROR(OFFSET('HARGA SATUAN'!$E$6,MATCH(C146,'HARGA SATUAN'!$C$7:$C$1492,0),0)),"",OFFSET('HARGA SATUAN'!$E$6,MATCH(C146,'HARGA SATUAN'!$C$7:$C$1492,0),0)))</f>
        <v>0</v>
      </c>
      <c r="F146" s="138" t="str">
        <f t="shared" ca="1" si="8"/>
        <v/>
      </c>
      <c r="G146" s="41">
        <f ca="1">IF(ISERROR(OFFSET('HARGA SATUAN'!$I$6,MATCH(C146,'HARGA SATUAN'!$C$7:$C$1492,0),0)),"",OFFSET('HARGA SATUAN'!$I$6,MATCH(C146,'HARGA SATUAN'!$C$7:$C$1492,0),0))</f>
        <v>0</v>
      </c>
      <c r="H146" s="136" t="str">
        <f ca="1">IF(B146="","",#REF!)</f>
        <v/>
      </c>
      <c r="I146" s="136" t="str">
        <f ca="1">IF(B146="","",#REF!)</f>
        <v/>
      </c>
      <c r="J146" s="136" t="str">
        <f ca="1">IF(B146="","",#REF!)</f>
        <v/>
      </c>
      <c r="K146" s="136" t="str">
        <f ca="1">IF(B146="","",#REF!)</f>
        <v/>
      </c>
      <c r="L146" s="136" t="str">
        <f ca="1">IF(C146="","",#REF!)</f>
        <v/>
      </c>
    </row>
    <row r="147" spans="1:12">
      <c r="A147" s="112">
        <v>136</v>
      </c>
      <c r="B147" s="134" t="str">
        <f t="shared" ca="1" si="6"/>
        <v/>
      </c>
      <c r="C147" s="109" t="str">
        <f t="shared" ca="1" si="7"/>
        <v/>
      </c>
      <c r="D147" s="101" t="str">
        <f ca="1">IF(ISERROR(OFFSET('HARGA SATUAN'!$D$6,MATCH(C147,'HARGA SATUAN'!$C$7:$C$1492,0),0)),"",OFFSET('HARGA SATUAN'!$D$6,MATCH(C147,'HARGA SATUAN'!$C$7:$C$1492,0),0))</f>
        <v/>
      </c>
      <c r="E147" s="101">
        <f ca="1">IF(B147="+","Unit",IF(ISERROR(OFFSET('HARGA SATUAN'!$E$6,MATCH(C147,'HARGA SATUAN'!$C$7:$C$1492,0),0)),"",OFFSET('HARGA SATUAN'!$E$6,MATCH(C147,'HARGA SATUAN'!$C$7:$C$1492,0),0)))</f>
        <v>0</v>
      </c>
      <c r="F147" s="138" t="str">
        <f t="shared" ca="1" si="8"/>
        <v/>
      </c>
      <c r="G147" s="41">
        <f ca="1">IF(ISERROR(OFFSET('HARGA SATUAN'!$I$6,MATCH(C147,'HARGA SATUAN'!$C$7:$C$1492,0),0)),"",OFFSET('HARGA SATUAN'!$I$6,MATCH(C147,'HARGA SATUAN'!$C$7:$C$1492,0),0))</f>
        <v>0</v>
      </c>
      <c r="H147" s="136" t="str">
        <f ca="1">IF(B147="","",#REF!)</f>
        <v/>
      </c>
      <c r="I147" s="136" t="str">
        <f ca="1">IF(B147="","",#REF!)</f>
        <v/>
      </c>
      <c r="J147" s="136" t="str">
        <f ca="1">IF(B147="","",#REF!)</f>
        <v/>
      </c>
      <c r="K147" s="136" t="str">
        <f ca="1">IF(B147="","",#REF!)</f>
        <v/>
      </c>
      <c r="L147" s="136" t="str">
        <f ca="1">IF(C147="","",#REF!)</f>
        <v/>
      </c>
    </row>
    <row r="148" spans="1:12">
      <c r="A148" s="112">
        <v>137</v>
      </c>
      <c r="B148" s="134" t="str">
        <f t="shared" ca="1" si="6"/>
        <v/>
      </c>
      <c r="C148" s="109" t="str">
        <f t="shared" ca="1" si="7"/>
        <v/>
      </c>
      <c r="D148" s="101" t="str">
        <f ca="1">IF(ISERROR(OFFSET('HARGA SATUAN'!$D$6,MATCH(C148,'HARGA SATUAN'!$C$7:$C$1492,0),0)),"",OFFSET('HARGA SATUAN'!$D$6,MATCH(C148,'HARGA SATUAN'!$C$7:$C$1492,0),0))</f>
        <v/>
      </c>
      <c r="E148" s="101">
        <f ca="1">IF(B148="+","Unit",IF(ISERROR(OFFSET('HARGA SATUAN'!$E$6,MATCH(C148,'HARGA SATUAN'!$C$7:$C$1492,0),0)),"",OFFSET('HARGA SATUAN'!$E$6,MATCH(C148,'HARGA SATUAN'!$C$7:$C$1492,0),0)))</f>
        <v>0</v>
      </c>
      <c r="F148" s="138" t="str">
        <f t="shared" ca="1" si="8"/>
        <v/>
      </c>
      <c r="G148" s="41">
        <f ca="1">IF(ISERROR(OFFSET('HARGA SATUAN'!$I$6,MATCH(C148,'HARGA SATUAN'!$C$7:$C$1492,0),0)),"",OFFSET('HARGA SATUAN'!$I$6,MATCH(C148,'HARGA SATUAN'!$C$7:$C$1492,0),0))</f>
        <v>0</v>
      </c>
      <c r="H148" s="136" t="str">
        <f ca="1">IF(B148="","",#REF!)</f>
        <v/>
      </c>
      <c r="I148" s="136" t="str">
        <f ca="1">IF(B148="","",#REF!)</f>
        <v/>
      </c>
      <c r="J148" s="136" t="str">
        <f ca="1">IF(B148="","",#REF!)</f>
        <v/>
      </c>
      <c r="K148" s="136" t="str">
        <f ca="1">IF(B148="","",#REF!)</f>
        <v/>
      </c>
      <c r="L148" s="136" t="str">
        <f ca="1">IF(C148="","",#REF!)</f>
        <v/>
      </c>
    </row>
    <row r="149" spans="1:12">
      <c r="A149" s="112">
        <v>138</v>
      </c>
      <c r="B149" s="134" t="str">
        <f t="shared" ca="1" si="6"/>
        <v/>
      </c>
      <c r="C149" s="109" t="str">
        <f t="shared" ca="1" si="7"/>
        <v/>
      </c>
      <c r="D149" s="101" t="str">
        <f ca="1">IF(ISERROR(OFFSET('HARGA SATUAN'!$D$6,MATCH(C149,'HARGA SATUAN'!$C$7:$C$1492,0),0)),"",OFFSET('HARGA SATUAN'!$D$6,MATCH(C149,'HARGA SATUAN'!$C$7:$C$1492,0),0))</f>
        <v/>
      </c>
      <c r="E149" s="101">
        <f ca="1">IF(B149="+","Unit",IF(ISERROR(OFFSET('HARGA SATUAN'!$E$6,MATCH(C149,'HARGA SATUAN'!$C$7:$C$1492,0),0)),"",OFFSET('HARGA SATUAN'!$E$6,MATCH(C149,'HARGA SATUAN'!$C$7:$C$1492,0),0)))</f>
        <v>0</v>
      </c>
      <c r="F149" s="138" t="str">
        <f t="shared" ca="1" si="8"/>
        <v/>
      </c>
      <c r="G149" s="41">
        <f ca="1">IF(ISERROR(OFFSET('HARGA SATUAN'!$I$6,MATCH(C149,'HARGA SATUAN'!$C$7:$C$1492,0),0)),"",OFFSET('HARGA SATUAN'!$I$6,MATCH(C149,'HARGA SATUAN'!$C$7:$C$1492,0),0))</f>
        <v>0</v>
      </c>
      <c r="H149" s="136" t="str">
        <f ca="1">IF(B149="","",#REF!)</f>
        <v/>
      </c>
      <c r="I149" s="136" t="str">
        <f ca="1">IF(B149="","",#REF!)</f>
        <v/>
      </c>
      <c r="J149" s="136" t="str">
        <f ca="1">IF(B149="","",#REF!)</f>
        <v/>
      </c>
      <c r="K149" s="136" t="str">
        <f ca="1">IF(B149="","",#REF!)</f>
        <v/>
      </c>
      <c r="L149" s="136" t="str">
        <f ca="1">IF(C149="","",#REF!)</f>
        <v/>
      </c>
    </row>
    <row r="150" spans="1:12">
      <c r="A150" s="112">
        <v>139</v>
      </c>
      <c r="B150" s="134" t="str">
        <f t="shared" ca="1" si="6"/>
        <v/>
      </c>
      <c r="C150" s="109" t="str">
        <f t="shared" ca="1" si="7"/>
        <v/>
      </c>
      <c r="D150" s="101" t="str">
        <f ca="1">IF(ISERROR(OFFSET('HARGA SATUAN'!$D$6,MATCH(C150,'HARGA SATUAN'!$C$7:$C$1492,0),0)),"",OFFSET('HARGA SATUAN'!$D$6,MATCH(C150,'HARGA SATUAN'!$C$7:$C$1492,0),0))</f>
        <v/>
      </c>
      <c r="E150" s="101">
        <f ca="1">IF(B150="+","Unit",IF(ISERROR(OFFSET('HARGA SATUAN'!$E$6,MATCH(C150,'HARGA SATUAN'!$C$7:$C$1492,0),0)),"",OFFSET('HARGA SATUAN'!$E$6,MATCH(C150,'HARGA SATUAN'!$C$7:$C$1492,0),0)))</f>
        <v>0</v>
      </c>
      <c r="F150" s="138" t="str">
        <f t="shared" ca="1" si="8"/>
        <v/>
      </c>
      <c r="G150" s="41">
        <f ca="1">IF(ISERROR(OFFSET('HARGA SATUAN'!$I$6,MATCH(C150,'HARGA SATUAN'!$C$7:$C$1492,0),0)),"",OFFSET('HARGA SATUAN'!$I$6,MATCH(C150,'HARGA SATUAN'!$C$7:$C$1492,0),0))</f>
        <v>0</v>
      </c>
      <c r="H150" s="136" t="str">
        <f ca="1">IF(B150="","",#REF!)</f>
        <v/>
      </c>
      <c r="I150" s="136" t="str">
        <f ca="1">IF(B150="","",#REF!)</f>
        <v/>
      </c>
      <c r="J150" s="136" t="str">
        <f ca="1">IF(B150="","",#REF!)</f>
        <v/>
      </c>
      <c r="K150" s="136" t="str">
        <f ca="1">IF(B150="","",#REF!)</f>
        <v/>
      </c>
      <c r="L150" s="136" t="str">
        <f ca="1">IF(C150="","",#REF!)</f>
        <v/>
      </c>
    </row>
    <row r="151" spans="1:12">
      <c r="A151" s="112">
        <v>140</v>
      </c>
      <c r="B151" s="134" t="str">
        <f t="shared" ca="1" si="6"/>
        <v/>
      </c>
      <c r="C151" s="109" t="str">
        <f t="shared" ca="1" si="7"/>
        <v/>
      </c>
      <c r="D151" s="101" t="str">
        <f ca="1">IF(ISERROR(OFFSET('HARGA SATUAN'!$D$6,MATCH(C151,'HARGA SATUAN'!$C$7:$C$1492,0),0)),"",OFFSET('HARGA SATUAN'!$D$6,MATCH(C151,'HARGA SATUAN'!$C$7:$C$1492,0),0))</f>
        <v/>
      </c>
      <c r="E151" s="101">
        <f ca="1">IF(B151="+","Unit",IF(ISERROR(OFFSET('HARGA SATUAN'!$E$6,MATCH(C151,'HARGA SATUAN'!$C$7:$C$1492,0),0)),"",OFFSET('HARGA SATUAN'!$E$6,MATCH(C151,'HARGA SATUAN'!$C$7:$C$1492,0),0)))</f>
        <v>0</v>
      </c>
      <c r="F151" s="138" t="str">
        <f t="shared" ca="1" si="8"/>
        <v/>
      </c>
      <c r="G151" s="41">
        <f ca="1">IF(ISERROR(OFFSET('HARGA SATUAN'!$I$6,MATCH(C151,'HARGA SATUAN'!$C$7:$C$1492,0),0)),"",OFFSET('HARGA SATUAN'!$I$6,MATCH(C151,'HARGA SATUAN'!$C$7:$C$1492,0),0))</f>
        <v>0</v>
      </c>
      <c r="H151" s="136" t="str">
        <f ca="1">IF(B151="","",#REF!)</f>
        <v/>
      </c>
      <c r="I151" s="136" t="str">
        <f ca="1">IF(B151="","",#REF!)</f>
        <v/>
      </c>
      <c r="J151" s="136" t="str">
        <f ca="1">IF(B151="","",#REF!)</f>
        <v/>
      </c>
      <c r="K151" s="136" t="str">
        <f ca="1">IF(B151="","",#REF!)</f>
        <v/>
      </c>
      <c r="L151" s="136" t="str">
        <f ca="1">IF(C151="","",#REF!)</f>
        <v/>
      </c>
    </row>
    <row r="152" spans="1:12">
      <c r="A152" s="112">
        <v>141</v>
      </c>
      <c r="B152" s="134" t="str">
        <f t="shared" ca="1" si="6"/>
        <v/>
      </c>
      <c r="C152" s="109" t="str">
        <f t="shared" ca="1" si="7"/>
        <v/>
      </c>
      <c r="D152" s="101" t="str">
        <f ca="1">IF(ISERROR(OFFSET('HARGA SATUAN'!$D$6,MATCH(C152,'HARGA SATUAN'!$C$7:$C$1492,0),0)),"",OFFSET('HARGA SATUAN'!$D$6,MATCH(C152,'HARGA SATUAN'!$C$7:$C$1492,0),0))</f>
        <v/>
      </c>
      <c r="E152" s="101">
        <f ca="1">IF(B152="+","Unit",IF(ISERROR(OFFSET('HARGA SATUAN'!$E$6,MATCH(C152,'HARGA SATUAN'!$C$7:$C$1492,0),0)),"",OFFSET('HARGA SATUAN'!$E$6,MATCH(C152,'HARGA SATUAN'!$C$7:$C$1492,0),0)))</f>
        <v>0</v>
      </c>
      <c r="F152" s="138" t="str">
        <f t="shared" ca="1" si="8"/>
        <v/>
      </c>
      <c r="G152" s="41">
        <f ca="1">IF(ISERROR(OFFSET('HARGA SATUAN'!$I$6,MATCH(C152,'HARGA SATUAN'!$C$7:$C$1492,0),0)),"",OFFSET('HARGA SATUAN'!$I$6,MATCH(C152,'HARGA SATUAN'!$C$7:$C$1492,0),0))</f>
        <v>0</v>
      </c>
      <c r="H152" s="136" t="str">
        <f ca="1">IF(B152="","",#REF!)</f>
        <v/>
      </c>
      <c r="I152" s="136" t="str">
        <f ca="1">IF(B152="","",#REF!)</f>
        <v/>
      </c>
      <c r="J152" s="136" t="str">
        <f ca="1">IF(B152="","",#REF!)</f>
        <v/>
      </c>
      <c r="K152" s="136" t="str">
        <f ca="1">IF(B152="","",#REF!)</f>
        <v/>
      </c>
      <c r="L152" s="136" t="str">
        <f ca="1">IF(C152="","",#REF!)</f>
        <v/>
      </c>
    </row>
    <row r="153" spans="1:12">
      <c r="A153" s="112">
        <v>142</v>
      </c>
      <c r="B153" s="134" t="str">
        <f t="shared" ca="1" si="6"/>
        <v/>
      </c>
      <c r="C153" s="109" t="str">
        <f t="shared" ca="1" si="7"/>
        <v/>
      </c>
      <c r="D153" s="101" t="str">
        <f ca="1">IF(ISERROR(OFFSET('HARGA SATUAN'!$D$6,MATCH(C153,'HARGA SATUAN'!$C$7:$C$1492,0),0)),"",OFFSET('HARGA SATUAN'!$D$6,MATCH(C153,'HARGA SATUAN'!$C$7:$C$1492,0),0))</f>
        <v/>
      </c>
      <c r="E153" s="101">
        <f ca="1">IF(B153="+","Unit",IF(ISERROR(OFFSET('HARGA SATUAN'!$E$6,MATCH(C153,'HARGA SATUAN'!$C$7:$C$1492,0),0)),"",OFFSET('HARGA SATUAN'!$E$6,MATCH(C153,'HARGA SATUAN'!$C$7:$C$1492,0),0)))</f>
        <v>0</v>
      </c>
      <c r="F153" s="138" t="str">
        <f t="shared" ca="1" si="8"/>
        <v/>
      </c>
      <c r="G153" s="41">
        <f ca="1">IF(ISERROR(OFFSET('HARGA SATUAN'!$I$6,MATCH(C153,'HARGA SATUAN'!$C$7:$C$1492,0),0)),"",OFFSET('HARGA SATUAN'!$I$6,MATCH(C153,'HARGA SATUAN'!$C$7:$C$1492,0),0))</f>
        <v>0</v>
      </c>
      <c r="H153" s="136" t="str">
        <f ca="1">IF(B153="","",#REF!)</f>
        <v/>
      </c>
      <c r="I153" s="136" t="str">
        <f ca="1">IF(B153="","",#REF!)</f>
        <v/>
      </c>
      <c r="J153" s="136" t="str">
        <f ca="1">IF(B153="","",#REF!)</f>
        <v/>
      </c>
      <c r="K153" s="136" t="str">
        <f ca="1">IF(B153="","",#REF!)</f>
        <v/>
      </c>
      <c r="L153" s="136" t="str">
        <f ca="1">IF(C153="","",#REF!)</f>
        <v/>
      </c>
    </row>
    <row r="154" spans="1:12">
      <c r="A154" s="112">
        <v>143</v>
      </c>
      <c r="B154" s="134" t="str">
        <f t="shared" ca="1" si="6"/>
        <v/>
      </c>
      <c r="C154" s="109" t="str">
        <f t="shared" ca="1" si="7"/>
        <v/>
      </c>
      <c r="D154" s="101" t="str">
        <f ca="1">IF(ISERROR(OFFSET('HARGA SATUAN'!$D$6,MATCH(C154,'HARGA SATUAN'!$C$7:$C$1492,0),0)),"",OFFSET('HARGA SATUAN'!$D$6,MATCH(C154,'HARGA SATUAN'!$C$7:$C$1492,0),0))</f>
        <v/>
      </c>
      <c r="E154" s="101">
        <f ca="1">IF(B154="+","Unit",IF(ISERROR(OFFSET('HARGA SATUAN'!$E$6,MATCH(C154,'HARGA SATUAN'!$C$7:$C$1492,0),0)),"",OFFSET('HARGA SATUAN'!$E$6,MATCH(C154,'HARGA SATUAN'!$C$7:$C$1492,0),0)))</f>
        <v>0</v>
      </c>
      <c r="F154" s="138" t="str">
        <f t="shared" ca="1" si="8"/>
        <v/>
      </c>
      <c r="G154" s="41">
        <f ca="1">IF(ISERROR(OFFSET('HARGA SATUAN'!$I$6,MATCH(C154,'HARGA SATUAN'!$C$7:$C$1492,0),0)),"",OFFSET('HARGA SATUAN'!$I$6,MATCH(C154,'HARGA SATUAN'!$C$7:$C$1492,0),0))</f>
        <v>0</v>
      </c>
      <c r="H154" s="136" t="str">
        <f ca="1">IF(B154="","",#REF!)</f>
        <v/>
      </c>
      <c r="I154" s="136" t="str">
        <f ca="1">IF(B154="","",#REF!)</f>
        <v/>
      </c>
      <c r="J154" s="136" t="str">
        <f ca="1">IF(B154="","",#REF!)</f>
        <v/>
      </c>
      <c r="K154" s="136" t="str">
        <f ca="1">IF(B154="","",#REF!)</f>
        <v/>
      </c>
      <c r="L154" s="136" t="str">
        <f ca="1">IF(C154="","",#REF!)</f>
        <v/>
      </c>
    </row>
    <row r="155" spans="1:12">
      <c r="A155" s="112">
        <v>144</v>
      </c>
      <c r="B155" s="134" t="str">
        <f t="shared" ca="1" si="6"/>
        <v/>
      </c>
      <c r="C155" s="109" t="str">
        <f t="shared" ca="1" si="7"/>
        <v/>
      </c>
      <c r="D155" s="101" t="str">
        <f ca="1">IF(ISERROR(OFFSET('HARGA SATUAN'!$D$6,MATCH(C155,'HARGA SATUAN'!$C$7:$C$1492,0),0)),"",OFFSET('HARGA SATUAN'!$D$6,MATCH(C155,'HARGA SATUAN'!$C$7:$C$1492,0),0))</f>
        <v/>
      </c>
      <c r="E155" s="101">
        <f ca="1">IF(B155="+","Unit",IF(ISERROR(OFFSET('HARGA SATUAN'!$E$6,MATCH(C155,'HARGA SATUAN'!$C$7:$C$1492,0),0)),"",OFFSET('HARGA SATUAN'!$E$6,MATCH(C155,'HARGA SATUAN'!$C$7:$C$1492,0),0)))</f>
        <v>0</v>
      </c>
      <c r="F155" s="138" t="str">
        <f t="shared" ca="1" si="8"/>
        <v/>
      </c>
      <c r="G155" s="41">
        <f ca="1">IF(ISERROR(OFFSET('HARGA SATUAN'!$I$6,MATCH(C155,'HARGA SATUAN'!$C$7:$C$1492,0),0)),"",OFFSET('HARGA SATUAN'!$I$6,MATCH(C155,'HARGA SATUAN'!$C$7:$C$1492,0),0))</f>
        <v>0</v>
      </c>
      <c r="H155" s="136" t="str">
        <f ca="1">IF(B155="","",#REF!)</f>
        <v/>
      </c>
      <c r="I155" s="136" t="str">
        <f ca="1">IF(B155="","",#REF!)</f>
        <v/>
      </c>
      <c r="J155" s="136" t="str">
        <f ca="1">IF(B155="","",#REF!)</f>
        <v/>
      </c>
      <c r="K155" s="136" t="str">
        <f ca="1">IF(B155="","",#REF!)</f>
        <v/>
      </c>
      <c r="L155" s="136" t="str">
        <f ca="1">IF(C155="","",#REF!)</f>
        <v/>
      </c>
    </row>
    <row r="156" spans="1:12">
      <c r="A156" s="112">
        <v>145</v>
      </c>
      <c r="B156" s="134" t="str">
        <f t="shared" ca="1" si="6"/>
        <v/>
      </c>
      <c r="C156" s="109" t="str">
        <f t="shared" ca="1" si="7"/>
        <v/>
      </c>
      <c r="D156" s="101" t="str">
        <f ca="1">IF(ISERROR(OFFSET('HARGA SATUAN'!$D$6,MATCH(C156,'HARGA SATUAN'!$C$7:$C$1492,0),0)),"",OFFSET('HARGA SATUAN'!$D$6,MATCH(C156,'HARGA SATUAN'!$C$7:$C$1492,0),0))</f>
        <v/>
      </c>
      <c r="E156" s="101">
        <f ca="1">IF(B156="+","Unit",IF(ISERROR(OFFSET('HARGA SATUAN'!$E$6,MATCH(C156,'HARGA SATUAN'!$C$7:$C$1492,0),0)),"",OFFSET('HARGA SATUAN'!$E$6,MATCH(C156,'HARGA SATUAN'!$C$7:$C$1492,0),0)))</f>
        <v>0</v>
      </c>
      <c r="F156" s="138" t="str">
        <f t="shared" ca="1" si="8"/>
        <v/>
      </c>
      <c r="G156" s="41">
        <f ca="1">IF(ISERROR(OFFSET('HARGA SATUAN'!$I$6,MATCH(C156,'HARGA SATUAN'!$C$7:$C$1492,0),0)),"",OFFSET('HARGA SATUAN'!$I$6,MATCH(C156,'HARGA SATUAN'!$C$7:$C$1492,0),0))</f>
        <v>0</v>
      </c>
      <c r="H156" s="136" t="str">
        <f ca="1">IF(B156="","",#REF!)</f>
        <v/>
      </c>
      <c r="I156" s="136" t="str">
        <f ca="1">IF(B156="","",#REF!)</f>
        <v/>
      </c>
      <c r="J156" s="136" t="str">
        <f ca="1">IF(B156="","",#REF!)</f>
        <v/>
      </c>
      <c r="K156" s="136" t="str">
        <f ca="1">IF(B156="","",#REF!)</f>
        <v/>
      </c>
      <c r="L156" s="136" t="str">
        <f ca="1">IF(C156="","",#REF!)</f>
        <v/>
      </c>
    </row>
    <row r="157" spans="1:12">
      <c r="A157" s="112">
        <v>146</v>
      </c>
      <c r="B157" s="134" t="str">
        <f t="shared" ca="1" si="6"/>
        <v/>
      </c>
      <c r="C157" s="109" t="str">
        <f t="shared" ca="1" si="7"/>
        <v/>
      </c>
      <c r="D157" s="101" t="str">
        <f ca="1">IF(ISERROR(OFFSET('HARGA SATUAN'!$D$6,MATCH(C157,'HARGA SATUAN'!$C$7:$C$1492,0),0)),"",OFFSET('HARGA SATUAN'!$D$6,MATCH(C157,'HARGA SATUAN'!$C$7:$C$1492,0),0))</f>
        <v/>
      </c>
      <c r="E157" s="101">
        <f ca="1">IF(B157="+","Unit",IF(ISERROR(OFFSET('HARGA SATUAN'!$E$6,MATCH(C157,'HARGA SATUAN'!$C$7:$C$1492,0),0)),"",OFFSET('HARGA SATUAN'!$E$6,MATCH(C157,'HARGA SATUAN'!$C$7:$C$1492,0),0)))</f>
        <v>0</v>
      </c>
      <c r="F157" s="138" t="str">
        <f t="shared" ca="1" si="8"/>
        <v/>
      </c>
      <c r="G157" s="41">
        <f ca="1">IF(ISERROR(OFFSET('HARGA SATUAN'!$I$6,MATCH(C157,'HARGA SATUAN'!$C$7:$C$1492,0),0)),"",OFFSET('HARGA SATUAN'!$I$6,MATCH(C157,'HARGA SATUAN'!$C$7:$C$1492,0),0))</f>
        <v>0</v>
      </c>
      <c r="H157" s="136" t="str">
        <f ca="1">IF(B157="","",#REF!)</f>
        <v/>
      </c>
      <c r="I157" s="136" t="str">
        <f ca="1">IF(B157="","",#REF!)</f>
        <v/>
      </c>
      <c r="J157" s="136" t="str">
        <f ca="1">IF(B157="","",#REF!)</f>
        <v/>
      </c>
      <c r="K157" s="136" t="str">
        <f ca="1">IF(B157="","",#REF!)</f>
        <v/>
      </c>
      <c r="L157" s="136" t="str">
        <f ca="1">IF(C157="","",#REF!)</f>
        <v/>
      </c>
    </row>
    <row r="158" spans="1:12">
      <c r="A158" s="112">
        <v>147</v>
      </c>
      <c r="B158" s="134" t="str">
        <f t="shared" ca="1" si="6"/>
        <v/>
      </c>
      <c r="C158" s="109" t="str">
        <f t="shared" ca="1" si="7"/>
        <v/>
      </c>
      <c r="D158" s="101" t="str">
        <f ca="1">IF(ISERROR(OFFSET('HARGA SATUAN'!$D$6,MATCH(C158,'HARGA SATUAN'!$C$7:$C$1492,0),0)),"",OFFSET('HARGA SATUAN'!$D$6,MATCH(C158,'HARGA SATUAN'!$C$7:$C$1492,0),0))</f>
        <v/>
      </c>
      <c r="E158" s="101">
        <f ca="1">IF(B158="+","Unit",IF(ISERROR(OFFSET('HARGA SATUAN'!$E$6,MATCH(C158,'HARGA SATUAN'!$C$7:$C$1492,0),0)),"",OFFSET('HARGA SATUAN'!$E$6,MATCH(C158,'HARGA SATUAN'!$C$7:$C$1492,0),0)))</f>
        <v>0</v>
      </c>
      <c r="F158" s="138" t="str">
        <f t="shared" ca="1" si="8"/>
        <v/>
      </c>
      <c r="G158" s="41">
        <f ca="1">IF(ISERROR(OFFSET('HARGA SATUAN'!$I$6,MATCH(C158,'HARGA SATUAN'!$C$7:$C$1492,0),0)),"",OFFSET('HARGA SATUAN'!$I$6,MATCH(C158,'HARGA SATUAN'!$C$7:$C$1492,0),0))</f>
        <v>0</v>
      </c>
      <c r="H158" s="136" t="str">
        <f ca="1">IF(B158="","",#REF!)</f>
        <v/>
      </c>
      <c r="I158" s="136" t="str">
        <f ca="1">IF(B158="","",#REF!)</f>
        <v/>
      </c>
      <c r="J158" s="136" t="str">
        <f ca="1">IF(B158="","",#REF!)</f>
        <v/>
      </c>
      <c r="K158" s="136" t="str">
        <f ca="1">IF(B158="","",#REF!)</f>
        <v/>
      </c>
      <c r="L158" s="136" t="str">
        <f ca="1">IF(C158="","",#REF!)</f>
        <v/>
      </c>
    </row>
    <row r="159" spans="1:12">
      <c r="A159" s="112">
        <v>148</v>
      </c>
      <c r="B159" s="134" t="str">
        <f t="shared" ca="1" si="6"/>
        <v/>
      </c>
      <c r="C159" s="109" t="str">
        <f t="shared" ca="1" si="7"/>
        <v/>
      </c>
      <c r="D159" s="101" t="str">
        <f ca="1">IF(ISERROR(OFFSET('HARGA SATUAN'!$D$6,MATCH(C159,'HARGA SATUAN'!$C$7:$C$1492,0),0)),"",OFFSET('HARGA SATUAN'!$D$6,MATCH(C159,'HARGA SATUAN'!$C$7:$C$1492,0),0))</f>
        <v/>
      </c>
      <c r="E159" s="101">
        <f ca="1">IF(B159="+","Unit",IF(ISERROR(OFFSET('HARGA SATUAN'!$E$6,MATCH(C159,'HARGA SATUAN'!$C$7:$C$1492,0),0)),"",OFFSET('HARGA SATUAN'!$E$6,MATCH(C159,'HARGA SATUAN'!$C$7:$C$1492,0),0)))</f>
        <v>0</v>
      </c>
      <c r="F159" s="138" t="str">
        <f t="shared" ca="1" si="8"/>
        <v/>
      </c>
      <c r="G159" s="41">
        <f ca="1">IF(ISERROR(OFFSET('HARGA SATUAN'!$I$6,MATCH(C159,'HARGA SATUAN'!$C$7:$C$1492,0),0)),"",OFFSET('HARGA SATUAN'!$I$6,MATCH(C159,'HARGA SATUAN'!$C$7:$C$1492,0),0))</f>
        <v>0</v>
      </c>
      <c r="H159" s="136" t="str">
        <f ca="1">IF(B159="","",#REF!)</f>
        <v/>
      </c>
      <c r="I159" s="136" t="str">
        <f ca="1">IF(B159="","",#REF!)</f>
        <v/>
      </c>
      <c r="J159" s="136" t="str">
        <f ca="1">IF(B159="","",#REF!)</f>
        <v/>
      </c>
      <c r="K159" s="136" t="str">
        <f ca="1">IF(B159="","",#REF!)</f>
        <v/>
      </c>
      <c r="L159" s="136" t="str">
        <f ca="1">IF(C159="","",#REF!)</f>
        <v/>
      </c>
    </row>
    <row r="160" spans="1:12">
      <c r="A160" s="112">
        <v>149</v>
      </c>
      <c r="B160" s="134" t="str">
        <f t="shared" ca="1" si="6"/>
        <v/>
      </c>
      <c r="C160" s="109" t="str">
        <f t="shared" ca="1" si="7"/>
        <v/>
      </c>
      <c r="D160" s="101" t="str">
        <f ca="1">IF(ISERROR(OFFSET('HARGA SATUAN'!$D$6,MATCH(C160,'HARGA SATUAN'!$C$7:$C$1492,0),0)),"",OFFSET('HARGA SATUAN'!$D$6,MATCH(C160,'HARGA SATUAN'!$C$7:$C$1492,0),0))</f>
        <v/>
      </c>
      <c r="E160" s="101">
        <f ca="1">IF(B160="+","Unit",IF(ISERROR(OFFSET('HARGA SATUAN'!$E$6,MATCH(C160,'HARGA SATUAN'!$C$7:$C$1492,0),0)),"",OFFSET('HARGA SATUAN'!$E$6,MATCH(C160,'HARGA SATUAN'!$C$7:$C$1492,0),0)))</f>
        <v>0</v>
      </c>
      <c r="F160" s="138" t="str">
        <f t="shared" ca="1" si="8"/>
        <v/>
      </c>
      <c r="G160" s="41">
        <f ca="1">IF(ISERROR(OFFSET('HARGA SATUAN'!$I$6,MATCH(C160,'HARGA SATUAN'!$C$7:$C$1492,0),0)),"",OFFSET('HARGA SATUAN'!$I$6,MATCH(C160,'HARGA SATUAN'!$C$7:$C$1492,0),0))</f>
        <v>0</v>
      </c>
      <c r="H160" s="136" t="str">
        <f ca="1">IF(B160="","",#REF!)</f>
        <v/>
      </c>
      <c r="I160" s="136" t="str">
        <f ca="1">IF(B160="","",#REF!)</f>
        <v/>
      </c>
      <c r="J160" s="136" t="str">
        <f ca="1">IF(B160="","",#REF!)</f>
        <v/>
      </c>
      <c r="K160" s="136" t="str">
        <f ca="1">IF(B160="","",#REF!)</f>
        <v/>
      </c>
      <c r="L160" s="136" t="str">
        <f ca="1">IF(C160="","",#REF!)</f>
        <v/>
      </c>
    </row>
    <row r="161" spans="1:12">
      <c r="A161" s="112">
        <v>150</v>
      </c>
      <c r="B161" s="134" t="str">
        <f t="shared" ca="1" si="6"/>
        <v/>
      </c>
      <c r="C161" s="109" t="str">
        <f t="shared" ca="1" si="7"/>
        <v/>
      </c>
      <c r="D161" s="101" t="str">
        <f ca="1">IF(ISERROR(OFFSET('HARGA SATUAN'!$D$6,MATCH(C161,'HARGA SATUAN'!$C$7:$C$1492,0),0)),"",OFFSET('HARGA SATUAN'!$D$6,MATCH(C161,'HARGA SATUAN'!$C$7:$C$1492,0),0))</f>
        <v/>
      </c>
      <c r="E161" s="101">
        <f ca="1">IF(B161="+","Unit",IF(ISERROR(OFFSET('HARGA SATUAN'!$E$6,MATCH(C161,'HARGA SATUAN'!$C$7:$C$1492,0),0)),"",OFFSET('HARGA SATUAN'!$E$6,MATCH(C161,'HARGA SATUAN'!$C$7:$C$1492,0),0)))</f>
        <v>0</v>
      </c>
      <c r="F161" s="138" t="str">
        <f t="shared" ca="1" si="8"/>
        <v/>
      </c>
      <c r="G161" s="41">
        <f ca="1">IF(ISERROR(OFFSET('HARGA SATUAN'!$I$6,MATCH(C161,'HARGA SATUAN'!$C$7:$C$1492,0),0)),"",OFFSET('HARGA SATUAN'!$I$6,MATCH(C161,'HARGA SATUAN'!$C$7:$C$1492,0),0))</f>
        <v>0</v>
      </c>
      <c r="H161" s="136" t="str">
        <f ca="1">IF(B161="","",#REF!)</f>
        <v/>
      </c>
      <c r="I161" s="136" t="str">
        <f ca="1">IF(B161="","",#REF!)</f>
        <v/>
      </c>
      <c r="J161" s="136" t="str">
        <f ca="1">IF(B161="","",#REF!)</f>
        <v/>
      </c>
      <c r="K161" s="136" t="str">
        <f ca="1">IF(B161="","",#REF!)</f>
        <v/>
      </c>
      <c r="L161" s="136" t="str">
        <f ca="1">IF(C161="","",#REF!)</f>
        <v/>
      </c>
    </row>
    <row r="162" spans="1:12">
      <c r="A162" s="112">
        <v>151</v>
      </c>
      <c r="B162" s="134" t="str">
        <f t="shared" ca="1" si="6"/>
        <v/>
      </c>
      <c r="C162" s="109" t="str">
        <f t="shared" ca="1" si="7"/>
        <v/>
      </c>
      <c r="D162" s="101" t="str">
        <f ca="1">IF(ISERROR(OFFSET('HARGA SATUAN'!$D$6,MATCH(C162,'HARGA SATUAN'!$C$7:$C$1492,0),0)),"",OFFSET('HARGA SATUAN'!$D$6,MATCH(C162,'HARGA SATUAN'!$C$7:$C$1492,0),0))</f>
        <v/>
      </c>
      <c r="E162" s="101">
        <f ca="1">IF(B162="+","Unit",IF(ISERROR(OFFSET('HARGA SATUAN'!$E$6,MATCH(C162,'HARGA SATUAN'!$C$7:$C$1492,0),0)),"",OFFSET('HARGA SATUAN'!$E$6,MATCH(C162,'HARGA SATUAN'!$C$7:$C$1492,0),0)))</f>
        <v>0</v>
      </c>
      <c r="F162" s="138" t="str">
        <f t="shared" ca="1" si="8"/>
        <v/>
      </c>
      <c r="G162" s="41">
        <f ca="1">IF(ISERROR(OFFSET('HARGA SATUAN'!$I$6,MATCH(C162,'HARGA SATUAN'!$C$7:$C$1492,0),0)),"",OFFSET('HARGA SATUAN'!$I$6,MATCH(C162,'HARGA SATUAN'!$C$7:$C$1492,0),0))</f>
        <v>0</v>
      </c>
      <c r="H162" s="136" t="str">
        <f ca="1">IF(B162="","",#REF!)</f>
        <v/>
      </c>
      <c r="I162" s="136" t="str">
        <f ca="1">IF(B162="","",#REF!)</f>
        <v/>
      </c>
      <c r="J162" s="136" t="str">
        <f ca="1">IF(B162="","",#REF!)</f>
        <v/>
      </c>
      <c r="K162" s="136" t="str">
        <f ca="1">IF(B162="","",#REF!)</f>
        <v/>
      </c>
      <c r="L162" s="136" t="str">
        <f ca="1">IF(C162="","",#REF!)</f>
        <v/>
      </c>
    </row>
    <row r="163" spans="1:12">
      <c r="A163" s="112">
        <v>152</v>
      </c>
      <c r="B163" s="134" t="str">
        <f t="shared" ca="1" si="6"/>
        <v/>
      </c>
      <c r="C163" s="109" t="str">
        <f t="shared" ca="1" si="7"/>
        <v/>
      </c>
      <c r="D163" s="101" t="str">
        <f ca="1">IF(ISERROR(OFFSET('HARGA SATUAN'!$D$6,MATCH(C163,'HARGA SATUAN'!$C$7:$C$1492,0),0)),"",OFFSET('HARGA SATUAN'!$D$6,MATCH(C163,'HARGA SATUAN'!$C$7:$C$1492,0),0))</f>
        <v/>
      </c>
      <c r="E163" s="101">
        <f ca="1">IF(B163="+","Unit",IF(ISERROR(OFFSET('HARGA SATUAN'!$E$6,MATCH(C163,'HARGA SATUAN'!$C$7:$C$1492,0),0)),"",OFFSET('HARGA SATUAN'!$E$6,MATCH(C163,'HARGA SATUAN'!$C$7:$C$1492,0),0)))</f>
        <v>0</v>
      </c>
      <c r="F163" s="138" t="str">
        <f t="shared" ca="1" si="8"/>
        <v/>
      </c>
      <c r="G163" s="41">
        <f ca="1">IF(ISERROR(OFFSET('HARGA SATUAN'!$I$6,MATCH(C163,'HARGA SATUAN'!$C$7:$C$1492,0),0)),"",OFFSET('HARGA SATUAN'!$I$6,MATCH(C163,'HARGA SATUAN'!$C$7:$C$1492,0),0))</f>
        <v>0</v>
      </c>
      <c r="H163" s="136" t="str">
        <f ca="1">IF(B163="","",#REF!)</f>
        <v/>
      </c>
      <c r="I163" s="136" t="str">
        <f ca="1">IF(B163="","",#REF!)</f>
        <v/>
      </c>
      <c r="J163" s="136" t="str">
        <f ca="1">IF(B163="","",#REF!)</f>
        <v/>
      </c>
      <c r="K163" s="136" t="str">
        <f ca="1">IF(B163="","",#REF!)</f>
        <v/>
      </c>
      <c r="L163" s="136" t="str">
        <f ca="1">IF(C163="","",#REF!)</f>
        <v/>
      </c>
    </row>
    <row r="164" spans="1:12">
      <c r="A164" s="112">
        <v>153</v>
      </c>
      <c r="B164" s="134" t="str">
        <f t="shared" ca="1" si="6"/>
        <v/>
      </c>
      <c r="C164" s="109" t="str">
        <f t="shared" ca="1" si="7"/>
        <v/>
      </c>
      <c r="D164" s="101" t="str">
        <f ca="1">IF(ISERROR(OFFSET('HARGA SATUAN'!$D$6,MATCH(C164,'HARGA SATUAN'!$C$7:$C$1492,0),0)),"",OFFSET('HARGA SATUAN'!$D$6,MATCH(C164,'HARGA SATUAN'!$C$7:$C$1492,0),0))</f>
        <v/>
      </c>
      <c r="E164" s="101">
        <f ca="1">IF(B164="+","Unit",IF(ISERROR(OFFSET('HARGA SATUAN'!$E$6,MATCH(C164,'HARGA SATUAN'!$C$7:$C$1492,0),0)),"",OFFSET('HARGA SATUAN'!$E$6,MATCH(C164,'HARGA SATUAN'!$C$7:$C$1492,0),0)))</f>
        <v>0</v>
      </c>
      <c r="F164" s="138" t="str">
        <f t="shared" ca="1" si="8"/>
        <v/>
      </c>
      <c r="G164" s="41">
        <f ca="1">IF(ISERROR(OFFSET('HARGA SATUAN'!$I$6,MATCH(C164,'HARGA SATUAN'!$C$7:$C$1492,0),0)),"",OFFSET('HARGA SATUAN'!$I$6,MATCH(C164,'HARGA SATUAN'!$C$7:$C$1492,0),0))</f>
        <v>0</v>
      </c>
      <c r="H164" s="136" t="str">
        <f ca="1">IF(B164="","",#REF!)</f>
        <v/>
      </c>
      <c r="I164" s="136" t="str">
        <f ca="1">IF(B164="","",#REF!)</f>
        <v/>
      </c>
      <c r="J164" s="136" t="str">
        <f ca="1">IF(B164="","",#REF!)</f>
        <v/>
      </c>
      <c r="K164" s="136" t="str">
        <f ca="1">IF(B164="","",#REF!)</f>
        <v/>
      </c>
      <c r="L164" s="136" t="str">
        <f ca="1">IF(C164="","",#REF!)</f>
        <v/>
      </c>
    </row>
    <row r="165" spans="1:12">
      <c r="A165" s="112">
        <v>154</v>
      </c>
      <c r="B165" s="134" t="str">
        <f t="shared" ca="1" si="6"/>
        <v/>
      </c>
      <c r="C165" s="109" t="str">
        <f t="shared" ca="1" si="7"/>
        <v/>
      </c>
      <c r="D165" s="101" t="str">
        <f ca="1">IF(ISERROR(OFFSET('HARGA SATUAN'!$D$6,MATCH(C165,'HARGA SATUAN'!$C$7:$C$1492,0),0)),"",OFFSET('HARGA SATUAN'!$D$6,MATCH(C165,'HARGA SATUAN'!$C$7:$C$1492,0),0))</f>
        <v/>
      </c>
      <c r="E165" s="101">
        <f ca="1">IF(B165="+","Unit",IF(ISERROR(OFFSET('HARGA SATUAN'!$E$6,MATCH(C165,'HARGA SATUAN'!$C$7:$C$1492,0),0)),"",OFFSET('HARGA SATUAN'!$E$6,MATCH(C165,'HARGA SATUAN'!$C$7:$C$1492,0),0)))</f>
        <v>0</v>
      </c>
      <c r="F165" s="138" t="str">
        <f t="shared" ca="1" si="8"/>
        <v/>
      </c>
      <c r="G165" s="41">
        <f ca="1">IF(ISERROR(OFFSET('HARGA SATUAN'!$I$6,MATCH(C165,'HARGA SATUAN'!$C$7:$C$1492,0),0)),"",OFFSET('HARGA SATUAN'!$I$6,MATCH(C165,'HARGA SATUAN'!$C$7:$C$1492,0),0))</f>
        <v>0</v>
      </c>
      <c r="H165" s="136" t="str">
        <f ca="1">IF(B165="","",#REF!)</f>
        <v/>
      </c>
      <c r="I165" s="136" t="str">
        <f ca="1">IF(B165="","",#REF!)</f>
        <v/>
      </c>
      <c r="J165" s="136" t="str">
        <f ca="1">IF(B165="","",#REF!)</f>
        <v/>
      </c>
      <c r="K165" s="136" t="str">
        <f ca="1">IF(B165="","",#REF!)</f>
        <v/>
      </c>
      <c r="L165" s="136" t="str">
        <f ca="1">IF(C165="","",#REF!)</f>
        <v/>
      </c>
    </row>
    <row r="166" spans="1:12">
      <c r="A166" s="112">
        <v>155</v>
      </c>
      <c r="B166" s="134" t="str">
        <f t="shared" ca="1" si="6"/>
        <v/>
      </c>
      <c r="C166" s="109" t="str">
        <f t="shared" ca="1" si="7"/>
        <v/>
      </c>
      <c r="D166" s="101" t="str">
        <f ca="1">IF(ISERROR(OFFSET('HARGA SATUAN'!$D$6,MATCH(C166,'HARGA SATUAN'!$C$7:$C$1492,0),0)),"",OFFSET('HARGA SATUAN'!$D$6,MATCH(C166,'HARGA SATUAN'!$C$7:$C$1492,0),0))</f>
        <v/>
      </c>
      <c r="E166" s="101">
        <f ca="1">IF(B166="+","Unit",IF(ISERROR(OFFSET('HARGA SATUAN'!$E$6,MATCH(C166,'HARGA SATUAN'!$C$7:$C$1492,0),0)),"",OFFSET('HARGA SATUAN'!$E$6,MATCH(C166,'HARGA SATUAN'!$C$7:$C$1492,0),0)))</f>
        <v>0</v>
      </c>
      <c r="F166" s="138" t="str">
        <f t="shared" ca="1" si="8"/>
        <v/>
      </c>
      <c r="G166" s="41">
        <f ca="1">IF(ISERROR(OFFSET('HARGA SATUAN'!$I$6,MATCH(C166,'HARGA SATUAN'!$C$7:$C$1492,0),0)),"",OFFSET('HARGA SATUAN'!$I$6,MATCH(C166,'HARGA SATUAN'!$C$7:$C$1492,0),0))</f>
        <v>0</v>
      </c>
      <c r="H166" s="136" t="str">
        <f ca="1">IF(B166="","",#REF!)</f>
        <v/>
      </c>
      <c r="I166" s="136" t="str">
        <f ca="1">IF(B166="","",#REF!)</f>
        <v/>
      </c>
      <c r="J166" s="136" t="str">
        <f ca="1">IF(B166="","",#REF!)</f>
        <v/>
      </c>
      <c r="K166" s="136" t="str">
        <f ca="1">IF(B166="","",#REF!)</f>
        <v/>
      </c>
      <c r="L166" s="136" t="str">
        <f ca="1">IF(C166="","",#REF!)</f>
        <v/>
      </c>
    </row>
    <row r="167" spans="1:12">
      <c r="A167" s="112">
        <v>156</v>
      </c>
      <c r="B167" s="134" t="str">
        <f t="shared" ca="1" si="6"/>
        <v/>
      </c>
      <c r="C167" s="109" t="str">
        <f t="shared" ca="1" si="7"/>
        <v/>
      </c>
      <c r="D167" s="101" t="str">
        <f ca="1">IF(ISERROR(OFFSET('HARGA SATUAN'!$D$6,MATCH(C167,'HARGA SATUAN'!$C$7:$C$1492,0),0)),"",OFFSET('HARGA SATUAN'!$D$6,MATCH(C167,'HARGA SATUAN'!$C$7:$C$1492,0),0))</f>
        <v/>
      </c>
      <c r="E167" s="101">
        <f ca="1">IF(B167="+","Unit",IF(ISERROR(OFFSET('HARGA SATUAN'!$E$6,MATCH(C167,'HARGA SATUAN'!$C$7:$C$1492,0),0)),"",OFFSET('HARGA SATUAN'!$E$6,MATCH(C167,'HARGA SATUAN'!$C$7:$C$1492,0),0)))</f>
        <v>0</v>
      </c>
      <c r="F167" s="138" t="str">
        <f t="shared" ca="1" si="8"/>
        <v/>
      </c>
      <c r="G167" s="41">
        <f ca="1">IF(ISERROR(OFFSET('HARGA SATUAN'!$I$6,MATCH(C167,'HARGA SATUAN'!$C$7:$C$1492,0),0)),"",OFFSET('HARGA SATUAN'!$I$6,MATCH(C167,'HARGA SATUAN'!$C$7:$C$1492,0),0))</f>
        <v>0</v>
      </c>
      <c r="H167" s="136" t="str">
        <f ca="1">IF(B167="","",#REF!)</f>
        <v/>
      </c>
      <c r="I167" s="136" t="str">
        <f ca="1">IF(B167="","",#REF!)</f>
        <v/>
      </c>
      <c r="J167" s="136" t="str">
        <f ca="1">IF(B167="","",#REF!)</f>
        <v/>
      </c>
      <c r="K167" s="136" t="str">
        <f ca="1">IF(B167="","",#REF!)</f>
        <v/>
      </c>
      <c r="L167" s="136" t="str">
        <f ca="1">IF(C167="","",#REF!)</f>
        <v/>
      </c>
    </row>
    <row r="168" spans="1:12">
      <c r="A168" s="112">
        <v>157</v>
      </c>
      <c r="B168" s="134" t="str">
        <f t="shared" ca="1" si="6"/>
        <v/>
      </c>
      <c r="C168" s="109" t="str">
        <f t="shared" ca="1" si="7"/>
        <v/>
      </c>
      <c r="D168" s="101" t="str">
        <f ca="1">IF(ISERROR(OFFSET('HARGA SATUAN'!$D$6,MATCH(C168,'HARGA SATUAN'!$C$7:$C$1492,0),0)),"",OFFSET('HARGA SATUAN'!$D$6,MATCH(C168,'HARGA SATUAN'!$C$7:$C$1492,0),0))</f>
        <v/>
      </c>
      <c r="E168" s="101">
        <f ca="1">IF(B168="+","Unit",IF(ISERROR(OFFSET('HARGA SATUAN'!$E$6,MATCH(C168,'HARGA SATUAN'!$C$7:$C$1492,0),0)),"",OFFSET('HARGA SATUAN'!$E$6,MATCH(C168,'HARGA SATUAN'!$C$7:$C$1492,0),0)))</f>
        <v>0</v>
      </c>
      <c r="F168" s="138" t="str">
        <f t="shared" ca="1" si="8"/>
        <v/>
      </c>
      <c r="G168" s="41">
        <f ca="1">IF(ISERROR(OFFSET('HARGA SATUAN'!$I$6,MATCH(C168,'HARGA SATUAN'!$C$7:$C$1492,0),0)),"",OFFSET('HARGA SATUAN'!$I$6,MATCH(C168,'HARGA SATUAN'!$C$7:$C$1492,0),0))</f>
        <v>0</v>
      </c>
      <c r="H168" s="136" t="str">
        <f ca="1">IF(B168="","",#REF!)</f>
        <v/>
      </c>
      <c r="I168" s="136" t="str">
        <f ca="1">IF(B168="","",#REF!)</f>
        <v/>
      </c>
      <c r="J168" s="136" t="str">
        <f ca="1">IF(B168="","",#REF!)</f>
        <v/>
      </c>
      <c r="K168" s="136" t="str">
        <f ca="1">IF(B168="","",#REF!)</f>
        <v/>
      </c>
      <c r="L168" s="136" t="str">
        <f ca="1">IF(C168="","",#REF!)</f>
        <v/>
      </c>
    </row>
    <row r="169" spans="1:12">
      <c r="A169" s="112">
        <v>158</v>
      </c>
      <c r="B169" s="134" t="str">
        <f t="shared" ca="1" si="6"/>
        <v/>
      </c>
      <c r="C169" s="109" t="str">
        <f t="shared" ca="1" si="7"/>
        <v/>
      </c>
      <c r="D169" s="101" t="str">
        <f ca="1">IF(ISERROR(OFFSET('HARGA SATUAN'!$D$6,MATCH(C169,'HARGA SATUAN'!$C$7:$C$1492,0),0)),"",OFFSET('HARGA SATUAN'!$D$6,MATCH(C169,'HARGA SATUAN'!$C$7:$C$1492,0),0))</f>
        <v/>
      </c>
      <c r="E169" s="101">
        <f ca="1">IF(B169="+","Unit",IF(ISERROR(OFFSET('HARGA SATUAN'!$E$6,MATCH(C169,'HARGA SATUAN'!$C$7:$C$1492,0),0)),"",OFFSET('HARGA SATUAN'!$E$6,MATCH(C169,'HARGA SATUAN'!$C$7:$C$1492,0),0)))</f>
        <v>0</v>
      </c>
      <c r="F169" s="138" t="str">
        <f t="shared" ca="1" si="8"/>
        <v/>
      </c>
      <c r="G169" s="41">
        <f ca="1">IF(ISERROR(OFFSET('HARGA SATUAN'!$I$6,MATCH(C169,'HARGA SATUAN'!$C$7:$C$1492,0),0)),"",OFFSET('HARGA SATUAN'!$I$6,MATCH(C169,'HARGA SATUAN'!$C$7:$C$1492,0),0))</f>
        <v>0</v>
      </c>
      <c r="H169" s="136" t="str">
        <f ca="1">IF(B169="","",#REF!)</f>
        <v/>
      </c>
      <c r="I169" s="136" t="str">
        <f ca="1">IF(B169="","",#REF!)</f>
        <v/>
      </c>
      <c r="J169" s="136" t="str">
        <f ca="1">IF(B169="","",#REF!)</f>
        <v/>
      </c>
      <c r="K169" s="136" t="str">
        <f ca="1">IF(B169="","",#REF!)</f>
        <v/>
      </c>
      <c r="L169" s="136" t="str">
        <f ca="1">IF(C169="","",#REF!)</f>
        <v/>
      </c>
    </row>
    <row r="170" spans="1:12">
      <c r="A170" s="112">
        <v>159</v>
      </c>
      <c r="B170" s="134" t="str">
        <f t="shared" ca="1" si="6"/>
        <v/>
      </c>
      <c r="C170" s="109" t="str">
        <f t="shared" ca="1" si="7"/>
        <v/>
      </c>
      <c r="D170" s="101" t="str">
        <f ca="1">IF(ISERROR(OFFSET('HARGA SATUAN'!$D$6,MATCH(C170,'HARGA SATUAN'!$C$7:$C$1492,0),0)),"",OFFSET('HARGA SATUAN'!$D$6,MATCH(C170,'HARGA SATUAN'!$C$7:$C$1492,0),0))</f>
        <v/>
      </c>
      <c r="E170" s="101">
        <f ca="1">IF(B170="+","Unit",IF(ISERROR(OFFSET('HARGA SATUAN'!$E$6,MATCH(C170,'HARGA SATUAN'!$C$7:$C$1492,0),0)),"",OFFSET('HARGA SATUAN'!$E$6,MATCH(C170,'HARGA SATUAN'!$C$7:$C$1492,0),0)))</f>
        <v>0</v>
      </c>
      <c r="F170" s="138" t="str">
        <f t="shared" ca="1" si="8"/>
        <v/>
      </c>
      <c r="G170" s="41">
        <f ca="1">IF(ISERROR(OFFSET('HARGA SATUAN'!$I$6,MATCH(C170,'HARGA SATUAN'!$C$7:$C$1492,0),0)),"",OFFSET('HARGA SATUAN'!$I$6,MATCH(C170,'HARGA SATUAN'!$C$7:$C$1492,0),0))</f>
        <v>0</v>
      </c>
      <c r="H170" s="136" t="str">
        <f ca="1">IF(B170="","",#REF!)</f>
        <v/>
      </c>
      <c r="I170" s="136" t="str">
        <f ca="1">IF(B170="","",#REF!)</f>
        <v/>
      </c>
      <c r="J170" s="136" t="str">
        <f ca="1">IF(B170="","",#REF!)</f>
        <v/>
      </c>
      <c r="K170" s="136" t="str">
        <f ca="1">IF(B170="","",#REF!)</f>
        <v/>
      </c>
      <c r="L170" s="136" t="str">
        <f ca="1">IF(C170="","",#REF!)</f>
        <v/>
      </c>
    </row>
    <row r="171" spans="1:12">
      <c r="A171" s="112">
        <v>160</v>
      </c>
      <c r="B171" s="134" t="str">
        <f t="shared" ca="1" si="6"/>
        <v/>
      </c>
      <c r="C171" s="109" t="str">
        <f t="shared" ca="1" si="7"/>
        <v/>
      </c>
      <c r="D171" s="101" t="str">
        <f ca="1">IF(ISERROR(OFFSET('HARGA SATUAN'!$D$6,MATCH(C171,'HARGA SATUAN'!$C$7:$C$1492,0),0)),"",OFFSET('HARGA SATUAN'!$D$6,MATCH(C171,'HARGA SATUAN'!$C$7:$C$1492,0),0))</f>
        <v/>
      </c>
      <c r="E171" s="101">
        <f ca="1">IF(B171="+","Unit",IF(ISERROR(OFFSET('HARGA SATUAN'!$E$6,MATCH(C171,'HARGA SATUAN'!$C$7:$C$1492,0),0)),"",OFFSET('HARGA SATUAN'!$E$6,MATCH(C171,'HARGA SATUAN'!$C$7:$C$1492,0),0)))</f>
        <v>0</v>
      </c>
      <c r="F171" s="138" t="str">
        <f t="shared" ca="1" si="8"/>
        <v/>
      </c>
      <c r="G171" s="41">
        <f ca="1">IF(ISERROR(OFFSET('HARGA SATUAN'!$I$6,MATCH(C171,'HARGA SATUAN'!$C$7:$C$1492,0),0)),"",OFFSET('HARGA SATUAN'!$I$6,MATCH(C171,'HARGA SATUAN'!$C$7:$C$1492,0),0))</f>
        <v>0</v>
      </c>
      <c r="H171" s="136" t="str">
        <f ca="1">IF(B171="","",#REF!)</f>
        <v/>
      </c>
      <c r="I171" s="136" t="str">
        <f ca="1">IF(B171="","",#REF!)</f>
        <v/>
      </c>
      <c r="J171" s="136" t="str">
        <f ca="1">IF(B171="","",#REF!)</f>
        <v/>
      </c>
      <c r="K171" s="136" t="str">
        <f ca="1">IF(B171="","",#REF!)</f>
        <v/>
      </c>
      <c r="L171" s="136" t="str">
        <f ca="1">IF(C171="","",#REF!)</f>
        <v/>
      </c>
    </row>
    <row r="172" spans="1:12">
      <c r="A172" s="112">
        <v>161</v>
      </c>
      <c r="B172" s="134" t="str">
        <f t="shared" ca="1" si="6"/>
        <v/>
      </c>
      <c r="C172" s="109" t="str">
        <f t="shared" ca="1" si="7"/>
        <v/>
      </c>
      <c r="D172" s="101" t="str">
        <f ca="1">IF(ISERROR(OFFSET('HARGA SATUAN'!$D$6,MATCH(C172,'HARGA SATUAN'!$C$7:$C$1492,0),0)),"",OFFSET('HARGA SATUAN'!$D$6,MATCH(C172,'HARGA SATUAN'!$C$7:$C$1492,0),0))</f>
        <v/>
      </c>
      <c r="E172" s="101">
        <f ca="1">IF(B172="+","Unit",IF(ISERROR(OFFSET('HARGA SATUAN'!$E$6,MATCH(C172,'HARGA SATUAN'!$C$7:$C$1492,0),0)),"",OFFSET('HARGA SATUAN'!$E$6,MATCH(C172,'HARGA SATUAN'!$C$7:$C$1492,0),0)))</f>
        <v>0</v>
      </c>
      <c r="F172" s="138" t="str">
        <f t="shared" ca="1" si="8"/>
        <v/>
      </c>
      <c r="G172" s="41">
        <f ca="1">IF(ISERROR(OFFSET('HARGA SATUAN'!$I$6,MATCH(C172,'HARGA SATUAN'!$C$7:$C$1492,0),0)),"",OFFSET('HARGA SATUAN'!$I$6,MATCH(C172,'HARGA SATUAN'!$C$7:$C$1492,0),0))</f>
        <v>0</v>
      </c>
      <c r="H172" s="136" t="str">
        <f ca="1">IF(B172="","",#REF!)</f>
        <v/>
      </c>
      <c r="I172" s="136" t="str">
        <f ca="1">IF(B172="","",#REF!)</f>
        <v/>
      </c>
      <c r="J172" s="136" t="str">
        <f ca="1">IF(B172="","",#REF!)</f>
        <v/>
      </c>
      <c r="K172" s="136" t="str">
        <f ca="1">IF(B172="","",#REF!)</f>
        <v/>
      </c>
      <c r="L172" s="136" t="str">
        <f ca="1">IF(C172="","",#REF!)</f>
        <v/>
      </c>
    </row>
    <row r="173" spans="1:12">
      <c r="A173" s="112">
        <v>162</v>
      </c>
      <c r="B173" s="134" t="str">
        <f t="shared" ca="1" si="6"/>
        <v/>
      </c>
      <c r="C173" s="109" t="str">
        <f t="shared" ca="1" si="7"/>
        <v/>
      </c>
      <c r="D173" s="101" t="str">
        <f ca="1">IF(ISERROR(OFFSET('HARGA SATUAN'!$D$6,MATCH(C173,'HARGA SATUAN'!$C$7:$C$1492,0),0)),"",OFFSET('HARGA SATUAN'!$D$6,MATCH(C173,'HARGA SATUAN'!$C$7:$C$1492,0),0))</f>
        <v/>
      </c>
      <c r="E173" s="101">
        <f ca="1">IF(B173="+","Unit",IF(ISERROR(OFFSET('HARGA SATUAN'!$E$6,MATCH(C173,'HARGA SATUAN'!$C$7:$C$1492,0),0)),"",OFFSET('HARGA SATUAN'!$E$6,MATCH(C173,'HARGA SATUAN'!$C$7:$C$1492,0),0)))</f>
        <v>0</v>
      </c>
      <c r="F173" s="138" t="str">
        <f t="shared" ca="1" si="8"/>
        <v/>
      </c>
      <c r="G173" s="41">
        <f ca="1">IF(ISERROR(OFFSET('HARGA SATUAN'!$I$6,MATCH(C173,'HARGA SATUAN'!$C$7:$C$1492,0),0)),"",OFFSET('HARGA SATUAN'!$I$6,MATCH(C173,'HARGA SATUAN'!$C$7:$C$1492,0),0))</f>
        <v>0</v>
      </c>
      <c r="H173" s="136" t="str">
        <f ca="1">IF(B173="","",#REF!)</f>
        <v/>
      </c>
      <c r="I173" s="136" t="str">
        <f ca="1">IF(B173="","",#REF!)</f>
        <v/>
      </c>
      <c r="J173" s="136" t="str">
        <f ca="1">IF(B173="","",#REF!)</f>
        <v/>
      </c>
      <c r="K173" s="136" t="str">
        <f ca="1">IF(B173="","",#REF!)</f>
        <v/>
      </c>
      <c r="L173" s="136" t="str">
        <f ca="1">IF(C173="","",#REF!)</f>
        <v/>
      </c>
    </row>
    <row r="174" spans="1:12">
      <c r="A174" s="112">
        <v>163</v>
      </c>
      <c r="B174" s="134" t="str">
        <f t="shared" ca="1" si="6"/>
        <v/>
      </c>
      <c r="C174" s="109" t="str">
        <f t="shared" ca="1" si="7"/>
        <v/>
      </c>
      <c r="D174" s="101" t="str">
        <f ca="1">IF(ISERROR(OFFSET('HARGA SATUAN'!$D$6,MATCH(C174,'HARGA SATUAN'!$C$7:$C$1492,0),0)),"",OFFSET('HARGA SATUAN'!$D$6,MATCH(C174,'HARGA SATUAN'!$C$7:$C$1492,0),0))</f>
        <v/>
      </c>
      <c r="E174" s="101">
        <f ca="1">IF(B174="+","Unit",IF(ISERROR(OFFSET('HARGA SATUAN'!$E$6,MATCH(C174,'HARGA SATUAN'!$C$7:$C$1492,0),0)),"",OFFSET('HARGA SATUAN'!$E$6,MATCH(C174,'HARGA SATUAN'!$C$7:$C$1492,0),0)))</f>
        <v>0</v>
      </c>
      <c r="F174" s="138" t="str">
        <f t="shared" ca="1" si="8"/>
        <v/>
      </c>
      <c r="G174" s="41">
        <f ca="1">IF(ISERROR(OFFSET('HARGA SATUAN'!$I$6,MATCH(C174,'HARGA SATUAN'!$C$7:$C$1492,0),0)),"",OFFSET('HARGA SATUAN'!$I$6,MATCH(C174,'HARGA SATUAN'!$C$7:$C$1492,0),0))</f>
        <v>0</v>
      </c>
      <c r="H174" s="136" t="str">
        <f ca="1">IF(B174="","",#REF!)</f>
        <v/>
      </c>
      <c r="I174" s="136" t="str">
        <f ca="1">IF(B174="","",#REF!)</f>
        <v/>
      </c>
      <c r="J174" s="136" t="str">
        <f ca="1">IF(B174="","",#REF!)</f>
        <v/>
      </c>
      <c r="K174" s="136" t="str">
        <f ca="1">IF(B174="","",#REF!)</f>
        <v/>
      </c>
      <c r="L174" s="136" t="str">
        <f ca="1">IF(C174="","",#REF!)</f>
        <v/>
      </c>
    </row>
    <row r="175" spans="1:12">
      <c r="A175" s="112">
        <v>164</v>
      </c>
      <c r="B175" s="134" t="str">
        <f t="shared" ca="1" si="6"/>
        <v/>
      </c>
      <c r="C175" s="109" t="str">
        <f t="shared" ca="1" si="7"/>
        <v/>
      </c>
      <c r="D175" s="101" t="str">
        <f ca="1">IF(ISERROR(OFFSET('HARGA SATUAN'!$D$6,MATCH(C175,'HARGA SATUAN'!$C$7:$C$1492,0),0)),"",OFFSET('HARGA SATUAN'!$D$6,MATCH(C175,'HARGA SATUAN'!$C$7:$C$1492,0),0))</f>
        <v/>
      </c>
      <c r="E175" s="101">
        <f ca="1">IF(B175="+","Unit",IF(ISERROR(OFFSET('HARGA SATUAN'!$E$6,MATCH(C175,'HARGA SATUAN'!$C$7:$C$1492,0),0)),"",OFFSET('HARGA SATUAN'!$E$6,MATCH(C175,'HARGA SATUAN'!$C$7:$C$1492,0),0)))</f>
        <v>0</v>
      </c>
      <c r="F175" s="138" t="str">
        <f t="shared" ca="1" si="8"/>
        <v/>
      </c>
      <c r="G175" s="41">
        <f ca="1">IF(ISERROR(OFFSET('HARGA SATUAN'!$I$6,MATCH(C175,'HARGA SATUAN'!$C$7:$C$1492,0),0)),"",OFFSET('HARGA SATUAN'!$I$6,MATCH(C175,'HARGA SATUAN'!$C$7:$C$1492,0),0))</f>
        <v>0</v>
      </c>
      <c r="H175" s="136" t="str">
        <f ca="1">IF(B175="","",#REF!)</f>
        <v/>
      </c>
      <c r="I175" s="136" t="str">
        <f ca="1">IF(B175="","",#REF!)</f>
        <v/>
      </c>
      <c r="J175" s="136" t="str">
        <f ca="1">IF(B175="","",#REF!)</f>
        <v/>
      </c>
      <c r="K175" s="136" t="str">
        <f ca="1">IF(B175="","",#REF!)</f>
        <v/>
      </c>
      <c r="L175" s="136" t="str">
        <f ca="1">IF(C175="","",#REF!)</f>
        <v/>
      </c>
    </row>
    <row r="176" spans="1:12">
      <c r="A176" s="112">
        <v>165</v>
      </c>
      <c r="B176" s="134" t="str">
        <f t="shared" ca="1" si="6"/>
        <v/>
      </c>
      <c r="C176" s="109" t="str">
        <f t="shared" ca="1" si="7"/>
        <v/>
      </c>
      <c r="D176" s="101" t="str">
        <f ca="1">IF(ISERROR(OFFSET('HARGA SATUAN'!$D$6,MATCH(C176,'HARGA SATUAN'!$C$7:$C$1492,0),0)),"",OFFSET('HARGA SATUAN'!$D$6,MATCH(C176,'HARGA SATUAN'!$C$7:$C$1492,0),0))</f>
        <v/>
      </c>
      <c r="E176" s="101">
        <f ca="1">IF(B176="+","Unit",IF(ISERROR(OFFSET('HARGA SATUAN'!$E$6,MATCH(C176,'HARGA SATUAN'!$C$7:$C$1492,0),0)),"",OFFSET('HARGA SATUAN'!$E$6,MATCH(C176,'HARGA SATUAN'!$C$7:$C$1492,0),0)))</f>
        <v>0</v>
      </c>
      <c r="F176" s="138" t="str">
        <f t="shared" ca="1" si="8"/>
        <v/>
      </c>
      <c r="G176" s="41">
        <f ca="1">IF(ISERROR(OFFSET('HARGA SATUAN'!$I$6,MATCH(C176,'HARGA SATUAN'!$C$7:$C$1492,0),0)),"",OFFSET('HARGA SATUAN'!$I$6,MATCH(C176,'HARGA SATUAN'!$C$7:$C$1492,0),0))</f>
        <v>0</v>
      </c>
      <c r="H176" s="136" t="str">
        <f ca="1">IF(B176="","",#REF!)</f>
        <v/>
      </c>
      <c r="I176" s="136" t="str">
        <f ca="1">IF(B176="","",#REF!)</f>
        <v/>
      </c>
      <c r="J176" s="136" t="str">
        <f ca="1">IF(B176="","",#REF!)</f>
        <v/>
      </c>
      <c r="K176" s="136" t="str">
        <f ca="1">IF(B176="","",#REF!)</f>
        <v/>
      </c>
      <c r="L176" s="136" t="str">
        <f ca="1">IF(C176="","",#REF!)</f>
        <v/>
      </c>
    </row>
    <row r="177" spans="1:12">
      <c r="A177" s="112">
        <v>166</v>
      </c>
      <c r="B177" s="134" t="str">
        <f t="shared" ca="1" si="6"/>
        <v/>
      </c>
      <c r="C177" s="109" t="str">
        <f t="shared" ca="1" si="7"/>
        <v/>
      </c>
      <c r="D177" s="101" t="str">
        <f ca="1">IF(ISERROR(OFFSET('HARGA SATUAN'!$D$6,MATCH(C177,'HARGA SATUAN'!$C$7:$C$1492,0),0)),"",OFFSET('HARGA SATUAN'!$D$6,MATCH(C177,'HARGA SATUAN'!$C$7:$C$1492,0),0))</f>
        <v/>
      </c>
      <c r="E177" s="101">
        <f ca="1">IF(B177="+","Unit",IF(ISERROR(OFFSET('HARGA SATUAN'!$E$6,MATCH(C177,'HARGA SATUAN'!$C$7:$C$1492,0),0)),"",OFFSET('HARGA SATUAN'!$E$6,MATCH(C177,'HARGA SATUAN'!$C$7:$C$1492,0),0)))</f>
        <v>0</v>
      </c>
      <c r="F177" s="138" t="str">
        <f t="shared" ca="1" si="8"/>
        <v/>
      </c>
      <c r="G177" s="41">
        <f ca="1">IF(ISERROR(OFFSET('HARGA SATUAN'!$I$6,MATCH(C177,'HARGA SATUAN'!$C$7:$C$1492,0),0)),"",OFFSET('HARGA SATUAN'!$I$6,MATCH(C177,'HARGA SATUAN'!$C$7:$C$1492,0),0))</f>
        <v>0</v>
      </c>
      <c r="H177" s="136" t="str">
        <f ca="1">IF(B177="","",#REF!)</f>
        <v/>
      </c>
      <c r="I177" s="136" t="str">
        <f ca="1">IF(B177="","",#REF!)</f>
        <v/>
      </c>
      <c r="J177" s="136" t="str">
        <f ca="1">IF(B177="","",#REF!)</f>
        <v/>
      </c>
      <c r="K177" s="136" t="str">
        <f ca="1">IF(B177="","",#REF!)</f>
        <v/>
      </c>
      <c r="L177" s="136" t="str">
        <f ca="1">IF(C177="","",#REF!)</f>
        <v/>
      </c>
    </row>
    <row r="178" spans="1:12">
      <c r="A178" s="112">
        <v>167</v>
      </c>
      <c r="B178" s="134" t="str">
        <f t="shared" ca="1" si="6"/>
        <v/>
      </c>
      <c r="C178" s="109" t="str">
        <f t="shared" ca="1" si="7"/>
        <v/>
      </c>
      <c r="D178" s="101" t="str">
        <f ca="1">IF(ISERROR(OFFSET('HARGA SATUAN'!$D$6,MATCH(C178,'HARGA SATUAN'!$C$7:$C$1492,0),0)),"",OFFSET('HARGA SATUAN'!$D$6,MATCH(C178,'HARGA SATUAN'!$C$7:$C$1492,0),0))</f>
        <v/>
      </c>
      <c r="E178" s="101">
        <f ca="1">IF(B178="+","Unit",IF(ISERROR(OFFSET('HARGA SATUAN'!$E$6,MATCH(C178,'HARGA SATUAN'!$C$7:$C$1492,0),0)),"",OFFSET('HARGA SATUAN'!$E$6,MATCH(C178,'HARGA SATUAN'!$C$7:$C$1492,0),0)))</f>
        <v>0</v>
      </c>
      <c r="F178" s="138" t="str">
        <f t="shared" ca="1" si="8"/>
        <v/>
      </c>
      <c r="G178" s="41">
        <f ca="1">IF(ISERROR(OFFSET('HARGA SATUAN'!$I$6,MATCH(C178,'HARGA SATUAN'!$C$7:$C$1492,0),0)),"",OFFSET('HARGA SATUAN'!$I$6,MATCH(C178,'HARGA SATUAN'!$C$7:$C$1492,0),0))</f>
        <v>0</v>
      </c>
      <c r="H178" s="136" t="str">
        <f ca="1">IF(B178="","",#REF!)</f>
        <v/>
      </c>
      <c r="I178" s="136" t="str">
        <f ca="1">IF(B178="","",#REF!)</f>
        <v/>
      </c>
      <c r="J178" s="136" t="str">
        <f ca="1">IF(B178="","",#REF!)</f>
        <v/>
      </c>
      <c r="K178" s="136" t="str">
        <f ca="1">IF(B178="","",#REF!)</f>
        <v/>
      </c>
      <c r="L178" s="136" t="str">
        <f ca="1">IF(C178="","",#REF!)</f>
        <v/>
      </c>
    </row>
    <row r="179" spans="1:12">
      <c r="A179" s="112">
        <v>168</v>
      </c>
      <c r="B179" s="134" t="str">
        <f t="shared" ca="1" si="6"/>
        <v/>
      </c>
      <c r="C179" s="109" t="str">
        <f t="shared" ca="1" si="7"/>
        <v/>
      </c>
      <c r="D179" s="101" t="str">
        <f ca="1">IF(ISERROR(OFFSET('HARGA SATUAN'!$D$6,MATCH(C179,'HARGA SATUAN'!$C$7:$C$1492,0),0)),"",OFFSET('HARGA SATUAN'!$D$6,MATCH(C179,'HARGA SATUAN'!$C$7:$C$1492,0),0))</f>
        <v/>
      </c>
      <c r="E179" s="101">
        <f ca="1">IF(B179="+","Unit",IF(ISERROR(OFFSET('HARGA SATUAN'!$E$6,MATCH(C179,'HARGA SATUAN'!$C$7:$C$1492,0),0)),"",OFFSET('HARGA SATUAN'!$E$6,MATCH(C179,'HARGA SATUAN'!$C$7:$C$1492,0),0)))</f>
        <v>0</v>
      </c>
      <c r="F179" s="138" t="str">
        <f t="shared" ca="1" si="8"/>
        <v/>
      </c>
      <c r="G179" s="41">
        <f ca="1">IF(ISERROR(OFFSET('HARGA SATUAN'!$I$6,MATCH(C179,'HARGA SATUAN'!$C$7:$C$1492,0),0)),"",OFFSET('HARGA SATUAN'!$I$6,MATCH(C179,'HARGA SATUAN'!$C$7:$C$1492,0),0))</f>
        <v>0</v>
      </c>
      <c r="H179" s="136" t="str">
        <f ca="1">IF(B179="","",#REF!)</f>
        <v/>
      </c>
      <c r="I179" s="136" t="str">
        <f ca="1">IF(B179="","",#REF!)</f>
        <v/>
      </c>
      <c r="J179" s="136" t="str">
        <f ca="1">IF(B179="","",#REF!)</f>
        <v/>
      </c>
      <c r="K179" s="136" t="str">
        <f ca="1">IF(B179="","",#REF!)</f>
        <v/>
      </c>
      <c r="L179" s="136" t="str">
        <f ca="1">IF(C179="","",#REF!)</f>
        <v/>
      </c>
    </row>
    <row r="180" spans="1:12">
      <c r="A180" s="112">
        <v>169</v>
      </c>
      <c r="B180" s="134" t="str">
        <f t="shared" ca="1" si="6"/>
        <v/>
      </c>
      <c r="C180" s="109" t="str">
        <f t="shared" ca="1" si="7"/>
        <v/>
      </c>
      <c r="D180" s="101" t="str">
        <f ca="1">IF(ISERROR(OFFSET('HARGA SATUAN'!$D$6,MATCH(C180,'HARGA SATUAN'!$C$7:$C$1492,0),0)),"",OFFSET('HARGA SATUAN'!$D$6,MATCH(C180,'HARGA SATUAN'!$C$7:$C$1492,0),0))</f>
        <v/>
      </c>
      <c r="E180" s="101">
        <f ca="1">IF(B180="+","Unit",IF(ISERROR(OFFSET('HARGA SATUAN'!$E$6,MATCH(C180,'HARGA SATUAN'!$C$7:$C$1492,0),0)),"",OFFSET('HARGA SATUAN'!$E$6,MATCH(C180,'HARGA SATUAN'!$C$7:$C$1492,0),0)))</f>
        <v>0</v>
      </c>
      <c r="F180" s="138" t="str">
        <f t="shared" ca="1" si="8"/>
        <v/>
      </c>
      <c r="G180" s="41">
        <f ca="1">IF(ISERROR(OFFSET('HARGA SATUAN'!$I$6,MATCH(C180,'HARGA SATUAN'!$C$7:$C$1492,0),0)),"",OFFSET('HARGA SATUAN'!$I$6,MATCH(C180,'HARGA SATUAN'!$C$7:$C$1492,0),0))</f>
        <v>0</v>
      </c>
      <c r="H180" s="136" t="str">
        <f ca="1">IF(B180="","",#REF!)</f>
        <v/>
      </c>
      <c r="I180" s="136" t="str">
        <f ca="1">IF(B180="","",#REF!)</f>
        <v/>
      </c>
      <c r="J180" s="136" t="str">
        <f ca="1">IF(B180="","",#REF!)</f>
        <v/>
      </c>
      <c r="K180" s="136" t="str">
        <f ca="1">IF(B180="","",#REF!)</f>
        <v/>
      </c>
      <c r="L180" s="136" t="str">
        <f ca="1">IF(C180="","",#REF!)</f>
        <v/>
      </c>
    </row>
    <row r="181" spans="1:12">
      <c r="A181" s="112">
        <v>170</v>
      </c>
      <c r="B181" s="134" t="str">
        <f t="shared" ca="1" si="6"/>
        <v/>
      </c>
      <c r="C181" s="109" t="str">
        <f t="shared" ca="1" si="7"/>
        <v/>
      </c>
      <c r="D181" s="101" t="str">
        <f ca="1">IF(ISERROR(OFFSET('HARGA SATUAN'!$D$6,MATCH(C181,'HARGA SATUAN'!$C$7:$C$1492,0),0)),"",OFFSET('HARGA SATUAN'!$D$6,MATCH(C181,'HARGA SATUAN'!$C$7:$C$1492,0),0))</f>
        <v/>
      </c>
      <c r="E181" s="101">
        <f ca="1">IF(B181="+","Unit",IF(ISERROR(OFFSET('HARGA SATUAN'!$E$6,MATCH(C181,'HARGA SATUAN'!$C$7:$C$1492,0),0)),"",OFFSET('HARGA SATUAN'!$E$6,MATCH(C181,'HARGA SATUAN'!$C$7:$C$1492,0),0)))</f>
        <v>0</v>
      </c>
      <c r="F181" s="138" t="str">
        <f t="shared" ca="1" si="8"/>
        <v/>
      </c>
      <c r="G181" s="41">
        <f ca="1">IF(ISERROR(OFFSET('HARGA SATUAN'!$I$6,MATCH(C181,'HARGA SATUAN'!$C$7:$C$1492,0),0)),"",OFFSET('HARGA SATUAN'!$I$6,MATCH(C181,'HARGA SATUAN'!$C$7:$C$1492,0),0))</f>
        <v>0</v>
      </c>
      <c r="H181" s="136" t="str">
        <f ca="1">IF(B181="","",#REF!)</f>
        <v/>
      </c>
      <c r="I181" s="136" t="str">
        <f ca="1">IF(B181="","",#REF!)</f>
        <v/>
      </c>
      <c r="J181" s="136" t="str">
        <f ca="1">IF(B181="","",#REF!)</f>
        <v/>
      </c>
      <c r="K181" s="136" t="str">
        <f ca="1">IF(B181="","",#REF!)</f>
        <v/>
      </c>
      <c r="L181" s="136" t="str">
        <f ca="1">IF(C181="","",#REF!)</f>
        <v/>
      </c>
    </row>
    <row r="182" spans="1:12">
      <c r="A182" s="112">
        <v>171</v>
      </c>
      <c r="B182" s="134" t="str">
        <f t="shared" ca="1" si="6"/>
        <v/>
      </c>
      <c r="C182" s="109" t="str">
        <f t="shared" ca="1" si="7"/>
        <v/>
      </c>
      <c r="D182" s="101" t="str">
        <f ca="1">IF(ISERROR(OFFSET('HARGA SATUAN'!$D$6,MATCH(C182,'HARGA SATUAN'!$C$7:$C$1492,0),0)),"",OFFSET('HARGA SATUAN'!$D$6,MATCH(C182,'HARGA SATUAN'!$C$7:$C$1492,0),0))</f>
        <v/>
      </c>
      <c r="E182" s="101">
        <f ca="1">IF(B182="+","Unit",IF(ISERROR(OFFSET('HARGA SATUAN'!$E$6,MATCH(C182,'HARGA SATUAN'!$C$7:$C$1492,0),0)),"",OFFSET('HARGA SATUAN'!$E$6,MATCH(C182,'HARGA SATUAN'!$C$7:$C$1492,0),0)))</f>
        <v>0</v>
      </c>
      <c r="F182" s="138" t="str">
        <f t="shared" ca="1" si="8"/>
        <v/>
      </c>
      <c r="G182" s="41">
        <f ca="1">IF(ISERROR(OFFSET('HARGA SATUAN'!$I$6,MATCH(C182,'HARGA SATUAN'!$C$7:$C$1492,0),0)),"",OFFSET('HARGA SATUAN'!$I$6,MATCH(C182,'HARGA SATUAN'!$C$7:$C$1492,0),0))</f>
        <v>0</v>
      </c>
      <c r="H182" s="136" t="str">
        <f ca="1">IF(B182="","",#REF!)</f>
        <v/>
      </c>
      <c r="I182" s="136" t="str">
        <f ca="1">IF(B182="","",#REF!)</f>
        <v/>
      </c>
      <c r="J182" s="136" t="str">
        <f ca="1">IF(B182="","",#REF!)</f>
        <v/>
      </c>
      <c r="K182" s="136" t="str">
        <f ca="1">IF(B182="","",#REF!)</f>
        <v/>
      </c>
      <c r="L182" s="136" t="str">
        <f ca="1">IF(C182="","",#REF!)</f>
        <v/>
      </c>
    </row>
    <row r="183" spans="1:12">
      <c r="A183" s="112">
        <v>172</v>
      </c>
      <c r="B183" s="134" t="str">
        <f t="shared" ca="1" si="6"/>
        <v/>
      </c>
      <c r="C183" s="109" t="str">
        <f t="shared" ca="1" si="7"/>
        <v/>
      </c>
      <c r="D183" s="101" t="str">
        <f ca="1">IF(ISERROR(OFFSET('HARGA SATUAN'!$D$6,MATCH(C183,'HARGA SATUAN'!$C$7:$C$1492,0),0)),"",OFFSET('HARGA SATUAN'!$D$6,MATCH(C183,'HARGA SATUAN'!$C$7:$C$1492,0),0))</f>
        <v/>
      </c>
      <c r="E183" s="101">
        <f ca="1">IF(B183="+","Unit",IF(ISERROR(OFFSET('HARGA SATUAN'!$E$6,MATCH(C183,'HARGA SATUAN'!$C$7:$C$1492,0),0)),"",OFFSET('HARGA SATUAN'!$E$6,MATCH(C183,'HARGA SATUAN'!$C$7:$C$1492,0),0)))</f>
        <v>0</v>
      </c>
      <c r="F183" s="138" t="str">
        <f t="shared" ca="1" si="8"/>
        <v/>
      </c>
      <c r="G183" s="41">
        <f ca="1">IF(ISERROR(OFFSET('HARGA SATUAN'!$I$6,MATCH(C183,'HARGA SATUAN'!$C$7:$C$1492,0),0)),"",OFFSET('HARGA SATUAN'!$I$6,MATCH(C183,'HARGA SATUAN'!$C$7:$C$1492,0),0))</f>
        <v>0</v>
      </c>
      <c r="H183" s="136" t="str">
        <f ca="1">IF(B183="","",#REF!)</f>
        <v/>
      </c>
      <c r="I183" s="136" t="str">
        <f ca="1">IF(B183="","",#REF!)</f>
        <v/>
      </c>
      <c r="J183" s="136" t="str">
        <f ca="1">IF(B183="","",#REF!)</f>
        <v/>
      </c>
      <c r="K183" s="136" t="str">
        <f ca="1">IF(B183="","",#REF!)</f>
        <v/>
      </c>
      <c r="L183" s="136" t="str">
        <f ca="1">IF(C183="","",#REF!)</f>
        <v/>
      </c>
    </row>
    <row r="184" spans="1:12">
      <c r="A184" s="112">
        <v>173</v>
      </c>
      <c r="B184" s="134" t="str">
        <f t="shared" ca="1" si="6"/>
        <v/>
      </c>
      <c r="C184" s="109" t="str">
        <f t="shared" ca="1" si="7"/>
        <v/>
      </c>
      <c r="D184" s="101" t="str">
        <f ca="1">IF(ISERROR(OFFSET('HARGA SATUAN'!$D$6,MATCH(C184,'HARGA SATUAN'!$C$7:$C$1492,0),0)),"",OFFSET('HARGA SATUAN'!$D$6,MATCH(C184,'HARGA SATUAN'!$C$7:$C$1492,0),0))</f>
        <v/>
      </c>
      <c r="E184" s="101">
        <f ca="1">IF(B184="+","Unit",IF(ISERROR(OFFSET('HARGA SATUAN'!$E$6,MATCH(C184,'HARGA SATUAN'!$C$7:$C$1492,0),0)),"",OFFSET('HARGA SATUAN'!$E$6,MATCH(C184,'HARGA SATUAN'!$C$7:$C$1492,0),0)))</f>
        <v>0</v>
      </c>
      <c r="F184" s="138" t="str">
        <f t="shared" ca="1" si="8"/>
        <v/>
      </c>
      <c r="G184" s="41">
        <f ca="1">IF(ISERROR(OFFSET('HARGA SATUAN'!$I$6,MATCH(C184,'HARGA SATUAN'!$C$7:$C$1492,0),0)),"",OFFSET('HARGA SATUAN'!$I$6,MATCH(C184,'HARGA SATUAN'!$C$7:$C$1492,0),0))</f>
        <v>0</v>
      </c>
      <c r="H184" s="136" t="str">
        <f ca="1">IF(B184="","",#REF!)</f>
        <v/>
      </c>
      <c r="I184" s="136" t="str">
        <f ca="1">IF(B184="","",#REF!)</f>
        <v/>
      </c>
      <c r="J184" s="136" t="str">
        <f ca="1">IF(B184="","",#REF!)</f>
        <v/>
      </c>
      <c r="K184" s="136" t="str">
        <f ca="1">IF(B184="","",#REF!)</f>
        <v/>
      </c>
      <c r="L184" s="136" t="str">
        <f ca="1">IF(C184="","",#REF!)</f>
        <v/>
      </c>
    </row>
    <row r="185" spans="1:12">
      <c r="A185" s="112">
        <v>174</v>
      </c>
      <c r="B185" s="134" t="str">
        <f t="shared" ca="1" si="6"/>
        <v/>
      </c>
      <c r="C185" s="109" t="str">
        <f t="shared" ca="1" si="7"/>
        <v/>
      </c>
      <c r="D185" s="101" t="str">
        <f ca="1">IF(ISERROR(OFFSET('HARGA SATUAN'!$D$6,MATCH(C185,'HARGA SATUAN'!$C$7:$C$1492,0),0)),"",OFFSET('HARGA SATUAN'!$D$6,MATCH(C185,'HARGA SATUAN'!$C$7:$C$1492,0),0))</f>
        <v/>
      </c>
      <c r="E185" s="101">
        <f ca="1">IF(B185="+","Unit",IF(ISERROR(OFFSET('HARGA SATUAN'!$E$6,MATCH(C185,'HARGA SATUAN'!$C$7:$C$1492,0),0)),"",OFFSET('HARGA SATUAN'!$E$6,MATCH(C185,'HARGA SATUAN'!$C$7:$C$1492,0),0)))</f>
        <v>0</v>
      </c>
      <c r="F185" s="138" t="str">
        <f t="shared" ca="1" si="8"/>
        <v/>
      </c>
      <c r="G185" s="41">
        <f ca="1">IF(ISERROR(OFFSET('HARGA SATUAN'!$I$6,MATCH(C185,'HARGA SATUAN'!$C$7:$C$1492,0),0)),"",OFFSET('HARGA SATUAN'!$I$6,MATCH(C185,'HARGA SATUAN'!$C$7:$C$1492,0),0))</f>
        <v>0</v>
      </c>
      <c r="H185" s="136" t="str">
        <f ca="1">IF(B185="","",#REF!)</f>
        <v/>
      </c>
      <c r="I185" s="136" t="str">
        <f ca="1">IF(B185="","",#REF!)</f>
        <v/>
      </c>
      <c r="J185" s="136" t="str">
        <f ca="1">IF(B185="","",#REF!)</f>
        <v/>
      </c>
      <c r="K185" s="136" t="str">
        <f ca="1">IF(B185="","",#REF!)</f>
        <v/>
      </c>
      <c r="L185" s="136" t="str">
        <f ca="1">IF(C185="","",#REF!)</f>
        <v/>
      </c>
    </row>
    <row r="186" spans="1:12">
      <c r="A186" s="112">
        <v>175</v>
      </c>
      <c r="B186" s="134" t="str">
        <f t="shared" ca="1" si="6"/>
        <v/>
      </c>
      <c r="C186" s="109" t="str">
        <f t="shared" ca="1" si="7"/>
        <v/>
      </c>
      <c r="D186" s="101" t="str">
        <f ca="1">IF(ISERROR(OFFSET('HARGA SATUAN'!$D$6,MATCH(C186,'HARGA SATUAN'!$C$7:$C$1492,0),0)),"",OFFSET('HARGA SATUAN'!$D$6,MATCH(C186,'HARGA SATUAN'!$C$7:$C$1492,0),0))</f>
        <v/>
      </c>
      <c r="E186" s="101">
        <f ca="1">IF(B186="+","Unit",IF(ISERROR(OFFSET('HARGA SATUAN'!$E$6,MATCH(C186,'HARGA SATUAN'!$C$7:$C$1492,0),0)),"",OFFSET('HARGA SATUAN'!$E$6,MATCH(C186,'HARGA SATUAN'!$C$7:$C$1492,0),0)))</f>
        <v>0</v>
      </c>
      <c r="F186" s="138" t="str">
        <f t="shared" ca="1" si="8"/>
        <v/>
      </c>
      <c r="G186" s="41">
        <f ca="1">IF(ISERROR(OFFSET('HARGA SATUAN'!$I$6,MATCH(C186,'HARGA SATUAN'!$C$7:$C$1492,0),0)),"",OFFSET('HARGA SATUAN'!$I$6,MATCH(C186,'HARGA SATUAN'!$C$7:$C$1492,0),0))</f>
        <v>0</v>
      </c>
      <c r="H186" s="136" t="str">
        <f ca="1">IF(B186="","",#REF!)</f>
        <v/>
      </c>
      <c r="I186" s="136" t="str">
        <f ca="1">IF(B186="","",#REF!)</f>
        <v/>
      </c>
      <c r="J186" s="136" t="str">
        <f ca="1">IF(B186="","",#REF!)</f>
        <v/>
      </c>
      <c r="K186" s="136" t="str">
        <f ca="1">IF(B186="","",#REF!)</f>
        <v/>
      </c>
      <c r="L186" s="136" t="str">
        <f ca="1">IF(C186="","",#REF!)</f>
        <v/>
      </c>
    </row>
    <row r="187" spans="1:12">
      <c r="A187" s="112">
        <v>176</v>
      </c>
      <c r="B187" s="134" t="str">
        <f t="shared" ca="1" si="6"/>
        <v/>
      </c>
      <c r="C187" s="109" t="str">
        <f t="shared" ca="1" si="7"/>
        <v/>
      </c>
      <c r="D187" s="101" t="str">
        <f ca="1">IF(ISERROR(OFFSET('HARGA SATUAN'!$D$6,MATCH(C187,'HARGA SATUAN'!$C$7:$C$1492,0),0)),"",OFFSET('HARGA SATUAN'!$D$6,MATCH(C187,'HARGA SATUAN'!$C$7:$C$1492,0),0))</f>
        <v/>
      </c>
      <c r="E187" s="101">
        <f ca="1">IF(B187="+","Unit",IF(ISERROR(OFFSET('HARGA SATUAN'!$E$6,MATCH(C187,'HARGA SATUAN'!$C$7:$C$1492,0),0)),"",OFFSET('HARGA SATUAN'!$E$6,MATCH(C187,'HARGA SATUAN'!$C$7:$C$1492,0),0)))</f>
        <v>0</v>
      </c>
      <c r="F187" s="138" t="str">
        <f t="shared" ca="1" si="8"/>
        <v/>
      </c>
      <c r="G187" s="41">
        <f ca="1">IF(ISERROR(OFFSET('HARGA SATUAN'!$I$6,MATCH(C187,'HARGA SATUAN'!$C$7:$C$1492,0),0)),"",OFFSET('HARGA SATUAN'!$I$6,MATCH(C187,'HARGA SATUAN'!$C$7:$C$1492,0),0))</f>
        <v>0</v>
      </c>
      <c r="H187" s="136" t="str">
        <f ca="1">IF(B187="","",#REF!)</f>
        <v/>
      </c>
      <c r="I187" s="136" t="str">
        <f ca="1">IF(B187="","",#REF!)</f>
        <v/>
      </c>
      <c r="J187" s="136" t="str">
        <f ca="1">IF(B187="","",#REF!)</f>
        <v/>
      </c>
      <c r="K187" s="136" t="str">
        <f ca="1">IF(B187="","",#REF!)</f>
        <v/>
      </c>
      <c r="L187" s="136" t="str">
        <f ca="1">IF(C187="","",#REF!)</f>
        <v/>
      </c>
    </row>
    <row r="188" spans="1:12">
      <c r="A188" s="112">
        <v>177</v>
      </c>
      <c r="B188" s="134" t="str">
        <f t="shared" ca="1" si="6"/>
        <v/>
      </c>
      <c r="C188" s="109" t="str">
        <f t="shared" ca="1" si="7"/>
        <v/>
      </c>
      <c r="D188" s="101" t="str">
        <f ca="1">IF(ISERROR(OFFSET('HARGA SATUAN'!$D$6,MATCH(C188,'HARGA SATUAN'!$C$7:$C$1492,0),0)),"",OFFSET('HARGA SATUAN'!$D$6,MATCH(C188,'HARGA SATUAN'!$C$7:$C$1492,0),0))</f>
        <v/>
      </c>
      <c r="E188" s="101">
        <f ca="1">IF(B188="+","Unit",IF(ISERROR(OFFSET('HARGA SATUAN'!$E$6,MATCH(C188,'HARGA SATUAN'!$C$7:$C$1492,0),0)),"",OFFSET('HARGA SATUAN'!$E$6,MATCH(C188,'HARGA SATUAN'!$C$7:$C$1492,0),0)))</f>
        <v>0</v>
      </c>
      <c r="F188" s="138" t="str">
        <f t="shared" ca="1" si="8"/>
        <v/>
      </c>
      <c r="G188" s="41">
        <f ca="1">IF(ISERROR(OFFSET('HARGA SATUAN'!$I$6,MATCH(C188,'HARGA SATUAN'!$C$7:$C$1492,0),0)),"",OFFSET('HARGA SATUAN'!$I$6,MATCH(C188,'HARGA SATUAN'!$C$7:$C$1492,0),0))</f>
        <v>0</v>
      </c>
      <c r="H188" s="136" t="str">
        <f ca="1">IF(B188="","",#REF!)</f>
        <v/>
      </c>
      <c r="I188" s="136" t="str">
        <f ca="1">IF(B188="","",#REF!)</f>
        <v/>
      </c>
      <c r="J188" s="136" t="str">
        <f ca="1">IF(B188="","",#REF!)</f>
        <v/>
      </c>
      <c r="K188" s="136" t="str">
        <f ca="1">IF(B188="","",#REF!)</f>
        <v/>
      </c>
      <c r="L188" s="136" t="str">
        <f ca="1">IF(C188="","",#REF!)</f>
        <v/>
      </c>
    </row>
    <row r="189" spans="1:12">
      <c r="A189" s="112">
        <v>178</v>
      </c>
      <c r="B189" s="134" t="str">
        <f t="shared" ca="1" si="6"/>
        <v/>
      </c>
      <c r="C189" s="109" t="str">
        <f t="shared" ca="1" si="7"/>
        <v/>
      </c>
      <c r="D189" s="101" t="str">
        <f ca="1">IF(ISERROR(OFFSET('HARGA SATUAN'!$D$6,MATCH(C189,'HARGA SATUAN'!$C$7:$C$1492,0),0)),"",OFFSET('HARGA SATUAN'!$D$6,MATCH(C189,'HARGA SATUAN'!$C$7:$C$1492,0),0))</f>
        <v/>
      </c>
      <c r="E189" s="101">
        <f ca="1">IF(B189="+","Unit",IF(ISERROR(OFFSET('HARGA SATUAN'!$E$6,MATCH(C189,'HARGA SATUAN'!$C$7:$C$1492,0),0)),"",OFFSET('HARGA SATUAN'!$E$6,MATCH(C189,'HARGA SATUAN'!$C$7:$C$1492,0),0)))</f>
        <v>0</v>
      </c>
      <c r="F189" s="138" t="str">
        <f t="shared" ca="1" si="8"/>
        <v/>
      </c>
      <c r="G189" s="41">
        <f ca="1">IF(ISERROR(OFFSET('HARGA SATUAN'!$I$6,MATCH(C189,'HARGA SATUAN'!$C$7:$C$1492,0),0)),"",OFFSET('HARGA SATUAN'!$I$6,MATCH(C189,'HARGA SATUAN'!$C$7:$C$1492,0),0))</f>
        <v>0</v>
      </c>
      <c r="H189" s="136" t="str">
        <f ca="1">IF(B189="","",#REF!)</f>
        <v/>
      </c>
      <c r="I189" s="136" t="str">
        <f ca="1">IF(B189="","",#REF!)</f>
        <v/>
      </c>
      <c r="J189" s="136" t="str">
        <f ca="1">IF(B189="","",#REF!)</f>
        <v/>
      </c>
      <c r="K189" s="136" t="str">
        <f ca="1">IF(B189="","",#REF!)</f>
        <v/>
      </c>
      <c r="L189" s="136" t="str">
        <f ca="1">IF(C189="","",#REF!)</f>
        <v/>
      </c>
    </row>
    <row r="190" spans="1:12">
      <c r="A190" s="112">
        <v>179</v>
      </c>
      <c r="B190" s="134" t="str">
        <f t="shared" ca="1" si="6"/>
        <v/>
      </c>
      <c r="C190" s="109" t="str">
        <f t="shared" ca="1" si="7"/>
        <v/>
      </c>
      <c r="D190" s="101" t="str">
        <f ca="1">IF(ISERROR(OFFSET('HARGA SATUAN'!$D$6,MATCH(C190,'HARGA SATUAN'!$C$7:$C$1492,0),0)),"",OFFSET('HARGA SATUAN'!$D$6,MATCH(C190,'HARGA SATUAN'!$C$7:$C$1492,0),0))</f>
        <v/>
      </c>
      <c r="E190" s="101">
        <f ca="1">IF(B190="+","Unit",IF(ISERROR(OFFSET('HARGA SATUAN'!$E$6,MATCH(C190,'HARGA SATUAN'!$C$7:$C$1492,0),0)),"",OFFSET('HARGA SATUAN'!$E$6,MATCH(C190,'HARGA SATUAN'!$C$7:$C$1492,0),0)))</f>
        <v>0</v>
      </c>
      <c r="F190" s="138" t="str">
        <f t="shared" ca="1" si="8"/>
        <v/>
      </c>
      <c r="G190" s="41">
        <f ca="1">IF(ISERROR(OFFSET('HARGA SATUAN'!$I$6,MATCH(C190,'HARGA SATUAN'!$C$7:$C$1492,0),0)),"",OFFSET('HARGA SATUAN'!$I$6,MATCH(C190,'HARGA SATUAN'!$C$7:$C$1492,0),0))</f>
        <v>0</v>
      </c>
      <c r="H190" s="136" t="str">
        <f ca="1">IF(B190="","",#REF!)</f>
        <v/>
      </c>
      <c r="I190" s="136" t="str">
        <f ca="1">IF(B190="","",#REF!)</f>
        <v/>
      </c>
      <c r="J190" s="136" t="str">
        <f ca="1">IF(B190="","",#REF!)</f>
        <v/>
      </c>
      <c r="K190" s="136" t="str">
        <f ca="1">IF(B190="","",#REF!)</f>
        <v/>
      </c>
      <c r="L190" s="136" t="str">
        <f ca="1">IF(C190="","",#REF!)</f>
        <v/>
      </c>
    </row>
    <row r="191" spans="1:12">
      <c r="A191" s="112">
        <v>180</v>
      </c>
      <c r="B191" s="134" t="str">
        <f t="shared" ca="1" si="6"/>
        <v/>
      </c>
      <c r="C191" s="109" t="str">
        <f t="shared" ca="1" si="7"/>
        <v/>
      </c>
      <c r="D191" s="101" t="str">
        <f ca="1">IF(ISERROR(OFFSET('HARGA SATUAN'!$D$6,MATCH(C191,'HARGA SATUAN'!$C$7:$C$1492,0),0)),"",OFFSET('HARGA SATUAN'!$D$6,MATCH(C191,'HARGA SATUAN'!$C$7:$C$1492,0),0))</f>
        <v/>
      </c>
      <c r="E191" s="101">
        <f ca="1">IF(B191="+","Unit",IF(ISERROR(OFFSET('HARGA SATUAN'!$E$6,MATCH(C191,'HARGA SATUAN'!$C$7:$C$1492,0),0)),"",OFFSET('HARGA SATUAN'!$E$6,MATCH(C191,'HARGA SATUAN'!$C$7:$C$1492,0),0)))</f>
        <v>0</v>
      </c>
      <c r="F191" s="138" t="str">
        <f t="shared" ca="1" si="8"/>
        <v/>
      </c>
      <c r="G191" s="41">
        <f ca="1">IF(ISERROR(OFFSET('HARGA SATUAN'!$I$6,MATCH(C191,'HARGA SATUAN'!$C$7:$C$1492,0),0)),"",OFFSET('HARGA SATUAN'!$I$6,MATCH(C191,'HARGA SATUAN'!$C$7:$C$1492,0),0))</f>
        <v>0</v>
      </c>
      <c r="H191" s="136" t="str">
        <f ca="1">IF(B191="","",#REF!)</f>
        <v/>
      </c>
      <c r="I191" s="136" t="str">
        <f ca="1">IF(B191="","",#REF!)</f>
        <v/>
      </c>
      <c r="J191" s="136" t="str">
        <f ca="1">IF(B191="","",#REF!)</f>
        <v/>
      </c>
      <c r="K191" s="136" t="str">
        <f ca="1">IF(B191="","",#REF!)</f>
        <v/>
      </c>
      <c r="L191" s="136" t="str">
        <f ca="1">IF(C191="","",#REF!)</f>
        <v/>
      </c>
    </row>
    <row r="192" spans="1:12">
      <c r="A192" s="112">
        <v>181</v>
      </c>
      <c r="B192" s="134" t="str">
        <f t="shared" ca="1" si="6"/>
        <v/>
      </c>
      <c r="C192" s="109" t="str">
        <f t="shared" ca="1" si="7"/>
        <v/>
      </c>
      <c r="D192" s="101" t="str">
        <f ca="1">IF(ISERROR(OFFSET('HARGA SATUAN'!$D$6,MATCH(C192,'HARGA SATUAN'!$C$7:$C$1492,0),0)),"",OFFSET('HARGA SATUAN'!$D$6,MATCH(C192,'HARGA SATUAN'!$C$7:$C$1492,0),0))</f>
        <v/>
      </c>
      <c r="E192" s="101">
        <f ca="1">IF(B192="+","Unit",IF(ISERROR(OFFSET('HARGA SATUAN'!$E$6,MATCH(C192,'HARGA SATUAN'!$C$7:$C$1492,0),0)),"",OFFSET('HARGA SATUAN'!$E$6,MATCH(C192,'HARGA SATUAN'!$C$7:$C$1492,0),0)))</f>
        <v>0</v>
      </c>
      <c r="F192" s="138" t="str">
        <f t="shared" ca="1" si="8"/>
        <v/>
      </c>
      <c r="G192" s="41">
        <f ca="1">IF(ISERROR(OFFSET('HARGA SATUAN'!$I$6,MATCH(C192,'HARGA SATUAN'!$C$7:$C$1492,0),0)),"",OFFSET('HARGA SATUAN'!$I$6,MATCH(C192,'HARGA SATUAN'!$C$7:$C$1492,0),0))</f>
        <v>0</v>
      </c>
      <c r="H192" s="136" t="str">
        <f ca="1">IF(B192="","",#REF!)</f>
        <v/>
      </c>
      <c r="I192" s="136" t="str">
        <f ca="1">IF(B192="","",#REF!)</f>
        <v/>
      </c>
      <c r="J192" s="136" t="str">
        <f ca="1">IF(B192="","",#REF!)</f>
        <v/>
      </c>
      <c r="K192" s="136" t="str">
        <f ca="1">IF(B192="","",#REF!)</f>
        <v/>
      </c>
      <c r="L192" s="136" t="str">
        <f ca="1">IF(C192="","",#REF!)</f>
        <v/>
      </c>
    </row>
    <row r="193" spans="1:12">
      <c r="A193" s="112">
        <v>182</v>
      </c>
      <c r="B193" s="134" t="str">
        <f t="shared" ca="1" si="6"/>
        <v/>
      </c>
      <c r="C193" s="109" t="str">
        <f t="shared" ca="1" si="7"/>
        <v/>
      </c>
      <c r="D193" s="101" t="str">
        <f ca="1">IF(ISERROR(OFFSET('HARGA SATUAN'!$D$6,MATCH(C193,'HARGA SATUAN'!$C$7:$C$1492,0),0)),"",OFFSET('HARGA SATUAN'!$D$6,MATCH(C193,'HARGA SATUAN'!$C$7:$C$1492,0),0))</f>
        <v/>
      </c>
      <c r="E193" s="101">
        <f ca="1">IF(B193="+","Unit",IF(ISERROR(OFFSET('HARGA SATUAN'!$E$6,MATCH(C193,'HARGA SATUAN'!$C$7:$C$1492,0),0)),"",OFFSET('HARGA SATUAN'!$E$6,MATCH(C193,'HARGA SATUAN'!$C$7:$C$1492,0),0)))</f>
        <v>0</v>
      </c>
      <c r="F193" s="138" t="str">
        <f t="shared" ca="1" si="8"/>
        <v/>
      </c>
      <c r="G193" s="41">
        <f ca="1">IF(ISERROR(OFFSET('HARGA SATUAN'!$I$6,MATCH(C193,'HARGA SATUAN'!$C$7:$C$1492,0),0)),"",OFFSET('HARGA SATUAN'!$I$6,MATCH(C193,'HARGA SATUAN'!$C$7:$C$1492,0),0))</f>
        <v>0</v>
      </c>
      <c r="H193" s="136" t="str">
        <f ca="1">IF(B193="","",#REF!)</f>
        <v/>
      </c>
      <c r="I193" s="136" t="str">
        <f ca="1">IF(B193="","",#REF!)</f>
        <v/>
      </c>
      <c r="J193" s="136" t="str">
        <f ca="1">IF(B193="","",#REF!)</f>
        <v/>
      </c>
      <c r="K193" s="136" t="str">
        <f ca="1">IF(B193="","",#REF!)</f>
        <v/>
      </c>
      <c r="L193" s="136" t="str">
        <f ca="1">IF(C193="","",#REF!)</f>
        <v/>
      </c>
    </row>
    <row r="194" spans="1:12">
      <c r="A194" s="112">
        <v>183</v>
      </c>
      <c r="B194" s="134" t="str">
        <f t="shared" ca="1" si="6"/>
        <v/>
      </c>
      <c r="C194" s="109" t="str">
        <f t="shared" ca="1" si="7"/>
        <v/>
      </c>
      <c r="D194" s="101" t="str">
        <f ca="1">IF(ISERROR(OFFSET('HARGA SATUAN'!$D$6,MATCH(C194,'HARGA SATUAN'!$C$7:$C$1492,0),0)),"",OFFSET('HARGA SATUAN'!$D$6,MATCH(C194,'HARGA SATUAN'!$C$7:$C$1492,0),0))</f>
        <v/>
      </c>
      <c r="E194" s="101">
        <f ca="1">IF(B194="+","Unit",IF(ISERROR(OFFSET('HARGA SATUAN'!$E$6,MATCH(C194,'HARGA SATUAN'!$C$7:$C$1492,0),0)),"",OFFSET('HARGA SATUAN'!$E$6,MATCH(C194,'HARGA SATUAN'!$C$7:$C$1492,0),0)))</f>
        <v>0</v>
      </c>
      <c r="F194" s="138" t="str">
        <f t="shared" ca="1" si="8"/>
        <v/>
      </c>
      <c r="G194" s="41">
        <f ca="1">IF(ISERROR(OFFSET('HARGA SATUAN'!$I$6,MATCH(C194,'HARGA SATUAN'!$C$7:$C$1492,0),0)),"",OFFSET('HARGA SATUAN'!$I$6,MATCH(C194,'HARGA SATUAN'!$C$7:$C$1492,0),0))</f>
        <v>0</v>
      </c>
      <c r="H194" s="136" t="str">
        <f ca="1">IF(B194="","",#REF!)</f>
        <v/>
      </c>
      <c r="I194" s="136" t="str">
        <f ca="1">IF(B194="","",#REF!)</f>
        <v/>
      </c>
      <c r="J194" s="136" t="str">
        <f ca="1">IF(B194="","",#REF!)</f>
        <v/>
      </c>
      <c r="K194" s="136" t="str">
        <f ca="1">IF(B194="","",#REF!)</f>
        <v/>
      </c>
      <c r="L194" s="136" t="str">
        <f ca="1">IF(C194="","",#REF!)</f>
        <v/>
      </c>
    </row>
    <row r="195" spans="1:12">
      <c r="A195" s="112">
        <v>184</v>
      </c>
      <c r="B195" s="134" t="str">
        <f t="shared" ca="1" si="6"/>
        <v/>
      </c>
      <c r="C195" s="109" t="str">
        <f t="shared" ca="1" si="7"/>
        <v/>
      </c>
      <c r="D195" s="101" t="str">
        <f ca="1">IF(ISERROR(OFFSET('HARGA SATUAN'!$D$6,MATCH(C195,'HARGA SATUAN'!$C$7:$C$1492,0),0)),"",OFFSET('HARGA SATUAN'!$D$6,MATCH(C195,'HARGA SATUAN'!$C$7:$C$1492,0),0))</f>
        <v/>
      </c>
      <c r="E195" s="101">
        <f ca="1">IF(B195="+","Unit",IF(ISERROR(OFFSET('HARGA SATUAN'!$E$6,MATCH(C195,'HARGA SATUAN'!$C$7:$C$1492,0),0)),"",OFFSET('HARGA SATUAN'!$E$6,MATCH(C195,'HARGA SATUAN'!$C$7:$C$1492,0),0)))</f>
        <v>0</v>
      </c>
      <c r="F195" s="138" t="str">
        <f t="shared" ca="1" si="8"/>
        <v/>
      </c>
      <c r="G195" s="41">
        <f ca="1">IF(ISERROR(OFFSET('HARGA SATUAN'!$I$6,MATCH(C195,'HARGA SATUAN'!$C$7:$C$1492,0),0)),"",OFFSET('HARGA SATUAN'!$I$6,MATCH(C195,'HARGA SATUAN'!$C$7:$C$1492,0),0))</f>
        <v>0</v>
      </c>
      <c r="H195" s="136" t="str">
        <f ca="1">IF(B195="","",#REF!)</f>
        <v/>
      </c>
      <c r="I195" s="136" t="str">
        <f ca="1">IF(B195="","",#REF!)</f>
        <v/>
      </c>
      <c r="J195" s="136" t="str">
        <f ca="1">IF(B195="","",#REF!)</f>
        <v/>
      </c>
      <c r="K195" s="136" t="str">
        <f ca="1">IF(B195="","",#REF!)</f>
        <v/>
      </c>
      <c r="L195" s="136" t="str">
        <f ca="1">IF(C195="","",#REF!)</f>
        <v/>
      </c>
    </row>
    <row r="196" spans="1:12">
      <c r="A196" s="112">
        <v>185</v>
      </c>
      <c r="B196" s="134" t="str">
        <f t="shared" ca="1" si="6"/>
        <v/>
      </c>
      <c r="C196" s="109" t="str">
        <f t="shared" ca="1" si="7"/>
        <v/>
      </c>
      <c r="D196" s="101" t="str">
        <f ca="1">IF(ISERROR(OFFSET('HARGA SATUAN'!$D$6,MATCH(C196,'HARGA SATUAN'!$C$7:$C$1492,0),0)),"",OFFSET('HARGA SATUAN'!$D$6,MATCH(C196,'HARGA SATUAN'!$C$7:$C$1492,0),0))</f>
        <v/>
      </c>
      <c r="E196" s="101">
        <f ca="1">IF(B196="+","Unit",IF(ISERROR(OFFSET('HARGA SATUAN'!$E$6,MATCH(C196,'HARGA SATUAN'!$C$7:$C$1492,0),0)),"",OFFSET('HARGA SATUAN'!$E$6,MATCH(C196,'HARGA SATUAN'!$C$7:$C$1492,0),0)))</f>
        <v>0</v>
      </c>
      <c r="F196" s="138" t="str">
        <f t="shared" ca="1" si="8"/>
        <v/>
      </c>
      <c r="G196" s="41">
        <f ca="1">IF(ISERROR(OFFSET('HARGA SATUAN'!$I$6,MATCH(C196,'HARGA SATUAN'!$C$7:$C$1492,0),0)),"",OFFSET('HARGA SATUAN'!$I$6,MATCH(C196,'HARGA SATUAN'!$C$7:$C$1492,0),0))</f>
        <v>0</v>
      </c>
      <c r="H196" s="136" t="str">
        <f ca="1">IF(B196="","",#REF!)</f>
        <v/>
      </c>
      <c r="I196" s="136" t="str">
        <f ca="1">IF(B196="","",#REF!)</f>
        <v/>
      </c>
      <c r="J196" s="136" t="str">
        <f ca="1">IF(B196="","",#REF!)</f>
        <v/>
      </c>
      <c r="K196" s="136" t="str">
        <f ca="1">IF(B196="","",#REF!)</f>
        <v/>
      </c>
      <c r="L196" s="136" t="str">
        <f ca="1">IF(C196="","",#REF!)</f>
        <v/>
      </c>
    </row>
    <row r="197" spans="1:12">
      <c r="A197" s="112">
        <v>186</v>
      </c>
      <c r="B197" s="134" t="str">
        <f t="shared" ca="1" si="6"/>
        <v/>
      </c>
      <c r="C197" s="109" t="str">
        <f t="shared" ca="1" si="7"/>
        <v/>
      </c>
      <c r="D197" s="101" t="str">
        <f ca="1">IF(ISERROR(OFFSET('HARGA SATUAN'!$D$6,MATCH(C197,'HARGA SATUAN'!$C$7:$C$1492,0),0)),"",OFFSET('HARGA SATUAN'!$D$6,MATCH(C197,'HARGA SATUAN'!$C$7:$C$1492,0),0))</f>
        <v/>
      </c>
      <c r="E197" s="101">
        <f ca="1">IF(B197="+","Unit",IF(ISERROR(OFFSET('HARGA SATUAN'!$E$6,MATCH(C197,'HARGA SATUAN'!$C$7:$C$1492,0),0)),"",OFFSET('HARGA SATUAN'!$E$6,MATCH(C197,'HARGA SATUAN'!$C$7:$C$1492,0),0)))</f>
        <v>0</v>
      </c>
      <c r="F197" s="138" t="str">
        <f t="shared" ca="1" si="8"/>
        <v/>
      </c>
      <c r="G197" s="41">
        <f ca="1">IF(ISERROR(OFFSET('HARGA SATUAN'!$I$6,MATCH(C197,'HARGA SATUAN'!$C$7:$C$1492,0),0)),"",OFFSET('HARGA SATUAN'!$I$6,MATCH(C197,'HARGA SATUAN'!$C$7:$C$1492,0),0))</f>
        <v>0</v>
      </c>
      <c r="H197" s="136" t="str">
        <f ca="1">IF(B197="","",#REF!)</f>
        <v/>
      </c>
      <c r="I197" s="136" t="str">
        <f ca="1">IF(B197="","",#REF!)</f>
        <v/>
      </c>
      <c r="J197" s="136" t="str">
        <f ca="1">IF(B197="","",#REF!)</f>
        <v/>
      </c>
      <c r="K197" s="136" t="str">
        <f ca="1">IF(B197="","",#REF!)</f>
        <v/>
      </c>
      <c r="L197" s="136" t="str">
        <f ca="1">IF(C197="","",#REF!)</f>
        <v/>
      </c>
    </row>
    <row r="198" spans="1:12">
      <c r="A198" s="112">
        <v>187</v>
      </c>
      <c r="B198" s="134" t="str">
        <f t="shared" ca="1" si="6"/>
        <v/>
      </c>
      <c r="C198" s="109" t="str">
        <f t="shared" ca="1" si="7"/>
        <v/>
      </c>
      <c r="D198" s="101" t="str">
        <f ca="1">IF(ISERROR(OFFSET('HARGA SATUAN'!$D$6,MATCH(C198,'HARGA SATUAN'!$C$7:$C$1492,0),0)),"",OFFSET('HARGA SATUAN'!$D$6,MATCH(C198,'HARGA SATUAN'!$C$7:$C$1492,0),0))</f>
        <v/>
      </c>
      <c r="E198" s="101">
        <f ca="1">IF(B198="+","Unit",IF(ISERROR(OFFSET('HARGA SATUAN'!$E$6,MATCH(C198,'HARGA SATUAN'!$C$7:$C$1492,0),0)),"",OFFSET('HARGA SATUAN'!$E$6,MATCH(C198,'HARGA SATUAN'!$C$7:$C$1492,0),0)))</f>
        <v>0</v>
      </c>
      <c r="F198" s="138" t="str">
        <f t="shared" ca="1" si="8"/>
        <v/>
      </c>
      <c r="G198" s="41">
        <f ca="1">IF(ISERROR(OFFSET('HARGA SATUAN'!$I$6,MATCH(C198,'HARGA SATUAN'!$C$7:$C$1492,0),0)),"",OFFSET('HARGA SATUAN'!$I$6,MATCH(C198,'HARGA SATUAN'!$C$7:$C$1492,0),0))</f>
        <v>0</v>
      </c>
      <c r="H198" s="136" t="str">
        <f ca="1">IF(B198="","",#REF!)</f>
        <v/>
      </c>
      <c r="I198" s="136" t="str">
        <f ca="1">IF(B198="","",#REF!)</f>
        <v/>
      </c>
      <c r="J198" s="136" t="str">
        <f ca="1">IF(B198="","",#REF!)</f>
        <v/>
      </c>
      <c r="K198" s="136" t="str">
        <f ca="1">IF(B198="","",#REF!)</f>
        <v/>
      </c>
      <c r="L198" s="136" t="str">
        <f ca="1">IF(C198="","",#REF!)</f>
        <v/>
      </c>
    </row>
    <row r="199" spans="1:12">
      <c r="A199" s="112">
        <v>188</v>
      </c>
      <c r="B199" s="134" t="str">
        <f t="shared" ca="1" si="6"/>
        <v/>
      </c>
      <c r="C199" s="109" t="str">
        <f t="shared" ca="1" si="7"/>
        <v/>
      </c>
      <c r="D199" s="101" t="str">
        <f ca="1">IF(ISERROR(OFFSET('HARGA SATUAN'!$D$6,MATCH(C199,'HARGA SATUAN'!$C$7:$C$1492,0),0)),"",OFFSET('HARGA SATUAN'!$D$6,MATCH(C199,'HARGA SATUAN'!$C$7:$C$1492,0),0))</f>
        <v/>
      </c>
      <c r="E199" s="101">
        <f ca="1">IF(B199="+","Unit",IF(ISERROR(OFFSET('HARGA SATUAN'!$E$6,MATCH(C199,'HARGA SATUAN'!$C$7:$C$1492,0),0)),"",OFFSET('HARGA SATUAN'!$E$6,MATCH(C199,'HARGA SATUAN'!$C$7:$C$1492,0),0)))</f>
        <v>0</v>
      </c>
      <c r="F199" s="138" t="str">
        <f t="shared" ca="1" si="8"/>
        <v/>
      </c>
      <c r="G199" s="41">
        <f ca="1">IF(ISERROR(OFFSET('HARGA SATUAN'!$I$6,MATCH(C199,'HARGA SATUAN'!$C$7:$C$1492,0),0)),"",OFFSET('HARGA SATUAN'!$I$6,MATCH(C199,'HARGA SATUAN'!$C$7:$C$1492,0),0))</f>
        <v>0</v>
      </c>
      <c r="H199" s="136" t="str">
        <f ca="1">IF(B199="","",#REF!)</f>
        <v/>
      </c>
      <c r="I199" s="136" t="str">
        <f ca="1">IF(B199="","",#REF!)</f>
        <v/>
      </c>
      <c r="J199" s="136" t="str">
        <f ca="1">IF(B199="","",#REF!)</f>
        <v/>
      </c>
      <c r="K199" s="136" t="str">
        <f ca="1">IF(B199="","",#REF!)</f>
        <v/>
      </c>
      <c r="L199" s="136" t="str">
        <f ca="1">IF(C199="","",#REF!)</f>
        <v/>
      </c>
    </row>
    <row r="200" spans="1:12">
      <c r="A200" s="112">
        <v>189</v>
      </c>
      <c r="B200" s="134" t="str">
        <f t="shared" ca="1" si="6"/>
        <v/>
      </c>
      <c r="C200" s="109" t="str">
        <f t="shared" ca="1" si="7"/>
        <v/>
      </c>
      <c r="D200" s="101" t="str">
        <f ca="1">IF(ISERROR(OFFSET('HARGA SATUAN'!$D$6,MATCH(C200,'HARGA SATUAN'!$C$7:$C$1492,0),0)),"",OFFSET('HARGA SATUAN'!$D$6,MATCH(C200,'HARGA SATUAN'!$C$7:$C$1492,0),0))</f>
        <v/>
      </c>
      <c r="E200" s="101">
        <f ca="1">IF(B200="+","Unit",IF(ISERROR(OFFSET('HARGA SATUAN'!$E$6,MATCH(C200,'HARGA SATUAN'!$C$7:$C$1492,0),0)),"",OFFSET('HARGA SATUAN'!$E$6,MATCH(C200,'HARGA SATUAN'!$C$7:$C$1492,0),0)))</f>
        <v>0</v>
      </c>
      <c r="F200" s="138" t="str">
        <f t="shared" ca="1" si="8"/>
        <v/>
      </c>
      <c r="G200" s="41">
        <f ca="1">IF(ISERROR(OFFSET('HARGA SATUAN'!$I$6,MATCH(C200,'HARGA SATUAN'!$C$7:$C$1492,0),0)),"",OFFSET('HARGA SATUAN'!$I$6,MATCH(C200,'HARGA SATUAN'!$C$7:$C$1492,0),0))</f>
        <v>0</v>
      </c>
      <c r="H200" s="136" t="str">
        <f ca="1">IF(B200="","",#REF!)</f>
        <v/>
      </c>
      <c r="I200" s="136" t="str">
        <f ca="1">IF(B200="","",#REF!)</f>
        <v/>
      </c>
      <c r="J200" s="136" t="str">
        <f ca="1">IF(B200="","",#REF!)</f>
        <v/>
      </c>
      <c r="K200" s="136" t="str">
        <f ca="1">IF(B200="","",#REF!)</f>
        <v/>
      </c>
      <c r="L200" s="136" t="str">
        <f ca="1">IF(C200="","",#REF!)</f>
        <v/>
      </c>
    </row>
    <row r="201" spans="1:12">
      <c r="A201" s="112">
        <v>190</v>
      </c>
      <c r="B201" s="134" t="str">
        <f t="shared" ca="1" si="6"/>
        <v/>
      </c>
      <c r="C201" s="109" t="str">
        <f t="shared" ca="1" si="7"/>
        <v/>
      </c>
      <c r="D201" s="101" t="str">
        <f ca="1">IF(ISERROR(OFFSET('HARGA SATUAN'!$D$6,MATCH(C201,'HARGA SATUAN'!$C$7:$C$1492,0),0)),"",OFFSET('HARGA SATUAN'!$D$6,MATCH(C201,'HARGA SATUAN'!$C$7:$C$1492,0),0))</f>
        <v/>
      </c>
      <c r="E201" s="101">
        <f ca="1">IF(B201="+","Unit",IF(ISERROR(OFFSET('HARGA SATUAN'!$E$6,MATCH(C201,'HARGA SATUAN'!$C$7:$C$1492,0),0)),"",OFFSET('HARGA SATUAN'!$E$6,MATCH(C201,'HARGA SATUAN'!$C$7:$C$1492,0),0)))</f>
        <v>0</v>
      </c>
      <c r="F201" s="138" t="str">
        <f t="shared" ca="1" si="8"/>
        <v/>
      </c>
      <c r="G201" s="41">
        <f ca="1">IF(ISERROR(OFFSET('HARGA SATUAN'!$I$6,MATCH(C201,'HARGA SATUAN'!$C$7:$C$1492,0),0)),"",OFFSET('HARGA SATUAN'!$I$6,MATCH(C201,'HARGA SATUAN'!$C$7:$C$1492,0),0))</f>
        <v>0</v>
      </c>
      <c r="H201" s="136" t="str">
        <f ca="1">IF(B201="","",#REF!)</f>
        <v/>
      </c>
      <c r="I201" s="136" t="str">
        <f ca="1">IF(B201="","",#REF!)</f>
        <v/>
      </c>
      <c r="J201" s="136" t="str">
        <f ca="1">IF(B201="","",#REF!)</f>
        <v/>
      </c>
      <c r="K201" s="136" t="str">
        <f ca="1">IF(B201="","",#REF!)</f>
        <v/>
      </c>
      <c r="L201" s="136" t="str">
        <f ca="1">IF(C201="","",#REF!)</f>
        <v/>
      </c>
    </row>
    <row r="202" spans="1:12">
      <c r="A202" s="112">
        <v>191</v>
      </c>
      <c r="B202" s="134" t="str">
        <f t="shared" ca="1" si="6"/>
        <v/>
      </c>
      <c r="C202" s="109" t="str">
        <f t="shared" ca="1" si="7"/>
        <v/>
      </c>
      <c r="D202" s="101" t="str">
        <f ca="1">IF(ISERROR(OFFSET('HARGA SATUAN'!$D$6,MATCH(C202,'HARGA SATUAN'!$C$7:$C$1492,0),0)),"",OFFSET('HARGA SATUAN'!$D$6,MATCH(C202,'HARGA SATUAN'!$C$7:$C$1492,0),0))</f>
        <v/>
      </c>
      <c r="E202" s="101">
        <f ca="1">IF(B202="+","Unit",IF(ISERROR(OFFSET('HARGA SATUAN'!$E$6,MATCH(C202,'HARGA SATUAN'!$C$7:$C$1492,0),0)),"",OFFSET('HARGA SATUAN'!$E$6,MATCH(C202,'HARGA SATUAN'!$C$7:$C$1492,0),0)))</f>
        <v>0</v>
      </c>
      <c r="F202" s="138" t="str">
        <f t="shared" ca="1" si="8"/>
        <v/>
      </c>
      <c r="G202" s="41">
        <f ca="1">IF(ISERROR(OFFSET('HARGA SATUAN'!$I$6,MATCH(C202,'HARGA SATUAN'!$C$7:$C$1492,0),0)),"",OFFSET('HARGA SATUAN'!$I$6,MATCH(C202,'HARGA SATUAN'!$C$7:$C$1492,0),0))</f>
        <v>0</v>
      </c>
      <c r="H202" s="136" t="str">
        <f ca="1">IF(B202="","",#REF!)</f>
        <v/>
      </c>
      <c r="I202" s="136" t="str">
        <f ca="1">IF(B202="","",#REF!)</f>
        <v/>
      </c>
      <c r="J202" s="136" t="str">
        <f ca="1">IF(B202="","",#REF!)</f>
        <v/>
      </c>
      <c r="K202" s="136" t="str">
        <f ca="1">IF(B202="","",#REF!)</f>
        <v/>
      </c>
      <c r="L202" s="136" t="str">
        <f ca="1">IF(C202="","",#REF!)</f>
        <v/>
      </c>
    </row>
    <row r="203" spans="1:12">
      <c r="A203" s="112">
        <v>192</v>
      </c>
      <c r="B203" s="134" t="str">
        <f t="shared" ca="1" si="6"/>
        <v/>
      </c>
      <c r="C203" s="109" t="str">
        <f t="shared" ca="1" si="7"/>
        <v/>
      </c>
      <c r="D203" s="101" t="str">
        <f ca="1">IF(ISERROR(OFFSET('HARGA SATUAN'!$D$6,MATCH(C203,'HARGA SATUAN'!$C$7:$C$1492,0),0)),"",OFFSET('HARGA SATUAN'!$D$6,MATCH(C203,'HARGA SATUAN'!$C$7:$C$1492,0),0))</f>
        <v/>
      </c>
      <c r="E203" s="101">
        <f ca="1">IF(B203="+","Unit",IF(ISERROR(OFFSET('HARGA SATUAN'!$E$6,MATCH(C203,'HARGA SATUAN'!$C$7:$C$1492,0),0)),"",OFFSET('HARGA SATUAN'!$E$6,MATCH(C203,'HARGA SATUAN'!$C$7:$C$1492,0),0)))</f>
        <v>0</v>
      </c>
      <c r="F203" s="138" t="str">
        <f t="shared" ca="1" si="8"/>
        <v/>
      </c>
      <c r="G203" s="41">
        <f ca="1">IF(ISERROR(OFFSET('HARGA SATUAN'!$I$6,MATCH(C203,'HARGA SATUAN'!$C$7:$C$1492,0),0)),"",OFFSET('HARGA SATUAN'!$I$6,MATCH(C203,'HARGA SATUAN'!$C$7:$C$1492,0),0))</f>
        <v>0</v>
      </c>
      <c r="H203" s="136" t="str">
        <f ca="1">IF(B203="","",#REF!)</f>
        <v/>
      </c>
      <c r="I203" s="136" t="str">
        <f ca="1">IF(B203="","",#REF!)</f>
        <v/>
      </c>
      <c r="J203" s="136" t="str">
        <f ca="1">IF(B203="","",#REF!)</f>
        <v/>
      </c>
      <c r="K203" s="136" t="str">
        <f ca="1">IF(B203="","",#REF!)</f>
        <v/>
      </c>
      <c r="L203" s="136" t="str">
        <f ca="1">IF(C203="","",#REF!)</f>
        <v/>
      </c>
    </row>
    <row r="204" spans="1:12">
      <c r="A204" s="112">
        <v>193</v>
      </c>
      <c r="B204" s="134" t="str">
        <f t="shared" ca="1" si="6"/>
        <v/>
      </c>
      <c r="C204" s="109" t="str">
        <f t="shared" ca="1" si="7"/>
        <v/>
      </c>
      <c r="D204" s="101" t="str">
        <f ca="1">IF(ISERROR(OFFSET('HARGA SATUAN'!$D$6,MATCH(C204,'HARGA SATUAN'!$C$7:$C$1492,0),0)),"",OFFSET('HARGA SATUAN'!$D$6,MATCH(C204,'HARGA SATUAN'!$C$7:$C$1492,0),0))</f>
        <v/>
      </c>
      <c r="E204" s="101">
        <f ca="1">IF(B204="+","Unit",IF(ISERROR(OFFSET('HARGA SATUAN'!$E$6,MATCH(C204,'HARGA SATUAN'!$C$7:$C$1492,0),0)),"",OFFSET('HARGA SATUAN'!$E$6,MATCH(C204,'HARGA SATUAN'!$C$7:$C$1492,0),0)))</f>
        <v>0</v>
      </c>
      <c r="F204" s="138" t="str">
        <f t="shared" ca="1" si="8"/>
        <v/>
      </c>
      <c r="G204" s="41">
        <f ca="1">IF(ISERROR(OFFSET('HARGA SATUAN'!$I$6,MATCH(C204,'HARGA SATUAN'!$C$7:$C$1492,0),0)),"",OFFSET('HARGA SATUAN'!$I$6,MATCH(C204,'HARGA SATUAN'!$C$7:$C$1492,0),0))</f>
        <v>0</v>
      </c>
      <c r="H204" s="136" t="str">
        <f ca="1">IF(B204="","",#REF!)</f>
        <v/>
      </c>
      <c r="I204" s="136" t="str">
        <f ca="1">IF(B204="","",#REF!)</f>
        <v/>
      </c>
      <c r="J204" s="136" t="str">
        <f ca="1">IF(B204="","",#REF!)</f>
        <v/>
      </c>
      <c r="K204" s="136" t="str">
        <f ca="1">IF(B204="","",#REF!)</f>
        <v/>
      </c>
      <c r="L204" s="136" t="str">
        <f ca="1">IF(C204="","",#REF!)</f>
        <v/>
      </c>
    </row>
    <row r="205" spans="1:12">
      <c r="A205" s="112">
        <v>194</v>
      </c>
      <c r="B205" s="134" t="str">
        <f t="shared" ref="B205:B268" ca="1" si="9">IF(C205="","",A205)</f>
        <v/>
      </c>
      <c r="C205" s="109" t="str">
        <f t="shared" ref="C205:C268" ca="1" si="10">IF(ISERROR(OFFSET($C$713,MATCH(A205,$F$714:$F$1320,0),0)),"",OFFSET($C$713,MATCH(A205,$F$714:$F$1320,0),0))</f>
        <v/>
      </c>
      <c r="D205" s="101" t="str">
        <f ca="1">IF(ISERROR(OFFSET('HARGA SATUAN'!$D$6,MATCH(C205,'HARGA SATUAN'!$C$7:$C$1492,0),0)),"",OFFSET('HARGA SATUAN'!$D$6,MATCH(C205,'HARGA SATUAN'!$C$7:$C$1492,0),0))</f>
        <v/>
      </c>
      <c r="E205" s="101">
        <f ca="1">IF(B205="+","Unit",IF(ISERROR(OFFSET('HARGA SATUAN'!$E$6,MATCH(C205,'HARGA SATUAN'!$C$7:$C$1492,0),0)),"",OFFSET('HARGA SATUAN'!$E$6,MATCH(C205,'HARGA SATUAN'!$C$7:$C$1492,0),0)))</f>
        <v>0</v>
      </c>
      <c r="F205" s="138" t="str">
        <f t="shared" ref="F205:F268" ca="1" si="11">IF(ISERROR(OFFSET($D$713,MATCH(A205,$F$714:$F$1320,0),0)),"",OFFSET($D$713,MATCH(A205,$F$714:$F$1320,0),0))</f>
        <v/>
      </c>
      <c r="G205" s="41">
        <f ca="1">IF(ISERROR(OFFSET('HARGA SATUAN'!$I$6,MATCH(C205,'HARGA SATUAN'!$C$7:$C$1492,0),0)),"",OFFSET('HARGA SATUAN'!$I$6,MATCH(C205,'HARGA SATUAN'!$C$7:$C$1492,0),0))</f>
        <v>0</v>
      </c>
      <c r="H205" s="136" t="str">
        <f ca="1">IF(B205="","",#REF!)</f>
        <v/>
      </c>
      <c r="I205" s="136" t="str">
        <f ca="1">IF(B205="","",#REF!)</f>
        <v/>
      </c>
      <c r="J205" s="136" t="str">
        <f ca="1">IF(B205="","",#REF!)</f>
        <v/>
      </c>
      <c r="K205" s="136" t="str">
        <f ca="1">IF(B205="","",#REF!)</f>
        <v/>
      </c>
      <c r="L205" s="136" t="str">
        <f ca="1">IF(C205="","",#REF!)</f>
        <v/>
      </c>
    </row>
    <row r="206" spans="1:12">
      <c r="A206" s="112">
        <v>195</v>
      </c>
      <c r="B206" s="134" t="str">
        <f t="shared" ca="1" si="9"/>
        <v/>
      </c>
      <c r="C206" s="109" t="str">
        <f t="shared" ca="1" si="10"/>
        <v/>
      </c>
      <c r="D206" s="101" t="str">
        <f ca="1">IF(ISERROR(OFFSET('HARGA SATUAN'!$D$6,MATCH(C206,'HARGA SATUAN'!$C$7:$C$1492,0),0)),"",OFFSET('HARGA SATUAN'!$D$6,MATCH(C206,'HARGA SATUAN'!$C$7:$C$1492,0),0))</f>
        <v/>
      </c>
      <c r="E206" s="101">
        <f ca="1">IF(B206="+","Unit",IF(ISERROR(OFFSET('HARGA SATUAN'!$E$6,MATCH(C206,'HARGA SATUAN'!$C$7:$C$1492,0),0)),"",OFFSET('HARGA SATUAN'!$E$6,MATCH(C206,'HARGA SATUAN'!$C$7:$C$1492,0),0)))</f>
        <v>0</v>
      </c>
      <c r="F206" s="138" t="str">
        <f t="shared" ca="1" si="11"/>
        <v/>
      </c>
      <c r="G206" s="41">
        <f ca="1">IF(ISERROR(OFFSET('HARGA SATUAN'!$I$6,MATCH(C206,'HARGA SATUAN'!$C$7:$C$1492,0),0)),"",OFFSET('HARGA SATUAN'!$I$6,MATCH(C206,'HARGA SATUAN'!$C$7:$C$1492,0),0))</f>
        <v>0</v>
      </c>
      <c r="H206" s="136" t="str">
        <f ca="1">IF(B206="","",#REF!)</f>
        <v/>
      </c>
      <c r="I206" s="136" t="str">
        <f ca="1">IF(B206="","",#REF!)</f>
        <v/>
      </c>
      <c r="J206" s="136" t="str">
        <f ca="1">IF(B206="","",#REF!)</f>
        <v/>
      </c>
      <c r="K206" s="136" t="str">
        <f ca="1">IF(B206="","",#REF!)</f>
        <v/>
      </c>
      <c r="L206" s="136" t="str">
        <f ca="1">IF(C206="","",#REF!)</f>
        <v/>
      </c>
    </row>
    <row r="207" spans="1:12">
      <c r="A207" s="112">
        <v>196</v>
      </c>
      <c r="B207" s="134" t="str">
        <f t="shared" ca="1" si="9"/>
        <v/>
      </c>
      <c r="C207" s="109" t="str">
        <f t="shared" ca="1" si="10"/>
        <v/>
      </c>
      <c r="D207" s="101" t="str">
        <f ca="1">IF(ISERROR(OFFSET('HARGA SATUAN'!$D$6,MATCH(C207,'HARGA SATUAN'!$C$7:$C$1492,0),0)),"",OFFSET('HARGA SATUAN'!$D$6,MATCH(C207,'HARGA SATUAN'!$C$7:$C$1492,0),0))</f>
        <v/>
      </c>
      <c r="E207" s="101">
        <f ca="1">IF(B207="+","Unit",IF(ISERROR(OFFSET('HARGA SATUAN'!$E$6,MATCH(C207,'HARGA SATUAN'!$C$7:$C$1492,0),0)),"",OFFSET('HARGA SATUAN'!$E$6,MATCH(C207,'HARGA SATUAN'!$C$7:$C$1492,0),0)))</f>
        <v>0</v>
      </c>
      <c r="F207" s="138" t="str">
        <f t="shared" ca="1" si="11"/>
        <v/>
      </c>
      <c r="G207" s="41">
        <f ca="1">IF(ISERROR(OFFSET('HARGA SATUAN'!$I$6,MATCH(C207,'HARGA SATUAN'!$C$7:$C$1492,0),0)),"",OFFSET('HARGA SATUAN'!$I$6,MATCH(C207,'HARGA SATUAN'!$C$7:$C$1492,0),0))</f>
        <v>0</v>
      </c>
      <c r="H207" s="136" t="str">
        <f ca="1">IF(B207="","",#REF!)</f>
        <v/>
      </c>
      <c r="I207" s="136" t="str">
        <f ca="1">IF(B207="","",#REF!)</f>
        <v/>
      </c>
      <c r="J207" s="136" t="str">
        <f ca="1">IF(B207="","",#REF!)</f>
        <v/>
      </c>
      <c r="K207" s="136" t="str">
        <f ca="1">IF(B207="","",#REF!)</f>
        <v/>
      </c>
      <c r="L207" s="136" t="str">
        <f ca="1">IF(C207="","",#REF!)</f>
        <v/>
      </c>
    </row>
    <row r="208" spans="1:12">
      <c r="A208" s="112">
        <v>197</v>
      </c>
      <c r="B208" s="134" t="str">
        <f t="shared" ca="1" si="9"/>
        <v/>
      </c>
      <c r="C208" s="109" t="str">
        <f t="shared" ca="1" si="10"/>
        <v/>
      </c>
      <c r="D208" s="101" t="str">
        <f ca="1">IF(ISERROR(OFFSET('HARGA SATUAN'!$D$6,MATCH(C208,'HARGA SATUAN'!$C$7:$C$1492,0),0)),"",OFFSET('HARGA SATUAN'!$D$6,MATCH(C208,'HARGA SATUAN'!$C$7:$C$1492,0),0))</f>
        <v/>
      </c>
      <c r="E208" s="101">
        <f ca="1">IF(B208="+","Unit",IF(ISERROR(OFFSET('HARGA SATUAN'!$E$6,MATCH(C208,'HARGA SATUAN'!$C$7:$C$1492,0),0)),"",OFFSET('HARGA SATUAN'!$E$6,MATCH(C208,'HARGA SATUAN'!$C$7:$C$1492,0),0)))</f>
        <v>0</v>
      </c>
      <c r="F208" s="138" t="str">
        <f t="shared" ca="1" si="11"/>
        <v/>
      </c>
      <c r="G208" s="41">
        <f ca="1">IF(ISERROR(OFFSET('HARGA SATUAN'!$I$6,MATCH(C208,'HARGA SATUAN'!$C$7:$C$1492,0),0)),"",OFFSET('HARGA SATUAN'!$I$6,MATCH(C208,'HARGA SATUAN'!$C$7:$C$1492,0),0))</f>
        <v>0</v>
      </c>
      <c r="H208" s="136" t="str">
        <f ca="1">IF(B208="","",#REF!)</f>
        <v/>
      </c>
      <c r="I208" s="136" t="str">
        <f ca="1">IF(B208="","",#REF!)</f>
        <v/>
      </c>
      <c r="J208" s="136" t="str">
        <f ca="1">IF(B208="","",#REF!)</f>
        <v/>
      </c>
      <c r="K208" s="136" t="str">
        <f ca="1">IF(B208="","",#REF!)</f>
        <v/>
      </c>
      <c r="L208" s="136" t="str">
        <f ca="1">IF(C208="","",#REF!)</f>
        <v/>
      </c>
    </row>
    <row r="209" spans="1:12">
      <c r="A209" s="112">
        <v>198</v>
      </c>
      <c r="B209" s="134" t="str">
        <f t="shared" ca="1" si="9"/>
        <v/>
      </c>
      <c r="C209" s="109" t="str">
        <f t="shared" ca="1" si="10"/>
        <v/>
      </c>
      <c r="D209" s="101" t="str">
        <f ca="1">IF(ISERROR(OFFSET('HARGA SATUAN'!$D$6,MATCH(C209,'HARGA SATUAN'!$C$7:$C$1492,0),0)),"",OFFSET('HARGA SATUAN'!$D$6,MATCH(C209,'HARGA SATUAN'!$C$7:$C$1492,0),0))</f>
        <v/>
      </c>
      <c r="E209" s="101">
        <f ca="1">IF(B209="+","Unit",IF(ISERROR(OFFSET('HARGA SATUAN'!$E$6,MATCH(C209,'HARGA SATUAN'!$C$7:$C$1492,0),0)),"",OFFSET('HARGA SATUAN'!$E$6,MATCH(C209,'HARGA SATUAN'!$C$7:$C$1492,0),0)))</f>
        <v>0</v>
      </c>
      <c r="F209" s="138" t="str">
        <f t="shared" ca="1" si="11"/>
        <v/>
      </c>
      <c r="G209" s="41">
        <f ca="1">IF(ISERROR(OFFSET('HARGA SATUAN'!$I$6,MATCH(C209,'HARGA SATUAN'!$C$7:$C$1492,0),0)),"",OFFSET('HARGA SATUAN'!$I$6,MATCH(C209,'HARGA SATUAN'!$C$7:$C$1492,0),0))</f>
        <v>0</v>
      </c>
      <c r="H209" s="136" t="str">
        <f ca="1">IF(B209="","",#REF!)</f>
        <v/>
      </c>
      <c r="I209" s="136" t="str">
        <f ca="1">IF(B209="","",#REF!)</f>
        <v/>
      </c>
      <c r="J209" s="136" t="str">
        <f ca="1">IF(B209="","",#REF!)</f>
        <v/>
      </c>
      <c r="K209" s="136" t="str">
        <f ca="1">IF(B209="","",#REF!)</f>
        <v/>
      </c>
      <c r="L209" s="136" t="str">
        <f ca="1">IF(C209="","",#REF!)</f>
        <v/>
      </c>
    </row>
    <row r="210" spans="1:12">
      <c r="A210" s="112">
        <v>199</v>
      </c>
      <c r="B210" s="134" t="str">
        <f t="shared" ca="1" si="9"/>
        <v/>
      </c>
      <c r="C210" s="109" t="str">
        <f t="shared" ca="1" si="10"/>
        <v/>
      </c>
      <c r="D210" s="101" t="str">
        <f ca="1">IF(ISERROR(OFFSET('HARGA SATUAN'!$D$6,MATCH(C210,'HARGA SATUAN'!$C$7:$C$1492,0),0)),"",OFFSET('HARGA SATUAN'!$D$6,MATCH(C210,'HARGA SATUAN'!$C$7:$C$1492,0),0))</f>
        <v/>
      </c>
      <c r="E210" s="101">
        <f ca="1">IF(B210="+","Unit",IF(ISERROR(OFFSET('HARGA SATUAN'!$E$6,MATCH(C210,'HARGA SATUAN'!$C$7:$C$1492,0),0)),"",OFFSET('HARGA SATUAN'!$E$6,MATCH(C210,'HARGA SATUAN'!$C$7:$C$1492,0),0)))</f>
        <v>0</v>
      </c>
      <c r="F210" s="138" t="str">
        <f t="shared" ca="1" si="11"/>
        <v/>
      </c>
      <c r="G210" s="41">
        <f ca="1">IF(ISERROR(OFFSET('HARGA SATUAN'!$I$6,MATCH(C210,'HARGA SATUAN'!$C$7:$C$1492,0),0)),"",OFFSET('HARGA SATUAN'!$I$6,MATCH(C210,'HARGA SATUAN'!$C$7:$C$1492,0),0))</f>
        <v>0</v>
      </c>
      <c r="H210" s="136" t="str">
        <f ca="1">IF(B210="","",#REF!)</f>
        <v/>
      </c>
      <c r="I210" s="136" t="str">
        <f ca="1">IF(B210="","",#REF!)</f>
        <v/>
      </c>
      <c r="J210" s="136" t="str">
        <f ca="1">IF(B210="","",#REF!)</f>
        <v/>
      </c>
      <c r="K210" s="136" t="str">
        <f ca="1">IF(B210="","",#REF!)</f>
        <v/>
      </c>
      <c r="L210" s="136" t="str">
        <f ca="1">IF(C210="","",#REF!)</f>
        <v/>
      </c>
    </row>
    <row r="211" spans="1:12">
      <c r="A211" s="112">
        <v>200</v>
      </c>
      <c r="B211" s="134" t="str">
        <f t="shared" ca="1" si="9"/>
        <v/>
      </c>
      <c r="C211" s="109" t="str">
        <f t="shared" ca="1" si="10"/>
        <v/>
      </c>
      <c r="D211" s="101" t="str">
        <f ca="1">IF(ISERROR(OFFSET('HARGA SATUAN'!$D$6,MATCH(C211,'HARGA SATUAN'!$C$7:$C$1492,0),0)),"",OFFSET('HARGA SATUAN'!$D$6,MATCH(C211,'HARGA SATUAN'!$C$7:$C$1492,0),0))</f>
        <v/>
      </c>
      <c r="E211" s="101">
        <f ca="1">IF(B211="+","Unit",IF(ISERROR(OFFSET('HARGA SATUAN'!$E$6,MATCH(C211,'HARGA SATUAN'!$C$7:$C$1492,0),0)),"",OFFSET('HARGA SATUAN'!$E$6,MATCH(C211,'HARGA SATUAN'!$C$7:$C$1492,0),0)))</f>
        <v>0</v>
      </c>
      <c r="F211" s="138" t="str">
        <f t="shared" ca="1" si="11"/>
        <v/>
      </c>
      <c r="G211" s="41">
        <f ca="1">IF(ISERROR(OFFSET('HARGA SATUAN'!$I$6,MATCH(C211,'HARGA SATUAN'!$C$7:$C$1492,0),0)),"",OFFSET('HARGA SATUAN'!$I$6,MATCH(C211,'HARGA SATUAN'!$C$7:$C$1492,0),0))</f>
        <v>0</v>
      </c>
      <c r="H211" s="136" t="str">
        <f ca="1">IF(B211="","",#REF!)</f>
        <v/>
      </c>
      <c r="I211" s="136" t="str">
        <f ca="1">IF(B211="","",#REF!)</f>
        <v/>
      </c>
      <c r="J211" s="136" t="str">
        <f ca="1">IF(B211="","",#REF!)</f>
        <v/>
      </c>
      <c r="K211" s="136" t="str">
        <f ca="1">IF(B211="","",#REF!)</f>
        <v/>
      </c>
      <c r="L211" s="136" t="str">
        <f ca="1">IF(C211="","",#REF!)</f>
        <v/>
      </c>
    </row>
    <row r="212" spans="1:12">
      <c r="A212" s="112">
        <v>201</v>
      </c>
      <c r="B212" s="134" t="str">
        <f t="shared" ca="1" si="9"/>
        <v/>
      </c>
      <c r="C212" s="109" t="str">
        <f t="shared" ca="1" si="10"/>
        <v/>
      </c>
      <c r="D212" s="101" t="str">
        <f ca="1">IF(ISERROR(OFFSET('HARGA SATUAN'!$D$6,MATCH(C212,'HARGA SATUAN'!$C$7:$C$1492,0),0)),"",OFFSET('HARGA SATUAN'!$D$6,MATCH(C212,'HARGA SATUAN'!$C$7:$C$1492,0),0))</f>
        <v/>
      </c>
      <c r="E212" s="101">
        <f ca="1">IF(B212="+","Unit",IF(ISERROR(OFFSET('HARGA SATUAN'!$E$6,MATCH(C212,'HARGA SATUAN'!$C$7:$C$1492,0),0)),"",OFFSET('HARGA SATUAN'!$E$6,MATCH(C212,'HARGA SATUAN'!$C$7:$C$1492,0),0)))</f>
        <v>0</v>
      </c>
      <c r="F212" s="138" t="str">
        <f t="shared" ca="1" si="11"/>
        <v/>
      </c>
      <c r="G212" s="41">
        <f ca="1">IF(ISERROR(OFFSET('HARGA SATUAN'!$I$6,MATCH(C212,'HARGA SATUAN'!$C$7:$C$1492,0),0)),"",OFFSET('HARGA SATUAN'!$I$6,MATCH(C212,'HARGA SATUAN'!$C$7:$C$1492,0),0))</f>
        <v>0</v>
      </c>
      <c r="H212" s="136" t="str">
        <f ca="1">IF(B212="","",#REF!)</f>
        <v/>
      </c>
      <c r="I212" s="136" t="str">
        <f ca="1">IF(B212="","",#REF!)</f>
        <v/>
      </c>
      <c r="J212" s="136" t="str">
        <f ca="1">IF(B212="","",#REF!)</f>
        <v/>
      </c>
      <c r="K212" s="136" t="str">
        <f ca="1">IF(B212="","",#REF!)</f>
        <v/>
      </c>
      <c r="L212" s="136" t="str">
        <f ca="1">IF(C212="","",#REF!)</f>
        <v/>
      </c>
    </row>
    <row r="213" spans="1:12">
      <c r="A213" s="112">
        <v>202</v>
      </c>
      <c r="B213" s="134" t="str">
        <f t="shared" ca="1" si="9"/>
        <v/>
      </c>
      <c r="C213" s="109" t="str">
        <f t="shared" ca="1" si="10"/>
        <v/>
      </c>
      <c r="D213" s="101" t="str">
        <f ca="1">IF(ISERROR(OFFSET('HARGA SATUAN'!$D$6,MATCH(C213,'HARGA SATUAN'!$C$7:$C$1492,0),0)),"",OFFSET('HARGA SATUAN'!$D$6,MATCH(C213,'HARGA SATUAN'!$C$7:$C$1492,0),0))</f>
        <v/>
      </c>
      <c r="E213" s="101">
        <f ca="1">IF(B213="+","Unit",IF(ISERROR(OFFSET('HARGA SATUAN'!$E$6,MATCH(C213,'HARGA SATUAN'!$C$7:$C$1492,0),0)),"",OFFSET('HARGA SATUAN'!$E$6,MATCH(C213,'HARGA SATUAN'!$C$7:$C$1492,0),0)))</f>
        <v>0</v>
      </c>
      <c r="F213" s="138" t="str">
        <f t="shared" ca="1" si="11"/>
        <v/>
      </c>
      <c r="G213" s="41">
        <f ca="1">IF(ISERROR(OFFSET('HARGA SATUAN'!$I$6,MATCH(C213,'HARGA SATUAN'!$C$7:$C$1492,0),0)),"",OFFSET('HARGA SATUAN'!$I$6,MATCH(C213,'HARGA SATUAN'!$C$7:$C$1492,0),0))</f>
        <v>0</v>
      </c>
      <c r="H213" s="136" t="str">
        <f ca="1">IF(B213="","",#REF!)</f>
        <v/>
      </c>
      <c r="I213" s="136" t="str">
        <f ca="1">IF(B213="","",#REF!)</f>
        <v/>
      </c>
      <c r="J213" s="136" t="str">
        <f ca="1">IF(B213="","",#REF!)</f>
        <v/>
      </c>
      <c r="K213" s="136" t="str">
        <f ca="1">IF(B213="","",#REF!)</f>
        <v/>
      </c>
      <c r="L213" s="136" t="str">
        <f ca="1">IF(C213="","",#REF!)</f>
        <v/>
      </c>
    </row>
    <row r="214" spans="1:12">
      <c r="A214" s="112">
        <v>203</v>
      </c>
      <c r="B214" s="134" t="str">
        <f t="shared" ca="1" si="9"/>
        <v/>
      </c>
      <c r="C214" s="109" t="str">
        <f t="shared" ca="1" si="10"/>
        <v/>
      </c>
      <c r="D214" s="101" t="str">
        <f ca="1">IF(ISERROR(OFFSET('HARGA SATUAN'!$D$6,MATCH(C214,'HARGA SATUAN'!$C$7:$C$1492,0),0)),"",OFFSET('HARGA SATUAN'!$D$6,MATCH(C214,'HARGA SATUAN'!$C$7:$C$1492,0),0))</f>
        <v/>
      </c>
      <c r="E214" s="101">
        <f ca="1">IF(B214="+","Unit",IF(ISERROR(OFFSET('HARGA SATUAN'!$E$6,MATCH(C214,'HARGA SATUAN'!$C$7:$C$1492,0),0)),"",OFFSET('HARGA SATUAN'!$E$6,MATCH(C214,'HARGA SATUAN'!$C$7:$C$1492,0),0)))</f>
        <v>0</v>
      </c>
      <c r="F214" s="138" t="str">
        <f t="shared" ca="1" si="11"/>
        <v/>
      </c>
      <c r="G214" s="41">
        <f ca="1">IF(ISERROR(OFFSET('HARGA SATUAN'!$I$6,MATCH(C214,'HARGA SATUAN'!$C$7:$C$1492,0),0)),"",OFFSET('HARGA SATUAN'!$I$6,MATCH(C214,'HARGA SATUAN'!$C$7:$C$1492,0),0))</f>
        <v>0</v>
      </c>
      <c r="H214" s="136" t="str">
        <f ca="1">IF(B214="","",#REF!)</f>
        <v/>
      </c>
      <c r="I214" s="136" t="str">
        <f ca="1">IF(B214="","",#REF!)</f>
        <v/>
      </c>
      <c r="J214" s="136" t="str">
        <f ca="1">IF(B214="","",#REF!)</f>
        <v/>
      </c>
      <c r="K214" s="136" t="str">
        <f ca="1">IF(B214="","",#REF!)</f>
        <v/>
      </c>
      <c r="L214" s="136" t="str">
        <f ca="1">IF(C214="","",#REF!)</f>
        <v/>
      </c>
    </row>
    <row r="215" spans="1:12">
      <c r="A215" s="112">
        <v>204</v>
      </c>
      <c r="B215" s="134" t="str">
        <f t="shared" ca="1" si="9"/>
        <v/>
      </c>
      <c r="C215" s="109" t="str">
        <f t="shared" ca="1" si="10"/>
        <v/>
      </c>
      <c r="D215" s="101" t="str">
        <f ca="1">IF(ISERROR(OFFSET('HARGA SATUAN'!$D$6,MATCH(C215,'HARGA SATUAN'!$C$7:$C$1492,0),0)),"",OFFSET('HARGA SATUAN'!$D$6,MATCH(C215,'HARGA SATUAN'!$C$7:$C$1492,0),0))</f>
        <v/>
      </c>
      <c r="E215" s="101">
        <f ca="1">IF(B215="+","Unit",IF(ISERROR(OFFSET('HARGA SATUAN'!$E$6,MATCH(C215,'HARGA SATUAN'!$C$7:$C$1492,0),0)),"",OFFSET('HARGA SATUAN'!$E$6,MATCH(C215,'HARGA SATUAN'!$C$7:$C$1492,0),0)))</f>
        <v>0</v>
      </c>
      <c r="F215" s="138" t="str">
        <f t="shared" ca="1" si="11"/>
        <v/>
      </c>
      <c r="G215" s="41">
        <f ca="1">IF(ISERROR(OFFSET('HARGA SATUAN'!$I$6,MATCH(C215,'HARGA SATUAN'!$C$7:$C$1492,0),0)),"",OFFSET('HARGA SATUAN'!$I$6,MATCH(C215,'HARGA SATUAN'!$C$7:$C$1492,0),0))</f>
        <v>0</v>
      </c>
      <c r="H215" s="136" t="str">
        <f ca="1">IF(B215="","",#REF!)</f>
        <v/>
      </c>
      <c r="I215" s="136" t="str">
        <f ca="1">IF(B215="","",#REF!)</f>
        <v/>
      </c>
      <c r="J215" s="136" t="str">
        <f ca="1">IF(B215="","",#REF!)</f>
        <v/>
      </c>
      <c r="K215" s="136" t="str">
        <f ca="1">IF(B215="","",#REF!)</f>
        <v/>
      </c>
      <c r="L215" s="136" t="str">
        <f ca="1">IF(C215="","",#REF!)</f>
        <v/>
      </c>
    </row>
    <row r="216" spans="1:12">
      <c r="A216" s="112">
        <v>205</v>
      </c>
      <c r="B216" s="134" t="str">
        <f t="shared" ca="1" si="9"/>
        <v/>
      </c>
      <c r="C216" s="109" t="str">
        <f t="shared" ca="1" si="10"/>
        <v/>
      </c>
      <c r="D216" s="101" t="str">
        <f ca="1">IF(ISERROR(OFFSET('HARGA SATUAN'!$D$6,MATCH(C216,'HARGA SATUAN'!$C$7:$C$1492,0),0)),"",OFFSET('HARGA SATUAN'!$D$6,MATCH(C216,'HARGA SATUAN'!$C$7:$C$1492,0),0))</f>
        <v/>
      </c>
      <c r="E216" s="101">
        <f ca="1">IF(B216="+","Unit",IF(ISERROR(OFFSET('HARGA SATUAN'!$E$6,MATCH(C216,'HARGA SATUAN'!$C$7:$C$1492,0),0)),"",OFFSET('HARGA SATUAN'!$E$6,MATCH(C216,'HARGA SATUAN'!$C$7:$C$1492,0),0)))</f>
        <v>0</v>
      </c>
      <c r="F216" s="138" t="str">
        <f t="shared" ca="1" si="11"/>
        <v/>
      </c>
      <c r="G216" s="41">
        <f ca="1">IF(ISERROR(OFFSET('HARGA SATUAN'!$I$6,MATCH(C216,'HARGA SATUAN'!$C$7:$C$1492,0),0)),"",OFFSET('HARGA SATUAN'!$I$6,MATCH(C216,'HARGA SATUAN'!$C$7:$C$1492,0),0))</f>
        <v>0</v>
      </c>
      <c r="H216" s="136" t="str">
        <f ca="1">IF(B216="","",#REF!)</f>
        <v/>
      </c>
      <c r="I216" s="136" t="str">
        <f ca="1">IF(B216="","",#REF!)</f>
        <v/>
      </c>
      <c r="J216" s="136" t="str">
        <f ca="1">IF(B216="","",#REF!)</f>
        <v/>
      </c>
      <c r="K216" s="136" t="str">
        <f ca="1">IF(B216="","",#REF!)</f>
        <v/>
      </c>
      <c r="L216" s="136" t="str">
        <f ca="1">IF(C216="","",#REF!)</f>
        <v/>
      </c>
    </row>
    <row r="217" spans="1:12">
      <c r="A217" s="112">
        <v>206</v>
      </c>
      <c r="B217" s="134" t="str">
        <f t="shared" ca="1" si="9"/>
        <v/>
      </c>
      <c r="C217" s="109" t="str">
        <f t="shared" ca="1" si="10"/>
        <v/>
      </c>
      <c r="D217" s="101" t="str">
        <f ca="1">IF(ISERROR(OFFSET('HARGA SATUAN'!$D$6,MATCH(C217,'HARGA SATUAN'!$C$7:$C$1492,0),0)),"",OFFSET('HARGA SATUAN'!$D$6,MATCH(C217,'HARGA SATUAN'!$C$7:$C$1492,0),0))</f>
        <v/>
      </c>
      <c r="E217" s="101">
        <f ca="1">IF(B217="+","Unit",IF(ISERROR(OFFSET('HARGA SATUAN'!$E$6,MATCH(C217,'HARGA SATUAN'!$C$7:$C$1492,0),0)),"",OFFSET('HARGA SATUAN'!$E$6,MATCH(C217,'HARGA SATUAN'!$C$7:$C$1492,0),0)))</f>
        <v>0</v>
      </c>
      <c r="F217" s="138" t="str">
        <f t="shared" ca="1" si="11"/>
        <v/>
      </c>
      <c r="G217" s="41">
        <f ca="1">IF(ISERROR(OFFSET('HARGA SATUAN'!$I$6,MATCH(C217,'HARGA SATUAN'!$C$7:$C$1492,0),0)),"",OFFSET('HARGA SATUAN'!$I$6,MATCH(C217,'HARGA SATUAN'!$C$7:$C$1492,0),0))</f>
        <v>0</v>
      </c>
      <c r="H217" s="136" t="str">
        <f ca="1">IF(B217="","",#REF!)</f>
        <v/>
      </c>
      <c r="I217" s="136" t="str">
        <f ca="1">IF(B217="","",#REF!)</f>
        <v/>
      </c>
      <c r="J217" s="136" t="str">
        <f ca="1">IF(B217="","",#REF!)</f>
        <v/>
      </c>
      <c r="K217" s="136" t="str">
        <f ca="1">IF(B217="","",#REF!)</f>
        <v/>
      </c>
      <c r="L217" s="136" t="str">
        <f ca="1">IF(C217="","",#REF!)</f>
        <v/>
      </c>
    </row>
    <row r="218" spans="1:12">
      <c r="A218" s="112">
        <v>207</v>
      </c>
      <c r="B218" s="134" t="str">
        <f t="shared" ca="1" si="9"/>
        <v/>
      </c>
      <c r="C218" s="109" t="str">
        <f t="shared" ca="1" si="10"/>
        <v/>
      </c>
      <c r="D218" s="101" t="str">
        <f ca="1">IF(ISERROR(OFFSET('HARGA SATUAN'!$D$6,MATCH(C218,'HARGA SATUAN'!$C$7:$C$1492,0),0)),"",OFFSET('HARGA SATUAN'!$D$6,MATCH(C218,'HARGA SATUAN'!$C$7:$C$1492,0),0))</f>
        <v/>
      </c>
      <c r="E218" s="101">
        <f ca="1">IF(B218="+","Unit",IF(ISERROR(OFFSET('HARGA SATUAN'!$E$6,MATCH(C218,'HARGA SATUAN'!$C$7:$C$1492,0),0)),"",OFFSET('HARGA SATUAN'!$E$6,MATCH(C218,'HARGA SATUAN'!$C$7:$C$1492,0),0)))</f>
        <v>0</v>
      </c>
      <c r="F218" s="138" t="str">
        <f t="shared" ca="1" si="11"/>
        <v/>
      </c>
      <c r="G218" s="41">
        <f ca="1">IF(ISERROR(OFFSET('HARGA SATUAN'!$I$6,MATCH(C218,'HARGA SATUAN'!$C$7:$C$1492,0),0)),"",OFFSET('HARGA SATUAN'!$I$6,MATCH(C218,'HARGA SATUAN'!$C$7:$C$1492,0),0))</f>
        <v>0</v>
      </c>
      <c r="H218" s="136" t="str">
        <f ca="1">IF(B218="","",#REF!)</f>
        <v/>
      </c>
      <c r="I218" s="136" t="str">
        <f ca="1">IF(B218="","",#REF!)</f>
        <v/>
      </c>
      <c r="J218" s="136" t="str">
        <f ca="1">IF(B218="","",#REF!)</f>
        <v/>
      </c>
      <c r="K218" s="136" t="str">
        <f ca="1">IF(B218="","",#REF!)</f>
        <v/>
      </c>
      <c r="L218" s="136" t="str">
        <f ca="1">IF(C218="","",#REF!)</f>
        <v/>
      </c>
    </row>
    <row r="219" spans="1:12">
      <c r="A219" s="112">
        <v>208</v>
      </c>
      <c r="B219" s="134" t="str">
        <f t="shared" ca="1" si="9"/>
        <v/>
      </c>
      <c r="C219" s="109" t="str">
        <f t="shared" ca="1" si="10"/>
        <v/>
      </c>
      <c r="D219" s="101" t="str">
        <f ca="1">IF(ISERROR(OFFSET('HARGA SATUAN'!$D$6,MATCH(C219,'HARGA SATUAN'!$C$7:$C$1492,0),0)),"",OFFSET('HARGA SATUAN'!$D$6,MATCH(C219,'HARGA SATUAN'!$C$7:$C$1492,0),0))</f>
        <v/>
      </c>
      <c r="E219" s="101">
        <f ca="1">IF(B219="+","Unit",IF(ISERROR(OFFSET('HARGA SATUAN'!$E$6,MATCH(C219,'HARGA SATUAN'!$C$7:$C$1492,0),0)),"",OFFSET('HARGA SATUAN'!$E$6,MATCH(C219,'HARGA SATUAN'!$C$7:$C$1492,0),0)))</f>
        <v>0</v>
      </c>
      <c r="F219" s="138" t="str">
        <f t="shared" ca="1" si="11"/>
        <v/>
      </c>
      <c r="G219" s="41">
        <f ca="1">IF(ISERROR(OFFSET('HARGA SATUAN'!$I$6,MATCH(C219,'HARGA SATUAN'!$C$7:$C$1492,0),0)),"",OFFSET('HARGA SATUAN'!$I$6,MATCH(C219,'HARGA SATUAN'!$C$7:$C$1492,0),0))</f>
        <v>0</v>
      </c>
      <c r="H219" s="136" t="str">
        <f ca="1">IF(B219="","",#REF!)</f>
        <v/>
      </c>
      <c r="I219" s="136" t="str">
        <f ca="1">IF(B219="","",#REF!)</f>
        <v/>
      </c>
      <c r="J219" s="136" t="str">
        <f ca="1">IF(B219="","",#REF!)</f>
        <v/>
      </c>
      <c r="K219" s="136" t="str">
        <f ca="1">IF(B219="","",#REF!)</f>
        <v/>
      </c>
      <c r="L219" s="136" t="str">
        <f ca="1">IF(C219="","",#REF!)</f>
        <v/>
      </c>
    </row>
    <row r="220" spans="1:12">
      <c r="A220" s="112">
        <v>209</v>
      </c>
      <c r="B220" s="134" t="str">
        <f t="shared" ca="1" si="9"/>
        <v/>
      </c>
      <c r="C220" s="109" t="str">
        <f t="shared" ca="1" si="10"/>
        <v/>
      </c>
      <c r="D220" s="101" t="str">
        <f ca="1">IF(ISERROR(OFFSET('HARGA SATUAN'!$D$6,MATCH(C220,'HARGA SATUAN'!$C$7:$C$1492,0),0)),"",OFFSET('HARGA SATUAN'!$D$6,MATCH(C220,'HARGA SATUAN'!$C$7:$C$1492,0),0))</f>
        <v/>
      </c>
      <c r="E220" s="101">
        <f ca="1">IF(B220="+","Unit",IF(ISERROR(OFFSET('HARGA SATUAN'!$E$6,MATCH(C220,'HARGA SATUAN'!$C$7:$C$1492,0),0)),"",OFFSET('HARGA SATUAN'!$E$6,MATCH(C220,'HARGA SATUAN'!$C$7:$C$1492,0),0)))</f>
        <v>0</v>
      </c>
      <c r="F220" s="138" t="str">
        <f t="shared" ca="1" si="11"/>
        <v/>
      </c>
      <c r="G220" s="41">
        <f ca="1">IF(ISERROR(OFFSET('HARGA SATUAN'!$I$6,MATCH(C220,'HARGA SATUAN'!$C$7:$C$1492,0),0)),"",OFFSET('HARGA SATUAN'!$I$6,MATCH(C220,'HARGA SATUAN'!$C$7:$C$1492,0),0))</f>
        <v>0</v>
      </c>
      <c r="H220" s="136" t="str">
        <f ca="1">IF(B220="","",#REF!)</f>
        <v/>
      </c>
      <c r="I220" s="136" t="str">
        <f ca="1">IF(B220="","",#REF!)</f>
        <v/>
      </c>
      <c r="J220" s="136" t="str">
        <f ca="1">IF(B220="","",#REF!)</f>
        <v/>
      </c>
      <c r="K220" s="136" t="str">
        <f ca="1">IF(B220="","",#REF!)</f>
        <v/>
      </c>
      <c r="L220" s="136" t="str">
        <f ca="1">IF(C220="","",#REF!)</f>
        <v/>
      </c>
    </row>
    <row r="221" spans="1:12">
      <c r="A221" s="112">
        <v>210</v>
      </c>
      <c r="B221" s="134" t="str">
        <f t="shared" ca="1" si="9"/>
        <v/>
      </c>
      <c r="C221" s="109" t="str">
        <f t="shared" ca="1" si="10"/>
        <v/>
      </c>
      <c r="D221" s="101" t="str">
        <f ca="1">IF(ISERROR(OFFSET('HARGA SATUAN'!$D$6,MATCH(C221,'HARGA SATUAN'!$C$7:$C$1492,0),0)),"",OFFSET('HARGA SATUAN'!$D$6,MATCH(C221,'HARGA SATUAN'!$C$7:$C$1492,0),0))</f>
        <v/>
      </c>
      <c r="E221" s="101">
        <f ca="1">IF(B221="+","Unit",IF(ISERROR(OFFSET('HARGA SATUAN'!$E$6,MATCH(C221,'HARGA SATUAN'!$C$7:$C$1492,0),0)),"",OFFSET('HARGA SATUAN'!$E$6,MATCH(C221,'HARGA SATUAN'!$C$7:$C$1492,0),0)))</f>
        <v>0</v>
      </c>
      <c r="F221" s="138" t="str">
        <f t="shared" ca="1" si="11"/>
        <v/>
      </c>
      <c r="G221" s="41">
        <f ca="1">IF(ISERROR(OFFSET('HARGA SATUAN'!$I$6,MATCH(C221,'HARGA SATUAN'!$C$7:$C$1492,0),0)),"",OFFSET('HARGA SATUAN'!$I$6,MATCH(C221,'HARGA SATUAN'!$C$7:$C$1492,0),0))</f>
        <v>0</v>
      </c>
      <c r="H221" s="136" t="str">
        <f ca="1">IF(B221="","",#REF!)</f>
        <v/>
      </c>
      <c r="I221" s="136" t="str">
        <f ca="1">IF(B221="","",#REF!)</f>
        <v/>
      </c>
      <c r="J221" s="136" t="str">
        <f ca="1">IF(B221="","",#REF!)</f>
        <v/>
      </c>
      <c r="K221" s="136" t="str">
        <f ca="1">IF(B221="","",#REF!)</f>
        <v/>
      </c>
      <c r="L221" s="136" t="str">
        <f ca="1">IF(C221="","",#REF!)</f>
        <v/>
      </c>
    </row>
    <row r="222" spans="1:12">
      <c r="A222" s="112">
        <v>211</v>
      </c>
      <c r="B222" s="134" t="str">
        <f t="shared" ca="1" si="9"/>
        <v/>
      </c>
      <c r="C222" s="109" t="str">
        <f t="shared" ca="1" si="10"/>
        <v/>
      </c>
      <c r="D222" s="101" t="str">
        <f ca="1">IF(ISERROR(OFFSET('HARGA SATUAN'!$D$6,MATCH(C222,'HARGA SATUAN'!$C$7:$C$1492,0),0)),"",OFFSET('HARGA SATUAN'!$D$6,MATCH(C222,'HARGA SATUAN'!$C$7:$C$1492,0),0))</f>
        <v/>
      </c>
      <c r="E222" s="101">
        <f ca="1">IF(B222="+","Unit",IF(ISERROR(OFFSET('HARGA SATUAN'!$E$6,MATCH(C222,'HARGA SATUAN'!$C$7:$C$1492,0),0)),"",OFFSET('HARGA SATUAN'!$E$6,MATCH(C222,'HARGA SATUAN'!$C$7:$C$1492,0),0)))</f>
        <v>0</v>
      </c>
      <c r="F222" s="138" t="str">
        <f t="shared" ca="1" si="11"/>
        <v/>
      </c>
      <c r="G222" s="41">
        <f ca="1">IF(ISERROR(OFFSET('HARGA SATUAN'!$I$6,MATCH(C222,'HARGA SATUAN'!$C$7:$C$1492,0),0)),"",OFFSET('HARGA SATUAN'!$I$6,MATCH(C222,'HARGA SATUAN'!$C$7:$C$1492,0),0))</f>
        <v>0</v>
      </c>
      <c r="H222" s="136" t="str">
        <f ca="1">IF(B222="","",#REF!)</f>
        <v/>
      </c>
      <c r="I222" s="136" t="str">
        <f ca="1">IF(B222="","",#REF!)</f>
        <v/>
      </c>
      <c r="J222" s="136" t="str">
        <f ca="1">IF(B222="","",#REF!)</f>
        <v/>
      </c>
      <c r="K222" s="136" t="str">
        <f ca="1">IF(B222="","",#REF!)</f>
        <v/>
      </c>
      <c r="L222" s="136" t="str">
        <f ca="1">IF(C222="","",#REF!)</f>
        <v/>
      </c>
    </row>
    <row r="223" spans="1:12">
      <c r="A223" s="112">
        <v>212</v>
      </c>
      <c r="B223" s="134" t="str">
        <f t="shared" ca="1" si="9"/>
        <v/>
      </c>
      <c r="C223" s="109" t="str">
        <f t="shared" ca="1" si="10"/>
        <v/>
      </c>
      <c r="D223" s="101" t="str">
        <f ca="1">IF(ISERROR(OFFSET('HARGA SATUAN'!$D$6,MATCH(C223,'HARGA SATUAN'!$C$7:$C$1492,0),0)),"",OFFSET('HARGA SATUAN'!$D$6,MATCH(C223,'HARGA SATUAN'!$C$7:$C$1492,0),0))</f>
        <v/>
      </c>
      <c r="E223" s="101">
        <f ca="1">IF(B223="+","Unit",IF(ISERROR(OFFSET('HARGA SATUAN'!$E$6,MATCH(C223,'HARGA SATUAN'!$C$7:$C$1492,0),0)),"",OFFSET('HARGA SATUAN'!$E$6,MATCH(C223,'HARGA SATUAN'!$C$7:$C$1492,0),0)))</f>
        <v>0</v>
      </c>
      <c r="F223" s="138" t="str">
        <f t="shared" ca="1" si="11"/>
        <v/>
      </c>
      <c r="G223" s="41">
        <f ca="1">IF(ISERROR(OFFSET('HARGA SATUAN'!$I$6,MATCH(C223,'HARGA SATUAN'!$C$7:$C$1492,0),0)),"",OFFSET('HARGA SATUAN'!$I$6,MATCH(C223,'HARGA SATUAN'!$C$7:$C$1492,0),0))</f>
        <v>0</v>
      </c>
      <c r="H223" s="136" t="str">
        <f ca="1">IF(B223="","",#REF!)</f>
        <v/>
      </c>
      <c r="I223" s="136" t="str">
        <f ca="1">IF(B223="","",#REF!)</f>
        <v/>
      </c>
      <c r="J223" s="136" t="str">
        <f ca="1">IF(B223="","",#REF!)</f>
        <v/>
      </c>
      <c r="K223" s="136" t="str">
        <f ca="1">IF(B223="","",#REF!)</f>
        <v/>
      </c>
      <c r="L223" s="136" t="str">
        <f ca="1">IF(C223="","",#REF!)</f>
        <v/>
      </c>
    </row>
    <row r="224" spans="1:12">
      <c r="A224" s="112">
        <v>213</v>
      </c>
      <c r="B224" s="134" t="str">
        <f t="shared" ca="1" si="9"/>
        <v/>
      </c>
      <c r="C224" s="109" t="str">
        <f t="shared" ca="1" si="10"/>
        <v/>
      </c>
      <c r="D224" s="101" t="str">
        <f ca="1">IF(ISERROR(OFFSET('HARGA SATUAN'!$D$6,MATCH(C224,'HARGA SATUAN'!$C$7:$C$1492,0),0)),"",OFFSET('HARGA SATUAN'!$D$6,MATCH(C224,'HARGA SATUAN'!$C$7:$C$1492,0),0))</f>
        <v/>
      </c>
      <c r="E224" s="101">
        <f ca="1">IF(B224="+","Unit",IF(ISERROR(OFFSET('HARGA SATUAN'!$E$6,MATCH(C224,'HARGA SATUAN'!$C$7:$C$1492,0),0)),"",OFFSET('HARGA SATUAN'!$E$6,MATCH(C224,'HARGA SATUAN'!$C$7:$C$1492,0),0)))</f>
        <v>0</v>
      </c>
      <c r="F224" s="138" t="str">
        <f t="shared" ca="1" si="11"/>
        <v/>
      </c>
      <c r="G224" s="41">
        <f ca="1">IF(ISERROR(OFFSET('HARGA SATUAN'!$I$6,MATCH(C224,'HARGA SATUAN'!$C$7:$C$1492,0),0)),"",OFFSET('HARGA SATUAN'!$I$6,MATCH(C224,'HARGA SATUAN'!$C$7:$C$1492,0),0))</f>
        <v>0</v>
      </c>
      <c r="H224" s="136" t="str">
        <f ca="1">IF(B224="","",#REF!)</f>
        <v/>
      </c>
      <c r="I224" s="136" t="str">
        <f ca="1">IF(B224="","",#REF!)</f>
        <v/>
      </c>
      <c r="J224" s="136" t="str">
        <f ca="1">IF(B224="","",#REF!)</f>
        <v/>
      </c>
      <c r="K224" s="136" t="str">
        <f ca="1">IF(B224="","",#REF!)</f>
        <v/>
      </c>
      <c r="L224" s="136" t="str">
        <f ca="1">IF(C224="","",#REF!)</f>
        <v/>
      </c>
    </row>
    <row r="225" spans="1:12">
      <c r="A225" s="112">
        <v>214</v>
      </c>
      <c r="B225" s="134" t="str">
        <f t="shared" ca="1" si="9"/>
        <v/>
      </c>
      <c r="C225" s="109" t="str">
        <f t="shared" ca="1" si="10"/>
        <v/>
      </c>
      <c r="D225" s="101" t="str">
        <f ca="1">IF(ISERROR(OFFSET('HARGA SATUAN'!$D$6,MATCH(C225,'HARGA SATUAN'!$C$7:$C$1492,0),0)),"",OFFSET('HARGA SATUAN'!$D$6,MATCH(C225,'HARGA SATUAN'!$C$7:$C$1492,0),0))</f>
        <v/>
      </c>
      <c r="E225" s="101">
        <f ca="1">IF(B225="+","Unit",IF(ISERROR(OFFSET('HARGA SATUAN'!$E$6,MATCH(C225,'HARGA SATUAN'!$C$7:$C$1492,0),0)),"",OFFSET('HARGA SATUAN'!$E$6,MATCH(C225,'HARGA SATUAN'!$C$7:$C$1492,0),0)))</f>
        <v>0</v>
      </c>
      <c r="F225" s="138" t="str">
        <f t="shared" ca="1" si="11"/>
        <v/>
      </c>
      <c r="G225" s="41">
        <f ca="1">IF(ISERROR(OFFSET('HARGA SATUAN'!$I$6,MATCH(C225,'HARGA SATUAN'!$C$7:$C$1492,0),0)),"",OFFSET('HARGA SATUAN'!$I$6,MATCH(C225,'HARGA SATUAN'!$C$7:$C$1492,0),0))</f>
        <v>0</v>
      </c>
      <c r="H225" s="136" t="str">
        <f ca="1">IF(B225="","",#REF!)</f>
        <v/>
      </c>
      <c r="I225" s="136" t="str">
        <f ca="1">IF(B225="","",#REF!)</f>
        <v/>
      </c>
      <c r="J225" s="136" t="str">
        <f ca="1">IF(B225="","",#REF!)</f>
        <v/>
      </c>
      <c r="K225" s="136" t="str">
        <f ca="1">IF(B225="","",#REF!)</f>
        <v/>
      </c>
      <c r="L225" s="136" t="str">
        <f ca="1">IF(C225="","",#REF!)</f>
        <v/>
      </c>
    </row>
    <row r="226" spans="1:12">
      <c r="A226" s="112">
        <v>215</v>
      </c>
      <c r="B226" s="134" t="str">
        <f t="shared" ca="1" si="9"/>
        <v/>
      </c>
      <c r="C226" s="109" t="str">
        <f t="shared" ca="1" si="10"/>
        <v/>
      </c>
      <c r="D226" s="101" t="str">
        <f ca="1">IF(ISERROR(OFFSET('HARGA SATUAN'!$D$6,MATCH(C226,'HARGA SATUAN'!$C$7:$C$1492,0),0)),"",OFFSET('HARGA SATUAN'!$D$6,MATCH(C226,'HARGA SATUAN'!$C$7:$C$1492,0),0))</f>
        <v/>
      </c>
      <c r="E226" s="101">
        <f ca="1">IF(B226="+","Unit",IF(ISERROR(OFFSET('HARGA SATUAN'!$E$6,MATCH(C226,'HARGA SATUAN'!$C$7:$C$1492,0),0)),"",OFFSET('HARGA SATUAN'!$E$6,MATCH(C226,'HARGA SATUAN'!$C$7:$C$1492,0),0)))</f>
        <v>0</v>
      </c>
      <c r="F226" s="138" t="str">
        <f t="shared" ca="1" si="11"/>
        <v/>
      </c>
      <c r="G226" s="41">
        <f ca="1">IF(ISERROR(OFFSET('HARGA SATUAN'!$I$6,MATCH(C226,'HARGA SATUAN'!$C$7:$C$1492,0),0)),"",OFFSET('HARGA SATUAN'!$I$6,MATCH(C226,'HARGA SATUAN'!$C$7:$C$1492,0),0))</f>
        <v>0</v>
      </c>
      <c r="H226" s="136" t="str">
        <f ca="1">IF(B226="","",#REF!)</f>
        <v/>
      </c>
      <c r="I226" s="136" t="str">
        <f ca="1">IF(B226="","",#REF!)</f>
        <v/>
      </c>
      <c r="J226" s="136" t="str">
        <f ca="1">IF(B226="","",#REF!)</f>
        <v/>
      </c>
      <c r="K226" s="136" t="str">
        <f ca="1">IF(B226="","",#REF!)</f>
        <v/>
      </c>
      <c r="L226" s="136" t="str">
        <f ca="1">IF(C226="","",#REF!)</f>
        <v/>
      </c>
    </row>
    <row r="227" spans="1:12">
      <c r="A227" s="112">
        <v>216</v>
      </c>
      <c r="B227" s="134" t="str">
        <f t="shared" ca="1" si="9"/>
        <v/>
      </c>
      <c r="C227" s="109" t="str">
        <f t="shared" ca="1" si="10"/>
        <v/>
      </c>
      <c r="D227" s="101" t="str">
        <f ca="1">IF(ISERROR(OFFSET('HARGA SATUAN'!$D$6,MATCH(C227,'HARGA SATUAN'!$C$7:$C$1492,0),0)),"",OFFSET('HARGA SATUAN'!$D$6,MATCH(C227,'HARGA SATUAN'!$C$7:$C$1492,0),0))</f>
        <v/>
      </c>
      <c r="E227" s="101">
        <f ca="1">IF(B227="+","Unit",IF(ISERROR(OFFSET('HARGA SATUAN'!$E$6,MATCH(C227,'HARGA SATUAN'!$C$7:$C$1492,0),0)),"",OFFSET('HARGA SATUAN'!$E$6,MATCH(C227,'HARGA SATUAN'!$C$7:$C$1492,0),0)))</f>
        <v>0</v>
      </c>
      <c r="F227" s="138" t="str">
        <f t="shared" ca="1" si="11"/>
        <v/>
      </c>
      <c r="G227" s="41">
        <f ca="1">IF(ISERROR(OFFSET('HARGA SATUAN'!$I$6,MATCH(C227,'HARGA SATUAN'!$C$7:$C$1492,0),0)),"",OFFSET('HARGA SATUAN'!$I$6,MATCH(C227,'HARGA SATUAN'!$C$7:$C$1492,0),0))</f>
        <v>0</v>
      </c>
      <c r="H227" s="136" t="str">
        <f ca="1">IF(B227="","",#REF!)</f>
        <v/>
      </c>
      <c r="I227" s="136" t="str">
        <f ca="1">IF(B227="","",#REF!)</f>
        <v/>
      </c>
      <c r="J227" s="136" t="str">
        <f ca="1">IF(B227="","",#REF!)</f>
        <v/>
      </c>
      <c r="K227" s="136" t="str">
        <f ca="1">IF(B227="","",#REF!)</f>
        <v/>
      </c>
      <c r="L227" s="136" t="str">
        <f ca="1">IF(C227="","",#REF!)</f>
        <v/>
      </c>
    </row>
    <row r="228" spans="1:12">
      <c r="A228" s="112">
        <v>217</v>
      </c>
      <c r="B228" s="134" t="str">
        <f t="shared" ca="1" si="9"/>
        <v/>
      </c>
      <c r="C228" s="109" t="str">
        <f t="shared" ca="1" si="10"/>
        <v/>
      </c>
      <c r="D228" s="101" t="str">
        <f ca="1">IF(ISERROR(OFFSET('HARGA SATUAN'!$D$6,MATCH(C228,'HARGA SATUAN'!$C$7:$C$1492,0),0)),"",OFFSET('HARGA SATUAN'!$D$6,MATCH(C228,'HARGA SATUAN'!$C$7:$C$1492,0),0))</f>
        <v/>
      </c>
      <c r="E228" s="101">
        <f ca="1">IF(B228="+","Unit",IF(ISERROR(OFFSET('HARGA SATUAN'!$E$6,MATCH(C228,'HARGA SATUAN'!$C$7:$C$1492,0),0)),"",OFFSET('HARGA SATUAN'!$E$6,MATCH(C228,'HARGA SATUAN'!$C$7:$C$1492,0),0)))</f>
        <v>0</v>
      </c>
      <c r="F228" s="138" t="str">
        <f t="shared" ca="1" si="11"/>
        <v/>
      </c>
      <c r="G228" s="41">
        <f ca="1">IF(ISERROR(OFFSET('HARGA SATUAN'!$I$6,MATCH(C228,'HARGA SATUAN'!$C$7:$C$1492,0),0)),"",OFFSET('HARGA SATUAN'!$I$6,MATCH(C228,'HARGA SATUAN'!$C$7:$C$1492,0),0))</f>
        <v>0</v>
      </c>
      <c r="H228" s="136" t="str">
        <f ca="1">IF(B228="","",#REF!)</f>
        <v/>
      </c>
      <c r="I228" s="136" t="str">
        <f ca="1">IF(B228="","",#REF!)</f>
        <v/>
      </c>
      <c r="J228" s="136" t="str">
        <f ca="1">IF(B228="","",#REF!)</f>
        <v/>
      </c>
      <c r="K228" s="136" t="str">
        <f ca="1">IF(B228="","",#REF!)</f>
        <v/>
      </c>
      <c r="L228" s="136" t="str">
        <f ca="1">IF(C228="","",#REF!)</f>
        <v/>
      </c>
    </row>
    <row r="229" spans="1:12">
      <c r="A229" s="112">
        <v>218</v>
      </c>
      <c r="B229" s="134" t="str">
        <f t="shared" ca="1" si="9"/>
        <v/>
      </c>
      <c r="C229" s="109" t="str">
        <f t="shared" ca="1" si="10"/>
        <v/>
      </c>
      <c r="D229" s="101" t="str">
        <f ca="1">IF(ISERROR(OFFSET('HARGA SATUAN'!$D$6,MATCH(C229,'HARGA SATUAN'!$C$7:$C$1492,0),0)),"",OFFSET('HARGA SATUAN'!$D$6,MATCH(C229,'HARGA SATUAN'!$C$7:$C$1492,0),0))</f>
        <v/>
      </c>
      <c r="E229" s="101">
        <f ca="1">IF(B229="+","Unit",IF(ISERROR(OFFSET('HARGA SATUAN'!$E$6,MATCH(C229,'HARGA SATUAN'!$C$7:$C$1492,0),0)),"",OFFSET('HARGA SATUAN'!$E$6,MATCH(C229,'HARGA SATUAN'!$C$7:$C$1492,0),0)))</f>
        <v>0</v>
      </c>
      <c r="F229" s="138" t="str">
        <f t="shared" ca="1" si="11"/>
        <v/>
      </c>
      <c r="G229" s="41">
        <f ca="1">IF(ISERROR(OFFSET('HARGA SATUAN'!$I$6,MATCH(C229,'HARGA SATUAN'!$C$7:$C$1492,0),0)),"",OFFSET('HARGA SATUAN'!$I$6,MATCH(C229,'HARGA SATUAN'!$C$7:$C$1492,0),0))</f>
        <v>0</v>
      </c>
      <c r="H229" s="136" t="str">
        <f ca="1">IF(B229="","",#REF!)</f>
        <v/>
      </c>
      <c r="I229" s="136" t="str">
        <f ca="1">IF(B229="","",#REF!)</f>
        <v/>
      </c>
      <c r="J229" s="136" t="str">
        <f ca="1">IF(B229="","",#REF!)</f>
        <v/>
      </c>
      <c r="K229" s="136" t="str">
        <f ca="1">IF(B229="","",#REF!)</f>
        <v/>
      </c>
      <c r="L229" s="136" t="str">
        <f ca="1">IF(C229="","",#REF!)</f>
        <v/>
      </c>
    </row>
    <row r="230" spans="1:12">
      <c r="A230" s="112">
        <v>219</v>
      </c>
      <c r="B230" s="134" t="str">
        <f t="shared" ca="1" si="9"/>
        <v/>
      </c>
      <c r="C230" s="109" t="str">
        <f t="shared" ca="1" si="10"/>
        <v/>
      </c>
      <c r="D230" s="101" t="str">
        <f ca="1">IF(ISERROR(OFFSET('HARGA SATUAN'!$D$6,MATCH(C230,'HARGA SATUAN'!$C$7:$C$1492,0),0)),"",OFFSET('HARGA SATUAN'!$D$6,MATCH(C230,'HARGA SATUAN'!$C$7:$C$1492,0),0))</f>
        <v/>
      </c>
      <c r="E230" s="101">
        <f ca="1">IF(B230="+","Unit",IF(ISERROR(OFFSET('HARGA SATUAN'!$E$6,MATCH(C230,'HARGA SATUAN'!$C$7:$C$1492,0),0)),"",OFFSET('HARGA SATUAN'!$E$6,MATCH(C230,'HARGA SATUAN'!$C$7:$C$1492,0),0)))</f>
        <v>0</v>
      </c>
      <c r="F230" s="138" t="str">
        <f t="shared" ca="1" si="11"/>
        <v/>
      </c>
      <c r="G230" s="41">
        <f ca="1">IF(ISERROR(OFFSET('HARGA SATUAN'!$I$6,MATCH(C230,'HARGA SATUAN'!$C$7:$C$1492,0),0)),"",OFFSET('HARGA SATUAN'!$I$6,MATCH(C230,'HARGA SATUAN'!$C$7:$C$1492,0),0))</f>
        <v>0</v>
      </c>
      <c r="H230" s="136" t="str">
        <f ca="1">IF(B230="","",#REF!)</f>
        <v/>
      </c>
      <c r="I230" s="136" t="str">
        <f ca="1">IF(B230="","",#REF!)</f>
        <v/>
      </c>
      <c r="J230" s="136" t="str">
        <f ca="1">IF(B230="","",#REF!)</f>
        <v/>
      </c>
      <c r="K230" s="136" t="str">
        <f ca="1">IF(B230="","",#REF!)</f>
        <v/>
      </c>
      <c r="L230" s="136" t="str">
        <f ca="1">IF(C230="","",#REF!)</f>
        <v/>
      </c>
    </row>
    <row r="231" spans="1:12">
      <c r="A231" s="112">
        <v>220</v>
      </c>
      <c r="B231" s="134" t="str">
        <f t="shared" ca="1" si="9"/>
        <v/>
      </c>
      <c r="C231" s="109" t="str">
        <f t="shared" ca="1" si="10"/>
        <v/>
      </c>
      <c r="D231" s="101" t="str">
        <f ca="1">IF(ISERROR(OFFSET('HARGA SATUAN'!$D$6,MATCH(C231,'HARGA SATUAN'!$C$7:$C$1492,0),0)),"",OFFSET('HARGA SATUAN'!$D$6,MATCH(C231,'HARGA SATUAN'!$C$7:$C$1492,0),0))</f>
        <v/>
      </c>
      <c r="E231" s="101">
        <f ca="1">IF(B231="+","Unit",IF(ISERROR(OFFSET('HARGA SATUAN'!$E$6,MATCH(C231,'HARGA SATUAN'!$C$7:$C$1492,0),0)),"",OFFSET('HARGA SATUAN'!$E$6,MATCH(C231,'HARGA SATUAN'!$C$7:$C$1492,0),0)))</f>
        <v>0</v>
      </c>
      <c r="F231" s="138" t="str">
        <f t="shared" ca="1" si="11"/>
        <v/>
      </c>
      <c r="G231" s="41">
        <f ca="1">IF(ISERROR(OFFSET('HARGA SATUAN'!$I$6,MATCH(C231,'HARGA SATUAN'!$C$7:$C$1492,0),0)),"",OFFSET('HARGA SATUAN'!$I$6,MATCH(C231,'HARGA SATUAN'!$C$7:$C$1492,0),0))</f>
        <v>0</v>
      </c>
      <c r="H231" s="136" t="str">
        <f ca="1">IF(B231="","",#REF!)</f>
        <v/>
      </c>
      <c r="I231" s="136" t="str">
        <f ca="1">IF(B231="","",#REF!)</f>
        <v/>
      </c>
      <c r="J231" s="136" t="str">
        <f ca="1">IF(B231="","",#REF!)</f>
        <v/>
      </c>
      <c r="K231" s="136" t="str">
        <f ca="1">IF(B231="","",#REF!)</f>
        <v/>
      </c>
      <c r="L231" s="136" t="str">
        <f ca="1">IF(C231="","",#REF!)</f>
        <v/>
      </c>
    </row>
    <row r="232" spans="1:12">
      <c r="A232" s="112">
        <v>221</v>
      </c>
      <c r="B232" s="134" t="str">
        <f t="shared" ca="1" si="9"/>
        <v/>
      </c>
      <c r="C232" s="109" t="str">
        <f t="shared" ca="1" si="10"/>
        <v/>
      </c>
      <c r="D232" s="101" t="str">
        <f ca="1">IF(ISERROR(OFFSET('HARGA SATUAN'!$D$6,MATCH(C232,'HARGA SATUAN'!$C$7:$C$1492,0),0)),"",OFFSET('HARGA SATUAN'!$D$6,MATCH(C232,'HARGA SATUAN'!$C$7:$C$1492,0),0))</f>
        <v/>
      </c>
      <c r="E232" s="101">
        <f ca="1">IF(B232="+","Unit",IF(ISERROR(OFFSET('HARGA SATUAN'!$E$6,MATCH(C232,'HARGA SATUAN'!$C$7:$C$1492,0),0)),"",OFFSET('HARGA SATUAN'!$E$6,MATCH(C232,'HARGA SATUAN'!$C$7:$C$1492,0),0)))</f>
        <v>0</v>
      </c>
      <c r="F232" s="138" t="str">
        <f t="shared" ca="1" si="11"/>
        <v/>
      </c>
      <c r="G232" s="41">
        <f ca="1">IF(ISERROR(OFFSET('HARGA SATUAN'!$I$6,MATCH(C232,'HARGA SATUAN'!$C$7:$C$1492,0),0)),"",OFFSET('HARGA SATUAN'!$I$6,MATCH(C232,'HARGA SATUAN'!$C$7:$C$1492,0),0))</f>
        <v>0</v>
      </c>
      <c r="H232" s="136" t="str">
        <f ca="1">IF(B232="","",#REF!)</f>
        <v/>
      </c>
      <c r="I232" s="136" t="str">
        <f ca="1">IF(B232="","",#REF!)</f>
        <v/>
      </c>
      <c r="J232" s="136" t="str">
        <f ca="1">IF(B232="","",#REF!)</f>
        <v/>
      </c>
      <c r="K232" s="136" t="str">
        <f ca="1">IF(B232="","",#REF!)</f>
        <v/>
      </c>
      <c r="L232" s="136" t="str">
        <f ca="1">IF(C232="","",#REF!)</f>
        <v/>
      </c>
    </row>
    <row r="233" spans="1:12">
      <c r="A233" s="112">
        <v>222</v>
      </c>
      <c r="B233" s="134" t="str">
        <f t="shared" ca="1" si="9"/>
        <v/>
      </c>
      <c r="C233" s="109" t="str">
        <f t="shared" ca="1" si="10"/>
        <v/>
      </c>
      <c r="D233" s="101" t="str">
        <f ca="1">IF(ISERROR(OFFSET('HARGA SATUAN'!$D$6,MATCH(C233,'HARGA SATUAN'!$C$7:$C$1492,0),0)),"",OFFSET('HARGA SATUAN'!$D$6,MATCH(C233,'HARGA SATUAN'!$C$7:$C$1492,0),0))</f>
        <v/>
      </c>
      <c r="E233" s="101">
        <f ca="1">IF(B233="+","Unit",IF(ISERROR(OFFSET('HARGA SATUAN'!$E$6,MATCH(C233,'HARGA SATUAN'!$C$7:$C$1492,0),0)),"",OFFSET('HARGA SATUAN'!$E$6,MATCH(C233,'HARGA SATUAN'!$C$7:$C$1492,0),0)))</f>
        <v>0</v>
      </c>
      <c r="F233" s="138" t="str">
        <f t="shared" ca="1" si="11"/>
        <v/>
      </c>
      <c r="G233" s="41">
        <f ca="1">IF(ISERROR(OFFSET('HARGA SATUAN'!$I$6,MATCH(C233,'HARGA SATUAN'!$C$7:$C$1492,0),0)),"",OFFSET('HARGA SATUAN'!$I$6,MATCH(C233,'HARGA SATUAN'!$C$7:$C$1492,0),0))</f>
        <v>0</v>
      </c>
      <c r="H233" s="136" t="str">
        <f ca="1">IF(B233="","",#REF!)</f>
        <v/>
      </c>
      <c r="I233" s="136" t="str">
        <f ca="1">IF(B233="","",#REF!)</f>
        <v/>
      </c>
      <c r="J233" s="136" t="str">
        <f ca="1">IF(B233="","",#REF!)</f>
        <v/>
      </c>
      <c r="K233" s="136" t="str">
        <f ca="1">IF(B233="","",#REF!)</f>
        <v/>
      </c>
      <c r="L233" s="136" t="str">
        <f ca="1">IF(C233="","",#REF!)</f>
        <v/>
      </c>
    </row>
    <row r="234" spans="1:12">
      <c r="A234" s="112">
        <v>223</v>
      </c>
      <c r="B234" s="134" t="str">
        <f t="shared" ca="1" si="9"/>
        <v/>
      </c>
      <c r="C234" s="109" t="str">
        <f t="shared" ca="1" si="10"/>
        <v/>
      </c>
      <c r="D234" s="101" t="str">
        <f ca="1">IF(ISERROR(OFFSET('HARGA SATUAN'!$D$6,MATCH(C234,'HARGA SATUAN'!$C$7:$C$1492,0),0)),"",OFFSET('HARGA SATUAN'!$D$6,MATCH(C234,'HARGA SATUAN'!$C$7:$C$1492,0),0))</f>
        <v/>
      </c>
      <c r="E234" s="101">
        <f ca="1">IF(B234="+","Unit",IF(ISERROR(OFFSET('HARGA SATUAN'!$E$6,MATCH(C234,'HARGA SATUAN'!$C$7:$C$1492,0),0)),"",OFFSET('HARGA SATUAN'!$E$6,MATCH(C234,'HARGA SATUAN'!$C$7:$C$1492,0),0)))</f>
        <v>0</v>
      </c>
      <c r="F234" s="138" t="str">
        <f t="shared" ca="1" si="11"/>
        <v/>
      </c>
      <c r="G234" s="41">
        <f ca="1">IF(ISERROR(OFFSET('HARGA SATUAN'!$I$6,MATCH(C234,'HARGA SATUAN'!$C$7:$C$1492,0),0)),"",OFFSET('HARGA SATUAN'!$I$6,MATCH(C234,'HARGA SATUAN'!$C$7:$C$1492,0),0))</f>
        <v>0</v>
      </c>
      <c r="H234" s="136" t="str">
        <f ca="1">IF(B234="","",#REF!)</f>
        <v/>
      </c>
      <c r="I234" s="136" t="str">
        <f ca="1">IF(B234="","",#REF!)</f>
        <v/>
      </c>
      <c r="J234" s="136" t="str">
        <f ca="1">IF(B234="","",#REF!)</f>
        <v/>
      </c>
      <c r="K234" s="136" t="str">
        <f ca="1">IF(B234="","",#REF!)</f>
        <v/>
      </c>
      <c r="L234" s="136" t="str">
        <f ca="1">IF(C234="","",#REF!)</f>
        <v/>
      </c>
    </row>
    <row r="235" spans="1:12">
      <c r="A235" s="112">
        <v>224</v>
      </c>
      <c r="B235" s="134" t="str">
        <f t="shared" ca="1" si="9"/>
        <v/>
      </c>
      <c r="C235" s="109" t="str">
        <f t="shared" ca="1" si="10"/>
        <v/>
      </c>
      <c r="D235" s="101" t="str">
        <f ca="1">IF(ISERROR(OFFSET('HARGA SATUAN'!$D$6,MATCH(C235,'HARGA SATUAN'!$C$7:$C$1492,0),0)),"",OFFSET('HARGA SATUAN'!$D$6,MATCH(C235,'HARGA SATUAN'!$C$7:$C$1492,0),0))</f>
        <v/>
      </c>
      <c r="E235" s="101">
        <f ca="1">IF(B235="+","Unit",IF(ISERROR(OFFSET('HARGA SATUAN'!$E$6,MATCH(C235,'HARGA SATUAN'!$C$7:$C$1492,0),0)),"",OFFSET('HARGA SATUAN'!$E$6,MATCH(C235,'HARGA SATUAN'!$C$7:$C$1492,0),0)))</f>
        <v>0</v>
      </c>
      <c r="F235" s="138" t="str">
        <f t="shared" ca="1" si="11"/>
        <v/>
      </c>
      <c r="G235" s="41">
        <f ca="1">IF(ISERROR(OFFSET('HARGA SATUAN'!$I$6,MATCH(C235,'HARGA SATUAN'!$C$7:$C$1492,0),0)),"",OFFSET('HARGA SATUAN'!$I$6,MATCH(C235,'HARGA SATUAN'!$C$7:$C$1492,0),0))</f>
        <v>0</v>
      </c>
      <c r="H235" s="136" t="str">
        <f ca="1">IF(B235="","",#REF!)</f>
        <v/>
      </c>
      <c r="I235" s="136" t="str">
        <f ca="1">IF(B235="","",#REF!)</f>
        <v/>
      </c>
      <c r="J235" s="136" t="str">
        <f ca="1">IF(B235="","",#REF!)</f>
        <v/>
      </c>
      <c r="K235" s="136" t="str">
        <f ca="1">IF(B235="","",#REF!)</f>
        <v/>
      </c>
      <c r="L235" s="136" t="str">
        <f ca="1">IF(C235="","",#REF!)</f>
        <v/>
      </c>
    </row>
    <row r="236" spans="1:12">
      <c r="A236" s="112">
        <v>225</v>
      </c>
      <c r="B236" s="134" t="str">
        <f t="shared" ca="1" si="9"/>
        <v/>
      </c>
      <c r="C236" s="109" t="str">
        <f t="shared" ca="1" si="10"/>
        <v/>
      </c>
      <c r="D236" s="101" t="str">
        <f ca="1">IF(ISERROR(OFFSET('HARGA SATUAN'!$D$6,MATCH(C236,'HARGA SATUAN'!$C$7:$C$1492,0),0)),"",OFFSET('HARGA SATUAN'!$D$6,MATCH(C236,'HARGA SATUAN'!$C$7:$C$1492,0),0))</f>
        <v/>
      </c>
      <c r="E236" s="101">
        <f ca="1">IF(B236="+","Unit",IF(ISERROR(OFFSET('HARGA SATUAN'!$E$6,MATCH(C236,'HARGA SATUAN'!$C$7:$C$1492,0),0)),"",OFFSET('HARGA SATUAN'!$E$6,MATCH(C236,'HARGA SATUAN'!$C$7:$C$1492,0),0)))</f>
        <v>0</v>
      </c>
      <c r="F236" s="138" t="str">
        <f t="shared" ca="1" si="11"/>
        <v/>
      </c>
      <c r="G236" s="41">
        <f ca="1">IF(ISERROR(OFFSET('HARGA SATUAN'!$I$6,MATCH(C236,'HARGA SATUAN'!$C$7:$C$1492,0),0)),"",OFFSET('HARGA SATUAN'!$I$6,MATCH(C236,'HARGA SATUAN'!$C$7:$C$1492,0),0))</f>
        <v>0</v>
      </c>
      <c r="H236" s="136" t="str">
        <f ca="1">IF(B236="","",#REF!)</f>
        <v/>
      </c>
      <c r="I236" s="136" t="str">
        <f ca="1">IF(B236="","",#REF!)</f>
        <v/>
      </c>
      <c r="J236" s="136" t="str">
        <f ca="1">IF(B236="","",#REF!)</f>
        <v/>
      </c>
      <c r="K236" s="136" t="str">
        <f ca="1">IF(B236="","",#REF!)</f>
        <v/>
      </c>
      <c r="L236" s="136" t="str">
        <f ca="1">IF(C236="","",#REF!)</f>
        <v/>
      </c>
    </row>
    <row r="237" spans="1:12">
      <c r="A237" s="112">
        <v>226</v>
      </c>
      <c r="B237" s="134" t="str">
        <f t="shared" ca="1" si="9"/>
        <v/>
      </c>
      <c r="C237" s="109" t="str">
        <f t="shared" ca="1" si="10"/>
        <v/>
      </c>
      <c r="D237" s="101" t="str">
        <f ca="1">IF(ISERROR(OFFSET('HARGA SATUAN'!$D$6,MATCH(C237,'HARGA SATUAN'!$C$7:$C$1492,0),0)),"",OFFSET('HARGA SATUAN'!$D$6,MATCH(C237,'HARGA SATUAN'!$C$7:$C$1492,0),0))</f>
        <v/>
      </c>
      <c r="E237" s="101">
        <f ca="1">IF(B237="+","Unit",IF(ISERROR(OFFSET('HARGA SATUAN'!$E$6,MATCH(C237,'HARGA SATUAN'!$C$7:$C$1492,0),0)),"",OFFSET('HARGA SATUAN'!$E$6,MATCH(C237,'HARGA SATUAN'!$C$7:$C$1492,0),0)))</f>
        <v>0</v>
      </c>
      <c r="F237" s="138" t="str">
        <f t="shared" ca="1" si="11"/>
        <v/>
      </c>
      <c r="G237" s="41">
        <f ca="1">IF(ISERROR(OFFSET('HARGA SATUAN'!$I$6,MATCH(C237,'HARGA SATUAN'!$C$7:$C$1492,0),0)),"",OFFSET('HARGA SATUAN'!$I$6,MATCH(C237,'HARGA SATUAN'!$C$7:$C$1492,0),0))</f>
        <v>0</v>
      </c>
      <c r="H237" s="136" t="str">
        <f ca="1">IF(B237="","",#REF!)</f>
        <v/>
      </c>
      <c r="I237" s="136" t="str">
        <f ca="1">IF(B237="","",#REF!)</f>
        <v/>
      </c>
      <c r="J237" s="136" t="str">
        <f ca="1">IF(B237="","",#REF!)</f>
        <v/>
      </c>
      <c r="K237" s="136" t="str">
        <f ca="1">IF(B237="","",#REF!)</f>
        <v/>
      </c>
      <c r="L237" s="136" t="str">
        <f ca="1">IF(C237="","",#REF!)</f>
        <v/>
      </c>
    </row>
    <row r="238" spans="1:12">
      <c r="A238" s="112">
        <v>227</v>
      </c>
      <c r="B238" s="134" t="str">
        <f t="shared" ca="1" si="9"/>
        <v/>
      </c>
      <c r="C238" s="109" t="str">
        <f t="shared" ca="1" si="10"/>
        <v/>
      </c>
      <c r="D238" s="101" t="str">
        <f ca="1">IF(ISERROR(OFFSET('HARGA SATUAN'!$D$6,MATCH(C238,'HARGA SATUAN'!$C$7:$C$1492,0),0)),"",OFFSET('HARGA SATUAN'!$D$6,MATCH(C238,'HARGA SATUAN'!$C$7:$C$1492,0),0))</f>
        <v/>
      </c>
      <c r="E238" s="101">
        <f ca="1">IF(B238="+","Unit",IF(ISERROR(OFFSET('HARGA SATUAN'!$E$6,MATCH(C238,'HARGA SATUAN'!$C$7:$C$1492,0),0)),"",OFFSET('HARGA SATUAN'!$E$6,MATCH(C238,'HARGA SATUAN'!$C$7:$C$1492,0),0)))</f>
        <v>0</v>
      </c>
      <c r="F238" s="138" t="str">
        <f t="shared" ca="1" si="11"/>
        <v/>
      </c>
      <c r="G238" s="41">
        <f ca="1">IF(ISERROR(OFFSET('HARGA SATUAN'!$I$6,MATCH(C238,'HARGA SATUAN'!$C$7:$C$1492,0),0)),"",OFFSET('HARGA SATUAN'!$I$6,MATCH(C238,'HARGA SATUAN'!$C$7:$C$1492,0),0))</f>
        <v>0</v>
      </c>
      <c r="H238" s="136" t="str">
        <f ca="1">IF(B238="","",#REF!)</f>
        <v/>
      </c>
      <c r="I238" s="136" t="str">
        <f ca="1">IF(B238="","",#REF!)</f>
        <v/>
      </c>
      <c r="J238" s="136" t="str">
        <f ca="1">IF(B238="","",#REF!)</f>
        <v/>
      </c>
      <c r="K238" s="136" t="str">
        <f ca="1">IF(B238="","",#REF!)</f>
        <v/>
      </c>
      <c r="L238" s="136" t="str">
        <f ca="1">IF(C238="","",#REF!)</f>
        <v/>
      </c>
    </row>
    <row r="239" spans="1:12">
      <c r="A239" s="112">
        <v>228</v>
      </c>
      <c r="B239" s="134" t="str">
        <f t="shared" ca="1" si="9"/>
        <v/>
      </c>
      <c r="C239" s="109" t="str">
        <f t="shared" ca="1" si="10"/>
        <v/>
      </c>
      <c r="D239" s="101" t="str">
        <f ca="1">IF(ISERROR(OFFSET('HARGA SATUAN'!$D$6,MATCH(C239,'HARGA SATUAN'!$C$7:$C$1492,0),0)),"",OFFSET('HARGA SATUAN'!$D$6,MATCH(C239,'HARGA SATUAN'!$C$7:$C$1492,0),0))</f>
        <v/>
      </c>
      <c r="E239" s="101">
        <f ca="1">IF(B239="+","Unit",IF(ISERROR(OFFSET('HARGA SATUAN'!$E$6,MATCH(C239,'HARGA SATUAN'!$C$7:$C$1492,0),0)),"",OFFSET('HARGA SATUAN'!$E$6,MATCH(C239,'HARGA SATUAN'!$C$7:$C$1492,0),0)))</f>
        <v>0</v>
      </c>
      <c r="F239" s="138" t="str">
        <f t="shared" ca="1" si="11"/>
        <v/>
      </c>
      <c r="G239" s="41">
        <f ca="1">IF(ISERROR(OFFSET('HARGA SATUAN'!$I$6,MATCH(C239,'HARGA SATUAN'!$C$7:$C$1492,0),0)),"",OFFSET('HARGA SATUAN'!$I$6,MATCH(C239,'HARGA SATUAN'!$C$7:$C$1492,0),0))</f>
        <v>0</v>
      </c>
      <c r="H239" s="136" t="str">
        <f ca="1">IF(B239="","",#REF!)</f>
        <v/>
      </c>
      <c r="I239" s="136" t="str">
        <f ca="1">IF(B239="","",#REF!)</f>
        <v/>
      </c>
      <c r="J239" s="136" t="str">
        <f ca="1">IF(B239="","",#REF!)</f>
        <v/>
      </c>
      <c r="K239" s="136" t="str">
        <f ca="1">IF(B239="","",#REF!)</f>
        <v/>
      </c>
      <c r="L239" s="136" t="str">
        <f ca="1">IF(C239="","",#REF!)</f>
        <v/>
      </c>
    </row>
    <row r="240" spans="1:12">
      <c r="A240" s="112">
        <v>229</v>
      </c>
      <c r="B240" s="134" t="str">
        <f t="shared" ca="1" si="9"/>
        <v/>
      </c>
      <c r="C240" s="109" t="str">
        <f t="shared" ca="1" si="10"/>
        <v/>
      </c>
      <c r="D240" s="101" t="str">
        <f ca="1">IF(ISERROR(OFFSET('HARGA SATUAN'!$D$6,MATCH(C240,'HARGA SATUAN'!$C$7:$C$1492,0),0)),"",OFFSET('HARGA SATUAN'!$D$6,MATCH(C240,'HARGA SATUAN'!$C$7:$C$1492,0),0))</f>
        <v/>
      </c>
      <c r="E240" s="101">
        <f ca="1">IF(B240="+","Unit",IF(ISERROR(OFFSET('HARGA SATUAN'!$E$6,MATCH(C240,'HARGA SATUAN'!$C$7:$C$1492,0),0)),"",OFFSET('HARGA SATUAN'!$E$6,MATCH(C240,'HARGA SATUAN'!$C$7:$C$1492,0),0)))</f>
        <v>0</v>
      </c>
      <c r="F240" s="138" t="str">
        <f t="shared" ca="1" si="11"/>
        <v/>
      </c>
      <c r="G240" s="41">
        <f ca="1">IF(ISERROR(OFFSET('HARGA SATUAN'!$I$6,MATCH(C240,'HARGA SATUAN'!$C$7:$C$1492,0),0)),"",OFFSET('HARGA SATUAN'!$I$6,MATCH(C240,'HARGA SATUAN'!$C$7:$C$1492,0),0))</f>
        <v>0</v>
      </c>
      <c r="H240" s="136" t="str">
        <f ca="1">IF(B240="","",#REF!)</f>
        <v/>
      </c>
      <c r="I240" s="136" t="str">
        <f ca="1">IF(B240="","",#REF!)</f>
        <v/>
      </c>
      <c r="J240" s="136" t="str">
        <f ca="1">IF(B240="","",#REF!)</f>
        <v/>
      </c>
      <c r="K240" s="136" t="str">
        <f ca="1">IF(B240="","",#REF!)</f>
        <v/>
      </c>
      <c r="L240" s="136" t="str">
        <f ca="1">IF(C240="","",#REF!)</f>
        <v/>
      </c>
    </row>
    <row r="241" spans="1:12">
      <c r="A241" s="112">
        <v>230</v>
      </c>
      <c r="B241" s="134" t="str">
        <f t="shared" ca="1" si="9"/>
        <v/>
      </c>
      <c r="C241" s="109" t="str">
        <f t="shared" ca="1" si="10"/>
        <v/>
      </c>
      <c r="D241" s="101" t="str">
        <f ca="1">IF(ISERROR(OFFSET('HARGA SATUAN'!$D$6,MATCH(C241,'HARGA SATUAN'!$C$7:$C$1492,0),0)),"",OFFSET('HARGA SATUAN'!$D$6,MATCH(C241,'HARGA SATUAN'!$C$7:$C$1492,0),0))</f>
        <v/>
      </c>
      <c r="E241" s="101">
        <f ca="1">IF(B241="+","Unit",IF(ISERROR(OFFSET('HARGA SATUAN'!$E$6,MATCH(C241,'HARGA SATUAN'!$C$7:$C$1492,0),0)),"",OFFSET('HARGA SATUAN'!$E$6,MATCH(C241,'HARGA SATUAN'!$C$7:$C$1492,0),0)))</f>
        <v>0</v>
      </c>
      <c r="F241" s="138" t="str">
        <f t="shared" ca="1" si="11"/>
        <v/>
      </c>
      <c r="G241" s="41">
        <f ca="1">IF(ISERROR(OFFSET('HARGA SATUAN'!$I$6,MATCH(C241,'HARGA SATUAN'!$C$7:$C$1492,0),0)),"",OFFSET('HARGA SATUAN'!$I$6,MATCH(C241,'HARGA SATUAN'!$C$7:$C$1492,0),0))</f>
        <v>0</v>
      </c>
      <c r="H241" s="136" t="str">
        <f ca="1">IF(B241="","",#REF!)</f>
        <v/>
      </c>
      <c r="I241" s="136" t="str">
        <f ca="1">IF(B241="","",#REF!)</f>
        <v/>
      </c>
      <c r="J241" s="136" t="str">
        <f ca="1">IF(B241="","",#REF!)</f>
        <v/>
      </c>
      <c r="K241" s="136" t="str">
        <f ca="1">IF(B241="","",#REF!)</f>
        <v/>
      </c>
      <c r="L241" s="136" t="str">
        <f ca="1">IF(C241="","",#REF!)</f>
        <v/>
      </c>
    </row>
    <row r="242" spans="1:12">
      <c r="A242" s="112">
        <v>231</v>
      </c>
      <c r="B242" s="134" t="str">
        <f t="shared" ca="1" si="9"/>
        <v/>
      </c>
      <c r="C242" s="109" t="str">
        <f t="shared" ca="1" si="10"/>
        <v/>
      </c>
      <c r="D242" s="101" t="str">
        <f ca="1">IF(ISERROR(OFFSET('HARGA SATUAN'!$D$6,MATCH(C242,'HARGA SATUAN'!$C$7:$C$1492,0),0)),"",OFFSET('HARGA SATUAN'!$D$6,MATCH(C242,'HARGA SATUAN'!$C$7:$C$1492,0),0))</f>
        <v/>
      </c>
      <c r="E242" s="101">
        <f ca="1">IF(B242="+","Unit",IF(ISERROR(OFFSET('HARGA SATUAN'!$E$6,MATCH(C242,'HARGA SATUAN'!$C$7:$C$1492,0),0)),"",OFFSET('HARGA SATUAN'!$E$6,MATCH(C242,'HARGA SATUAN'!$C$7:$C$1492,0),0)))</f>
        <v>0</v>
      </c>
      <c r="F242" s="138" t="str">
        <f t="shared" ca="1" si="11"/>
        <v/>
      </c>
      <c r="G242" s="41">
        <f ca="1">IF(ISERROR(OFFSET('HARGA SATUAN'!$I$6,MATCH(C242,'HARGA SATUAN'!$C$7:$C$1492,0),0)),"",OFFSET('HARGA SATUAN'!$I$6,MATCH(C242,'HARGA SATUAN'!$C$7:$C$1492,0),0))</f>
        <v>0</v>
      </c>
      <c r="H242" s="136" t="str">
        <f ca="1">IF(B242="","",#REF!)</f>
        <v/>
      </c>
      <c r="I242" s="136" t="str">
        <f ca="1">IF(B242="","",#REF!)</f>
        <v/>
      </c>
      <c r="J242" s="136" t="str">
        <f ca="1">IF(B242="","",#REF!)</f>
        <v/>
      </c>
      <c r="K242" s="136" t="str">
        <f ca="1">IF(B242="","",#REF!)</f>
        <v/>
      </c>
      <c r="L242" s="136" t="str">
        <f ca="1">IF(C242="","",#REF!)</f>
        <v/>
      </c>
    </row>
    <row r="243" spans="1:12">
      <c r="A243" s="112">
        <v>232</v>
      </c>
      <c r="B243" s="134" t="str">
        <f t="shared" ca="1" si="9"/>
        <v/>
      </c>
      <c r="C243" s="109" t="str">
        <f t="shared" ca="1" si="10"/>
        <v/>
      </c>
      <c r="D243" s="101" t="str">
        <f ca="1">IF(ISERROR(OFFSET('HARGA SATUAN'!$D$6,MATCH(C243,'HARGA SATUAN'!$C$7:$C$1492,0),0)),"",OFFSET('HARGA SATUAN'!$D$6,MATCH(C243,'HARGA SATUAN'!$C$7:$C$1492,0),0))</f>
        <v/>
      </c>
      <c r="E243" s="101">
        <f ca="1">IF(B243="+","Unit",IF(ISERROR(OFFSET('HARGA SATUAN'!$E$6,MATCH(C243,'HARGA SATUAN'!$C$7:$C$1492,0),0)),"",OFFSET('HARGA SATUAN'!$E$6,MATCH(C243,'HARGA SATUAN'!$C$7:$C$1492,0),0)))</f>
        <v>0</v>
      </c>
      <c r="F243" s="138" t="str">
        <f t="shared" ca="1" si="11"/>
        <v/>
      </c>
      <c r="G243" s="41">
        <f ca="1">IF(ISERROR(OFFSET('HARGA SATUAN'!$I$6,MATCH(C243,'HARGA SATUAN'!$C$7:$C$1492,0),0)),"",OFFSET('HARGA SATUAN'!$I$6,MATCH(C243,'HARGA SATUAN'!$C$7:$C$1492,0),0))</f>
        <v>0</v>
      </c>
      <c r="H243" s="136" t="str">
        <f ca="1">IF(B243="","",#REF!)</f>
        <v/>
      </c>
      <c r="I243" s="136" t="str">
        <f ca="1">IF(B243="","",#REF!)</f>
        <v/>
      </c>
      <c r="J243" s="136" t="str">
        <f ca="1">IF(B243="","",#REF!)</f>
        <v/>
      </c>
      <c r="K243" s="136" t="str">
        <f ca="1">IF(B243="","",#REF!)</f>
        <v/>
      </c>
      <c r="L243" s="136" t="str">
        <f ca="1">IF(C243="","",#REF!)</f>
        <v/>
      </c>
    </row>
    <row r="244" spans="1:12">
      <c r="A244" s="112">
        <v>233</v>
      </c>
      <c r="B244" s="134" t="str">
        <f t="shared" ca="1" si="9"/>
        <v/>
      </c>
      <c r="C244" s="109" t="str">
        <f t="shared" ca="1" si="10"/>
        <v/>
      </c>
      <c r="D244" s="101" t="str">
        <f ca="1">IF(ISERROR(OFFSET('HARGA SATUAN'!$D$6,MATCH(C244,'HARGA SATUAN'!$C$7:$C$1492,0),0)),"",OFFSET('HARGA SATUAN'!$D$6,MATCH(C244,'HARGA SATUAN'!$C$7:$C$1492,0),0))</f>
        <v/>
      </c>
      <c r="E244" s="101">
        <f ca="1">IF(B244="+","Unit",IF(ISERROR(OFFSET('HARGA SATUAN'!$E$6,MATCH(C244,'HARGA SATUAN'!$C$7:$C$1492,0),0)),"",OFFSET('HARGA SATUAN'!$E$6,MATCH(C244,'HARGA SATUAN'!$C$7:$C$1492,0),0)))</f>
        <v>0</v>
      </c>
      <c r="F244" s="138" t="str">
        <f t="shared" ca="1" si="11"/>
        <v/>
      </c>
      <c r="G244" s="41">
        <f ca="1">IF(ISERROR(OFFSET('HARGA SATUAN'!$I$6,MATCH(C244,'HARGA SATUAN'!$C$7:$C$1492,0),0)),"",OFFSET('HARGA SATUAN'!$I$6,MATCH(C244,'HARGA SATUAN'!$C$7:$C$1492,0),0))</f>
        <v>0</v>
      </c>
      <c r="H244" s="136" t="str">
        <f ca="1">IF(B244="","",#REF!)</f>
        <v/>
      </c>
      <c r="I244" s="136" t="str">
        <f ca="1">IF(B244="","",#REF!)</f>
        <v/>
      </c>
      <c r="J244" s="136" t="str">
        <f ca="1">IF(B244="","",#REF!)</f>
        <v/>
      </c>
      <c r="K244" s="136" t="str">
        <f ca="1">IF(B244="","",#REF!)</f>
        <v/>
      </c>
      <c r="L244" s="136" t="str">
        <f ca="1">IF(C244="","",#REF!)</f>
        <v/>
      </c>
    </row>
    <row r="245" spans="1:12">
      <c r="A245" s="112">
        <v>234</v>
      </c>
      <c r="B245" s="134" t="str">
        <f t="shared" ca="1" si="9"/>
        <v/>
      </c>
      <c r="C245" s="109" t="str">
        <f t="shared" ca="1" si="10"/>
        <v/>
      </c>
      <c r="D245" s="101" t="str">
        <f ca="1">IF(ISERROR(OFFSET('HARGA SATUAN'!$D$6,MATCH(C245,'HARGA SATUAN'!$C$7:$C$1492,0),0)),"",OFFSET('HARGA SATUAN'!$D$6,MATCH(C245,'HARGA SATUAN'!$C$7:$C$1492,0),0))</f>
        <v/>
      </c>
      <c r="E245" s="101">
        <f ca="1">IF(B245="+","Unit",IF(ISERROR(OFFSET('HARGA SATUAN'!$E$6,MATCH(C245,'HARGA SATUAN'!$C$7:$C$1492,0),0)),"",OFFSET('HARGA SATUAN'!$E$6,MATCH(C245,'HARGA SATUAN'!$C$7:$C$1492,0),0)))</f>
        <v>0</v>
      </c>
      <c r="F245" s="138" t="str">
        <f t="shared" ca="1" si="11"/>
        <v/>
      </c>
      <c r="G245" s="41">
        <f ca="1">IF(ISERROR(OFFSET('HARGA SATUAN'!$I$6,MATCH(C245,'HARGA SATUAN'!$C$7:$C$1492,0),0)),"",OFFSET('HARGA SATUAN'!$I$6,MATCH(C245,'HARGA SATUAN'!$C$7:$C$1492,0),0))</f>
        <v>0</v>
      </c>
      <c r="H245" s="136" t="str">
        <f ca="1">IF(B245="","",#REF!)</f>
        <v/>
      </c>
      <c r="I245" s="136" t="str">
        <f ca="1">IF(B245="","",#REF!)</f>
        <v/>
      </c>
      <c r="J245" s="136" t="str">
        <f ca="1">IF(B245="","",#REF!)</f>
        <v/>
      </c>
      <c r="K245" s="136" t="str">
        <f ca="1">IF(B245="","",#REF!)</f>
        <v/>
      </c>
      <c r="L245" s="136" t="str">
        <f ca="1">IF(C245="","",#REF!)</f>
        <v/>
      </c>
    </row>
    <row r="246" spans="1:12">
      <c r="A246" s="112">
        <v>235</v>
      </c>
      <c r="B246" s="134" t="str">
        <f t="shared" ca="1" si="9"/>
        <v/>
      </c>
      <c r="C246" s="109" t="str">
        <f t="shared" ca="1" si="10"/>
        <v/>
      </c>
      <c r="D246" s="101" t="str">
        <f ca="1">IF(ISERROR(OFFSET('HARGA SATUAN'!$D$6,MATCH(C246,'HARGA SATUAN'!$C$7:$C$1492,0),0)),"",OFFSET('HARGA SATUAN'!$D$6,MATCH(C246,'HARGA SATUAN'!$C$7:$C$1492,0),0))</f>
        <v/>
      </c>
      <c r="E246" s="101">
        <f ca="1">IF(B246="+","Unit",IF(ISERROR(OFFSET('HARGA SATUAN'!$E$6,MATCH(C246,'HARGA SATUAN'!$C$7:$C$1492,0),0)),"",OFFSET('HARGA SATUAN'!$E$6,MATCH(C246,'HARGA SATUAN'!$C$7:$C$1492,0),0)))</f>
        <v>0</v>
      </c>
      <c r="F246" s="138" t="str">
        <f t="shared" ca="1" si="11"/>
        <v/>
      </c>
      <c r="G246" s="41">
        <f ca="1">IF(ISERROR(OFFSET('HARGA SATUAN'!$I$6,MATCH(C246,'HARGA SATUAN'!$C$7:$C$1492,0),0)),"",OFFSET('HARGA SATUAN'!$I$6,MATCH(C246,'HARGA SATUAN'!$C$7:$C$1492,0),0))</f>
        <v>0</v>
      </c>
      <c r="H246" s="136" t="str">
        <f ca="1">IF(B246="","",#REF!)</f>
        <v/>
      </c>
      <c r="I246" s="136" t="str">
        <f ca="1">IF(B246="","",#REF!)</f>
        <v/>
      </c>
      <c r="J246" s="136" t="str">
        <f ca="1">IF(B246="","",#REF!)</f>
        <v/>
      </c>
      <c r="K246" s="136" t="str">
        <f ca="1">IF(B246="","",#REF!)</f>
        <v/>
      </c>
      <c r="L246" s="136" t="str">
        <f ca="1">IF(C246="","",#REF!)</f>
        <v/>
      </c>
    </row>
    <row r="247" spans="1:12">
      <c r="A247" s="112">
        <v>236</v>
      </c>
      <c r="B247" s="134" t="str">
        <f t="shared" ca="1" si="9"/>
        <v/>
      </c>
      <c r="C247" s="109" t="str">
        <f t="shared" ca="1" si="10"/>
        <v/>
      </c>
      <c r="D247" s="101" t="str">
        <f ca="1">IF(ISERROR(OFFSET('HARGA SATUAN'!$D$6,MATCH(C247,'HARGA SATUAN'!$C$7:$C$1492,0),0)),"",OFFSET('HARGA SATUAN'!$D$6,MATCH(C247,'HARGA SATUAN'!$C$7:$C$1492,0),0))</f>
        <v/>
      </c>
      <c r="E247" s="101">
        <f ca="1">IF(B247="+","Unit",IF(ISERROR(OFFSET('HARGA SATUAN'!$E$6,MATCH(C247,'HARGA SATUAN'!$C$7:$C$1492,0),0)),"",OFFSET('HARGA SATUAN'!$E$6,MATCH(C247,'HARGA SATUAN'!$C$7:$C$1492,0),0)))</f>
        <v>0</v>
      </c>
      <c r="F247" s="138" t="str">
        <f t="shared" ca="1" si="11"/>
        <v/>
      </c>
      <c r="G247" s="41">
        <f ca="1">IF(ISERROR(OFFSET('HARGA SATUAN'!$I$6,MATCH(C247,'HARGA SATUAN'!$C$7:$C$1492,0),0)),"",OFFSET('HARGA SATUAN'!$I$6,MATCH(C247,'HARGA SATUAN'!$C$7:$C$1492,0),0))</f>
        <v>0</v>
      </c>
      <c r="H247" s="136" t="str">
        <f ca="1">IF(B247="","",#REF!)</f>
        <v/>
      </c>
      <c r="I247" s="136" t="str">
        <f ca="1">IF(B247="","",#REF!)</f>
        <v/>
      </c>
      <c r="J247" s="136" t="str">
        <f ca="1">IF(B247="","",#REF!)</f>
        <v/>
      </c>
      <c r="K247" s="136" t="str">
        <f ca="1">IF(B247="","",#REF!)</f>
        <v/>
      </c>
      <c r="L247" s="136" t="str">
        <f ca="1">IF(C247="","",#REF!)</f>
        <v/>
      </c>
    </row>
    <row r="248" spans="1:12">
      <c r="A248" s="112">
        <v>237</v>
      </c>
      <c r="B248" s="134" t="str">
        <f t="shared" ca="1" si="9"/>
        <v/>
      </c>
      <c r="C248" s="109" t="str">
        <f t="shared" ca="1" si="10"/>
        <v/>
      </c>
      <c r="D248" s="101" t="str">
        <f ca="1">IF(ISERROR(OFFSET('HARGA SATUAN'!$D$6,MATCH(C248,'HARGA SATUAN'!$C$7:$C$1492,0),0)),"",OFFSET('HARGA SATUAN'!$D$6,MATCH(C248,'HARGA SATUAN'!$C$7:$C$1492,0),0))</f>
        <v/>
      </c>
      <c r="E248" s="101">
        <f ca="1">IF(B248="+","Unit",IF(ISERROR(OFFSET('HARGA SATUAN'!$E$6,MATCH(C248,'HARGA SATUAN'!$C$7:$C$1492,0),0)),"",OFFSET('HARGA SATUAN'!$E$6,MATCH(C248,'HARGA SATUAN'!$C$7:$C$1492,0),0)))</f>
        <v>0</v>
      </c>
      <c r="F248" s="138" t="str">
        <f t="shared" ca="1" si="11"/>
        <v/>
      </c>
      <c r="G248" s="41">
        <f ca="1">IF(ISERROR(OFFSET('HARGA SATUAN'!$I$6,MATCH(C248,'HARGA SATUAN'!$C$7:$C$1492,0),0)),"",OFFSET('HARGA SATUAN'!$I$6,MATCH(C248,'HARGA SATUAN'!$C$7:$C$1492,0),0))</f>
        <v>0</v>
      </c>
      <c r="H248" s="136" t="str">
        <f ca="1">IF(B248="","",#REF!)</f>
        <v/>
      </c>
      <c r="I248" s="136" t="str">
        <f ca="1">IF(B248="","",#REF!)</f>
        <v/>
      </c>
      <c r="J248" s="136" t="str">
        <f ca="1">IF(B248="","",#REF!)</f>
        <v/>
      </c>
      <c r="K248" s="136" t="str">
        <f ca="1">IF(B248="","",#REF!)</f>
        <v/>
      </c>
      <c r="L248" s="136" t="str">
        <f ca="1">IF(C248="","",#REF!)</f>
        <v/>
      </c>
    </row>
    <row r="249" spans="1:12">
      <c r="A249" s="112">
        <v>238</v>
      </c>
      <c r="B249" s="134" t="str">
        <f t="shared" ca="1" si="9"/>
        <v/>
      </c>
      <c r="C249" s="109" t="str">
        <f t="shared" ca="1" si="10"/>
        <v/>
      </c>
      <c r="D249" s="101" t="str">
        <f ca="1">IF(ISERROR(OFFSET('HARGA SATUAN'!$D$6,MATCH(C249,'HARGA SATUAN'!$C$7:$C$1492,0),0)),"",OFFSET('HARGA SATUAN'!$D$6,MATCH(C249,'HARGA SATUAN'!$C$7:$C$1492,0),0))</f>
        <v/>
      </c>
      <c r="E249" s="101">
        <f ca="1">IF(B249="+","Unit",IF(ISERROR(OFFSET('HARGA SATUAN'!$E$6,MATCH(C249,'HARGA SATUAN'!$C$7:$C$1492,0),0)),"",OFFSET('HARGA SATUAN'!$E$6,MATCH(C249,'HARGA SATUAN'!$C$7:$C$1492,0),0)))</f>
        <v>0</v>
      </c>
      <c r="F249" s="138" t="str">
        <f t="shared" ca="1" si="11"/>
        <v/>
      </c>
      <c r="G249" s="41">
        <f ca="1">IF(ISERROR(OFFSET('HARGA SATUAN'!$I$6,MATCH(C249,'HARGA SATUAN'!$C$7:$C$1492,0),0)),"",OFFSET('HARGA SATUAN'!$I$6,MATCH(C249,'HARGA SATUAN'!$C$7:$C$1492,0),0))</f>
        <v>0</v>
      </c>
      <c r="H249" s="136" t="str">
        <f ca="1">IF(B249="","",#REF!)</f>
        <v/>
      </c>
      <c r="I249" s="136" t="str">
        <f ca="1">IF(B249="","",#REF!)</f>
        <v/>
      </c>
      <c r="J249" s="136" t="str">
        <f ca="1">IF(B249="","",#REF!)</f>
        <v/>
      </c>
      <c r="K249" s="136" t="str">
        <f ca="1">IF(B249="","",#REF!)</f>
        <v/>
      </c>
      <c r="L249" s="136" t="str">
        <f ca="1">IF(C249="","",#REF!)</f>
        <v/>
      </c>
    </row>
    <row r="250" spans="1:12">
      <c r="A250" s="112">
        <v>239</v>
      </c>
      <c r="B250" s="134" t="str">
        <f t="shared" ca="1" si="9"/>
        <v/>
      </c>
      <c r="C250" s="109" t="str">
        <f t="shared" ca="1" si="10"/>
        <v/>
      </c>
      <c r="D250" s="101" t="str">
        <f ca="1">IF(ISERROR(OFFSET('HARGA SATUAN'!$D$6,MATCH(C250,'HARGA SATUAN'!$C$7:$C$1492,0),0)),"",OFFSET('HARGA SATUAN'!$D$6,MATCH(C250,'HARGA SATUAN'!$C$7:$C$1492,0),0))</f>
        <v/>
      </c>
      <c r="E250" s="101">
        <f ca="1">IF(B250="+","Unit",IF(ISERROR(OFFSET('HARGA SATUAN'!$E$6,MATCH(C250,'HARGA SATUAN'!$C$7:$C$1492,0),0)),"",OFFSET('HARGA SATUAN'!$E$6,MATCH(C250,'HARGA SATUAN'!$C$7:$C$1492,0),0)))</f>
        <v>0</v>
      </c>
      <c r="F250" s="138" t="str">
        <f t="shared" ca="1" si="11"/>
        <v/>
      </c>
      <c r="G250" s="41">
        <f ca="1">IF(ISERROR(OFFSET('HARGA SATUAN'!$I$6,MATCH(C250,'HARGA SATUAN'!$C$7:$C$1492,0),0)),"",OFFSET('HARGA SATUAN'!$I$6,MATCH(C250,'HARGA SATUAN'!$C$7:$C$1492,0),0))</f>
        <v>0</v>
      </c>
      <c r="H250" s="136" t="str">
        <f ca="1">IF(B250="","",#REF!)</f>
        <v/>
      </c>
      <c r="I250" s="136" t="str">
        <f ca="1">IF(B250="","",#REF!)</f>
        <v/>
      </c>
      <c r="J250" s="136" t="str">
        <f ca="1">IF(B250="","",#REF!)</f>
        <v/>
      </c>
      <c r="K250" s="136" t="str">
        <f ca="1">IF(B250="","",#REF!)</f>
        <v/>
      </c>
      <c r="L250" s="136" t="str">
        <f ca="1">IF(C250="","",#REF!)</f>
        <v/>
      </c>
    </row>
    <row r="251" spans="1:12">
      <c r="A251" s="112">
        <v>240</v>
      </c>
      <c r="B251" s="134" t="str">
        <f t="shared" ca="1" si="9"/>
        <v/>
      </c>
      <c r="C251" s="109" t="str">
        <f t="shared" ca="1" si="10"/>
        <v/>
      </c>
      <c r="D251" s="101" t="str">
        <f ca="1">IF(ISERROR(OFFSET('HARGA SATUAN'!$D$6,MATCH(C251,'HARGA SATUAN'!$C$7:$C$1492,0),0)),"",OFFSET('HARGA SATUAN'!$D$6,MATCH(C251,'HARGA SATUAN'!$C$7:$C$1492,0),0))</f>
        <v/>
      </c>
      <c r="E251" s="101">
        <f ca="1">IF(B251="+","Unit",IF(ISERROR(OFFSET('HARGA SATUAN'!$E$6,MATCH(C251,'HARGA SATUAN'!$C$7:$C$1492,0),0)),"",OFFSET('HARGA SATUAN'!$E$6,MATCH(C251,'HARGA SATUAN'!$C$7:$C$1492,0),0)))</f>
        <v>0</v>
      </c>
      <c r="F251" s="138" t="str">
        <f t="shared" ca="1" si="11"/>
        <v/>
      </c>
      <c r="G251" s="41">
        <f ca="1">IF(ISERROR(OFFSET('HARGA SATUAN'!$I$6,MATCH(C251,'HARGA SATUAN'!$C$7:$C$1492,0),0)),"",OFFSET('HARGA SATUAN'!$I$6,MATCH(C251,'HARGA SATUAN'!$C$7:$C$1492,0),0))</f>
        <v>0</v>
      </c>
      <c r="H251" s="136" t="str">
        <f ca="1">IF(B251="","",#REF!)</f>
        <v/>
      </c>
      <c r="I251" s="136" t="str">
        <f ca="1">IF(B251="","",#REF!)</f>
        <v/>
      </c>
      <c r="J251" s="136" t="str">
        <f ca="1">IF(B251="","",#REF!)</f>
        <v/>
      </c>
      <c r="K251" s="136" t="str">
        <f ca="1">IF(B251="","",#REF!)</f>
        <v/>
      </c>
      <c r="L251" s="136" t="str">
        <f ca="1">IF(C251="","",#REF!)</f>
        <v/>
      </c>
    </row>
    <row r="252" spans="1:12">
      <c r="A252" s="112">
        <v>241</v>
      </c>
      <c r="B252" s="134" t="str">
        <f t="shared" ca="1" si="9"/>
        <v/>
      </c>
      <c r="C252" s="109" t="str">
        <f t="shared" ca="1" si="10"/>
        <v/>
      </c>
      <c r="D252" s="101" t="str">
        <f ca="1">IF(ISERROR(OFFSET('HARGA SATUAN'!$D$6,MATCH(C252,'HARGA SATUAN'!$C$7:$C$1492,0),0)),"",OFFSET('HARGA SATUAN'!$D$6,MATCH(C252,'HARGA SATUAN'!$C$7:$C$1492,0),0))</f>
        <v/>
      </c>
      <c r="E252" s="101">
        <f ca="1">IF(B252="+","Unit",IF(ISERROR(OFFSET('HARGA SATUAN'!$E$6,MATCH(C252,'HARGA SATUAN'!$C$7:$C$1492,0),0)),"",OFFSET('HARGA SATUAN'!$E$6,MATCH(C252,'HARGA SATUAN'!$C$7:$C$1492,0),0)))</f>
        <v>0</v>
      </c>
      <c r="F252" s="138" t="str">
        <f t="shared" ca="1" si="11"/>
        <v/>
      </c>
      <c r="G252" s="41">
        <f ca="1">IF(ISERROR(OFFSET('HARGA SATUAN'!$I$6,MATCH(C252,'HARGA SATUAN'!$C$7:$C$1492,0),0)),"",OFFSET('HARGA SATUAN'!$I$6,MATCH(C252,'HARGA SATUAN'!$C$7:$C$1492,0),0))</f>
        <v>0</v>
      </c>
      <c r="H252" s="136" t="str">
        <f ca="1">IF(B252="","",#REF!)</f>
        <v/>
      </c>
      <c r="I252" s="136" t="str">
        <f ca="1">IF(B252="","",#REF!)</f>
        <v/>
      </c>
      <c r="J252" s="136" t="str">
        <f ca="1">IF(B252="","",#REF!)</f>
        <v/>
      </c>
      <c r="K252" s="136" t="str">
        <f ca="1">IF(B252="","",#REF!)</f>
        <v/>
      </c>
      <c r="L252" s="136" t="str">
        <f ca="1">IF(C252="","",#REF!)</f>
        <v/>
      </c>
    </row>
    <row r="253" spans="1:12">
      <c r="A253" s="112">
        <v>242</v>
      </c>
      <c r="B253" s="134" t="str">
        <f t="shared" ca="1" si="9"/>
        <v/>
      </c>
      <c r="C253" s="109" t="str">
        <f t="shared" ca="1" si="10"/>
        <v/>
      </c>
      <c r="D253" s="101" t="str">
        <f ca="1">IF(ISERROR(OFFSET('HARGA SATUAN'!$D$6,MATCH(C253,'HARGA SATUAN'!$C$7:$C$1492,0),0)),"",OFFSET('HARGA SATUAN'!$D$6,MATCH(C253,'HARGA SATUAN'!$C$7:$C$1492,0),0))</f>
        <v/>
      </c>
      <c r="E253" s="101">
        <f ca="1">IF(B253="+","Unit",IF(ISERROR(OFFSET('HARGA SATUAN'!$E$6,MATCH(C253,'HARGA SATUAN'!$C$7:$C$1492,0),0)),"",OFFSET('HARGA SATUAN'!$E$6,MATCH(C253,'HARGA SATUAN'!$C$7:$C$1492,0),0)))</f>
        <v>0</v>
      </c>
      <c r="F253" s="138" t="str">
        <f t="shared" ca="1" si="11"/>
        <v/>
      </c>
      <c r="G253" s="41">
        <f ca="1">IF(ISERROR(OFFSET('HARGA SATUAN'!$I$6,MATCH(C253,'HARGA SATUAN'!$C$7:$C$1492,0),0)),"",OFFSET('HARGA SATUAN'!$I$6,MATCH(C253,'HARGA SATUAN'!$C$7:$C$1492,0),0))</f>
        <v>0</v>
      </c>
      <c r="H253" s="136" t="str">
        <f ca="1">IF(B253="","",#REF!)</f>
        <v/>
      </c>
      <c r="I253" s="136" t="str">
        <f ca="1">IF(B253="","",#REF!)</f>
        <v/>
      </c>
      <c r="J253" s="136" t="str">
        <f ca="1">IF(B253="","",#REF!)</f>
        <v/>
      </c>
      <c r="K253" s="136" t="str">
        <f ca="1">IF(B253="","",#REF!)</f>
        <v/>
      </c>
      <c r="L253" s="136" t="str">
        <f ca="1">IF(C253="","",#REF!)</f>
        <v/>
      </c>
    </row>
    <row r="254" spans="1:12">
      <c r="A254" s="112">
        <v>243</v>
      </c>
      <c r="B254" s="134" t="str">
        <f t="shared" ca="1" si="9"/>
        <v/>
      </c>
      <c r="C254" s="109" t="str">
        <f t="shared" ca="1" si="10"/>
        <v/>
      </c>
      <c r="D254" s="101" t="str">
        <f ca="1">IF(ISERROR(OFFSET('HARGA SATUAN'!$D$6,MATCH(C254,'HARGA SATUAN'!$C$7:$C$1492,0),0)),"",OFFSET('HARGA SATUAN'!$D$6,MATCH(C254,'HARGA SATUAN'!$C$7:$C$1492,0),0))</f>
        <v/>
      </c>
      <c r="E254" s="101">
        <f ca="1">IF(B254="+","Unit",IF(ISERROR(OFFSET('HARGA SATUAN'!$E$6,MATCH(C254,'HARGA SATUAN'!$C$7:$C$1492,0),0)),"",OFFSET('HARGA SATUAN'!$E$6,MATCH(C254,'HARGA SATUAN'!$C$7:$C$1492,0),0)))</f>
        <v>0</v>
      </c>
      <c r="F254" s="138" t="str">
        <f t="shared" ca="1" si="11"/>
        <v/>
      </c>
      <c r="G254" s="41">
        <f ca="1">IF(ISERROR(OFFSET('HARGA SATUAN'!$I$6,MATCH(C254,'HARGA SATUAN'!$C$7:$C$1492,0),0)),"",OFFSET('HARGA SATUAN'!$I$6,MATCH(C254,'HARGA SATUAN'!$C$7:$C$1492,0),0))</f>
        <v>0</v>
      </c>
      <c r="H254" s="136" t="str">
        <f ca="1">IF(B254="","",#REF!)</f>
        <v/>
      </c>
      <c r="I254" s="136" t="str">
        <f ca="1">IF(B254="","",#REF!)</f>
        <v/>
      </c>
      <c r="J254" s="136" t="str">
        <f ca="1">IF(B254="","",#REF!)</f>
        <v/>
      </c>
      <c r="K254" s="136" t="str">
        <f ca="1">IF(B254="","",#REF!)</f>
        <v/>
      </c>
      <c r="L254" s="136" t="str">
        <f ca="1">IF(C254="","",#REF!)</f>
        <v/>
      </c>
    </row>
    <row r="255" spans="1:12">
      <c r="A255" s="112">
        <v>244</v>
      </c>
      <c r="B255" s="134" t="str">
        <f t="shared" ca="1" si="9"/>
        <v/>
      </c>
      <c r="C255" s="109" t="str">
        <f t="shared" ca="1" si="10"/>
        <v/>
      </c>
      <c r="D255" s="101" t="str">
        <f ca="1">IF(ISERROR(OFFSET('HARGA SATUAN'!$D$6,MATCH(C255,'HARGA SATUAN'!$C$7:$C$1492,0),0)),"",OFFSET('HARGA SATUAN'!$D$6,MATCH(C255,'HARGA SATUAN'!$C$7:$C$1492,0),0))</f>
        <v/>
      </c>
      <c r="E255" s="101">
        <f ca="1">IF(B255="+","Unit",IF(ISERROR(OFFSET('HARGA SATUAN'!$E$6,MATCH(C255,'HARGA SATUAN'!$C$7:$C$1492,0),0)),"",OFFSET('HARGA SATUAN'!$E$6,MATCH(C255,'HARGA SATUAN'!$C$7:$C$1492,0),0)))</f>
        <v>0</v>
      </c>
      <c r="F255" s="138" t="str">
        <f t="shared" ca="1" si="11"/>
        <v/>
      </c>
      <c r="G255" s="41">
        <f ca="1">IF(ISERROR(OFFSET('HARGA SATUAN'!$I$6,MATCH(C255,'HARGA SATUAN'!$C$7:$C$1492,0),0)),"",OFFSET('HARGA SATUAN'!$I$6,MATCH(C255,'HARGA SATUAN'!$C$7:$C$1492,0),0))</f>
        <v>0</v>
      </c>
      <c r="H255" s="136" t="str">
        <f ca="1">IF(B255="","",#REF!)</f>
        <v/>
      </c>
      <c r="I255" s="136" t="str">
        <f ca="1">IF(B255="","",#REF!)</f>
        <v/>
      </c>
      <c r="J255" s="136" t="str">
        <f ca="1">IF(B255="","",#REF!)</f>
        <v/>
      </c>
      <c r="K255" s="136" t="str">
        <f ca="1">IF(B255="","",#REF!)</f>
        <v/>
      </c>
      <c r="L255" s="136" t="str">
        <f ca="1">IF(C255="","",#REF!)</f>
        <v/>
      </c>
    </row>
    <row r="256" spans="1:12">
      <c r="A256" s="112">
        <v>245</v>
      </c>
      <c r="B256" s="134" t="str">
        <f t="shared" ca="1" si="9"/>
        <v/>
      </c>
      <c r="C256" s="109" t="str">
        <f t="shared" ca="1" si="10"/>
        <v/>
      </c>
      <c r="D256" s="101" t="str">
        <f ca="1">IF(ISERROR(OFFSET('HARGA SATUAN'!$D$6,MATCH(C256,'HARGA SATUAN'!$C$7:$C$1492,0),0)),"",OFFSET('HARGA SATUAN'!$D$6,MATCH(C256,'HARGA SATUAN'!$C$7:$C$1492,0),0))</f>
        <v/>
      </c>
      <c r="E256" s="101">
        <f ca="1">IF(B256="+","Unit",IF(ISERROR(OFFSET('HARGA SATUAN'!$E$6,MATCH(C256,'HARGA SATUAN'!$C$7:$C$1492,0),0)),"",OFFSET('HARGA SATUAN'!$E$6,MATCH(C256,'HARGA SATUAN'!$C$7:$C$1492,0),0)))</f>
        <v>0</v>
      </c>
      <c r="F256" s="138" t="str">
        <f t="shared" ca="1" si="11"/>
        <v/>
      </c>
      <c r="G256" s="41">
        <f ca="1">IF(ISERROR(OFFSET('HARGA SATUAN'!$I$6,MATCH(C256,'HARGA SATUAN'!$C$7:$C$1492,0),0)),"",OFFSET('HARGA SATUAN'!$I$6,MATCH(C256,'HARGA SATUAN'!$C$7:$C$1492,0),0))</f>
        <v>0</v>
      </c>
      <c r="H256" s="136" t="str">
        <f ca="1">IF(B256="","",#REF!)</f>
        <v/>
      </c>
      <c r="I256" s="136" t="str">
        <f ca="1">IF(B256="","",#REF!)</f>
        <v/>
      </c>
      <c r="J256" s="136" t="str">
        <f ca="1">IF(B256="","",#REF!)</f>
        <v/>
      </c>
      <c r="K256" s="136" t="str">
        <f ca="1">IF(B256="","",#REF!)</f>
        <v/>
      </c>
      <c r="L256" s="136" t="str">
        <f ca="1">IF(C256="","",#REF!)</f>
        <v/>
      </c>
    </row>
    <row r="257" spans="1:12">
      <c r="A257" s="112">
        <v>246</v>
      </c>
      <c r="B257" s="134" t="str">
        <f t="shared" ca="1" si="9"/>
        <v/>
      </c>
      <c r="C257" s="109" t="str">
        <f t="shared" ca="1" si="10"/>
        <v/>
      </c>
      <c r="D257" s="101" t="str">
        <f ca="1">IF(ISERROR(OFFSET('HARGA SATUAN'!$D$6,MATCH(C257,'HARGA SATUAN'!$C$7:$C$1492,0),0)),"",OFFSET('HARGA SATUAN'!$D$6,MATCH(C257,'HARGA SATUAN'!$C$7:$C$1492,0),0))</f>
        <v/>
      </c>
      <c r="E257" s="101">
        <f ca="1">IF(B257="+","Unit",IF(ISERROR(OFFSET('HARGA SATUAN'!$E$6,MATCH(C257,'HARGA SATUAN'!$C$7:$C$1492,0),0)),"",OFFSET('HARGA SATUAN'!$E$6,MATCH(C257,'HARGA SATUAN'!$C$7:$C$1492,0),0)))</f>
        <v>0</v>
      </c>
      <c r="F257" s="138" t="str">
        <f t="shared" ca="1" si="11"/>
        <v/>
      </c>
      <c r="G257" s="41">
        <f ca="1">IF(ISERROR(OFFSET('HARGA SATUAN'!$I$6,MATCH(C257,'HARGA SATUAN'!$C$7:$C$1492,0),0)),"",OFFSET('HARGA SATUAN'!$I$6,MATCH(C257,'HARGA SATUAN'!$C$7:$C$1492,0),0))</f>
        <v>0</v>
      </c>
      <c r="H257" s="136" t="str">
        <f ca="1">IF(B257="","",#REF!)</f>
        <v/>
      </c>
      <c r="I257" s="136" t="str">
        <f ca="1">IF(B257="","",#REF!)</f>
        <v/>
      </c>
      <c r="J257" s="136" t="str">
        <f ca="1">IF(B257="","",#REF!)</f>
        <v/>
      </c>
      <c r="K257" s="136" t="str">
        <f ca="1">IF(B257="","",#REF!)</f>
        <v/>
      </c>
      <c r="L257" s="136" t="str">
        <f ca="1">IF(C257="","",#REF!)</f>
        <v/>
      </c>
    </row>
    <row r="258" spans="1:12">
      <c r="A258" s="112">
        <v>247</v>
      </c>
      <c r="B258" s="134" t="str">
        <f t="shared" ca="1" si="9"/>
        <v/>
      </c>
      <c r="C258" s="109" t="str">
        <f t="shared" ca="1" si="10"/>
        <v/>
      </c>
      <c r="D258" s="101" t="str">
        <f ca="1">IF(ISERROR(OFFSET('HARGA SATUAN'!$D$6,MATCH(C258,'HARGA SATUAN'!$C$7:$C$1492,0),0)),"",OFFSET('HARGA SATUAN'!$D$6,MATCH(C258,'HARGA SATUAN'!$C$7:$C$1492,0),0))</f>
        <v/>
      </c>
      <c r="E258" s="101">
        <f ca="1">IF(B258="+","Unit",IF(ISERROR(OFFSET('HARGA SATUAN'!$E$6,MATCH(C258,'HARGA SATUAN'!$C$7:$C$1492,0),0)),"",OFFSET('HARGA SATUAN'!$E$6,MATCH(C258,'HARGA SATUAN'!$C$7:$C$1492,0),0)))</f>
        <v>0</v>
      </c>
      <c r="F258" s="138" t="str">
        <f t="shared" ca="1" si="11"/>
        <v/>
      </c>
      <c r="G258" s="41">
        <f ca="1">IF(ISERROR(OFFSET('HARGA SATUAN'!$I$6,MATCH(C258,'HARGA SATUAN'!$C$7:$C$1492,0),0)),"",OFFSET('HARGA SATUAN'!$I$6,MATCH(C258,'HARGA SATUAN'!$C$7:$C$1492,0),0))</f>
        <v>0</v>
      </c>
      <c r="H258" s="136" t="str">
        <f ca="1">IF(B258="","",#REF!)</f>
        <v/>
      </c>
      <c r="I258" s="136" t="str">
        <f ca="1">IF(B258="","",#REF!)</f>
        <v/>
      </c>
      <c r="J258" s="136" t="str">
        <f ca="1">IF(B258="","",#REF!)</f>
        <v/>
      </c>
      <c r="K258" s="136" t="str">
        <f ca="1">IF(B258="","",#REF!)</f>
        <v/>
      </c>
      <c r="L258" s="136" t="str">
        <f ca="1">IF(C258="","",#REF!)</f>
        <v/>
      </c>
    </row>
    <row r="259" spans="1:12">
      <c r="A259" s="112">
        <v>248</v>
      </c>
      <c r="B259" s="134" t="str">
        <f t="shared" ca="1" si="9"/>
        <v/>
      </c>
      <c r="C259" s="109" t="str">
        <f t="shared" ca="1" si="10"/>
        <v/>
      </c>
      <c r="D259" s="101" t="str">
        <f ca="1">IF(ISERROR(OFFSET('HARGA SATUAN'!$D$6,MATCH(C259,'HARGA SATUAN'!$C$7:$C$1492,0),0)),"",OFFSET('HARGA SATUAN'!$D$6,MATCH(C259,'HARGA SATUAN'!$C$7:$C$1492,0),0))</f>
        <v/>
      </c>
      <c r="E259" s="101">
        <f ca="1">IF(B259="+","Unit",IF(ISERROR(OFFSET('HARGA SATUAN'!$E$6,MATCH(C259,'HARGA SATUAN'!$C$7:$C$1492,0),0)),"",OFFSET('HARGA SATUAN'!$E$6,MATCH(C259,'HARGA SATUAN'!$C$7:$C$1492,0),0)))</f>
        <v>0</v>
      </c>
      <c r="F259" s="138" t="str">
        <f t="shared" ca="1" si="11"/>
        <v/>
      </c>
      <c r="G259" s="41">
        <f ca="1">IF(ISERROR(OFFSET('HARGA SATUAN'!$I$6,MATCH(C259,'HARGA SATUAN'!$C$7:$C$1492,0),0)),"",OFFSET('HARGA SATUAN'!$I$6,MATCH(C259,'HARGA SATUAN'!$C$7:$C$1492,0),0))</f>
        <v>0</v>
      </c>
      <c r="H259" s="136" t="str">
        <f ca="1">IF(B259="","",#REF!)</f>
        <v/>
      </c>
      <c r="I259" s="136" t="str">
        <f ca="1">IF(B259="","",#REF!)</f>
        <v/>
      </c>
      <c r="J259" s="136" t="str">
        <f ca="1">IF(B259="","",#REF!)</f>
        <v/>
      </c>
      <c r="K259" s="136" t="str">
        <f ca="1">IF(B259="","",#REF!)</f>
        <v/>
      </c>
      <c r="L259" s="136" t="str">
        <f ca="1">IF(C259="","",#REF!)</f>
        <v/>
      </c>
    </row>
    <row r="260" spans="1:12">
      <c r="A260" s="112">
        <v>249</v>
      </c>
      <c r="B260" s="134" t="str">
        <f t="shared" ca="1" si="9"/>
        <v/>
      </c>
      <c r="C260" s="109" t="str">
        <f t="shared" ca="1" si="10"/>
        <v/>
      </c>
      <c r="D260" s="101" t="str">
        <f ca="1">IF(ISERROR(OFFSET('HARGA SATUAN'!$D$6,MATCH(C260,'HARGA SATUAN'!$C$7:$C$1492,0),0)),"",OFFSET('HARGA SATUAN'!$D$6,MATCH(C260,'HARGA SATUAN'!$C$7:$C$1492,0),0))</f>
        <v/>
      </c>
      <c r="E260" s="101">
        <f ca="1">IF(B260="+","Unit",IF(ISERROR(OFFSET('HARGA SATUAN'!$E$6,MATCH(C260,'HARGA SATUAN'!$C$7:$C$1492,0),0)),"",OFFSET('HARGA SATUAN'!$E$6,MATCH(C260,'HARGA SATUAN'!$C$7:$C$1492,0),0)))</f>
        <v>0</v>
      </c>
      <c r="F260" s="138" t="str">
        <f t="shared" ca="1" si="11"/>
        <v/>
      </c>
      <c r="G260" s="41">
        <f ca="1">IF(ISERROR(OFFSET('HARGA SATUAN'!$I$6,MATCH(C260,'HARGA SATUAN'!$C$7:$C$1492,0),0)),"",OFFSET('HARGA SATUAN'!$I$6,MATCH(C260,'HARGA SATUAN'!$C$7:$C$1492,0),0))</f>
        <v>0</v>
      </c>
      <c r="H260" s="136" t="str">
        <f ca="1">IF(B260="","",#REF!)</f>
        <v/>
      </c>
      <c r="I260" s="136" t="str">
        <f ca="1">IF(B260="","",#REF!)</f>
        <v/>
      </c>
      <c r="J260" s="136" t="str">
        <f ca="1">IF(B260="","",#REF!)</f>
        <v/>
      </c>
      <c r="K260" s="136" t="str">
        <f ca="1">IF(B260="","",#REF!)</f>
        <v/>
      </c>
      <c r="L260" s="136" t="str">
        <f ca="1">IF(C260="","",#REF!)</f>
        <v/>
      </c>
    </row>
    <row r="261" spans="1:12">
      <c r="A261" s="112">
        <v>250</v>
      </c>
      <c r="B261" s="134" t="str">
        <f t="shared" ca="1" si="9"/>
        <v/>
      </c>
      <c r="C261" s="109" t="str">
        <f t="shared" ca="1" si="10"/>
        <v/>
      </c>
      <c r="D261" s="101" t="str">
        <f ca="1">IF(ISERROR(OFFSET('HARGA SATUAN'!$D$6,MATCH(C261,'HARGA SATUAN'!$C$7:$C$1492,0),0)),"",OFFSET('HARGA SATUAN'!$D$6,MATCH(C261,'HARGA SATUAN'!$C$7:$C$1492,0),0))</f>
        <v/>
      </c>
      <c r="E261" s="101">
        <f ca="1">IF(B261="+","Unit",IF(ISERROR(OFFSET('HARGA SATUAN'!$E$6,MATCH(C261,'HARGA SATUAN'!$C$7:$C$1492,0),0)),"",OFFSET('HARGA SATUAN'!$E$6,MATCH(C261,'HARGA SATUAN'!$C$7:$C$1492,0),0)))</f>
        <v>0</v>
      </c>
      <c r="F261" s="138" t="str">
        <f t="shared" ca="1" si="11"/>
        <v/>
      </c>
      <c r="G261" s="41">
        <f ca="1">IF(ISERROR(OFFSET('HARGA SATUAN'!$I$6,MATCH(C261,'HARGA SATUAN'!$C$7:$C$1492,0),0)),"",OFFSET('HARGA SATUAN'!$I$6,MATCH(C261,'HARGA SATUAN'!$C$7:$C$1492,0),0))</f>
        <v>0</v>
      </c>
      <c r="H261" s="136" t="str">
        <f ca="1">IF(B261="","",#REF!)</f>
        <v/>
      </c>
      <c r="I261" s="136" t="str">
        <f ca="1">IF(B261="","",#REF!)</f>
        <v/>
      </c>
      <c r="J261" s="136" t="str">
        <f ca="1">IF(B261="","",#REF!)</f>
        <v/>
      </c>
      <c r="K261" s="136" t="str">
        <f ca="1">IF(B261="","",#REF!)</f>
        <v/>
      </c>
      <c r="L261" s="136" t="str">
        <f ca="1">IF(C261="","",#REF!)</f>
        <v/>
      </c>
    </row>
    <row r="262" spans="1:12">
      <c r="A262" s="112">
        <v>251</v>
      </c>
      <c r="B262" s="134" t="str">
        <f t="shared" ca="1" si="9"/>
        <v/>
      </c>
      <c r="C262" s="109" t="str">
        <f t="shared" ca="1" si="10"/>
        <v/>
      </c>
      <c r="D262" s="101" t="str">
        <f ca="1">IF(ISERROR(OFFSET('HARGA SATUAN'!$D$6,MATCH(C262,'HARGA SATUAN'!$C$7:$C$1492,0),0)),"",OFFSET('HARGA SATUAN'!$D$6,MATCH(C262,'HARGA SATUAN'!$C$7:$C$1492,0),0))</f>
        <v/>
      </c>
      <c r="E262" s="101">
        <f ca="1">IF(B262="+","Unit",IF(ISERROR(OFFSET('HARGA SATUAN'!$E$6,MATCH(C262,'HARGA SATUAN'!$C$7:$C$1492,0),0)),"",OFFSET('HARGA SATUAN'!$E$6,MATCH(C262,'HARGA SATUAN'!$C$7:$C$1492,0),0)))</f>
        <v>0</v>
      </c>
      <c r="F262" s="138" t="str">
        <f t="shared" ca="1" si="11"/>
        <v/>
      </c>
      <c r="G262" s="41">
        <f ca="1">IF(ISERROR(OFFSET('HARGA SATUAN'!$I$6,MATCH(C262,'HARGA SATUAN'!$C$7:$C$1492,0),0)),"",OFFSET('HARGA SATUAN'!$I$6,MATCH(C262,'HARGA SATUAN'!$C$7:$C$1492,0),0))</f>
        <v>0</v>
      </c>
      <c r="H262" s="136" t="str">
        <f ca="1">IF(B262="","",#REF!)</f>
        <v/>
      </c>
      <c r="I262" s="136" t="str">
        <f ca="1">IF(B262="","",#REF!)</f>
        <v/>
      </c>
      <c r="J262" s="136" t="str">
        <f ca="1">IF(B262="","",#REF!)</f>
        <v/>
      </c>
      <c r="K262" s="136" t="str">
        <f ca="1">IF(B262="","",#REF!)</f>
        <v/>
      </c>
      <c r="L262" s="136" t="str">
        <f ca="1">IF(C262="","",#REF!)</f>
        <v/>
      </c>
    </row>
    <row r="263" spans="1:12">
      <c r="A263" s="112">
        <v>252</v>
      </c>
      <c r="B263" s="134" t="str">
        <f t="shared" ca="1" si="9"/>
        <v/>
      </c>
      <c r="C263" s="109" t="str">
        <f t="shared" ca="1" si="10"/>
        <v/>
      </c>
      <c r="D263" s="101" t="str">
        <f ca="1">IF(ISERROR(OFFSET('HARGA SATUAN'!$D$6,MATCH(C263,'HARGA SATUAN'!$C$7:$C$1492,0),0)),"",OFFSET('HARGA SATUAN'!$D$6,MATCH(C263,'HARGA SATUAN'!$C$7:$C$1492,0),0))</f>
        <v/>
      </c>
      <c r="E263" s="101">
        <f ca="1">IF(B263="+","Unit",IF(ISERROR(OFFSET('HARGA SATUAN'!$E$6,MATCH(C263,'HARGA SATUAN'!$C$7:$C$1492,0),0)),"",OFFSET('HARGA SATUAN'!$E$6,MATCH(C263,'HARGA SATUAN'!$C$7:$C$1492,0),0)))</f>
        <v>0</v>
      </c>
      <c r="F263" s="138" t="str">
        <f t="shared" ca="1" si="11"/>
        <v/>
      </c>
      <c r="G263" s="41">
        <f ca="1">IF(ISERROR(OFFSET('HARGA SATUAN'!$I$6,MATCH(C263,'HARGA SATUAN'!$C$7:$C$1492,0),0)),"",OFFSET('HARGA SATUAN'!$I$6,MATCH(C263,'HARGA SATUAN'!$C$7:$C$1492,0),0))</f>
        <v>0</v>
      </c>
      <c r="H263" s="136" t="str">
        <f ca="1">IF(B263="","",#REF!)</f>
        <v/>
      </c>
      <c r="I263" s="136" t="str">
        <f ca="1">IF(B263="","",#REF!)</f>
        <v/>
      </c>
      <c r="J263" s="136" t="str">
        <f ca="1">IF(B263="","",#REF!)</f>
        <v/>
      </c>
      <c r="K263" s="136" t="str">
        <f ca="1">IF(B263="","",#REF!)</f>
        <v/>
      </c>
      <c r="L263" s="136" t="str">
        <f ca="1">IF(C263="","",#REF!)</f>
        <v/>
      </c>
    </row>
    <row r="264" spans="1:12">
      <c r="A264" s="112">
        <v>253</v>
      </c>
      <c r="B264" s="134" t="str">
        <f t="shared" ca="1" si="9"/>
        <v/>
      </c>
      <c r="C264" s="109" t="str">
        <f t="shared" ca="1" si="10"/>
        <v/>
      </c>
      <c r="D264" s="101" t="str">
        <f ca="1">IF(ISERROR(OFFSET('HARGA SATUAN'!$D$6,MATCH(C264,'HARGA SATUAN'!$C$7:$C$1492,0),0)),"",OFFSET('HARGA SATUAN'!$D$6,MATCH(C264,'HARGA SATUAN'!$C$7:$C$1492,0),0))</f>
        <v/>
      </c>
      <c r="E264" s="101">
        <f ca="1">IF(B264="+","Unit",IF(ISERROR(OFFSET('HARGA SATUAN'!$E$6,MATCH(C264,'HARGA SATUAN'!$C$7:$C$1492,0),0)),"",OFFSET('HARGA SATUAN'!$E$6,MATCH(C264,'HARGA SATUAN'!$C$7:$C$1492,0),0)))</f>
        <v>0</v>
      </c>
      <c r="F264" s="138" t="str">
        <f t="shared" ca="1" si="11"/>
        <v/>
      </c>
      <c r="G264" s="41">
        <f ca="1">IF(ISERROR(OFFSET('HARGA SATUAN'!$I$6,MATCH(C264,'HARGA SATUAN'!$C$7:$C$1492,0),0)),"",OFFSET('HARGA SATUAN'!$I$6,MATCH(C264,'HARGA SATUAN'!$C$7:$C$1492,0),0))</f>
        <v>0</v>
      </c>
      <c r="H264" s="136" t="str">
        <f ca="1">IF(B264="","",#REF!)</f>
        <v/>
      </c>
      <c r="I264" s="136" t="str">
        <f ca="1">IF(B264="","",#REF!)</f>
        <v/>
      </c>
      <c r="J264" s="136" t="str">
        <f ca="1">IF(B264="","",#REF!)</f>
        <v/>
      </c>
      <c r="K264" s="136" t="str">
        <f ca="1">IF(B264="","",#REF!)</f>
        <v/>
      </c>
      <c r="L264" s="136" t="str">
        <f ca="1">IF(C264="","",#REF!)</f>
        <v/>
      </c>
    </row>
    <row r="265" spans="1:12">
      <c r="A265" s="112">
        <v>254</v>
      </c>
      <c r="B265" s="134" t="str">
        <f t="shared" ca="1" si="9"/>
        <v/>
      </c>
      <c r="C265" s="109" t="str">
        <f t="shared" ca="1" si="10"/>
        <v/>
      </c>
      <c r="D265" s="101" t="str">
        <f ca="1">IF(ISERROR(OFFSET('HARGA SATUAN'!$D$6,MATCH(C265,'HARGA SATUAN'!$C$7:$C$1492,0),0)),"",OFFSET('HARGA SATUAN'!$D$6,MATCH(C265,'HARGA SATUAN'!$C$7:$C$1492,0),0))</f>
        <v/>
      </c>
      <c r="E265" s="101">
        <f ca="1">IF(B265="+","Unit",IF(ISERROR(OFFSET('HARGA SATUAN'!$E$6,MATCH(C265,'HARGA SATUAN'!$C$7:$C$1492,0),0)),"",OFFSET('HARGA SATUAN'!$E$6,MATCH(C265,'HARGA SATUAN'!$C$7:$C$1492,0),0)))</f>
        <v>0</v>
      </c>
      <c r="F265" s="138" t="str">
        <f t="shared" ca="1" si="11"/>
        <v/>
      </c>
      <c r="G265" s="41">
        <f ca="1">IF(ISERROR(OFFSET('HARGA SATUAN'!$I$6,MATCH(C265,'HARGA SATUAN'!$C$7:$C$1492,0),0)),"",OFFSET('HARGA SATUAN'!$I$6,MATCH(C265,'HARGA SATUAN'!$C$7:$C$1492,0),0))</f>
        <v>0</v>
      </c>
      <c r="H265" s="136" t="str">
        <f ca="1">IF(B265="","",#REF!)</f>
        <v/>
      </c>
      <c r="I265" s="136" t="str">
        <f ca="1">IF(B265="","",#REF!)</f>
        <v/>
      </c>
      <c r="J265" s="136" t="str">
        <f ca="1">IF(B265="","",#REF!)</f>
        <v/>
      </c>
      <c r="K265" s="136" t="str">
        <f ca="1">IF(B265="","",#REF!)</f>
        <v/>
      </c>
      <c r="L265" s="136" t="str">
        <f ca="1">IF(C265="","",#REF!)</f>
        <v/>
      </c>
    </row>
    <row r="266" spans="1:12">
      <c r="A266" s="112">
        <v>255</v>
      </c>
      <c r="B266" s="134" t="str">
        <f t="shared" ca="1" si="9"/>
        <v/>
      </c>
      <c r="C266" s="109" t="str">
        <f t="shared" ca="1" si="10"/>
        <v/>
      </c>
      <c r="D266" s="101" t="str">
        <f ca="1">IF(ISERROR(OFFSET('HARGA SATUAN'!$D$6,MATCH(C266,'HARGA SATUAN'!$C$7:$C$1492,0),0)),"",OFFSET('HARGA SATUAN'!$D$6,MATCH(C266,'HARGA SATUAN'!$C$7:$C$1492,0),0))</f>
        <v/>
      </c>
      <c r="E266" s="101">
        <f ca="1">IF(B266="+","Unit",IF(ISERROR(OFFSET('HARGA SATUAN'!$E$6,MATCH(C266,'HARGA SATUAN'!$C$7:$C$1492,0),0)),"",OFFSET('HARGA SATUAN'!$E$6,MATCH(C266,'HARGA SATUAN'!$C$7:$C$1492,0),0)))</f>
        <v>0</v>
      </c>
      <c r="F266" s="138" t="str">
        <f t="shared" ca="1" si="11"/>
        <v/>
      </c>
      <c r="G266" s="41">
        <f ca="1">IF(ISERROR(OFFSET('HARGA SATUAN'!$I$6,MATCH(C266,'HARGA SATUAN'!$C$7:$C$1492,0),0)),"",OFFSET('HARGA SATUAN'!$I$6,MATCH(C266,'HARGA SATUAN'!$C$7:$C$1492,0),0))</f>
        <v>0</v>
      </c>
      <c r="H266" s="136" t="str">
        <f ca="1">IF(B266="","",#REF!)</f>
        <v/>
      </c>
      <c r="I266" s="136" t="str">
        <f ca="1">IF(B266="","",#REF!)</f>
        <v/>
      </c>
      <c r="J266" s="136" t="str">
        <f ca="1">IF(B266="","",#REF!)</f>
        <v/>
      </c>
      <c r="K266" s="136" t="str">
        <f ca="1">IF(B266="","",#REF!)</f>
        <v/>
      </c>
      <c r="L266" s="136" t="str">
        <f ca="1">IF(C266="","",#REF!)</f>
        <v/>
      </c>
    </row>
    <row r="267" spans="1:12">
      <c r="A267" s="112">
        <v>256</v>
      </c>
      <c r="B267" s="134" t="str">
        <f t="shared" ca="1" si="9"/>
        <v/>
      </c>
      <c r="C267" s="109" t="str">
        <f t="shared" ca="1" si="10"/>
        <v/>
      </c>
      <c r="D267" s="101" t="str">
        <f ca="1">IF(ISERROR(OFFSET('HARGA SATUAN'!$D$6,MATCH(C267,'HARGA SATUAN'!$C$7:$C$1492,0),0)),"",OFFSET('HARGA SATUAN'!$D$6,MATCH(C267,'HARGA SATUAN'!$C$7:$C$1492,0),0))</f>
        <v/>
      </c>
      <c r="E267" s="101">
        <f ca="1">IF(B267="+","Unit",IF(ISERROR(OFFSET('HARGA SATUAN'!$E$6,MATCH(C267,'HARGA SATUAN'!$C$7:$C$1492,0),0)),"",OFFSET('HARGA SATUAN'!$E$6,MATCH(C267,'HARGA SATUAN'!$C$7:$C$1492,0),0)))</f>
        <v>0</v>
      </c>
      <c r="F267" s="138" t="str">
        <f t="shared" ca="1" si="11"/>
        <v/>
      </c>
      <c r="G267" s="41">
        <f ca="1">IF(ISERROR(OFFSET('HARGA SATUAN'!$I$6,MATCH(C267,'HARGA SATUAN'!$C$7:$C$1492,0),0)),"",OFFSET('HARGA SATUAN'!$I$6,MATCH(C267,'HARGA SATUAN'!$C$7:$C$1492,0),0))</f>
        <v>0</v>
      </c>
      <c r="H267" s="136" t="str">
        <f ca="1">IF(B267="","",#REF!)</f>
        <v/>
      </c>
      <c r="I267" s="136" t="str">
        <f ca="1">IF(B267="","",#REF!)</f>
        <v/>
      </c>
      <c r="J267" s="136" t="str">
        <f ca="1">IF(B267="","",#REF!)</f>
        <v/>
      </c>
      <c r="K267" s="136" t="str">
        <f ca="1">IF(B267="","",#REF!)</f>
        <v/>
      </c>
      <c r="L267" s="136" t="str">
        <f ca="1">IF(C267="","",#REF!)</f>
        <v/>
      </c>
    </row>
    <row r="268" spans="1:12">
      <c r="A268" s="112">
        <v>257</v>
      </c>
      <c r="B268" s="134" t="str">
        <f t="shared" ca="1" si="9"/>
        <v/>
      </c>
      <c r="C268" s="109" t="str">
        <f t="shared" ca="1" si="10"/>
        <v/>
      </c>
      <c r="D268" s="101" t="str">
        <f ca="1">IF(ISERROR(OFFSET('HARGA SATUAN'!$D$6,MATCH(C268,'HARGA SATUAN'!$C$7:$C$1492,0),0)),"",OFFSET('HARGA SATUAN'!$D$6,MATCH(C268,'HARGA SATUAN'!$C$7:$C$1492,0),0))</f>
        <v/>
      </c>
      <c r="E268" s="101">
        <f ca="1">IF(B268="+","Unit",IF(ISERROR(OFFSET('HARGA SATUAN'!$E$6,MATCH(C268,'HARGA SATUAN'!$C$7:$C$1492,0),0)),"",OFFSET('HARGA SATUAN'!$E$6,MATCH(C268,'HARGA SATUAN'!$C$7:$C$1492,0),0)))</f>
        <v>0</v>
      </c>
      <c r="F268" s="138" t="str">
        <f t="shared" ca="1" si="11"/>
        <v/>
      </c>
      <c r="G268" s="41">
        <f ca="1">IF(ISERROR(OFFSET('HARGA SATUAN'!$I$6,MATCH(C268,'HARGA SATUAN'!$C$7:$C$1492,0),0)),"",OFFSET('HARGA SATUAN'!$I$6,MATCH(C268,'HARGA SATUAN'!$C$7:$C$1492,0),0))</f>
        <v>0</v>
      </c>
      <c r="H268" s="136" t="str">
        <f ca="1">IF(B268="","",#REF!)</f>
        <v/>
      </c>
      <c r="I268" s="136" t="str">
        <f ca="1">IF(B268="","",#REF!)</f>
        <v/>
      </c>
      <c r="J268" s="136" t="str">
        <f ca="1">IF(B268="","",#REF!)</f>
        <v/>
      </c>
      <c r="K268" s="136" t="str">
        <f ca="1">IF(B268="","",#REF!)</f>
        <v/>
      </c>
      <c r="L268" s="136" t="str">
        <f ca="1">IF(C268="","",#REF!)</f>
        <v/>
      </c>
    </row>
    <row r="269" spans="1:12">
      <c r="A269" s="112">
        <v>258</v>
      </c>
      <c r="B269" s="134" t="str">
        <f t="shared" ref="B269:B332" ca="1" si="12">IF(C269="","",A269)</f>
        <v/>
      </c>
      <c r="C269" s="109" t="str">
        <f t="shared" ref="C269:C332" ca="1" si="13">IF(ISERROR(OFFSET($C$713,MATCH(A269,$F$714:$F$1320,0),0)),"",OFFSET($C$713,MATCH(A269,$F$714:$F$1320,0),0))</f>
        <v/>
      </c>
      <c r="D269" s="101" t="str">
        <f ca="1">IF(ISERROR(OFFSET('HARGA SATUAN'!$D$6,MATCH(C269,'HARGA SATUAN'!$C$7:$C$1492,0),0)),"",OFFSET('HARGA SATUAN'!$D$6,MATCH(C269,'HARGA SATUAN'!$C$7:$C$1492,0),0))</f>
        <v/>
      </c>
      <c r="E269" s="101">
        <f ca="1">IF(B269="+","Unit",IF(ISERROR(OFFSET('HARGA SATUAN'!$E$6,MATCH(C269,'HARGA SATUAN'!$C$7:$C$1492,0),0)),"",OFFSET('HARGA SATUAN'!$E$6,MATCH(C269,'HARGA SATUAN'!$C$7:$C$1492,0),0)))</f>
        <v>0</v>
      </c>
      <c r="F269" s="138" t="str">
        <f t="shared" ref="F269:F332" ca="1" si="14">IF(ISERROR(OFFSET($D$713,MATCH(A269,$F$714:$F$1320,0),0)),"",OFFSET($D$713,MATCH(A269,$F$714:$F$1320,0),0))</f>
        <v/>
      </c>
      <c r="G269" s="41">
        <f ca="1">IF(ISERROR(OFFSET('HARGA SATUAN'!$I$6,MATCH(C269,'HARGA SATUAN'!$C$7:$C$1492,0),0)),"",OFFSET('HARGA SATUAN'!$I$6,MATCH(C269,'HARGA SATUAN'!$C$7:$C$1492,0),0))</f>
        <v>0</v>
      </c>
      <c r="H269" s="136" t="str">
        <f ca="1">IF(B269="","",#REF!)</f>
        <v/>
      </c>
      <c r="I269" s="136" t="str">
        <f ca="1">IF(B269="","",#REF!)</f>
        <v/>
      </c>
      <c r="J269" s="136" t="str">
        <f ca="1">IF(B269="","",#REF!)</f>
        <v/>
      </c>
      <c r="K269" s="136" t="str">
        <f ca="1">IF(B269="","",#REF!)</f>
        <v/>
      </c>
      <c r="L269" s="136" t="str">
        <f ca="1">IF(C269="","",#REF!)</f>
        <v/>
      </c>
    </row>
    <row r="270" spans="1:12">
      <c r="A270" s="112">
        <v>259</v>
      </c>
      <c r="B270" s="134" t="str">
        <f t="shared" ca="1" si="12"/>
        <v/>
      </c>
      <c r="C270" s="109" t="str">
        <f t="shared" ca="1" si="13"/>
        <v/>
      </c>
      <c r="D270" s="101" t="str">
        <f ca="1">IF(ISERROR(OFFSET('HARGA SATUAN'!$D$6,MATCH(C270,'HARGA SATUAN'!$C$7:$C$1492,0),0)),"",OFFSET('HARGA SATUAN'!$D$6,MATCH(C270,'HARGA SATUAN'!$C$7:$C$1492,0),0))</f>
        <v/>
      </c>
      <c r="E270" s="101">
        <f ca="1">IF(B270="+","Unit",IF(ISERROR(OFFSET('HARGA SATUAN'!$E$6,MATCH(C270,'HARGA SATUAN'!$C$7:$C$1492,0),0)),"",OFFSET('HARGA SATUAN'!$E$6,MATCH(C270,'HARGA SATUAN'!$C$7:$C$1492,0),0)))</f>
        <v>0</v>
      </c>
      <c r="F270" s="138" t="str">
        <f t="shared" ca="1" si="14"/>
        <v/>
      </c>
      <c r="G270" s="41">
        <f ca="1">IF(ISERROR(OFFSET('HARGA SATUAN'!$I$6,MATCH(C270,'HARGA SATUAN'!$C$7:$C$1492,0),0)),"",OFFSET('HARGA SATUAN'!$I$6,MATCH(C270,'HARGA SATUAN'!$C$7:$C$1492,0),0))</f>
        <v>0</v>
      </c>
      <c r="H270" s="136" t="str">
        <f ca="1">IF(B270="","",#REF!)</f>
        <v/>
      </c>
      <c r="I270" s="136" t="str">
        <f ca="1">IF(B270="","",#REF!)</f>
        <v/>
      </c>
      <c r="J270" s="136" t="str">
        <f ca="1">IF(B270="","",#REF!)</f>
        <v/>
      </c>
      <c r="K270" s="136" t="str">
        <f ca="1">IF(B270="","",#REF!)</f>
        <v/>
      </c>
      <c r="L270" s="136" t="str">
        <f ca="1">IF(C270="","",#REF!)</f>
        <v/>
      </c>
    </row>
    <row r="271" spans="1:12">
      <c r="A271" s="112">
        <v>260</v>
      </c>
      <c r="B271" s="134" t="str">
        <f t="shared" ca="1" si="12"/>
        <v/>
      </c>
      <c r="C271" s="109" t="str">
        <f t="shared" ca="1" si="13"/>
        <v/>
      </c>
      <c r="D271" s="101" t="str">
        <f ca="1">IF(ISERROR(OFFSET('HARGA SATUAN'!$D$6,MATCH(C271,'HARGA SATUAN'!$C$7:$C$1492,0),0)),"",OFFSET('HARGA SATUAN'!$D$6,MATCH(C271,'HARGA SATUAN'!$C$7:$C$1492,0),0))</f>
        <v/>
      </c>
      <c r="E271" s="101">
        <f ca="1">IF(B271="+","Unit",IF(ISERROR(OFFSET('HARGA SATUAN'!$E$6,MATCH(C271,'HARGA SATUAN'!$C$7:$C$1492,0),0)),"",OFFSET('HARGA SATUAN'!$E$6,MATCH(C271,'HARGA SATUAN'!$C$7:$C$1492,0),0)))</f>
        <v>0</v>
      </c>
      <c r="F271" s="138" t="str">
        <f t="shared" ca="1" si="14"/>
        <v/>
      </c>
      <c r="G271" s="41">
        <f ca="1">IF(ISERROR(OFFSET('HARGA SATUAN'!$I$6,MATCH(C271,'HARGA SATUAN'!$C$7:$C$1492,0),0)),"",OFFSET('HARGA SATUAN'!$I$6,MATCH(C271,'HARGA SATUAN'!$C$7:$C$1492,0),0))</f>
        <v>0</v>
      </c>
      <c r="H271" s="136" t="str">
        <f ca="1">IF(B271="","",#REF!)</f>
        <v/>
      </c>
      <c r="I271" s="136" t="str">
        <f ca="1">IF(B271="","",#REF!)</f>
        <v/>
      </c>
      <c r="J271" s="136" t="str">
        <f ca="1">IF(B271="","",#REF!)</f>
        <v/>
      </c>
      <c r="K271" s="136" t="str">
        <f ca="1">IF(B271="","",#REF!)</f>
        <v/>
      </c>
      <c r="L271" s="136" t="str">
        <f ca="1">IF(C271="","",#REF!)</f>
        <v/>
      </c>
    </row>
    <row r="272" spans="1:12">
      <c r="A272" s="112">
        <v>261</v>
      </c>
      <c r="B272" s="134" t="str">
        <f t="shared" ca="1" si="12"/>
        <v/>
      </c>
      <c r="C272" s="109" t="str">
        <f t="shared" ca="1" si="13"/>
        <v/>
      </c>
      <c r="D272" s="101" t="str">
        <f ca="1">IF(ISERROR(OFFSET('HARGA SATUAN'!$D$6,MATCH(C272,'HARGA SATUAN'!$C$7:$C$1492,0),0)),"",OFFSET('HARGA SATUAN'!$D$6,MATCH(C272,'HARGA SATUAN'!$C$7:$C$1492,0),0))</f>
        <v/>
      </c>
      <c r="E272" s="101">
        <f ca="1">IF(B272="+","Unit",IF(ISERROR(OFFSET('HARGA SATUAN'!$E$6,MATCH(C272,'HARGA SATUAN'!$C$7:$C$1492,0),0)),"",OFFSET('HARGA SATUAN'!$E$6,MATCH(C272,'HARGA SATUAN'!$C$7:$C$1492,0),0)))</f>
        <v>0</v>
      </c>
      <c r="F272" s="138" t="str">
        <f t="shared" ca="1" si="14"/>
        <v/>
      </c>
      <c r="G272" s="41">
        <f ca="1">IF(ISERROR(OFFSET('HARGA SATUAN'!$I$6,MATCH(C272,'HARGA SATUAN'!$C$7:$C$1492,0),0)),"",OFFSET('HARGA SATUAN'!$I$6,MATCH(C272,'HARGA SATUAN'!$C$7:$C$1492,0),0))</f>
        <v>0</v>
      </c>
      <c r="H272" s="136" t="str">
        <f ca="1">IF(B272="","",#REF!)</f>
        <v/>
      </c>
      <c r="I272" s="136" t="str">
        <f ca="1">IF(B272="","",#REF!)</f>
        <v/>
      </c>
      <c r="J272" s="136" t="str">
        <f ca="1">IF(B272="","",#REF!)</f>
        <v/>
      </c>
      <c r="K272" s="136" t="str">
        <f ca="1">IF(B272="","",#REF!)</f>
        <v/>
      </c>
      <c r="L272" s="136" t="str">
        <f ca="1">IF(C272="","",#REF!)</f>
        <v/>
      </c>
    </row>
    <row r="273" spans="1:12">
      <c r="A273" s="112">
        <v>262</v>
      </c>
      <c r="B273" s="134" t="str">
        <f t="shared" ca="1" si="12"/>
        <v/>
      </c>
      <c r="C273" s="109" t="str">
        <f t="shared" ca="1" si="13"/>
        <v/>
      </c>
      <c r="D273" s="101" t="str">
        <f ca="1">IF(ISERROR(OFFSET('HARGA SATUAN'!$D$6,MATCH(C273,'HARGA SATUAN'!$C$7:$C$1492,0),0)),"",OFFSET('HARGA SATUAN'!$D$6,MATCH(C273,'HARGA SATUAN'!$C$7:$C$1492,0),0))</f>
        <v/>
      </c>
      <c r="E273" s="101">
        <f ca="1">IF(B273="+","Unit",IF(ISERROR(OFFSET('HARGA SATUAN'!$E$6,MATCH(C273,'HARGA SATUAN'!$C$7:$C$1492,0),0)),"",OFFSET('HARGA SATUAN'!$E$6,MATCH(C273,'HARGA SATUAN'!$C$7:$C$1492,0),0)))</f>
        <v>0</v>
      </c>
      <c r="F273" s="138" t="str">
        <f t="shared" ca="1" si="14"/>
        <v/>
      </c>
      <c r="G273" s="41">
        <f ca="1">IF(ISERROR(OFFSET('HARGA SATUAN'!$I$6,MATCH(C273,'HARGA SATUAN'!$C$7:$C$1492,0),0)),"",OFFSET('HARGA SATUAN'!$I$6,MATCH(C273,'HARGA SATUAN'!$C$7:$C$1492,0),0))</f>
        <v>0</v>
      </c>
      <c r="H273" s="136" t="str">
        <f ca="1">IF(B273="","",#REF!)</f>
        <v/>
      </c>
      <c r="I273" s="136" t="str">
        <f ca="1">IF(B273="","",#REF!)</f>
        <v/>
      </c>
      <c r="J273" s="136" t="str">
        <f ca="1">IF(B273="","",#REF!)</f>
        <v/>
      </c>
      <c r="K273" s="136" t="str">
        <f ca="1">IF(B273="","",#REF!)</f>
        <v/>
      </c>
      <c r="L273" s="136" t="str">
        <f ca="1">IF(C273="","",#REF!)</f>
        <v/>
      </c>
    </row>
    <row r="274" spans="1:12">
      <c r="A274" s="112">
        <v>263</v>
      </c>
      <c r="B274" s="134" t="str">
        <f t="shared" ca="1" si="12"/>
        <v/>
      </c>
      <c r="C274" s="109" t="str">
        <f t="shared" ca="1" si="13"/>
        <v/>
      </c>
      <c r="D274" s="101" t="str">
        <f ca="1">IF(ISERROR(OFFSET('HARGA SATUAN'!$D$6,MATCH(C274,'HARGA SATUAN'!$C$7:$C$1492,0),0)),"",OFFSET('HARGA SATUAN'!$D$6,MATCH(C274,'HARGA SATUAN'!$C$7:$C$1492,0),0))</f>
        <v/>
      </c>
      <c r="E274" s="101">
        <f ca="1">IF(B274="+","Unit",IF(ISERROR(OFFSET('HARGA SATUAN'!$E$6,MATCH(C274,'HARGA SATUAN'!$C$7:$C$1492,0),0)),"",OFFSET('HARGA SATUAN'!$E$6,MATCH(C274,'HARGA SATUAN'!$C$7:$C$1492,0),0)))</f>
        <v>0</v>
      </c>
      <c r="F274" s="138" t="str">
        <f t="shared" ca="1" si="14"/>
        <v/>
      </c>
      <c r="G274" s="41">
        <f ca="1">IF(ISERROR(OFFSET('HARGA SATUAN'!$I$6,MATCH(C274,'HARGA SATUAN'!$C$7:$C$1492,0),0)),"",OFFSET('HARGA SATUAN'!$I$6,MATCH(C274,'HARGA SATUAN'!$C$7:$C$1492,0),0))</f>
        <v>0</v>
      </c>
      <c r="H274" s="136" t="str">
        <f ca="1">IF(B274="","",#REF!)</f>
        <v/>
      </c>
      <c r="I274" s="136" t="str">
        <f ca="1">IF(B274="","",#REF!)</f>
        <v/>
      </c>
      <c r="J274" s="136" t="str">
        <f ca="1">IF(B274="","",#REF!)</f>
        <v/>
      </c>
      <c r="K274" s="136" t="str">
        <f ca="1">IF(B274="","",#REF!)</f>
        <v/>
      </c>
      <c r="L274" s="136" t="str">
        <f ca="1">IF(C274="","",#REF!)</f>
        <v/>
      </c>
    </row>
    <row r="275" spans="1:12">
      <c r="A275" s="112">
        <v>264</v>
      </c>
      <c r="B275" s="134" t="str">
        <f t="shared" ca="1" si="12"/>
        <v/>
      </c>
      <c r="C275" s="109" t="str">
        <f t="shared" ca="1" si="13"/>
        <v/>
      </c>
      <c r="D275" s="101" t="str">
        <f ca="1">IF(ISERROR(OFFSET('HARGA SATUAN'!$D$6,MATCH(C275,'HARGA SATUAN'!$C$7:$C$1492,0),0)),"",OFFSET('HARGA SATUAN'!$D$6,MATCH(C275,'HARGA SATUAN'!$C$7:$C$1492,0),0))</f>
        <v/>
      </c>
      <c r="E275" s="101">
        <f ca="1">IF(B275="+","Unit",IF(ISERROR(OFFSET('HARGA SATUAN'!$E$6,MATCH(C275,'HARGA SATUAN'!$C$7:$C$1492,0),0)),"",OFFSET('HARGA SATUAN'!$E$6,MATCH(C275,'HARGA SATUAN'!$C$7:$C$1492,0),0)))</f>
        <v>0</v>
      </c>
      <c r="F275" s="138" t="str">
        <f t="shared" ca="1" si="14"/>
        <v/>
      </c>
      <c r="G275" s="41">
        <f ca="1">IF(ISERROR(OFFSET('HARGA SATUAN'!$I$6,MATCH(C275,'HARGA SATUAN'!$C$7:$C$1492,0),0)),"",OFFSET('HARGA SATUAN'!$I$6,MATCH(C275,'HARGA SATUAN'!$C$7:$C$1492,0),0))</f>
        <v>0</v>
      </c>
      <c r="H275" s="136" t="str">
        <f ca="1">IF(B275="","",#REF!)</f>
        <v/>
      </c>
      <c r="I275" s="136" t="str">
        <f ca="1">IF(B275="","",#REF!)</f>
        <v/>
      </c>
      <c r="J275" s="136" t="str">
        <f ca="1">IF(B275="","",#REF!)</f>
        <v/>
      </c>
      <c r="K275" s="136" t="str">
        <f ca="1">IF(B275="","",#REF!)</f>
        <v/>
      </c>
      <c r="L275" s="136" t="str">
        <f ca="1">IF(C275="","",#REF!)</f>
        <v/>
      </c>
    </row>
    <row r="276" spans="1:12">
      <c r="A276" s="112">
        <v>265</v>
      </c>
      <c r="B276" s="134" t="str">
        <f t="shared" ca="1" si="12"/>
        <v/>
      </c>
      <c r="C276" s="109" t="str">
        <f t="shared" ca="1" si="13"/>
        <v/>
      </c>
      <c r="D276" s="101" t="str">
        <f ca="1">IF(ISERROR(OFFSET('HARGA SATUAN'!$D$6,MATCH(C276,'HARGA SATUAN'!$C$7:$C$1492,0),0)),"",OFFSET('HARGA SATUAN'!$D$6,MATCH(C276,'HARGA SATUAN'!$C$7:$C$1492,0),0))</f>
        <v/>
      </c>
      <c r="E276" s="101">
        <f ca="1">IF(B276="+","Unit",IF(ISERROR(OFFSET('HARGA SATUAN'!$E$6,MATCH(C276,'HARGA SATUAN'!$C$7:$C$1492,0),0)),"",OFFSET('HARGA SATUAN'!$E$6,MATCH(C276,'HARGA SATUAN'!$C$7:$C$1492,0),0)))</f>
        <v>0</v>
      </c>
      <c r="F276" s="138" t="str">
        <f t="shared" ca="1" si="14"/>
        <v/>
      </c>
      <c r="G276" s="41">
        <f ca="1">IF(ISERROR(OFFSET('HARGA SATUAN'!$I$6,MATCH(C276,'HARGA SATUAN'!$C$7:$C$1492,0),0)),"",OFFSET('HARGA SATUAN'!$I$6,MATCH(C276,'HARGA SATUAN'!$C$7:$C$1492,0),0))</f>
        <v>0</v>
      </c>
      <c r="H276" s="136" t="str">
        <f ca="1">IF(B276="","",#REF!)</f>
        <v/>
      </c>
      <c r="I276" s="136" t="str">
        <f ca="1">IF(B276="","",#REF!)</f>
        <v/>
      </c>
      <c r="J276" s="136" t="str">
        <f ca="1">IF(B276="","",#REF!)</f>
        <v/>
      </c>
      <c r="K276" s="136" t="str">
        <f ca="1">IF(B276="","",#REF!)</f>
        <v/>
      </c>
      <c r="L276" s="136" t="str">
        <f ca="1">IF(C276="","",#REF!)</f>
        <v/>
      </c>
    </row>
    <row r="277" spans="1:12">
      <c r="A277" s="112">
        <v>266</v>
      </c>
      <c r="B277" s="134" t="str">
        <f t="shared" ca="1" si="12"/>
        <v/>
      </c>
      <c r="C277" s="109" t="str">
        <f t="shared" ca="1" si="13"/>
        <v/>
      </c>
      <c r="D277" s="101" t="str">
        <f ca="1">IF(ISERROR(OFFSET('HARGA SATUAN'!$D$6,MATCH(C277,'HARGA SATUAN'!$C$7:$C$1492,0),0)),"",OFFSET('HARGA SATUAN'!$D$6,MATCH(C277,'HARGA SATUAN'!$C$7:$C$1492,0),0))</f>
        <v/>
      </c>
      <c r="E277" s="101">
        <f ca="1">IF(B277="+","Unit",IF(ISERROR(OFFSET('HARGA SATUAN'!$E$6,MATCH(C277,'HARGA SATUAN'!$C$7:$C$1492,0),0)),"",OFFSET('HARGA SATUAN'!$E$6,MATCH(C277,'HARGA SATUAN'!$C$7:$C$1492,0),0)))</f>
        <v>0</v>
      </c>
      <c r="F277" s="138" t="str">
        <f t="shared" ca="1" si="14"/>
        <v/>
      </c>
      <c r="G277" s="41">
        <f ca="1">IF(ISERROR(OFFSET('HARGA SATUAN'!$I$6,MATCH(C277,'HARGA SATUAN'!$C$7:$C$1492,0),0)),"",OFFSET('HARGA SATUAN'!$I$6,MATCH(C277,'HARGA SATUAN'!$C$7:$C$1492,0),0))</f>
        <v>0</v>
      </c>
      <c r="H277" s="136" t="str">
        <f ca="1">IF(B277="","",#REF!)</f>
        <v/>
      </c>
      <c r="I277" s="136" t="str">
        <f ca="1">IF(B277="","",#REF!)</f>
        <v/>
      </c>
      <c r="J277" s="136" t="str">
        <f ca="1">IF(B277="","",#REF!)</f>
        <v/>
      </c>
      <c r="K277" s="136" t="str">
        <f ca="1">IF(B277="","",#REF!)</f>
        <v/>
      </c>
      <c r="L277" s="136" t="str">
        <f ca="1">IF(C277="","",#REF!)</f>
        <v/>
      </c>
    </row>
    <row r="278" spans="1:12">
      <c r="A278" s="112">
        <v>267</v>
      </c>
      <c r="B278" s="134" t="str">
        <f t="shared" ca="1" si="12"/>
        <v/>
      </c>
      <c r="C278" s="109" t="str">
        <f t="shared" ca="1" si="13"/>
        <v/>
      </c>
      <c r="D278" s="101" t="str">
        <f ca="1">IF(ISERROR(OFFSET('HARGA SATUAN'!$D$6,MATCH(C278,'HARGA SATUAN'!$C$7:$C$1492,0),0)),"",OFFSET('HARGA SATUAN'!$D$6,MATCH(C278,'HARGA SATUAN'!$C$7:$C$1492,0),0))</f>
        <v/>
      </c>
      <c r="E278" s="101">
        <f ca="1">IF(B278="+","Unit",IF(ISERROR(OFFSET('HARGA SATUAN'!$E$6,MATCH(C278,'HARGA SATUAN'!$C$7:$C$1492,0),0)),"",OFFSET('HARGA SATUAN'!$E$6,MATCH(C278,'HARGA SATUAN'!$C$7:$C$1492,0),0)))</f>
        <v>0</v>
      </c>
      <c r="F278" s="138" t="str">
        <f t="shared" ca="1" si="14"/>
        <v/>
      </c>
      <c r="G278" s="41">
        <f ca="1">IF(ISERROR(OFFSET('HARGA SATUAN'!$I$6,MATCH(C278,'HARGA SATUAN'!$C$7:$C$1492,0),0)),"",OFFSET('HARGA SATUAN'!$I$6,MATCH(C278,'HARGA SATUAN'!$C$7:$C$1492,0),0))</f>
        <v>0</v>
      </c>
      <c r="H278" s="136" t="str">
        <f ca="1">IF(B278="","",#REF!)</f>
        <v/>
      </c>
      <c r="I278" s="136" t="str">
        <f ca="1">IF(B278="","",#REF!)</f>
        <v/>
      </c>
      <c r="J278" s="136" t="str">
        <f ca="1">IF(B278="","",#REF!)</f>
        <v/>
      </c>
      <c r="K278" s="136" t="str">
        <f ca="1">IF(B278="","",#REF!)</f>
        <v/>
      </c>
      <c r="L278" s="136" t="str">
        <f ca="1">IF(C278="","",#REF!)</f>
        <v/>
      </c>
    </row>
    <row r="279" spans="1:12">
      <c r="A279" s="112">
        <v>268</v>
      </c>
      <c r="B279" s="134" t="str">
        <f t="shared" ca="1" si="12"/>
        <v/>
      </c>
      <c r="C279" s="109" t="str">
        <f t="shared" ca="1" si="13"/>
        <v/>
      </c>
      <c r="D279" s="101" t="str">
        <f ca="1">IF(ISERROR(OFFSET('HARGA SATUAN'!$D$6,MATCH(C279,'HARGA SATUAN'!$C$7:$C$1492,0),0)),"",OFFSET('HARGA SATUAN'!$D$6,MATCH(C279,'HARGA SATUAN'!$C$7:$C$1492,0),0))</f>
        <v/>
      </c>
      <c r="E279" s="101">
        <f ca="1">IF(B279="+","Unit",IF(ISERROR(OFFSET('HARGA SATUAN'!$E$6,MATCH(C279,'HARGA SATUAN'!$C$7:$C$1492,0),0)),"",OFFSET('HARGA SATUAN'!$E$6,MATCH(C279,'HARGA SATUAN'!$C$7:$C$1492,0),0)))</f>
        <v>0</v>
      </c>
      <c r="F279" s="138" t="str">
        <f t="shared" ca="1" si="14"/>
        <v/>
      </c>
      <c r="G279" s="41">
        <f ca="1">IF(ISERROR(OFFSET('HARGA SATUAN'!$I$6,MATCH(C279,'HARGA SATUAN'!$C$7:$C$1492,0),0)),"",OFFSET('HARGA SATUAN'!$I$6,MATCH(C279,'HARGA SATUAN'!$C$7:$C$1492,0),0))</f>
        <v>0</v>
      </c>
      <c r="H279" s="136" t="str">
        <f ca="1">IF(B279="","",#REF!)</f>
        <v/>
      </c>
      <c r="I279" s="136" t="str">
        <f ca="1">IF(B279="","",#REF!)</f>
        <v/>
      </c>
      <c r="J279" s="136" t="str">
        <f ca="1">IF(B279="","",#REF!)</f>
        <v/>
      </c>
      <c r="K279" s="136" t="str">
        <f ca="1">IF(B279="","",#REF!)</f>
        <v/>
      </c>
      <c r="L279" s="136" t="str">
        <f ca="1">IF(C279="","",#REF!)</f>
        <v/>
      </c>
    </row>
    <row r="280" spans="1:12">
      <c r="A280" s="112">
        <v>269</v>
      </c>
      <c r="B280" s="134" t="str">
        <f t="shared" ca="1" si="12"/>
        <v/>
      </c>
      <c r="C280" s="109" t="str">
        <f t="shared" ca="1" si="13"/>
        <v/>
      </c>
      <c r="D280" s="101" t="str">
        <f ca="1">IF(ISERROR(OFFSET('HARGA SATUAN'!$D$6,MATCH(C280,'HARGA SATUAN'!$C$7:$C$1492,0),0)),"",OFFSET('HARGA SATUAN'!$D$6,MATCH(C280,'HARGA SATUAN'!$C$7:$C$1492,0),0))</f>
        <v/>
      </c>
      <c r="E280" s="101">
        <f ca="1">IF(B280="+","Unit",IF(ISERROR(OFFSET('HARGA SATUAN'!$E$6,MATCH(C280,'HARGA SATUAN'!$C$7:$C$1492,0),0)),"",OFFSET('HARGA SATUAN'!$E$6,MATCH(C280,'HARGA SATUAN'!$C$7:$C$1492,0),0)))</f>
        <v>0</v>
      </c>
      <c r="F280" s="138" t="str">
        <f t="shared" ca="1" si="14"/>
        <v/>
      </c>
      <c r="G280" s="41">
        <f ca="1">IF(ISERROR(OFFSET('HARGA SATUAN'!$I$6,MATCH(C280,'HARGA SATUAN'!$C$7:$C$1492,0),0)),"",OFFSET('HARGA SATUAN'!$I$6,MATCH(C280,'HARGA SATUAN'!$C$7:$C$1492,0),0))</f>
        <v>0</v>
      </c>
      <c r="H280" s="136" t="str">
        <f ca="1">IF(B280="","",#REF!)</f>
        <v/>
      </c>
      <c r="I280" s="136" t="str">
        <f ca="1">IF(B280="","",#REF!)</f>
        <v/>
      </c>
      <c r="J280" s="136" t="str">
        <f ca="1">IF(B280="","",#REF!)</f>
        <v/>
      </c>
      <c r="K280" s="136" t="str">
        <f ca="1">IF(B280="","",#REF!)</f>
        <v/>
      </c>
      <c r="L280" s="136" t="str">
        <f ca="1">IF(C280="","",#REF!)</f>
        <v/>
      </c>
    </row>
    <row r="281" spans="1:12">
      <c r="A281" s="112">
        <v>270</v>
      </c>
      <c r="B281" s="134" t="str">
        <f t="shared" ca="1" si="12"/>
        <v/>
      </c>
      <c r="C281" s="109" t="str">
        <f t="shared" ca="1" si="13"/>
        <v/>
      </c>
      <c r="D281" s="101" t="str">
        <f ca="1">IF(ISERROR(OFFSET('HARGA SATUAN'!$D$6,MATCH(C281,'HARGA SATUAN'!$C$7:$C$1492,0),0)),"",OFFSET('HARGA SATUAN'!$D$6,MATCH(C281,'HARGA SATUAN'!$C$7:$C$1492,0),0))</f>
        <v/>
      </c>
      <c r="E281" s="101">
        <f ca="1">IF(B281="+","Unit",IF(ISERROR(OFFSET('HARGA SATUAN'!$E$6,MATCH(C281,'HARGA SATUAN'!$C$7:$C$1492,0),0)),"",OFFSET('HARGA SATUAN'!$E$6,MATCH(C281,'HARGA SATUAN'!$C$7:$C$1492,0),0)))</f>
        <v>0</v>
      </c>
      <c r="F281" s="138" t="str">
        <f t="shared" ca="1" si="14"/>
        <v/>
      </c>
      <c r="G281" s="41">
        <f ca="1">IF(ISERROR(OFFSET('HARGA SATUAN'!$I$6,MATCH(C281,'HARGA SATUAN'!$C$7:$C$1492,0),0)),"",OFFSET('HARGA SATUAN'!$I$6,MATCH(C281,'HARGA SATUAN'!$C$7:$C$1492,0),0))</f>
        <v>0</v>
      </c>
      <c r="H281" s="136" t="str">
        <f ca="1">IF(B281="","",#REF!)</f>
        <v/>
      </c>
      <c r="I281" s="136" t="str">
        <f ca="1">IF(B281="","",#REF!)</f>
        <v/>
      </c>
      <c r="J281" s="136" t="str">
        <f ca="1">IF(B281="","",#REF!)</f>
        <v/>
      </c>
      <c r="K281" s="136" t="str">
        <f ca="1">IF(B281="","",#REF!)</f>
        <v/>
      </c>
      <c r="L281" s="136" t="str">
        <f ca="1">IF(C281="","",#REF!)</f>
        <v/>
      </c>
    </row>
    <row r="282" spans="1:12">
      <c r="A282" s="112">
        <v>271</v>
      </c>
      <c r="B282" s="134" t="str">
        <f t="shared" ca="1" si="12"/>
        <v/>
      </c>
      <c r="C282" s="109" t="str">
        <f t="shared" ca="1" si="13"/>
        <v/>
      </c>
      <c r="D282" s="101" t="str">
        <f ca="1">IF(ISERROR(OFFSET('HARGA SATUAN'!$D$6,MATCH(C282,'HARGA SATUAN'!$C$7:$C$1492,0),0)),"",OFFSET('HARGA SATUAN'!$D$6,MATCH(C282,'HARGA SATUAN'!$C$7:$C$1492,0),0))</f>
        <v/>
      </c>
      <c r="E282" s="101">
        <f ca="1">IF(B282="+","Unit",IF(ISERROR(OFFSET('HARGA SATUAN'!$E$6,MATCH(C282,'HARGA SATUAN'!$C$7:$C$1492,0),0)),"",OFFSET('HARGA SATUAN'!$E$6,MATCH(C282,'HARGA SATUAN'!$C$7:$C$1492,0),0)))</f>
        <v>0</v>
      </c>
      <c r="F282" s="138" t="str">
        <f t="shared" ca="1" si="14"/>
        <v/>
      </c>
      <c r="G282" s="41">
        <f ca="1">IF(ISERROR(OFFSET('HARGA SATUAN'!$I$6,MATCH(C282,'HARGA SATUAN'!$C$7:$C$1492,0),0)),"",OFFSET('HARGA SATUAN'!$I$6,MATCH(C282,'HARGA SATUAN'!$C$7:$C$1492,0),0))</f>
        <v>0</v>
      </c>
      <c r="H282" s="136" t="str">
        <f ca="1">IF(B282="","",#REF!)</f>
        <v/>
      </c>
      <c r="I282" s="136" t="str">
        <f ca="1">IF(B282="","",#REF!)</f>
        <v/>
      </c>
      <c r="J282" s="136" t="str">
        <f ca="1">IF(B282="","",#REF!)</f>
        <v/>
      </c>
      <c r="K282" s="136" t="str">
        <f ca="1">IF(B282="","",#REF!)</f>
        <v/>
      </c>
      <c r="L282" s="136" t="str">
        <f ca="1">IF(C282="","",#REF!)</f>
        <v/>
      </c>
    </row>
    <row r="283" spans="1:12">
      <c r="A283" s="112">
        <v>272</v>
      </c>
      <c r="B283" s="134" t="str">
        <f t="shared" ca="1" si="12"/>
        <v/>
      </c>
      <c r="C283" s="109" t="str">
        <f t="shared" ca="1" si="13"/>
        <v/>
      </c>
      <c r="D283" s="101" t="str">
        <f ca="1">IF(ISERROR(OFFSET('HARGA SATUAN'!$D$6,MATCH(C283,'HARGA SATUAN'!$C$7:$C$1492,0),0)),"",OFFSET('HARGA SATUAN'!$D$6,MATCH(C283,'HARGA SATUAN'!$C$7:$C$1492,0),0))</f>
        <v/>
      </c>
      <c r="E283" s="101">
        <f ca="1">IF(B283="+","Unit",IF(ISERROR(OFFSET('HARGA SATUAN'!$E$6,MATCH(C283,'HARGA SATUAN'!$C$7:$C$1492,0),0)),"",OFFSET('HARGA SATUAN'!$E$6,MATCH(C283,'HARGA SATUAN'!$C$7:$C$1492,0),0)))</f>
        <v>0</v>
      </c>
      <c r="F283" s="138" t="str">
        <f t="shared" ca="1" si="14"/>
        <v/>
      </c>
      <c r="G283" s="41">
        <f ca="1">IF(ISERROR(OFFSET('HARGA SATUAN'!$I$6,MATCH(C283,'HARGA SATUAN'!$C$7:$C$1492,0),0)),"",OFFSET('HARGA SATUAN'!$I$6,MATCH(C283,'HARGA SATUAN'!$C$7:$C$1492,0),0))</f>
        <v>0</v>
      </c>
      <c r="H283" s="136" t="str">
        <f ca="1">IF(B283="","",#REF!)</f>
        <v/>
      </c>
      <c r="I283" s="136" t="str">
        <f ca="1">IF(B283="","",#REF!)</f>
        <v/>
      </c>
      <c r="J283" s="136" t="str">
        <f ca="1">IF(B283="","",#REF!)</f>
        <v/>
      </c>
      <c r="K283" s="136" t="str">
        <f ca="1">IF(B283="","",#REF!)</f>
        <v/>
      </c>
      <c r="L283" s="136" t="str">
        <f ca="1">IF(C283="","",#REF!)</f>
        <v/>
      </c>
    </row>
    <row r="284" spans="1:12">
      <c r="A284" s="112">
        <v>273</v>
      </c>
      <c r="B284" s="134" t="str">
        <f t="shared" ca="1" si="12"/>
        <v/>
      </c>
      <c r="C284" s="109" t="str">
        <f t="shared" ca="1" si="13"/>
        <v/>
      </c>
      <c r="D284" s="101" t="str">
        <f ca="1">IF(ISERROR(OFFSET('HARGA SATUAN'!$D$6,MATCH(C284,'HARGA SATUAN'!$C$7:$C$1492,0),0)),"",OFFSET('HARGA SATUAN'!$D$6,MATCH(C284,'HARGA SATUAN'!$C$7:$C$1492,0),0))</f>
        <v/>
      </c>
      <c r="E284" s="101">
        <f ca="1">IF(B284="+","Unit",IF(ISERROR(OFFSET('HARGA SATUAN'!$E$6,MATCH(C284,'HARGA SATUAN'!$C$7:$C$1492,0),0)),"",OFFSET('HARGA SATUAN'!$E$6,MATCH(C284,'HARGA SATUAN'!$C$7:$C$1492,0),0)))</f>
        <v>0</v>
      </c>
      <c r="F284" s="138" t="str">
        <f t="shared" ca="1" si="14"/>
        <v/>
      </c>
      <c r="G284" s="41">
        <f ca="1">IF(ISERROR(OFFSET('HARGA SATUAN'!$I$6,MATCH(C284,'HARGA SATUAN'!$C$7:$C$1492,0),0)),"",OFFSET('HARGA SATUAN'!$I$6,MATCH(C284,'HARGA SATUAN'!$C$7:$C$1492,0),0))</f>
        <v>0</v>
      </c>
      <c r="H284" s="136" t="str">
        <f ca="1">IF(B284="","",#REF!)</f>
        <v/>
      </c>
      <c r="I284" s="136" t="str">
        <f ca="1">IF(B284="","",#REF!)</f>
        <v/>
      </c>
      <c r="J284" s="136" t="str">
        <f ca="1">IF(B284="","",#REF!)</f>
        <v/>
      </c>
      <c r="K284" s="136" t="str">
        <f ca="1">IF(B284="","",#REF!)</f>
        <v/>
      </c>
      <c r="L284" s="136" t="str">
        <f ca="1">IF(C284="","",#REF!)</f>
        <v/>
      </c>
    </row>
    <row r="285" spans="1:12">
      <c r="A285" s="112">
        <v>274</v>
      </c>
      <c r="B285" s="134" t="str">
        <f t="shared" ca="1" si="12"/>
        <v/>
      </c>
      <c r="C285" s="109" t="str">
        <f t="shared" ca="1" si="13"/>
        <v/>
      </c>
      <c r="D285" s="101" t="str">
        <f ca="1">IF(ISERROR(OFFSET('HARGA SATUAN'!$D$6,MATCH(C285,'HARGA SATUAN'!$C$7:$C$1492,0),0)),"",OFFSET('HARGA SATUAN'!$D$6,MATCH(C285,'HARGA SATUAN'!$C$7:$C$1492,0),0))</f>
        <v/>
      </c>
      <c r="E285" s="101">
        <f ca="1">IF(B285="+","Unit",IF(ISERROR(OFFSET('HARGA SATUAN'!$E$6,MATCH(C285,'HARGA SATUAN'!$C$7:$C$1492,0),0)),"",OFFSET('HARGA SATUAN'!$E$6,MATCH(C285,'HARGA SATUAN'!$C$7:$C$1492,0),0)))</f>
        <v>0</v>
      </c>
      <c r="F285" s="138" t="str">
        <f t="shared" ca="1" si="14"/>
        <v/>
      </c>
      <c r="G285" s="41">
        <f ca="1">IF(ISERROR(OFFSET('HARGA SATUAN'!$I$6,MATCH(C285,'HARGA SATUAN'!$C$7:$C$1492,0),0)),"",OFFSET('HARGA SATUAN'!$I$6,MATCH(C285,'HARGA SATUAN'!$C$7:$C$1492,0),0))</f>
        <v>0</v>
      </c>
      <c r="H285" s="136" t="str">
        <f ca="1">IF(B285="","",#REF!)</f>
        <v/>
      </c>
      <c r="I285" s="136" t="str">
        <f ca="1">IF(B285="","",#REF!)</f>
        <v/>
      </c>
      <c r="J285" s="136" t="str">
        <f ca="1">IF(B285="","",#REF!)</f>
        <v/>
      </c>
      <c r="K285" s="136" t="str">
        <f ca="1">IF(B285="","",#REF!)</f>
        <v/>
      </c>
      <c r="L285" s="136" t="str">
        <f ca="1">IF(C285="","",#REF!)</f>
        <v/>
      </c>
    </row>
    <row r="286" spans="1:12">
      <c r="A286" s="112">
        <v>275</v>
      </c>
      <c r="B286" s="134" t="str">
        <f t="shared" ca="1" si="12"/>
        <v/>
      </c>
      <c r="C286" s="109" t="str">
        <f t="shared" ca="1" si="13"/>
        <v/>
      </c>
      <c r="D286" s="101" t="str">
        <f ca="1">IF(ISERROR(OFFSET('HARGA SATUAN'!$D$6,MATCH(C286,'HARGA SATUAN'!$C$7:$C$1492,0),0)),"",OFFSET('HARGA SATUAN'!$D$6,MATCH(C286,'HARGA SATUAN'!$C$7:$C$1492,0),0))</f>
        <v/>
      </c>
      <c r="E286" s="101">
        <f ca="1">IF(B286="+","Unit",IF(ISERROR(OFFSET('HARGA SATUAN'!$E$6,MATCH(C286,'HARGA SATUAN'!$C$7:$C$1492,0),0)),"",OFFSET('HARGA SATUAN'!$E$6,MATCH(C286,'HARGA SATUAN'!$C$7:$C$1492,0),0)))</f>
        <v>0</v>
      </c>
      <c r="F286" s="138" t="str">
        <f t="shared" ca="1" si="14"/>
        <v/>
      </c>
      <c r="G286" s="41">
        <f ca="1">IF(ISERROR(OFFSET('HARGA SATUAN'!$I$6,MATCH(C286,'HARGA SATUAN'!$C$7:$C$1492,0),0)),"",OFFSET('HARGA SATUAN'!$I$6,MATCH(C286,'HARGA SATUAN'!$C$7:$C$1492,0),0))</f>
        <v>0</v>
      </c>
      <c r="H286" s="136" t="str">
        <f ca="1">IF(B286="","",#REF!)</f>
        <v/>
      </c>
      <c r="I286" s="136" t="str">
        <f ca="1">IF(B286="","",#REF!)</f>
        <v/>
      </c>
      <c r="J286" s="136" t="str">
        <f ca="1">IF(B286="","",#REF!)</f>
        <v/>
      </c>
      <c r="K286" s="136" t="str">
        <f ca="1">IF(B286="","",#REF!)</f>
        <v/>
      </c>
      <c r="L286" s="136" t="str">
        <f ca="1">IF(C286="","",#REF!)</f>
        <v/>
      </c>
    </row>
    <row r="287" spans="1:12">
      <c r="A287" s="112">
        <v>276</v>
      </c>
      <c r="B287" s="134" t="str">
        <f t="shared" ca="1" si="12"/>
        <v/>
      </c>
      <c r="C287" s="109" t="str">
        <f t="shared" ca="1" si="13"/>
        <v/>
      </c>
      <c r="D287" s="101" t="str">
        <f ca="1">IF(ISERROR(OFFSET('HARGA SATUAN'!$D$6,MATCH(C287,'HARGA SATUAN'!$C$7:$C$1492,0),0)),"",OFFSET('HARGA SATUAN'!$D$6,MATCH(C287,'HARGA SATUAN'!$C$7:$C$1492,0),0))</f>
        <v/>
      </c>
      <c r="E287" s="101">
        <f ca="1">IF(B287="+","Unit",IF(ISERROR(OFFSET('HARGA SATUAN'!$E$6,MATCH(C287,'HARGA SATUAN'!$C$7:$C$1492,0),0)),"",OFFSET('HARGA SATUAN'!$E$6,MATCH(C287,'HARGA SATUAN'!$C$7:$C$1492,0),0)))</f>
        <v>0</v>
      </c>
      <c r="F287" s="138" t="str">
        <f t="shared" ca="1" si="14"/>
        <v/>
      </c>
      <c r="G287" s="41">
        <f ca="1">IF(ISERROR(OFFSET('HARGA SATUAN'!$I$6,MATCH(C287,'HARGA SATUAN'!$C$7:$C$1492,0),0)),"",OFFSET('HARGA SATUAN'!$I$6,MATCH(C287,'HARGA SATUAN'!$C$7:$C$1492,0),0))</f>
        <v>0</v>
      </c>
      <c r="H287" s="136" t="str">
        <f ca="1">IF(B287="","",#REF!)</f>
        <v/>
      </c>
      <c r="I287" s="136" t="str">
        <f ca="1">IF(B287="","",#REF!)</f>
        <v/>
      </c>
      <c r="J287" s="136" t="str">
        <f ca="1">IF(B287="","",#REF!)</f>
        <v/>
      </c>
      <c r="K287" s="136" t="str">
        <f ca="1">IF(B287="","",#REF!)</f>
        <v/>
      </c>
      <c r="L287" s="136" t="str">
        <f ca="1">IF(C287="","",#REF!)</f>
        <v/>
      </c>
    </row>
    <row r="288" spans="1:12">
      <c r="A288" s="112">
        <v>277</v>
      </c>
      <c r="B288" s="134" t="str">
        <f t="shared" ca="1" si="12"/>
        <v/>
      </c>
      <c r="C288" s="109" t="str">
        <f t="shared" ca="1" si="13"/>
        <v/>
      </c>
      <c r="D288" s="101" t="str">
        <f ca="1">IF(ISERROR(OFFSET('HARGA SATUAN'!$D$6,MATCH(C288,'HARGA SATUAN'!$C$7:$C$1492,0),0)),"",OFFSET('HARGA SATUAN'!$D$6,MATCH(C288,'HARGA SATUAN'!$C$7:$C$1492,0),0))</f>
        <v/>
      </c>
      <c r="E288" s="101">
        <f ca="1">IF(B288="+","Unit",IF(ISERROR(OFFSET('HARGA SATUAN'!$E$6,MATCH(C288,'HARGA SATUAN'!$C$7:$C$1492,0),0)),"",OFFSET('HARGA SATUAN'!$E$6,MATCH(C288,'HARGA SATUAN'!$C$7:$C$1492,0),0)))</f>
        <v>0</v>
      </c>
      <c r="F288" s="138" t="str">
        <f t="shared" ca="1" si="14"/>
        <v/>
      </c>
      <c r="G288" s="41">
        <f ca="1">IF(ISERROR(OFFSET('HARGA SATUAN'!$I$6,MATCH(C288,'HARGA SATUAN'!$C$7:$C$1492,0),0)),"",OFFSET('HARGA SATUAN'!$I$6,MATCH(C288,'HARGA SATUAN'!$C$7:$C$1492,0),0))</f>
        <v>0</v>
      </c>
      <c r="H288" s="136" t="str">
        <f ca="1">IF(B288="","",#REF!)</f>
        <v/>
      </c>
      <c r="I288" s="136" t="str">
        <f ca="1">IF(B288="","",#REF!)</f>
        <v/>
      </c>
      <c r="J288" s="136" t="str">
        <f ca="1">IF(B288="","",#REF!)</f>
        <v/>
      </c>
      <c r="K288" s="136" t="str">
        <f ca="1">IF(B288="","",#REF!)</f>
        <v/>
      </c>
      <c r="L288" s="136" t="str">
        <f ca="1">IF(C288="","",#REF!)</f>
        <v/>
      </c>
    </row>
    <row r="289" spans="1:12">
      <c r="A289" s="112">
        <v>278</v>
      </c>
      <c r="B289" s="134" t="str">
        <f t="shared" ca="1" si="12"/>
        <v/>
      </c>
      <c r="C289" s="109" t="str">
        <f t="shared" ca="1" si="13"/>
        <v/>
      </c>
      <c r="D289" s="101" t="str">
        <f ca="1">IF(ISERROR(OFFSET('HARGA SATUAN'!$D$6,MATCH(C289,'HARGA SATUAN'!$C$7:$C$1492,0),0)),"",OFFSET('HARGA SATUAN'!$D$6,MATCH(C289,'HARGA SATUAN'!$C$7:$C$1492,0),0))</f>
        <v/>
      </c>
      <c r="E289" s="101">
        <f ca="1">IF(B289="+","Unit",IF(ISERROR(OFFSET('HARGA SATUAN'!$E$6,MATCH(C289,'HARGA SATUAN'!$C$7:$C$1492,0),0)),"",OFFSET('HARGA SATUAN'!$E$6,MATCH(C289,'HARGA SATUAN'!$C$7:$C$1492,0),0)))</f>
        <v>0</v>
      </c>
      <c r="F289" s="138" t="str">
        <f t="shared" ca="1" si="14"/>
        <v/>
      </c>
      <c r="G289" s="41">
        <f ca="1">IF(ISERROR(OFFSET('HARGA SATUAN'!$I$6,MATCH(C289,'HARGA SATUAN'!$C$7:$C$1492,0),0)),"",OFFSET('HARGA SATUAN'!$I$6,MATCH(C289,'HARGA SATUAN'!$C$7:$C$1492,0),0))</f>
        <v>0</v>
      </c>
      <c r="H289" s="136" t="str">
        <f ca="1">IF(B289="","",#REF!)</f>
        <v/>
      </c>
      <c r="I289" s="136" t="str">
        <f ca="1">IF(B289="","",#REF!)</f>
        <v/>
      </c>
      <c r="J289" s="136" t="str">
        <f ca="1">IF(B289="","",#REF!)</f>
        <v/>
      </c>
      <c r="K289" s="136" t="str">
        <f ca="1">IF(B289="","",#REF!)</f>
        <v/>
      </c>
      <c r="L289" s="136" t="str">
        <f ca="1">IF(C289="","",#REF!)</f>
        <v/>
      </c>
    </row>
    <row r="290" spans="1:12">
      <c r="A290" s="112">
        <v>279</v>
      </c>
      <c r="B290" s="134" t="str">
        <f t="shared" ca="1" si="12"/>
        <v/>
      </c>
      <c r="C290" s="109" t="str">
        <f t="shared" ca="1" si="13"/>
        <v/>
      </c>
      <c r="D290" s="101" t="str">
        <f ca="1">IF(ISERROR(OFFSET('HARGA SATUAN'!$D$6,MATCH(C290,'HARGA SATUAN'!$C$7:$C$1492,0),0)),"",OFFSET('HARGA SATUAN'!$D$6,MATCH(C290,'HARGA SATUAN'!$C$7:$C$1492,0),0))</f>
        <v/>
      </c>
      <c r="E290" s="101">
        <f ca="1">IF(B290="+","Unit",IF(ISERROR(OFFSET('HARGA SATUAN'!$E$6,MATCH(C290,'HARGA SATUAN'!$C$7:$C$1492,0),0)),"",OFFSET('HARGA SATUAN'!$E$6,MATCH(C290,'HARGA SATUAN'!$C$7:$C$1492,0),0)))</f>
        <v>0</v>
      </c>
      <c r="F290" s="138" t="str">
        <f t="shared" ca="1" si="14"/>
        <v/>
      </c>
      <c r="G290" s="41">
        <f ca="1">IF(ISERROR(OFFSET('HARGA SATUAN'!$I$6,MATCH(C290,'HARGA SATUAN'!$C$7:$C$1492,0),0)),"",OFFSET('HARGA SATUAN'!$I$6,MATCH(C290,'HARGA SATUAN'!$C$7:$C$1492,0),0))</f>
        <v>0</v>
      </c>
      <c r="H290" s="136" t="str">
        <f ca="1">IF(B290="","",#REF!)</f>
        <v/>
      </c>
      <c r="I290" s="136" t="str">
        <f ca="1">IF(B290="","",#REF!)</f>
        <v/>
      </c>
      <c r="J290" s="136" t="str">
        <f ca="1">IF(B290="","",#REF!)</f>
        <v/>
      </c>
      <c r="K290" s="136" t="str">
        <f ca="1">IF(B290="","",#REF!)</f>
        <v/>
      </c>
      <c r="L290" s="136" t="str">
        <f ca="1">IF(C290="","",#REF!)</f>
        <v/>
      </c>
    </row>
    <row r="291" spans="1:12">
      <c r="A291" s="112">
        <v>280</v>
      </c>
      <c r="B291" s="134" t="str">
        <f t="shared" ca="1" si="12"/>
        <v/>
      </c>
      <c r="C291" s="109" t="str">
        <f t="shared" ca="1" si="13"/>
        <v/>
      </c>
      <c r="D291" s="101" t="str">
        <f ca="1">IF(ISERROR(OFFSET('HARGA SATUAN'!$D$6,MATCH(C291,'HARGA SATUAN'!$C$7:$C$1492,0),0)),"",OFFSET('HARGA SATUAN'!$D$6,MATCH(C291,'HARGA SATUAN'!$C$7:$C$1492,0),0))</f>
        <v/>
      </c>
      <c r="E291" s="101">
        <f ca="1">IF(B291="+","Unit",IF(ISERROR(OFFSET('HARGA SATUAN'!$E$6,MATCH(C291,'HARGA SATUAN'!$C$7:$C$1492,0),0)),"",OFFSET('HARGA SATUAN'!$E$6,MATCH(C291,'HARGA SATUAN'!$C$7:$C$1492,0),0)))</f>
        <v>0</v>
      </c>
      <c r="F291" s="138" t="str">
        <f t="shared" ca="1" si="14"/>
        <v/>
      </c>
      <c r="G291" s="41">
        <f ca="1">IF(ISERROR(OFFSET('HARGA SATUAN'!$I$6,MATCH(C291,'HARGA SATUAN'!$C$7:$C$1492,0),0)),"",OFFSET('HARGA SATUAN'!$I$6,MATCH(C291,'HARGA SATUAN'!$C$7:$C$1492,0),0))</f>
        <v>0</v>
      </c>
      <c r="H291" s="136" t="str">
        <f ca="1">IF(B291="","",#REF!)</f>
        <v/>
      </c>
      <c r="I291" s="136" t="str">
        <f ca="1">IF(B291="","",#REF!)</f>
        <v/>
      </c>
      <c r="J291" s="136" t="str">
        <f ca="1">IF(B291="","",#REF!)</f>
        <v/>
      </c>
      <c r="K291" s="136" t="str">
        <f ca="1">IF(B291="","",#REF!)</f>
        <v/>
      </c>
      <c r="L291" s="136" t="str">
        <f ca="1">IF(C291="","",#REF!)</f>
        <v/>
      </c>
    </row>
    <row r="292" spans="1:12">
      <c r="A292" s="112">
        <v>281</v>
      </c>
      <c r="B292" s="134" t="str">
        <f t="shared" ca="1" si="12"/>
        <v/>
      </c>
      <c r="C292" s="109" t="str">
        <f t="shared" ca="1" si="13"/>
        <v/>
      </c>
      <c r="D292" s="101" t="str">
        <f ca="1">IF(ISERROR(OFFSET('HARGA SATUAN'!$D$6,MATCH(C292,'HARGA SATUAN'!$C$7:$C$1492,0),0)),"",OFFSET('HARGA SATUAN'!$D$6,MATCH(C292,'HARGA SATUAN'!$C$7:$C$1492,0),0))</f>
        <v/>
      </c>
      <c r="E292" s="101">
        <f ca="1">IF(B292="+","Unit",IF(ISERROR(OFFSET('HARGA SATUAN'!$E$6,MATCH(C292,'HARGA SATUAN'!$C$7:$C$1492,0),0)),"",OFFSET('HARGA SATUAN'!$E$6,MATCH(C292,'HARGA SATUAN'!$C$7:$C$1492,0),0)))</f>
        <v>0</v>
      </c>
      <c r="F292" s="138" t="str">
        <f t="shared" ca="1" si="14"/>
        <v/>
      </c>
      <c r="G292" s="41">
        <f ca="1">IF(ISERROR(OFFSET('HARGA SATUAN'!$I$6,MATCH(C292,'HARGA SATUAN'!$C$7:$C$1492,0),0)),"",OFFSET('HARGA SATUAN'!$I$6,MATCH(C292,'HARGA SATUAN'!$C$7:$C$1492,0),0))</f>
        <v>0</v>
      </c>
      <c r="H292" s="136" t="str">
        <f ca="1">IF(B292="","",#REF!)</f>
        <v/>
      </c>
      <c r="I292" s="136" t="str">
        <f ca="1">IF(B292="","",#REF!)</f>
        <v/>
      </c>
      <c r="J292" s="136" t="str">
        <f ca="1">IF(B292="","",#REF!)</f>
        <v/>
      </c>
      <c r="K292" s="136" t="str">
        <f ca="1">IF(B292="","",#REF!)</f>
        <v/>
      </c>
      <c r="L292" s="136" t="str">
        <f ca="1">IF(C292="","",#REF!)</f>
        <v/>
      </c>
    </row>
    <row r="293" spans="1:12">
      <c r="A293" s="112">
        <v>282</v>
      </c>
      <c r="B293" s="134" t="str">
        <f t="shared" ca="1" si="12"/>
        <v/>
      </c>
      <c r="C293" s="109" t="str">
        <f t="shared" ca="1" si="13"/>
        <v/>
      </c>
      <c r="D293" s="101" t="str">
        <f ca="1">IF(ISERROR(OFFSET('HARGA SATUAN'!$D$6,MATCH(C293,'HARGA SATUAN'!$C$7:$C$1492,0),0)),"",OFFSET('HARGA SATUAN'!$D$6,MATCH(C293,'HARGA SATUAN'!$C$7:$C$1492,0),0))</f>
        <v/>
      </c>
      <c r="E293" s="101">
        <f ca="1">IF(B293="+","Unit",IF(ISERROR(OFFSET('HARGA SATUAN'!$E$6,MATCH(C293,'HARGA SATUAN'!$C$7:$C$1492,0),0)),"",OFFSET('HARGA SATUAN'!$E$6,MATCH(C293,'HARGA SATUAN'!$C$7:$C$1492,0),0)))</f>
        <v>0</v>
      </c>
      <c r="F293" s="138" t="str">
        <f t="shared" ca="1" si="14"/>
        <v/>
      </c>
      <c r="G293" s="41">
        <f ca="1">IF(ISERROR(OFFSET('HARGA SATUAN'!$I$6,MATCH(C293,'HARGA SATUAN'!$C$7:$C$1492,0),0)),"",OFFSET('HARGA SATUAN'!$I$6,MATCH(C293,'HARGA SATUAN'!$C$7:$C$1492,0),0))</f>
        <v>0</v>
      </c>
      <c r="H293" s="136" t="str">
        <f ca="1">IF(B293="","",#REF!)</f>
        <v/>
      </c>
      <c r="I293" s="136" t="str">
        <f ca="1">IF(B293="","",#REF!)</f>
        <v/>
      </c>
      <c r="J293" s="136" t="str">
        <f ca="1">IF(B293="","",#REF!)</f>
        <v/>
      </c>
      <c r="K293" s="136" t="str">
        <f ca="1">IF(B293="","",#REF!)</f>
        <v/>
      </c>
      <c r="L293" s="136" t="str">
        <f ca="1">IF(C293="","",#REF!)</f>
        <v/>
      </c>
    </row>
    <row r="294" spans="1:12">
      <c r="A294" s="112">
        <v>283</v>
      </c>
      <c r="B294" s="134" t="str">
        <f t="shared" ca="1" si="12"/>
        <v/>
      </c>
      <c r="C294" s="109" t="str">
        <f t="shared" ca="1" si="13"/>
        <v/>
      </c>
      <c r="D294" s="101" t="str">
        <f ca="1">IF(ISERROR(OFFSET('HARGA SATUAN'!$D$6,MATCH(C294,'HARGA SATUAN'!$C$7:$C$1492,0),0)),"",OFFSET('HARGA SATUAN'!$D$6,MATCH(C294,'HARGA SATUAN'!$C$7:$C$1492,0),0))</f>
        <v/>
      </c>
      <c r="E294" s="101">
        <f ca="1">IF(B294="+","Unit",IF(ISERROR(OFFSET('HARGA SATUAN'!$E$6,MATCH(C294,'HARGA SATUAN'!$C$7:$C$1492,0),0)),"",OFFSET('HARGA SATUAN'!$E$6,MATCH(C294,'HARGA SATUAN'!$C$7:$C$1492,0),0)))</f>
        <v>0</v>
      </c>
      <c r="F294" s="138" t="str">
        <f t="shared" ca="1" si="14"/>
        <v/>
      </c>
      <c r="G294" s="41">
        <f ca="1">IF(ISERROR(OFFSET('HARGA SATUAN'!$I$6,MATCH(C294,'HARGA SATUAN'!$C$7:$C$1492,0),0)),"",OFFSET('HARGA SATUAN'!$I$6,MATCH(C294,'HARGA SATUAN'!$C$7:$C$1492,0),0))</f>
        <v>0</v>
      </c>
      <c r="H294" s="136" t="str">
        <f ca="1">IF(B294="","",#REF!)</f>
        <v/>
      </c>
      <c r="I294" s="136" t="str">
        <f ca="1">IF(B294="","",#REF!)</f>
        <v/>
      </c>
      <c r="J294" s="136" t="str">
        <f ca="1">IF(B294="","",#REF!)</f>
        <v/>
      </c>
      <c r="K294" s="136" t="str">
        <f ca="1">IF(B294="","",#REF!)</f>
        <v/>
      </c>
      <c r="L294" s="136" t="str">
        <f ca="1">IF(C294="","",#REF!)</f>
        <v/>
      </c>
    </row>
    <row r="295" spans="1:12">
      <c r="A295" s="112">
        <v>284</v>
      </c>
      <c r="B295" s="134" t="str">
        <f t="shared" ca="1" si="12"/>
        <v/>
      </c>
      <c r="C295" s="109" t="str">
        <f t="shared" ca="1" si="13"/>
        <v/>
      </c>
      <c r="D295" s="101" t="str">
        <f ca="1">IF(ISERROR(OFFSET('HARGA SATUAN'!$D$6,MATCH(C295,'HARGA SATUAN'!$C$7:$C$1492,0),0)),"",OFFSET('HARGA SATUAN'!$D$6,MATCH(C295,'HARGA SATUAN'!$C$7:$C$1492,0),0))</f>
        <v/>
      </c>
      <c r="E295" s="101">
        <f ca="1">IF(B295="+","Unit",IF(ISERROR(OFFSET('HARGA SATUAN'!$E$6,MATCH(C295,'HARGA SATUAN'!$C$7:$C$1492,0),0)),"",OFFSET('HARGA SATUAN'!$E$6,MATCH(C295,'HARGA SATUAN'!$C$7:$C$1492,0),0)))</f>
        <v>0</v>
      </c>
      <c r="F295" s="138" t="str">
        <f t="shared" ca="1" si="14"/>
        <v/>
      </c>
      <c r="G295" s="41">
        <f ca="1">IF(ISERROR(OFFSET('HARGA SATUAN'!$I$6,MATCH(C295,'HARGA SATUAN'!$C$7:$C$1492,0),0)),"",OFFSET('HARGA SATUAN'!$I$6,MATCH(C295,'HARGA SATUAN'!$C$7:$C$1492,0),0))</f>
        <v>0</v>
      </c>
      <c r="H295" s="136" t="str">
        <f ca="1">IF(B295="","",#REF!)</f>
        <v/>
      </c>
      <c r="I295" s="136" t="str">
        <f ca="1">IF(B295="","",#REF!)</f>
        <v/>
      </c>
      <c r="J295" s="136" t="str">
        <f ca="1">IF(B295="","",#REF!)</f>
        <v/>
      </c>
      <c r="K295" s="136" t="str">
        <f ca="1">IF(B295="","",#REF!)</f>
        <v/>
      </c>
      <c r="L295" s="136" t="str">
        <f ca="1">IF(C295="","",#REF!)</f>
        <v/>
      </c>
    </row>
    <row r="296" spans="1:12">
      <c r="A296" s="112">
        <v>285</v>
      </c>
      <c r="B296" s="134" t="str">
        <f t="shared" ca="1" si="12"/>
        <v/>
      </c>
      <c r="C296" s="109" t="str">
        <f t="shared" ca="1" si="13"/>
        <v/>
      </c>
      <c r="D296" s="101" t="str">
        <f ca="1">IF(ISERROR(OFFSET('HARGA SATUAN'!$D$6,MATCH(C296,'HARGA SATUAN'!$C$7:$C$1492,0),0)),"",OFFSET('HARGA SATUAN'!$D$6,MATCH(C296,'HARGA SATUAN'!$C$7:$C$1492,0),0))</f>
        <v/>
      </c>
      <c r="E296" s="101">
        <f ca="1">IF(B296="+","Unit",IF(ISERROR(OFFSET('HARGA SATUAN'!$E$6,MATCH(C296,'HARGA SATUAN'!$C$7:$C$1492,0),0)),"",OFFSET('HARGA SATUAN'!$E$6,MATCH(C296,'HARGA SATUAN'!$C$7:$C$1492,0),0)))</f>
        <v>0</v>
      </c>
      <c r="F296" s="138" t="str">
        <f t="shared" ca="1" si="14"/>
        <v/>
      </c>
      <c r="G296" s="41">
        <f ca="1">IF(ISERROR(OFFSET('HARGA SATUAN'!$I$6,MATCH(C296,'HARGA SATUAN'!$C$7:$C$1492,0),0)),"",OFFSET('HARGA SATUAN'!$I$6,MATCH(C296,'HARGA SATUAN'!$C$7:$C$1492,0),0))</f>
        <v>0</v>
      </c>
      <c r="H296" s="136" t="str">
        <f ca="1">IF(B296="","",#REF!)</f>
        <v/>
      </c>
      <c r="I296" s="136" t="str">
        <f ca="1">IF(B296="","",#REF!)</f>
        <v/>
      </c>
      <c r="J296" s="136" t="str">
        <f ca="1">IF(B296="","",#REF!)</f>
        <v/>
      </c>
      <c r="K296" s="136" t="str">
        <f ca="1">IF(B296="","",#REF!)</f>
        <v/>
      </c>
      <c r="L296" s="136" t="str">
        <f ca="1">IF(C296="","",#REF!)</f>
        <v/>
      </c>
    </row>
    <row r="297" spans="1:12">
      <c r="A297" s="112">
        <v>286</v>
      </c>
      <c r="B297" s="134" t="str">
        <f t="shared" ca="1" si="12"/>
        <v/>
      </c>
      <c r="C297" s="109" t="str">
        <f t="shared" ca="1" si="13"/>
        <v/>
      </c>
      <c r="D297" s="101" t="str">
        <f ca="1">IF(ISERROR(OFFSET('HARGA SATUAN'!$D$6,MATCH(C297,'HARGA SATUAN'!$C$7:$C$1492,0),0)),"",OFFSET('HARGA SATUAN'!$D$6,MATCH(C297,'HARGA SATUAN'!$C$7:$C$1492,0),0))</f>
        <v/>
      </c>
      <c r="E297" s="101">
        <f ca="1">IF(B297="+","Unit",IF(ISERROR(OFFSET('HARGA SATUAN'!$E$6,MATCH(C297,'HARGA SATUAN'!$C$7:$C$1492,0),0)),"",OFFSET('HARGA SATUAN'!$E$6,MATCH(C297,'HARGA SATUAN'!$C$7:$C$1492,0),0)))</f>
        <v>0</v>
      </c>
      <c r="F297" s="138" t="str">
        <f t="shared" ca="1" si="14"/>
        <v/>
      </c>
      <c r="G297" s="41">
        <f ca="1">IF(ISERROR(OFFSET('HARGA SATUAN'!$I$6,MATCH(C297,'HARGA SATUAN'!$C$7:$C$1492,0),0)),"",OFFSET('HARGA SATUAN'!$I$6,MATCH(C297,'HARGA SATUAN'!$C$7:$C$1492,0),0))</f>
        <v>0</v>
      </c>
      <c r="H297" s="136" t="str">
        <f ca="1">IF(B297="","",#REF!)</f>
        <v/>
      </c>
      <c r="I297" s="136" t="str">
        <f ca="1">IF(B297="","",#REF!)</f>
        <v/>
      </c>
      <c r="J297" s="136" t="str">
        <f ca="1">IF(B297="","",#REF!)</f>
        <v/>
      </c>
      <c r="K297" s="136" t="str">
        <f ca="1">IF(B297="","",#REF!)</f>
        <v/>
      </c>
      <c r="L297" s="136" t="str">
        <f ca="1">IF(C297="","",#REF!)</f>
        <v/>
      </c>
    </row>
    <row r="298" spans="1:12">
      <c r="A298" s="112">
        <v>287</v>
      </c>
      <c r="B298" s="134" t="str">
        <f t="shared" ca="1" si="12"/>
        <v/>
      </c>
      <c r="C298" s="109" t="str">
        <f t="shared" ca="1" si="13"/>
        <v/>
      </c>
      <c r="D298" s="101" t="str">
        <f ca="1">IF(ISERROR(OFFSET('HARGA SATUAN'!$D$6,MATCH(C298,'HARGA SATUAN'!$C$7:$C$1492,0),0)),"",OFFSET('HARGA SATUAN'!$D$6,MATCH(C298,'HARGA SATUAN'!$C$7:$C$1492,0),0))</f>
        <v/>
      </c>
      <c r="E298" s="101">
        <f ca="1">IF(B298="+","Unit",IF(ISERROR(OFFSET('HARGA SATUAN'!$E$6,MATCH(C298,'HARGA SATUAN'!$C$7:$C$1492,0),0)),"",OFFSET('HARGA SATUAN'!$E$6,MATCH(C298,'HARGA SATUAN'!$C$7:$C$1492,0),0)))</f>
        <v>0</v>
      </c>
      <c r="F298" s="138" t="str">
        <f t="shared" ca="1" si="14"/>
        <v/>
      </c>
      <c r="G298" s="41">
        <f ca="1">IF(ISERROR(OFFSET('HARGA SATUAN'!$I$6,MATCH(C298,'HARGA SATUAN'!$C$7:$C$1492,0),0)),"",OFFSET('HARGA SATUAN'!$I$6,MATCH(C298,'HARGA SATUAN'!$C$7:$C$1492,0),0))</f>
        <v>0</v>
      </c>
      <c r="H298" s="136" t="str">
        <f ca="1">IF(B298="","",#REF!)</f>
        <v/>
      </c>
      <c r="I298" s="136" t="str">
        <f ca="1">IF(B298="","",#REF!)</f>
        <v/>
      </c>
      <c r="J298" s="136" t="str">
        <f ca="1">IF(B298="","",#REF!)</f>
        <v/>
      </c>
      <c r="K298" s="136" t="str">
        <f ca="1">IF(B298="","",#REF!)</f>
        <v/>
      </c>
      <c r="L298" s="136" t="str">
        <f ca="1">IF(C298="","",#REF!)</f>
        <v/>
      </c>
    </row>
    <row r="299" spans="1:12">
      <c r="A299" s="112">
        <v>288</v>
      </c>
      <c r="B299" s="134" t="str">
        <f t="shared" ca="1" si="12"/>
        <v/>
      </c>
      <c r="C299" s="109" t="str">
        <f t="shared" ca="1" si="13"/>
        <v/>
      </c>
      <c r="D299" s="101" t="str">
        <f ca="1">IF(ISERROR(OFFSET('HARGA SATUAN'!$D$6,MATCH(C299,'HARGA SATUAN'!$C$7:$C$1492,0),0)),"",OFFSET('HARGA SATUAN'!$D$6,MATCH(C299,'HARGA SATUAN'!$C$7:$C$1492,0),0))</f>
        <v/>
      </c>
      <c r="E299" s="101">
        <f ca="1">IF(B299="+","Unit",IF(ISERROR(OFFSET('HARGA SATUAN'!$E$6,MATCH(C299,'HARGA SATUAN'!$C$7:$C$1492,0),0)),"",OFFSET('HARGA SATUAN'!$E$6,MATCH(C299,'HARGA SATUAN'!$C$7:$C$1492,0),0)))</f>
        <v>0</v>
      </c>
      <c r="F299" s="138" t="str">
        <f t="shared" ca="1" si="14"/>
        <v/>
      </c>
      <c r="G299" s="41">
        <f ca="1">IF(ISERROR(OFFSET('HARGA SATUAN'!$I$6,MATCH(C299,'HARGA SATUAN'!$C$7:$C$1492,0),0)),"",OFFSET('HARGA SATUAN'!$I$6,MATCH(C299,'HARGA SATUAN'!$C$7:$C$1492,0),0))</f>
        <v>0</v>
      </c>
      <c r="H299" s="136" t="str">
        <f ca="1">IF(B299="","",#REF!)</f>
        <v/>
      </c>
      <c r="I299" s="136" t="str">
        <f ca="1">IF(B299="","",#REF!)</f>
        <v/>
      </c>
      <c r="J299" s="136" t="str">
        <f ca="1">IF(B299="","",#REF!)</f>
        <v/>
      </c>
      <c r="K299" s="136" t="str">
        <f ca="1">IF(B299="","",#REF!)</f>
        <v/>
      </c>
      <c r="L299" s="136" t="str">
        <f ca="1">IF(C299="","",#REF!)</f>
        <v/>
      </c>
    </row>
    <row r="300" spans="1:12">
      <c r="A300" s="112">
        <v>289</v>
      </c>
      <c r="B300" s="134" t="str">
        <f t="shared" ca="1" si="12"/>
        <v/>
      </c>
      <c r="C300" s="109" t="str">
        <f t="shared" ca="1" si="13"/>
        <v/>
      </c>
      <c r="D300" s="101" t="str">
        <f ca="1">IF(ISERROR(OFFSET('HARGA SATUAN'!$D$6,MATCH(C300,'HARGA SATUAN'!$C$7:$C$1492,0),0)),"",OFFSET('HARGA SATUAN'!$D$6,MATCH(C300,'HARGA SATUAN'!$C$7:$C$1492,0),0))</f>
        <v/>
      </c>
      <c r="E300" s="101">
        <f ca="1">IF(B300="+","Unit",IF(ISERROR(OFFSET('HARGA SATUAN'!$E$6,MATCH(C300,'HARGA SATUAN'!$C$7:$C$1492,0),0)),"",OFFSET('HARGA SATUAN'!$E$6,MATCH(C300,'HARGA SATUAN'!$C$7:$C$1492,0),0)))</f>
        <v>0</v>
      </c>
      <c r="F300" s="138" t="str">
        <f t="shared" ca="1" si="14"/>
        <v/>
      </c>
      <c r="G300" s="41">
        <f ca="1">IF(ISERROR(OFFSET('HARGA SATUAN'!$I$6,MATCH(C300,'HARGA SATUAN'!$C$7:$C$1492,0),0)),"",OFFSET('HARGA SATUAN'!$I$6,MATCH(C300,'HARGA SATUAN'!$C$7:$C$1492,0),0))</f>
        <v>0</v>
      </c>
      <c r="H300" s="136" t="str">
        <f ca="1">IF(B300="","",#REF!)</f>
        <v/>
      </c>
      <c r="I300" s="136" t="str">
        <f ca="1">IF(B300="","",#REF!)</f>
        <v/>
      </c>
      <c r="J300" s="136" t="str">
        <f ca="1">IF(B300="","",#REF!)</f>
        <v/>
      </c>
      <c r="K300" s="136" t="str">
        <f ca="1">IF(B300="","",#REF!)</f>
        <v/>
      </c>
      <c r="L300" s="136" t="str">
        <f ca="1">IF(C300="","",#REF!)</f>
        <v/>
      </c>
    </row>
    <row r="301" spans="1:12">
      <c r="A301" s="112">
        <v>290</v>
      </c>
      <c r="B301" s="134" t="str">
        <f t="shared" ca="1" si="12"/>
        <v/>
      </c>
      <c r="C301" s="109" t="str">
        <f t="shared" ca="1" si="13"/>
        <v/>
      </c>
      <c r="D301" s="101" t="str">
        <f ca="1">IF(ISERROR(OFFSET('HARGA SATUAN'!$D$6,MATCH(C301,'HARGA SATUAN'!$C$7:$C$1492,0),0)),"",OFFSET('HARGA SATUAN'!$D$6,MATCH(C301,'HARGA SATUAN'!$C$7:$C$1492,0),0))</f>
        <v/>
      </c>
      <c r="E301" s="101">
        <f ca="1">IF(B301="+","Unit",IF(ISERROR(OFFSET('HARGA SATUAN'!$E$6,MATCH(C301,'HARGA SATUAN'!$C$7:$C$1492,0),0)),"",OFFSET('HARGA SATUAN'!$E$6,MATCH(C301,'HARGA SATUAN'!$C$7:$C$1492,0),0)))</f>
        <v>0</v>
      </c>
      <c r="F301" s="138" t="str">
        <f t="shared" ca="1" si="14"/>
        <v/>
      </c>
      <c r="G301" s="41">
        <f ca="1">IF(ISERROR(OFFSET('HARGA SATUAN'!$I$6,MATCH(C301,'HARGA SATUAN'!$C$7:$C$1492,0),0)),"",OFFSET('HARGA SATUAN'!$I$6,MATCH(C301,'HARGA SATUAN'!$C$7:$C$1492,0),0))</f>
        <v>0</v>
      </c>
      <c r="H301" s="136" t="str">
        <f ca="1">IF(B301="","",#REF!)</f>
        <v/>
      </c>
      <c r="I301" s="136" t="str">
        <f ca="1">IF(B301="","",#REF!)</f>
        <v/>
      </c>
      <c r="J301" s="136" t="str">
        <f ca="1">IF(B301="","",#REF!)</f>
        <v/>
      </c>
      <c r="K301" s="136" t="str">
        <f ca="1">IF(B301="","",#REF!)</f>
        <v/>
      </c>
      <c r="L301" s="136" t="str">
        <f ca="1">IF(C301="","",#REF!)</f>
        <v/>
      </c>
    </row>
    <row r="302" spans="1:12">
      <c r="A302" s="112">
        <v>291</v>
      </c>
      <c r="B302" s="134" t="str">
        <f t="shared" ca="1" si="12"/>
        <v/>
      </c>
      <c r="C302" s="109" t="str">
        <f t="shared" ca="1" si="13"/>
        <v/>
      </c>
      <c r="D302" s="101" t="str">
        <f ca="1">IF(ISERROR(OFFSET('HARGA SATUAN'!$D$6,MATCH(C302,'HARGA SATUAN'!$C$7:$C$1492,0),0)),"",OFFSET('HARGA SATUAN'!$D$6,MATCH(C302,'HARGA SATUAN'!$C$7:$C$1492,0),0))</f>
        <v/>
      </c>
      <c r="E302" s="101">
        <f ca="1">IF(B302="+","Unit",IF(ISERROR(OFFSET('HARGA SATUAN'!$E$6,MATCH(C302,'HARGA SATUAN'!$C$7:$C$1492,0),0)),"",OFFSET('HARGA SATUAN'!$E$6,MATCH(C302,'HARGA SATUAN'!$C$7:$C$1492,0),0)))</f>
        <v>0</v>
      </c>
      <c r="F302" s="138" t="str">
        <f t="shared" ca="1" si="14"/>
        <v/>
      </c>
      <c r="G302" s="41">
        <f ca="1">IF(ISERROR(OFFSET('HARGA SATUAN'!$I$6,MATCH(C302,'HARGA SATUAN'!$C$7:$C$1492,0),0)),"",OFFSET('HARGA SATUAN'!$I$6,MATCH(C302,'HARGA SATUAN'!$C$7:$C$1492,0),0))</f>
        <v>0</v>
      </c>
      <c r="H302" s="136" t="str">
        <f ca="1">IF(B302="","",#REF!)</f>
        <v/>
      </c>
      <c r="I302" s="136" t="str">
        <f ca="1">IF(B302="","",#REF!)</f>
        <v/>
      </c>
      <c r="J302" s="136" t="str">
        <f ca="1">IF(B302="","",#REF!)</f>
        <v/>
      </c>
      <c r="K302" s="136" t="str">
        <f ca="1">IF(B302="","",#REF!)</f>
        <v/>
      </c>
      <c r="L302" s="136" t="str">
        <f ca="1">IF(C302="","",#REF!)</f>
        <v/>
      </c>
    </row>
    <row r="303" spans="1:12">
      <c r="A303" s="112">
        <v>292</v>
      </c>
      <c r="B303" s="134" t="str">
        <f t="shared" ca="1" si="12"/>
        <v/>
      </c>
      <c r="C303" s="109" t="str">
        <f t="shared" ca="1" si="13"/>
        <v/>
      </c>
      <c r="D303" s="101" t="str">
        <f ca="1">IF(ISERROR(OFFSET('HARGA SATUAN'!$D$6,MATCH(C303,'HARGA SATUAN'!$C$7:$C$1492,0),0)),"",OFFSET('HARGA SATUAN'!$D$6,MATCH(C303,'HARGA SATUAN'!$C$7:$C$1492,0),0))</f>
        <v/>
      </c>
      <c r="E303" s="101">
        <f ca="1">IF(B303="+","Unit",IF(ISERROR(OFFSET('HARGA SATUAN'!$E$6,MATCH(C303,'HARGA SATUAN'!$C$7:$C$1492,0),0)),"",OFFSET('HARGA SATUAN'!$E$6,MATCH(C303,'HARGA SATUAN'!$C$7:$C$1492,0),0)))</f>
        <v>0</v>
      </c>
      <c r="F303" s="138" t="str">
        <f t="shared" ca="1" si="14"/>
        <v/>
      </c>
      <c r="G303" s="41">
        <f ca="1">IF(ISERROR(OFFSET('HARGA SATUAN'!$I$6,MATCH(C303,'HARGA SATUAN'!$C$7:$C$1492,0),0)),"",OFFSET('HARGA SATUAN'!$I$6,MATCH(C303,'HARGA SATUAN'!$C$7:$C$1492,0),0))</f>
        <v>0</v>
      </c>
      <c r="H303" s="136" t="str">
        <f ca="1">IF(B303="","",#REF!)</f>
        <v/>
      </c>
      <c r="I303" s="136" t="str">
        <f ca="1">IF(B303="","",#REF!)</f>
        <v/>
      </c>
      <c r="J303" s="136" t="str">
        <f ca="1">IF(B303="","",#REF!)</f>
        <v/>
      </c>
      <c r="K303" s="136" t="str">
        <f ca="1">IF(B303="","",#REF!)</f>
        <v/>
      </c>
      <c r="L303" s="136" t="str">
        <f ca="1">IF(C303="","",#REF!)</f>
        <v/>
      </c>
    </row>
    <row r="304" spans="1:12">
      <c r="A304" s="112">
        <v>293</v>
      </c>
      <c r="B304" s="134" t="str">
        <f t="shared" ca="1" si="12"/>
        <v/>
      </c>
      <c r="C304" s="109" t="str">
        <f t="shared" ca="1" si="13"/>
        <v/>
      </c>
      <c r="D304" s="101" t="str">
        <f ca="1">IF(ISERROR(OFFSET('HARGA SATUAN'!$D$6,MATCH(C304,'HARGA SATUAN'!$C$7:$C$1492,0),0)),"",OFFSET('HARGA SATUAN'!$D$6,MATCH(C304,'HARGA SATUAN'!$C$7:$C$1492,0),0))</f>
        <v/>
      </c>
      <c r="E304" s="101">
        <f ca="1">IF(B304="+","Unit",IF(ISERROR(OFFSET('HARGA SATUAN'!$E$6,MATCH(C304,'HARGA SATUAN'!$C$7:$C$1492,0),0)),"",OFFSET('HARGA SATUAN'!$E$6,MATCH(C304,'HARGA SATUAN'!$C$7:$C$1492,0),0)))</f>
        <v>0</v>
      </c>
      <c r="F304" s="138" t="str">
        <f t="shared" ca="1" si="14"/>
        <v/>
      </c>
      <c r="G304" s="41">
        <f ca="1">IF(ISERROR(OFFSET('HARGA SATUAN'!$I$6,MATCH(C304,'HARGA SATUAN'!$C$7:$C$1492,0),0)),"",OFFSET('HARGA SATUAN'!$I$6,MATCH(C304,'HARGA SATUAN'!$C$7:$C$1492,0),0))</f>
        <v>0</v>
      </c>
      <c r="H304" s="136" t="str">
        <f ca="1">IF(B304="","",#REF!)</f>
        <v/>
      </c>
      <c r="I304" s="136" t="str">
        <f ca="1">IF(B304="","",#REF!)</f>
        <v/>
      </c>
      <c r="J304" s="136" t="str">
        <f ca="1">IF(B304="","",#REF!)</f>
        <v/>
      </c>
      <c r="K304" s="136" t="str">
        <f ca="1">IF(B304="","",#REF!)</f>
        <v/>
      </c>
      <c r="L304" s="136" t="str">
        <f ca="1">IF(C304="","",#REF!)</f>
        <v/>
      </c>
    </row>
    <row r="305" spans="1:12">
      <c r="A305" s="112">
        <v>294</v>
      </c>
      <c r="B305" s="134" t="str">
        <f t="shared" ca="1" si="12"/>
        <v/>
      </c>
      <c r="C305" s="109" t="str">
        <f t="shared" ca="1" si="13"/>
        <v/>
      </c>
      <c r="D305" s="101" t="str">
        <f ca="1">IF(ISERROR(OFFSET('HARGA SATUAN'!$D$6,MATCH(C305,'HARGA SATUAN'!$C$7:$C$1492,0),0)),"",OFFSET('HARGA SATUAN'!$D$6,MATCH(C305,'HARGA SATUAN'!$C$7:$C$1492,0),0))</f>
        <v/>
      </c>
      <c r="E305" s="101">
        <f ca="1">IF(B305="+","Unit",IF(ISERROR(OFFSET('HARGA SATUAN'!$E$6,MATCH(C305,'HARGA SATUAN'!$C$7:$C$1492,0),0)),"",OFFSET('HARGA SATUAN'!$E$6,MATCH(C305,'HARGA SATUAN'!$C$7:$C$1492,0),0)))</f>
        <v>0</v>
      </c>
      <c r="F305" s="138" t="str">
        <f t="shared" ca="1" si="14"/>
        <v/>
      </c>
      <c r="G305" s="41">
        <f ca="1">IF(ISERROR(OFFSET('HARGA SATUAN'!$I$6,MATCH(C305,'HARGA SATUAN'!$C$7:$C$1492,0),0)),"",OFFSET('HARGA SATUAN'!$I$6,MATCH(C305,'HARGA SATUAN'!$C$7:$C$1492,0),0))</f>
        <v>0</v>
      </c>
      <c r="H305" s="136" t="str">
        <f ca="1">IF(B305="","",#REF!)</f>
        <v/>
      </c>
      <c r="I305" s="136" t="str">
        <f ca="1">IF(B305="","",#REF!)</f>
        <v/>
      </c>
      <c r="J305" s="136" t="str">
        <f ca="1">IF(B305="","",#REF!)</f>
        <v/>
      </c>
      <c r="K305" s="136" t="str">
        <f ca="1">IF(B305="","",#REF!)</f>
        <v/>
      </c>
      <c r="L305" s="136" t="str">
        <f ca="1">IF(C305="","",#REF!)</f>
        <v/>
      </c>
    </row>
    <row r="306" spans="1:12">
      <c r="A306" s="112">
        <v>295</v>
      </c>
      <c r="B306" s="134" t="str">
        <f t="shared" ca="1" si="12"/>
        <v/>
      </c>
      <c r="C306" s="109" t="str">
        <f t="shared" ca="1" si="13"/>
        <v/>
      </c>
      <c r="D306" s="101" t="str">
        <f ca="1">IF(ISERROR(OFFSET('HARGA SATUAN'!$D$6,MATCH(C306,'HARGA SATUAN'!$C$7:$C$1492,0),0)),"",OFFSET('HARGA SATUAN'!$D$6,MATCH(C306,'HARGA SATUAN'!$C$7:$C$1492,0),0))</f>
        <v/>
      </c>
      <c r="E306" s="101">
        <f ca="1">IF(B306="+","Unit",IF(ISERROR(OFFSET('HARGA SATUAN'!$E$6,MATCH(C306,'HARGA SATUAN'!$C$7:$C$1492,0),0)),"",OFFSET('HARGA SATUAN'!$E$6,MATCH(C306,'HARGA SATUAN'!$C$7:$C$1492,0),0)))</f>
        <v>0</v>
      </c>
      <c r="F306" s="138" t="str">
        <f t="shared" ca="1" si="14"/>
        <v/>
      </c>
      <c r="G306" s="41">
        <f ca="1">IF(ISERROR(OFFSET('HARGA SATUAN'!$I$6,MATCH(C306,'HARGA SATUAN'!$C$7:$C$1492,0),0)),"",OFFSET('HARGA SATUAN'!$I$6,MATCH(C306,'HARGA SATUAN'!$C$7:$C$1492,0),0))</f>
        <v>0</v>
      </c>
      <c r="H306" s="136" t="str">
        <f ca="1">IF(B306="","",#REF!)</f>
        <v/>
      </c>
      <c r="I306" s="136" t="str">
        <f ca="1">IF(B306="","",#REF!)</f>
        <v/>
      </c>
      <c r="J306" s="136" t="str">
        <f ca="1">IF(B306="","",#REF!)</f>
        <v/>
      </c>
      <c r="K306" s="136" t="str">
        <f ca="1">IF(B306="","",#REF!)</f>
        <v/>
      </c>
      <c r="L306" s="136" t="str">
        <f ca="1">IF(C306="","",#REF!)</f>
        <v/>
      </c>
    </row>
    <row r="307" spans="1:12">
      <c r="A307" s="112">
        <v>296</v>
      </c>
      <c r="B307" s="134" t="str">
        <f t="shared" ca="1" si="12"/>
        <v/>
      </c>
      <c r="C307" s="109" t="str">
        <f t="shared" ca="1" si="13"/>
        <v/>
      </c>
      <c r="D307" s="101" t="str">
        <f ca="1">IF(ISERROR(OFFSET('HARGA SATUAN'!$D$6,MATCH(C307,'HARGA SATUAN'!$C$7:$C$1492,0),0)),"",OFFSET('HARGA SATUAN'!$D$6,MATCH(C307,'HARGA SATUAN'!$C$7:$C$1492,0),0))</f>
        <v/>
      </c>
      <c r="E307" s="101">
        <f ca="1">IF(B307="+","Unit",IF(ISERROR(OFFSET('HARGA SATUAN'!$E$6,MATCH(C307,'HARGA SATUAN'!$C$7:$C$1492,0),0)),"",OFFSET('HARGA SATUAN'!$E$6,MATCH(C307,'HARGA SATUAN'!$C$7:$C$1492,0),0)))</f>
        <v>0</v>
      </c>
      <c r="F307" s="138" t="str">
        <f t="shared" ca="1" si="14"/>
        <v/>
      </c>
      <c r="G307" s="41">
        <f ca="1">IF(ISERROR(OFFSET('HARGA SATUAN'!$I$6,MATCH(C307,'HARGA SATUAN'!$C$7:$C$1492,0),0)),"",OFFSET('HARGA SATUAN'!$I$6,MATCH(C307,'HARGA SATUAN'!$C$7:$C$1492,0),0))</f>
        <v>0</v>
      </c>
      <c r="H307" s="136" t="str">
        <f ca="1">IF(B307="","",#REF!)</f>
        <v/>
      </c>
      <c r="I307" s="136" t="str">
        <f ca="1">IF(B307="","",#REF!)</f>
        <v/>
      </c>
      <c r="J307" s="136" t="str">
        <f ca="1">IF(B307="","",#REF!)</f>
        <v/>
      </c>
      <c r="K307" s="136" t="str">
        <f ca="1">IF(B307="","",#REF!)</f>
        <v/>
      </c>
      <c r="L307" s="136" t="str">
        <f ca="1">IF(C307="","",#REF!)</f>
        <v/>
      </c>
    </row>
    <row r="308" spans="1:12">
      <c r="A308" s="112">
        <v>297</v>
      </c>
      <c r="B308" s="134" t="str">
        <f t="shared" ca="1" si="12"/>
        <v/>
      </c>
      <c r="C308" s="109" t="str">
        <f t="shared" ca="1" si="13"/>
        <v/>
      </c>
      <c r="D308" s="101" t="str">
        <f ca="1">IF(ISERROR(OFFSET('HARGA SATUAN'!$D$6,MATCH(C308,'HARGA SATUAN'!$C$7:$C$1492,0),0)),"",OFFSET('HARGA SATUAN'!$D$6,MATCH(C308,'HARGA SATUAN'!$C$7:$C$1492,0),0))</f>
        <v/>
      </c>
      <c r="E308" s="101">
        <f ca="1">IF(B308="+","Unit",IF(ISERROR(OFFSET('HARGA SATUAN'!$E$6,MATCH(C308,'HARGA SATUAN'!$C$7:$C$1492,0),0)),"",OFFSET('HARGA SATUAN'!$E$6,MATCH(C308,'HARGA SATUAN'!$C$7:$C$1492,0),0)))</f>
        <v>0</v>
      </c>
      <c r="F308" s="138" t="str">
        <f t="shared" ca="1" si="14"/>
        <v/>
      </c>
      <c r="G308" s="41">
        <f ca="1">IF(ISERROR(OFFSET('HARGA SATUAN'!$I$6,MATCH(C308,'HARGA SATUAN'!$C$7:$C$1492,0),0)),"",OFFSET('HARGA SATUAN'!$I$6,MATCH(C308,'HARGA SATUAN'!$C$7:$C$1492,0),0))</f>
        <v>0</v>
      </c>
      <c r="H308" s="136" t="str">
        <f ca="1">IF(B308="","",#REF!)</f>
        <v/>
      </c>
      <c r="I308" s="136" t="str">
        <f ca="1">IF(B308="","",#REF!)</f>
        <v/>
      </c>
      <c r="J308" s="136" t="str">
        <f ca="1">IF(B308="","",#REF!)</f>
        <v/>
      </c>
      <c r="K308" s="136" t="str">
        <f ca="1">IF(B308="","",#REF!)</f>
        <v/>
      </c>
      <c r="L308" s="136" t="str">
        <f ca="1">IF(C308="","",#REF!)</f>
        <v/>
      </c>
    </row>
    <row r="309" spans="1:12">
      <c r="A309" s="112">
        <v>298</v>
      </c>
      <c r="B309" s="134" t="str">
        <f t="shared" ca="1" si="12"/>
        <v/>
      </c>
      <c r="C309" s="109" t="str">
        <f t="shared" ca="1" si="13"/>
        <v/>
      </c>
      <c r="D309" s="101" t="str">
        <f ca="1">IF(ISERROR(OFFSET('HARGA SATUAN'!$D$6,MATCH(C309,'HARGA SATUAN'!$C$7:$C$1492,0),0)),"",OFFSET('HARGA SATUAN'!$D$6,MATCH(C309,'HARGA SATUAN'!$C$7:$C$1492,0),0))</f>
        <v/>
      </c>
      <c r="E309" s="101">
        <f ca="1">IF(B309="+","Unit",IF(ISERROR(OFFSET('HARGA SATUAN'!$E$6,MATCH(C309,'HARGA SATUAN'!$C$7:$C$1492,0),0)),"",OFFSET('HARGA SATUAN'!$E$6,MATCH(C309,'HARGA SATUAN'!$C$7:$C$1492,0),0)))</f>
        <v>0</v>
      </c>
      <c r="F309" s="138" t="str">
        <f t="shared" ca="1" si="14"/>
        <v/>
      </c>
      <c r="G309" s="41">
        <f ca="1">IF(ISERROR(OFFSET('HARGA SATUAN'!$I$6,MATCH(C309,'HARGA SATUAN'!$C$7:$C$1492,0),0)),"",OFFSET('HARGA SATUAN'!$I$6,MATCH(C309,'HARGA SATUAN'!$C$7:$C$1492,0),0))</f>
        <v>0</v>
      </c>
      <c r="H309" s="136" t="str">
        <f ca="1">IF(B309="","",#REF!)</f>
        <v/>
      </c>
      <c r="I309" s="136" t="str">
        <f ca="1">IF(B309="","",#REF!)</f>
        <v/>
      </c>
      <c r="J309" s="136" t="str">
        <f ca="1">IF(B309="","",#REF!)</f>
        <v/>
      </c>
      <c r="K309" s="136" t="str">
        <f ca="1">IF(B309="","",#REF!)</f>
        <v/>
      </c>
      <c r="L309" s="136" t="str">
        <f ca="1">IF(C309="","",#REF!)</f>
        <v/>
      </c>
    </row>
    <row r="310" spans="1:12">
      <c r="A310" s="112">
        <v>299</v>
      </c>
      <c r="B310" s="134" t="str">
        <f t="shared" ca="1" si="12"/>
        <v/>
      </c>
      <c r="C310" s="109" t="str">
        <f t="shared" ca="1" si="13"/>
        <v/>
      </c>
      <c r="D310" s="101" t="str">
        <f ca="1">IF(ISERROR(OFFSET('HARGA SATUAN'!$D$6,MATCH(C310,'HARGA SATUAN'!$C$7:$C$1492,0),0)),"",OFFSET('HARGA SATUAN'!$D$6,MATCH(C310,'HARGA SATUAN'!$C$7:$C$1492,0),0))</f>
        <v/>
      </c>
      <c r="E310" s="101">
        <f ca="1">IF(B310="+","Unit",IF(ISERROR(OFFSET('HARGA SATUAN'!$E$6,MATCH(C310,'HARGA SATUAN'!$C$7:$C$1492,0),0)),"",OFFSET('HARGA SATUAN'!$E$6,MATCH(C310,'HARGA SATUAN'!$C$7:$C$1492,0),0)))</f>
        <v>0</v>
      </c>
      <c r="F310" s="138" t="str">
        <f t="shared" ca="1" si="14"/>
        <v/>
      </c>
      <c r="G310" s="41">
        <f ca="1">IF(ISERROR(OFFSET('HARGA SATUAN'!$I$6,MATCH(C310,'HARGA SATUAN'!$C$7:$C$1492,0),0)),"",OFFSET('HARGA SATUAN'!$I$6,MATCH(C310,'HARGA SATUAN'!$C$7:$C$1492,0),0))</f>
        <v>0</v>
      </c>
      <c r="H310" s="136" t="str">
        <f ca="1">IF(B310="","",#REF!)</f>
        <v/>
      </c>
      <c r="I310" s="136" t="str">
        <f ca="1">IF(B310="","",#REF!)</f>
        <v/>
      </c>
      <c r="J310" s="136" t="str">
        <f ca="1">IF(B310="","",#REF!)</f>
        <v/>
      </c>
      <c r="K310" s="136" t="str">
        <f ca="1">IF(B310="","",#REF!)</f>
        <v/>
      </c>
      <c r="L310" s="136" t="str">
        <f ca="1">IF(C310="","",#REF!)</f>
        <v/>
      </c>
    </row>
    <row r="311" spans="1:12">
      <c r="A311" s="112">
        <v>300</v>
      </c>
      <c r="B311" s="134" t="str">
        <f t="shared" ca="1" si="12"/>
        <v/>
      </c>
      <c r="C311" s="109" t="str">
        <f t="shared" ca="1" si="13"/>
        <v/>
      </c>
      <c r="D311" s="101" t="str">
        <f ca="1">IF(ISERROR(OFFSET('HARGA SATUAN'!$D$6,MATCH(C311,'HARGA SATUAN'!$C$7:$C$1492,0),0)),"",OFFSET('HARGA SATUAN'!$D$6,MATCH(C311,'HARGA SATUAN'!$C$7:$C$1492,0),0))</f>
        <v/>
      </c>
      <c r="E311" s="101">
        <f ca="1">IF(B311="+","Unit",IF(ISERROR(OFFSET('HARGA SATUAN'!$E$6,MATCH(C311,'HARGA SATUAN'!$C$7:$C$1492,0),0)),"",OFFSET('HARGA SATUAN'!$E$6,MATCH(C311,'HARGA SATUAN'!$C$7:$C$1492,0),0)))</f>
        <v>0</v>
      </c>
      <c r="F311" s="138" t="str">
        <f t="shared" ca="1" si="14"/>
        <v/>
      </c>
      <c r="G311" s="41">
        <f ca="1">IF(ISERROR(OFFSET('HARGA SATUAN'!$I$6,MATCH(C311,'HARGA SATUAN'!$C$7:$C$1492,0),0)),"",OFFSET('HARGA SATUAN'!$I$6,MATCH(C311,'HARGA SATUAN'!$C$7:$C$1492,0),0))</f>
        <v>0</v>
      </c>
      <c r="H311" s="136" t="str">
        <f ca="1">IF(B311="","",#REF!)</f>
        <v/>
      </c>
      <c r="I311" s="136" t="str">
        <f ca="1">IF(B311="","",#REF!)</f>
        <v/>
      </c>
      <c r="J311" s="136" t="str">
        <f ca="1">IF(B311="","",#REF!)</f>
        <v/>
      </c>
      <c r="K311" s="136" t="str">
        <f ca="1">IF(B311="","",#REF!)</f>
        <v/>
      </c>
      <c r="L311" s="136" t="str">
        <f ca="1">IF(C311="","",#REF!)</f>
        <v/>
      </c>
    </row>
    <row r="312" spans="1:12">
      <c r="A312" s="112">
        <v>301</v>
      </c>
      <c r="B312" s="134" t="str">
        <f t="shared" ca="1" si="12"/>
        <v/>
      </c>
      <c r="C312" s="109" t="str">
        <f t="shared" ca="1" si="13"/>
        <v/>
      </c>
      <c r="D312" s="101" t="str">
        <f ca="1">IF(ISERROR(OFFSET('HARGA SATUAN'!$D$6,MATCH(C312,'HARGA SATUAN'!$C$7:$C$1492,0),0)),"",OFFSET('HARGA SATUAN'!$D$6,MATCH(C312,'HARGA SATUAN'!$C$7:$C$1492,0),0))</f>
        <v/>
      </c>
      <c r="E312" s="101">
        <f ca="1">IF(B312="+","Unit",IF(ISERROR(OFFSET('HARGA SATUAN'!$E$6,MATCH(C312,'HARGA SATUAN'!$C$7:$C$1492,0),0)),"",OFFSET('HARGA SATUAN'!$E$6,MATCH(C312,'HARGA SATUAN'!$C$7:$C$1492,0),0)))</f>
        <v>0</v>
      </c>
      <c r="F312" s="138" t="str">
        <f t="shared" ca="1" si="14"/>
        <v/>
      </c>
      <c r="G312" s="41">
        <f ca="1">IF(ISERROR(OFFSET('HARGA SATUAN'!$I$6,MATCH(C312,'HARGA SATUAN'!$C$7:$C$1492,0),0)),"",OFFSET('HARGA SATUAN'!$I$6,MATCH(C312,'HARGA SATUAN'!$C$7:$C$1492,0),0))</f>
        <v>0</v>
      </c>
      <c r="H312" s="136" t="str">
        <f ca="1">IF(B312="","",#REF!)</f>
        <v/>
      </c>
      <c r="I312" s="136" t="str">
        <f ca="1">IF(B312="","",#REF!)</f>
        <v/>
      </c>
      <c r="J312" s="136" t="str">
        <f ca="1">IF(B312="","",#REF!)</f>
        <v/>
      </c>
      <c r="K312" s="136" t="str">
        <f ca="1">IF(B312="","",#REF!)</f>
        <v/>
      </c>
      <c r="L312" s="136" t="str">
        <f ca="1">IF(C312="","",#REF!)</f>
        <v/>
      </c>
    </row>
    <row r="313" spans="1:12">
      <c r="A313" s="112">
        <v>302</v>
      </c>
      <c r="B313" s="134" t="str">
        <f t="shared" ca="1" si="12"/>
        <v/>
      </c>
      <c r="C313" s="109" t="str">
        <f t="shared" ca="1" si="13"/>
        <v/>
      </c>
      <c r="D313" s="101" t="str">
        <f ca="1">IF(ISERROR(OFFSET('HARGA SATUAN'!$D$6,MATCH(C313,'HARGA SATUAN'!$C$7:$C$1492,0),0)),"",OFFSET('HARGA SATUAN'!$D$6,MATCH(C313,'HARGA SATUAN'!$C$7:$C$1492,0),0))</f>
        <v/>
      </c>
      <c r="E313" s="101">
        <f ca="1">IF(B313="+","Unit",IF(ISERROR(OFFSET('HARGA SATUAN'!$E$6,MATCH(C313,'HARGA SATUAN'!$C$7:$C$1492,0),0)),"",OFFSET('HARGA SATUAN'!$E$6,MATCH(C313,'HARGA SATUAN'!$C$7:$C$1492,0),0)))</f>
        <v>0</v>
      </c>
      <c r="F313" s="138" t="str">
        <f t="shared" ca="1" si="14"/>
        <v/>
      </c>
      <c r="G313" s="41">
        <f ca="1">IF(ISERROR(OFFSET('HARGA SATUAN'!$I$6,MATCH(C313,'HARGA SATUAN'!$C$7:$C$1492,0),0)),"",OFFSET('HARGA SATUAN'!$I$6,MATCH(C313,'HARGA SATUAN'!$C$7:$C$1492,0),0))</f>
        <v>0</v>
      </c>
      <c r="H313" s="136" t="str">
        <f ca="1">IF(B313="","",#REF!)</f>
        <v/>
      </c>
      <c r="I313" s="136" t="str">
        <f ca="1">IF(B313="","",#REF!)</f>
        <v/>
      </c>
      <c r="J313" s="136" t="str">
        <f ca="1">IF(B313="","",#REF!)</f>
        <v/>
      </c>
      <c r="K313" s="136" t="str">
        <f ca="1">IF(B313="","",#REF!)</f>
        <v/>
      </c>
      <c r="L313" s="136" t="str">
        <f ca="1">IF(C313="","",#REF!)</f>
        <v/>
      </c>
    </row>
    <row r="314" spans="1:12">
      <c r="A314" s="112">
        <v>303</v>
      </c>
      <c r="B314" s="134" t="str">
        <f t="shared" ca="1" si="12"/>
        <v/>
      </c>
      <c r="C314" s="109" t="str">
        <f t="shared" ca="1" si="13"/>
        <v/>
      </c>
      <c r="D314" s="101" t="str">
        <f ca="1">IF(ISERROR(OFFSET('HARGA SATUAN'!$D$6,MATCH(C314,'HARGA SATUAN'!$C$7:$C$1492,0),0)),"",OFFSET('HARGA SATUAN'!$D$6,MATCH(C314,'HARGA SATUAN'!$C$7:$C$1492,0),0))</f>
        <v/>
      </c>
      <c r="E314" s="101">
        <f ca="1">IF(B314="+","Unit",IF(ISERROR(OFFSET('HARGA SATUAN'!$E$6,MATCH(C314,'HARGA SATUAN'!$C$7:$C$1492,0),0)),"",OFFSET('HARGA SATUAN'!$E$6,MATCH(C314,'HARGA SATUAN'!$C$7:$C$1492,0),0)))</f>
        <v>0</v>
      </c>
      <c r="F314" s="138" t="str">
        <f t="shared" ca="1" si="14"/>
        <v/>
      </c>
      <c r="G314" s="41">
        <f ca="1">IF(ISERROR(OFFSET('HARGA SATUAN'!$I$6,MATCH(C314,'HARGA SATUAN'!$C$7:$C$1492,0),0)),"",OFFSET('HARGA SATUAN'!$I$6,MATCH(C314,'HARGA SATUAN'!$C$7:$C$1492,0),0))</f>
        <v>0</v>
      </c>
      <c r="H314" s="136" t="str">
        <f ca="1">IF(B314="","",#REF!)</f>
        <v/>
      </c>
      <c r="I314" s="136" t="str">
        <f ca="1">IF(B314="","",#REF!)</f>
        <v/>
      </c>
      <c r="J314" s="136" t="str">
        <f ca="1">IF(B314="","",#REF!)</f>
        <v/>
      </c>
      <c r="K314" s="136" t="str">
        <f ca="1">IF(B314="","",#REF!)</f>
        <v/>
      </c>
      <c r="L314" s="136" t="str">
        <f ca="1">IF(C314="","",#REF!)</f>
        <v/>
      </c>
    </row>
    <row r="315" spans="1:12">
      <c r="A315" s="112">
        <v>304</v>
      </c>
      <c r="B315" s="134" t="str">
        <f t="shared" ca="1" si="12"/>
        <v/>
      </c>
      <c r="C315" s="109" t="str">
        <f t="shared" ca="1" si="13"/>
        <v/>
      </c>
      <c r="D315" s="101" t="str">
        <f ca="1">IF(ISERROR(OFFSET('HARGA SATUAN'!$D$6,MATCH(C315,'HARGA SATUAN'!$C$7:$C$1492,0),0)),"",OFFSET('HARGA SATUAN'!$D$6,MATCH(C315,'HARGA SATUAN'!$C$7:$C$1492,0),0))</f>
        <v/>
      </c>
      <c r="E315" s="101">
        <f ca="1">IF(B315="+","Unit",IF(ISERROR(OFFSET('HARGA SATUAN'!$E$6,MATCH(C315,'HARGA SATUAN'!$C$7:$C$1492,0),0)),"",OFFSET('HARGA SATUAN'!$E$6,MATCH(C315,'HARGA SATUAN'!$C$7:$C$1492,0),0)))</f>
        <v>0</v>
      </c>
      <c r="F315" s="138" t="str">
        <f t="shared" ca="1" si="14"/>
        <v/>
      </c>
      <c r="G315" s="41">
        <f ca="1">IF(ISERROR(OFFSET('HARGA SATUAN'!$I$6,MATCH(C315,'HARGA SATUAN'!$C$7:$C$1492,0),0)),"",OFFSET('HARGA SATUAN'!$I$6,MATCH(C315,'HARGA SATUAN'!$C$7:$C$1492,0),0))</f>
        <v>0</v>
      </c>
      <c r="H315" s="136" t="str">
        <f ca="1">IF(B315="","",#REF!)</f>
        <v/>
      </c>
      <c r="I315" s="136" t="str">
        <f ca="1">IF(B315="","",#REF!)</f>
        <v/>
      </c>
      <c r="J315" s="136" t="str">
        <f ca="1">IF(B315="","",#REF!)</f>
        <v/>
      </c>
      <c r="K315" s="136" t="str">
        <f ca="1">IF(B315="","",#REF!)</f>
        <v/>
      </c>
      <c r="L315" s="136" t="str">
        <f ca="1">IF(C315="","",#REF!)</f>
        <v/>
      </c>
    </row>
    <row r="316" spans="1:12">
      <c r="A316" s="112">
        <v>305</v>
      </c>
      <c r="B316" s="134" t="str">
        <f t="shared" ca="1" si="12"/>
        <v/>
      </c>
      <c r="C316" s="109" t="str">
        <f t="shared" ca="1" si="13"/>
        <v/>
      </c>
      <c r="D316" s="101" t="str">
        <f ca="1">IF(ISERROR(OFFSET('HARGA SATUAN'!$D$6,MATCH(C316,'HARGA SATUAN'!$C$7:$C$1492,0),0)),"",OFFSET('HARGA SATUAN'!$D$6,MATCH(C316,'HARGA SATUAN'!$C$7:$C$1492,0),0))</f>
        <v/>
      </c>
      <c r="E316" s="101">
        <f ca="1">IF(B316="+","Unit",IF(ISERROR(OFFSET('HARGA SATUAN'!$E$6,MATCH(C316,'HARGA SATUAN'!$C$7:$C$1492,0),0)),"",OFFSET('HARGA SATUAN'!$E$6,MATCH(C316,'HARGA SATUAN'!$C$7:$C$1492,0),0)))</f>
        <v>0</v>
      </c>
      <c r="F316" s="138" t="str">
        <f t="shared" ca="1" si="14"/>
        <v/>
      </c>
      <c r="G316" s="41">
        <f ca="1">IF(ISERROR(OFFSET('HARGA SATUAN'!$I$6,MATCH(C316,'HARGA SATUAN'!$C$7:$C$1492,0),0)),"",OFFSET('HARGA SATUAN'!$I$6,MATCH(C316,'HARGA SATUAN'!$C$7:$C$1492,0),0))</f>
        <v>0</v>
      </c>
      <c r="H316" s="136" t="str">
        <f ca="1">IF(B316="","",#REF!)</f>
        <v/>
      </c>
      <c r="I316" s="136" t="str">
        <f ca="1">IF(B316="","",#REF!)</f>
        <v/>
      </c>
      <c r="J316" s="136" t="str">
        <f ca="1">IF(B316="","",#REF!)</f>
        <v/>
      </c>
      <c r="K316" s="136" t="str">
        <f ca="1">IF(B316="","",#REF!)</f>
        <v/>
      </c>
      <c r="L316" s="136" t="str">
        <f ca="1">IF(C316="","",#REF!)</f>
        <v/>
      </c>
    </row>
    <row r="317" spans="1:12">
      <c r="A317" s="112">
        <v>306</v>
      </c>
      <c r="B317" s="134" t="str">
        <f t="shared" ca="1" si="12"/>
        <v/>
      </c>
      <c r="C317" s="109" t="str">
        <f t="shared" ca="1" si="13"/>
        <v/>
      </c>
      <c r="D317" s="101" t="str">
        <f ca="1">IF(ISERROR(OFFSET('HARGA SATUAN'!$D$6,MATCH(C317,'HARGA SATUAN'!$C$7:$C$1492,0),0)),"",OFFSET('HARGA SATUAN'!$D$6,MATCH(C317,'HARGA SATUAN'!$C$7:$C$1492,0),0))</f>
        <v/>
      </c>
      <c r="E317" s="101">
        <f ca="1">IF(B317="+","Unit",IF(ISERROR(OFFSET('HARGA SATUAN'!$E$6,MATCH(C317,'HARGA SATUAN'!$C$7:$C$1492,0),0)),"",OFFSET('HARGA SATUAN'!$E$6,MATCH(C317,'HARGA SATUAN'!$C$7:$C$1492,0),0)))</f>
        <v>0</v>
      </c>
      <c r="F317" s="138" t="str">
        <f t="shared" ca="1" si="14"/>
        <v/>
      </c>
      <c r="G317" s="41">
        <f ca="1">IF(ISERROR(OFFSET('HARGA SATUAN'!$I$6,MATCH(C317,'HARGA SATUAN'!$C$7:$C$1492,0),0)),"",OFFSET('HARGA SATUAN'!$I$6,MATCH(C317,'HARGA SATUAN'!$C$7:$C$1492,0),0))</f>
        <v>0</v>
      </c>
      <c r="H317" s="136" t="str">
        <f ca="1">IF(B317="","",#REF!)</f>
        <v/>
      </c>
      <c r="I317" s="136" t="str">
        <f ca="1">IF(B317="","",#REF!)</f>
        <v/>
      </c>
      <c r="J317" s="136" t="str">
        <f ca="1">IF(B317="","",#REF!)</f>
        <v/>
      </c>
      <c r="K317" s="136" t="str">
        <f ca="1">IF(B317="","",#REF!)</f>
        <v/>
      </c>
      <c r="L317" s="136" t="str">
        <f ca="1">IF(C317="","",#REF!)</f>
        <v/>
      </c>
    </row>
    <row r="318" spans="1:12">
      <c r="A318" s="112">
        <v>307</v>
      </c>
      <c r="B318" s="134" t="str">
        <f t="shared" ca="1" si="12"/>
        <v/>
      </c>
      <c r="C318" s="109" t="str">
        <f t="shared" ca="1" si="13"/>
        <v/>
      </c>
      <c r="D318" s="101" t="str">
        <f ca="1">IF(ISERROR(OFFSET('HARGA SATUAN'!$D$6,MATCH(C318,'HARGA SATUAN'!$C$7:$C$1492,0),0)),"",OFFSET('HARGA SATUAN'!$D$6,MATCH(C318,'HARGA SATUAN'!$C$7:$C$1492,0),0))</f>
        <v/>
      </c>
      <c r="E318" s="101">
        <f ca="1">IF(B318="+","Unit",IF(ISERROR(OFFSET('HARGA SATUAN'!$E$6,MATCH(C318,'HARGA SATUAN'!$C$7:$C$1492,0),0)),"",OFFSET('HARGA SATUAN'!$E$6,MATCH(C318,'HARGA SATUAN'!$C$7:$C$1492,0),0)))</f>
        <v>0</v>
      </c>
      <c r="F318" s="138" t="str">
        <f t="shared" ca="1" si="14"/>
        <v/>
      </c>
      <c r="G318" s="41">
        <f ca="1">IF(ISERROR(OFFSET('HARGA SATUAN'!$I$6,MATCH(C318,'HARGA SATUAN'!$C$7:$C$1492,0),0)),"",OFFSET('HARGA SATUAN'!$I$6,MATCH(C318,'HARGA SATUAN'!$C$7:$C$1492,0),0))</f>
        <v>0</v>
      </c>
      <c r="H318" s="136" t="str">
        <f ca="1">IF(B318="","",#REF!)</f>
        <v/>
      </c>
      <c r="I318" s="136" t="str">
        <f ca="1">IF(B318="","",#REF!)</f>
        <v/>
      </c>
      <c r="J318" s="136" t="str">
        <f ca="1">IF(B318="","",#REF!)</f>
        <v/>
      </c>
      <c r="K318" s="136" t="str">
        <f ca="1">IF(B318="","",#REF!)</f>
        <v/>
      </c>
      <c r="L318" s="136" t="str">
        <f ca="1">IF(C318="","",#REF!)</f>
        <v/>
      </c>
    </row>
    <row r="319" spans="1:12">
      <c r="A319" s="112">
        <v>308</v>
      </c>
      <c r="B319" s="134" t="str">
        <f t="shared" ca="1" si="12"/>
        <v/>
      </c>
      <c r="C319" s="109" t="str">
        <f t="shared" ca="1" si="13"/>
        <v/>
      </c>
      <c r="D319" s="101" t="str">
        <f ca="1">IF(ISERROR(OFFSET('HARGA SATUAN'!$D$6,MATCH(C319,'HARGA SATUAN'!$C$7:$C$1492,0),0)),"",OFFSET('HARGA SATUAN'!$D$6,MATCH(C319,'HARGA SATUAN'!$C$7:$C$1492,0),0))</f>
        <v/>
      </c>
      <c r="E319" s="101">
        <f ca="1">IF(B319="+","Unit",IF(ISERROR(OFFSET('HARGA SATUAN'!$E$6,MATCH(C319,'HARGA SATUAN'!$C$7:$C$1492,0),0)),"",OFFSET('HARGA SATUAN'!$E$6,MATCH(C319,'HARGA SATUAN'!$C$7:$C$1492,0),0)))</f>
        <v>0</v>
      </c>
      <c r="F319" s="138" t="str">
        <f t="shared" ca="1" si="14"/>
        <v/>
      </c>
      <c r="G319" s="41">
        <f ca="1">IF(ISERROR(OFFSET('HARGA SATUAN'!$I$6,MATCH(C319,'HARGA SATUAN'!$C$7:$C$1492,0),0)),"",OFFSET('HARGA SATUAN'!$I$6,MATCH(C319,'HARGA SATUAN'!$C$7:$C$1492,0),0))</f>
        <v>0</v>
      </c>
      <c r="H319" s="136" t="str">
        <f ca="1">IF(B319="","",#REF!)</f>
        <v/>
      </c>
      <c r="I319" s="136" t="str">
        <f ca="1">IF(B319="","",#REF!)</f>
        <v/>
      </c>
      <c r="J319" s="136" t="str">
        <f ca="1">IF(B319="","",#REF!)</f>
        <v/>
      </c>
      <c r="K319" s="136" t="str">
        <f ca="1">IF(B319="","",#REF!)</f>
        <v/>
      </c>
      <c r="L319" s="136" t="str">
        <f ca="1">IF(C319="","",#REF!)</f>
        <v/>
      </c>
    </row>
    <row r="320" spans="1:12">
      <c r="A320" s="112">
        <v>309</v>
      </c>
      <c r="B320" s="134" t="str">
        <f t="shared" ca="1" si="12"/>
        <v/>
      </c>
      <c r="C320" s="109" t="str">
        <f t="shared" ca="1" si="13"/>
        <v/>
      </c>
      <c r="D320" s="101" t="str">
        <f ca="1">IF(ISERROR(OFFSET('HARGA SATUAN'!$D$6,MATCH(C320,'HARGA SATUAN'!$C$7:$C$1492,0),0)),"",OFFSET('HARGA SATUAN'!$D$6,MATCH(C320,'HARGA SATUAN'!$C$7:$C$1492,0),0))</f>
        <v/>
      </c>
      <c r="E320" s="101">
        <f ca="1">IF(B320="+","Unit",IF(ISERROR(OFFSET('HARGA SATUAN'!$E$6,MATCH(C320,'HARGA SATUAN'!$C$7:$C$1492,0),0)),"",OFFSET('HARGA SATUAN'!$E$6,MATCH(C320,'HARGA SATUAN'!$C$7:$C$1492,0),0)))</f>
        <v>0</v>
      </c>
      <c r="F320" s="138" t="str">
        <f t="shared" ca="1" si="14"/>
        <v/>
      </c>
      <c r="G320" s="41">
        <f ca="1">IF(ISERROR(OFFSET('HARGA SATUAN'!$I$6,MATCH(C320,'HARGA SATUAN'!$C$7:$C$1492,0),0)),"",OFFSET('HARGA SATUAN'!$I$6,MATCH(C320,'HARGA SATUAN'!$C$7:$C$1492,0),0))</f>
        <v>0</v>
      </c>
      <c r="H320" s="136" t="str">
        <f ca="1">IF(B320="","",#REF!)</f>
        <v/>
      </c>
      <c r="I320" s="136" t="str">
        <f ca="1">IF(B320="","",#REF!)</f>
        <v/>
      </c>
      <c r="J320" s="136" t="str">
        <f ca="1">IF(B320="","",#REF!)</f>
        <v/>
      </c>
      <c r="K320" s="136" t="str">
        <f ca="1">IF(B320="","",#REF!)</f>
        <v/>
      </c>
      <c r="L320" s="136" t="str">
        <f ca="1">IF(C320="","",#REF!)</f>
        <v/>
      </c>
    </row>
    <row r="321" spans="1:12">
      <c r="A321" s="112">
        <v>310</v>
      </c>
      <c r="B321" s="134" t="str">
        <f t="shared" ca="1" si="12"/>
        <v/>
      </c>
      <c r="C321" s="109" t="str">
        <f t="shared" ca="1" si="13"/>
        <v/>
      </c>
      <c r="D321" s="101" t="str">
        <f ca="1">IF(ISERROR(OFFSET('HARGA SATUAN'!$D$6,MATCH(C321,'HARGA SATUAN'!$C$7:$C$1492,0),0)),"",OFFSET('HARGA SATUAN'!$D$6,MATCH(C321,'HARGA SATUAN'!$C$7:$C$1492,0),0))</f>
        <v/>
      </c>
      <c r="E321" s="101">
        <f ca="1">IF(B321="+","Unit",IF(ISERROR(OFFSET('HARGA SATUAN'!$E$6,MATCH(C321,'HARGA SATUAN'!$C$7:$C$1492,0),0)),"",OFFSET('HARGA SATUAN'!$E$6,MATCH(C321,'HARGA SATUAN'!$C$7:$C$1492,0),0)))</f>
        <v>0</v>
      </c>
      <c r="F321" s="138" t="str">
        <f t="shared" ca="1" si="14"/>
        <v/>
      </c>
      <c r="G321" s="41">
        <f ca="1">IF(ISERROR(OFFSET('HARGA SATUAN'!$I$6,MATCH(C321,'HARGA SATUAN'!$C$7:$C$1492,0),0)),"",OFFSET('HARGA SATUAN'!$I$6,MATCH(C321,'HARGA SATUAN'!$C$7:$C$1492,0),0))</f>
        <v>0</v>
      </c>
      <c r="H321" s="136" t="str">
        <f ca="1">IF(B321="","",#REF!)</f>
        <v/>
      </c>
      <c r="I321" s="136" t="str">
        <f ca="1">IF(B321="","",#REF!)</f>
        <v/>
      </c>
      <c r="J321" s="136" t="str">
        <f ca="1">IF(B321="","",#REF!)</f>
        <v/>
      </c>
      <c r="K321" s="136" t="str">
        <f ca="1">IF(B321="","",#REF!)</f>
        <v/>
      </c>
      <c r="L321" s="136" t="str">
        <f ca="1">IF(C321="","",#REF!)</f>
        <v/>
      </c>
    </row>
    <row r="322" spans="1:12">
      <c r="A322" s="112">
        <v>311</v>
      </c>
      <c r="B322" s="134" t="str">
        <f t="shared" ca="1" si="12"/>
        <v/>
      </c>
      <c r="C322" s="109" t="str">
        <f t="shared" ca="1" si="13"/>
        <v/>
      </c>
      <c r="D322" s="101" t="str">
        <f ca="1">IF(ISERROR(OFFSET('HARGA SATUAN'!$D$6,MATCH(C322,'HARGA SATUAN'!$C$7:$C$1492,0),0)),"",OFFSET('HARGA SATUAN'!$D$6,MATCH(C322,'HARGA SATUAN'!$C$7:$C$1492,0),0))</f>
        <v/>
      </c>
      <c r="E322" s="101">
        <f ca="1">IF(B322="+","Unit",IF(ISERROR(OFFSET('HARGA SATUAN'!$E$6,MATCH(C322,'HARGA SATUAN'!$C$7:$C$1492,0),0)),"",OFFSET('HARGA SATUAN'!$E$6,MATCH(C322,'HARGA SATUAN'!$C$7:$C$1492,0),0)))</f>
        <v>0</v>
      </c>
      <c r="F322" s="138" t="str">
        <f t="shared" ca="1" si="14"/>
        <v/>
      </c>
      <c r="G322" s="41">
        <f ca="1">IF(ISERROR(OFFSET('HARGA SATUAN'!$I$6,MATCH(C322,'HARGA SATUAN'!$C$7:$C$1492,0),0)),"",OFFSET('HARGA SATUAN'!$I$6,MATCH(C322,'HARGA SATUAN'!$C$7:$C$1492,0),0))</f>
        <v>0</v>
      </c>
      <c r="H322" s="136" t="str">
        <f ca="1">IF(B322="","",#REF!)</f>
        <v/>
      </c>
      <c r="I322" s="136" t="str">
        <f ca="1">IF(B322="","",#REF!)</f>
        <v/>
      </c>
      <c r="J322" s="136" t="str">
        <f ca="1">IF(B322="","",#REF!)</f>
        <v/>
      </c>
      <c r="K322" s="136" t="str">
        <f ca="1">IF(B322="","",#REF!)</f>
        <v/>
      </c>
      <c r="L322" s="136" t="str">
        <f ca="1">IF(C322="","",#REF!)</f>
        <v/>
      </c>
    </row>
    <row r="323" spans="1:12">
      <c r="A323" s="112">
        <v>312</v>
      </c>
      <c r="B323" s="134" t="str">
        <f t="shared" ca="1" si="12"/>
        <v/>
      </c>
      <c r="C323" s="109" t="str">
        <f t="shared" ca="1" si="13"/>
        <v/>
      </c>
      <c r="D323" s="101" t="str">
        <f ca="1">IF(ISERROR(OFFSET('HARGA SATUAN'!$D$6,MATCH(C323,'HARGA SATUAN'!$C$7:$C$1492,0),0)),"",OFFSET('HARGA SATUAN'!$D$6,MATCH(C323,'HARGA SATUAN'!$C$7:$C$1492,0),0))</f>
        <v/>
      </c>
      <c r="E323" s="101">
        <f ca="1">IF(B323="+","Unit",IF(ISERROR(OFFSET('HARGA SATUAN'!$E$6,MATCH(C323,'HARGA SATUAN'!$C$7:$C$1492,0),0)),"",OFFSET('HARGA SATUAN'!$E$6,MATCH(C323,'HARGA SATUAN'!$C$7:$C$1492,0),0)))</f>
        <v>0</v>
      </c>
      <c r="F323" s="138" t="str">
        <f t="shared" ca="1" si="14"/>
        <v/>
      </c>
      <c r="G323" s="41">
        <f ca="1">IF(ISERROR(OFFSET('HARGA SATUAN'!$I$6,MATCH(C323,'HARGA SATUAN'!$C$7:$C$1492,0),0)),"",OFFSET('HARGA SATUAN'!$I$6,MATCH(C323,'HARGA SATUAN'!$C$7:$C$1492,0),0))</f>
        <v>0</v>
      </c>
      <c r="H323" s="136" t="str">
        <f ca="1">IF(B323="","",#REF!)</f>
        <v/>
      </c>
      <c r="I323" s="136" t="str">
        <f ca="1">IF(B323="","",#REF!)</f>
        <v/>
      </c>
      <c r="J323" s="136" t="str">
        <f ca="1">IF(B323="","",#REF!)</f>
        <v/>
      </c>
      <c r="K323" s="136" t="str">
        <f ca="1">IF(B323="","",#REF!)</f>
        <v/>
      </c>
      <c r="L323" s="136" t="str">
        <f ca="1">IF(C323="","",#REF!)</f>
        <v/>
      </c>
    </row>
    <row r="324" spans="1:12">
      <c r="A324" s="112">
        <v>313</v>
      </c>
      <c r="B324" s="134" t="str">
        <f t="shared" ca="1" si="12"/>
        <v/>
      </c>
      <c r="C324" s="109" t="str">
        <f t="shared" ca="1" si="13"/>
        <v/>
      </c>
      <c r="D324" s="101" t="str">
        <f ca="1">IF(ISERROR(OFFSET('HARGA SATUAN'!$D$6,MATCH(C324,'HARGA SATUAN'!$C$7:$C$1492,0),0)),"",OFFSET('HARGA SATUAN'!$D$6,MATCH(C324,'HARGA SATUAN'!$C$7:$C$1492,0),0))</f>
        <v/>
      </c>
      <c r="E324" s="101">
        <f ca="1">IF(B324="+","Unit",IF(ISERROR(OFFSET('HARGA SATUAN'!$E$6,MATCH(C324,'HARGA SATUAN'!$C$7:$C$1492,0),0)),"",OFFSET('HARGA SATUAN'!$E$6,MATCH(C324,'HARGA SATUAN'!$C$7:$C$1492,0),0)))</f>
        <v>0</v>
      </c>
      <c r="F324" s="138" t="str">
        <f t="shared" ca="1" si="14"/>
        <v/>
      </c>
      <c r="G324" s="41">
        <f ca="1">IF(ISERROR(OFFSET('HARGA SATUAN'!$I$6,MATCH(C324,'HARGA SATUAN'!$C$7:$C$1492,0),0)),"",OFFSET('HARGA SATUAN'!$I$6,MATCH(C324,'HARGA SATUAN'!$C$7:$C$1492,0),0))</f>
        <v>0</v>
      </c>
      <c r="H324" s="136" t="str">
        <f ca="1">IF(B324="","",#REF!)</f>
        <v/>
      </c>
      <c r="I324" s="136" t="str">
        <f ca="1">IF(B324="","",#REF!)</f>
        <v/>
      </c>
      <c r="J324" s="136" t="str">
        <f ca="1">IF(B324="","",#REF!)</f>
        <v/>
      </c>
      <c r="K324" s="136" t="str">
        <f ca="1">IF(B324="","",#REF!)</f>
        <v/>
      </c>
      <c r="L324" s="136" t="str">
        <f ca="1">IF(C324="","",#REF!)</f>
        <v/>
      </c>
    </row>
    <row r="325" spans="1:12">
      <c r="A325" s="112">
        <v>314</v>
      </c>
      <c r="B325" s="134" t="str">
        <f t="shared" ca="1" si="12"/>
        <v/>
      </c>
      <c r="C325" s="109" t="str">
        <f t="shared" ca="1" si="13"/>
        <v/>
      </c>
      <c r="D325" s="101" t="str">
        <f ca="1">IF(ISERROR(OFFSET('HARGA SATUAN'!$D$6,MATCH(C325,'HARGA SATUAN'!$C$7:$C$1492,0),0)),"",OFFSET('HARGA SATUAN'!$D$6,MATCH(C325,'HARGA SATUAN'!$C$7:$C$1492,0),0))</f>
        <v/>
      </c>
      <c r="E325" s="101">
        <f ca="1">IF(B325="+","Unit",IF(ISERROR(OFFSET('HARGA SATUAN'!$E$6,MATCH(C325,'HARGA SATUAN'!$C$7:$C$1492,0),0)),"",OFFSET('HARGA SATUAN'!$E$6,MATCH(C325,'HARGA SATUAN'!$C$7:$C$1492,0),0)))</f>
        <v>0</v>
      </c>
      <c r="F325" s="138" t="str">
        <f t="shared" ca="1" si="14"/>
        <v/>
      </c>
      <c r="G325" s="41">
        <f ca="1">IF(ISERROR(OFFSET('HARGA SATUAN'!$I$6,MATCH(C325,'HARGA SATUAN'!$C$7:$C$1492,0),0)),"",OFFSET('HARGA SATUAN'!$I$6,MATCH(C325,'HARGA SATUAN'!$C$7:$C$1492,0),0))</f>
        <v>0</v>
      </c>
      <c r="H325" s="136" t="str">
        <f ca="1">IF(B325="","",#REF!)</f>
        <v/>
      </c>
      <c r="I325" s="136" t="str">
        <f ca="1">IF(B325="","",#REF!)</f>
        <v/>
      </c>
      <c r="J325" s="136" t="str">
        <f ca="1">IF(B325="","",#REF!)</f>
        <v/>
      </c>
      <c r="K325" s="136" t="str">
        <f ca="1">IF(B325="","",#REF!)</f>
        <v/>
      </c>
      <c r="L325" s="136" t="str">
        <f ca="1">IF(C325="","",#REF!)</f>
        <v/>
      </c>
    </row>
    <row r="326" spans="1:12">
      <c r="A326" s="112">
        <v>315</v>
      </c>
      <c r="B326" s="134" t="str">
        <f t="shared" ca="1" si="12"/>
        <v/>
      </c>
      <c r="C326" s="109" t="str">
        <f t="shared" ca="1" si="13"/>
        <v/>
      </c>
      <c r="D326" s="101" t="str">
        <f ca="1">IF(ISERROR(OFFSET('HARGA SATUAN'!$D$6,MATCH(C326,'HARGA SATUAN'!$C$7:$C$1492,0),0)),"",OFFSET('HARGA SATUAN'!$D$6,MATCH(C326,'HARGA SATUAN'!$C$7:$C$1492,0),0))</f>
        <v/>
      </c>
      <c r="E326" s="101">
        <f ca="1">IF(B326="+","Unit",IF(ISERROR(OFFSET('HARGA SATUAN'!$E$6,MATCH(C326,'HARGA SATUAN'!$C$7:$C$1492,0),0)),"",OFFSET('HARGA SATUAN'!$E$6,MATCH(C326,'HARGA SATUAN'!$C$7:$C$1492,0),0)))</f>
        <v>0</v>
      </c>
      <c r="F326" s="138" t="str">
        <f t="shared" ca="1" si="14"/>
        <v/>
      </c>
      <c r="G326" s="41">
        <f ca="1">IF(ISERROR(OFFSET('HARGA SATUAN'!$I$6,MATCH(C326,'HARGA SATUAN'!$C$7:$C$1492,0),0)),"",OFFSET('HARGA SATUAN'!$I$6,MATCH(C326,'HARGA SATUAN'!$C$7:$C$1492,0),0))</f>
        <v>0</v>
      </c>
      <c r="H326" s="136" t="str">
        <f ca="1">IF(B326="","",#REF!)</f>
        <v/>
      </c>
      <c r="I326" s="136" t="str">
        <f ca="1">IF(B326="","",#REF!)</f>
        <v/>
      </c>
      <c r="J326" s="136" t="str">
        <f ca="1">IF(B326="","",#REF!)</f>
        <v/>
      </c>
      <c r="K326" s="136" t="str">
        <f ca="1">IF(B326="","",#REF!)</f>
        <v/>
      </c>
      <c r="L326" s="136" t="str">
        <f ca="1">IF(C326="","",#REF!)</f>
        <v/>
      </c>
    </row>
    <row r="327" spans="1:12">
      <c r="A327" s="112">
        <v>316</v>
      </c>
      <c r="B327" s="134" t="str">
        <f t="shared" ca="1" si="12"/>
        <v/>
      </c>
      <c r="C327" s="109" t="str">
        <f t="shared" ca="1" si="13"/>
        <v/>
      </c>
      <c r="D327" s="101" t="str">
        <f ca="1">IF(ISERROR(OFFSET('HARGA SATUAN'!$D$6,MATCH(C327,'HARGA SATUAN'!$C$7:$C$1492,0),0)),"",OFFSET('HARGA SATUAN'!$D$6,MATCH(C327,'HARGA SATUAN'!$C$7:$C$1492,0),0))</f>
        <v/>
      </c>
      <c r="E327" s="101">
        <f ca="1">IF(B327="+","Unit",IF(ISERROR(OFFSET('HARGA SATUAN'!$E$6,MATCH(C327,'HARGA SATUAN'!$C$7:$C$1492,0),0)),"",OFFSET('HARGA SATUAN'!$E$6,MATCH(C327,'HARGA SATUAN'!$C$7:$C$1492,0),0)))</f>
        <v>0</v>
      </c>
      <c r="F327" s="138" t="str">
        <f t="shared" ca="1" si="14"/>
        <v/>
      </c>
      <c r="G327" s="41">
        <f ca="1">IF(ISERROR(OFFSET('HARGA SATUAN'!$I$6,MATCH(C327,'HARGA SATUAN'!$C$7:$C$1492,0),0)),"",OFFSET('HARGA SATUAN'!$I$6,MATCH(C327,'HARGA SATUAN'!$C$7:$C$1492,0),0))</f>
        <v>0</v>
      </c>
      <c r="H327" s="136" t="str">
        <f ca="1">IF(B327="","",#REF!)</f>
        <v/>
      </c>
      <c r="I327" s="136" t="str">
        <f ca="1">IF(B327="","",#REF!)</f>
        <v/>
      </c>
      <c r="J327" s="136" t="str">
        <f ca="1">IF(B327="","",#REF!)</f>
        <v/>
      </c>
      <c r="K327" s="136" t="str">
        <f ca="1">IF(B327="","",#REF!)</f>
        <v/>
      </c>
      <c r="L327" s="136" t="str">
        <f ca="1">IF(C327="","",#REF!)</f>
        <v/>
      </c>
    </row>
    <row r="328" spans="1:12">
      <c r="A328" s="112">
        <v>317</v>
      </c>
      <c r="B328" s="134" t="str">
        <f t="shared" ca="1" si="12"/>
        <v/>
      </c>
      <c r="C328" s="109" t="str">
        <f t="shared" ca="1" si="13"/>
        <v/>
      </c>
      <c r="D328" s="101" t="str">
        <f ca="1">IF(ISERROR(OFFSET('HARGA SATUAN'!$D$6,MATCH(C328,'HARGA SATUAN'!$C$7:$C$1492,0),0)),"",OFFSET('HARGA SATUAN'!$D$6,MATCH(C328,'HARGA SATUAN'!$C$7:$C$1492,0),0))</f>
        <v/>
      </c>
      <c r="E328" s="101">
        <f ca="1">IF(B328="+","Unit",IF(ISERROR(OFFSET('HARGA SATUAN'!$E$6,MATCH(C328,'HARGA SATUAN'!$C$7:$C$1492,0),0)),"",OFFSET('HARGA SATUAN'!$E$6,MATCH(C328,'HARGA SATUAN'!$C$7:$C$1492,0),0)))</f>
        <v>0</v>
      </c>
      <c r="F328" s="138" t="str">
        <f t="shared" ca="1" si="14"/>
        <v/>
      </c>
      <c r="G328" s="41">
        <f ca="1">IF(ISERROR(OFFSET('HARGA SATUAN'!$I$6,MATCH(C328,'HARGA SATUAN'!$C$7:$C$1492,0),0)),"",OFFSET('HARGA SATUAN'!$I$6,MATCH(C328,'HARGA SATUAN'!$C$7:$C$1492,0),0))</f>
        <v>0</v>
      </c>
      <c r="H328" s="136" t="str">
        <f ca="1">IF(B328="","",#REF!)</f>
        <v/>
      </c>
      <c r="I328" s="136" t="str">
        <f ca="1">IF(B328="","",#REF!)</f>
        <v/>
      </c>
      <c r="J328" s="136" t="str">
        <f ca="1">IF(B328="","",#REF!)</f>
        <v/>
      </c>
      <c r="K328" s="136" t="str">
        <f ca="1">IF(B328="","",#REF!)</f>
        <v/>
      </c>
      <c r="L328" s="136" t="str">
        <f ca="1">IF(C328="","",#REF!)</f>
        <v/>
      </c>
    </row>
    <row r="329" spans="1:12">
      <c r="A329" s="112">
        <v>318</v>
      </c>
      <c r="B329" s="134" t="str">
        <f t="shared" ca="1" si="12"/>
        <v/>
      </c>
      <c r="C329" s="109" t="str">
        <f t="shared" ca="1" si="13"/>
        <v/>
      </c>
      <c r="D329" s="101" t="str">
        <f ca="1">IF(ISERROR(OFFSET('HARGA SATUAN'!$D$6,MATCH(C329,'HARGA SATUAN'!$C$7:$C$1492,0),0)),"",OFFSET('HARGA SATUAN'!$D$6,MATCH(C329,'HARGA SATUAN'!$C$7:$C$1492,0),0))</f>
        <v/>
      </c>
      <c r="E329" s="101">
        <f ca="1">IF(B329="+","Unit",IF(ISERROR(OFFSET('HARGA SATUAN'!$E$6,MATCH(C329,'HARGA SATUAN'!$C$7:$C$1492,0),0)),"",OFFSET('HARGA SATUAN'!$E$6,MATCH(C329,'HARGA SATUAN'!$C$7:$C$1492,0),0)))</f>
        <v>0</v>
      </c>
      <c r="F329" s="138" t="str">
        <f t="shared" ca="1" si="14"/>
        <v/>
      </c>
      <c r="G329" s="41">
        <f ca="1">IF(ISERROR(OFFSET('HARGA SATUAN'!$I$6,MATCH(C329,'HARGA SATUAN'!$C$7:$C$1492,0),0)),"",OFFSET('HARGA SATUAN'!$I$6,MATCH(C329,'HARGA SATUAN'!$C$7:$C$1492,0),0))</f>
        <v>0</v>
      </c>
      <c r="H329" s="136" t="str">
        <f ca="1">IF(B329="","",#REF!)</f>
        <v/>
      </c>
      <c r="I329" s="136" t="str">
        <f ca="1">IF(B329="","",#REF!)</f>
        <v/>
      </c>
      <c r="J329" s="136" t="str">
        <f ca="1">IF(B329="","",#REF!)</f>
        <v/>
      </c>
      <c r="K329" s="136" t="str">
        <f ca="1">IF(B329="","",#REF!)</f>
        <v/>
      </c>
      <c r="L329" s="136" t="str">
        <f ca="1">IF(C329="","",#REF!)</f>
        <v/>
      </c>
    </row>
    <row r="330" spans="1:12">
      <c r="A330" s="112">
        <v>319</v>
      </c>
      <c r="B330" s="134" t="str">
        <f t="shared" ca="1" si="12"/>
        <v/>
      </c>
      <c r="C330" s="109" t="str">
        <f t="shared" ca="1" si="13"/>
        <v/>
      </c>
      <c r="D330" s="101" t="str">
        <f ca="1">IF(ISERROR(OFFSET('HARGA SATUAN'!$D$6,MATCH(C330,'HARGA SATUAN'!$C$7:$C$1492,0),0)),"",OFFSET('HARGA SATUAN'!$D$6,MATCH(C330,'HARGA SATUAN'!$C$7:$C$1492,0),0))</f>
        <v/>
      </c>
      <c r="E330" s="101">
        <f ca="1">IF(B330="+","Unit",IF(ISERROR(OFFSET('HARGA SATUAN'!$E$6,MATCH(C330,'HARGA SATUAN'!$C$7:$C$1492,0),0)),"",OFFSET('HARGA SATUAN'!$E$6,MATCH(C330,'HARGA SATUAN'!$C$7:$C$1492,0),0)))</f>
        <v>0</v>
      </c>
      <c r="F330" s="138" t="str">
        <f t="shared" ca="1" si="14"/>
        <v/>
      </c>
      <c r="G330" s="41">
        <f ca="1">IF(ISERROR(OFFSET('HARGA SATUAN'!$I$6,MATCH(C330,'HARGA SATUAN'!$C$7:$C$1492,0),0)),"",OFFSET('HARGA SATUAN'!$I$6,MATCH(C330,'HARGA SATUAN'!$C$7:$C$1492,0),0))</f>
        <v>0</v>
      </c>
      <c r="H330" s="136" t="str">
        <f ca="1">IF(B330="","",#REF!)</f>
        <v/>
      </c>
      <c r="I330" s="136" t="str">
        <f ca="1">IF(B330="","",#REF!)</f>
        <v/>
      </c>
      <c r="J330" s="136" t="str">
        <f ca="1">IF(B330="","",#REF!)</f>
        <v/>
      </c>
      <c r="K330" s="136" t="str">
        <f ca="1">IF(B330="","",#REF!)</f>
        <v/>
      </c>
      <c r="L330" s="136" t="str">
        <f ca="1">IF(C330="","",#REF!)</f>
        <v/>
      </c>
    </row>
    <row r="331" spans="1:12">
      <c r="A331" s="112">
        <v>320</v>
      </c>
      <c r="B331" s="134" t="str">
        <f t="shared" ca="1" si="12"/>
        <v/>
      </c>
      <c r="C331" s="109" t="str">
        <f t="shared" ca="1" si="13"/>
        <v/>
      </c>
      <c r="D331" s="101" t="str">
        <f ca="1">IF(ISERROR(OFFSET('HARGA SATUAN'!$D$6,MATCH(C331,'HARGA SATUAN'!$C$7:$C$1492,0),0)),"",OFFSET('HARGA SATUAN'!$D$6,MATCH(C331,'HARGA SATUAN'!$C$7:$C$1492,0),0))</f>
        <v/>
      </c>
      <c r="E331" s="101">
        <f ca="1">IF(B331="+","Unit",IF(ISERROR(OFFSET('HARGA SATUAN'!$E$6,MATCH(C331,'HARGA SATUAN'!$C$7:$C$1492,0),0)),"",OFFSET('HARGA SATUAN'!$E$6,MATCH(C331,'HARGA SATUAN'!$C$7:$C$1492,0),0)))</f>
        <v>0</v>
      </c>
      <c r="F331" s="138" t="str">
        <f t="shared" ca="1" si="14"/>
        <v/>
      </c>
      <c r="G331" s="41">
        <f ca="1">IF(ISERROR(OFFSET('HARGA SATUAN'!$I$6,MATCH(C331,'HARGA SATUAN'!$C$7:$C$1492,0),0)),"",OFFSET('HARGA SATUAN'!$I$6,MATCH(C331,'HARGA SATUAN'!$C$7:$C$1492,0),0))</f>
        <v>0</v>
      </c>
      <c r="H331" s="136" t="str">
        <f ca="1">IF(B331="","",#REF!)</f>
        <v/>
      </c>
      <c r="I331" s="136" t="str">
        <f ca="1">IF(B331="","",#REF!)</f>
        <v/>
      </c>
      <c r="J331" s="136" t="str">
        <f ca="1">IF(B331="","",#REF!)</f>
        <v/>
      </c>
      <c r="K331" s="136" t="str">
        <f ca="1">IF(B331="","",#REF!)</f>
        <v/>
      </c>
      <c r="L331" s="136" t="str">
        <f ca="1">IF(C331="","",#REF!)</f>
        <v/>
      </c>
    </row>
    <row r="332" spans="1:12">
      <c r="A332" s="112">
        <v>321</v>
      </c>
      <c r="B332" s="134" t="str">
        <f t="shared" ca="1" si="12"/>
        <v/>
      </c>
      <c r="C332" s="109" t="str">
        <f t="shared" ca="1" si="13"/>
        <v/>
      </c>
      <c r="D332" s="101" t="str">
        <f ca="1">IF(ISERROR(OFFSET('HARGA SATUAN'!$D$6,MATCH(C332,'HARGA SATUAN'!$C$7:$C$1492,0),0)),"",OFFSET('HARGA SATUAN'!$D$6,MATCH(C332,'HARGA SATUAN'!$C$7:$C$1492,0),0))</f>
        <v/>
      </c>
      <c r="E332" s="101">
        <f ca="1">IF(B332="+","Unit",IF(ISERROR(OFFSET('HARGA SATUAN'!$E$6,MATCH(C332,'HARGA SATUAN'!$C$7:$C$1492,0),0)),"",OFFSET('HARGA SATUAN'!$E$6,MATCH(C332,'HARGA SATUAN'!$C$7:$C$1492,0),0)))</f>
        <v>0</v>
      </c>
      <c r="F332" s="138" t="str">
        <f t="shared" ca="1" si="14"/>
        <v/>
      </c>
      <c r="G332" s="41">
        <f ca="1">IF(ISERROR(OFFSET('HARGA SATUAN'!$I$6,MATCH(C332,'HARGA SATUAN'!$C$7:$C$1492,0),0)),"",OFFSET('HARGA SATUAN'!$I$6,MATCH(C332,'HARGA SATUAN'!$C$7:$C$1492,0),0))</f>
        <v>0</v>
      </c>
      <c r="H332" s="136" t="str">
        <f ca="1">IF(B332="","",#REF!)</f>
        <v/>
      </c>
      <c r="I332" s="136" t="str">
        <f ca="1">IF(B332="","",#REF!)</f>
        <v/>
      </c>
      <c r="J332" s="136" t="str">
        <f ca="1">IF(B332="","",#REF!)</f>
        <v/>
      </c>
      <c r="K332" s="136" t="str">
        <f ca="1">IF(B332="","",#REF!)</f>
        <v/>
      </c>
      <c r="L332" s="136" t="str">
        <f ca="1">IF(C332="","",#REF!)</f>
        <v/>
      </c>
    </row>
    <row r="333" spans="1:12">
      <c r="A333" s="112">
        <v>322</v>
      </c>
      <c r="B333" s="134" t="str">
        <f t="shared" ref="B333:B396" ca="1" si="15">IF(C333="","",A333)</f>
        <v/>
      </c>
      <c r="C333" s="109" t="str">
        <f t="shared" ref="C333:C396" ca="1" si="16">IF(ISERROR(OFFSET($C$713,MATCH(A333,$F$714:$F$1320,0),0)),"",OFFSET($C$713,MATCH(A333,$F$714:$F$1320,0),0))</f>
        <v/>
      </c>
      <c r="D333" s="101" t="str">
        <f ca="1">IF(ISERROR(OFFSET('HARGA SATUAN'!$D$6,MATCH(C333,'HARGA SATUAN'!$C$7:$C$1492,0),0)),"",OFFSET('HARGA SATUAN'!$D$6,MATCH(C333,'HARGA SATUAN'!$C$7:$C$1492,0),0))</f>
        <v/>
      </c>
      <c r="E333" s="101">
        <f ca="1">IF(B333="+","Unit",IF(ISERROR(OFFSET('HARGA SATUAN'!$E$6,MATCH(C333,'HARGA SATUAN'!$C$7:$C$1492,0),0)),"",OFFSET('HARGA SATUAN'!$E$6,MATCH(C333,'HARGA SATUAN'!$C$7:$C$1492,0),0)))</f>
        <v>0</v>
      </c>
      <c r="F333" s="138" t="str">
        <f t="shared" ref="F333:F396" ca="1" si="17">IF(ISERROR(OFFSET($D$713,MATCH(A333,$F$714:$F$1320,0),0)),"",OFFSET($D$713,MATCH(A333,$F$714:$F$1320,0),0))</f>
        <v/>
      </c>
      <c r="G333" s="41">
        <f ca="1">IF(ISERROR(OFFSET('HARGA SATUAN'!$I$6,MATCH(C333,'HARGA SATUAN'!$C$7:$C$1492,0),0)),"",OFFSET('HARGA SATUAN'!$I$6,MATCH(C333,'HARGA SATUAN'!$C$7:$C$1492,0),0))</f>
        <v>0</v>
      </c>
      <c r="H333" s="136" t="str">
        <f ca="1">IF(B333="","",#REF!)</f>
        <v/>
      </c>
      <c r="I333" s="136" t="str">
        <f ca="1">IF(B333="","",#REF!)</f>
        <v/>
      </c>
      <c r="J333" s="136" t="str">
        <f ca="1">IF(B333="","",#REF!)</f>
        <v/>
      </c>
      <c r="K333" s="136" t="str">
        <f ca="1">IF(B333="","",#REF!)</f>
        <v/>
      </c>
      <c r="L333" s="136" t="str">
        <f ca="1">IF(C333="","",#REF!)</f>
        <v/>
      </c>
    </row>
    <row r="334" spans="1:12">
      <c r="A334" s="112">
        <v>323</v>
      </c>
      <c r="B334" s="134" t="str">
        <f t="shared" ca="1" si="15"/>
        <v/>
      </c>
      <c r="C334" s="109" t="str">
        <f t="shared" ca="1" si="16"/>
        <v/>
      </c>
      <c r="D334" s="101" t="str">
        <f ca="1">IF(ISERROR(OFFSET('HARGA SATUAN'!$D$6,MATCH(C334,'HARGA SATUAN'!$C$7:$C$1492,0),0)),"",OFFSET('HARGA SATUAN'!$D$6,MATCH(C334,'HARGA SATUAN'!$C$7:$C$1492,0),0))</f>
        <v/>
      </c>
      <c r="E334" s="101">
        <f ca="1">IF(B334="+","Unit",IF(ISERROR(OFFSET('HARGA SATUAN'!$E$6,MATCH(C334,'HARGA SATUAN'!$C$7:$C$1492,0),0)),"",OFFSET('HARGA SATUAN'!$E$6,MATCH(C334,'HARGA SATUAN'!$C$7:$C$1492,0),0)))</f>
        <v>0</v>
      </c>
      <c r="F334" s="138" t="str">
        <f t="shared" ca="1" si="17"/>
        <v/>
      </c>
      <c r="G334" s="41">
        <f ca="1">IF(ISERROR(OFFSET('HARGA SATUAN'!$I$6,MATCH(C334,'HARGA SATUAN'!$C$7:$C$1492,0),0)),"",OFFSET('HARGA SATUAN'!$I$6,MATCH(C334,'HARGA SATUAN'!$C$7:$C$1492,0),0))</f>
        <v>0</v>
      </c>
      <c r="H334" s="136" t="str">
        <f ca="1">IF(B334="","",#REF!)</f>
        <v/>
      </c>
      <c r="I334" s="136" t="str">
        <f ca="1">IF(B334="","",#REF!)</f>
        <v/>
      </c>
      <c r="J334" s="136" t="str">
        <f ca="1">IF(B334="","",#REF!)</f>
        <v/>
      </c>
      <c r="K334" s="136" t="str">
        <f ca="1">IF(B334="","",#REF!)</f>
        <v/>
      </c>
      <c r="L334" s="136" t="str">
        <f ca="1">IF(C334="","",#REF!)</f>
        <v/>
      </c>
    </row>
    <row r="335" spans="1:12">
      <c r="A335" s="112">
        <v>324</v>
      </c>
      <c r="B335" s="134" t="str">
        <f t="shared" ca="1" si="15"/>
        <v/>
      </c>
      <c r="C335" s="109" t="str">
        <f t="shared" ca="1" si="16"/>
        <v/>
      </c>
      <c r="D335" s="101" t="str">
        <f ca="1">IF(ISERROR(OFFSET('HARGA SATUAN'!$D$6,MATCH(C335,'HARGA SATUAN'!$C$7:$C$1492,0),0)),"",OFFSET('HARGA SATUAN'!$D$6,MATCH(C335,'HARGA SATUAN'!$C$7:$C$1492,0),0))</f>
        <v/>
      </c>
      <c r="E335" s="101">
        <f ca="1">IF(B335="+","Unit",IF(ISERROR(OFFSET('HARGA SATUAN'!$E$6,MATCH(C335,'HARGA SATUAN'!$C$7:$C$1492,0),0)),"",OFFSET('HARGA SATUAN'!$E$6,MATCH(C335,'HARGA SATUAN'!$C$7:$C$1492,0),0)))</f>
        <v>0</v>
      </c>
      <c r="F335" s="138" t="str">
        <f t="shared" ca="1" si="17"/>
        <v/>
      </c>
      <c r="G335" s="41">
        <f ca="1">IF(ISERROR(OFFSET('HARGA SATUAN'!$I$6,MATCH(C335,'HARGA SATUAN'!$C$7:$C$1492,0),0)),"",OFFSET('HARGA SATUAN'!$I$6,MATCH(C335,'HARGA SATUAN'!$C$7:$C$1492,0),0))</f>
        <v>0</v>
      </c>
      <c r="H335" s="136" t="str">
        <f ca="1">IF(B335="","",#REF!)</f>
        <v/>
      </c>
      <c r="I335" s="136" t="str">
        <f ca="1">IF(B335="","",#REF!)</f>
        <v/>
      </c>
      <c r="J335" s="136" t="str">
        <f ca="1">IF(B335="","",#REF!)</f>
        <v/>
      </c>
      <c r="K335" s="136" t="str">
        <f ca="1">IF(B335="","",#REF!)</f>
        <v/>
      </c>
      <c r="L335" s="136" t="str">
        <f ca="1">IF(C335="","",#REF!)</f>
        <v/>
      </c>
    </row>
    <row r="336" spans="1:12">
      <c r="A336" s="112">
        <v>325</v>
      </c>
      <c r="B336" s="134" t="str">
        <f t="shared" ca="1" si="15"/>
        <v/>
      </c>
      <c r="C336" s="109" t="str">
        <f t="shared" ca="1" si="16"/>
        <v/>
      </c>
      <c r="D336" s="101" t="str">
        <f ca="1">IF(ISERROR(OFFSET('HARGA SATUAN'!$D$6,MATCH(C336,'HARGA SATUAN'!$C$7:$C$1492,0),0)),"",OFFSET('HARGA SATUAN'!$D$6,MATCH(C336,'HARGA SATUAN'!$C$7:$C$1492,0),0))</f>
        <v/>
      </c>
      <c r="E336" s="101">
        <f ca="1">IF(B336="+","Unit",IF(ISERROR(OFFSET('HARGA SATUAN'!$E$6,MATCH(C336,'HARGA SATUAN'!$C$7:$C$1492,0),0)),"",OFFSET('HARGA SATUAN'!$E$6,MATCH(C336,'HARGA SATUAN'!$C$7:$C$1492,0),0)))</f>
        <v>0</v>
      </c>
      <c r="F336" s="138" t="str">
        <f t="shared" ca="1" si="17"/>
        <v/>
      </c>
      <c r="G336" s="41">
        <f ca="1">IF(ISERROR(OFFSET('HARGA SATUAN'!$I$6,MATCH(C336,'HARGA SATUAN'!$C$7:$C$1492,0),0)),"",OFFSET('HARGA SATUAN'!$I$6,MATCH(C336,'HARGA SATUAN'!$C$7:$C$1492,0),0))</f>
        <v>0</v>
      </c>
      <c r="H336" s="136" t="str">
        <f ca="1">IF(B336="","",#REF!)</f>
        <v/>
      </c>
      <c r="I336" s="136" t="str">
        <f ca="1">IF(B336="","",#REF!)</f>
        <v/>
      </c>
      <c r="J336" s="136" t="str">
        <f ca="1">IF(B336="","",#REF!)</f>
        <v/>
      </c>
      <c r="K336" s="136" t="str">
        <f ca="1">IF(B336="","",#REF!)</f>
        <v/>
      </c>
      <c r="L336" s="136" t="str">
        <f ca="1">IF(C336="","",#REF!)</f>
        <v/>
      </c>
    </row>
    <row r="337" spans="1:12">
      <c r="A337" s="112">
        <v>326</v>
      </c>
      <c r="B337" s="134" t="str">
        <f t="shared" ca="1" si="15"/>
        <v/>
      </c>
      <c r="C337" s="109" t="str">
        <f t="shared" ca="1" si="16"/>
        <v/>
      </c>
      <c r="D337" s="101" t="str">
        <f ca="1">IF(ISERROR(OFFSET('HARGA SATUAN'!$D$6,MATCH(C337,'HARGA SATUAN'!$C$7:$C$1492,0),0)),"",OFFSET('HARGA SATUAN'!$D$6,MATCH(C337,'HARGA SATUAN'!$C$7:$C$1492,0),0))</f>
        <v/>
      </c>
      <c r="E337" s="101">
        <f ca="1">IF(B337="+","Unit",IF(ISERROR(OFFSET('HARGA SATUAN'!$E$6,MATCH(C337,'HARGA SATUAN'!$C$7:$C$1492,0),0)),"",OFFSET('HARGA SATUAN'!$E$6,MATCH(C337,'HARGA SATUAN'!$C$7:$C$1492,0),0)))</f>
        <v>0</v>
      </c>
      <c r="F337" s="138" t="str">
        <f t="shared" ca="1" si="17"/>
        <v/>
      </c>
      <c r="G337" s="41">
        <f ca="1">IF(ISERROR(OFFSET('HARGA SATUAN'!$I$6,MATCH(C337,'HARGA SATUAN'!$C$7:$C$1492,0),0)),"",OFFSET('HARGA SATUAN'!$I$6,MATCH(C337,'HARGA SATUAN'!$C$7:$C$1492,0),0))</f>
        <v>0</v>
      </c>
      <c r="H337" s="136" t="str">
        <f ca="1">IF(B337="","",#REF!)</f>
        <v/>
      </c>
      <c r="I337" s="136" t="str">
        <f ca="1">IF(B337="","",#REF!)</f>
        <v/>
      </c>
      <c r="J337" s="136" t="str">
        <f ca="1">IF(B337="","",#REF!)</f>
        <v/>
      </c>
      <c r="K337" s="136" t="str">
        <f ca="1">IF(B337="","",#REF!)</f>
        <v/>
      </c>
      <c r="L337" s="136" t="str">
        <f ca="1">IF(C337="","",#REF!)</f>
        <v/>
      </c>
    </row>
    <row r="338" spans="1:12">
      <c r="A338" s="112">
        <v>327</v>
      </c>
      <c r="B338" s="134" t="str">
        <f t="shared" ca="1" si="15"/>
        <v/>
      </c>
      <c r="C338" s="109" t="str">
        <f t="shared" ca="1" si="16"/>
        <v/>
      </c>
      <c r="D338" s="101" t="str">
        <f ca="1">IF(ISERROR(OFFSET('HARGA SATUAN'!$D$6,MATCH(C338,'HARGA SATUAN'!$C$7:$C$1492,0),0)),"",OFFSET('HARGA SATUAN'!$D$6,MATCH(C338,'HARGA SATUAN'!$C$7:$C$1492,0),0))</f>
        <v/>
      </c>
      <c r="E338" s="101">
        <f ca="1">IF(B338="+","Unit",IF(ISERROR(OFFSET('HARGA SATUAN'!$E$6,MATCH(C338,'HARGA SATUAN'!$C$7:$C$1492,0),0)),"",OFFSET('HARGA SATUAN'!$E$6,MATCH(C338,'HARGA SATUAN'!$C$7:$C$1492,0),0)))</f>
        <v>0</v>
      </c>
      <c r="F338" s="138" t="str">
        <f t="shared" ca="1" si="17"/>
        <v/>
      </c>
      <c r="G338" s="41">
        <f ca="1">IF(ISERROR(OFFSET('HARGA SATUAN'!$I$6,MATCH(C338,'HARGA SATUAN'!$C$7:$C$1492,0),0)),"",OFFSET('HARGA SATUAN'!$I$6,MATCH(C338,'HARGA SATUAN'!$C$7:$C$1492,0),0))</f>
        <v>0</v>
      </c>
      <c r="H338" s="136" t="str">
        <f ca="1">IF(B338="","",#REF!)</f>
        <v/>
      </c>
      <c r="I338" s="136" t="str">
        <f ca="1">IF(B338="","",#REF!)</f>
        <v/>
      </c>
      <c r="J338" s="136" t="str">
        <f ca="1">IF(B338="","",#REF!)</f>
        <v/>
      </c>
      <c r="K338" s="136" t="str">
        <f ca="1">IF(B338="","",#REF!)</f>
        <v/>
      </c>
      <c r="L338" s="136" t="str">
        <f ca="1">IF(C338="","",#REF!)</f>
        <v/>
      </c>
    </row>
    <row r="339" spans="1:12">
      <c r="A339" s="112">
        <v>328</v>
      </c>
      <c r="B339" s="134" t="str">
        <f t="shared" ca="1" si="15"/>
        <v/>
      </c>
      <c r="C339" s="109" t="str">
        <f t="shared" ca="1" si="16"/>
        <v/>
      </c>
      <c r="D339" s="101" t="str">
        <f ca="1">IF(ISERROR(OFFSET('HARGA SATUAN'!$D$6,MATCH(C339,'HARGA SATUAN'!$C$7:$C$1492,0),0)),"",OFFSET('HARGA SATUAN'!$D$6,MATCH(C339,'HARGA SATUAN'!$C$7:$C$1492,0),0))</f>
        <v/>
      </c>
      <c r="E339" s="101">
        <f ca="1">IF(B339="+","Unit",IF(ISERROR(OFFSET('HARGA SATUAN'!$E$6,MATCH(C339,'HARGA SATUAN'!$C$7:$C$1492,0),0)),"",OFFSET('HARGA SATUAN'!$E$6,MATCH(C339,'HARGA SATUAN'!$C$7:$C$1492,0),0)))</f>
        <v>0</v>
      </c>
      <c r="F339" s="138" t="str">
        <f t="shared" ca="1" si="17"/>
        <v/>
      </c>
      <c r="G339" s="41">
        <f ca="1">IF(ISERROR(OFFSET('HARGA SATUAN'!$I$6,MATCH(C339,'HARGA SATUAN'!$C$7:$C$1492,0),0)),"",OFFSET('HARGA SATUAN'!$I$6,MATCH(C339,'HARGA SATUAN'!$C$7:$C$1492,0),0))</f>
        <v>0</v>
      </c>
      <c r="H339" s="136" t="str">
        <f ca="1">IF(B339="","",#REF!)</f>
        <v/>
      </c>
      <c r="I339" s="136" t="str">
        <f ca="1">IF(B339="","",#REF!)</f>
        <v/>
      </c>
      <c r="J339" s="136" t="str">
        <f ca="1">IF(B339="","",#REF!)</f>
        <v/>
      </c>
      <c r="K339" s="136" t="str">
        <f ca="1">IF(B339="","",#REF!)</f>
        <v/>
      </c>
      <c r="L339" s="136" t="str">
        <f ca="1">IF(C339="","",#REF!)</f>
        <v/>
      </c>
    </row>
    <row r="340" spans="1:12">
      <c r="A340" s="112">
        <v>329</v>
      </c>
      <c r="B340" s="134" t="str">
        <f t="shared" ca="1" si="15"/>
        <v/>
      </c>
      <c r="C340" s="109" t="str">
        <f t="shared" ca="1" si="16"/>
        <v/>
      </c>
      <c r="D340" s="101" t="str">
        <f ca="1">IF(ISERROR(OFFSET('HARGA SATUAN'!$D$6,MATCH(C340,'HARGA SATUAN'!$C$7:$C$1492,0),0)),"",OFFSET('HARGA SATUAN'!$D$6,MATCH(C340,'HARGA SATUAN'!$C$7:$C$1492,0),0))</f>
        <v/>
      </c>
      <c r="E340" s="101">
        <f ca="1">IF(B340="+","Unit",IF(ISERROR(OFFSET('HARGA SATUAN'!$E$6,MATCH(C340,'HARGA SATUAN'!$C$7:$C$1492,0),0)),"",OFFSET('HARGA SATUAN'!$E$6,MATCH(C340,'HARGA SATUAN'!$C$7:$C$1492,0),0)))</f>
        <v>0</v>
      </c>
      <c r="F340" s="138" t="str">
        <f t="shared" ca="1" si="17"/>
        <v/>
      </c>
      <c r="G340" s="41">
        <f ca="1">IF(ISERROR(OFFSET('HARGA SATUAN'!$I$6,MATCH(C340,'HARGA SATUAN'!$C$7:$C$1492,0),0)),"",OFFSET('HARGA SATUAN'!$I$6,MATCH(C340,'HARGA SATUAN'!$C$7:$C$1492,0),0))</f>
        <v>0</v>
      </c>
      <c r="H340" s="136" t="str">
        <f ca="1">IF(B340="","",#REF!)</f>
        <v/>
      </c>
      <c r="I340" s="136" t="str">
        <f ca="1">IF(B340="","",#REF!)</f>
        <v/>
      </c>
      <c r="J340" s="136" t="str">
        <f ca="1">IF(B340="","",#REF!)</f>
        <v/>
      </c>
      <c r="K340" s="136" t="str">
        <f ca="1">IF(B340="","",#REF!)</f>
        <v/>
      </c>
      <c r="L340" s="136" t="str">
        <f ca="1">IF(C340="","",#REF!)</f>
        <v/>
      </c>
    </row>
    <row r="341" spans="1:12">
      <c r="A341" s="112">
        <v>330</v>
      </c>
      <c r="B341" s="134" t="str">
        <f t="shared" ca="1" si="15"/>
        <v/>
      </c>
      <c r="C341" s="109" t="str">
        <f t="shared" ca="1" si="16"/>
        <v/>
      </c>
      <c r="D341" s="101" t="str">
        <f ca="1">IF(ISERROR(OFFSET('HARGA SATUAN'!$D$6,MATCH(C341,'HARGA SATUAN'!$C$7:$C$1492,0),0)),"",OFFSET('HARGA SATUAN'!$D$6,MATCH(C341,'HARGA SATUAN'!$C$7:$C$1492,0),0))</f>
        <v/>
      </c>
      <c r="E341" s="101">
        <f ca="1">IF(B341="+","Unit",IF(ISERROR(OFFSET('HARGA SATUAN'!$E$6,MATCH(C341,'HARGA SATUAN'!$C$7:$C$1492,0),0)),"",OFFSET('HARGA SATUAN'!$E$6,MATCH(C341,'HARGA SATUAN'!$C$7:$C$1492,0),0)))</f>
        <v>0</v>
      </c>
      <c r="F341" s="138" t="str">
        <f t="shared" ca="1" si="17"/>
        <v/>
      </c>
      <c r="G341" s="41">
        <f ca="1">IF(ISERROR(OFFSET('HARGA SATUAN'!$I$6,MATCH(C341,'HARGA SATUAN'!$C$7:$C$1492,0),0)),"",OFFSET('HARGA SATUAN'!$I$6,MATCH(C341,'HARGA SATUAN'!$C$7:$C$1492,0),0))</f>
        <v>0</v>
      </c>
      <c r="H341" s="136" t="str">
        <f ca="1">IF(B341="","",#REF!)</f>
        <v/>
      </c>
      <c r="I341" s="136" t="str">
        <f ca="1">IF(B341="","",#REF!)</f>
        <v/>
      </c>
      <c r="J341" s="136" t="str">
        <f ca="1">IF(B341="","",#REF!)</f>
        <v/>
      </c>
      <c r="K341" s="136" t="str">
        <f ca="1">IF(B341="","",#REF!)</f>
        <v/>
      </c>
      <c r="L341" s="136" t="str">
        <f ca="1">IF(C341="","",#REF!)</f>
        <v/>
      </c>
    </row>
    <row r="342" spans="1:12">
      <c r="A342" s="112">
        <v>331</v>
      </c>
      <c r="B342" s="134" t="str">
        <f t="shared" ca="1" si="15"/>
        <v/>
      </c>
      <c r="C342" s="109" t="str">
        <f t="shared" ca="1" si="16"/>
        <v/>
      </c>
      <c r="D342" s="101" t="str">
        <f ca="1">IF(ISERROR(OFFSET('HARGA SATUAN'!$D$6,MATCH(C342,'HARGA SATUAN'!$C$7:$C$1492,0),0)),"",OFFSET('HARGA SATUAN'!$D$6,MATCH(C342,'HARGA SATUAN'!$C$7:$C$1492,0),0))</f>
        <v/>
      </c>
      <c r="E342" s="101">
        <f ca="1">IF(B342="+","Unit",IF(ISERROR(OFFSET('HARGA SATUAN'!$E$6,MATCH(C342,'HARGA SATUAN'!$C$7:$C$1492,0),0)),"",OFFSET('HARGA SATUAN'!$E$6,MATCH(C342,'HARGA SATUAN'!$C$7:$C$1492,0),0)))</f>
        <v>0</v>
      </c>
      <c r="F342" s="138" t="str">
        <f t="shared" ca="1" si="17"/>
        <v/>
      </c>
      <c r="G342" s="41">
        <f ca="1">IF(ISERROR(OFFSET('HARGA SATUAN'!$I$6,MATCH(C342,'HARGA SATUAN'!$C$7:$C$1492,0),0)),"",OFFSET('HARGA SATUAN'!$I$6,MATCH(C342,'HARGA SATUAN'!$C$7:$C$1492,0),0))</f>
        <v>0</v>
      </c>
      <c r="H342" s="136" t="str">
        <f ca="1">IF(B342="","",#REF!)</f>
        <v/>
      </c>
      <c r="I342" s="136" t="str">
        <f ca="1">IF(B342="","",#REF!)</f>
        <v/>
      </c>
      <c r="J342" s="136" t="str">
        <f ca="1">IF(B342="","",#REF!)</f>
        <v/>
      </c>
      <c r="K342" s="136" t="str">
        <f ca="1">IF(B342="","",#REF!)</f>
        <v/>
      </c>
      <c r="L342" s="136" t="str">
        <f ca="1">IF(C342="","",#REF!)</f>
        <v/>
      </c>
    </row>
    <row r="343" spans="1:12">
      <c r="A343" s="112">
        <v>332</v>
      </c>
      <c r="B343" s="134" t="str">
        <f t="shared" ca="1" si="15"/>
        <v/>
      </c>
      <c r="C343" s="109" t="str">
        <f t="shared" ca="1" si="16"/>
        <v/>
      </c>
      <c r="D343" s="101" t="str">
        <f ca="1">IF(ISERROR(OFFSET('HARGA SATUAN'!$D$6,MATCH(C343,'HARGA SATUAN'!$C$7:$C$1492,0),0)),"",OFFSET('HARGA SATUAN'!$D$6,MATCH(C343,'HARGA SATUAN'!$C$7:$C$1492,0),0))</f>
        <v/>
      </c>
      <c r="E343" s="101">
        <f ca="1">IF(B343="+","Unit",IF(ISERROR(OFFSET('HARGA SATUAN'!$E$6,MATCH(C343,'HARGA SATUAN'!$C$7:$C$1492,0),0)),"",OFFSET('HARGA SATUAN'!$E$6,MATCH(C343,'HARGA SATUAN'!$C$7:$C$1492,0),0)))</f>
        <v>0</v>
      </c>
      <c r="F343" s="138" t="str">
        <f t="shared" ca="1" si="17"/>
        <v/>
      </c>
      <c r="G343" s="41">
        <f ca="1">IF(ISERROR(OFFSET('HARGA SATUAN'!$I$6,MATCH(C343,'HARGA SATUAN'!$C$7:$C$1492,0),0)),"",OFFSET('HARGA SATUAN'!$I$6,MATCH(C343,'HARGA SATUAN'!$C$7:$C$1492,0),0))</f>
        <v>0</v>
      </c>
      <c r="H343" s="136" t="str">
        <f ca="1">IF(B343="","",#REF!)</f>
        <v/>
      </c>
      <c r="I343" s="136" t="str">
        <f ca="1">IF(B343="","",#REF!)</f>
        <v/>
      </c>
      <c r="J343" s="136" t="str">
        <f ca="1">IF(B343="","",#REF!)</f>
        <v/>
      </c>
      <c r="K343" s="136" t="str">
        <f ca="1">IF(B343="","",#REF!)</f>
        <v/>
      </c>
      <c r="L343" s="136" t="str">
        <f ca="1">IF(C343="","",#REF!)</f>
        <v/>
      </c>
    </row>
    <row r="344" spans="1:12">
      <c r="A344" s="112">
        <v>333</v>
      </c>
      <c r="B344" s="134" t="str">
        <f t="shared" ca="1" si="15"/>
        <v/>
      </c>
      <c r="C344" s="109" t="str">
        <f t="shared" ca="1" si="16"/>
        <v/>
      </c>
      <c r="D344" s="101" t="str">
        <f ca="1">IF(ISERROR(OFFSET('HARGA SATUAN'!$D$6,MATCH(C344,'HARGA SATUAN'!$C$7:$C$1492,0),0)),"",OFFSET('HARGA SATUAN'!$D$6,MATCH(C344,'HARGA SATUAN'!$C$7:$C$1492,0),0))</f>
        <v/>
      </c>
      <c r="E344" s="101">
        <f ca="1">IF(B344="+","Unit",IF(ISERROR(OFFSET('HARGA SATUAN'!$E$6,MATCH(C344,'HARGA SATUAN'!$C$7:$C$1492,0),0)),"",OFFSET('HARGA SATUAN'!$E$6,MATCH(C344,'HARGA SATUAN'!$C$7:$C$1492,0),0)))</f>
        <v>0</v>
      </c>
      <c r="F344" s="138" t="str">
        <f t="shared" ca="1" si="17"/>
        <v/>
      </c>
      <c r="G344" s="41">
        <f ca="1">IF(ISERROR(OFFSET('HARGA SATUAN'!$I$6,MATCH(C344,'HARGA SATUAN'!$C$7:$C$1492,0),0)),"",OFFSET('HARGA SATUAN'!$I$6,MATCH(C344,'HARGA SATUAN'!$C$7:$C$1492,0),0))</f>
        <v>0</v>
      </c>
      <c r="H344" s="136" t="str">
        <f ca="1">IF(B344="","",#REF!)</f>
        <v/>
      </c>
      <c r="I344" s="136" t="str">
        <f ca="1">IF(B344="","",#REF!)</f>
        <v/>
      </c>
      <c r="J344" s="136" t="str">
        <f ca="1">IF(B344="","",#REF!)</f>
        <v/>
      </c>
      <c r="K344" s="136" t="str">
        <f ca="1">IF(B344="","",#REF!)</f>
        <v/>
      </c>
      <c r="L344" s="136" t="str">
        <f ca="1">IF(C344="","",#REF!)</f>
        <v/>
      </c>
    </row>
    <row r="345" spans="1:12">
      <c r="A345" s="112">
        <v>334</v>
      </c>
      <c r="B345" s="134" t="str">
        <f t="shared" ca="1" si="15"/>
        <v/>
      </c>
      <c r="C345" s="109" t="str">
        <f t="shared" ca="1" si="16"/>
        <v/>
      </c>
      <c r="D345" s="101" t="str">
        <f ca="1">IF(ISERROR(OFFSET('HARGA SATUAN'!$D$6,MATCH(C345,'HARGA SATUAN'!$C$7:$C$1492,0),0)),"",OFFSET('HARGA SATUAN'!$D$6,MATCH(C345,'HARGA SATUAN'!$C$7:$C$1492,0),0))</f>
        <v/>
      </c>
      <c r="E345" s="101">
        <f ca="1">IF(B345="+","Unit",IF(ISERROR(OFFSET('HARGA SATUAN'!$E$6,MATCH(C345,'HARGA SATUAN'!$C$7:$C$1492,0),0)),"",OFFSET('HARGA SATUAN'!$E$6,MATCH(C345,'HARGA SATUAN'!$C$7:$C$1492,0),0)))</f>
        <v>0</v>
      </c>
      <c r="F345" s="138" t="str">
        <f t="shared" ca="1" si="17"/>
        <v/>
      </c>
      <c r="G345" s="41">
        <f ca="1">IF(ISERROR(OFFSET('HARGA SATUAN'!$I$6,MATCH(C345,'HARGA SATUAN'!$C$7:$C$1492,0),0)),"",OFFSET('HARGA SATUAN'!$I$6,MATCH(C345,'HARGA SATUAN'!$C$7:$C$1492,0),0))</f>
        <v>0</v>
      </c>
      <c r="H345" s="136" t="str">
        <f ca="1">IF(B345="","",#REF!)</f>
        <v/>
      </c>
      <c r="I345" s="136" t="str">
        <f ca="1">IF(B345="","",#REF!)</f>
        <v/>
      </c>
      <c r="J345" s="136" t="str">
        <f ca="1">IF(B345="","",#REF!)</f>
        <v/>
      </c>
      <c r="K345" s="136" t="str">
        <f ca="1">IF(B345="","",#REF!)</f>
        <v/>
      </c>
      <c r="L345" s="136" t="str">
        <f ca="1">IF(C345="","",#REF!)</f>
        <v/>
      </c>
    </row>
    <row r="346" spans="1:12">
      <c r="A346" s="112">
        <v>335</v>
      </c>
      <c r="B346" s="134" t="str">
        <f t="shared" ca="1" si="15"/>
        <v/>
      </c>
      <c r="C346" s="109" t="str">
        <f t="shared" ca="1" si="16"/>
        <v/>
      </c>
      <c r="D346" s="101" t="str">
        <f ca="1">IF(ISERROR(OFFSET('HARGA SATUAN'!$D$6,MATCH(C346,'HARGA SATUAN'!$C$7:$C$1492,0),0)),"",OFFSET('HARGA SATUAN'!$D$6,MATCH(C346,'HARGA SATUAN'!$C$7:$C$1492,0),0))</f>
        <v/>
      </c>
      <c r="E346" s="101">
        <f ca="1">IF(B346="+","Unit",IF(ISERROR(OFFSET('HARGA SATUAN'!$E$6,MATCH(C346,'HARGA SATUAN'!$C$7:$C$1492,0),0)),"",OFFSET('HARGA SATUAN'!$E$6,MATCH(C346,'HARGA SATUAN'!$C$7:$C$1492,0),0)))</f>
        <v>0</v>
      </c>
      <c r="F346" s="138" t="str">
        <f t="shared" ca="1" si="17"/>
        <v/>
      </c>
      <c r="G346" s="41">
        <f ca="1">IF(ISERROR(OFFSET('HARGA SATUAN'!$I$6,MATCH(C346,'HARGA SATUAN'!$C$7:$C$1492,0),0)),"",OFFSET('HARGA SATUAN'!$I$6,MATCH(C346,'HARGA SATUAN'!$C$7:$C$1492,0),0))</f>
        <v>0</v>
      </c>
      <c r="H346" s="136" t="str">
        <f ca="1">IF(B346="","",#REF!)</f>
        <v/>
      </c>
      <c r="I346" s="136" t="str">
        <f ca="1">IF(B346="","",#REF!)</f>
        <v/>
      </c>
      <c r="J346" s="136" t="str">
        <f ca="1">IF(B346="","",#REF!)</f>
        <v/>
      </c>
      <c r="K346" s="136" t="str">
        <f ca="1">IF(B346="","",#REF!)</f>
        <v/>
      </c>
      <c r="L346" s="136" t="str">
        <f ca="1">IF(C346="","",#REF!)</f>
        <v/>
      </c>
    </row>
    <row r="347" spans="1:12">
      <c r="A347" s="112">
        <v>336</v>
      </c>
      <c r="B347" s="134" t="str">
        <f t="shared" ca="1" si="15"/>
        <v/>
      </c>
      <c r="C347" s="109" t="str">
        <f t="shared" ca="1" si="16"/>
        <v/>
      </c>
      <c r="D347" s="101" t="str">
        <f ca="1">IF(ISERROR(OFFSET('HARGA SATUAN'!$D$6,MATCH(C347,'HARGA SATUAN'!$C$7:$C$1492,0),0)),"",OFFSET('HARGA SATUAN'!$D$6,MATCH(C347,'HARGA SATUAN'!$C$7:$C$1492,0),0))</f>
        <v/>
      </c>
      <c r="E347" s="101">
        <f ca="1">IF(B347="+","Unit",IF(ISERROR(OFFSET('HARGA SATUAN'!$E$6,MATCH(C347,'HARGA SATUAN'!$C$7:$C$1492,0),0)),"",OFFSET('HARGA SATUAN'!$E$6,MATCH(C347,'HARGA SATUAN'!$C$7:$C$1492,0),0)))</f>
        <v>0</v>
      </c>
      <c r="F347" s="138" t="str">
        <f t="shared" ca="1" si="17"/>
        <v/>
      </c>
      <c r="G347" s="41">
        <f ca="1">IF(ISERROR(OFFSET('HARGA SATUAN'!$I$6,MATCH(C347,'HARGA SATUAN'!$C$7:$C$1492,0),0)),"",OFFSET('HARGA SATUAN'!$I$6,MATCH(C347,'HARGA SATUAN'!$C$7:$C$1492,0),0))</f>
        <v>0</v>
      </c>
      <c r="H347" s="136" t="str">
        <f ca="1">IF(B347="","",#REF!)</f>
        <v/>
      </c>
      <c r="I347" s="136" t="str">
        <f ca="1">IF(B347="","",#REF!)</f>
        <v/>
      </c>
      <c r="J347" s="136" t="str">
        <f ca="1">IF(B347="","",#REF!)</f>
        <v/>
      </c>
      <c r="K347" s="136" t="str">
        <f ca="1">IF(B347="","",#REF!)</f>
        <v/>
      </c>
      <c r="L347" s="136" t="str">
        <f ca="1">IF(C347="","",#REF!)</f>
        <v/>
      </c>
    </row>
    <row r="348" spans="1:12">
      <c r="A348" s="112">
        <v>337</v>
      </c>
      <c r="B348" s="134" t="str">
        <f t="shared" ca="1" si="15"/>
        <v/>
      </c>
      <c r="C348" s="109" t="str">
        <f t="shared" ca="1" si="16"/>
        <v/>
      </c>
      <c r="D348" s="101" t="str">
        <f ca="1">IF(ISERROR(OFFSET('HARGA SATUAN'!$D$6,MATCH(C348,'HARGA SATUAN'!$C$7:$C$1492,0),0)),"",OFFSET('HARGA SATUAN'!$D$6,MATCH(C348,'HARGA SATUAN'!$C$7:$C$1492,0),0))</f>
        <v/>
      </c>
      <c r="E348" s="101">
        <f ca="1">IF(B348="+","Unit",IF(ISERROR(OFFSET('HARGA SATUAN'!$E$6,MATCH(C348,'HARGA SATUAN'!$C$7:$C$1492,0),0)),"",OFFSET('HARGA SATUAN'!$E$6,MATCH(C348,'HARGA SATUAN'!$C$7:$C$1492,0),0)))</f>
        <v>0</v>
      </c>
      <c r="F348" s="138" t="str">
        <f t="shared" ca="1" si="17"/>
        <v/>
      </c>
      <c r="G348" s="41">
        <f ca="1">IF(ISERROR(OFFSET('HARGA SATUAN'!$I$6,MATCH(C348,'HARGA SATUAN'!$C$7:$C$1492,0),0)),"",OFFSET('HARGA SATUAN'!$I$6,MATCH(C348,'HARGA SATUAN'!$C$7:$C$1492,0),0))</f>
        <v>0</v>
      </c>
      <c r="H348" s="136" t="str">
        <f ca="1">IF(B348="","",#REF!)</f>
        <v/>
      </c>
      <c r="I348" s="136" t="str">
        <f ca="1">IF(B348="","",#REF!)</f>
        <v/>
      </c>
      <c r="J348" s="136" t="str">
        <f ca="1">IF(B348="","",#REF!)</f>
        <v/>
      </c>
      <c r="K348" s="136" t="str">
        <f ca="1">IF(B348="","",#REF!)</f>
        <v/>
      </c>
      <c r="L348" s="136" t="str">
        <f ca="1">IF(C348="","",#REF!)</f>
        <v/>
      </c>
    </row>
    <row r="349" spans="1:12">
      <c r="A349" s="112">
        <v>338</v>
      </c>
      <c r="B349" s="134" t="str">
        <f t="shared" ca="1" si="15"/>
        <v/>
      </c>
      <c r="C349" s="109" t="str">
        <f t="shared" ca="1" si="16"/>
        <v/>
      </c>
      <c r="D349" s="101" t="str">
        <f ca="1">IF(ISERROR(OFFSET('HARGA SATUAN'!$D$6,MATCH(C349,'HARGA SATUAN'!$C$7:$C$1492,0),0)),"",OFFSET('HARGA SATUAN'!$D$6,MATCH(C349,'HARGA SATUAN'!$C$7:$C$1492,0),0))</f>
        <v/>
      </c>
      <c r="E349" s="101">
        <f ca="1">IF(B349="+","Unit",IF(ISERROR(OFFSET('HARGA SATUAN'!$E$6,MATCH(C349,'HARGA SATUAN'!$C$7:$C$1492,0),0)),"",OFFSET('HARGA SATUAN'!$E$6,MATCH(C349,'HARGA SATUAN'!$C$7:$C$1492,0),0)))</f>
        <v>0</v>
      </c>
      <c r="F349" s="138" t="str">
        <f t="shared" ca="1" si="17"/>
        <v/>
      </c>
      <c r="G349" s="41">
        <f ca="1">IF(ISERROR(OFFSET('HARGA SATUAN'!$I$6,MATCH(C349,'HARGA SATUAN'!$C$7:$C$1492,0),0)),"",OFFSET('HARGA SATUAN'!$I$6,MATCH(C349,'HARGA SATUAN'!$C$7:$C$1492,0),0))</f>
        <v>0</v>
      </c>
      <c r="H349" s="136" t="str">
        <f ca="1">IF(B349="","",#REF!)</f>
        <v/>
      </c>
      <c r="I349" s="136" t="str">
        <f ca="1">IF(B349="","",#REF!)</f>
        <v/>
      </c>
      <c r="J349" s="136" t="str">
        <f ca="1">IF(B349="","",#REF!)</f>
        <v/>
      </c>
      <c r="K349" s="136" t="str">
        <f ca="1">IF(B349="","",#REF!)</f>
        <v/>
      </c>
      <c r="L349" s="136" t="str">
        <f ca="1">IF(C349="","",#REF!)</f>
        <v/>
      </c>
    </row>
    <row r="350" spans="1:12">
      <c r="A350" s="112">
        <v>339</v>
      </c>
      <c r="B350" s="134" t="str">
        <f t="shared" ca="1" si="15"/>
        <v/>
      </c>
      <c r="C350" s="109" t="str">
        <f t="shared" ca="1" si="16"/>
        <v/>
      </c>
      <c r="D350" s="101" t="str">
        <f ca="1">IF(ISERROR(OFFSET('HARGA SATUAN'!$D$6,MATCH(C350,'HARGA SATUAN'!$C$7:$C$1492,0),0)),"",OFFSET('HARGA SATUAN'!$D$6,MATCH(C350,'HARGA SATUAN'!$C$7:$C$1492,0),0))</f>
        <v/>
      </c>
      <c r="E350" s="101">
        <f ca="1">IF(B350="+","Unit",IF(ISERROR(OFFSET('HARGA SATUAN'!$E$6,MATCH(C350,'HARGA SATUAN'!$C$7:$C$1492,0),0)),"",OFFSET('HARGA SATUAN'!$E$6,MATCH(C350,'HARGA SATUAN'!$C$7:$C$1492,0),0)))</f>
        <v>0</v>
      </c>
      <c r="F350" s="138" t="str">
        <f t="shared" ca="1" si="17"/>
        <v/>
      </c>
      <c r="G350" s="41">
        <f ca="1">IF(ISERROR(OFFSET('HARGA SATUAN'!$I$6,MATCH(C350,'HARGA SATUAN'!$C$7:$C$1492,0),0)),"",OFFSET('HARGA SATUAN'!$I$6,MATCH(C350,'HARGA SATUAN'!$C$7:$C$1492,0),0))</f>
        <v>0</v>
      </c>
      <c r="H350" s="136" t="str">
        <f ca="1">IF(B350="","",#REF!)</f>
        <v/>
      </c>
      <c r="I350" s="136" t="str">
        <f ca="1">IF(B350="","",#REF!)</f>
        <v/>
      </c>
      <c r="J350" s="136" t="str">
        <f ca="1">IF(B350="","",#REF!)</f>
        <v/>
      </c>
      <c r="K350" s="136" t="str">
        <f ca="1">IF(B350="","",#REF!)</f>
        <v/>
      </c>
      <c r="L350" s="136" t="str">
        <f ca="1">IF(C350="","",#REF!)</f>
        <v/>
      </c>
    </row>
    <row r="351" spans="1:12">
      <c r="A351" s="112">
        <v>340</v>
      </c>
      <c r="B351" s="134" t="str">
        <f t="shared" ca="1" si="15"/>
        <v/>
      </c>
      <c r="C351" s="109" t="str">
        <f t="shared" ca="1" si="16"/>
        <v/>
      </c>
      <c r="D351" s="101" t="str">
        <f ca="1">IF(ISERROR(OFFSET('HARGA SATUAN'!$D$6,MATCH(C351,'HARGA SATUAN'!$C$7:$C$1492,0),0)),"",OFFSET('HARGA SATUAN'!$D$6,MATCH(C351,'HARGA SATUAN'!$C$7:$C$1492,0),0))</f>
        <v/>
      </c>
      <c r="E351" s="101">
        <f ca="1">IF(B351="+","Unit",IF(ISERROR(OFFSET('HARGA SATUAN'!$E$6,MATCH(C351,'HARGA SATUAN'!$C$7:$C$1492,0),0)),"",OFFSET('HARGA SATUAN'!$E$6,MATCH(C351,'HARGA SATUAN'!$C$7:$C$1492,0),0)))</f>
        <v>0</v>
      </c>
      <c r="F351" s="138" t="str">
        <f t="shared" ca="1" si="17"/>
        <v/>
      </c>
      <c r="G351" s="41">
        <f ca="1">IF(ISERROR(OFFSET('HARGA SATUAN'!$I$6,MATCH(C351,'HARGA SATUAN'!$C$7:$C$1492,0),0)),"",OFFSET('HARGA SATUAN'!$I$6,MATCH(C351,'HARGA SATUAN'!$C$7:$C$1492,0),0))</f>
        <v>0</v>
      </c>
      <c r="H351" s="136" t="str">
        <f ca="1">IF(B351="","",#REF!)</f>
        <v/>
      </c>
      <c r="I351" s="136" t="str">
        <f ca="1">IF(B351="","",#REF!)</f>
        <v/>
      </c>
      <c r="J351" s="136" t="str">
        <f ca="1">IF(B351="","",#REF!)</f>
        <v/>
      </c>
      <c r="K351" s="136" t="str">
        <f ca="1">IF(B351="","",#REF!)</f>
        <v/>
      </c>
      <c r="L351" s="136" t="str">
        <f ca="1">IF(C351="","",#REF!)</f>
        <v/>
      </c>
    </row>
    <row r="352" spans="1:12">
      <c r="A352" s="112">
        <v>341</v>
      </c>
      <c r="B352" s="134" t="str">
        <f t="shared" ca="1" si="15"/>
        <v/>
      </c>
      <c r="C352" s="109" t="str">
        <f t="shared" ca="1" si="16"/>
        <v/>
      </c>
      <c r="D352" s="101" t="str">
        <f ca="1">IF(ISERROR(OFFSET('HARGA SATUAN'!$D$6,MATCH(C352,'HARGA SATUAN'!$C$7:$C$1492,0),0)),"",OFFSET('HARGA SATUAN'!$D$6,MATCH(C352,'HARGA SATUAN'!$C$7:$C$1492,0),0))</f>
        <v/>
      </c>
      <c r="E352" s="101">
        <f ca="1">IF(B352="+","Unit",IF(ISERROR(OFFSET('HARGA SATUAN'!$E$6,MATCH(C352,'HARGA SATUAN'!$C$7:$C$1492,0),0)),"",OFFSET('HARGA SATUAN'!$E$6,MATCH(C352,'HARGA SATUAN'!$C$7:$C$1492,0),0)))</f>
        <v>0</v>
      </c>
      <c r="F352" s="138" t="str">
        <f t="shared" ca="1" si="17"/>
        <v/>
      </c>
      <c r="G352" s="41">
        <f ca="1">IF(ISERROR(OFFSET('HARGA SATUAN'!$I$6,MATCH(C352,'HARGA SATUAN'!$C$7:$C$1492,0),0)),"",OFFSET('HARGA SATUAN'!$I$6,MATCH(C352,'HARGA SATUAN'!$C$7:$C$1492,0),0))</f>
        <v>0</v>
      </c>
      <c r="H352" s="136" t="str">
        <f ca="1">IF(B352="","",#REF!)</f>
        <v/>
      </c>
      <c r="I352" s="136" t="str">
        <f ca="1">IF(B352="","",#REF!)</f>
        <v/>
      </c>
      <c r="J352" s="136" t="str">
        <f ca="1">IF(B352="","",#REF!)</f>
        <v/>
      </c>
      <c r="K352" s="136" t="str">
        <f ca="1">IF(B352="","",#REF!)</f>
        <v/>
      </c>
      <c r="L352" s="136" t="str">
        <f ca="1">IF(C352="","",#REF!)</f>
        <v/>
      </c>
    </row>
    <row r="353" spans="1:12">
      <c r="A353" s="112">
        <v>342</v>
      </c>
      <c r="B353" s="134" t="str">
        <f t="shared" ca="1" si="15"/>
        <v/>
      </c>
      <c r="C353" s="109" t="str">
        <f t="shared" ca="1" si="16"/>
        <v/>
      </c>
      <c r="D353" s="101" t="str">
        <f ca="1">IF(ISERROR(OFFSET('HARGA SATUAN'!$D$6,MATCH(C353,'HARGA SATUAN'!$C$7:$C$1492,0),0)),"",OFFSET('HARGA SATUAN'!$D$6,MATCH(C353,'HARGA SATUAN'!$C$7:$C$1492,0),0))</f>
        <v/>
      </c>
      <c r="E353" s="101">
        <f ca="1">IF(B353="+","Unit",IF(ISERROR(OFFSET('HARGA SATUAN'!$E$6,MATCH(C353,'HARGA SATUAN'!$C$7:$C$1492,0),0)),"",OFFSET('HARGA SATUAN'!$E$6,MATCH(C353,'HARGA SATUAN'!$C$7:$C$1492,0),0)))</f>
        <v>0</v>
      </c>
      <c r="F353" s="138" t="str">
        <f t="shared" ca="1" si="17"/>
        <v/>
      </c>
      <c r="G353" s="41">
        <f ca="1">IF(ISERROR(OFFSET('HARGA SATUAN'!$I$6,MATCH(C353,'HARGA SATUAN'!$C$7:$C$1492,0),0)),"",OFFSET('HARGA SATUAN'!$I$6,MATCH(C353,'HARGA SATUAN'!$C$7:$C$1492,0),0))</f>
        <v>0</v>
      </c>
      <c r="H353" s="136" t="str">
        <f ca="1">IF(B353="","",#REF!)</f>
        <v/>
      </c>
      <c r="I353" s="136" t="str">
        <f ca="1">IF(B353="","",#REF!)</f>
        <v/>
      </c>
      <c r="J353" s="136" t="str">
        <f ca="1">IF(B353="","",#REF!)</f>
        <v/>
      </c>
      <c r="K353" s="136" t="str">
        <f ca="1">IF(B353="","",#REF!)</f>
        <v/>
      </c>
      <c r="L353" s="136" t="str">
        <f ca="1">IF(C353="","",#REF!)</f>
        <v/>
      </c>
    </row>
    <row r="354" spans="1:12">
      <c r="A354" s="112">
        <v>343</v>
      </c>
      <c r="B354" s="134" t="str">
        <f t="shared" ca="1" si="15"/>
        <v/>
      </c>
      <c r="C354" s="109" t="str">
        <f t="shared" ca="1" si="16"/>
        <v/>
      </c>
      <c r="D354" s="101" t="str">
        <f ca="1">IF(ISERROR(OFFSET('HARGA SATUAN'!$D$6,MATCH(C354,'HARGA SATUAN'!$C$7:$C$1492,0),0)),"",OFFSET('HARGA SATUAN'!$D$6,MATCH(C354,'HARGA SATUAN'!$C$7:$C$1492,0),0))</f>
        <v/>
      </c>
      <c r="E354" s="101">
        <f ca="1">IF(B354="+","Unit",IF(ISERROR(OFFSET('HARGA SATUAN'!$E$6,MATCH(C354,'HARGA SATUAN'!$C$7:$C$1492,0),0)),"",OFFSET('HARGA SATUAN'!$E$6,MATCH(C354,'HARGA SATUAN'!$C$7:$C$1492,0),0)))</f>
        <v>0</v>
      </c>
      <c r="F354" s="138" t="str">
        <f t="shared" ca="1" si="17"/>
        <v/>
      </c>
      <c r="G354" s="41">
        <f ca="1">IF(ISERROR(OFFSET('HARGA SATUAN'!$I$6,MATCH(C354,'HARGA SATUAN'!$C$7:$C$1492,0),0)),"",OFFSET('HARGA SATUAN'!$I$6,MATCH(C354,'HARGA SATUAN'!$C$7:$C$1492,0),0))</f>
        <v>0</v>
      </c>
      <c r="H354" s="136" t="str">
        <f ca="1">IF(B354="","",#REF!)</f>
        <v/>
      </c>
      <c r="I354" s="136" t="str">
        <f ca="1">IF(B354="","",#REF!)</f>
        <v/>
      </c>
      <c r="J354" s="136" t="str">
        <f ca="1">IF(B354="","",#REF!)</f>
        <v/>
      </c>
      <c r="K354" s="136" t="str">
        <f ca="1">IF(B354="","",#REF!)</f>
        <v/>
      </c>
      <c r="L354" s="136" t="str">
        <f ca="1">IF(C354="","",#REF!)</f>
        <v/>
      </c>
    </row>
    <row r="355" spans="1:12">
      <c r="A355" s="112">
        <v>344</v>
      </c>
      <c r="B355" s="134" t="str">
        <f t="shared" ca="1" si="15"/>
        <v/>
      </c>
      <c r="C355" s="109" t="str">
        <f t="shared" ca="1" si="16"/>
        <v/>
      </c>
      <c r="D355" s="101" t="str">
        <f ca="1">IF(ISERROR(OFFSET('HARGA SATUAN'!$D$6,MATCH(C355,'HARGA SATUAN'!$C$7:$C$1492,0),0)),"",OFFSET('HARGA SATUAN'!$D$6,MATCH(C355,'HARGA SATUAN'!$C$7:$C$1492,0),0))</f>
        <v/>
      </c>
      <c r="E355" s="101">
        <f ca="1">IF(B355="+","Unit",IF(ISERROR(OFFSET('HARGA SATUAN'!$E$6,MATCH(C355,'HARGA SATUAN'!$C$7:$C$1492,0),0)),"",OFFSET('HARGA SATUAN'!$E$6,MATCH(C355,'HARGA SATUAN'!$C$7:$C$1492,0),0)))</f>
        <v>0</v>
      </c>
      <c r="F355" s="138" t="str">
        <f t="shared" ca="1" si="17"/>
        <v/>
      </c>
      <c r="G355" s="41">
        <f ca="1">IF(ISERROR(OFFSET('HARGA SATUAN'!$I$6,MATCH(C355,'HARGA SATUAN'!$C$7:$C$1492,0),0)),"",OFFSET('HARGA SATUAN'!$I$6,MATCH(C355,'HARGA SATUAN'!$C$7:$C$1492,0),0))</f>
        <v>0</v>
      </c>
      <c r="H355" s="136" t="str">
        <f ca="1">IF(B355="","",#REF!)</f>
        <v/>
      </c>
      <c r="I355" s="136" t="str">
        <f ca="1">IF(B355="","",#REF!)</f>
        <v/>
      </c>
      <c r="J355" s="136" t="str">
        <f ca="1">IF(B355="","",#REF!)</f>
        <v/>
      </c>
      <c r="K355" s="136" t="str">
        <f ca="1">IF(B355="","",#REF!)</f>
        <v/>
      </c>
      <c r="L355" s="136" t="str">
        <f ca="1">IF(C355="","",#REF!)</f>
        <v/>
      </c>
    </row>
    <row r="356" spans="1:12">
      <c r="A356" s="112">
        <v>345</v>
      </c>
      <c r="B356" s="134" t="str">
        <f t="shared" ca="1" si="15"/>
        <v/>
      </c>
      <c r="C356" s="109" t="str">
        <f t="shared" ca="1" si="16"/>
        <v/>
      </c>
      <c r="D356" s="101" t="str">
        <f ca="1">IF(ISERROR(OFFSET('HARGA SATUAN'!$D$6,MATCH(C356,'HARGA SATUAN'!$C$7:$C$1492,0),0)),"",OFFSET('HARGA SATUAN'!$D$6,MATCH(C356,'HARGA SATUAN'!$C$7:$C$1492,0),0))</f>
        <v/>
      </c>
      <c r="E356" s="101">
        <f ca="1">IF(B356="+","Unit",IF(ISERROR(OFFSET('HARGA SATUAN'!$E$6,MATCH(C356,'HARGA SATUAN'!$C$7:$C$1492,0),0)),"",OFFSET('HARGA SATUAN'!$E$6,MATCH(C356,'HARGA SATUAN'!$C$7:$C$1492,0),0)))</f>
        <v>0</v>
      </c>
      <c r="F356" s="138" t="str">
        <f t="shared" ca="1" si="17"/>
        <v/>
      </c>
      <c r="G356" s="41">
        <f ca="1">IF(ISERROR(OFFSET('HARGA SATUAN'!$I$6,MATCH(C356,'HARGA SATUAN'!$C$7:$C$1492,0),0)),"",OFFSET('HARGA SATUAN'!$I$6,MATCH(C356,'HARGA SATUAN'!$C$7:$C$1492,0),0))</f>
        <v>0</v>
      </c>
      <c r="H356" s="136" t="str">
        <f ca="1">IF(B356="","",#REF!)</f>
        <v/>
      </c>
      <c r="I356" s="136" t="str">
        <f ca="1">IF(B356="","",#REF!)</f>
        <v/>
      </c>
      <c r="J356" s="136" t="str">
        <f ca="1">IF(B356="","",#REF!)</f>
        <v/>
      </c>
      <c r="K356" s="136" t="str">
        <f ca="1">IF(B356="","",#REF!)</f>
        <v/>
      </c>
      <c r="L356" s="136" t="str">
        <f ca="1">IF(C356="","",#REF!)</f>
        <v/>
      </c>
    </row>
    <row r="357" spans="1:12">
      <c r="A357" s="112">
        <v>346</v>
      </c>
      <c r="B357" s="134" t="str">
        <f t="shared" ca="1" si="15"/>
        <v/>
      </c>
      <c r="C357" s="109" t="str">
        <f t="shared" ca="1" si="16"/>
        <v/>
      </c>
      <c r="D357" s="101" t="str">
        <f ca="1">IF(ISERROR(OFFSET('HARGA SATUAN'!$D$6,MATCH(C357,'HARGA SATUAN'!$C$7:$C$1492,0),0)),"",OFFSET('HARGA SATUAN'!$D$6,MATCH(C357,'HARGA SATUAN'!$C$7:$C$1492,0),0))</f>
        <v/>
      </c>
      <c r="E357" s="101">
        <f ca="1">IF(B357="+","Unit",IF(ISERROR(OFFSET('HARGA SATUAN'!$E$6,MATCH(C357,'HARGA SATUAN'!$C$7:$C$1492,0),0)),"",OFFSET('HARGA SATUAN'!$E$6,MATCH(C357,'HARGA SATUAN'!$C$7:$C$1492,0),0)))</f>
        <v>0</v>
      </c>
      <c r="F357" s="138" t="str">
        <f t="shared" ca="1" si="17"/>
        <v/>
      </c>
      <c r="G357" s="41">
        <f ca="1">IF(ISERROR(OFFSET('HARGA SATUAN'!$I$6,MATCH(C357,'HARGA SATUAN'!$C$7:$C$1492,0),0)),"",OFFSET('HARGA SATUAN'!$I$6,MATCH(C357,'HARGA SATUAN'!$C$7:$C$1492,0),0))</f>
        <v>0</v>
      </c>
      <c r="H357" s="136" t="str">
        <f ca="1">IF(B357="","",#REF!)</f>
        <v/>
      </c>
      <c r="I357" s="136" t="str">
        <f ca="1">IF(B357="","",#REF!)</f>
        <v/>
      </c>
      <c r="J357" s="136" t="str">
        <f ca="1">IF(B357="","",#REF!)</f>
        <v/>
      </c>
      <c r="K357" s="136" t="str">
        <f ca="1">IF(B357="","",#REF!)</f>
        <v/>
      </c>
      <c r="L357" s="136" t="str">
        <f ca="1">IF(C357="","",#REF!)</f>
        <v/>
      </c>
    </row>
    <row r="358" spans="1:12">
      <c r="A358" s="112">
        <v>347</v>
      </c>
      <c r="B358" s="134" t="str">
        <f t="shared" ca="1" si="15"/>
        <v/>
      </c>
      <c r="C358" s="109" t="str">
        <f t="shared" ca="1" si="16"/>
        <v/>
      </c>
      <c r="D358" s="101" t="str">
        <f ca="1">IF(ISERROR(OFFSET('HARGA SATUAN'!$D$6,MATCH(C358,'HARGA SATUAN'!$C$7:$C$1492,0),0)),"",OFFSET('HARGA SATUAN'!$D$6,MATCH(C358,'HARGA SATUAN'!$C$7:$C$1492,0),0))</f>
        <v/>
      </c>
      <c r="E358" s="101">
        <f ca="1">IF(B358="+","Unit",IF(ISERROR(OFFSET('HARGA SATUAN'!$E$6,MATCH(C358,'HARGA SATUAN'!$C$7:$C$1492,0),0)),"",OFFSET('HARGA SATUAN'!$E$6,MATCH(C358,'HARGA SATUAN'!$C$7:$C$1492,0),0)))</f>
        <v>0</v>
      </c>
      <c r="F358" s="138" t="str">
        <f t="shared" ca="1" si="17"/>
        <v/>
      </c>
      <c r="G358" s="41">
        <f ca="1">IF(ISERROR(OFFSET('HARGA SATUAN'!$I$6,MATCH(C358,'HARGA SATUAN'!$C$7:$C$1492,0),0)),"",OFFSET('HARGA SATUAN'!$I$6,MATCH(C358,'HARGA SATUAN'!$C$7:$C$1492,0),0))</f>
        <v>0</v>
      </c>
      <c r="H358" s="136" t="str">
        <f ca="1">IF(B358="","",#REF!)</f>
        <v/>
      </c>
      <c r="I358" s="136" t="str">
        <f ca="1">IF(B358="","",#REF!)</f>
        <v/>
      </c>
      <c r="J358" s="136" t="str">
        <f ca="1">IF(B358="","",#REF!)</f>
        <v/>
      </c>
      <c r="K358" s="136" t="str">
        <f ca="1">IF(B358="","",#REF!)</f>
        <v/>
      </c>
      <c r="L358" s="136" t="str">
        <f ca="1">IF(C358="","",#REF!)</f>
        <v/>
      </c>
    </row>
    <row r="359" spans="1:12">
      <c r="A359" s="112">
        <v>348</v>
      </c>
      <c r="B359" s="134" t="str">
        <f t="shared" ca="1" si="15"/>
        <v/>
      </c>
      <c r="C359" s="109" t="str">
        <f t="shared" ca="1" si="16"/>
        <v/>
      </c>
      <c r="D359" s="101" t="str">
        <f ca="1">IF(ISERROR(OFFSET('HARGA SATUAN'!$D$6,MATCH(C359,'HARGA SATUAN'!$C$7:$C$1492,0),0)),"",OFFSET('HARGA SATUAN'!$D$6,MATCH(C359,'HARGA SATUAN'!$C$7:$C$1492,0),0))</f>
        <v/>
      </c>
      <c r="E359" s="101">
        <f ca="1">IF(B359="+","Unit",IF(ISERROR(OFFSET('HARGA SATUAN'!$E$6,MATCH(C359,'HARGA SATUAN'!$C$7:$C$1492,0),0)),"",OFFSET('HARGA SATUAN'!$E$6,MATCH(C359,'HARGA SATUAN'!$C$7:$C$1492,0),0)))</f>
        <v>0</v>
      </c>
      <c r="F359" s="138" t="str">
        <f t="shared" ca="1" si="17"/>
        <v/>
      </c>
      <c r="G359" s="41">
        <f ca="1">IF(ISERROR(OFFSET('HARGA SATUAN'!$I$6,MATCH(C359,'HARGA SATUAN'!$C$7:$C$1492,0),0)),"",OFFSET('HARGA SATUAN'!$I$6,MATCH(C359,'HARGA SATUAN'!$C$7:$C$1492,0),0))</f>
        <v>0</v>
      </c>
      <c r="H359" s="136" t="str">
        <f ca="1">IF(B359="","",#REF!)</f>
        <v/>
      </c>
      <c r="I359" s="136" t="str">
        <f ca="1">IF(B359="","",#REF!)</f>
        <v/>
      </c>
      <c r="J359" s="136" t="str">
        <f ca="1">IF(B359="","",#REF!)</f>
        <v/>
      </c>
      <c r="K359" s="136" t="str">
        <f ca="1">IF(B359="","",#REF!)</f>
        <v/>
      </c>
      <c r="L359" s="136" t="str">
        <f ca="1">IF(C359="","",#REF!)</f>
        <v/>
      </c>
    </row>
    <row r="360" spans="1:12">
      <c r="A360" s="112">
        <v>349</v>
      </c>
      <c r="B360" s="134" t="str">
        <f t="shared" ca="1" si="15"/>
        <v/>
      </c>
      <c r="C360" s="109" t="str">
        <f t="shared" ca="1" si="16"/>
        <v/>
      </c>
      <c r="D360" s="101" t="str">
        <f ca="1">IF(ISERROR(OFFSET('HARGA SATUAN'!$D$6,MATCH(C360,'HARGA SATUAN'!$C$7:$C$1492,0),0)),"",OFFSET('HARGA SATUAN'!$D$6,MATCH(C360,'HARGA SATUAN'!$C$7:$C$1492,0),0))</f>
        <v/>
      </c>
      <c r="E360" s="101">
        <f ca="1">IF(B360="+","Unit",IF(ISERROR(OFFSET('HARGA SATUAN'!$E$6,MATCH(C360,'HARGA SATUAN'!$C$7:$C$1492,0),0)),"",OFFSET('HARGA SATUAN'!$E$6,MATCH(C360,'HARGA SATUAN'!$C$7:$C$1492,0),0)))</f>
        <v>0</v>
      </c>
      <c r="F360" s="138" t="str">
        <f t="shared" ca="1" si="17"/>
        <v/>
      </c>
      <c r="G360" s="41">
        <f ca="1">IF(ISERROR(OFFSET('HARGA SATUAN'!$I$6,MATCH(C360,'HARGA SATUAN'!$C$7:$C$1492,0),0)),"",OFFSET('HARGA SATUAN'!$I$6,MATCH(C360,'HARGA SATUAN'!$C$7:$C$1492,0),0))</f>
        <v>0</v>
      </c>
      <c r="H360" s="136" t="str">
        <f ca="1">IF(B360="","",#REF!)</f>
        <v/>
      </c>
      <c r="I360" s="136" t="str">
        <f ca="1">IF(B360="","",#REF!)</f>
        <v/>
      </c>
      <c r="J360" s="136" t="str">
        <f ca="1">IF(B360="","",#REF!)</f>
        <v/>
      </c>
      <c r="K360" s="136" t="str">
        <f ca="1">IF(B360="","",#REF!)</f>
        <v/>
      </c>
      <c r="L360" s="136" t="str">
        <f ca="1">IF(C360="","",#REF!)</f>
        <v/>
      </c>
    </row>
    <row r="361" spans="1:12">
      <c r="A361" s="112">
        <v>350</v>
      </c>
      <c r="B361" s="134" t="str">
        <f t="shared" ca="1" si="15"/>
        <v/>
      </c>
      <c r="C361" s="109" t="str">
        <f t="shared" ca="1" si="16"/>
        <v/>
      </c>
      <c r="D361" s="101" t="str">
        <f ca="1">IF(ISERROR(OFFSET('HARGA SATUAN'!$D$6,MATCH(C361,'HARGA SATUAN'!$C$7:$C$1492,0),0)),"",OFFSET('HARGA SATUAN'!$D$6,MATCH(C361,'HARGA SATUAN'!$C$7:$C$1492,0),0))</f>
        <v/>
      </c>
      <c r="E361" s="101">
        <f ca="1">IF(B361="+","Unit",IF(ISERROR(OFFSET('HARGA SATUAN'!$E$6,MATCH(C361,'HARGA SATUAN'!$C$7:$C$1492,0),0)),"",OFFSET('HARGA SATUAN'!$E$6,MATCH(C361,'HARGA SATUAN'!$C$7:$C$1492,0),0)))</f>
        <v>0</v>
      </c>
      <c r="F361" s="138" t="str">
        <f t="shared" ca="1" si="17"/>
        <v/>
      </c>
      <c r="G361" s="41">
        <f ca="1">IF(ISERROR(OFFSET('HARGA SATUAN'!$I$6,MATCH(C361,'HARGA SATUAN'!$C$7:$C$1492,0),0)),"",OFFSET('HARGA SATUAN'!$I$6,MATCH(C361,'HARGA SATUAN'!$C$7:$C$1492,0),0))</f>
        <v>0</v>
      </c>
      <c r="H361" s="136" t="str">
        <f ca="1">IF(B361="","",#REF!)</f>
        <v/>
      </c>
      <c r="I361" s="136" t="str">
        <f ca="1">IF(B361="","",#REF!)</f>
        <v/>
      </c>
      <c r="J361" s="136" t="str">
        <f ca="1">IF(B361="","",#REF!)</f>
        <v/>
      </c>
      <c r="K361" s="136" t="str">
        <f ca="1">IF(B361="","",#REF!)</f>
        <v/>
      </c>
      <c r="L361" s="136" t="str">
        <f ca="1">IF(C361="","",#REF!)</f>
        <v/>
      </c>
    </row>
    <row r="362" spans="1:12">
      <c r="A362" s="112">
        <v>351</v>
      </c>
      <c r="B362" s="134" t="str">
        <f t="shared" ca="1" si="15"/>
        <v/>
      </c>
      <c r="C362" s="109" t="str">
        <f t="shared" ca="1" si="16"/>
        <v/>
      </c>
      <c r="D362" s="101" t="str">
        <f ca="1">IF(ISERROR(OFFSET('HARGA SATUAN'!$D$6,MATCH(C362,'HARGA SATUAN'!$C$7:$C$1492,0),0)),"",OFFSET('HARGA SATUAN'!$D$6,MATCH(C362,'HARGA SATUAN'!$C$7:$C$1492,0),0))</f>
        <v/>
      </c>
      <c r="E362" s="101">
        <f ca="1">IF(B362="+","Unit",IF(ISERROR(OFFSET('HARGA SATUAN'!$E$6,MATCH(C362,'HARGA SATUAN'!$C$7:$C$1492,0),0)),"",OFFSET('HARGA SATUAN'!$E$6,MATCH(C362,'HARGA SATUAN'!$C$7:$C$1492,0),0)))</f>
        <v>0</v>
      </c>
      <c r="F362" s="138" t="str">
        <f t="shared" ca="1" si="17"/>
        <v/>
      </c>
      <c r="G362" s="41">
        <f ca="1">IF(ISERROR(OFFSET('HARGA SATUAN'!$I$6,MATCH(C362,'HARGA SATUAN'!$C$7:$C$1492,0),0)),"",OFFSET('HARGA SATUAN'!$I$6,MATCH(C362,'HARGA SATUAN'!$C$7:$C$1492,0),0))</f>
        <v>0</v>
      </c>
      <c r="H362" s="136" t="str">
        <f ca="1">IF(B362="","",#REF!)</f>
        <v/>
      </c>
      <c r="I362" s="136" t="str">
        <f ca="1">IF(B362="","",#REF!)</f>
        <v/>
      </c>
      <c r="J362" s="136" t="str">
        <f ca="1">IF(B362="","",#REF!)</f>
        <v/>
      </c>
      <c r="K362" s="136" t="str">
        <f ca="1">IF(B362="","",#REF!)</f>
        <v/>
      </c>
      <c r="L362" s="136" t="str">
        <f ca="1">IF(C362="","",#REF!)</f>
        <v/>
      </c>
    </row>
    <row r="363" spans="1:12">
      <c r="A363" s="112">
        <v>352</v>
      </c>
      <c r="B363" s="134" t="str">
        <f t="shared" ca="1" si="15"/>
        <v/>
      </c>
      <c r="C363" s="109" t="str">
        <f t="shared" ca="1" si="16"/>
        <v/>
      </c>
      <c r="D363" s="101" t="str">
        <f ca="1">IF(ISERROR(OFFSET('HARGA SATUAN'!$D$6,MATCH(C363,'HARGA SATUAN'!$C$7:$C$1492,0),0)),"",OFFSET('HARGA SATUAN'!$D$6,MATCH(C363,'HARGA SATUAN'!$C$7:$C$1492,0),0))</f>
        <v/>
      </c>
      <c r="E363" s="101">
        <f ca="1">IF(B363="+","Unit",IF(ISERROR(OFFSET('HARGA SATUAN'!$E$6,MATCH(C363,'HARGA SATUAN'!$C$7:$C$1492,0),0)),"",OFFSET('HARGA SATUAN'!$E$6,MATCH(C363,'HARGA SATUAN'!$C$7:$C$1492,0),0)))</f>
        <v>0</v>
      </c>
      <c r="F363" s="138" t="str">
        <f t="shared" ca="1" si="17"/>
        <v/>
      </c>
      <c r="G363" s="41">
        <f ca="1">IF(ISERROR(OFFSET('HARGA SATUAN'!$I$6,MATCH(C363,'HARGA SATUAN'!$C$7:$C$1492,0),0)),"",OFFSET('HARGA SATUAN'!$I$6,MATCH(C363,'HARGA SATUAN'!$C$7:$C$1492,0),0))</f>
        <v>0</v>
      </c>
      <c r="H363" s="136" t="str">
        <f ca="1">IF(B363="","",#REF!)</f>
        <v/>
      </c>
      <c r="I363" s="136" t="str">
        <f ca="1">IF(B363="","",#REF!)</f>
        <v/>
      </c>
      <c r="J363" s="136" t="str">
        <f ca="1">IF(B363="","",#REF!)</f>
        <v/>
      </c>
      <c r="K363" s="136" t="str">
        <f ca="1">IF(B363="","",#REF!)</f>
        <v/>
      </c>
      <c r="L363" s="136" t="str">
        <f ca="1">IF(C363="","",#REF!)</f>
        <v/>
      </c>
    </row>
    <row r="364" spans="1:12">
      <c r="A364" s="112">
        <v>353</v>
      </c>
      <c r="B364" s="134" t="str">
        <f t="shared" ca="1" si="15"/>
        <v/>
      </c>
      <c r="C364" s="109" t="str">
        <f t="shared" ca="1" si="16"/>
        <v/>
      </c>
      <c r="D364" s="101" t="str">
        <f ca="1">IF(ISERROR(OFFSET('HARGA SATUAN'!$D$6,MATCH(C364,'HARGA SATUAN'!$C$7:$C$1492,0),0)),"",OFFSET('HARGA SATUAN'!$D$6,MATCH(C364,'HARGA SATUAN'!$C$7:$C$1492,0),0))</f>
        <v/>
      </c>
      <c r="E364" s="101">
        <f ca="1">IF(B364="+","Unit",IF(ISERROR(OFFSET('HARGA SATUAN'!$E$6,MATCH(C364,'HARGA SATUAN'!$C$7:$C$1492,0),0)),"",OFFSET('HARGA SATUAN'!$E$6,MATCH(C364,'HARGA SATUAN'!$C$7:$C$1492,0),0)))</f>
        <v>0</v>
      </c>
      <c r="F364" s="138" t="str">
        <f t="shared" ca="1" si="17"/>
        <v/>
      </c>
      <c r="G364" s="41">
        <f ca="1">IF(ISERROR(OFFSET('HARGA SATUAN'!$I$6,MATCH(C364,'HARGA SATUAN'!$C$7:$C$1492,0),0)),"",OFFSET('HARGA SATUAN'!$I$6,MATCH(C364,'HARGA SATUAN'!$C$7:$C$1492,0),0))</f>
        <v>0</v>
      </c>
      <c r="H364" s="136" t="str">
        <f ca="1">IF(B364="","",#REF!)</f>
        <v/>
      </c>
      <c r="I364" s="136" t="str">
        <f ca="1">IF(B364="","",#REF!)</f>
        <v/>
      </c>
      <c r="J364" s="136" t="str">
        <f ca="1">IF(B364="","",#REF!)</f>
        <v/>
      </c>
      <c r="K364" s="136" t="str">
        <f ca="1">IF(B364="","",#REF!)</f>
        <v/>
      </c>
      <c r="L364" s="136" t="str">
        <f ca="1">IF(C364="","",#REF!)</f>
        <v/>
      </c>
    </row>
    <row r="365" spans="1:12">
      <c r="A365" s="112">
        <v>354</v>
      </c>
      <c r="B365" s="134" t="str">
        <f t="shared" ca="1" si="15"/>
        <v/>
      </c>
      <c r="C365" s="109" t="str">
        <f t="shared" ca="1" si="16"/>
        <v/>
      </c>
      <c r="D365" s="101" t="str">
        <f ca="1">IF(ISERROR(OFFSET('HARGA SATUAN'!$D$6,MATCH(C365,'HARGA SATUAN'!$C$7:$C$1492,0),0)),"",OFFSET('HARGA SATUAN'!$D$6,MATCH(C365,'HARGA SATUAN'!$C$7:$C$1492,0),0))</f>
        <v/>
      </c>
      <c r="E365" s="101">
        <f ca="1">IF(B365="+","Unit",IF(ISERROR(OFFSET('HARGA SATUAN'!$E$6,MATCH(C365,'HARGA SATUAN'!$C$7:$C$1492,0),0)),"",OFFSET('HARGA SATUAN'!$E$6,MATCH(C365,'HARGA SATUAN'!$C$7:$C$1492,0),0)))</f>
        <v>0</v>
      </c>
      <c r="F365" s="138" t="str">
        <f t="shared" ca="1" si="17"/>
        <v/>
      </c>
      <c r="G365" s="41">
        <f ca="1">IF(ISERROR(OFFSET('HARGA SATUAN'!$I$6,MATCH(C365,'HARGA SATUAN'!$C$7:$C$1492,0),0)),"",OFFSET('HARGA SATUAN'!$I$6,MATCH(C365,'HARGA SATUAN'!$C$7:$C$1492,0),0))</f>
        <v>0</v>
      </c>
      <c r="H365" s="136" t="str">
        <f ca="1">IF(B365="","",#REF!)</f>
        <v/>
      </c>
      <c r="I365" s="136" t="str">
        <f ca="1">IF(B365="","",#REF!)</f>
        <v/>
      </c>
      <c r="J365" s="136" t="str">
        <f ca="1">IF(B365="","",#REF!)</f>
        <v/>
      </c>
      <c r="K365" s="136" t="str">
        <f ca="1">IF(B365="","",#REF!)</f>
        <v/>
      </c>
      <c r="L365" s="136" t="str">
        <f ca="1">IF(C365="","",#REF!)</f>
        <v/>
      </c>
    </row>
    <row r="366" spans="1:12">
      <c r="A366" s="112">
        <v>355</v>
      </c>
      <c r="B366" s="134" t="str">
        <f t="shared" ca="1" si="15"/>
        <v/>
      </c>
      <c r="C366" s="109" t="str">
        <f t="shared" ca="1" si="16"/>
        <v/>
      </c>
      <c r="D366" s="101" t="str">
        <f ca="1">IF(ISERROR(OFFSET('HARGA SATUAN'!$D$6,MATCH(C366,'HARGA SATUAN'!$C$7:$C$1492,0),0)),"",OFFSET('HARGA SATUAN'!$D$6,MATCH(C366,'HARGA SATUAN'!$C$7:$C$1492,0),0))</f>
        <v/>
      </c>
      <c r="E366" s="101">
        <f ca="1">IF(B366="+","Unit",IF(ISERROR(OFFSET('HARGA SATUAN'!$E$6,MATCH(C366,'HARGA SATUAN'!$C$7:$C$1492,0),0)),"",OFFSET('HARGA SATUAN'!$E$6,MATCH(C366,'HARGA SATUAN'!$C$7:$C$1492,0),0)))</f>
        <v>0</v>
      </c>
      <c r="F366" s="138" t="str">
        <f t="shared" ca="1" si="17"/>
        <v/>
      </c>
      <c r="G366" s="41">
        <f ca="1">IF(ISERROR(OFFSET('HARGA SATUAN'!$I$6,MATCH(C366,'HARGA SATUAN'!$C$7:$C$1492,0),0)),"",OFFSET('HARGA SATUAN'!$I$6,MATCH(C366,'HARGA SATUAN'!$C$7:$C$1492,0),0))</f>
        <v>0</v>
      </c>
      <c r="H366" s="136" t="str">
        <f ca="1">IF(B366="","",#REF!)</f>
        <v/>
      </c>
      <c r="I366" s="136" t="str">
        <f ca="1">IF(B366="","",#REF!)</f>
        <v/>
      </c>
      <c r="J366" s="136" t="str">
        <f ca="1">IF(B366="","",#REF!)</f>
        <v/>
      </c>
      <c r="K366" s="136" t="str">
        <f ca="1">IF(B366="","",#REF!)</f>
        <v/>
      </c>
      <c r="L366" s="136" t="str">
        <f ca="1">IF(C366="","",#REF!)</f>
        <v/>
      </c>
    </row>
    <row r="367" spans="1:12">
      <c r="A367" s="112">
        <v>356</v>
      </c>
      <c r="B367" s="134" t="str">
        <f t="shared" ca="1" si="15"/>
        <v/>
      </c>
      <c r="C367" s="109" t="str">
        <f t="shared" ca="1" si="16"/>
        <v/>
      </c>
      <c r="D367" s="101" t="str">
        <f ca="1">IF(ISERROR(OFFSET('HARGA SATUAN'!$D$6,MATCH(C367,'HARGA SATUAN'!$C$7:$C$1492,0),0)),"",OFFSET('HARGA SATUAN'!$D$6,MATCH(C367,'HARGA SATUAN'!$C$7:$C$1492,0),0))</f>
        <v/>
      </c>
      <c r="E367" s="101">
        <f ca="1">IF(B367="+","Unit",IF(ISERROR(OFFSET('HARGA SATUAN'!$E$6,MATCH(C367,'HARGA SATUAN'!$C$7:$C$1492,0),0)),"",OFFSET('HARGA SATUAN'!$E$6,MATCH(C367,'HARGA SATUAN'!$C$7:$C$1492,0),0)))</f>
        <v>0</v>
      </c>
      <c r="F367" s="138" t="str">
        <f t="shared" ca="1" si="17"/>
        <v/>
      </c>
      <c r="G367" s="41">
        <f ca="1">IF(ISERROR(OFFSET('HARGA SATUAN'!$I$6,MATCH(C367,'HARGA SATUAN'!$C$7:$C$1492,0),0)),"",OFFSET('HARGA SATUAN'!$I$6,MATCH(C367,'HARGA SATUAN'!$C$7:$C$1492,0),0))</f>
        <v>0</v>
      </c>
      <c r="H367" s="136" t="str">
        <f ca="1">IF(B367="","",#REF!)</f>
        <v/>
      </c>
      <c r="I367" s="136" t="str">
        <f ca="1">IF(B367="","",#REF!)</f>
        <v/>
      </c>
      <c r="J367" s="136" t="str">
        <f ca="1">IF(B367="","",#REF!)</f>
        <v/>
      </c>
      <c r="K367" s="136" t="str">
        <f ca="1">IF(B367="","",#REF!)</f>
        <v/>
      </c>
      <c r="L367" s="136" t="str">
        <f ca="1">IF(C367="","",#REF!)</f>
        <v/>
      </c>
    </row>
    <row r="368" spans="1:12">
      <c r="A368" s="112">
        <v>357</v>
      </c>
      <c r="B368" s="134" t="str">
        <f t="shared" ca="1" si="15"/>
        <v/>
      </c>
      <c r="C368" s="109" t="str">
        <f t="shared" ca="1" si="16"/>
        <v/>
      </c>
      <c r="D368" s="101" t="str">
        <f ca="1">IF(ISERROR(OFFSET('HARGA SATUAN'!$D$6,MATCH(C368,'HARGA SATUAN'!$C$7:$C$1492,0),0)),"",OFFSET('HARGA SATUAN'!$D$6,MATCH(C368,'HARGA SATUAN'!$C$7:$C$1492,0),0))</f>
        <v/>
      </c>
      <c r="E368" s="101">
        <f ca="1">IF(B368="+","Unit",IF(ISERROR(OFFSET('HARGA SATUAN'!$E$6,MATCH(C368,'HARGA SATUAN'!$C$7:$C$1492,0),0)),"",OFFSET('HARGA SATUAN'!$E$6,MATCH(C368,'HARGA SATUAN'!$C$7:$C$1492,0),0)))</f>
        <v>0</v>
      </c>
      <c r="F368" s="138" t="str">
        <f t="shared" ca="1" si="17"/>
        <v/>
      </c>
      <c r="G368" s="41">
        <f ca="1">IF(ISERROR(OFFSET('HARGA SATUAN'!$I$6,MATCH(C368,'HARGA SATUAN'!$C$7:$C$1492,0),0)),"",OFFSET('HARGA SATUAN'!$I$6,MATCH(C368,'HARGA SATUAN'!$C$7:$C$1492,0),0))</f>
        <v>0</v>
      </c>
      <c r="H368" s="136" t="str">
        <f ca="1">IF(B368="","",#REF!)</f>
        <v/>
      </c>
      <c r="I368" s="136" t="str">
        <f ca="1">IF(B368="","",#REF!)</f>
        <v/>
      </c>
      <c r="J368" s="136" t="str">
        <f ca="1">IF(B368="","",#REF!)</f>
        <v/>
      </c>
      <c r="K368" s="136" t="str">
        <f ca="1">IF(B368="","",#REF!)</f>
        <v/>
      </c>
      <c r="L368" s="136" t="str">
        <f ca="1">IF(C368="","",#REF!)</f>
        <v/>
      </c>
    </row>
    <row r="369" spans="1:12">
      <c r="A369" s="112">
        <v>358</v>
      </c>
      <c r="B369" s="134" t="str">
        <f t="shared" ca="1" si="15"/>
        <v/>
      </c>
      <c r="C369" s="109" t="str">
        <f t="shared" ca="1" si="16"/>
        <v/>
      </c>
      <c r="D369" s="101" t="str">
        <f ca="1">IF(ISERROR(OFFSET('HARGA SATUAN'!$D$6,MATCH(C369,'HARGA SATUAN'!$C$7:$C$1492,0),0)),"",OFFSET('HARGA SATUAN'!$D$6,MATCH(C369,'HARGA SATUAN'!$C$7:$C$1492,0),0))</f>
        <v/>
      </c>
      <c r="E369" s="101">
        <f ca="1">IF(B369="+","Unit",IF(ISERROR(OFFSET('HARGA SATUAN'!$E$6,MATCH(C369,'HARGA SATUAN'!$C$7:$C$1492,0),0)),"",OFFSET('HARGA SATUAN'!$E$6,MATCH(C369,'HARGA SATUAN'!$C$7:$C$1492,0),0)))</f>
        <v>0</v>
      </c>
      <c r="F369" s="138" t="str">
        <f t="shared" ca="1" si="17"/>
        <v/>
      </c>
      <c r="G369" s="41">
        <f ca="1">IF(ISERROR(OFFSET('HARGA SATUAN'!$I$6,MATCH(C369,'HARGA SATUAN'!$C$7:$C$1492,0),0)),"",OFFSET('HARGA SATUAN'!$I$6,MATCH(C369,'HARGA SATUAN'!$C$7:$C$1492,0),0))</f>
        <v>0</v>
      </c>
      <c r="H369" s="136" t="str">
        <f ca="1">IF(B369="","",#REF!)</f>
        <v/>
      </c>
      <c r="I369" s="136" t="str">
        <f ca="1">IF(B369="","",#REF!)</f>
        <v/>
      </c>
      <c r="J369" s="136" t="str">
        <f ca="1">IF(B369="","",#REF!)</f>
        <v/>
      </c>
      <c r="K369" s="136" t="str">
        <f ca="1">IF(B369="","",#REF!)</f>
        <v/>
      </c>
      <c r="L369" s="136" t="str">
        <f ca="1">IF(C369="","",#REF!)</f>
        <v/>
      </c>
    </row>
    <row r="370" spans="1:12">
      <c r="A370" s="112">
        <v>359</v>
      </c>
      <c r="B370" s="134" t="str">
        <f t="shared" ca="1" si="15"/>
        <v/>
      </c>
      <c r="C370" s="109" t="str">
        <f t="shared" ca="1" si="16"/>
        <v/>
      </c>
      <c r="D370" s="101" t="str">
        <f ca="1">IF(ISERROR(OFFSET('HARGA SATUAN'!$D$6,MATCH(C370,'HARGA SATUAN'!$C$7:$C$1492,0),0)),"",OFFSET('HARGA SATUAN'!$D$6,MATCH(C370,'HARGA SATUAN'!$C$7:$C$1492,0),0))</f>
        <v/>
      </c>
      <c r="E370" s="101">
        <f ca="1">IF(B370="+","Unit",IF(ISERROR(OFFSET('HARGA SATUAN'!$E$6,MATCH(C370,'HARGA SATUAN'!$C$7:$C$1492,0),0)),"",OFFSET('HARGA SATUAN'!$E$6,MATCH(C370,'HARGA SATUAN'!$C$7:$C$1492,0),0)))</f>
        <v>0</v>
      </c>
      <c r="F370" s="138" t="str">
        <f t="shared" ca="1" si="17"/>
        <v/>
      </c>
      <c r="G370" s="41">
        <f ca="1">IF(ISERROR(OFFSET('HARGA SATUAN'!$I$6,MATCH(C370,'HARGA SATUAN'!$C$7:$C$1492,0),0)),"",OFFSET('HARGA SATUAN'!$I$6,MATCH(C370,'HARGA SATUAN'!$C$7:$C$1492,0),0))</f>
        <v>0</v>
      </c>
      <c r="H370" s="136" t="str">
        <f ca="1">IF(B370="","",#REF!)</f>
        <v/>
      </c>
      <c r="I370" s="136" t="str">
        <f ca="1">IF(B370="","",#REF!)</f>
        <v/>
      </c>
      <c r="J370" s="136" t="str">
        <f ca="1">IF(B370="","",#REF!)</f>
        <v/>
      </c>
      <c r="K370" s="136" t="str">
        <f ca="1">IF(B370="","",#REF!)</f>
        <v/>
      </c>
      <c r="L370" s="136" t="str">
        <f ca="1">IF(C370="","",#REF!)</f>
        <v/>
      </c>
    </row>
    <row r="371" spans="1:12">
      <c r="A371" s="112">
        <v>360</v>
      </c>
      <c r="B371" s="134" t="str">
        <f t="shared" ca="1" si="15"/>
        <v/>
      </c>
      <c r="C371" s="109" t="str">
        <f t="shared" ca="1" si="16"/>
        <v/>
      </c>
      <c r="D371" s="101" t="str">
        <f ca="1">IF(ISERROR(OFFSET('HARGA SATUAN'!$D$6,MATCH(C371,'HARGA SATUAN'!$C$7:$C$1492,0),0)),"",OFFSET('HARGA SATUAN'!$D$6,MATCH(C371,'HARGA SATUAN'!$C$7:$C$1492,0),0))</f>
        <v/>
      </c>
      <c r="E371" s="101">
        <f ca="1">IF(B371="+","Unit",IF(ISERROR(OFFSET('HARGA SATUAN'!$E$6,MATCH(C371,'HARGA SATUAN'!$C$7:$C$1492,0),0)),"",OFFSET('HARGA SATUAN'!$E$6,MATCH(C371,'HARGA SATUAN'!$C$7:$C$1492,0),0)))</f>
        <v>0</v>
      </c>
      <c r="F371" s="138" t="str">
        <f t="shared" ca="1" si="17"/>
        <v/>
      </c>
      <c r="G371" s="41">
        <f ca="1">IF(ISERROR(OFFSET('HARGA SATUAN'!$I$6,MATCH(C371,'HARGA SATUAN'!$C$7:$C$1492,0),0)),"",OFFSET('HARGA SATUAN'!$I$6,MATCH(C371,'HARGA SATUAN'!$C$7:$C$1492,0),0))</f>
        <v>0</v>
      </c>
      <c r="H371" s="136" t="str">
        <f ca="1">IF(B371="","",#REF!)</f>
        <v/>
      </c>
      <c r="I371" s="136" t="str">
        <f ca="1">IF(B371="","",#REF!)</f>
        <v/>
      </c>
      <c r="J371" s="136" t="str">
        <f ca="1">IF(B371="","",#REF!)</f>
        <v/>
      </c>
      <c r="K371" s="136" t="str">
        <f ca="1">IF(B371="","",#REF!)</f>
        <v/>
      </c>
      <c r="L371" s="136" t="str">
        <f ca="1">IF(C371="","",#REF!)</f>
        <v/>
      </c>
    </row>
    <row r="372" spans="1:12">
      <c r="A372" s="112">
        <v>361</v>
      </c>
      <c r="B372" s="134" t="str">
        <f t="shared" ca="1" si="15"/>
        <v/>
      </c>
      <c r="C372" s="109" t="str">
        <f t="shared" ca="1" si="16"/>
        <v/>
      </c>
      <c r="D372" s="101" t="str">
        <f ca="1">IF(ISERROR(OFFSET('HARGA SATUAN'!$D$6,MATCH(C372,'HARGA SATUAN'!$C$7:$C$1492,0),0)),"",OFFSET('HARGA SATUAN'!$D$6,MATCH(C372,'HARGA SATUAN'!$C$7:$C$1492,0),0))</f>
        <v/>
      </c>
      <c r="E372" s="101">
        <f ca="1">IF(B372="+","Unit",IF(ISERROR(OFFSET('HARGA SATUAN'!$E$6,MATCH(C372,'HARGA SATUAN'!$C$7:$C$1492,0),0)),"",OFFSET('HARGA SATUAN'!$E$6,MATCH(C372,'HARGA SATUAN'!$C$7:$C$1492,0),0)))</f>
        <v>0</v>
      </c>
      <c r="F372" s="138" t="str">
        <f t="shared" ca="1" si="17"/>
        <v/>
      </c>
      <c r="G372" s="41">
        <f ca="1">IF(ISERROR(OFFSET('HARGA SATUAN'!$I$6,MATCH(C372,'HARGA SATUAN'!$C$7:$C$1492,0),0)),"",OFFSET('HARGA SATUAN'!$I$6,MATCH(C372,'HARGA SATUAN'!$C$7:$C$1492,0),0))</f>
        <v>0</v>
      </c>
      <c r="H372" s="136" t="str">
        <f ca="1">IF(B372="","",#REF!)</f>
        <v/>
      </c>
      <c r="I372" s="136" t="str">
        <f ca="1">IF(B372="","",#REF!)</f>
        <v/>
      </c>
      <c r="J372" s="136" t="str">
        <f ca="1">IF(B372="","",#REF!)</f>
        <v/>
      </c>
      <c r="K372" s="136" t="str">
        <f ca="1">IF(B372="","",#REF!)</f>
        <v/>
      </c>
      <c r="L372" s="136" t="str">
        <f ca="1">IF(C372="","",#REF!)</f>
        <v/>
      </c>
    </row>
    <row r="373" spans="1:12">
      <c r="A373" s="112">
        <v>362</v>
      </c>
      <c r="B373" s="134" t="str">
        <f t="shared" ca="1" si="15"/>
        <v/>
      </c>
      <c r="C373" s="109" t="str">
        <f t="shared" ca="1" si="16"/>
        <v/>
      </c>
      <c r="D373" s="101" t="str">
        <f ca="1">IF(ISERROR(OFFSET('HARGA SATUAN'!$D$6,MATCH(C373,'HARGA SATUAN'!$C$7:$C$1492,0),0)),"",OFFSET('HARGA SATUAN'!$D$6,MATCH(C373,'HARGA SATUAN'!$C$7:$C$1492,0),0))</f>
        <v/>
      </c>
      <c r="E373" s="101">
        <f ca="1">IF(B373="+","Unit",IF(ISERROR(OFFSET('HARGA SATUAN'!$E$6,MATCH(C373,'HARGA SATUAN'!$C$7:$C$1492,0),0)),"",OFFSET('HARGA SATUAN'!$E$6,MATCH(C373,'HARGA SATUAN'!$C$7:$C$1492,0),0)))</f>
        <v>0</v>
      </c>
      <c r="F373" s="138" t="str">
        <f t="shared" ca="1" si="17"/>
        <v/>
      </c>
      <c r="G373" s="41">
        <f ca="1">IF(ISERROR(OFFSET('HARGA SATUAN'!$I$6,MATCH(C373,'HARGA SATUAN'!$C$7:$C$1492,0),0)),"",OFFSET('HARGA SATUAN'!$I$6,MATCH(C373,'HARGA SATUAN'!$C$7:$C$1492,0),0))</f>
        <v>0</v>
      </c>
      <c r="H373" s="136" t="str">
        <f ca="1">IF(B373="","",#REF!)</f>
        <v/>
      </c>
      <c r="I373" s="136" t="str">
        <f ca="1">IF(B373="","",#REF!)</f>
        <v/>
      </c>
      <c r="J373" s="136" t="str">
        <f ca="1">IF(B373="","",#REF!)</f>
        <v/>
      </c>
      <c r="K373" s="136" t="str">
        <f ca="1">IF(B373="","",#REF!)</f>
        <v/>
      </c>
      <c r="L373" s="136" t="str">
        <f ca="1">IF(C373="","",#REF!)</f>
        <v/>
      </c>
    </row>
    <row r="374" spans="1:12">
      <c r="A374" s="112">
        <v>363</v>
      </c>
      <c r="B374" s="134" t="str">
        <f t="shared" ca="1" si="15"/>
        <v/>
      </c>
      <c r="C374" s="109" t="str">
        <f t="shared" ca="1" si="16"/>
        <v/>
      </c>
      <c r="D374" s="101" t="str">
        <f ca="1">IF(ISERROR(OFFSET('HARGA SATUAN'!$D$6,MATCH(C374,'HARGA SATUAN'!$C$7:$C$1492,0),0)),"",OFFSET('HARGA SATUAN'!$D$6,MATCH(C374,'HARGA SATUAN'!$C$7:$C$1492,0),0))</f>
        <v/>
      </c>
      <c r="E374" s="101">
        <f ca="1">IF(B374="+","Unit",IF(ISERROR(OFFSET('HARGA SATUAN'!$E$6,MATCH(C374,'HARGA SATUAN'!$C$7:$C$1492,0),0)),"",OFFSET('HARGA SATUAN'!$E$6,MATCH(C374,'HARGA SATUAN'!$C$7:$C$1492,0),0)))</f>
        <v>0</v>
      </c>
      <c r="F374" s="138" t="str">
        <f t="shared" ca="1" si="17"/>
        <v/>
      </c>
      <c r="G374" s="41">
        <f ca="1">IF(ISERROR(OFFSET('HARGA SATUAN'!$I$6,MATCH(C374,'HARGA SATUAN'!$C$7:$C$1492,0),0)),"",OFFSET('HARGA SATUAN'!$I$6,MATCH(C374,'HARGA SATUAN'!$C$7:$C$1492,0),0))</f>
        <v>0</v>
      </c>
      <c r="H374" s="136" t="str">
        <f ca="1">IF(B374="","",#REF!)</f>
        <v/>
      </c>
      <c r="I374" s="136" t="str">
        <f ca="1">IF(B374="","",#REF!)</f>
        <v/>
      </c>
      <c r="J374" s="136" t="str">
        <f ca="1">IF(B374="","",#REF!)</f>
        <v/>
      </c>
      <c r="K374" s="136" t="str">
        <f ca="1">IF(B374="","",#REF!)</f>
        <v/>
      </c>
      <c r="L374" s="136" t="str">
        <f ca="1">IF(C374="","",#REF!)</f>
        <v/>
      </c>
    </row>
    <row r="375" spans="1:12">
      <c r="A375" s="112">
        <v>364</v>
      </c>
      <c r="B375" s="134" t="str">
        <f t="shared" ca="1" si="15"/>
        <v/>
      </c>
      <c r="C375" s="109" t="str">
        <f t="shared" ca="1" si="16"/>
        <v/>
      </c>
      <c r="D375" s="101" t="str">
        <f ca="1">IF(ISERROR(OFFSET('HARGA SATUAN'!$D$6,MATCH(C375,'HARGA SATUAN'!$C$7:$C$1492,0),0)),"",OFFSET('HARGA SATUAN'!$D$6,MATCH(C375,'HARGA SATUAN'!$C$7:$C$1492,0),0))</f>
        <v/>
      </c>
      <c r="E375" s="101">
        <f ca="1">IF(B375="+","Unit",IF(ISERROR(OFFSET('HARGA SATUAN'!$E$6,MATCH(C375,'HARGA SATUAN'!$C$7:$C$1492,0),0)),"",OFFSET('HARGA SATUAN'!$E$6,MATCH(C375,'HARGA SATUAN'!$C$7:$C$1492,0),0)))</f>
        <v>0</v>
      </c>
      <c r="F375" s="138" t="str">
        <f t="shared" ca="1" si="17"/>
        <v/>
      </c>
      <c r="G375" s="41">
        <f ca="1">IF(ISERROR(OFFSET('HARGA SATUAN'!$I$6,MATCH(C375,'HARGA SATUAN'!$C$7:$C$1492,0),0)),"",OFFSET('HARGA SATUAN'!$I$6,MATCH(C375,'HARGA SATUAN'!$C$7:$C$1492,0),0))</f>
        <v>0</v>
      </c>
      <c r="H375" s="136" t="str">
        <f ca="1">IF(B375="","",#REF!)</f>
        <v/>
      </c>
      <c r="I375" s="136" t="str">
        <f ca="1">IF(B375="","",#REF!)</f>
        <v/>
      </c>
      <c r="J375" s="136" t="str">
        <f ca="1">IF(B375="","",#REF!)</f>
        <v/>
      </c>
      <c r="K375" s="136" t="str">
        <f ca="1">IF(B375="","",#REF!)</f>
        <v/>
      </c>
      <c r="L375" s="136" t="str">
        <f ca="1">IF(C375="","",#REF!)</f>
        <v/>
      </c>
    </row>
    <row r="376" spans="1:12">
      <c r="A376" s="112">
        <v>365</v>
      </c>
      <c r="B376" s="134" t="str">
        <f t="shared" ca="1" si="15"/>
        <v/>
      </c>
      <c r="C376" s="109" t="str">
        <f t="shared" ca="1" si="16"/>
        <v/>
      </c>
      <c r="D376" s="101" t="str">
        <f ca="1">IF(ISERROR(OFFSET('HARGA SATUAN'!$D$6,MATCH(C376,'HARGA SATUAN'!$C$7:$C$1492,0),0)),"",OFFSET('HARGA SATUAN'!$D$6,MATCH(C376,'HARGA SATUAN'!$C$7:$C$1492,0),0))</f>
        <v/>
      </c>
      <c r="E376" s="101">
        <f ca="1">IF(B376="+","Unit",IF(ISERROR(OFFSET('HARGA SATUAN'!$E$6,MATCH(C376,'HARGA SATUAN'!$C$7:$C$1492,0),0)),"",OFFSET('HARGA SATUAN'!$E$6,MATCH(C376,'HARGA SATUAN'!$C$7:$C$1492,0),0)))</f>
        <v>0</v>
      </c>
      <c r="F376" s="138" t="str">
        <f t="shared" ca="1" si="17"/>
        <v/>
      </c>
      <c r="G376" s="41">
        <f ca="1">IF(ISERROR(OFFSET('HARGA SATUAN'!$I$6,MATCH(C376,'HARGA SATUAN'!$C$7:$C$1492,0),0)),"",OFFSET('HARGA SATUAN'!$I$6,MATCH(C376,'HARGA SATUAN'!$C$7:$C$1492,0),0))</f>
        <v>0</v>
      </c>
      <c r="H376" s="136" t="str">
        <f ca="1">IF(B376="","",#REF!)</f>
        <v/>
      </c>
      <c r="I376" s="136" t="str">
        <f ca="1">IF(B376="","",#REF!)</f>
        <v/>
      </c>
      <c r="J376" s="136" t="str">
        <f ca="1">IF(B376="","",#REF!)</f>
        <v/>
      </c>
      <c r="K376" s="136" t="str">
        <f ca="1">IF(B376="","",#REF!)</f>
        <v/>
      </c>
      <c r="L376" s="136" t="str">
        <f ca="1">IF(C376="","",#REF!)</f>
        <v/>
      </c>
    </row>
    <row r="377" spans="1:12">
      <c r="A377" s="112">
        <v>366</v>
      </c>
      <c r="B377" s="134" t="str">
        <f t="shared" ca="1" si="15"/>
        <v/>
      </c>
      <c r="C377" s="109" t="str">
        <f t="shared" ca="1" si="16"/>
        <v/>
      </c>
      <c r="D377" s="101" t="str">
        <f ca="1">IF(ISERROR(OFFSET('HARGA SATUAN'!$D$6,MATCH(C377,'HARGA SATUAN'!$C$7:$C$1492,0),0)),"",OFFSET('HARGA SATUAN'!$D$6,MATCH(C377,'HARGA SATUAN'!$C$7:$C$1492,0),0))</f>
        <v/>
      </c>
      <c r="E377" s="101">
        <f ca="1">IF(B377="+","Unit",IF(ISERROR(OFFSET('HARGA SATUAN'!$E$6,MATCH(C377,'HARGA SATUAN'!$C$7:$C$1492,0),0)),"",OFFSET('HARGA SATUAN'!$E$6,MATCH(C377,'HARGA SATUAN'!$C$7:$C$1492,0),0)))</f>
        <v>0</v>
      </c>
      <c r="F377" s="138" t="str">
        <f t="shared" ca="1" si="17"/>
        <v/>
      </c>
      <c r="G377" s="41">
        <f ca="1">IF(ISERROR(OFFSET('HARGA SATUAN'!$I$6,MATCH(C377,'HARGA SATUAN'!$C$7:$C$1492,0),0)),"",OFFSET('HARGA SATUAN'!$I$6,MATCH(C377,'HARGA SATUAN'!$C$7:$C$1492,0),0))</f>
        <v>0</v>
      </c>
      <c r="H377" s="136" t="str">
        <f ca="1">IF(B377="","",#REF!)</f>
        <v/>
      </c>
      <c r="I377" s="136" t="str">
        <f ca="1">IF(B377="","",#REF!)</f>
        <v/>
      </c>
      <c r="J377" s="136" t="str">
        <f ca="1">IF(B377="","",#REF!)</f>
        <v/>
      </c>
      <c r="K377" s="136" t="str">
        <f ca="1">IF(B377="","",#REF!)</f>
        <v/>
      </c>
      <c r="L377" s="136" t="str">
        <f ca="1">IF(C377="","",#REF!)</f>
        <v/>
      </c>
    </row>
    <row r="378" spans="1:12">
      <c r="A378" s="112">
        <v>367</v>
      </c>
      <c r="B378" s="134" t="str">
        <f t="shared" ca="1" si="15"/>
        <v/>
      </c>
      <c r="C378" s="109" t="str">
        <f t="shared" ca="1" si="16"/>
        <v/>
      </c>
      <c r="D378" s="101" t="str">
        <f ca="1">IF(ISERROR(OFFSET('HARGA SATUAN'!$D$6,MATCH(C378,'HARGA SATUAN'!$C$7:$C$1492,0),0)),"",OFFSET('HARGA SATUAN'!$D$6,MATCH(C378,'HARGA SATUAN'!$C$7:$C$1492,0),0))</f>
        <v/>
      </c>
      <c r="E378" s="101">
        <f ca="1">IF(B378="+","Unit",IF(ISERROR(OFFSET('HARGA SATUAN'!$E$6,MATCH(C378,'HARGA SATUAN'!$C$7:$C$1492,0),0)),"",OFFSET('HARGA SATUAN'!$E$6,MATCH(C378,'HARGA SATUAN'!$C$7:$C$1492,0),0)))</f>
        <v>0</v>
      </c>
      <c r="F378" s="138" t="str">
        <f t="shared" ca="1" si="17"/>
        <v/>
      </c>
      <c r="G378" s="41">
        <f ca="1">IF(ISERROR(OFFSET('HARGA SATUAN'!$I$6,MATCH(C378,'HARGA SATUAN'!$C$7:$C$1492,0),0)),"",OFFSET('HARGA SATUAN'!$I$6,MATCH(C378,'HARGA SATUAN'!$C$7:$C$1492,0),0))</f>
        <v>0</v>
      </c>
      <c r="H378" s="136" t="str">
        <f ca="1">IF(B378="","",#REF!)</f>
        <v/>
      </c>
      <c r="I378" s="136" t="str">
        <f ca="1">IF(B378="","",#REF!)</f>
        <v/>
      </c>
      <c r="J378" s="136" t="str">
        <f ca="1">IF(B378="","",#REF!)</f>
        <v/>
      </c>
      <c r="K378" s="136" t="str">
        <f ca="1">IF(B378="","",#REF!)</f>
        <v/>
      </c>
      <c r="L378" s="136" t="str">
        <f ca="1">IF(C378="","",#REF!)</f>
        <v/>
      </c>
    </row>
    <row r="379" spans="1:12">
      <c r="A379" s="112">
        <v>368</v>
      </c>
      <c r="B379" s="134" t="str">
        <f t="shared" ca="1" si="15"/>
        <v/>
      </c>
      <c r="C379" s="109" t="str">
        <f t="shared" ca="1" si="16"/>
        <v/>
      </c>
      <c r="D379" s="101" t="str">
        <f ca="1">IF(ISERROR(OFFSET('HARGA SATUAN'!$D$6,MATCH(C379,'HARGA SATUAN'!$C$7:$C$1492,0),0)),"",OFFSET('HARGA SATUAN'!$D$6,MATCH(C379,'HARGA SATUAN'!$C$7:$C$1492,0),0))</f>
        <v/>
      </c>
      <c r="E379" s="101">
        <f ca="1">IF(B379="+","Unit",IF(ISERROR(OFFSET('HARGA SATUAN'!$E$6,MATCH(C379,'HARGA SATUAN'!$C$7:$C$1492,0),0)),"",OFFSET('HARGA SATUAN'!$E$6,MATCH(C379,'HARGA SATUAN'!$C$7:$C$1492,0),0)))</f>
        <v>0</v>
      </c>
      <c r="F379" s="138" t="str">
        <f t="shared" ca="1" si="17"/>
        <v/>
      </c>
      <c r="G379" s="41">
        <f ca="1">IF(ISERROR(OFFSET('HARGA SATUAN'!$I$6,MATCH(C379,'HARGA SATUAN'!$C$7:$C$1492,0),0)),"",OFFSET('HARGA SATUAN'!$I$6,MATCH(C379,'HARGA SATUAN'!$C$7:$C$1492,0),0))</f>
        <v>0</v>
      </c>
      <c r="H379" s="136" t="str">
        <f ca="1">IF(B379="","",#REF!)</f>
        <v/>
      </c>
      <c r="I379" s="136" t="str">
        <f ca="1">IF(B379="","",#REF!)</f>
        <v/>
      </c>
      <c r="J379" s="136" t="str">
        <f ca="1">IF(B379="","",#REF!)</f>
        <v/>
      </c>
      <c r="K379" s="136" t="str">
        <f ca="1">IF(B379="","",#REF!)</f>
        <v/>
      </c>
      <c r="L379" s="136" t="str">
        <f ca="1">IF(C379="","",#REF!)</f>
        <v/>
      </c>
    </row>
    <row r="380" spans="1:12">
      <c r="A380" s="112">
        <v>369</v>
      </c>
      <c r="B380" s="134" t="str">
        <f t="shared" ca="1" si="15"/>
        <v/>
      </c>
      <c r="C380" s="109" t="str">
        <f t="shared" ca="1" si="16"/>
        <v/>
      </c>
      <c r="D380" s="101" t="str">
        <f ca="1">IF(ISERROR(OFFSET('HARGA SATUAN'!$D$6,MATCH(C380,'HARGA SATUAN'!$C$7:$C$1492,0),0)),"",OFFSET('HARGA SATUAN'!$D$6,MATCH(C380,'HARGA SATUAN'!$C$7:$C$1492,0),0))</f>
        <v/>
      </c>
      <c r="E380" s="101">
        <f ca="1">IF(B380="+","Unit",IF(ISERROR(OFFSET('HARGA SATUAN'!$E$6,MATCH(C380,'HARGA SATUAN'!$C$7:$C$1492,0),0)),"",OFFSET('HARGA SATUAN'!$E$6,MATCH(C380,'HARGA SATUAN'!$C$7:$C$1492,0),0)))</f>
        <v>0</v>
      </c>
      <c r="F380" s="138" t="str">
        <f t="shared" ca="1" si="17"/>
        <v/>
      </c>
      <c r="G380" s="41">
        <f ca="1">IF(ISERROR(OFFSET('HARGA SATUAN'!$I$6,MATCH(C380,'HARGA SATUAN'!$C$7:$C$1492,0),0)),"",OFFSET('HARGA SATUAN'!$I$6,MATCH(C380,'HARGA SATUAN'!$C$7:$C$1492,0),0))</f>
        <v>0</v>
      </c>
      <c r="H380" s="136" t="str">
        <f ca="1">IF(B380="","",#REF!)</f>
        <v/>
      </c>
      <c r="I380" s="136" t="str">
        <f ca="1">IF(B380="","",#REF!)</f>
        <v/>
      </c>
      <c r="J380" s="136" t="str">
        <f ca="1">IF(B380="","",#REF!)</f>
        <v/>
      </c>
      <c r="K380" s="136" t="str">
        <f ca="1">IF(B380="","",#REF!)</f>
        <v/>
      </c>
      <c r="L380" s="136" t="str">
        <f ca="1">IF(C380="","",#REF!)</f>
        <v/>
      </c>
    </row>
    <row r="381" spans="1:12">
      <c r="A381" s="112">
        <v>370</v>
      </c>
      <c r="B381" s="134" t="str">
        <f t="shared" ca="1" si="15"/>
        <v/>
      </c>
      <c r="C381" s="109" t="str">
        <f t="shared" ca="1" si="16"/>
        <v/>
      </c>
      <c r="D381" s="101" t="str">
        <f ca="1">IF(ISERROR(OFFSET('HARGA SATUAN'!$D$6,MATCH(C381,'HARGA SATUAN'!$C$7:$C$1492,0),0)),"",OFFSET('HARGA SATUAN'!$D$6,MATCH(C381,'HARGA SATUAN'!$C$7:$C$1492,0),0))</f>
        <v/>
      </c>
      <c r="E381" s="101">
        <f ca="1">IF(B381="+","Unit",IF(ISERROR(OFFSET('HARGA SATUAN'!$E$6,MATCH(C381,'HARGA SATUAN'!$C$7:$C$1492,0),0)),"",OFFSET('HARGA SATUAN'!$E$6,MATCH(C381,'HARGA SATUAN'!$C$7:$C$1492,0),0)))</f>
        <v>0</v>
      </c>
      <c r="F381" s="138" t="str">
        <f t="shared" ca="1" si="17"/>
        <v/>
      </c>
      <c r="G381" s="41">
        <f ca="1">IF(ISERROR(OFFSET('HARGA SATUAN'!$I$6,MATCH(C381,'HARGA SATUAN'!$C$7:$C$1492,0),0)),"",OFFSET('HARGA SATUAN'!$I$6,MATCH(C381,'HARGA SATUAN'!$C$7:$C$1492,0),0))</f>
        <v>0</v>
      </c>
      <c r="H381" s="136" t="str">
        <f ca="1">IF(B381="","",#REF!)</f>
        <v/>
      </c>
      <c r="I381" s="136" t="str">
        <f ca="1">IF(B381="","",#REF!)</f>
        <v/>
      </c>
      <c r="J381" s="136" t="str">
        <f ca="1">IF(B381="","",#REF!)</f>
        <v/>
      </c>
      <c r="K381" s="136" t="str">
        <f ca="1">IF(B381="","",#REF!)</f>
        <v/>
      </c>
      <c r="L381" s="136" t="str">
        <f ca="1">IF(C381="","",#REF!)</f>
        <v/>
      </c>
    </row>
    <row r="382" spans="1:12">
      <c r="A382" s="112">
        <v>371</v>
      </c>
      <c r="B382" s="134" t="str">
        <f t="shared" ca="1" si="15"/>
        <v/>
      </c>
      <c r="C382" s="109" t="str">
        <f t="shared" ca="1" si="16"/>
        <v/>
      </c>
      <c r="D382" s="101" t="str">
        <f ca="1">IF(ISERROR(OFFSET('HARGA SATUAN'!$D$6,MATCH(C382,'HARGA SATUAN'!$C$7:$C$1492,0),0)),"",OFFSET('HARGA SATUAN'!$D$6,MATCH(C382,'HARGA SATUAN'!$C$7:$C$1492,0),0))</f>
        <v/>
      </c>
      <c r="E382" s="101">
        <f ca="1">IF(B382="+","Unit",IF(ISERROR(OFFSET('HARGA SATUAN'!$E$6,MATCH(C382,'HARGA SATUAN'!$C$7:$C$1492,0),0)),"",OFFSET('HARGA SATUAN'!$E$6,MATCH(C382,'HARGA SATUAN'!$C$7:$C$1492,0),0)))</f>
        <v>0</v>
      </c>
      <c r="F382" s="138" t="str">
        <f t="shared" ca="1" si="17"/>
        <v/>
      </c>
      <c r="G382" s="41">
        <f ca="1">IF(ISERROR(OFFSET('HARGA SATUAN'!$I$6,MATCH(C382,'HARGA SATUAN'!$C$7:$C$1492,0),0)),"",OFFSET('HARGA SATUAN'!$I$6,MATCH(C382,'HARGA SATUAN'!$C$7:$C$1492,0),0))</f>
        <v>0</v>
      </c>
      <c r="H382" s="136" t="str">
        <f ca="1">IF(B382="","",#REF!)</f>
        <v/>
      </c>
      <c r="I382" s="136" t="str">
        <f ca="1">IF(B382="","",#REF!)</f>
        <v/>
      </c>
      <c r="J382" s="136" t="str">
        <f ca="1">IF(B382="","",#REF!)</f>
        <v/>
      </c>
      <c r="K382" s="136" t="str">
        <f ca="1">IF(B382="","",#REF!)</f>
        <v/>
      </c>
      <c r="L382" s="136" t="str">
        <f ca="1">IF(C382="","",#REF!)</f>
        <v/>
      </c>
    </row>
    <row r="383" spans="1:12">
      <c r="A383" s="112">
        <v>372</v>
      </c>
      <c r="B383" s="134" t="str">
        <f t="shared" ca="1" si="15"/>
        <v/>
      </c>
      <c r="C383" s="109" t="str">
        <f t="shared" ca="1" si="16"/>
        <v/>
      </c>
      <c r="D383" s="101" t="str">
        <f ca="1">IF(ISERROR(OFFSET('HARGA SATUAN'!$D$6,MATCH(C383,'HARGA SATUAN'!$C$7:$C$1492,0),0)),"",OFFSET('HARGA SATUAN'!$D$6,MATCH(C383,'HARGA SATUAN'!$C$7:$C$1492,0),0))</f>
        <v/>
      </c>
      <c r="E383" s="101">
        <f ca="1">IF(B383="+","Unit",IF(ISERROR(OFFSET('HARGA SATUAN'!$E$6,MATCH(C383,'HARGA SATUAN'!$C$7:$C$1492,0),0)),"",OFFSET('HARGA SATUAN'!$E$6,MATCH(C383,'HARGA SATUAN'!$C$7:$C$1492,0),0)))</f>
        <v>0</v>
      </c>
      <c r="F383" s="138" t="str">
        <f t="shared" ca="1" si="17"/>
        <v/>
      </c>
      <c r="G383" s="41">
        <f ca="1">IF(ISERROR(OFFSET('HARGA SATUAN'!$I$6,MATCH(C383,'HARGA SATUAN'!$C$7:$C$1492,0),0)),"",OFFSET('HARGA SATUAN'!$I$6,MATCH(C383,'HARGA SATUAN'!$C$7:$C$1492,0),0))</f>
        <v>0</v>
      </c>
      <c r="H383" s="136" t="str">
        <f ca="1">IF(B383="","",#REF!)</f>
        <v/>
      </c>
      <c r="I383" s="136" t="str">
        <f ca="1">IF(B383="","",#REF!)</f>
        <v/>
      </c>
      <c r="J383" s="136" t="str">
        <f ca="1">IF(B383="","",#REF!)</f>
        <v/>
      </c>
      <c r="K383" s="136" t="str">
        <f ca="1">IF(B383="","",#REF!)</f>
        <v/>
      </c>
      <c r="L383" s="136" t="str">
        <f ca="1">IF(C383="","",#REF!)</f>
        <v/>
      </c>
    </row>
    <row r="384" spans="1:12">
      <c r="A384" s="112">
        <v>373</v>
      </c>
      <c r="B384" s="134" t="str">
        <f t="shared" ca="1" si="15"/>
        <v/>
      </c>
      <c r="C384" s="109" t="str">
        <f t="shared" ca="1" si="16"/>
        <v/>
      </c>
      <c r="D384" s="101" t="str">
        <f ca="1">IF(ISERROR(OFFSET('HARGA SATUAN'!$D$6,MATCH(C384,'HARGA SATUAN'!$C$7:$C$1492,0),0)),"",OFFSET('HARGA SATUAN'!$D$6,MATCH(C384,'HARGA SATUAN'!$C$7:$C$1492,0),0))</f>
        <v/>
      </c>
      <c r="E384" s="101">
        <f ca="1">IF(B384="+","Unit",IF(ISERROR(OFFSET('HARGA SATUAN'!$E$6,MATCH(C384,'HARGA SATUAN'!$C$7:$C$1492,0),0)),"",OFFSET('HARGA SATUAN'!$E$6,MATCH(C384,'HARGA SATUAN'!$C$7:$C$1492,0),0)))</f>
        <v>0</v>
      </c>
      <c r="F384" s="138" t="str">
        <f t="shared" ca="1" si="17"/>
        <v/>
      </c>
      <c r="G384" s="41">
        <f ca="1">IF(ISERROR(OFFSET('HARGA SATUAN'!$I$6,MATCH(C384,'HARGA SATUAN'!$C$7:$C$1492,0),0)),"",OFFSET('HARGA SATUAN'!$I$6,MATCH(C384,'HARGA SATUAN'!$C$7:$C$1492,0),0))</f>
        <v>0</v>
      </c>
      <c r="H384" s="136" t="str">
        <f ca="1">IF(B384="","",#REF!)</f>
        <v/>
      </c>
      <c r="I384" s="136" t="str">
        <f ca="1">IF(B384="","",#REF!)</f>
        <v/>
      </c>
      <c r="J384" s="136" t="str">
        <f ca="1">IF(B384="","",#REF!)</f>
        <v/>
      </c>
      <c r="K384" s="136" t="str">
        <f ca="1">IF(B384="","",#REF!)</f>
        <v/>
      </c>
      <c r="L384" s="136" t="str">
        <f ca="1">IF(C384="","",#REF!)</f>
        <v/>
      </c>
    </row>
    <row r="385" spans="1:12">
      <c r="A385" s="112">
        <v>374</v>
      </c>
      <c r="B385" s="134" t="str">
        <f t="shared" ca="1" si="15"/>
        <v/>
      </c>
      <c r="C385" s="109" t="str">
        <f t="shared" ca="1" si="16"/>
        <v/>
      </c>
      <c r="D385" s="101" t="str">
        <f ca="1">IF(ISERROR(OFFSET('HARGA SATUAN'!$D$6,MATCH(C385,'HARGA SATUAN'!$C$7:$C$1492,0),0)),"",OFFSET('HARGA SATUAN'!$D$6,MATCH(C385,'HARGA SATUAN'!$C$7:$C$1492,0),0))</f>
        <v/>
      </c>
      <c r="E385" s="101">
        <f ca="1">IF(B385="+","Unit",IF(ISERROR(OFFSET('HARGA SATUAN'!$E$6,MATCH(C385,'HARGA SATUAN'!$C$7:$C$1492,0),0)),"",OFFSET('HARGA SATUAN'!$E$6,MATCH(C385,'HARGA SATUAN'!$C$7:$C$1492,0),0)))</f>
        <v>0</v>
      </c>
      <c r="F385" s="138" t="str">
        <f t="shared" ca="1" si="17"/>
        <v/>
      </c>
      <c r="G385" s="41">
        <f ca="1">IF(ISERROR(OFFSET('HARGA SATUAN'!$I$6,MATCH(C385,'HARGA SATUAN'!$C$7:$C$1492,0),0)),"",OFFSET('HARGA SATUAN'!$I$6,MATCH(C385,'HARGA SATUAN'!$C$7:$C$1492,0),0))</f>
        <v>0</v>
      </c>
      <c r="H385" s="136" t="str">
        <f ca="1">IF(B385="","",#REF!)</f>
        <v/>
      </c>
      <c r="I385" s="136" t="str">
        <f ca="1">IF(B385="","",#REF!)</f>
        <v/>
      </c>
      <c r="J385" s="136" t="str">
        <f ca="1">IF(B385="","",#REF!)</f>
        <v/>
      </c>
      <c r="K385" s="136" t="str">
        <f ca="1">IF(B385="","",#REF!)</f>
        <v/>
      </c>
      <c r="L385" s="136" t="str">
        <f ca="1">IF(C385="","",#REF!)</f>
        <v/>
      </c>
    </row>
    <row r="386" spans="1:12">
      <c r="A386" s="112">
        <v>375</v>
      </c>
      <c r="B386" s="134" t="str">
        <f t="shared" ca="1" si="15"/>
        <v/>
      </c>
      <c r="C386" s="109" t="str">
        <f t="shared" ca="1" si="16"/>
        <v/>
      </c>
      <c r="D386" s="101" t="str">
        <f ca="1">IF(ISERROR(OFFSET('HARGA SATUAN'!$D$6,MATCH(C386,'HARGA SATUAN'!$C$7:$C$1492,0),0)),"",OFFSET('HARGA SATUAN'!$D$6,MATCH(C386,'HARGA SATUAN'!$C$7:$C$1492,0),0))</f>
        <v/>
      </c>
      <c r="E386" s="101">
        <f ca="1">IF(B386="+","Unit",IF(ISERROR(OFFSET('HARGA SATUAN'!$E$6,MATCH(C386,'HARGA SATUAN'!$C$7:$C$1492,0),0)),"",OFFSET('HARGA SATUAN'!$E$6,MATCH(C386,'HARGA SATUAN'!$C$7:$C$1492,0),0)))</f>
        <v>0</v>
      </c>
      <c r="F386" s="138" t="str">
        <f t="shared" ca="1" si="17"/>
        <v/>
      </c>
      <c r="G386" s="41">
        <f ca="1">IF(ISERROR(OFFSET('HARGA SATUAN'!$I$6,MATCH(C386,'HARGA SATUAN'!$C$7:$C$1492,0),0)),"",OFFSET('HARGA SATUAN'!$I$6,MATCH(C386,'HARGA SATUAN'!$C$7:$C$1492,0),0))</f>
        <v>0</v>
      </c>
      <c r="H386" s="136" t="str">
        <f ca="1">IF(B386="","",#REF!)</f>
        <v/>
      </c>
      <c r="I386" s="136" t="str">
        <f ca="1">IF(B386="","",#REF!)</f>
        <v/>
      </c>
      <c r="J386" s="136" t="str">
        <f ca="1">IF(B386="","",#REF!)</f>
        <v/>
      </c>
      <c r="K386" s="136" t="str">
        <f ca="1">IF(B386="","",#REF!)</f>
        <v/>
      </c>
      <c r="L386" s="136" t="str">
        <f ca="1">IF(C386="","",#REF!)</f>
        <v/>
      </c>
    </row>
    <row r="387" spans="1:12">
      <c r="A387" s="112">
        <v>376</v>
      </c>
      <c r="B387" s="134" t="str">
        <f t="shared" ca="1" si="15"/>
        <v/>
      </c>
      <c r="C387" s="109" t="str">
        <f t="shared" ca="1" si="16"/>
        <v/>
      </c>
      <c r="D387" s="101" t="str">
        <f ca="1">IF(ISERROR(OFFSET('HARGA SATUAN'!$D$6,MATCH(C387,'HARGA SATUAN'!$C$7:$C$1492,0),0)),"",OFFSET('HARGA SATUAN'!$D$6,MATCH(C387,'HARGA SATUAN'!$C$7:$C$1492,0),0))</f>
        <v/>
      </c>
      <c r="E387" s="101">
        <f ca="1">IF(B387="+","Unit",IF(ISERROR(OFFSET('HARGA SATUAN'!$E$6,MATCH(C387,'HARGA SATUAN'!$C$7:$C$1492,0),0)),"",OFFSET('HARGA SATUAN'!$E$6,MATCH(C387,'HARGA SATUAN'!$C$7:$C$1492,0),0)))</f>
        <v>0</v>
      </c>
      <c r="F387" s="138" t="str">
        <f t="shared" ca="1" si="17"/>
        <v/>
      </c>
      <c r="G387" s="41">
        <f ca="1">IF(ISERROR(OFFSET('HARGA SATUAN'!$I$6,MATCH(C387,'HARGA SATUAN'!$C$7:$C$1492,0),0)),"",OFFSET('HARGA SATUAN'!$I$6,MATCH(C387,'HARGA SATUAN'!$C$7:$C$1492,0),0))</f>
        <v>0</v>
      </c>
      <c r="H387" s="136" t="str">
        <f ca="1">IF(B387="","",#REF!)</f>
        <v/>
      </c>
      <c r="I387" s="136" t="str">
        <f ca="1">IF(B387="","",#REF!)</f>
        <v/>
      </c>
      <c r="J387" s="136" t="str">
        <f ca="1">IF(B387="","",#REF!)</f>
        <v/>
      </c>
      <c r="K387" s="136" t="str">
        <f ca="1">IF(B387="","",#REF!)</f>
        <v/>
      </c>
      <c r="L387" s="136" t="str">
        <f ca="1">IF(C387="","",#REF!)</f>
        <v/>
      </c>
    </row>
    <row r="388" spans="1:12">
      <c r="A388" s="112">
        <v>377</v>
      </c>
      <c r="B388" s="134" t="str">
        <f t="shared" ca="1" si="15"/>
        <v/>
      </c>
      <c r="C388" s="109" t="str">
        <f t="shared" ca="1" si="16"/>
        <v/>
      </c>
      <c r="D388" s="101" t="str">
        <f ca="1">IF(ISERROR(OFFSET('HARGA SATUAN'!$D$6,MATCH(C388,'HARGA SATUAN'!$C$7:$C$1492,0),0)),"",OFFSET('HARGA SATUAN'!$D$6,MATCH(C388,'HARGA SATUAN'!$C$7:$C$1492,0),0))</f>
        <v/>
      </c>
      <c r="E388" s="101">
        <f ca="1">IF(B388="+","Unit",IF(ISERROR(OFFSET('HARGA SATUAN'!$E$6,MATCH(C388,'HARGA SATUAN'!$C$7:$C$1492,0),0)),"",OFFSET('HARGA SATUAN'!$E$6,MATCH(C388,'HARGA SATUAN'!$C$7:$C$1492,0),0)))</f>
        <v>0</v>
      </c>
      <c r="F388" s="138" t="str">
        <f t="shared" ca="1" si="17"/>
        <v/>
      </c>
      <c r="G388" s="41">
        <f ca="1">IF(ISERROR(OFFSET('HARGA SATUAN'!$I$6,MATCH(C388,'HARGA SATUAN'!$C$7:$C$1492,0),0)),"",OFFSET('HARGA SATUAN'!$I$6,MATCH(C388,'HARGA SATUAN'!$C$7:$C$1492,0),0))</f>
        <v>0</v>
      </c>
      <c r="H388" s="136" t="str">
        <f ca="1">IF(B388="","",#REF!)</f>
        <v/>
      </c>
      <c r="I388" s="136" t="str">
        <f ca="1">IF(B388="","",#REF!)</f>
        <v/>
      </c>
      <c r="J388" s="136" t="str">
        <f ca="1">IF(B388="","",#REF!)</f>
        <v/>
      </c>
      <c r="K388" s="136" t="str">
        <f ca="1">IF(B388="","",#REF!)</f>
        <v/>
      </c>
      <c r="L388" s="136" t="str">
        <f ca="1">IF(C388="","",#REF!)</f>
        <v/>
      </c>
    </row>
    <row r="389" spans="1:12">
      <c r="A389" s="112">
        <v>378</v>
      </c>
      <c r="B389" s="134" t="str">
        <f t="shared" ca="1" si="15"/>
        <v/>
      </c>
      <c r="C389" s="109" t="str">
        <f t="shared" ca="1" si="16"/>
        <v/>
      </c>
      <c r="D389" s="101" t="str">
        <f ca="1">IF(ISERROR(OFFSET('HARGA SATUAN'!$D$6,MATCH(C389,'HARGA SATUAN'!$C$7:$C$1492,0),0)),"",OFFSET('HARGA SATUAN'!$D$6,MATCH(C389,'HARGA SATUAN'!$C$7:$C$1492,0),0))</f>
        <v/>
      </c>
      <c r="E389" s="101">
        <f ca="1">IF(B389="+","Unit",IF(ISERROR(OFFSET('HARGA SATUAN'!$E$6,MATCH(C389,'HARGA SATUAN'!$C$7:$C$1492,0),0)),"",OFFSET('HARGA SATUAN'!$E$6,MATCH(C389,'HARGA SATUAN'!$C$7:$C$1492,0),0)))</f>
        <v>0</v>
      </c>
      <c r="F389" s="138" t="str">
        <f t="shared" ca="1" si="17"/>
        <v/>
      </c>
      <c r="G389" s="41">
        <f ca="1">IF(ISERROR(OFFSET('HARGA SATUAN'!$I$6,MATCH(C389,'HARGA SATUAN'!$C$7:$C$1492,0),0)),"",OFFSET('HARGA SATUAN'!$I$6,MATCH(C389,'HARGA SATUAN'!$C$7:$C$1492,0),0))</f>
        <v>0</v>
      </c>
      <c r="H389" s="136" t="str">
        <f ca="1">IF(B389="","",#REF!)</f>
        <v/>
      </c>
      <c r="I389" s="136" t="str">
        <f ca="1">IF(B389="","",#REF!)</f>
        <v/>
      </c>
      <c r="J389" s="136" t="str">
        <f ca="1">IF(B389="","",#REF!)</f>
        <v/>
      </c>
      <c r="K389" s="136" t="str">
        <f ca="1">IF(B389="","",#REF!)</f>
        <v/>
      </c>
      <c r="L389" s="136" t="str">
        <f ca="1">IF(C389="","",#REF!)</f>
        <v/>
      </c>
    </row>
    <row r="390" spans="1:12">
      <c r="A390" s="112">
        <v>379</v>
      </c>
      <c r="B390" s="134" t="str">
        <f t="shared" ca="1" si="15"/>
        <v/>
      </c>
      <c r="C390" s="109" t="str">
        <f t="shared" ca="1" si="16"/>
        <v/>
      </c>
      <c r="D390" s="101" t="str">
        <f ca="1">IF(ISERROR(OFFSET('HARGA SATUAN'!$D$6,MATCH(C390,'HARGA SATUAN'!$C$7:$C$1492,0),0)),"",OFFSET('HARGA SATUAN'!$D$6,MATCH(C390,'HARGA SATUAN'!$C$7:$C$1492,0),0))</f>
        <v/>
      </c>
      <c r="E390" s="101">
        <f ca="1">IF(B390="+","Unit",IF(ISERROR(OFFSET('HARGA SATUAN'!$E$6,MATCH(C390,'HARGA SATUAN'!$C$7:$C$1492,0),0)),"",OFFSET('HARGA SATUAN'!$E$6,MATCH(C390,'HARGA SATUAN'!$C$7:$C$1492,0),0)))</f>
        <v>0</v>
      </c>
      <c r="F390" s="138" t="str">
        <f t="shared" ca="1" si="17"/>
        <v/>
      </c>
      <c r="G390" s="41">
        <f ca="1">IF(ISERROR(OFFSET('HARGA SATUAN'!$I$6,MATCH(C390,'HARGA SATUAN'!$C$7:$C$1492,0),0)),"",OFFSET('HARGA SATUAN'!$I$6,MATCH(C390,'HARGA SATUAN'!$C$7:$C$1492,0),0))</f>
        <v>0</v>
      </c>
      <c r="H390" s="136" t="str">
        <f ca="1">IF(B390="","",#REF!)</f>
        <v/>
      </c>
      <c r="I390" s="136" t="str">
        <f ca="1">IF(B390="","",#REF!)</f>
        <v/>
      </c>
      <c r="J390" s="136" t="str">
        <f ca="1">IF(B390="","",#REF!)</f>
        <v/>
      </c>
      <c r="K390" s="136" t="str">
        <f ca="1">IF(B390="","",#REF!)</f>
        <v/>
      </c>
      <c r="L390" s="136" t="str">
        <f ca="1">IF(C390="","",#REF!)</f>
        <v/>
      </c>
    </row>
    <row r="391" spans="1:12">
      <c r="A391" s="112">
        <v>380</v>
      </c>
      <c r="B391" s="134" t="str">
        <f t="shared" ca="1" si="15"/>
        <v/>
      </c>
      <c r="C391" s="109" t="str">
        <f t="shared" ca="1" si="16"/>
        <v/>
      </c>
      <c r="D391" s="101" t="str">
        <f ca="1">IF(ISERROR(OFFSET('HARGA SATUAN'!$D$6,MATCH(C391,'HARGA SATUAN'!$C$7:$C$1492,0),0)),"",OFFSET('HARGA SATUAN'!$D$6,MATCH(C391,'HARGA SATUAN'!$C$7:$C$1492,0),0))</f>
        <v/>
      </c>
      <c r="E391" s="101">
        <f ca="1">IF(B391="+","Unit",IF(ISERROR(OFFSET('HARGA SATUAN'!$E$6,MATCH(C391,'HARGA SATUAN'!$C$7:$C$1492,0),0)),"",OFFSET('HARGA SATUAN'!$E$6,MATCH(C391,'HARGA SATUAN'!$C$7:$C$1492,0),0)))</f>
        <v>0</v>
      </c>
      <c r="F391" s="138" t="str">
        <f t="shared" ca="1" si="17"/>
        <v/>
      </c>
      <c r="G391" s="41">
        <f ca="1">IF(ISERROR(OFFSET('HARGA SATUAN'!$I$6,MATCH(C391,'HARGA SATUAN'!$C$7:$C$1492,0),0)),"",OFFSET('HARGA SATUAN'!$I$6,MATCH(C391,'HARGA SATUAN'!$C$7:$C$1492,0),0))</f>
        <v>0</v>
      </c>
      <c r="H391" s="136" t="str">
        <f ca="1">IF(B391="","",#REF!)</f>
        <v/>
      </c>
      <c r="I391" s="136" t="str">
        <f ca="1">IF(B391="","",#REF!)</f>
        <v/>
      </c>
      <c r="J391" s="136" t="str">
        <f ca="1">IF(B391="","",#REF!)</f>
        <v/>
      </c>
      <c r="K391" s="136" t="str">
        <f ca="1">IF(B391="","",#REF!)</f>
        <v/>
      </c>
      <c r="L391" s="136" t="str">
        <f ca="1">IF(C391="","",#REF!)</f>
        <v/>
      </c>
    </row>
    <row r="392" spans="1:12">
      <c r="A392" s="112">
        <v>381</v>
      </c>
      <c r="B392" s="134" t="str">
        <f t="shared" ca="1" si="15"/>
        <v/>
      </c>
      <c r="C392" s="109" t="str">
        <f t="shared" ca="1" si="16"/>
        <v/>
      </c>
      <c r="D392" s="101" t="str">
        <f ca="1">IF(ISERROR(OFFSET('HARGA SATUAN'!$D$6,MATCH(C392,'HARGA SATUAN'!$C$7:$C$1492,0),0)),"",OFFSET('HARGA SATUAN'!$D$6,MATCH(C392,'HARGA SATUAN'!$C$7:$C$1492,0),0))</f>
        <v/>
      </c>
      <c r="E392" s="101">
        <f ca="1">IF(B392="+","Unit",IF(ISERROR(OFFSET('HARGA SATUAN'!$E$6,MATCH(C392,'HARGA SATUAN'!$C$7:$C$1492,0),0)),"",OFFSET('HARGA SATUAN'!$E$6,MATCH(C392,'HARGA SATUAN'!$C$7:$C$1492,0),0)))</f>
        <v>0</v>
      </c>
      <c r="F392" s="138" t="str">
        <f t="shared" ca="1" si="17"/>
        <v/>
      </c>
      <c r="G392" s="41">
        <f ca="1">IF(ISERROR(OFFSET('HARGA SATUAN'!$I$6,MATCH(C392,'HARGA SATUAN'!$C$7:$C$1492,0),0)),"",OFFSET('HARGA SATUAN'!$I$6,MATCH(C392,'HARGA SATUAN'!$C$7:$C$1492,0),0))</f>
        <v>0</v>
      </c>
      <c r="H392" s="136" t="str">
        <f ca="1">IF(B392="","",#REF!)</f>
        <v/>
      </c>
      <c r="I392" s="136" t="str">
        <f ca="1">IF(B392="","",#REF!)</f>
        <v/>
      </c>
      <c r="J392" s="136" t="str">
        <f ca="1">IF(B392="","",#REF!)</f>
        <v/>
      </c>
      <c r="K392" s="136" t="str">
        <f ca="1">IF(B392="","",#REF!)</f>
        <v/>
      </c>
      <c r="L392" s="136" t="str">
        <f ca="1">IF(C392="","",#REF!)</f>
        <v/>
      </c>
    </row>
    <row r="393" spans="1:12">
      <c r="A393" s="112">
        <v>382</v>
      </c>
      <c r="B393" s="134" t="str">
        <f t="shared" ca="1" si="15"/>
        <v/>
      </c>
      <c r="C393" s="109" t="str">
        <f t="shared" ca="1" si="16"/>
        <v/>
      </c>
      <c r="D393" s="101" t="str">
        <f ca="1">IF(ISERROR(OFFSET('HARGA SATUAN'!$D$6,MATCH(C393,'HARGA SATUAN'!$C$7:$C$1492,0),0)),"",OFFSET('HARGA SATUAN'!$D$6,MATCH(C393,'HARGA SATUAN'!$C$7:$C$1492,0),0))</f>
        <v/>
      </c>
      <c r="E393" s="101">
        <f ca="1">IF(B393="+","Unit",IF(ISERROR(OFFSET('HARGA SATUAN'!$E$6,MATCH(C393,'HARGA SATUAN'!$C$7:$C$1492,0),0)),"",OFFSET('HARGA SATUAN'!$E$6,MATCH(C393,'HARGA SATUAN'!$C$7:$C$1492,0),0)))</f>
        <v>0</v>
      </c>
      <c r="F393" s="138" t="str">
        <f t="shared" ca="1" si="17"/>
        <v/>
      </c>
      <c r="G393" s="41">
        <f ca="1">IF(ISERROR(OFFSET('HARGA SATUAN'!$I$6,MATCH(C393,'HARGA SATUAN'!$C$7:$C$1492,0),0)),"",OFFSET('HARGA SATUAN'!$I$6,MATCH(C393,'HARGA SATUAN'!$C$7:$C$1492,0),0))</f>
        <v>0</v>
      </c>
      <c r="H393" s="136" t="str">
        <f ca="1">IF(B393="","",#REF!)</f>
        <v/>
      </c>
      <c r="I393" s="136" t="str">
        <f ca="1">IF(B393="","",#REF!)</f>
        <v/>
      </c>
      <c r="J393" s="136" t="str">
        <f ca="1">IF(B393="","",#REF!)</f>
        <v/>
      </c>
      <c r="K393" s="136" t="str">
        <f ca="1">IF(B393="","",#REF!)</f>
        <v/>
      </c>
      <c r="L393" s="136" t="str">
        <f ca="1">IF(C393="","",#REF!)</f>
        <v/>
      </c>
    </row>
    <row r="394" spans="1:12">
      <c r="A394" s="112">
        <v>383</v>
      </c>
      <c r="B394" s="134" t="str">
        <f t="shared" ca="1" si="15"/>
        <v/>
      </c>
      <c r="C394" s="109" t="str">
        <f t="shared" ca="1" si="16"/>
        <v/>
      </c>
      <c r="D394" s="101" t="str">
        <f ca="1">IF(ISERROR(OFFSET('HARGA SATUAN'!$D$6,MATCH(C394,'HARGA SATUAN'!$C$7:$C$1492,0),0)),"",OFFSET('HARGA SATUAN'!$D$6,MATCH(C394,'HARGA SATUAN'!$C$7:$C$1492,0),0))</f>
        <v/>
      </c>
      <c r="E394" s="101">
        <f ca="1">IF(B394="+","Unit",IF(ISERROR(OFFSET('HARGA SATUAN'!$E$6,MATCH(C394,'HARGA SATUAN'!$C$7:$C$1492,0),0)),"",OFFSET('HARGA SATUAN'!$E$6,MATCH(C394,'HARGA SATUAN'!$C$7:$C$1492,0),0)))</f>
        <v>0</v>
      </c>
      <c r="F394" s="138" t="str">
        <f t="shared" ca="1" si="17"/>
        <v/>
      </c>
      <c r="G394" s="41">
        <f ca="1">IF(ISERROR(OFFSET('HARGA SATUAN'!$I$6,MATCH(C394,'HARGA SATUAN'!$C$7:$C$1492,0),0)),"",OFFSET('HARGA SATUAN'!$I$6,MATCH(C394,'HARGA SATUAN'!$C$7:$C$1492,0),0))</f>
        <v>0</v>
      </c>
      <c r="H394" s="136" t="str">
        <f ca="1">IF(B394="","",#REF!)</f>
        <v/>
      </c>
      <c r="I394" s="136" t="str">
        <f ca="1">IF(B394="","",#REF!)</f>
        <v/>
      </c>
      <c r="J394" s="136" t="str">
        <f ca="1">IF(B394="","",#REF!)</f>
        <v/>
      </c>
      <c r="K394" s="136" t="str">
        <f ca="1">IF(B394="","",#REF!)</f>
        <v/>
      </c>
      <c r="L394" s="136" t="str">
        <f ca="1">IF(C394="","",#REF!)</f>
        <v/>
      </c>
    </row>
    <row r="395" spans="1:12">
      <c r="A395" s="112">
        <v>384</v>
      </c>
      <c r="B395" s="134" t="str">
        <f t="shared" ca="1" si="15"/>
        <v/>
      </c>
      <c r="C395" s="109" t="str">
        <f t="shared" ca="1" si="16"/>
        <v/>
      </c>
      <c r="D395" s="101" t="str">
        <f ca="1">IF(ISERROR(OFFSET('HARGA SATUAN'!$D$6,MATCH(C395,'HARGA SATUAN'!$C$7:$C$1492,0),0)),"",OFFSET('HARGA SATUAN'!$D$6,MATCH(C395,'HARGA SATUAN'!$C$7:$C$1492,0),0))</f>
        <v/>
      </c>
      <c r="E395" s="101">
        <f ca="1">IF(B395="+","Unit",IF(ISERROR(OFFSET('HARGA SATUAN'!$E$6,MATCH(C395,'HARGA SATUAN'!$C$7:$C$1492,0),0)),"",OFFSET('HARGA SATUAN'!$E$6,MATCH(C395,'HARGA SATUAN'!$C$7:$C$1492,0),0)))</f>
        <v>0</v>
      </c>
      <c r="F395" s="138" t="str">
        <f t="shared" ca="1" si="17"/>
        <v/>
      </c>
      <c r="G395" s="41">
        <f ca="1">IF(ISERROR(OFFSET('HARGA SATUAN'!$I$6,MATCH(C395,'HARGA SATUAN'!$C$7:$C$1492,0),0)),"",OFFSET('HARGA SATUAN'!$I$6,MATCH(C395,'HARGA SATUAN'!$C$7:$C$1492,0),0))</f>
        <v>0</v>
      </c>
      <c r="H395" s="136" t="str">
        <f ca="1">IF(B395="","",#REF!)</f>
        <v/>
      </c>
      <c r="I395" s="136" t="str">
        <f ca="1">IF(B395="","",#REF!)</f>
        <v/>
      </c>
      <c r="J395" s="136" t="str">
        <f ca="1">IF(B395="","",#REF!)</f>
        <v/>
      </c>
      <c r="K395" s="136" t="str">
        <f ca="1">IF(B395="","",#REF!)</f>
        <v/>
      </c>
      <c r="L395" s="136" t="str">
        <f ca="1">IF(C395="","",#REF!)</f>
        <v/>
      </c>
    </row>
    <row r="396" spans="1:12">
      <c r="A396" s="112">
        <v>385</v>
      </c>
      <c r="B396" s="134" t="str">
        <f t="shared" ca="1" si="15"/>
        <v/>
      </c>
      <c r="C396" s="109" t="str">
        <f t="shared" ca="1" si="16"/>
        <v/>
      </c>
      <c r="D396" s="101" t="str">
        <f ca="1">IF(ISERROR(OFFSET('HARGA SATUAN'!$D$6,MATCH(C396,'HARGA SATUAN'!$C$7:$C$1492,0),0)),"",OFFSET('HARGA SATUAN'!$D$6,MATCH(C396,'HARGA SATUAN'!$C$7:$C$1492,0),0))</f>
        <v/>
      </c>
      <c r="E396" s="101">
        <f ca="1">IF(B396="+","Unit",IF(ISERROR(OFFSET('HARGA SATUAN'!$E$6,MATCH(C396,'HARGA SATUAN'!$C$7:$C$1492,0),0)),"",OFFSET('HARGA SATUAN'!$E$6,MATCH(C396,'HARGA SATUAN'!$C$7:$C$1492,0),0)))</f>
        <v>0</v>
      </c>
      <c r="F396" s="138" t="str">
        <f t="shared" ca="1" si="17"/>
        <v/>
      </c>
      <c r="G396" s="41">
        <f ca="1">IF(ISERROR(OFFSET('HARGA SATUAN'!$I$6,MATCH(C396,'HARGA SATUAN'!$C$7:$C$1492,0),0)),"",OFFSET('HARGA SATUAN'!$I$6,MATCH(C396,'HARGA SATUAN'!$C$7:$C$1492,0),0))</f>
        <v>0</v>
      </c>
      <c r="H396" s="136" t="str">
        <f ca="1">IF(B396="","",#REF!)</f>
        <v/>
      </c>
      <c r="I396" s="136" t="str">
        <f ca="1">IF(B396="","",#REF!)</f>
        <v/>
      </c>
      <c r="J396" s="136" t="str">
        <f ca="1">IF(B396="","",#REF!)</f>
        <v/>
      </c>
      <c r="K396" s="136" t="str">
        <f ca="1">IF(B396="","",#REF!)</f>
        <v/>
      </c>
      <c r="L396" s="136" t="str">
        <f ca="1">IF(C396="","",#REF!)</f>
        <v/>
      </c>
    </row>
    <row r="397" spans="1:12">
      <c r="A397" s="112">
        <v>386</v>
      </c>
      <c r="B397" s="134" t="str">
        <f t="shared" ref="B397:B460" ca="1" si="18">IF(C397="","",A397)</f>
        <v/>
      </c>
      <c r="C397" s="109" t="str">
        <f t="shared" ref="C397:C460" ca="1" si="19">IF(ISERROR(OFFSET($C$713,MATCH(A397,$F$714:$F$1320,0),0)),"",OFFSET($C$713,MATCH(A397,$F$714:$F$1320,0),0))</f>
        <v/>
      </c>
      <c r="D397" s="101" t="str">
        <f ca="1">IF(ISERROR(OFFSET('HARGA SATUAN'!$D$6,MATCH(C397,'HARGA SATUAN'!$C$7:$C$1492,0),0)),"",OFFSET('HARGA SATUAN'!$D$6,MATCH(C397,'HARGA SATUAN'!$C$7:$C$1492,0),0))</f>
        <v/>
      </c>
      <c r="E397" s="101">
        <f ca="1">IF(B397="+","Unit",IF(ISERROR(OFFSET('HARGA SATUAN'!$E$6,MATCH(C397,'HARGA SATUAN'!$C$7:$C$1492,0),0)),"",OFFSET('HARGA SATUAN'!$E$6,MATCH(C397,'HARGA SATUAN'!$C$7:$C$1492,0),0)))</f>
        <v>0</v>
      </c>
      <c r="F397" s="138" t="str">
        <f t="shared" ref="F397:F460" ca="1" si="20">IF(ISERROR(OFFSET($D$713,MATCH(A397,$F$714:$F$1320,0),0)),"",OFFSET($D$713,MATCH(A397,$F$714:$F$1320,0),0))</f>
        <v/>
      </c>
      <c r="G397" s="41">
        <f ca="1">IF(ISERROR(OFFSET('HARGA SATUAN'!$I$6,MATCH(C397,'HARGA SATUAN'!$C$7:$C$1492,0),0)),"",OFFSET('HARGA SATUAN'!$I$6,MATCH(C397,'HARGA SATUAN'!$C$7:$C$1492,0),0))</f>
        <v>0</v>
      </c>
      <c r="H397" s="136" t="str">
        <f ca="1">IF(B397="","",#REF!)</f>
        <v/>
      </c>
      <c r="I397" s="136" t="str">
        <f ca="1">IF(B397="","",#REF!)</f>
        <v/>
      </c>
      <c r="J397" s="136" t="str">
        <f ca="1">IF(B397="","",#REF!)</f>
        <v/>
      </c>
      <c r="K397" s="136" t="str">
        <f ca="1">IF(B397="","",#REF!)</f>
        <v/>
      </c>
      <c r="L397" s="136" t="str">
        <f ca="1">IF(C397="","",#REF!)</f>
        <v/>
      </c>
    </row>
    <row r="398" spans="1:12">
      <c r="A398" s="112">
        <v>387</v>
      </c>
      <c r="B398" s="134" t="str">
        <f t="shared" ca="1" si="18"/>
        <v/>
      </c>
      <c r="C398" s="109" t="str">
        <f t="shared" ca="1" si="19"/>
        <v/>
      </c>
      <c r="D398" s="101" t="str">
        <f ca="1">IF(ISERROR(OFFSET('HARGA SATUAN'!$D$6,MATCH(C398,'HARGA SATUAN'!$C$7:$C$1492,0),0)),"",OFFSET('HARGA SATUAN'!$D$6,MATCH(C398,'HARGA SATUAN'!$C$7:$C$1492,0),0))</f>
        <v/>
      </c>
      <c r="E398" s="101">
        <f ca="1">IF(B398="+","Unit",IF(ISERROR(OFFSET('HARGA SATUAN'!$E$6,MATCH(C398,'HARGA SATUAN'!$C$7:$C$1492,0),0)),"",OFFSET('HARGA SATUAN'!$E$6,MATCH(C398,'HARGA SATUAN'!$C$7:$C$1492,0),0)))</f>
        <v>0</v>
      </c>
      <c r="F398" s="138" t="str">
        <f t="shared" ca="1" si="20"/>
        <v/>
      </c>
      <c r="G398" s="41">
        <f ca="1">IF(ISERROR(OFFSET('HARGA SATUAN'!$I$6,MATCH(C398,'HARGA SATUAN'!$C$7:$C$1492,0),0)),"",OFFSET('HARGA SATUAN'!$I$6,MATCH(C398,'HARGA SATUAN'!$C$7:$C$1492,0),0))</f>
        <v>0</v>
      </c>
      <c r="H398" s="136" t="str">
        <f ca="1">IF(B398="","",#REF!)</f>
        <v/>
      </c>
      <c r="I398" s="136" t="str">
        <f ca="1">IF(B398="","",#REF!)</f>
        <v/>
      </c>
      <c r="J398" s="136" t="str">
        <f ca="1">IF(B398="","",#REF!)</f>
        <v/>
      </c>
      <c r="K398" s="136" t="str">
        <f ca="1">IF(B398="","",#REF!)</f>
        <v/>
      </c>
      <c r="L398" s="136" t="str">
        <f ca="1">IF(C398="","",#REF!)</f>
        <v/>
      </c>
    </row>
    <row r="399" spans="1:12">
      <c r="A399" s="112">
        <v>388</v>
      </c>
      <c r="B399" s="134" t="str">
        <f t="shared" ca="1" si="18"/>
        <v/>
      </c>
      <c r="C399" s="109" t="str">
        <f t="shared" ca="1" si="19"/>
        <v/>
      </c>
      <c r="D399" s="101" t="str">
        <f ca="1">IF(ISERROR(OFFSET('HARGA SATUAN'!$D$6,MATCH(C399,'HARGA SATUAN'!$C$7:$C$1492,0),0)),"",OFFSET('HARGA SATUAN'!$D$6,MATCH(C399,'HARGA SATUAN'!$C$7:$C$1492,0),0))</f>
        <v/>
      </c>
      <c r="E399" s="101">
        <f ca="1">IF(B399="+","Unit",IF(ISERROR(OFFSET('HARGA SATUAN'!$E$6,MATCH(C399,'HARGA SATUAN'!$C$7:$C$1492,0),0)),"",OFFSET('HARGA SATUAN'!$E$6,MATCH(C399,'HARGA SATUAN'!$C$7:$C$1492,0),0)))</f>
        <v>0</v>
      </c>
      <c r="F399" s="138" t="str">
        <f t="shared" ca="1" si="20"/>
        <v/>
      </c>
      <c r="G399" s="41">
        <f ca="1">IF(ISERROR(OFFSET('HARGA SATUAN'!$I$6,MATCH(C399,'HARGA SATUAN'!$C$7:$C$1492,0),0)),"",OFFSET('HARGA SATUAN'!$I$6,MATCH(C399,'HARGA SATUAN'!$C$7:$C$1492,0),0))</f>
        <v>0</v>
      </c>
      <c r="H399" s="136" t="str">
        <f ca="1">IF(B399="","",#REF!)</f>
        <v/>
      </c>
      <c r="I399" s="136" t="str">
        <f ca="1">IF(B399="","",#REF!)</f>
        <v/>
      </c>
      <c r="J399" s="136" t="str">
        <f ca="1">IF(B399="","",#REF!)</f>
        <v/>
      </c>
      <c r="K399" s="136" t="str">
        <f ca="1">IF(B399="","",#REF!)</f>
        <v/>
      </c>
      <c r="L399" s="136" t="str">
        <f ca="1">IF(C399="","",#REF!)</f>
        <v/>
      </c>
    </row>
    <row r="400" spans="1:12">
      <c r="A400" s="112">
        <v>389</v>
      </c>
      <c r="B400" s="134" t="str">
        <f t="shared" ca="1" si="18"/>
        <v/>
      </c>
      <c r="C400" s="109" t="str">
        <f t="shared" ca="1" si="19"/>
        <v/>
      </c>
      <c r="D400" s="101" t="str">
        <f ca="1">IF(ISERROR(OFFSET('HARGA SATUAN'!$D$6,MATCH(C400,'HARGA SATUAN'!$C$7:$C$1492,0),0)),"",OFFSET('HARGA SATUAN'!$D$6,MATCH(C400,'HARGA SATUAN'!$C$7:$C$1492,0),0))</f>
        <v/>
      </c>
      <c r="E400" s="101">
        <f ca="1">IF(B400="+","Unit",IF(ISERROR(OFFSET('HARGA SATUAN'!$E$6,MATCH(C400,'HARGA SATUAN'!$C$7:$C$1492,0),0)),"",OFFSET('HARGA SATUAN'!$E$6,MATCH(C400,'HARGA SATUAN'!$C$7:$C$1492,0),0)))</f>
        <v>0</v>
      </c>
      <c r="F400" s="138" t="str">
        <f t="shared" ca="1" si="20"/>
        <v/>
      </c>
      <c r="G400" s="41">
        <f ca="1">IF(ISERROR(OFFSET('HARGA SATUAN'!$I$6,MATCH(C400,'HARGA SATUAN'!$C$7:$C$1492,0),0)),"",OFFSET('HARGA SATUAN'!$I$6,MATCH(C400,'HARGA SATUAN'!$C$7:$C$1492,0),0))</f>
        <v>0</v>
      </c>
      <c r="H400" s="136" t="str">
        <f ca="1">IF(B400="","",#REF!)</f>
        <v/>
      </c>
      <c r="I400" s="136" t="str">
        <f ca="1">IF(B400="","",#REF!)</f>
        <v/>
      </c>
      <c r="J400" s="136" t="str">
        <f ca="1">IF(B400="","",#REF!)</f>
        <v/>
      </c>
      <c r="K400" s="136" t="str">
        <f ca="1">IF(B400="","",#REF!)</f>
        <v/>
      </c>
      <c r="L400" s="136" t="str">
        <f ca="1">IF(C400="","",#REF!)</f>
        <v/>
      </c>
    </row>
    <row r="401" spans="1:12">
      <c r="A401" s="112">
        <v>390</v>
      </c>
      <c r="B401" s="134" t="str">
        <f t="shared" ca="1" si="18"/>
        <v/>
      </c>
      <c r="C401" s="109" t="str">
        <f t="shared" ca="1" si="19"/>
        <v/>
      </c>
      <c r="D401" s="101" t="str">
        <f ca="1">IF(ISERROR(OFFSET('HARGA SATUAN'!$D$6,MATCH(C401,'HARGA SATUAN'!$C$7:$C$1492,0),0)),"",OFFSET('HARGA SATUAN'!$D$6,MATCH(C401,'HARGA SATUAN'!$C$7:$C$1492,0),0))</f>
        <v/>
      </c>
      <c r="E401" s="101">
        <f ca="1">IF(B401="+","Unit",IF(ISERROR(OFFSET('HARGA SATUAN'!$E$6,MATCH(C401,'HARGA SATUAN'!$C$7:$C$1492,0),0)),"",OFFSET('HARGA SATUAN'!$E$6,MATCH(C401,'HARGA SATUAN'!$C$7:$C$1492,0),0)))</f>
        <v>0</v>
      </c>
      <c r="F401" s="138" t="str">
        <f t="shared" ca="1" si="20"/>
        <v/>
      </c>
      <c r="G401" s="41">
        <f ca="1">IF(ISERROR(OFFSET('HARGA SATUAN'!$I$6,MATCH(C401,'HARGA SATUAN'!$C$7:$C$1492,0),0)),"",OFFSET('HARGA SATUAN'!$I$6,MATCH(C401,'HARGA SATUAN'!$C$7:$C$1492,0),0))</f>
        <v>0</v>
      </c>
      <c r="H401" s="136" t="str">
        <f ca="1">IF(B401="","",#REF!)</f>
        <v/>
      </c>
      <c r="I401" s="136" t="str">
        <f ca="1">IF(B401="","",#REF!)</f>
        <v/>
      </c>
      <c r="J401" s="136" t="str">
        <f ca="1">IF(B401="","",#REF!)</f>
        <v/>
      </c>
      <c r="K401" s="136" t="str">
        <f ca="1">IF(B401="","",#REF!)</f>
        <v/>
      </c>
      <c r="L401" s="136" t="str">
        <f ca="1">IF(C401="","",#REF!)</f>
        <v/>
      </c>
    </row>
    <row r="402" spans="1:12">
      <c r="A402" s="112">
        <v>391</v>
      </c>
      <c r="B402" s="134" t="str">
        <f t="shared" ca="1" si="18"/>
        <v/>
      </c>
      <c r="C402" s="109" t="str">
        <f t="shared" ca="1" si="19"/>
        <v/>
      </c>
      <c r="D402" s="101" t="str">
        <f ca="1">IF(ISERROR(OFFSET('HARGA SATUAN'!$D$6,MATCH(C402,'HARGA SATUAN'!$C$7:$C$1492,0),0)),"",OFFSET('HARGA SATUAN'!$D$6,MATCH(C402,'HARGA SATUAN'!$C$7:$C$1492,0),0))</f>
        <v/>
      </c>
      <c r="E402" s="101">
        <f ca="1">IF(B402="+","Unit",IF(ISERROR(OFFSET('HARGA SATUAN'!$E$6,MATCH(C402,'HARGA SATUAN'!$C$7:$C$1492,0),0)),"",OFFSET('HARGA SATUAN'!$E$6,MATCH(C402,'HARGA SATUAN'!$C$7:$C$1492,0),0)))</f>
        <v>0</v>
      </c>
      <c r="F402" s="138" t="str">
        <f t="shared" ca="1" si="20"/>
        <v/>
      </c>
      <c r="G402" s="41">
        <f ca="1">IF(ISERROR(OFFSET('HARGA SATUAN'!$I$6,MATCH(C402,'HARGA SATUAN'!$C$7:$C$1492,0),0)),"",OFFSET('HARGA SATUAN'!$I$6,MATCH(C402,'HARGA SATUAN'!$C$7:$C$1492,0),0))</f>
        <v>0</v>
      </c>
      <c r="H402" s="136" t="str">
        <f ca="1">IF(B402="","",#REF!)</f>
        <v/>
      </c>
      <c r="I402" s="136" t="str">
        <f ca="1">IF(B402="","",#REF!)</f>
        <v/>
      </c>
      <c r="J402" s="136" t="str">
        <f ca="1">IF(B402="","",#REF!)</f>
        <v/>
      </c>
      <c r="K402" s="136" t="str">
        <f ca="1">IF(B402="","",#REF!)</f>
        <v/>
      </c>
      <c r="L402" s="136" t="str">
        <f ca="1">IF(C402="","",#REF!)</f>
        <v/>
      </c>
    </row>
    <row r="403" spans="1:12">
      <c r="A403" s="112">
        <v>392</v>
      </c>
      <c r="B403" s="134" t="str">
        <f t="shared" ca="1" si="18"/>
        <v/>
      </c>
      <c r="C403" s="109" t="str">
        <f t="shared" ca="1" si="19"/>
        <v/>
      </c>
      <c r="D403" s="101" t="str">
        <f ca="1">IF(ISERROR(OFFSET('HARGA SATUAN'!$D$6,MATCH(C403,'HARGA SATUAN'!$C$7:$C$1492,0),0)),"",OFFSET('HARGA SATUAN'!$D$6,MATCH(C403,'HARGA SATUAN'!$C$7:$C$1492,0),0))</f>
        <v/>
      </c>
      <c r="E403" s="101">
        <f ca="1">IF(B403="+","Unit",IF(ISERROR(OFFSET('HARGA SATUAN'!$E$6,MATCH(C403,'HARGA SATUAN'!$C$7:$C$1492,0),0)),"",OFFSET('HARGA SATUAN'!$E$6,MATCH(C403,'HARGA SATUAN'!$C$7:$C$1492,0),0)))</f>
        <v>0</v>
      </c>
      <c r="F403" s="138" t="str">
        <f t="shared" ca="1" si="20"/>
        <v/>
      </c>
      <c r="G403" s="41">
        <f ca="1">IF(ISERROR(OFFSET('HARGA SATUAN'!$I$6,MATCH(C403,'HARGA SATUAN'!$C$7:$C$1492,0),0)),"",OFFSET('HARGA SATUAN'!$I$6,MATCH(C403,'HARGA SATUAN'!$C$7:$C$1492,0),0))</f>
        <v>0</v>
      </c>
      <c r="H403" s="136" t="str">
        <f ca="1">IF(B403="","",#REF!)</f>
        <v/>
      </c>
      <c r="I403" s="136" t="str">
        <f ca="1">IF(B403="","",#REF!)</f>
        <v/>
      </c>
      <c r="J403" s="136" t="str">
        <f ca="1">IF(B403="","",#REF!)</f>
        <v/>
      </c>
      <c r="K403" s="136" t="str">
        <f ca="1">IF(B403="","",#REF!)</f>
        <v/>
      </c>
      <c r="L403" s="136" t="str">
        <f ca="1">IF(C403="","",#REF!)</f>
        <v/>
      </c>
    </row>
    <row r="404" spans="1:12">
      <c r="A404" s="112">
        <v>393</v>
      </c>
      <c r="B404" s="134" t="str">
        <f t="shared" ca="1" si="18"/>
        <v/>
      </c>
      <c r="C404" s="109" t="str">
        <f t="shared" ca="1" si="19"/>
        <v/>
      </c>
      <c r="D404" s="101" t="str">
        <f ca="1">IF(ISERROR(OFFSET('HARGA SATUAN'!$D$6,MATCH(C404,'HARGA SATUAN'!$C$7:$C$1492,0),0)),"",OFFSET('HARGA SATUAN'!$D$6,MATCH(C404,'HARGA SATUAN'!$C$7:$C$1492,0),0))</f>
        <v/>
      </c>
      <c r="E404" s="101">
        <f ca="1">IF(B404="+","Unit",IF(ISERROR(OFFSET('HARGA SATUAN'!$E$6,MATCH(C404,'HARGA SATUAN'!$C$7:$C$1492,0),0)),"",OFFSET('HARGA SATUAN'!$E$6,MATCH(C404,'HARGA SATUAN'!$C$7:$C$1492,0),0)))</f>
        <v>0</v>
      </c>
      <c r="F404" s="138" t="str">
        <f t="shared" ca="1" si="20"/>
        <v/>
      </c>
      <c r="G404" s="41">
        <f ca="1">IF(ISERROR(OFFSET('HARGA SATUAN'!$I$6,MATCH(C404,'HARGA SATUAN'!$C$7:$C$1492,0),0)),"",OFFSET('HARGA SATUAN'!$I$6,MATCH(C404,'HARGA SATUAN'!$C$7:$C$1492,0),0))</f>
        <v>0</v>
      </c>
      <c r="H404" s="136" t="str">
        <f ca="1">IF(B404="","",#REF!)</f>
        <v/>
      </c>
      <c r="I404" s="136" t="str">
        <f ca="1">IF(B404="","",#REF!)</f>
        <v/>
      </c>
      <c r="J404" s="136" t="str">
        <f ca="1">IF(B404="","",#REF!)</f>
        <v/>
      </c>
      <c r="K404" s="136" t="str">
        <f ca="1">IF(B404="","",#REF!)</f>
        <v/>
      </c>
      <c r="L404" s="136" t="str">
        <f ca="1">IF(C404="","",#REF!)</f>
        <v/>
      </c>
    </row>
    <row r="405" spans="1:12">
      <c r="A405" s="112">
        <v>394</v>
      </c>
      <c r="B405" s="134" t="str">
        <f t="shared" ca="1" si="18"/>
        <v/>
      </c>
      <c r="C405" s="109" t="str">
        <f t="shared" ca="1" si="19"/>
        <v/>
      </c>
      <c r="D405" s="101" t="str">
        <f ca="1">IF(ISERROR(OFFSET('HARGA SATUAN'!$D$6,MATCH(C405,'HARGA SATUAN'!$C$7:$C$1492,0),0)),"",OFFSET('HARGA SATUAN'!$D$6,MATCH(C405,'HARGA SATUAN'!$C$7:$C$1492,0),0))</f>
        <v/>
      </c>
      <c r="E405" s="101">
        <f ca="1">IF(B405="+","Unit",IF(ISERROR(OFFSET('HARGA SATUAN'!$E$6,MATCH(C405,'HARGA SATUAN'!$C$7:$C$1492,0),0)),"",OFFSET('HARGA SATUAN'!$E$6,MATCH(C405,'HARGA SATUAN'!$C$7:$C$1492,0),0)))</f>
        <v>0</v>
      </c>
      <c r="F405" s="138" t="str">
        <f t="shared" ca="1" si="20"/>
        <v/>
      </c>
      <c r="G405" s="41">
        <f ca="1">IF(ISERROR(OFFSET('HARGA SATUAN'!$I$6,MATCH(C405,'HARGA SATUAN'!$C$7:$C$1492,0),0)),"",OFFSET('HARGA SATUAN'!$I$6,MATCH(C405,'HARGA SATUAN'!$C$7:$C$1492,0),0))</f>
        <v>0</v>
      </c>
      <c r="H405" s="136" t="str">
        <f ca="1">IF(B405="","",#REF!)</f>
        <v/>
      </c>
      <c r="I405" s="136" t="str">
        <f ca="1">IF(B405="","",#REF!)</f>
        <v/>
      </c>
      <c r="J405" s="136" t="str">
        <f ca="1">IF(B405="","",#REF!)</f>
        <v/>
      </c>
      <c r="K405" s="136" t="str">
        <f ca="1">IF(B405="","",#REF!)</f>
        <v/>
      </c>
      <c r="L405" s="136" t="str">
        <f ca="1">IF(C405="","",#REF!)</f>
        <v/>
      </c>
    </row>
    <row r="406" spans="1:12">
      <c r="A406" s="112">
        <v>395</v>
      </c>
      <c r="B406" s="134" t="str">
        <f t="shared" ca="1" si="18"/>
        <v/>
      </c>
      <c r="C406" s="109" t="str">
        <f t="shared" ca="1" si="19"/>
        <v/>
      </c>
      <c r="D406" s="101" t="str">
        <f ca="1">IF(ISERROR(OFFSET('HARGA SATUAN'!$D$6,MATCH(C406,'HARGA SATUAN'!$C$7:$C$1492,0),0)),"",OFFSET('HARGA SATUAN'!$D$6,MATCH(C406,'HARGA SATUAN'!$C$7:$C$1492,0),0))</f>
        <v/>
      </c>
      <c r="E406" s="101">
        <f ca="1">IF(B406="+","Unit",IF(ISERROR(OFFSET('HARGA SATUAN'!$E$6,MATCH(C406,'HARGA SATUAN'!$C$7:$C$1492,0),0)),"",OFFSET('HARGA SATUAN'!$E$6,MATCH(C406,'HARGA SATUAN'!$C$7:$C$1492,0),0)))</f>
        <v>0</v>
      </c>
      <c r="F406" s="138" t="str">
        <f t="shared" ca="1" si="20"/>
        <v/>
      </c>
      <c r="G406" s="41">
        <f ca="1">IF(ISERROR(OFFSET('HARGA SATUAN'!$I$6,MATCH(C406,'HARGA SATUAN'!$C$7:$C$1492,0),0)),"",OFFSET('HARGA SATUAN'!$I$6,MATCH(C406,'HARGA SATUAN'!$C$7:$C$1492,0),0))</f>
        <v>0</v>
      </c>
      <c r="H406" s="136" t="str">
        <f ca="1">IF(B406="","",#REF!)</f>
        <v/>
      </c>
      <c r="I406" s="136" t="str">
        <f ca="1">IF(B406="","",#REF!)</f>
        <v/>
      </c>
      <c r="J406" s="136" t="str">
        <f ca="1">IF(B406="","",#REF!)</f>
        <v/>
      </c>
      <c r="K406" s="136" t="str">
        <f ca="1">IF(B406="","",#REF!)</f>
        <v/>
      </c>
      <c r="L406" s="136" t="str">
        <f ca="1">IF(C406="","",#REF!)</f>
        <v/>
      </c>
    </row>
    <row r="407" spans="1:12">
      <c r="A407" s="112">
        <v>396</v>
      </c>
      <c r="B407" s="134" t="str">
        <f t="shared" ca="1" si="18"/>
        <v/>
      </c>
      <c r="C407" s="109" t="str">
        <f t="shared" ca="1" si="19"/>
        <v/>
      </c>
      <c r="D407" s="101" t="str">
        <f ca="1">IF(ISERROR(OFFSET('HARGA SATUAN'!$D$6,MATCH(C407,'HARGA SATUAN'!$C$7:$C$1492,0),0)),"",OFFSET('HARGA SATUAN'!$D$6,MATCH(C407,'HARGA SATUAN'!$C$7:$C$1492,0),0))</f>
        <v/>
      </c>
      <c r="E407" s="101">
        <f ca="1">IF(B407="+","Unit",IF(ISERROR(OFFSET('HARGA SATUAN'!$E$6,MATCH(C407,'HARGA SATUAN'!$C$7:$C$1492,0),0)),"",OFFSET('HARGA SATUAN'!$E$6,MATCH(C407,'HARGA SATUAN'!$C$7:$C$1492,0),0)))</f>
        <v>0</v>
      </c>
      <c r="F407" s="138" t="str">
        <f t="shared" ca="1" si="20"/>
        <v/>
      </c>
      <c r="G407" s="41">
        <f ca="1">IF(ISERROR(OFFSET('HARGA SATUAN'!$I$6,MATCH(C407,'HARGA SATUAN'!$C$7:$C$1492,0),0)),"",OFFSET('HARGA SATUAN'!$I$6,MATCH(C407,'HARGA SATUAN'!$C$7:$C$1492,0),0))</f>
        <v>0</v>
      </c>
      <c r="H407" s="136" t="str">
        <f ca="1">IF(B407="","",#REF!)</f>
        <v/>
      </c>
      <c r="I407" s="136" t="str">
        <f ca="1">IF(B407="","",#REF!)</f>
        <v/>
      </c>
      <c r="J407" s="136" t="str">
        <f ca="1">IF(B407="","",#REF!)</f>
        <v/>
      </c>
      <c r="K407" s="136" t="str">
        <f ca="1">IF(B407="","",#REF!)</f>
        <v/>
      </c>
      <c r="L407" s="136" t="str">
        <f ca="1">IF(C407="","",#REF!)</f>
        <v/>
      </c>
    </row>
    <row r="408" spans="1:12">
      <c r="A408" s="112">
        <v>397</v>
      </c>
      <c r="B408" s="134" t="str">
        <f t="shared" ca="1" si="18"/>
        <v/>
      </c>
      <c r="C408" s="109" t="str">
        <f t="shared" ca="1" si="19"/>
        <v/>
      </c>
      <c r="D408" s="101" t="str">
        <f ca="1">IF(ISERROR(OFFSET('HARGA SATUAN'!$D$6,MATCH(C408,'HARGA SATUAN'!$C$7:$C$1492,0),0)),"",OFFSET('HARGA SATUAN'!$D$6,MATCH(C408,'HARGA SATUAN'!$C$7:$C$1492,0),0))</f>
        <v/>
      </c>
      <c r="E408" s="101">
        <f ca="1">IF(B408="+","Unit",IF(ISERROR(OFFSET('HARGA SATUAN'!$E$6,MATCH(C408,'HARGA SATUAN'!$C$7:$C$1492,0),0)),"",OFFSET('HARGA SATUAN'!$E$6,MATCH(C408,'HARGA SATUAN'!$C$7:$C$1492,0),0)))</f>
        <v>0</v>
      </c>
      <c r="F408" s="138" t="str">
        <f t="shared" ca="1" si="20"/>
        <v/>
      </c>
      <c r="G408" s="41">
        <f ca="1">IF(ISERROR(OFFSET('HARGA SATUAN'!$I$6,MATCH(C408,'HARGA SATUAN'!$C$7:$C$1492,0),0)),"",OFFSET('HARGA SATUAN'!$I$6,MATCH(C408,'HARGA SATUAN'!$C$7:$C$1492,0),0))</f>
        <v>0</v>
      </c>
      <c r="H408" s="136" t="str">
        <f ca="1">IF(B408="","",#REF!)</f>
        <v/>
      </c>
      <c r="I408" s="136" t="str">
        <f ca="1">IF(B408="","",#REF!)</f>
        <v/>
      </c>
      <c r="J408" s="136" t="str">
        <f ca="1">IF(B408="","",#REF!)</f>
        <v/>
      </c>
      <c r="K408" s="136" t="str">
        <f ca="1">IF(B408="","",#REF!)</f>
        <v/>
      </c>
      <c r="L408" s="136" t="str">
        <f ca="1">IF(C408="","",#REF!)</f>
        <v/>
      </c>
    </row>
    <row r="409" spans="1:12">
      <c r="A409" s="112">
        <v>398</v>
      </c>
      <c r="B409" s="134" t="str">
        <f t="shared" ca="1" si="18"/>
        <v/>
      </c>
      <c r="C409" s="109" t="str">
        <f t="shared" ca="1" si="19"/>
        <v/>
      </c>
      <c r="D409" s="101" t="str">
        <f ca="1">IF(ISERROR(OFFSET('HARGA SATUAN'!$D$6,MATCH(C409,'HARGA SATUAN'!$C$7:$C$1492,0),0)),"",OFFSET('HARGA SATUAN'!$D$6,MATCH(C409,'HARGA SATUAN'!$C$7:$C$1492,0),0))</f>
        <v/>
      </c>
      <c r="E409" s="101">
        <f ca="1">IF(B409="+","Unit",IF(ISERROR(OFFSET('HARGA SATUAN'!$E$6,MATCH(C409,'HARGA SATUAN'!$C$7:$C$1492,0),0)),"",OFFSET('HARGA SATUAN'!$E$6,MATCH(C409,'HARGA SATUAN'!$C$7:$C$1492,0),0)))</f>
        <v>0</v>
      </c>
      <c r="F409" s="138" t="str">
        <f t="shared" ca="1" si="20"/>
        <v/>
      </c>
      <c r="G409" s="41">
        <f ca="1">IF(ISERROR(OFFSET('HARGA SATUAN'!$I$6,MATCH(C409,'HARGA SATUAN'!$C$7:$C$1492,0),0)),"",OFFSET('HARGA SATUAN'!$I$6,MATCH(C409,'HARGA SATUAN'!$C$7:$C$1492,0),0))</f>
        <v>0</v>
      </c>
      <c r="H409" s="136" t="str">
        <f ca="1">IF(B409="","",#REF!)</f>
        <v/>
      </c>
      <c r="I409" s="136" t="str">
        <f ca="1">IF(B409="","",#REF!)</f>
        <v/>
      </c>
      <c r="J409" s="136" t="str">
        <f ca="1">IF(B409="","",#REF!)</f>
        <v/>
      </c>
      <c r="K409" s="136" t="str">
        <f ca="1">IF(B409="","",#REF!)</f>
        <v/>
      </c>
      <c r="L409" s="136" t="str">
        <f ca="1">IF(C409="","",#REF!)</f>
        <v/>
      </c>
    </row>
    <row r="410" spans="1:12">
      <c r="A410" s="112">
        <v>399</v>
      </c>
      <c r="B410" s="134" t="str">
        <f t="shared" ca="1" si="18"/>
        <v/>
      </c>
      <c r="C410" s="109" t="str">
        <f t="shared" ca="1" si="19"/>
        <v/>
      </c>
      <c r="D410" s="101" t="str">
        <f ca="1">IF(ISERROR(OFFSET('HARGA SATUAN'!$D$6,MATCH(C410,'HARGA SATUAN'!$C$7:$C$1492,0),0)),"",OFFSET('HARGA SATUAN'!$D$6,MATCH(C410,'HARGA SATUAN'!$C$7:$C$1492,0),0))</f>
        <v/>
      </c>
      <c r="E410" s="101">
        <f ca="1">IF(B410="+","Unit",IF(ISERROR(OFFSET('HARGA SATUAN'!$E$6,MATCH(C410,'HARGA SATUAN'!$C$7:$C$1492,0),0)),"",OFFSET('HARGA SATUAN'!$E$6,MATCH(C410,'HARGA SATUAN'!$C$7:$C$1492,0),0)))</f>
        <v>0</v>
      </c>
      <c r="F410" s="138" t="str">
        <f t="shared" ca="1" si="20"/>
        <v/>
      </c>
      <c r="G410" s="41">
        <f ca="1">IF(ISERROR(OFFSET('HARGA SATUAN'!$I$6,MATCH(C410,'HARGA SATUAN'!$C$7:$C$1492,0),0)),"",OFFSET('HARGA SATUAN'!$I$6,MATCH(C410,'HARGA SATUAN'!$C$7:$C$1492,0),0))</f>
        <v>0</v>
      </c>
      <c r="H410" s="136" t="str">
        <f ca="1">IF(B410="","",#REF!)</f>
        <v/>
      </c>
      <c r="I410" s="136" t="str">
        <f ca="1">IF(B410="","",#REF!)</f>
        <v/>
      </c>
      <c r="J410" s="136" t="str">
        <f ca="1">IF(B410="","",#REF!)</f>
        <v/>
      </c>
      <c r="K410" s="136" t="str">
        <f ca="1">IF(B410="","",#REF!)</f>
        <v/>
      </c>
      <c r="L410" s="136" t="str">
        <f ca="1">IF(C410="","",#REF!)</f>
        <v/>
      </c>
    </row>
    <row r="411" spans="1:12">
      <c r="A411" s="112">
        <v>400</v>
      </c>
      <c r="B411" s="134" t="str">
        <f t="shared" ca="1" si="18"/>
        <v/>
      </c>
      <c r="C411" s="109" t="str">
        <f t="shared" ca="1" si="19"/>
        <v/>
      </c>
      <c r="D411" s="101" t="str">
        <f ca="1">IF(ISERROR(OFFSET('HARGA SATUAN'!$D$6,MATCH(C411,'HARGA SATUAN'!$C$7:$C$1492,0),0)),"",OFFSET('HARGA SATUAN'!$D$6,MATCH(C411,'HARGA SATUAN'!$C$7:$C$1492,0),0))</f>
        <v/>
      </c>
      <c r="E411" s="101">
        <f ca="1">IF(B411="+","Unit",IF(ISERROR(OFFSET('HARGA SATUAN'!$E$6,MATCH(C411,'HARGA SATUAN'!$C$7:$C$1492,0),0)),"",OFFSET('HARGA SATUAN'!$E$6,MATCH(C411,'HARGA SATUAN'!$C$7:$C$1492,0),0)))</f>
        <v>0</v>
      </c>
      <c r="F411" s="138" t="str">
        <f t="shared" ca="1" si="20"/>
        <v/>
      </c>
      <c r="G411" s="41">
        <f ca="1">IF(ISERROR(OFFSET('HARGA SATUAN'!$I$6,MATCH(C411,'HARGA SATUAN'!$C$7:$C$1492,0),0)),"",OFFSET('HARGA SATUAN'!$I$6,MATCH(C411,'HARGA SATUAN'!$C$7:$C$1492,0),0))</f>
        <v>0</v>
      </c>
      <c r="H411" s="136" t="str">
        <f ca="1">IF(B411="","",#REF!)</f>
        <v/>
      </c>
      <c r="I411" s="136" t="str">
        <f ca="1">IF(B411="","",#REF!)</f>
        <v/>
      </c>
      <c r="J411" s="136" t="str">
        <f ca="1">IF(B411="","",#REF!)</f>
        <v/>
      </c>
      <c r="K411" s="136" t="str">
        <f ca="1">IF(B411="","",#REF!)</f>
        <v/>
      </c>
      <c r="L411" s="136" t="str">
        <f ca="1">IF(C411="","",#REF!)</f>
        <v/>
      </c>
    </row>
    <row r="412" spans="1:12">
      <c r="A412" s="112">
        <v>401</v>
      </c>
      <c r="B412" s="134" t="str">
        <f t="shared" ca="1" si="18"/>
        <v/>
      </c>
      <c r="C412" s="109" t="str">
        <f t="shared" ca="1" si="19"/>
        <v/>
      </c>
      <c r="D412" s="101" t="str">
        <f ca="1">IF(ISERROR(OFFSET('HARGA SATUAN'!$D$6,MATCH(C412,'HARGA SATUAN'!$C$7:$C$1492,0),0)),"",OFFSET('HARGA SATUAN'!$D$6,MATCH(C412,'HARGA SATUAN'!$C$7:$C$1492,0),0))</f>
        <v/>
      </c>
      <c r="E412" s="101">
        <f ca="1">IF(B412="+","Unit",IF(ISERROR(OFFSET('HARGA SATUAN'!$E$6,MATCH(C412,'HARGA SATUAN'!$C$7:$C$1492,0),0)),"",OFFSET('HARGA SATUAN'!$E$6,MATCH(C412,'HARGA SATUAN'!$C$7:$C$1492,0),0)))</f>
        <v>0</v>
      </c>
      <c r="F412" s="138" t="str">
        <f t="shared" ca="1" si="20"/>
        <v/>
      </c>
      <c r="G412" s="41">
        <f ca="1">IF(ISERROR(OFFSET('HARGA SATUAN'!$I$6,MATCH(C412,'HARGA SATUAN'!$C$7:$C$1492,0),0)),"",OFFSET('HARGA SATUAN'!$I$6,MATCH(C412,'HARGA SATUAN'!$C$7:$C$1492,0),0))</f>
        <v>0</v>
      </c>
      <c r="H412" s="136" t="str">
        <f ca="1">IF(B412="","",#REF!)</f>
        <v/>
      </c>
      <c r="I412" s="136" t="str">
        <f ca="1">IF(B412="","",#REF!)</f>
        <v/>
      </c>
      <c r="J412" s="136" t="str">
        <f ca="1">IF(B412="","",#REF!)</f>
        <v/>
      </c>
      <c r="K412" s="136" t="str">
        <f ca="1">IF(B412="","",#REF!)</f>
        <v/>
      </c>
      <c r="L412" s="136" t="str">
        <f ca="1">IF(C412="","",#REF!)</f>
        <v/>
      </c>
    </row>
    <row r="413" spans="1:12">
      <c r="A413" s="112">
        <v>402</v>
      </c>
      <c r="B413" s="134" t="str">
        <f t="shared" ca="1" si="18"/>
        <v/>
      </c>
      <c r="C413" s="109" t="str">
        <f t="shared" ca="1" si="19"/>
        <v/>
      </c>
      <c r="D413" s="101" t="str">
        <f ca="1">IF(ISERROR(OFFSET('HARGA SATUAN'!$D$6,MATCH(C413,'HARGA SATUAN'!$C$7:$C$1492,0),0)),"",OFFSET('HARGA SATUAN'!$D$6,MATCH(C413,'HARGA SATUAN'!$C$7:$C$1492,0),0))</f>
        <v/>
      </c>
      <c r="E413" s="101">
        <f ca="1">IF(B413="+","Unit",IF(ISERROR(OFFSET('HARGA SATUAN'!$E$6,MATCH(C413,'HARGA SATUAN'!$C$7:$C$1492,0),0)),"",OFFSET('HARGA SATUAN'!$E$6,MATCH(C413,'HARGA SATUAN'!$C$7:$C$1492,0),0)))</f>
        <v>0</v>
      </c>
      <c r="F413" s="138" t="str">
        <f t="shared" ca="1" si="20"/>
        <v/>
      </c>
      <c r="G413" s="41">
        <f ca="1">IF(ISERROR(OFFSET('HARGA SATUAN'!$I$6,MATCH(C413,'HARGA SATUAN'!$C$7:$C$1492,0),0)),"",OFFSET('HARGA SATUAN'!$I$6,MATCH(C413,'HARGA SATUAN'!$C$7:$C$1492,0),0))</f>
        <v>0</v>
      </c>
      <c r="H413" s="136" t="str">
        <f ca="1">IF(B413="","",#REF!)</f>
        <v/>
      </c>
      <c r="I413" s="136" t="str">
        <f ca="1">IF(B413="","",#REF!)</f>
        <v/>
      </c>
      <c r="J413" s="136" t="str">
        <f ca="1">IF(B413="","",#REF!)</f>
        <v/>
      </c>
      <c r="K413" s="136" t="str">
        <f ca="1">IF(B413="","",#REF!)</f>
        <v/>
      </c>
      <c r="L413" s="136" t="str">
        <f ca="1">IF(C413="","",#REF!)</f>
        <v/>
      </c>
    </row>
    <row r="414" spans="1:12">
      <c r="A414" s="112">
        <v>403</v>
      </c>
      <c r="B414" s="134" t="str">
        <f t="shared" ca="1" si="18"/>
        <v/>
      </c>
      <c r="C414" s="109" t="str">
        <f t="shared" ca="1" si="19"/>
        <v/>
      </c>
      <c r="D414" s="101" t="str">
        <f ca="1">IF(ISERROR(OFFSET('HARGA SATUAN'!$D$6,MATCH(C414,'HARGA SATUAN'!$C$7:$C$1492,0),0)),"",OFFSET('HARGA SATUAN'!$D$6,MATCH(C414,'HARGA SATUAN'!$C$7:$C$1492,0),0))</f>
        <v/>
      </c>
      <c r="E414" s="101">
        <f ca="1">IF(B414="+","Unit",IF(ISERROR(OFFSET('HARGA SATUAN'!$E$6,MATCH(C414,'HARGA SATUAN'!$C$7:$C$1492,0),0)),"",OFFSET('HARGA SATUAN'!$E$6,MATCH(C414,'HARGA SATUAN'!$C$7:$C$1492,0),0)))</f>
        <v>0</v>
      </c>
      <c r="F414" s="138" t="str">
        <f t="shared" ca="1" si="20"/>
        <v/>
      </c>
      <c r="G414" s="41">
        <f ca="1">IF(ISERROR(OFFSET('HARGA SATUAN'!$I$6,MATCH(C414,'HARGA SATUAN'!$C$7:$C$1492,0),0)),"",OFFSET('HARGA SATUAN'!$I$6,MATCH(C414,'HARGA SATUAN'!$C$7:$C$1492,0),0))</f>
        <v>0</v>
      </c>
      <c r="H414" s="136" t="str">
        <f ca="1">IF(B414="","",#REF!)</f>
        <v/>
      </c>
      <c r="I414" s="136" t="str">
        <f ca="1">IF(B414="","",#REF!)</f>
        <v/>
      </c>
      <c r="J414" s="136" t="str">
        <f ca="1">IF(B414="","",#REF!)</f>
        <v/>
      </c>
      <c r="K414" s="136" t="str">
        <f ca="1">IF(B414="","",#REF!)</f>
        <v/>
      </c>
      <c r="L414" s="136" t="str">
        <f ca="1">IF(C414="","",#REF!)</f>
        <v/>
      </c>
    </row>
    <row r="415" spans="1:12">
      <c r="A415" s="112">
        <v>404</v>
      </c>
      <c r="B415" s="134" t="str">
        <f t="shared" ca="1" si="18"/>
        <v/>
      </c>
      <c r="C415" s="109" t="str">
        <f t="shared" ca="1" si="19"/>
        <v/>
      </c>
      <c r="D415" s="101" t="str">
        <f ca="1">IF(ISERROR(OFFSET('HARGA SATUAN'!$D$6,MATCH(C415,'HARGA SATUAN'!$C$7:$C$1492,0),0)),"",OFFSET('HARGA SATUAN'!$D$6,MATCH(C415,'HARGA SATUAN'!$C$7:$C$1492,0),0))</f>
        <v/>
      </c>
      <c r="E415" s="101">
        <f ca="1">IF(B415="+","Unit",IF(ISERROR(OFFSET('HARGA SATUAN'!$E$6,MATCH(C415,'HARGA SATUAN'!$C$7:$C$1492,0),0)),"",OFFSET('HARGA SATUAN'!$E$6,MATCH(C415,'HARGA SATUAN'!$C$7:$C$1492,0),0)))</f>
        <v>0</v>
      </c>
      <c r="F415" s="138" t="str">
        <f t="shared" ca="1" si="20"/>
        <v/>
      </c>
      <c r="G415" s="41">
        <f ca="1">IF(ISERROR(OFFSET('HARGA SATUAN'!$I$6,MATCH(C415,'HARGA SATUAN'!$C$7:$C$1492,0),0)),"",OFFSET('HARGA SATUAN'!$I$6,MATCH(C415,'HARGA SATUAN'!$C$7:$C$1492,0),0))</f>
        <v>0</v>
      </c>
      <c r="H415" s="136" t="str">
        <f ca="1">IF(B415="","",#REF!)</f>
        <v/>
      </c>
      <c r="I415" s="136" t="str">
        <f ca="1">IF(B415="","",#REF!)</f>
        <v/>
      </c>
      <c r="J415" s="136" t="str">
        <f ca="1">IF(B415="","",#REF!)</f>
        <v/>
      </c>
      <c r="K415" s="136" t="str">
        <f ca="1">IF(B415="","",#REF!)</f>
        <v/>
      </c>
      <c r="L415" s="136" t="str">
        <f ca="1">IF(C415="","",#REF!)</f>
        <v/>
      </c>
    </row>
    <row r="416" spans="1:12">
      <c r="A416" s="112">
        <v>405</v>
      </c>
      <c r="B416" s="134" t="str">
        <f t="shared" ca="1" si="18"/>
        <v/>
      </c>
      <c r="C416" s="109" t="str">
        <f t="shared" ca="1" si="19"/>
        <v/>
      </c>
      <c r="D416" s="101" t="str">
        <f ca="1">IF(ISERROR(OFFSET('HARGA SATUAN'!$D$6,MATCH(C416,'HARGA SATUAN'!$C$7:$C$1492,0),0)),"",OFFSET('HARGA SATUAN'!$D$6,MATCH(C416,'HARGA SATUAN'!$C$7:$C$1492,0),0))</f>
        <v/>
      </c>
      <c r="E416" s="101">
        <f ca="1">IF(B416="+","Unit",IF(ISERROR(OFFSET('HARGA SATUAN'!$E$6,MATCH(C416,'HARGA SATUAN'!$C$7:$C$1492,0),0)),"",OFFSET('HARGA SATUAN'!$E$6,MATCH(C416,'HARGA SATUAN'!$C$7:$C$1492,0),0)))</f>
        <v>0</v>
      </c>
      <c r="F416" s="138" t="str">
        <f t="shared" ca="1" si="20"/>
        <v/>
      </c>
      <c r="G416" s="41">
        <f ca="1">IF(ISERROR(OFFSET('HARGA SATUAN'!$I$6,MATCH(C416,'HARGA SATUAN'!$C$7:$C$1492,0),0)),"",OFFSET('HARGA SATUAN'!$I$6,MATCH(C416,'HARGA SATUAN'!$C$7:$C$1492,0),0))</f>
        <v>0</v>
      </c>
      <c r="H416" s="136" t="str">
        <f ca="1">IF(B416="","",#REF!)</f>
        <v/>
      </c>
      <c r="I416" s="136" t="str">
        <f ca="1">IF(B416="","",#REF!)</f>
        <v/>
      </c>
      <c r="J416" s="136" t="str">
        <f ca="1">IF(B416="","",#REF!)</f>
        <v/>
      </c>
      <c r="K416" s="136" t="str">
        <f ca="1">IF(B416="","",#REF!)</f>
        <v/>
      </c>
      <c r="L416" s="136" t="str">
        <f ca="1">IF(C416="","",#REF!)</f>
        <v/>
      </c>
    </row>
    <row r="417" spans="1:12">
      <c r="A417" s="112">
        <v>406</v>
      </c>
      <c r="B417" s="134" t="str">
        <f t="shared" ca="1" si="18"/>
        <v/>
      </c>
      <c r="C417" s="109" t="str">
        <f t="shared" ca="1" si="19"/>
        <v/>
      </c>
      <c r="D417" s="101" t="str">
        <f ca="1">IF(ISERROR(OFFSET('HARGA SATUAN'!$D$6,MATCH(C417,'HARGA SATUAN'!$C$7:$C$1492,0),0)),"",OFFSET('HARGA SATUAN'!$D$6,MATCH(C417,'HARGA SATUAN'!$C$7:$C$1492,0),0))</f>
        <v/>
      </c>
      <c r="E417" s="101">
        <f ca="1">IF(B417="+","Unit",IF(ISERROR(OFFSET('HARGA SATUAN'!$E$6,MATCH(C417,'HARGA SATUAN'!$C$7:$C$1492,0),0)),"",OFFSET('HARGA SATUAN'!$E$6,MATCH(C417,'HARGA SATUAN'!$C$7:$C$1492,0),0)))</f>
        <v>0</v>
      </c>
      <c r="F417" s="138" t="str">
        <f t="shared" ca="1" si="20"/>
        <v/>
      </c>
      <c r="G417" s="41">
        <f ca="1">IF(ISERROR(OFFSET('HARGA SATUAN'!$I$6,MATCH(C417,'HARGA SATUAN'!$C$7:$C$1492,0),0)),"",OFFSET('HARGA SATUAN'!$I$6,MATCH(C417,'HARGA SATUAN'!$C$7:$C$1492,0),0))</f>
        <v>0</v>
      </c>
      <c r="H417" s="136" t="str">
        <f ca="1">IF(B417="","",#REF!)</f>
        <v/>
      </c>
      <c r="I417" s="136" t="str">
        <f ca="1">IF(B417="","",#REF!)</f>
        <v/>
      </c>
      <c r="J417" s="136" t="str">
        <f ca="1">IF(B417="","",#REF!)</f>
        <v/>
      </c>
      <c r="K417" s="136" t="str">
        <f ca="1">IF(B417="","",#REF!)</f>
        <v/>
      </c>
      <c r="L417" s="136" t="str">
        <f ca="1">IF(C417="","",#REF!)</f>
        <v/>
      </c>
    </row>
    <row r="418" spans="1:12">
      <c r="A418" s="112">
        <v>407</v>
      </c>
      <c r="B418" s="134" t="str">
        <f t="shared" ca="1" si="18"/>
        <v/>
      </c>
      <c r="C418" s="109" t="str">
        <f t="shared" ca="1" si="19"/>
        <v/>
      </c>
      <c r="D418" s="101" t="str">
        <f ca="1">IF(ISERROR(OFFSET('HARGA SATUAN'!$D$6,MATCH(C418,'HARGA SATUAN'!$C$7:$C$1492,0),0)),"",OFFSET('HARGA SATUAN'!$D$6,MATCH(C418,'HARGA SATUAN'!$C$7:$C$1492,0),0))</f>
        <v/>
      </c>
      <c r="E418" s="101">
        <f ca="1">IF(B418="+","Unit",IF(ISERROR(OFFSET('HARGA SATUAN'!$E$6,MATCH(C418,'HARGA SATUAN'!$C$7:$C$1492,0),0)),"",OFFSET('HARGA SATUAN'!$E$6,MATCH(C418,'HARGA SATUAN'!$C$7:$C$1492,0),0)))</f>
        <v>0</v>
      </c>
      <c r="F418" s="138" t="str">
        <f t="shared" ca="1" si="20"/>
        <v/>
      </c>
      <c r="G418" s="41">
        <f ca="1">IF(ISERROR(OFFSET('HARGA SATUAN'!$I$6,MATCH(C418,'HARGA SATUAN'!$C$7:$C$1492,0),0)),"",OFFSET('HARGA SATUAN'!$I$6,MATCH(C418,'HARGA SATUAN'!$C$7:$C$1492,0),0))</f>
        <v>0</v>
      </c>
      <c r="H418" s="136" t="str">
        <f ca="1">IF(B418="","",#REF!)</f>
        <v/>
      </c>
      <c r="I418" s="136" t="str">
        <f ca="1">IF(B418="","",#REF!)</f>
        <v/>
      </c>
      <c r="J418" s="136" t="str">
        <f ca="1">IF(B418="","",#REF!)</f>
        <v/>
      </c>
      <c r="K418" s="136" t="str">
        <f ca="1">IF(B418="","",#REF!)</f>
        <v/>
      </c>
      <c r="L418" s="136" t="str">
        <f ca="1">IF(C418="","",#REF!)</f>
        <v/>
      </c>
    </row>
    <row r="419" spans="1:12">
      <c r="A419" s="112">
        <v>408</v>
      </c>
      <c r="B419" s="134" t="str">
        <f t="shared" ca="1" si="18"/>
        <v/>
      </c>
      <c r="C419" s="109" t="str">
        <f t="shared" ca="1" si="19"/>
        <v/>
      </c>
      <c r="D419" s="101" t="str">
        <f ca="1">IF(ISERROR(OFFSET('HARGA SATUAN'!$D$6,MATCH(C419,'HARGA SATUAN'!$C$7:$C$1492,0),0)),"",OFFSET('HARGA SATUAN'!$D$6,MATCH(C419,'HARGA SATUAN'!$C$7:$C$1492,0),0))</f>
        <v/>
      </c>
      <c r="E419" s="101">
        <f ca="1">IF(B419="+","Unit",IF(ISERROR(OFFSET('HARGA SATUAN'!$E$6,MATCH(C419,'HARGA SATUAN'!$C$7:$C$1492,0),0)),"",OFFSET('HARGA SATUAN'!$E$6,MATCH(C419,'HARGA SATUAN'!$C$7:$C$1492,0),0)))</f>
        <v>0</v>
      </c>
      <c r="F419" s="138" t="str">
        <f t="shared" ca="1" si="20"/>
        <v/>
      </c>
      <c r="G419" s="41">
        <f ca="1">IF(ISERROR(OFFSET('HARGA SATUAN'!$I$6,MATCH(C419,'HARGA SATUAN'!$C$7:$C$1492,0),0)),"",OFFSET('HARGA SATUAN'!$I$6,MATCH(C419,'HARGA SATUAN'!$C$7:$C$1492,0),0))</f>
        <v>0</v>
      </c>
      <c r="H419" s="136" t="str">
        <f ca="1">IF(B419="","",#REF!)</f>
        <v/>
      </c>
      <c r="I419" s="136" t="str">
        <f ca="1">IF(B419="","",#REF!)</f>
        <v/>
      </c>
      <c r="J419" s="136" t="str">
        <f ca="1">IF(B419="","",#REF!)</f>
        <v/>
      </c>
      <c r="K419" s="136" t="str">
        <f ca="1">IF(B419="","",#REF!)</f>
        <v/>
      </c>
      <c r="L419" s="136" t="str">
        <f ca="1">IF(C419="","",#REF!)</f>
        <v/>
      </c>
    </row>
    <row r="420" spans="1:12">
      <c r="A420" s="112">
        <v>409</v>
      </c>
      <c r="B420" s="134" t="str">
        <f t="shared" ca="1" si="18"/>
        <v/>
      </c>
      <c r="C420" s="109" t="str">
        <f t="shared" ca="1" si="19"/>
        <v/>
      </c>
      <c r="D420" s="101" t="str">
        <f ca="1">IF(ISERROR(OFFSET('HARGA SATUAN'!$D$6,MATCH(C420,'HARGA SATUAN'!$C$7:$C$1492,0),0)),"",OFFSET('HARGA SATUAN'!$D$6,MATCH(C420,'HARGA SATUAN'!$C$7:$C$1492,0),0))</f>
        <v/>
      </c>
      <c r="E420" s="101">
        <f ca="1">IF(B420="+","Unit",IF(ISERROR(OFFSET('HARGA SATUAN'!$E$6,MATCH(C420,'HARGA SATUAN'!$C$7:$C$1492,0),0)),"",OFFSET('HARGA SATUAN'!$E$6,MATCH(C420,'HARGA SATUAN'!$C$7:$C$1492,0),0)))</f>
        <v>0</v>
      </c>
      <c r="F420" s="138" t="str">
        <f t="shared" ca="1" si="20"/>
        <v/>
      </c>
      <c r="G420" s="41">
        <f ca="1">IF(ISERROR(OFFSET('HARGA SATUAN'!$I$6,MATCH(C420,'HARGA SATUAN'!$C$7:$C$1492,0),0)),"",OFFSET('HARGA SATUAN'!$I$6,MATCH(C420,'HARGA SATUAN'!$C$7:$C$1492,0),0))</f>
        <v>0</v>
      </c>
      <c r="H420" s="136" t="str">
        <f ca="1">IF(B420="","",#REF!)</f>
        <v/>
      </c>
      <c r="I420" s="136" t="str">
        <f ca="1">IF(B420="","",#REF!)</f>
        <v/>
      </c>
      <c r="J420" s="136" t="str">
        <f ca="1">IF(B420="","",#REF!)</f>
        <v/>
      </c>
      <c r="K420" s="136" t="str">
        <f ca="1">IF(B420="","",#REF!)</f>
        <v/>
      </c>
      <c r="L420" s="136" t="str">
        <f ca="1">IF(C420="","",#REF!)</f>
        <v/>
      </c>
    </row>
    <row r="421" spans="1:12">
      <c r="A421" s="112">
        <v>410</v>
      </c>
      <c r="B421" s="134" t="str">
        <f t="shared" ca="1" si="18"/>
        <v/>
      </c>
      <c r="C421" s="109" t="str">
        <f t="shared" ca="1" si="19"/>
        <v/>
      </c>
      <c r="D421" s="101" t="str">
        <f ca="1">IF(ISERROR(OFFSET('HARGA SATUAN'!$D$6,MATCH(C421,'HARGA SATUAN'!$C$7:$C$1492,0),0)),"",OFFSET('HARGA SATUAN'!$D$6,MATCH(C421,'HARGA SATUAN'!$C$7:$C$1492,0),0))</f>
        <v/>
      </c>
      <c r="E421" s="101">
        <f ca="1">IF(B421="+","Unit",IF(ISERROR(OFFSET('HARGA SATUAN'!$E$6,MATCH(C421,'HARGA SATUAN'!$C$7:$C$1492,0),0)),"",OFFSET('HARGA SATUAN'!$E$6,MATCH(C421,'HARGA SATUAN'!$C$7:$C$1492,0),0)))</f>
        <v>0</v>
      </c>
      <c r="F421" s="138" t="str">
        <f t="shared" ca="1" si="20"/>
        <v/>
      </c>
      <c r="G421" s="41">
        <f ca="1">IF(ISERROR(OFFSET('HARGA SATUAN'!$I$6,MATCH(C421,'HARGA SATUAN'!$C$7:$C$1492,0),0)),"",OFFSET('HARGA SATUAN'!$I$6,MATCH(C421,'HARGA SATUAN'!$C$7:$C$1492,0),0))</f>
        <v>0</v>
      </c>
      <c r="H421" s="136" t="str">
        <f ca="1">IF(B421="","",#REF!)</f>
        <v/>
      </c>
      <c r="I421" s="136" t="str">
        <f ca="1">IF(B421="","",#REF!)</f>
        <v/>
      </c>
      <c r="J421" s="136" t="str">
        <f ca="1">IF(B421="","",#REF!)</f>
        <v/>
      </c>
      <c r="K421" s="136" t="str">
        <f ca="1">IF(B421="","",#REF!)</f>
        <v/>
      </c>
      <c r="L421" s="136" t="str">
        <f ca="1">IF(C421="","",#REF!)</f>
        <v/>
      </c>
    </row>
    <row r="422" spans="1:12">
      <c r="A422" s="112">
        <v>411</v>
      </c>
      <c r="B422" s="134" t="str">
        <f t="shared" ca="1" si="18"/>
        <v/>
      </c>
      <c r="C422" s="109" t="str">
        <f t="shared" ca="1" si="19"/>
        <v/>
      </c>
      <c r="D422" s="101" t="str">
        <f ca="1">IF(ISERROR(OFFSET('HARGA SATUAN'!$D$6,MATCH(C422,'HARGA SATUAN'!$C$7:$C$1492,0),0)),"",OFFSET('HARGA SATUAN'!$D$6,MATCH(C422,'HARGA SATUAN'!$C$7:$C$1492,0),0))</f>
        <v/>
      </c>
      <c r="E422" s="101">
        <f ca="1">IF(B422="+","Unit",IF(ISERROR(OFFSET('HARGA SATUAN'!$E$6,MATCH(C422,'HARGA SATUAN'!$C$7:$C$1492,0),0)),"",OFFSET('HARGA SATUAN'!$E$6,MATCH(C422,'HARGA SATUAN'!$C$7:$C$1492,0),0)))</f>
        <v>0</v>
      </c>
      <c r="F422" s="138" t="str">
        <f t="shared" ca="1" si="20"/>
        <v/>
      </c>
      <c r="G422" s="41">
        <f ca="1">IF(ISERROR(OFFSET('HARGA SATUAN'!$I$6,MATCH(C422,'HARGA SATUAN'!$C$7:$C$1492,0),0)),"",OFFSET('HARGA SATUAN'!$I$6,MATCH(C422,'HARGA SATUAN'!$C$7:$C$1492,0),0))</f>
        <v>0</v>
      </c>
      <c r="H422" s="136" t="str">
        <f ca="1">IF(B422="","",#REF!)</f>
        <v/>
      </c>
      <c r="I422" s="136" t="str">
        <f ca="1">IF(B422="","",#REF!)</f>
        <v/>
      </c>
      <c r="J422" s="136" t="str">
        <f ca="1">IF(B422="","",#REF!)</f>
        <v/>
      </c>
      <c r="K422" s="136" t="str">
        <f ca="1">IF(B422="","",#REF!)</f>
        <v/>
      </c>
      <c r="L422" s="136" t="str">
        <f ca="1">IF(C422="","",#REF!)</f>
        <v/>
      </c>
    </row>
    <row r="423" spans="1:12">
      <c r="A423" s="112">
        <v>412</v>
      </c>
      <c r="B423" s="134" t="str">
        <f t="shared" ca="1" si="18"/>
        <v/>
      </c>
      <c r="C423" s="109" t="str">
        <f t="shared" ca="1" si="19"/>
        <v/>
      </c>
      <c r="D423" s="101" t="str">
        <f ca="1">IF(ISERROR(OFFSET('HARGA SATUAN'!$D$6,MATCH(C423,'HARGA SATUAN'!$C$7:$C$1492,0),0)),"",OFFSET('HARGA SATUAN'!$D$6,MATCH(C423,'HARGA SATUAN'!$C$7:$C$1492,0),0))</f>
        <v/>
      </c>
      <c r="E423" s="101">
        <f ca="1">IF(B423="+","Unit",IF(ISERROR(OFFSET('HARGA SATUAN'!$E$6,MATCH(C423,'HARGA SATUAN'!$C$7:$C$1492,0),0)),"",OFFSET('HARGA SATUAN'!$E$6,MATCH(C423,'HARGA SATUAN'!$C$7:$C$1492,0),0)))</f>
        <v>0</v>
      </c>
      <c r="F423" s="138" t="str">
        <f t="shared" ca="1" si="20"/>
        <v/>
      </c>
      <c r="G423" s="41">
        <f ca="1">IF(ISERROR(OFFSET('HARGA SATUAN'!$I$6,MATCH(C423,'HARGA SATUAN'!$C$7:$C$1492,0),0)),"",OFFSET('HARGA SATUAN'!$I$6,MATCH(C423,'HARGA SATUAN'!$C$7:$C$1492,0),0))</f>
        <v>0</v>
      </c>
      <c r="H423" s="136" t="str">
        <f ca="1">IF(B423="","",#REF!)</f>
        <v/>
      </c>
      <c r="I423" s="136" t="str">
        <f ca="1">IF(B423="","",#REF!)</f>
        <v/>
      </c>
      <c r="J423" s="136" t="str">
        <f ca="1">IF(B423="","",#REF!)</f>
        <v/>
      </c>
      <c r="K423" s="136" t="str">
        <f ca="1">IF(B423="","",#REF!)</f>
        <v/>
      </c>
      <c r="L423" s="136" t="str">
        <f ca="1">IF(C423="","",#REF!)</f>
        <v/>
      </c>
    </row>
    <row r="424" spans="1:12">
      <c r="A424" s="112">
        <v>413</v>
      </c>
      <c r="B424" s="134" t="str">
        <f t="shared" ca="1" si="18"/>
        <v/>
      </c>
      <c r="C424" s="109" t="str">
        <f t="shared" ca="1" si="19"/>
        <v/>
      </c>
      <c r="D424" s="101" t="str">
        <f ca="1">IF(ISERROR(OFFSET('HARGA SATUAN'!$D$6,MATCH(C424,'HARGA SATUAN'!$C$7:$C$1492,0),0)),"",OFFSET('HARGA SATUAN'!$D$6,MATCH(C424,'HARGA SATUAN'!$C$7:$C$1492,0),0))</f>
        <v/>
      </c>
      <c r="E424" s="101">
        <f ca="1">IF(B424="+","Unit",IF(ISERROR(OFFSET('HARGA SATUAN'!$E$6,MATCH(C424,'HARGA SATUAN'!$C$7:$C$1492,0),0)),"",OFFSET('HARGA SATUAN'!$E$6,MATCH(C424,'HARGA SATUAN'!$C$7:$C$1492,0),0)))</f>
        <v>0</v>
      </c>
      <c r="F424" s="138" t="str">
        <f t="shared" ca="1" si="20"/>
        <v/>
      </c>
      <c r="G424" s="41">
        <f ca="1">IF(ISERROR(OFFSET('HARGA SATUAN'!$I$6,MATCH(C424,'HARGA SATUAN'!$C$7:$C$1492,0),0)),"",OFFSET('HARGA SATUAN'!$I$6,MATCH(C424,'HARGA SATUAN'!$C$7:$C$1492,0),0))</f>
        <v>0</v>
      </c>
      <c r="H424" s="136" t="str">
        <f ca="1">IF(B424="","",#REF!)</f>
        <v/>
      </c>
      <c r="I424" s="136" t="str">
        <f ca="1">IF(B424="","",#REF!)</f>
        <v/>
      </c>
      <c r="J424" s="136" t="str">
        <f ca="1">IF(B424="","",#REF!)</f>
        <v/>
      </c>
      <c r="K424" s="136" t="str">
        <f ca="1">IF(B424="","",#REF!)</f>
        <v/>
      </c>
      <c r="L424" s="136" t="str">
        <f ca="1">IF(C424="","",#REF!)</f>
        <v/>
      </c>
    </row>
    <row r="425" spans="1:12">
      <c r="A425" s="112">
        <v>414</v>
      </c>
      <c r="B425" s="134" t="str">
        <f t="shared" ca="1" si="18"/>
        <v/>
      </c>
      <c r="C425" s="109" t="str">
        <f t="shared" ca="1" si="19"/>
        <v/>
      </c>
      <c r="D425" s="101" t="str">
        <f ca="1">IF(ISERROR(OFFSET('HARGA SATUAN'!$D$6,MATCH(C425,'HARGA SATUAN'!$C$7:$C$1492,0),0)),"",OFFSET('HARGA SATUAN'!$D$6,MATCH(C425,'HARGA SATUAN'!$C$7:$C$1492,0),0))</f>
        <v/>
      </c>
      <c r="E425" s="101">
        <f ca="1">IF(B425="+","Unit",IF(ISERROR(OFFSET('HARGA SATUAN'!$E$6,MATCH(C425,'HARGA SATUAN'!$C$7:$C$1492,0),0)),"",OFFSET('HARGA SATUAN'!$E$6,MATCH(C425,'HARGA SATUAN'!$C$7:$C$1492,0),0)))</f>
        <v>0</v>
      </c>
      <c r="F425" s="138" t="str">
        <f t="shared" ca="1" si="20"/>
        <v/>
      </c>
      <c r="G425" s="41">
        <f ca="1">IF(ISERROR(OFFSET('HARGA SATUAN'!$I$6,MATCH(C425,'HARGA SATUAN'!$C$7:$C$1492,0),0)),"",OFFSET('HARGA SATUAN'!$I$6,MATCH(C425,'HARGA SATUAN'!$C$7:$C$1492,0),0))</f>
        <v>0</v>
      </c>
      <c r="H425" s="136" t="str">
        <f ca="1">IF(B425="","",#REF!)</f>
        <v/>
      </c>
      <c r="I425" s="136" t="str">
        <f ca="1">IF(B425="","",#REF!)</f>
        <v/>
      </c>
      <c r="J425" s="136" t="str">
        <f ca="1">IF(B425="","",#REF!)</f>
        <v/>
      </c>
      <c r="K425" s="136" t="str">
        <f ca="1">IF(B425="","",#REF!)</f>
        <v/>
      </c>
      <c r="L425" s="136" t="str">
        <f ca="1">IF(C425="","",#REF!)</f>
        <v/>
      </c>
    </row>
    <row r="426" spans="1:12">
      <c r="A426" s="112">
        <v>415</v>
      </c>
      <c r="B426" s="134" t="str">
        <f t="shared" ca="1" si="18"/>
        <v/>
      </c>
      <c r="C426" s="109" t="str">
        <f t="shared" ca="1" si="19"/>
        <v/>
      </c>
      <c r="D426" s="101" t="str">
        <f ca="1">IF(ISERROR(OFFSET('HARGA SATUAN'!$D$6,MATCH(C426,'HARGA SATUAN'!$C$7:$C$1492,0),0)),"",OFFSET('HARGA SATUAN'!$D$6,MATCH(C426,'HARGA SATUAN'!$C$7:$C$1492,0),0))</f>
        <v/>
      </c>
      <c r="E426" s="101">
        <f ca="1">IF(B426="+","Unit",IF(ISERROR(OFFSET('HARGA SATUAN'!$E$6,MATCH(C426,'HARGA SATUAN'!$C$7:$C$1492,0),0)),"",OFFSET('HARGA SATUAN'!$E$6,MATCH(C426,'HARGA SATUAN'!$C$7:$C$1492,0),0)))</f>
        <v>0</v>
      </c>
      <c r="F426" s="138" t="str">
        <f t="shared" ca="1" si="20"/>
        <v/>
      </c>
      <c r="G426" s="41">
        <f ca="1">IF(ISERROR(OFFSET('HARGA SATUAN'!$I$6,MATCH(C426,'HARGA SATUAN'!$C$7:$C$1492,0),0)),"",OFFSET('HARGA SATUAN'!$I$6,MATCH(C426,'HARGA SATUAN'!$C$7:$C$1492,0),0))</f>
        <v>0</v>
      </c>
      <c r="H426" s="136" t="str">
        <f ca="1">IF(B426="","",#REF!)</f>
        <v/>
      </c>
      <c r="I426" s="136" t="str">
        <f ca="1">IF(B426="","",#REF!)</f>
        <v/>
      </c>
      <c r="J426" s="136" t="str">
        <f ca="1">IF(B426="","",#REF!)</f>
        <v/>
      </c>
      <c r="K426" s="136" t="str">
        <f ca="1">IF(B426="","",#REF!)</f>
        <v/>
      </c>
      <c r="L426" s="136" t="str">
        <f ca="1">IF(C426="","",#REF!)</f>
        <v/>
      </c>
    </row>
    <row r="427" spans="1:12">
      <c r="A427" s="112">
        <v>416</v>
      </c>
      <c r="B427" s="134" t="str">
        <f t="shared" ca="1" si="18"/>
        <v/>
      </c>
      <c r="C427" s="109" t="str">
        <f t="shared" ca="1" si="19"/>
        <v/>
      </c>
      <c r="D427" s="101" t="str">
        <f ca="1">IF(ISERROR(OFFSET('HARGA SATUAN'!$D$6,MATCH(C427,'HARGA SATUAN'!$C$7:$C$1492,0),0)),"",OFFSET('HARGA SATUAN'!$D$6,MATCH(C427,'HARGA SATUAN'!$C$7:$C$1492,0),0))</f>
        <v/>
      </c>
      <c r="E427" s="101">
        <f ca="1">IF(B427="+","Unit",IF(ISERROR(OFFSET('HARGA SATUAN'!$E$6,MATCH(C427,'HARGA SATUAN'!$C$7:$C$1492,0),0)),"",OFFSET('HARGA SATUAN'!$E$6,MATCH(C427,'HARGA SATUAN'!$C$7:$C$1492,0),0)))</f>
        <v>0</v>
      </c>
      <c r="F427" s="138" t="str">
        <f t="shared" ca="1" si="20"/>
        <v/>
      </c>
      <c r="G427" s="41">
        <f ca="1">IF(ISERROR(OFFSET('HARGA SATUAN'!$I$6,MATCH(C427,'HARGA SATUAN'!$C$7:$C$1492,0),0)),"",OFFSET('HARGA SATUAN'!$I$6,MATCH(C427,'HARGA SATUAN'!$C$7:$C$1492,0),0))</f>
        <v>0</v>
      </c>
      <c r="H427" s="136" t="str">
        <f ca="1">IF(B427="","",#REF!)</f>
        <v/>
      </c>
      <c r="I427" s="136" t="str">
        <f ca="1">IF(B427="","",#REF!)</f>
        <v/>
      </c>
      <c r="J427" s="136" t="str">
        <f ca="1">IF(B427="","",#REF!)</f>
        <v/>
      </c>
      <c r="K427" s="136" t="str">
        <f ca="1">IF(B427="","",#REF!)</f>
        <v/>
      </c>
      <c r="L427" s="136" t="str">
        <f ca="1">IF(C427="","",#REF!)</f>
        <v/>
      </c>
    </row>
    <row r="428" spans="1:12">
      <c r="A428" s="112">
        <v>417</v>
      </c>
      <c r="B428" s="134" t="str">
        <f t="shared" ca="1" si="18"/>
        <v/>
      </c>
      <c r="C428" s="109" t="str">
        <f t="shared" ca="1" si="19"/>
        <v/>
      </c>
      <c r="D428" s="101" t="str">
        <f ca="1">IF(ISERROR(OFFSET('HARGA SATUAN'!$D$6,MATCH(C428,'HARGA SATUAN'!$C$7:$C$1492,0),0)),"",OFFSET('HARGA SATUAN'!$D$6,MATCH(C428,'HARGA SATUAN'!$C$7:$C$1492,0),0))</f>
        <v/>
      </c>
      <c r="E428" s="101">
        <f ca="1">IF(B428="+","Unit",IF(ISERROR(OFFSET('HARGA SATUAN'!$E$6,MATCH(C428,'HARGA SATUAN'!$C$7:$C$1492,0),0)),"",OFFSET('HARGA SATUAN'!$E$6,MATCH(C428,'HARGA SATUAN'!$C$7:$C$1492,0),0)))</f>
        <v>0</v>
      </c>
      <c r="F428" s="138" t="str">
        <f t="shared" ca="1" si="20"/>
        <v/>
      </c>
      <c r="G428" s="41">
        <f ca="1">IF(ISERROR(OFFSET('HARGA SATUAN'!$I$6,MATCH(C428,'HARGA SATUAN'!$C$7:$C$1492,0),0)),"",OFFSET('HARGA SATUAN'!$I$6,MATCH(C428,'HARGA SATUAN'!$C$7:$C$1492,0),0))</f>
        <v>0</v>
      </c>
      <c r="H428" s="136" t="str">
        <f ca="1">IF(B428="","",#REF!)</f>
        <v/>
      </c>
      <c r="I428" s="136" t="str">
        <f ca="1">IF(B428="","",#REF!)</f>
        <v/>
      </c>
      <c r="J428" s="136" t="str">
        <f ca="1">IF(B428="","",#REF!)</f>
        <v/>
      </c>
      <c r="K428" s="136" t="str">
        <f ca="1">IF(B428="","",#REF!)</f>
        <v/>
      </c>
      <c r="L428" s="136" t="str">
        <f ca="1">IF(C428="","",#REF!)</f>
        <v/>
      </c>
    </row>
    <row r="429" spans="1:12">
      <c r="A429" s="112">
        <v>418</v>
      </c>
      <c r="B429" s="134" t="str">
        <f t="shared" ca="1" si="18"/>
        <v/>
      </c>
      <c r="C429" s="109" t="str">
        <f t="shared" ca="1" si="19"/>
        <v/>
      </c>
      <c r="D429" s="101" t="str">
        <f ca="1">IF(ISERROR(OFFSET('HARGA SATUAN'!$D$6,MATCH(C429,'HARGA SATUAN'!$C$7:$C$1492,0),0)),"",OFFSET('HARGA SATUAN'!$D$6,MATCH(C429,'HARGA SATUAN'!$C$7:$C$1492,0),0))</f>
        <v/>
      </c>
      <c r="E429" s="101">
        <f ca="1">IF(B429="+","Unit",IF(ISERROR(OFFSET('HARGA SATUAN'!$E$6,MATCH(C429,'HARGA SATUAN'!$C$7:$C$1492,0),0)),"",OFFSET('HARGA SATUAN'!$E$6,MATCH(C429,'HARGA SATUAN'!$C$7:$C$1492,0),0)))</f>
        <v>0</v>
      </c>
      <c r="F429" s="138" t="str">
        <f t="shared" ca="1" si="20"/>
        <v/>
      </c>
      <c r="G429" s="41">
        <f ca="1">IF(ISERROR(OFFSET('HARGA SATUAN'!$I$6,MATCH(C429,'HARGA SATUAN'!$C$7:$C$1492,0),0)),"",OFFSET('HARGA SATUAN'!$I$6,MATCH(C429,'HARGA SATUAN'!$C$7:$C$1492,0),0))</f>
        <v>0</v>
      </c>
      <c r="H429" s="136" t="str">
        <f ca="1">IF(B429="","",#REF!)</f>
        <v/>
      </c>
      <c r="I429" s="136" t="str">
        <f ca="1">IF(B429="","",#REF!)</f>
        <v/>
      </c>
      <c r="J429" s="136" t="str">
        <f ca="1">IF(B429="","",#REF!)</f>
        <v/>
      </c>
      <c r="K429" s="136" t="str">
        <f ca="1">IF(B429="","",#REF!)</f>
        <v/>
      </c>
      <c r="L429" s="136" t="str">
        <f ca="1">IF(C429="","",#REF!)</f>
        <v/>
      </c>
    </row>
    <row r="430" spans="1:12">
      <c r="A430" s="112">
        <v>419</v>
      </c>
      <c r="B430" s="134" t="str">
        <f t="shared" ca="1" si="18"/>
        <v/>
      </c>
      <c r="C430" s="109" t="str">
        <f t="shared" ca="1" si="19"/>
        <v/>
      </c>
      <c r="D430" s="101" t="str">
        <f ca="1">IF(ISERROR(OFFSET('HARGA SATUAN'!$D$6,MATCH(C430,'HARGA SATUAN'!$C$7:$C$1492,0),0)),"",OFFSET('HARGA SATUAN'!$D$6,MATCH(C430,'HARGA SATUAN'!$C$7:$C$1492,0),0))</f>
        <v/>
      </c>
      <c r="E430" s="101">
        <f ca="1">IF(B430="+","Unit",IF(ISERROR(OFFSET('HARGA SATUAN'!$E$6,MATCH(C430,'HARGA SATUAN'!$C$7:$C$1492,0),0)),"",OFFSET('HARGA SATUAN'!$E$6,MATCH(C430,'HARGA SATUAN'!$C$7:$C$1492,0),0)))</f>
        <v>0</v>
      </c>
      <c r="F430" s="138" t="str">
        <f t="shared" ca="1" si="20"/>
        <v/>
      </c>
      <c r="G430" s="41">
        <f ca="1">IF(ISERROR(OFFSET('HARGA SATUAN'!$I$6,MATCH(C430,'HARGA SATUAN'!$C$7:$C$1492,0),0)),"",OFFSET('HARGA SATUAN'!$I$6,MATCH(C430,'HARGA SATUAN'!$C$7:$C$1492,0),0))</f>
        <v>0</v>
      </c>
      <c r="H430" s="136" t="str">
        <f ca="1">IF(B430="","",#REF!)</f>
        <v/>
      </c>
      <c r="I430" s="136" t="str">
        <f ca="1">IF(B430="","",#REF!)</f>
        <v/>
      </c>
      <c r="J430" s="136" t="str">
        <f ca="1">IF(B430="","",#REF!)</f>
        <v/>
      </c>
      <c r="K430" s="136" t="str">
        <f ca="1">IF(B430="","",#REF!)</f>
        <v/>
      </c>
      <c r="L430" s="136" t="str">
        <f ca="1">IF(C430="","",#REF!)</f>
        <v/>
      </c>
    </row>
    <row r="431" spans="1:12">
      <c r="A431" s="112">
        <v>420</v>
      </c>
      <c r="B431" s="134" t="str">
        <f t="shared" ca="1" si="18"/>
        <v/>
      </c>
      <c r="C431" s="109" t="str">
        <f t="shared" ca="1" si="19"/>
        <v/>
      </c>
      <c r="D431" s="101" t="str">
        <f ca="1">IF(ISERROR(OFFSET('HARGA SATUAN'!$D$6,MATCH(C431,'HARGA SATUAN'!$C$7:$C$1492,0),0)),"",OFFSET('HARGA SATUAN'!$D$6,MATCH(C431,'HARGA SATUAN'!$C$7:$C$1492,0),0))</f>
        <v/>
      </c>
      <c r="E431" s="101">
        <f ca="1">IF(B431="+","Unit",IF(ISERROR(OFFSET('HARGA SATUAN'!$E$6,MATCH(C431,'HARGA SATUAN'!$C$7:$C$1492,0),0)),"",OFFSET('HARGA SATUAN'!$E$6,MATCH(C431,'HARGA SATUAN'!$C$7:$C$1492,0),0)))</f>
        <v>0</v>
      </c>
      <c r="F431" s="138" t="str">
        <f t="shared" ca="1" si="20"/>
        <v/>
      </c>
      <c r="G431" s="41">
        <f ca="1">IF(ISERROR(OFFSET('HARGA SATUAN'!$I$6,MATCH(C431,'HARGA SATUAN'!$C$7:$C$1492,0),0)),"",OFFSET('HARGA SATUAN'!$I$6,MATCH(C431,'HARGA SATUAN'!$C$7:$C$1492,0),0))</f>
        <v>0</v>
      </c>
      <c r="H431" s="136" t="str">
        <f ca="1">IF(B431="","",#REF!)</f>
        <v/>
      </c>
      <c r="I431" s="136" t="str">
        <f ca="1">IF(B431="","",#REF!)</f>
        <v/>
      </c>
      <c r="J431" s="136" t="str">
        <f ca="1">IF(B431="","",#REF!)</f>
        <v/>
      </c>
      <c r="K431" s="136" t="str">
        <f ca="1">IF(B431="","",#REF!)</f>
        <v/>
      </c>
      <c r="L431" s="136" t="str">
        <f ca="1">IF(C431="","",#REF!)</f>
        <v/>
      </c>
    </row>
    <row r="432" spans="1:12">
      <c r="A432" s="112">
        <v>421</v>
      </c>
      <c r="B432" s="134" t="str">
        <f t="shared" ca="1" si="18"/>
        <v/>
      </c>
      <c r="C432" s="109" t="str">
        <f t="shared" ca="1" si="19"/>
        <v/>
      </c>
      <c r="D432" s="101" t="str">
        <f ca="1">IF(ISERROR(OFFSET('HARGA SATUAN'!$D$6,MATCH(C432,'HARGA SATUAN'!$C$7:$C$1492,0),0)),"",OFFSET('HARGA SATUAN'!$D$6,MATCH(C432,'HARGA SATUAN'!$C$7:$C$1492,0),0))</f>
        <v/>
      </c>
      <c r="E432" s="101">
        <f ca="1">IF(B432="+","Unit",IF(ISERROR(OFFSET('HARGA SATUAN'!$E$6,MATCH(C432,'HARGA SATUAN'!$C$7:$C$1492,0),0)),"",OFFSET('HARGA SATUAN'!$E$6,MATCH(C432,'HARGA SATUAN'!$C$7:$C$1492,0),0)))</f>
        <v>0</v>
      </c>
      <c r="F432" s="138" t="str">
        <f t="shared" ca="1" si="20"/>
        <v/>
      </c>
      <c r="G432" s="41">
        <f ca="1">IF(ISERROR(OFFSET('HARGA SATUAN'!$I$6,MATCH(C432,'HARGA SATUAN'!$C$7:$C$1492,0),0)),"",OFFSET('HARGA SATUAN'!$I$6,MATCH(C432,'HARGA SATUAN'!$C$7:$C$1492,0),0))</f>
        <v>0</v>
      </c>
      <c r="H432" s="136" t="str">
        <f ca="1">IF(B432="","",#REF!)</f>
        <v/>
      </c>
      <c r="I432" s="136" t="str">
        <f ca="1">IF(B432="","",#REF!)</f>
        <v/>
      </c>
      <c r="J432" s="136" t="str">
        <f ca="1">IF(B432="","",#REF!)</f>
        <v/>
      </c>
      <c r="K432" s="136" t="str">
        <f ca="1">IF(B432="","",#REF!)</f>
        <v/>
      </c>
      <c r="L432" s="136" t="str">
        <f ca="1">IF(C432="","",#REF!)</f>
        <v/>
      </c>
    </row>
    <row r="433" spans="1:12">
      <c r="A433" s="112">
        <v>422</v>
      </c>
      <c r="B433" s="134" t="str">
        <f t="shared" ca="1" si="18"/>
        <v/>
      </c>
      <c r="C433" s="109" t="str">
        <f t="shared" ca="1" si="19"/>
        <v/>
      </c>
      <c r="D433" s="101" t="str">
        <f ca="1">IF(ISERROR(OFFSET('HARGA SATUAN'!$D$6,MATCH(C433,'HARGA SATUAN'!$C$7:$C$1492,0),0)),"",OFFSET('HARGA SATUAN'!$D$6,MATCH(C433,'HARGA SATUAN'!$C$7:$C$1492,0),0))</f>
        <v/>
      </c>
      <c r="E433" s="101">
        <f ca="1">IF(B433="+","Unit",IF(ISERROR(OFFSET('HARGA SATUAN'!$E$6,MATCH(C433,'HARGA SATUAN'!$C$7:$C$1492,0),0)),"",OFFSET('HARGA SATUAN'!$E$6,MATCH(C433,'HARGA SATUAN'!$C$7:$C$1492,0),0)))</f>
        <v>0</v>
      </c>
      <c r="F433" s="138" t="str">
        <f t="shared" ca="1" si="20"/>
        <v/>
      </c>
      <c r="G433" s="41">
        <f ca="1">IF(ISERROR(OFFSET('HARGA SATUAN'!$I$6,MATCH(C433,'HARGA SATUAN'!$C$7:$C$1492,0),0)),"",OFFSET('HARGA SATUAN'!$I$6,MATCH(C433,'HARGA SATUAN'!$C$7:$C$1492,0),0))</f>
        <v>0</v>
      </c>
      <c r="H433" s="136" t="str">
        <f ca="1">IF(B433="","",#REF!)</f>
        <v/>
      </c>
      <c r="I433" s="136" t="str">
        <f ca="1">IF(B433="","",#REF!)</f>
        <v/>
      </c>
      <c r="J433" s="136" t="str">
        <f ca="1">IF(B433="","",#REF!)</f>
        <v/>
      </c>
      <c r="K433" s="136" t="str">
        <f ca="1">IF(B433="","",#REF!)</f>
        <v/>
      </c>
      <c r="L433" s="136" t="str">
        <f ca="1">IF(C433="","",#REF!)</f>
        <v/>
      </c>
    </row>
    <row r="434" spans="1:12">
      <c r="A434" s="112">
        <v>423</v>
      </c>
      <c r="B434" s="134" t="str">
        <f t="shared" ca="1" si="18"/>
        <v/>
      </c>
      <c r="C434" s="109" t="str">
        <f t="shared" ca="1" si="19"/>
        <v/>
      </c>
      <c r="D434" s="101" t="str">
        <f ca="1">IF(ISERROR(OFFSET('HARGA SATUAN'!$D$6,MATCH(C434,'HARGA SATUAN'!$C$7:$C$1492,0),0)),"",OFFSET('HARGA SATUAN'!$D$6,MATCH(C434,'HARGA SATUAN'!$C$7:$C$1492,0),0))</f>
        <v/>
      </c>
      <c r="E434" s="101">
        <f ca="1">IF(B434="+","Unit",IF(ISERROR(OFFSET('HARGA SATUAN'!$E$6,MATCH(C434,'HARGA SATUAN'!$C$7:$C$1492,0),0)),"",OFFSET('HARGA SATUAN'!$E$6,MATCH(C434,'HARGA SATUAN'!$C$7:$C$1492,0),0)))</f>
        <v>0</v>
      </c>
      <c r="F434" s="138" t="str">
        <f t="shared" ca="1" si="20"/>
        <v/>
      </c>
      <c r="G434" s="41">
        <f ca="1">IF(ISERROR(OFFSET('HARGA SATUAN'!$I$6,MATCH(C434,'HARGA SATUAN'!$C$7:$C$1492,0),0)),"",OFFSET('HARGA SATUAN'!$I$6,MATCH(C434,'HARGA SATUAN'!$C$7:$C$1492,0),0))</f>
        <v>0</v>
      </c>
      <c r="H434" s="136" t="str">
        <f ca="1">IF(B434="","",#REF!)</f>
        <v/>
      </c>
      <c r="I434" s="136" t="str">
        <f ca="1">IF(B434="","",#REF!)</f>
        <v/>
      </c>
      <c r="J434" s="136" t="str">
        <f ca="1">IF(B434="","",#REF!)</f>
        <v/>
      </c>
      <c r="K434" s="136" t="str">
        <f ca="1">IF(B434="","",#REF!)</f>
        <v/>
      </c>
      <c r="L434" s="136" t="str">
        <f ca="1">IF(C434="","",#REF!)</f>
        <v/>
      </c>
    </row>
    <row r="435" spans="1:12">
      <c r="A435" s="112">
        <v>424</v>
      </c>
      <c r="B435" s="134" t="str">
        <f t="shared" ca="1" si="18"/>
        <v/>
      </c>
      <c r="C435" s="109" t="str">
        <f t="shared" ca="1" si="19"/>
        <v/>
      </c>
      <c r="D435" s="101" t="str">
        <f ca="1">IF(ISERROR(OFFSET('HARGA SATUAN'!$D$6,MATCH(C435,'HARGA SATUAN'!$C$7:$C$1492,0),0)),"",OFFSET('HARGA SATUAN'!$D$6,MATCH(C435,'HARGA SATUAN'!$C$7:$C$1492,0),0))</f>
        <v/>
      </c>
      <c r="E435" s="101">
        <f ca="1">IF(B435="+","Unit",IF(ISERROR(OFFSET('HARGA SATUAN'!$E$6,MATCH(C435,'HARGA SATUAN'!$C$7:$C$1492,0),0)),"",OFFSET('HARGA SATUAN'!$E$6,MATCH(C435,'HARGA SATUAN'!$C$7:$C$1492,0),0)))</f>
        <v>0</v>
      </c>
      <c r="F435" s="138" t="str">
        <f t="shared" ca="1" si="20"/>
        <v/>
      </c>
      <c r="G435" s="41">
        <f ca="1">IF(ISERROR(OFFSET('HARGA SATUAN'!$I$6,MATCH(C435,'HARGA SATUAN'!$C$7:$C$1492,0),0)),"",OFFSET('HARGA SATUAN'!$I$6,MATCH(C435,'HARGA SATUAN'!$C$7:$C$1492,0),0))</f>
        <v>0</v>
      </c>
      <c r="H435" s="136" t="str">
        <f ca="1">IF(B435="","",#REF!)</f>
        <v/>
      </c>
      <c r="I435" s="136" t="str">
        <f ca="1">IF(B435="","",#REF!)</f>
        <v/>
      </c>
      <c r="J435" s="136" t="str">
        <f ca="1">IF(B435="","",#REF!)</f>
        <v/>
      </c>
      <c r="K435" s="136" t="str">
        <f ca="1">IF(B435="","",#REF!)</f>
        <v/>
      </c>
      <c r="L435" s="136" t="str">
        <f ca="1">IF(C435="","",#REF!)</f>
        <v/>
      </c>
    </row>
    <row r="436" spans="1:12">
      <c r="A436" s="112">
        <v>425</v>
      </c>
      <c r="B436" s="134" t="str">
        <f t="shared" ca="1" si="18"/>
        <v/>
      </c>
      <c r="C436" s="109" t="str">
        <f t="shared" ca="1" si="19"/>
        <v/>
      </c>
      <c r="D436" s="101" t="str">
        <f ca="1">IF(ISERROR(OFFSET('HARGA SATUAN'!$D$6,MATCH(C436,'HARGA SATUAN'!$C$7:$C$1492,0),0)),"",OFFSET('HARGA SATUAN'!$D$6,MATCH(C436,'HARGA SATUAN'!$C$7:$C$1492,0),0))</f>
        <v/>
      </c>
      <c r="E436" s="101">
        <f ca="1">IF(B436="+","Unit",IF(ISERROR(OFFSET('HARGA SATUAN'!$E$6,MATCH(C436,'HARGA SATUAN'!$C$7:$C$1492,0),0)),"",OFFSET('HARGA SATUAN'!$E$6,MATCH(C436,'HARGA SATUAN'!$C$7:$C$1492,0),0)))</f>
        <v>0</v>
      </c>
      <c r="F436" s="138" t="str">
        <f t="shared" ca="1" si="20"/>
        <v/>
      </c>
      <c r="G436" s="41">
        <f ca="1">IF(ISERROR(OFFSET('HARGA SATUAN'!$I$6,MATCH(C436,'HARGA SATUAN'!$C$7:$C$1492,0),0)),"",OFFSET('HARGA SATUAN'!$I$6,MATCH(C436,'HARGA SATUAN'!$C$7:$C$1492,0),0))</f>
        <v>0</v>
      </c>
      <c r="H436" s="136" t="str">
        <f ca="1">IF(B436="","",#REF!)</f>
        <v/>
      </c>
      <c r="I436" s="136" t="str">
        <f ca="1">IF(B436="","",#REF!)</f>
        <v/>
      </c>
      <c r="J436" s="136" t="str">
        <f ca="1">IF(B436="","",#REF!)</f>
        <v/>
      </c>
      <c r="K436" s="136" t="str">
        <f ca="1">IF(B436="","",#REF!)</f>
        <v/>
      </c>
      <c r="L436" s="136" t="str">
        <f ca="1">IF(C436="","",#REF!)</f>
        <v/>
      </c>
    </row>
    <row r="437" spans="1:12">
      <c r="A437" s="112">
        <v>426</v>
      </c>
      <c r="B437" s="134" t="str">
        <f t="shared" ca="1" si="18"/>
        <v/>
      </c>
      <c r="C437" s="109" t="str">
        <f t="shared" ca="1" si="19"/>
        <v/>
      </c>
      <c r="D437" s="101" t="str">
        <f ca="1">IF(ISERROR(OFFSET('HARGA SATUAN'!$D$6,MATCH(C437,'HARGA SATUAN'!$C$7:$C$1492,0),0)),"",OFFSET('HARGA SATUAN'!$D$6,MATCH(C437,'HARGA SATUAN'!$C$7:$C$1492,0),0))</f>
        <v/>
      </c>
      <c r="E437" s="101">
        <f ca="1">IF(B437="+","Unit",IF(ISERROR(OFFSET('HARGA SATUAN'!$E$6,MATCH(C437,'HARGA SATUAN'!$C$7:$C$1492,0),0)),"",OFFSET('HARGA SATUAN'!$E$6,MATCH(C437,'HARGA SATUAN'!$C$7:$C$1492,0),0)))</f>
        <v>0</v>
      </c>
      <c r="F437" s="138" t="str">
        <f t="shared" ca="1" si="20"/>
        <v/>
      </c>
      <c r="G437" s="41">
        <f ca="1">IF(ISERROR(OFFSET('HARGA SATUAN'!$I$6,MATCH(C437,'HARGA SATUAN'!$C$7:$C$1492,0),0)),"",OFFSET('HARGA SATUAN'!$I$6,MATCH(C437,'HARGA SATUAN'!$C$7:$C$1492,0),0))</f>
        <v>0</v>
      </c>
      <c r="H437" s="136" t="str">
        <f ca="1">IF(B437="","",#REF!)</f>
        <v/>
      </c>
      <c r="I437" s="136" t="str">
        <f ca="1">IF(B437="","",#REF!)</f>
        <v/>
      </c>
      <c r="J437" s="136" t="str">
        <f ca="1">IF(B437="","",#REF!)</f>
        <v/>
      </c>
      <c r="K437" s="136" t="str">
        <f ca="1">IF(B437="","",#REF!)</f>
        <v/>
      </c>
      <c r="L437" s="136" t="str">
        <f ca="1">IF(C437="","",#REF!)</f>
        <v/>
      </c>
    </row>
    <row r="438" spans="1:12">
      <c r="A438" s="112">
        <v>427</v>
      </c>
      <c r="B438" s="134" t="str">
        <f t="shared" ca="1" si="18"/>
        <v/>
      </c>
      <c r="C438" s="109" t="str">
        <f t="shared" ca="1" si="19"/>
        <v/>
      </c>
      <c r="D438" s="101" t="str">
        <f ca="1">IF(ISERROR(OFFSET('HARGA SATUAN'!$D$6,MATCH(C438,'HARGA SATUAN'!$C$7:$C$1492,0),0)),"",OFFSET('HARGA SATUAN'!$D$6,MATCH(C438,'HARGA SATUAN'!$C$7:$C$1492,0),0))</f>
        <v/>
      </c>
      <c r="E438" s="101">
        <f ca="1">IF(B438="+","Unit",IF(ISERROR(OFFSET('HARGA SATUAN'!$E$6,MATCH(C438,'HARGA SATUAN'!$C$7:$C$1492,0),0)),"",OFFSET('HARGA SATUAN'!$E$6,MATCH(C438,'HARGA SATUAN'!$C$7:$C$1492,0),0)))</f>
        <v>0</v>
      </c>
      <c r="F438" s="138" t="str">
        <f t="shared" ca="1" si="20"/>
        <v/>
      </c>
      <c r="G438" s="41">
        <f ca="1">IF(ISERROR(OFFSET('HARGA SATUAN'!$I$6,MATCH(C438,'HARGA SATUAN'!$C$7:$C$1492,0),0)),"",OFFSET('HARGA SATUAN'!$I$6,MATCH(C438,'HARGA SATUAN'!$C$7:$C$1492,0),0))</f>
        <v>0</v>
      </c>
      <c r="H438" s="136" t="str">
        <f ca="1">IF(B438="","",#REF!)</f>
        <v/>
      </c>
      <c r="I438" s="136" t="str">
        <f ca="1">IF(B438="","",#REF!)</f>
        <v/>
      </c>
      <c r="J438" s="136" t="str">
        <f ca="1">IF(B438="","",#REF!)</f>
        <v/>
      </c>
      <c r="K438" s="136" t="str">
        <f ca="1">IF(B438="","",#REF!)</f>
        <v/>
      </c>
      <c r="L438" s="136" t="str">
        <f ca="1">IF(C438="","",#REF!)</f>
        <v/>
      </c>
    </row>
    <row r="439" spans="1:12">
      <c r="A439" s="112">
        <v>428</v>
      </c>
      <c r="B439" s="134" t="str">
        <f t="shared" ca="1" si="18"/>
        <v/>
      </c>
      <c r="C439" s="109" t="str">
        <f t="shared" ca="1" si="19"/>
        <v/>
      </c>
      <c r="D439" s="101" t="str">
        <f ca="1">IF(ISERROR(OFFSET('HARGA SATUAN'!$D$6,MATCH(C439,'HARGA SATUAN'!$C$7:$C$1492,0),0)),"",OFFSET('HARGA SATUAN'!$D$6,MATCH(C439,'HARGA SATUAN'!$C$7:$C$1492,0),0))</f>
        <v/>
      </c>
      <c r="E439" s="101">
        <f ca="1">IF(B439="+","Unit",IF(ISERROR(OFFSET('HARGA SATUAN'!$E$6,MATCH(C439,'HARGA SATUAN'!$C$7:$C$1492,0),0)),"",OFFSET('HARGA SATUAN'!$E$6,MATCH(C439,'HARGA SATUAN'!$C$7:$C$1492,0),0)))</f>
        <v>0</v>
      </c>
      <c r="F439" s="138" t="str">
        <f t="shared" ca="1" si="20"/>
        <v/>
      </c>
      <c r="G439" s="41">
        <f ca="1">IF(ISERROR(OFFSET('HARGA SATUAN'!$I$6,MATCH(C439,'HARGA SATUAN'!$C$7:$C$1492,0),0)),"",OFFSET('HARGA SATUAN'!$I$6,MATCH(C439,'HARGA SATUAN'!$C$7:$C$1492,0),0))</f>
        <v>0</v>
      </c>
      <c r="H439" s="136" t="str">
        <f ca="1">IF(B439="","",#REF!)</f>
        <v/>
      </c>
      <c r="I439" s="136" t="str">
        <f ca="1">IF(B439="","",#REF!)</f>
        <v/>
      </c>
      <c r="J439" s="136" t="str">
        <f ca="1">IF(B439="","",#REF!)</f>
        <v/>
      </c>
      <c r="K439" s="136" t="str">
        <f ca="1">IF(B439="","",#REF!)</f>
        <v/>
      </c>
      <c r="L439" s="136" t="str">
        <f ca="1">IF(C439="","",#REF!)</f>
        <v/>
      </c>
    </row>
    <row r="440" spans="1:12">
      <c r="A440" s="112">
        <v>429</v>
      </c>
      <c r="B440" s="134" t="str">
        <f t="shared" ca="1" si="18"/>
        <v/>
      </c>
      <c r="C440" s="109" t="str">
        <f t="shared" ca="1" si="19"/>
        <v/>
      </c>
      <c r="D440" s="101" t="str">
        <f ca="1">IF(ISERROR(OFFSET('HARGA SATUAN'!$D$6,MATCH(C440,'HARGA SATUAN'!$C$7:$C$1492,0),0)),"",OFFSET('HARGA SATUAN'!$D$6,MATCH(C440,'HARGA SATUAN'!$C$7:$C$1492,0),0))</f>
        <v/>
      </c>
      <c r="E440" s="101">
        <f ca="1">IF(B440="+","Unit",IF(ISERROR(OFFSET('HARGA SATUAN'!$E$6,MATCH(C440,'HARGA SATUAN'!$C$7:$C$1492,0),0)),"",OFFSET('HARGA SATUAN'!$E$6,MATCH(C440,'HARGA SATUAN'!$C$7:$C$1492,0),0)))</f>
        <v>0</v>
      </c>
      <c r="F440" s="138" t="str">
        <f t="shared" ca="1" si="20"/>
        <v/>
      </c>
      <c r="G440" s="41">
        <f ca="1">IF(ISERROR(OFFSET('HARGA SATUAN'!$I$6,MATCH(C440,'HARGA SATUAN'!$C$7:$C$1492,0),0)),"",OFFSET('HARGA SATUAN'!$I$6,MATCH(C440,'HARGA SATUAN'!$C$7:$C$1492,0),0))</f>
        <v>0</v>
      </c>
      <c r="H440" s="136" t="str">
        <f ca="1">IF(B440="","",#REF!)</f>
        <v/>
      </c>
      <c r="I440" s="136" t="str">
        <f ca="1">IF(B440="","",#REF!)</f>
        <v/>
      </c>
      <c r="J440" s="136" t="str">
        <f ca="1">IF(B440="","",#REF!)</f>
        <v/>
      </c>
      <c r="K440" s="136" t="str">
        <f ca="1">IF(B440="","",#REF!)</f>
        <v/>
      </c>
      <c r="L440" s="136" t="str">
        <f ca="1">IF(C440="","",#REF!)</f>
        <v/>
      </c>
    </row>
    <row r="441" spans="1:12">
      <c r="A441" s="112">
        <v>430</v>
      </c>
      <c r="B441" s="134" t="str">
        <f t="shared" ca="1" si="18"/>
        <v/>
      </c>
      <c r="C441" s="109" t="str">
        <f t="shared" ca="1" si="19"/>
        <v/>
      </c>
      <c r="D441" s="101" t="str">
        <f ca="1">IF(ISERROR(OFFSET('HARGA SATUAN'!$D$6,MATCH(C441,'HARGA SATUAN'!$C$7:$C$1492,0),0)),"",OFFSET('HARGA SATUAN'!$D$6,MATCH(C441,'HARGA SATUAN'!$C$7:$C$1492,0),0))</f>
        <v/>
      </c>
      <c r="E441" s="101">
        <f ca="1">IF(B441="+","Unit",IF(ISERROR(OFFSET('HARGA SATUAN'!$E$6,MATCH(C441,'HARGA SATUAN'!$C$7:$C$1492,0),0)),"",OFFSET('HARGA SATUAN'!$E$6,MATCH(C441,'HARGA SATUAN'!$C$7:$C$1492,0),0)))</f>
        <v>0</v>
      </c>
      <c r="F441" s="138" t="str">
        <f t="shared" ca="1" si="20"/>
        <v/>
      </c>
      <c r="G441" s="41">
        <f ca="1">IF(ISERROR(OFFSET('HARGA SATUAN'!$I$6,MATCH(C441,'HARGA SATUAN'!$C$7:$C$1492,0),0)),"",OFFSET('HARGA SATUAN'!$I$6,MATCH(C441,'HARGA SATUAN'!$C$7:$C$1492,0),0))</f>
        <v>0</v>
      </c>
      <c r="H441" s="136" t="str">
        <f ca="1">IF(B441="","",#REF!)</f>
        <v/>
      </c>
      <c r="I441" s="136" t="str">
        <f ca="1">IF(B441="","",#REF!)</f>
        <v/>
      </c>
      <c r="J441" s="136" t="str">
        <f ca="1">IF(B441="","",#REF!)</f>
        <v/>
      </c>
      <c r="K441" s="136" t="str">
        <f ca="1">IF(B441="","",#REF!)</f>
        <v/>
      </c>
      <c r="L441" s="136" t="str">
        <f ca="1">IF(C441="","",#REF!)</f>
        <v/>
      </c>
    </row>
    <row r="442" spans="1:12">
      <c r="A442" s="112">
        <v>431</v>
      </c>
      <c r="B442" s="134" t="str">
        <f t="shared" ca="1" si="18"/>
        <v/>
      </c>
      <c r="C442" s="109" t="str">
        <f t="shared" ca="1" si="19"/>
        <v/>
      </c>
      <c r="D442" s="101" t="str">
        <f ca="1">IF(ISERROR(OFFSET('HARGA SATUAN'!$D$6,MATCH(C442,'HARGA SATUAN'!$C$7:$C$1492,0),0)),"",OFFSET('HARGA SATUAN'!$D$6,MATCH(C442,'HARGA SATUAN'!$C$7:$C$1492,0),0))</f>
        <v/>
      </c>
      <c r="E442" s="101">
        <f ca="1">IF(B442="+","Unit",IF(ISERROR(OFFSET('HARGA SATUAN'!$E$6,MATCH(C442,'HARGA SATUAN'!$C$7:$C$1492,0),0)),"",OFFSET('HARGA SATUAN'!$E$6,MATCH(C442,'HARGA SATUAN'!$C$7:$C$1492,0),0)))</f>
        <v>0</v>
      </c>
      <c r="F442" s="138" t="str">
        <f t="shared" ca="1" si="20"/>
        <v/>
      </c>
      <c r="G442" s="41">
        <f ca="1">IF(ISERROR(OFFSET('HARGA SATUAN'!$I$6,MATCH(C442,'HARGA SATUAN'!$C$7:$C$1492,0),0)),"",OFFSET('HARGA SATUAN'!$I$6,MATCH(C442,'HARGA SATUAN'!$C$7:$C$1492,0),0))</f>
        <v>0</v>
      </c>
      <c r="H442" s="136" t="str">
        <f ca="1">IF(B442="","",#REF!)</f>
        <v/>
      </c>
      <c r="I442" s="136" t="str">
        <f ca="1">IF(B442="","",#REF!)</f>
        <v/>
      </c>
      <c r="J442" s="136" t="str">
        <f ca="1">IF(B442="","",#REF!)</f>
        <v/>
      </c>
      <c r="K442" s="136" t="str">
        <f ca="1">IF(B442="","",#REF!)</f>
        <v/>
      </c>
      <c r="L442" s="136" t="str">
        <f ca="1">IF(C442="","",#REF!)</f>
        <v/>
      </c>
    </row>
    <row r="443" spans="1:12">
      <c r="A443" s="112">
        <v>432</v>
      </c>
      <c r="B443" s="134" t="str">
        <f t="shared" ca="1" si="18"/>
        <v/>
      </c>
      <c r="C443" s="109" t="str">
        <f t="shared" ca="1" si="19"/>
        <v/>
      </c>
      <c r="D443" s="101" t="str">
        <f ca="1">IF(ISERROR(OFFSET('HARGA SATUAN'!$D$6,MATCH(C443,'HARGA SATUAN'!$C$7:$C$1492,0),0)),"",OFFSET('HARGA SATUAN'!$D$6,MATCH(C443,'HARGA SATUAN'!$C$7:$C$1492,0),0))</f>
        <v/>
      </c>
      <c r="E443" s="101">
        <f ca="1">IF(B443="+","Unit",IF(ISERROR(OFFSET('HARGA SATUAN'!$E$6,MATCH(C443,'HARGA SATUAN'!$C$7:$C$1492,0),0)),"",OFFSET('HARGA SATUAN'!$E$6,MATCH(C443,'HARGA SATUAN'!$C$7:$C$1492,0),0)))</f>
        <v>0</v>
      </c>
      <c r="F443" s="138" t="str">
        <f t="shared" ca="1" si="20"/>
        <v/>
      </c>
      <c r="G443" s="41">
        <f ca="1">IF(ISERROR(OFFSET('HARGA SATUAN'!$I$6,MATCH(C443,'HARGA SATUAN'!$C$7:$C$1492,0),0)),"",OFFSET('HARGA SATUAN'!$I$6,MATCH(C443,'HARGA SATUAN'!$C$7:$C$1492,0),0))</f>
        <v>0</v>
      </c>
      <c r="H443" s="136" t="str">
        <f ca="1">IF(B443="","",#REF!)</f>
        <v/>
      </c>
      <c r="I443" s="136" t="str">
        <f ca="1">IF(B443="","",#REF!)</f>
        <v/>
      </c>
      <c r="J443" s="136" t="str">
        <f ca="1">IF(B443="","",#REF!)</f>
        <v/>
      </c>
      <c r="K443" s="136" t="str">
        <f ca="1">IF(B443="","",#REF!)</f>
        <v/>
      </c>
      <c r="L443" s="136" t="str">
        <f ca="1">IF(C443="","",#REF!)</f>
        <v/>
      </c>
    </row>
    <row r="444" spans="1:12">
      <c r="A444" s="112">
        <v>433</v>
      </c>
      <c r="B444" s="134" t="str">
        <f t="shared" ca="1" si="18"/>
        <v/>
      </c>
      <c r="C444" s="109" t="str">
        <f t="shared" ca="1" si="19"/>
        <v/>
      </c>
      <c r="D444" s="101" t="str">
        <f ca="1">IF(ISERROR(OFFSET('HARGA SATUAN'!$D$6,MATCH(C444,'HARGA SATUAN'!$C$7:$C$1492,0),0)),"",OFFSET('HARGA SATUAN'!$D$6,MATCH(C444,'HARGA SATUAN'!$C$7:$C$1492,0),0))</f>
        <v/>
      </c>
      <c r="E444" s="101">
        <f ca="1">IF(B444="+","Unit",IF(ISERROR(OFFSET('HARGA SATUAN'!$E$6,MATCH(C444,'HARGA SATUAN'!$C$7:$C$1492,0),0)),"",OFFSET('HARGA SATUAN'!$E$6,MATCH(C444,'HARGA SATUAN'!$C$7:$C$1492,0),0)))</f>
        <v>0</v>
      </c>
      <c r="F444" s="138" t="str">
        <f t="shared" ca="1" si="20"/>
        <v/>
      </c>
      <c r="G444" s="41">
        <f ca="1">IF(ISERROR(OFFSET('HARGA SATUAN'!$I$6,MATCH(C444,'HARGA SATUAN'!$C$7:$C$1492,0),0)),"",OFFSET('HARGA SATUAN'!$I$6,MATCH(C444,'HARGA SATUAN'!$C$7:$C$1492,0),0))</f>
        <v>0</v>
      </c>
      <c r="H444" s="136" t="str">
        <f ca="1">IF(B444="","",#REF!)</f>
        <v/>
      </c>
      <c r="I444" s="136" t="str">
        <f ca="1">IF(B444="","",#REF!)</f>
        <v/>
      </c>
      <c r="J444" s="136" t="str">
        <f ca="1">IF(B444="","",#REF!)</f>
        <v/>
      </c>
      <c r="K444" s="136" t="str">
        <f ca="1">IF(B444="","",#REF!)</f>
        <v/>
      </c>
      <c r="L444" s="136" t="str">
        <f ca="1">IF(C444="","",#REF!)</f>
        <v/>
      </c>
    </row>
    <row r="445" spans="1:12">
      <c r="A445" s="112">
        <v>434</v>
      </c>
      <c r="B445" s="134" t="str">
        <f t="shared" ca="1" si="18"/>
        <v/>
      </c>
      <c r="C445" s="109" t="str">
        <f t="shared" ca="1" si="19"/>
        <v/>
      </c>
      <c r="D445" s="101" t="str">
        <f ca="1">IF(ISERROR(OFFSET('HARGA SATUAN'!$D$6,MATCH(C445,'HARGA SATUAN'!$C$7:$C$1492,0),0)),"",OFFSET('HARGA SATUAN'!$D$6,MATCH(C445,'HARGA SATUAN'!$C$7:$C$1492,0),0))</f>
        <v/>
      </c>
      <c r="E445" s="101">
        <f ca="1">IF(B445="+","Unit",IF(ISERROR(OFFSET('HARGA SATUAN'!$E$6,MATCH(C445,'HARGA SATUAN'!$C$7:$C$1492,0),0)),"",OFFSET('HARGA SATUAN'!$E$6,MATCH(C445,'HARGA SATUAN'!$C$7:$C$1492,0),0)))</f>
        <v>0</v>
      </c>
      <c r="F445" s="138" t="str">
        <f t="shared" ca="1" si="20"/>
        <v/>
      </c>
      <c r="G445" s="41">
        <f ca="1">IF(ISERROR(OFFSET('HARGA SATUAN'!$I$6,MATCH(C445,'HARGA SATUAN'!$C$7:$C$1492,0),0)),"",OFFSET('HARGA SATUAN'!$I$6,MATCH(C445,'HARGA SATUAN'!$C$7:$C$1492,0),0))</f>
        <v>0</v>
      </c>
      <c r="H445" s="136" t="str">
        <f ca="1">IF(B445="","",#REF!)</f>
        <v/>
      </c>
      <c r="I445" s="136" t="str">
        <f ca="1">IF(B445="","",#REF!)</f>
        <v/>
      </c>
      <c r="J445" s="136" t="str">
        <f ca="1">IF(B445="","",#REF!)</f>
        <v/>
      </c>
      <c r="K445" s="136" t="str">
        <f ca="1">IF(B445="","",#REF!)</f>
        <v/>
      </c>
      <c r="L445" s="136" t="str">
        <f ca="1">IF(C445="","",#REF!)</f>
        <v/>
      </c>
    </row>
    <row r="446" spans="1:12">
      <c r="A446" s="112">
        <v>435</v>
      </c>
      <c r="B446" s="134" t="str">
        <f t="shared" ca="1" si="18"/>
        <v/>
      </c>
      <c r="C446" s="109" t="str">
        <f t="shared" ca="1" si="19"/>
        <v/>
      </c>
      <c r="D446" s="101" t="str">
        <f ca="1">IF(ISERROR(OFFSET('HARGA SATUAN'!$D$6,MATCH(C446,'HARGA SATUAN'!$C$7:$C$1492,0),0)),"",OFFSET('HARGA SATUAN'!$D$6,MATCH(C446,'HARGA SATUAN'!$C$7:$C$1492,0),0))</f>
        <v/>
      </c>
      <c r="E446" s="101">
        <f ca="1">IF(B446="+","Unit",IF(ISERROR(OFFSET('HARGA SATUAN'!$E$6,MATCH(C446,'HARGA SATUAN'!$C$7:$C$1492,0),0)),"",OFFSET('HARGA SATUAN'!$E$6,MATCH(C446,'HARGA SATUAN'!$C$7:$C$1492,0),0)))</f>
        <v>0</v>
      </c>
      <c r="F446" s="138" t="str">
        <f t="shared" ca="1" si="20"/>
        <v/>
      </c>
      <c r="G446" s="41">
        <f ca="1">IF(ISERROR(OFFSET('HARGA SATUAN'!$I$6,MATCH(C446,'HARGA SATUAN'!$C$7:$C$1492,0),0)),"",OFFSET('HARGA SATUAN'!$I$6,MATCH(C446,'HARGA SATUAN'!$C$7:$C$1492,0),0))</f>
        <v>0</v>
      </c>
      <c r="H446" s="136" t="str">
        <f ca="1">IF(B446="","",#REF!)</f>
        <v/>
      </c>
      <c r="I446" s="136" t="str">
        <f ca="1">IF(B446="","",#REF!)</f>
        <v/>
      </c>
      <c r="J446" s="136" t="str">
        <f ca="1">IF(B446="","",#REF!)</f>
        <v/>
      </c>
      <c r="K446" s="136" t="str">
        <f ca="1">IF(B446="","",#REF!)</f>
        <v/>
      </c>
      <c r="L446" s="136" t="str">
        <f ca="1">IF(C446="","",#REF!)</f>
        <v/>
      </c>
    </row>
    <row r="447" spans="1:12">
      <c r="A447" s="112">
        <v>436</v>
      </c>
      <c r="B447" s="134" t="str">
        <f t="shared" ca="1" si="18"/>
        <v/>
      </c>
      <c r="C447" s="109" t="str">
        <f t="shared" ca="1" si="19"/>
        <v/>
      </c>
      <c r="D447" s="101" t="str">
        <f ca="1">IF(ISERROR(OFFSET('HARGA SATUAN'!$D$6,MATCH(C447,'HARGA SATUAN'!$C$7:$C$1492,0),0)),"",OFFSET('HARGA SATUAN'!$D$6,MATCH(C447,'HARGA SATUAN'!$C$7:$C$1492,0),0))</f>
        <v/>
      </c>
      <c r="E447" s="101">
        <f ca="1">IF(B447="+","Unit",IF(ISERROR(OFFSET('HARGA SATUAN'!$E$6,MATCH(C447,'HARGA SATUAN'!$C$7:$C$1492,0),0)),"",OFFSET('HARGA SATUAN'!$E$6,MATCH(C447,'HARGA SATUAN'!$C$7:$C$1492,0),0)))</f>
        <v>0</v>
      </c>
      <c r="F447" s="138" t="str">
        <f t="shared" ca="1" si="20"/>
        <v/>
      </c>
      <c r="G447" s="41">
        <f ca="1">IF(ISERROR(OFFSET('HARGA SATUAN'!$I$6,MATCH(C447,'HARGA SATUAN'!$C$7:$C$1492,0),0)),"",OFFSET('HARGA SATUAN'!$I$6,MATCH(C447,'HARGA SATUAN'!$C$7:$C$1492,0),0))</f>
        <v>0</v>
      </c>
      <c r="H447" s="136" t="str">
        <f ca="1">IF(B447="","",#REF!)</f>
        <v/>
      </c>
      <c r="I447" s="136" t="str">
        <f ca="1">IF(B447="","",#REF!)</f>
        <v/>
      </c>
      <c r="J447" s="136" t="str">
        <f ca="1">IF(B447="","",#REF!)</f>
        <v/>
      </c>
      <c r="K447" s="136" t="str">
        <f ca="1">IF(B447="","",#REF!)</f>
        <v/>
      </c>
      <c r="L447" s="136" t="str">
        <f ca="1">IF(C447="","",#REF!)</f>
        <v/>
      </c>
    </row>
    <row r="448" spans="1:12">
      <c r="A448" s="112">
        <v>437</v>
      </c>
      <c r="B448" s="134" t="str">
        <f t="shared" ca="1" si="18"/>
        <v/>
      </c>
      <c r="C448" s="109" t="str">
        <f t="shared" ca="1" si="19"/>
        <v/>
      </c>
      <c r="D448" s="101" t="str">
        <f ca="1">IF(ISERROR(OFFSET('HARGA SATUAN'!$D$6,MATCH(C448,'HARGA SATUAN'!$C$7:$C$1492,0),0)),"",OFFSET('HARGA SATUAN'!$D$6,MATCH(C448,'HARGA SATUAN'!$C$7:$C$1492,0),0))</f>
        <v/>
      </c>
      <c r="E448" s="101">
        <f ca="1">IF(B448="+","Unit",IF(ISERROR(OFFSET('HARGA SATUAN'!$E$6,MATCH(C448,'HARGA SATUAN'!$C$7:$C$1492,0),0)),"",OFFSET('HARGA SATUAN'!$E$6,MATCH(C448,'HARGA SATUAN'!$C$7:$C$1492,0),0)))</f>
        <v>0</v>
      </c>
      <c r="F448" s="138" t="str">
        <f t="shared" ca="1" si="20"/>
        <v/>
      </c>
      <c r="G448" s="41">
        <f ca="1">IF(ISERROR(OFFSET('HARGA SATUAN'!$I$6,MATCH(C448,'HARGA SATUAN'!$C$7:$C$1492,0),0)),"",OFFSET('HARGA SATUAN'!$I$6,MATCH(C448,'HARGA SATUAN'!$C$7:$C$1492,0),0))</f>
        <v>0</v>
      </c>
      <c r="H448" s="136" t="str">
        <f ca="1">IF(B448="","",#REF!)</f>
        <v/>
      </c>
      <c r="I448" s="136" t="str">
        <f ca="1">IF(B448="","",#REF!)</f>
        <v/>
      </c>
      <c r="J448" s="136" t="str">
        <f ca="1">IF(B448="","",#REF!)</f>
        <v/>
      </c>
      <c r="K448" s="136" t="str">
        <f ca="1">IF(B448="","",#REF!)</f>
        <v/>
      </c>
      <c r="L448" s="136" t="str">
        <f ca="1">IF(C448="","",#REF!)</f>
        <v/>
      </c>
    </row>
    <row r="449" spans="1:12">
      <c r="A449" s="112">
        <v>438</v>
      </c>
      <c r="B449" s="134" t="str">
        <f t="shared" ca="1" si="18"/>
        <v/>
      </c>
      <c r="C449" s="109" t="str">
        <f t="shared" ca="1" si="19"/>
        <v/>
      </c>
      <c r="D449" s="101" t="str">
        <f ca="1">IF(ISERROR(OFFSET('HARGA SATUAN'!$D$6,MATCH(C449,'HARGA SATUAN'!$C$7:$C$1492,0),0)),"",OFFSET('HARGA SATUAN'!$D$6,MATCH(C449,'HARGA SATUAN'!$C$7:$C$1492,0),0))</f>
        <v/>
      </c>
      <c r="E449" s="101">
        <f ca="1">IF(B449="+","Unit",IF(ISERROR(OFFSET('HARGA SATUAN'!$E$6,MATCH(C449,'HARGA SATUAN'!$C$7:$C$1492,0),0)),"",OFFSET('HARGA SATUAN'!$E$6,MATCH(C449,'HARGA SATUAN'!$C$7:$C$1492,0),0)))</f>
        <v>0</v>
      </c>
      <c r="F449" s="138" t="str">
        <f t="shared" ca="1" si="20"/>
        <v/>
      </c>
      <c r="G449" s="41">
        <f ca="1">IF(ISERROR(OFFSET('HARGA SATUAN'!$I$6,MATCH(C449,'HARGA SATUAN'!$C$7:$C$1492,0),0)),"",OFFSET('HARGA SATUAN'!$I$6,MATCH(C449,'HARGA SATUAN'!$C$7:$C$1492,0),0))</f>
        <v>0</v>
      </c>
      <c r="H449" s="136" t="str">
        <f ca="1">IF(B449="","",#REF!)</f>
        <v/>
      </c>
      <c r="I449" s="136" t="str">
        <f ca="1">IF(B449="","",#REF!)</f>
        <v/>
      </c>
      <c r="J449" s="136" t="str">
        <f ca="1">IF(B449="","",#REF!)</f>
        <v/>
      </c>
      <c r="K449" s="136" t="str">
        <f ca="1">IF(B449="","",#REF!)</f>
        <v/>
      </c>
      <c r="L449" s="136" t="str">
        <f ca="1">IF(C449="","",#REF!)</f>
        <v/>
      </c>
    </row>
    <row r="450" spans="1:12">
      <c r="A450" s="112">
        <v>439</v>
      </c>
      <c r="B450" s="134" t="str">
        <f t="shared" ca="1" si="18"/>
        <v/>
      </c>
      <c r="C450" s="109" t="str">
        <f t="shared" ca="1" si="19"/>
        <v/>
      </c>
      <c r="D450" s="101" t="str">
        <f ca="1">IF(ISERROR(OFFSET('HARGA SATUAN'!$D$6,MATCH(C450,'HARGA SATUAN'!$C$7:$C$1492,0),0)),"",OFFSET('HARGA SATUAN'!$D$6,MATCH(C450,'HARGA SATUAN'!$C$7:$C$1492,0),0))</f>
        <v/>
      </c>
      <c r="E450" s="101">
        <f ca="1">IF(B450="+","Unit",IF(ISERROR(OFFSET('HARGA SATUAN'!$E$6,MATCH(C450,'HARGA SATUAN'!$C$7:$C$1492,0),0)),"",OFFSET('HARGA SATUAN'!$E$6,MATCH(C450,'HARGA SATUAN'!$C$7:$C$1492,0),0)))</f>
        <v>0</v>
      </c>
      <c r="F450" s="138" t="str">
        <f t="shared" ca="1" si="20"/>
        <v/>
      </c>
      <c r="G450" s="41">
        <f ca="1">IF(ISERROR(OFFSET('HARGA SATUAN'!$I$6,MATCH(C450,'HARGA SATUAN'!$C$7:$C$1492,0),0)),"",OFFSET('HARGA SATUAN'!$I$6,MATCH(C450,'HARGA SATUAN'!$C$7:$C$1492,0),0))</f>
        <v>0</v>
      </c>
      <c r="H450" s="136" t="str">
        <f ca="1">IF(B450="","",#REF!)</f>
        <v/>
      </c>
      <c r="I450" s="136" t="str">
        <f ca="1">IF(B450="","",#REF!)</f>
        <v/>
      </c>
      <c r="J450" s="136" t="str">
        <f ca="1">IF(B450="","",#REF!)</f>
        <v/>
      </c>
      <c r="K450" s="136" t="str">
        <f ca="1">IF(B450="","",#REF!)</f>
        <v/>
      </c>
      <c r="L450" s="136" t="str">
        <f ca="1">IF(C450="","",#REF!)</f>
        <v/>
      </c>
    </row>
    <row r="451" spans="1:12">
      <c r="A451" s="112">
        <v>440</v>
      </c>
      <c r="B451" s="134" t="str">
        <f t="shared" ca="1" si="18"/>
        <v/>
      </c>
      <c r="C451" s="109" t="str">
        <f t="shared" ca="1" si="19"/>
        <v/>
      </c>
      <c r="D451" s="101" t="str">
        <f ca="1">IF(ISERROR(OFFSET('HARGA SATUAN'!$D$6,MATCH(C451,'HARGA SATUAN'!$C$7:$C$1492,0),0)),"",OFFSET('HARGA SATUAN'!$D$6,MATCH(C451,'HARGA SATUAN'!$C$7:$C$1492,0),0))</f>
        <v/>
      </c>
      <c r="E451" s="101">
        <f ca="1">IF(B451="+","Unit",IF(ISERROR(OFFSET('HARGA SATUAN'!$E$6,MATCH(C451,'HARGA SATUAN'!$C$7:$C$1492,0),0)),"",OFFSET('HARGA SATUAN'!$E$6,MATCH(C451,'HARGA SATUAN'!$C$7:$C$1492,0),0)))</f>
        <v>0</v>
      </c>
      <c r="F451" s="138" t="str">
        <f t="shared" ca="1" si="20"/>
        <v/>
      </c>
      <c r="G451" s="41">
        <f ca="1">IF(ISERROR(OFFSET('HARGA SATUAN'!$I$6,MATCH(C451,'HARGA SATUAN'!$C$7:$C$1492,0),0)),"",OFFSET('HARGA SATUAN'!$I$6,MATCH(C451,'HARGA SATUAN'!$C$7:$C$1492,0),0))</f>
        <v>0</v>
      </c>
      <c r="H451" s="136" t="str">
        <f ca="1">IF(B451="","",#REF!)</f>
        <v/>
      </c>
      <c r="I451" s="136" t="str">
        <f ca="1">IF(B451="","",#REF!)</f>
        <v/>
      </c>
      <c r="J451" s="136" t="str">
        <f ca="1">IF(B451="","",#REF!)</f>
        <v/>
      </c>
      <c r="K451" s="136" t="str">
        <f ca="1">IF(B451="","",#REF!)</f>
        <v/>
      </c>
      <c r="L451" s="136" t="str">
        <f ca="1">IF(C451="","",#REF!)</f>
        <v/>
      </c>
    </row>
    <row r="452" spans="1:12">
      <c r="A452" s="112">
        <v>441</v>
      </c>
      <c r="B452" s="134" t="str">
        <f t="shared" ca="1" si="18"/>
        <v/>
      </c>
      <c r="C452" s="109" t="str">
        <f t="shared" ca="1" si="19"/>
        <v/>
      </c>
      <c r="D452" s="101" t="str">
        <f ca="1">IF(ISERROR(OFFSET('HARGA SATUAN'!$D$6,MATCH(C452,'HARGA SATUAN'!$C$7:$C$1492,0),0)),"",OFFSET('HARGA SATUAN'!$D$6,MATCH(C452,'HARGA SATUAN'!$C$7:$C$1492,0),0))</f>
        <v/>
      </c>
      <c r="E452" s="101">
        <f ca="1">IF(B452="+","Unit",IF(ISERROR(OFFSET('HARGA SATUAN'!$E$6,MATCH(C452,'HARGA SATUAN'!$C$7:$C$1492,0),0)),"",OFFSET('HARGA SATUAN'!$E$6,MATCH(C452,'HARGA SATUAN'!$C$7:$C$1492,0),0)))</f>
        <v>0</v>
      </c>
      <c r="F452" s="138" t="str">
        <f t="shared" ca="1" si="20"/>
        <v/>
      </c>
      <c r="G452" s="41">
        <f ca="1">IF(ISERROR(OFFSET('HARGA SATUAN'!$I$6,MATCH(C452,'HARGA SATUAN'!$C$7:$C$1492,0),0)),"",OFFSET('HARGA SATUAN'!$I$6,MATCH(C452,'HARGA SATUAN'!$C$7:$C$1492,0),0))</f>
        <v>0</v>
      </c>
      <c r="H452" s="136" t="str">
        <f ca="1">IF(B452="","",#REF!)</f>
        <v/>
      </c>
      <c r="I452" s="136" t="str">
        <f ca="1">IF(B452="","",#REF!)</f>
        <v/>
      </c>
      <c r="J452" s="136" t="str">
        <f ca="1">IF(B452="","",#REF!)</f>
        <v/>
      </c>
      <c r="K452" s="136" t="str">
        <f ca="1">IF(B452="","",#REF!)</f>
        <v/>
      </c>
      <c r="L452" s="136" t="str">
        <f ca="1">IF(C452="","",#REF!)</f>
        <v/>
      </c>
    </row>
    <row r="453" spans="1:12">
      <c r="A453" s="112">
        <v>442</v>
      </c>
      <c r="B453" s="134" t="str">
        <f t="shared" ca="1" si="18"/>
        <v/>
      </c>
      <c r="C453" s="109" t="str">
        <f t="shared" ca="1" si="19"/>
        <v/>
      </c>
      <c r="D453" s="101" t="str">
        <f ca="1">IF(ISERROR(OFFSET('HARGA SATUAN'!$D$6,MATCH(C453,'HARGA SATUAN'!$C$7:$C$1492,0),0)),"",OFFSET('HARGA SATUAN'!$D$6,MATCH(C453,'HARGA SATUAN'!$C$7:$C$1492,0),0))</f>
        <v/>
      </c>
      <c r="E453" s="101">
        <f ca="1">IF(B453="+","Unit",IF(ISERROR(OFFSET('HARGA SATUAN'!$E$6,MATCH(C453,'HARGA SATUAN'!$C$7:$C$1492,0),0)),"",OFFSET('HARGA SATUAN'!$E$6,MATCH(C453,'HARGA SATUAN'!$C$7:$C$1492,0),0)))</f>
        <v>0</v>
      </c>
      <c r="F453" s="138" t="str">
        <f t="shared" ca="1" si="20"/>
        <v/>
      </c>
      <c r="G453" s="41">
        <f ca="1">IF(ISERROR(OFFSET('HARGA SATUAN'!$I$6,MATCH(C453,'HARGA SATUAN'!$C$7:$C$1492,0),0)),"",OFFSET('HARGA SATUAN'!$I$6,MATCH(C453,'HARGA SATUAN'!$C$7:$C$1492,0),0))</f>
        <v>0</v>
      </c>
      <c r="H453" s="136" t="str">
        <f ca="1">IF(B453="","",#REF!)</f>
        <v/>
      </c>
      <c r="I453" s="136" t="str">
        <f ca="1">IF(B453="","",#REF!)</f>
        <v/>
      </c>
      <c r="J453" s="136" t="str">
        <f ca="1">IF(B453="","",#REF!)</f>
        <v/>
      </c>
      <c r="K453" s="136" t="str">
        <f ca="1">IF(B453="","",#REF!)</f>
        <v/>
      </c>
      <c r="L453" s="136" t="str">
        <f ca="1">IF(C453="","",#REF!)</f>
        <v/>
      </c>
    </row>
    <row r="454" spans="1:12">
      <c r="A454" s="112">
        <v>443</v>
      </c>
      <c r="B454" s="134" t="str">
        <f t="shared" ca="1" si="18"/>
        <v/>
      </c>
      <c r="C454" s="109" t="str">
        <f t="shared" ca="1" si="19"/>
        <v/>
      </c>
      <c r="D454" s="101" t="str">
        <f ca="1">IF(ISERROR(OFFSET('HARGA SATUAN'!$D$6,MATCH(C454,'HARGA SATUAN'!$C$7:$C$1492,0),0)),"",OFFSET('HARGA SATUAN'!$D$6,MATCH(C454,'HARGA SATUAN'!$C$7:$C$1492,0),0))</f>
        <v/>
      </c>
      <c r="E454" s="101">
        <f ca="1">IF(B454="+","Unit",IF(ISERROR(OFFSET('HARGA SATUAN'!$E$6,MATCH(C454,'HARGA SATUAN'!$C$7:$C$1492,0),0)),"",OFFSET('HARGA SATUAN'!$E$6,MATCH(C454,'HARGA SATUAN'!$C$7:$C$1492,0),0)))</f>
        <v>0</v>
      </c>
      <c r="F454" s="138" t="str">
        <f t="shared" ca="1" si="20"/>
        <v/>
      </c>
      <c r="G454" s="41">
        <f ca="1">IF(ISERROR(OFFSET('HARGA SATUAN'!$I$6,MATCH(C454,'HARGA SATUAN'!$C$7:$C$1492,0),0)),"",OFFSET('HARGA SATUAN'!$I$6,MATCH(C454,'HARGA SATUAN'!$C$7:$C$1492,0),0))</f>
        <v>0</v>
      </c>
      <c r="H454" s="136" t="str">
        <f ca="1">IF(B454="","",#REF!)</f>
        <v/>
      </c>
      <c r="I454" s="136" t="str">
        <f ca="1">IF(B454="","",#REF!)</f>
        <v/>
      </c>
      <c r="J454" s="136" t="str">
        <f ca="1">IF(B454="","",#REF!)</f>
        <v/>
      </c>
      <c r="K454" s="136" t="str">
        <f ca="1">IF(B454="","",#REF!)</f>
        <v/>
      </c>
      <c r="L454" s="136" t="str">
        <f ca="1">IF(C454="","",#REF!)</f>
        <v/>
      </c>
    </row>
    <row r="455" spans="1:12">
      <c r="A455" s="112">
        <v>444</v>
      </c>
      <c r="B455" s="134" t="str">
        <f t="shared" ca="1" si="18"/>
        <v/>
      </c>
      <c r="C455" s="109" t="str">
        <f t="shared" ca="1" si="19"/>
        <v/>
      </c>
      <c r="D455" s="101" t="str">
        <f ca="1">IF(ISERROR(OFFSET('HARGA SATUAN'!$D$6,MATCH(C455,'HARGA SATUAN'!$C$7:$C$1492,0),0)),"",OFFSET('HARGA SATUAN'!$D$6,MATCH(C455,'HARGA SATUAN'!$C$7:$C$1492,0),0))</f>
        <v/>
      </c>
      <c r="E455" s="101">
        <f ca="1">IF(B455="+","Unit",IF(ISERROR(OFFSET('HARGA SATUAN'!$E$6,MATCH(C455,'HARGA SATUAN'!$C$7:$C$1492,0),0)),"",OFFSET('HARGA SATUAN'!$E$6,MATCH(C455,'HARGA SATUAN'!$C$7:$C$1492,0),0)))</f>
        <v>0</v>
      </c>
      <c r="F455" s="138" t="str">
        <f t="shared" ca="1" si="20"/>
        <v/>
      </c>
      <c r="G455" s="41">
        <f ca="1">IF(ISERROR(OFFSET('HARGA SATUAN'!$I$6,MATCH(C455,'HARGA SATUAN'!$C$7:$C$1492,0),0)),"",OFFSET('HARGA SATUAN'!$I$6,MATCH(C455,'HARGA SATUAN'!$C$7:$C$1492,0),0))</f>
        <v>0</v>
      </c>
      <c r="H455" s="136" t="str">
        <f ca="1">IF(B455="","",#REF!)</f>
        <v/>
      </c>
      <c r="I455" s="136" t="str">
        <f ca="1">IF(B455="","",#REF!)</f>
        <v/>
      </c>
      <c r="J455" s="136" t="str">
        <f ca="1">IF(B455="","",#REF!)</f>
        <v/>
      </c>
      <c r="K455" s="136" t="str">
        <f ca="1">IF(B455="","",#REF!)</f>
        <v/>
      </c>
      <c r="L455" s="136" t="str">
        <f ca="1">IF(C455="","",#REF!)</f>
        <v/>
      </c>
    </row>
    <row r="456" spans="1:12">
      <c r="A456" s="112">
        <v>445</v>
      </c>
      <c r="B456" s="134" t="str">
        <f t="shared" ca="1" si="18"/>
        <v/>
      </c>
      <c r="C456" s="109" t="str">
        <f t="shared" ca="1" si="19"/>
        <v/>
      </c>
      <c r="D456" s="101" t="str">
        <f ca="1">IF(ISERROR(OFFSET('HARGA SATUAN'!$D$6,MATCH(C456,'HARGA SATUAN'!$C$7:$C$1492,0),0)),"",OFFSET('HARGA SATUAN'!$D$6,MATCH(C456,'HARGA SATUAN'!$C$7:$C$1492,0),0))</f>
        <v/>
      </c>
      <c r="E456" s="101">
        <f ca="1">IF(B456="+","Unit",IF(ISERROR(OFFSET('HARGA SATUAN'!$E$6,MATCH(C456,'HARGA SATUAN'!$C$7:$C$1492,0),0)),"",OFFSET('HARGA SATUAN'!$E$6,MATCH(C456,'HARGA SATUAN'!$C$7:$C$1492,0),0)))</f>
        <v>0</v>
      </c>
      <c r="F456" s="138" t="str">
        <f t="shared" ca="1" si="20"/>
        <v/>
      </c>
      <c r="G456" s="41">
        <f ca="1">IF(ISERROR(OFFSET('HARGA SATUAN'!$I$6,MATCH(C456,'HARGA SATUAN'!$C$7:$C$1492,0),0)),"",OFFSET('HARGA SATUAN'!$I$6,MATCH(C456,'HARGA SATUAN'!$C$7:$C$1492,0),0))</f>
        <v>0</v>
      </c>
      <c r="H456" s="136" t="str">
        <f ca="1">IF(B456="","",#REF!)</f>
        <v/>
      </c>
      <c r="I456" s="136" t="str">
        <f ca="1">IF(B456="","",#REF!)</f>
        <v/>
      </c>
      <c r="J456" s="136" t="str">
        <f ca="1">IF(B456="","",#REF!)</f>
        <v/>
      </c>
      <c r="K456" s="136" t="str">
        <f ca="1">IF(B456="","",#REF!)</f>
        <v/>
      </c>
      <c r="L456" s="136" t="str">
        <f ca="1">IF(C456="","",#REF!)</f>
        <v/>
      </c>
    </row>
    <row r="457" spans="1:12">
      <c r="A457" s="112">
        <v>446</v>
      </c>
      <c r="B457" s="134" t="str">
        <f t="shared" ca="1" si="18"/>
        <v/>
      </c>
      <c r="C457" s="109" t="str">
        <f t="shared" ca="1" si="19"/>
        <v/>
      </c>
      <c r="D457" s="101" t="str">
        <f ca="1">IF(ISERROR(OFFSET('HARGA SATUAN'!$D$6,MATCH(C457,'HARGA SATUAN'!$C$7:$C$1492,0),0)),"",OFFSET('HARGA SATUAN'!$D$6,MATCH(C457,'HARGA SATUAN'!$C$7:$C$1492,0),0))</f>
        <v/>
      </c>
      <c r="E457" s="101">
        <f ca="1">IF(B457="+","Unit",IF(ISERROR(OFFSET('HARGA SATUAN'!$E$6,MATCH(C457,'HARGA SATUAN'!$C$7:$C$1492,0),0)),"",OFFSET('HARGA SATUAN'!$E$6,MATCH(C457,'HARGA SATUAN'!$C$7:$C$1492,0),0)))</f>
        <v>0</v>
      </c>
      <c r="F457" s="138" t="str">
        <f t="shared" ca="1" si="20"/>
        <v/>
      </c>
      <c r="G457" s="41">
        <f ca="1">IF(ISERROR(OFFSET('HARGA SATUAN'!$I$6,MATCH(C457,'HARGA SATUAN'!$C$7:$C$1492,0),0)),"",OFFSET('HARGA SATUAN'!$I$6,MATCH(C457,'HARGA SATUAN'!$C$7:$C$1492,0),0))</f>
        <v>0</v>
      </c>
      <c r="H457" s="136" t="str">
        <f ca="1">IF(B457="","",#REF!)</f>
        <v/>
      </c>
      <c r="I457" s="136" t="str">
        <f ca="1">IF(B457="","",#REF!)</f>
        <v/>
      </c>
      <c r="J457" s="136" t="str">
        <f ca="1">IF(B457="","",#REF!)</f>
        <v/>
      </c>
      <c r="K457" s="136" t="str">
        <f ca="1">IF(B457="","",#REF!)</f>
        <v/>
      </c>
      <c r="L457" s="136" t="str">
        <f ca="1">IF(C457="","",#REF!)</f>
        <v/>
      </c>
    </row>
    <row r="458" spans="1:12">
      <c r="A458" s="112">
        <v>447</v>
      </c>
      <c r="B458" s="134" t="str">
        <f t="shared" ca="1" si="18"/>
        <v/>
      </c>
      <c r="C458" s="109" t="str">
        <f t="shared" ca="1" si="19"/>
        <v/>
      </c>
      <c r="D458" s="101" t="str">
        <f ca="1">IF(ISERROR(OFFSET('HARGA SATUAN'!$D$6,MATCH(C458,'HARGA SATUAN'!$C$7:$C$1492,0),0)),"",OFFSET('HARGA SATUAN'!$D$6,MATCH(C458,'HARGA SATUAN'!$C$7:$C$1492,0),0))</f>
        <v/>
      </c>
      <c r="E458" s="101">
        <f ca="1">IF(B458="+","Unit",IF(ISERROR(OFFSET('HARGA SATUAN'!$E$6,MATCH(C458,'HARGA SATUAN'!$C$7:$C$1492,0),0)),"",OFFSET('HARGA SATUAN'!$E$6,MATCH(C458,'HARGA SATUAN'!$C$7:$C$1492,0),0)))</f>
        <v>0</v>
      </c>
      <c r="F458" s="138" t="str">
        <f t="shared" ca="1" si="20"/>
        <v/>
      </c>
      <c r="G458" s="41">
        <f ca="1">IF(ISERROR(OFFSET('HARGA SATUAN'!$I$6,MATCH(C458,'HARGA SATUAN'!$C$7:$C$1492,0),0)),"",OFFSET('HARGA SATUAN'!$I$6,MATCH(C458,'HARGA SATUAN'!$C$7:$C$1492,0),0))</f>
        <v>0</v>
      </c>
      <c r="H458" s="136" t="str">
        <f ca="1">IF(B458="","",#REF!)</f>
        <v/>
      </c>
      <c r="I458" s="136" t="str">
        <f ca="1">IF(B458="","",#REF!)</f>
        <v/>
      </c>
      <c r="J458" s="136" t="str">
        <f ca="1">IF(B458="","",#REF!)</f>
        <v/>
      </c>
      <c r="K458" s="136" t="str">
        <f ca="1">IF(B458="","",#REF!)</f>
        <v/>
      </c>
      <c r="L458" s="136" t="str">
        <f ca="1">IF(C458="","",#REF!)</f>
        <v/>
      </c>
    </row>
    <row r="459" spans="1:12">
      <c r="A459" s="112">
        <v>448</v>
      </c>
      <c r="B459" s="134" t="str">
        <f t="shared" ca="1" si="18"/>
        <v/>
      </c>
      <c r="C459" s="109" t="str">
        <f t="shared" ca="1" si="19"/>
        <v/>
      </c>
      <c r="D459" s="101" t="str">
        <f ca="1">IF(ISERROR(OFFSET('HARGA SATUAN'!$D$6,MATCH(C459,'HARGA SATUAN'!$C$7:$C$1492,0),0)),"",OFFSET('HARGA SATUAN'!$D$6,MATCH(C459,'HARGA SATUAN'!$C$7:$C$1492,0),0))</f>
        <v/>
      </c>
      <c r="E459" s="101">
        <f ca="1">IF(B459="+","Unit",IF(ISERROR(OFFSET('HARGA SATUAN'!$E$6,MATCH(C459,'HARGA SATUAN'!$C$7:$C$1492,0),0)),"",OFFSET('HARGA SATUAN'!$E$6,MATCH(C459,'HARGA SATUAN'!$C$7:$C$1492,0),0)))</f>
        <v>0</v>
      </c>
      <c r="F459" s="138" t="str">
        <f t="shared" ca="1" si="20"/>
        <v/>
      </c>
      <c r="G459" s="41">
        <f ca="1">IF(ISERROR(OFFSET('HARGA SATUAN'!$I$6,MATCH(C459,'HARGA SATUAN'!$C$7:$C$1492,0),0)),"",OFFSET('HARGA SATUAN'!$I$6,MATCH(C459,'HARGA SATUAN'!$C$7:$C$1492,0),0))</f>
        <v>0</v>
      </c>
      <c r="H459" s="136" t="str">
        <f ca="1">IF(B459="","",#REF!)</f>
        <v/>
      </c>
      <c r="I459" s="136" t="str">
        <f ca="1">IF(B459="","",#REF!)</f>
        <v/>
      </c>
      <c r="J459" s="136" t="str">
        <f ca="1">IF(B459="","",#REF!)</f>
        <v/>
      </c>
      <c r="K459" s="136" t="str">
        <f ca="1">IF(B459="","",#REF!)</f>
        <v/>
      </c>
      <c r="L459" s="136" t="str">
        <f ca="1">IF(C459="","",#REF!)</f>
        <v/>
      </c>
    </row>
    <row r="460" spans="1:12">
      <c r="A460" s="112">
        <v>449</v>
      </c>
      <c r="B460" s="134" t="str">
        <f t="shared" ca="1" si="18"/>
        <v/>
      </c>
      <c r="C460" s="109" t="str">
        <f t="shared" ca="1" si="19"/>
        <v/>
      </c>
      <c r="D460" s="101" t="str">
        <f ca="1">IF(ISERROR(OFFSET('HARGA SATUAN'!$D$6,MATCH(C460,'HARGA SATUAN'!$C$7:$C$1492,0),0)),"",OFFSET('HARGA SATUAN'!$D$6,MATCH(C460,'HARGA SATUAN'!$C$7:$C$1492,0),0))</f>
        <v/>
      </c>
      <c r="E460" s="101">
        <f ca="1">IF(B460="+","Unit",IF(ISERROR(OFFSET('HARGA SATUAN'!$E$6,MATCH(C460,'HARGA SATUAN'!$C$7:$C$1492,0),0)),"",OFFSET('HARGA SATUAN'!$E$6,MATCH(C460,'HARGA SATUAN'!$C$7:$C$1492,0),0)))</f>
        <v>0</v>
      </c>
      <c r="F460" s="138" t="str">
        <f t="shared" ca="1" si="20"/>
        <v/>
      </c>
      <c r="G460" s="41">
        <f ca="1">IF(ISERROR(OFFSET('HARGA SATUAN'!$I$6,MATCH(C460,'HARGA SATUAN'!$C$7:$C$1492,0),0)),"",OFFSET('HARGA SATUAN'!$I$6,MATCH(C460,'HARGA SATUAN'!$C$7:$C$1492,0),0))</f>
        <v>0</v>
      </c>
      <c r="H460" s="136" t="str">
        <f ca="1">IF(B460="","",#REF!)</f>
        <v/>
      </c>
      <c r="I460" s="136" t="str">
        <f ca="1">IF(B460="","",#REF!)</f>
        <v/>
      </c>
      <c r="J460" s="136" t="str">
        <f ca="1">IF(B460="","",#REF!)</f>
        <v/>
      </c>
      <c r="K460" s="136" t="str">
        <f ca="1">IF(B460="","",#REF!)</f>
        <v/>
      </c>
      <c r="L460" s="136" t="str">
        <f ca="1">IF(C460="","",#REF!)</f>
        <v/>
      </c>
    </row>
    <row r="461" spans="1:12">
      <c r="A461" s="112">
        <v>450</v>
      </c>
      <c r="B461" s="134" t="str">
        <f t="shared" ref="B461:B524" ca="1" si="21">IF(C461="","",A461)</f>
        <v/>
      </c>
      <c r="C461" s="109" t="str">
        <f t="shared" ref="C461:C524" ca="1" si="22">IF(ISERROR(OFFSET($C$713,MATCH(A461,$F$714:$F$1320,0),0)),"",OFFSET($C$713,MATCH(A461,$F$714:$F$1320,0),0))</f>
        <v/>
      </c>
      <c r="D461" s="101" t="str">
        <f ca="1">IF(ISERROR(OFFSET('HARGA SATUAN'!$D$6,MATCH(C461,'HARGA SATUAN'!$C$7:$C$1492,0),0)),"",OFFSET('HARGA SATUAN'!$D$6,MATCH(C461,'HARGA SATUAN'!$C$7:$C$1492,0),0))</f>
        <v/>
      </c>
      <c r="E461" s="101">
        <f ca="1">IF(B461="+","Unit",IF(ISERROR(OFFSET('HARGA SATUAN'!$E$6,MATCH(C461,'HARGA SATUAN'!$C$7:$C$1492,0),0)),"",OFFSET('HARGA SATUAN'!$E$6,MATCH(C461,'HARGA SATUAN'!$C$7:$C$1492,0),0)))</f>
        <v>0</v>
      </c>
      <c r="F461" s="138" t="str">
        <f t="shared" ref="F461:F524" ca="1" si="23">IF(ISERROR(OFFSET($D$713,MATCH(A461,$F$714:$F$1320,0),0)),"",OFFSET($D$713,MATCH(A461,$F$714:$F$1320,0),0))</f>
        <v/>
      </c>
      <c r="G461" s="41">
        <f ca="1">IF(ISERROR(OFFSET('HARGA SATUAN'!$I$6,MATCH(C461,'HARGA SATUAN'!$C$7:$C$1492,0),0)),"",OFFSET('HARGA SATUAN'!$I$6,MATCH(C461,'HARGA SATUAN'!$C$7:$C$1492,0),0))</f>
        <v>0</v>
      </c>
      <c r="H461" s="136" t="str">
        <f ca="1">IF(B461="","",#REF!)</f>
        <v/>
      </c>
      <c r="I461" s="136" t="str">
        <f ca="1">IF(B461="","",#REF!)</f>
        <v/>
      </c>
      <c r="J461" s="136" t="str">
        <f ca="1">IF(B461="","",#REF!)</f>
        <v/>
      </c>
      <c r="K461" s="136" t="str">
        <f ca="1">IF(B461="","",#REF!)</f>
        <v/>
      </c>
      <c r="L461" s="136" t="str">
        <f ca="1">IF(C461="","",#REF!)</f>
        <v/>
      </c>
    </row>
    <row r="462" spans="1:12">
      <c r="A462" s="112">
        <v>451</v>
      </c>
      <c r="B462" s="134" t="str">
        <f t="shared" ca="1" si="21"/>
        <v/>
      </c>
      <c r="C462" s="109" t="str">
        <f t="shared" ca="1" si="22"/>
        <v/>
      </c>
      <c r="D462" s="101" t="str">
        <f ca="1">IF(ISERROR(OFFSET('HARGA SATUAN'!$D$6,MATCH(C462,'HARGA SATUAN'!$C$7:$C$1492,0),0)),"",OFFSET('HARGA SATUAN'!$D$6,MATCH(C462,'HARGA SATUAN'!$C$7:$C$1492,0),0))</f>
        <v/>
      </c>
      <c r="E462" s="101">
        <f ca="1">IF(B462="+","Unit",IF(ISERROR(OFFSET('HARGA SATUAN'!$E$6,MATCH(C462,'HARGA SATUAN'!$C$7:$C$1492,0),0)),"",OFFSET('HARGA SATUAN'!$E$6,MATCH(C462,'HARGA SATUAN'!$C$7:$C$1492,0),0)))</f>
        <v>0</v>
      </c>
      <c r="F462" s="138" t="str">
        <f t="shared" ca="1" si="23"/>
        <v/>
      </c>
      <c r="G462" s="41">
        <f ca="1">IF(ISERROR(OFFSET('HARGA SATUAN'!$I$6,MATCH(C462,'HARGA SATUAN'!$C$7:$C$1492,0),0)),"",OFFSET('HARGA SATUAN'!$I$6,MATCH(C462,'HARGA SATUAN'!$C$7:$C$1492,0),0))</f>
        <v>0</v>
      </c>
      <c r="H462" s="136" t="str">
        <f ca="1">IF(B462="","",#REF!)</f>
        <v/>
      </c>
      <c r="I462" s="136" t="str">
        <f ca="1">IF(B462="","",#REF!)</f>
        <v/>
      </c>
      <c r="J462" s="136" t="str">
        <f ca="1">IF(B462="","",#REF!)</f>
        <v/>
      </c>
      <c r="K462" s="136" t="str">
        <f ca="1">IF(B462="","",#REF!)</f>
        <v/>
      </c>
      <c r="L462" s="136" t="str">
        <f ca="1">IF(C462="","",#REF!)</f>
        <v/>
      </c>
    </row>
    <row r="463" spans="1:12">
      <c r="A463" s="112">
        <v>452</v>
      </c>
      <c r="B463" s="134" t="str">
        <f t="shared" ca="1" si="21"/>
        <v/>
      </c>
      <c r="C463" s="109" t="str">
        <f t="shared" ca="1" si="22"/>
        <v/>
      </c>
      <c r="D463" s="101" t="str">
        <f ca="1">IF(ISERROR(OFFSET('HARGA SATUAN'!$D$6,MATCH(C463,'HARGA SATUAN'!$C$7:$C$1492,0),0)),"",OFFSET('HARGA SATUAN'!$D$6,MATCH(C463,'HARGA SATUAN'!$C$7:$C$1492,0),0))</f>
        <v/>
      </c>
      <c r="E463" s="101">
        <f ca="1">IF(B463="+","Unit",IF(ISERROR(OFFSET('HARGA SATUAN'!$E$6,MATCH(C463,'HARGA SATUAN'!$C$7:$C$1492,0),0)),"",OFFSET('HARGA SATUAN'!$E$6,MATCH(C463,'HARGA SATUAN'!$C$7:$C$1492,0),0)))</f>
        <v>0</v>
      </c>
      <c r="F463" s="138" t="str">
        <f t="shared" ca="1" si="23"/>
        <v/>
      </c>
      <c r="G463" s="41">
        <f ca="1">IF(ISERROR(OFFSET('HARGA SATUAN'!$I$6,MATCH(C463,'HARGA SATUAN'!$C$7:$C$1492,0),0)),"",OFFSET('HARGA SATUAN'!$I$6,MATCH(C463,'HARGA SATUAN'!$C$7:$C$1492,0),0))</f>
        <v>0</v>
      </c>
      <c r="H463" s="136" t="str">
        <f ca="1">IF(B463="","",#REF!)</f>
        <v/>
      </c>
      <c r="I463" s="136" t="str">
        <f ca="1">IF(B463="","",#REF!)</f>
        <v/>
      </c>
      <c r="J463" s="136" t="str">
        <f ca="1">IF(B463="","",#REF!)</f>
        <v/>
      </c>
      <c r="K463" s="136" t="str">
        <f ca="1">IF(B463="","",#REF!)</f>
        <v/>
      </c>
      <c r="L463" s="136" t="str">
        <f ca="1">IF(C463="","",#REF!)</f>
        <v/>
      </c>
    </row>
    <row r="464" spans="1:12">
      <c r="A464" s="112">
        <v>453</v>
      </c>
      <c r="B464" s="134" t="str">
        <f t="shared" ca="1" si="21"/>
        <v/>
      </c>
      <c r="C464" s="109" t="str">
        <f t="shared" ca="1" si="22"/>
        <v/>
      </c>
      <c r="D464" s="101" t="str">
        <f ca="1">IF(ISERROR(OFFSET('HARGA SATUAN'!$D$6,MATCH(C464,'HARGA SATUAN'!$C$7:$C$1492,0),0)),"",OFFSET('HARGA SATUAN'!$D$6,MATCH(C464,'HARGA SATUAN'!$C$7:$C$1492,0),0))</f>
        <v/>
      </c>
      <c r="E464" s="101">
        <f ca="1">IF(B464="+","Unit",IF(ISERROR(OFFSET('HARGA SATUAN'!$E$6,MATCH(C464,'HARGA SATUAN'!$C$7:$C$1492,0),0)),"",OFFSET('HARGA SATUAN'!$E$6,MATCH(C464,'HARGA SATUAN'!$C$7:$C$1492,0),0)))</f>
        <v>0</v>
      </c>
      <c r="F464" s="138" t="str">
        <f t="shared" ca="1" si="23"/>
        <v/>
      </c>
      <c r="G464" s="41">
        <f ca="1">IF(ISERROR(OFFSET('HARGA SATUAN'!$I$6,MATCH(C464,'HARGA SATUAN'!$C$7:$C$1492,0),0)),"",OFFSET('HARGA SATUAN'!$I$6,MATCH(C464,'HARGA SATUAN'!$C$7:$C$1492,0),0))</f>
        <v>0</v>
      </c>
      <c r="H464" s="136" t="str">
        <f ca="1">IF(B464="","",#REF!)</f>
        <v/>
      </c>
      <c r="I464" s="136" t="str">
        <f ca="1">IF(B464="","",#REF!)</f>
        <v/>
      </c>
      <c r="J464" s="136" t="str">
        <f ca="1">IF(B464="","",#REF!)</f>
        <v/>
      </c>
      <c r="K464" s="136" t="str">
        <f ca="1">IF(B464="","",#REF!)</f>
        <v/>
      </c>
      <c r="L464" s="136" t="str">
        <f ca="1">IF(C464="","",#REF!)</f>
        <v/>
      </c>
    </row>
    <row r="465" spans="1:12">
      <c r="A465" s="112">
        <v>454</v>
      </c>
      <c r="B465" s="134" t="str">
        <f t="shared" ca="1" si="21"/>
        <v/>
      </c>
      <c r="C465" s="109" t="str">
        <f t="shared" ca="1" si="22"/>
        <v/>
      </c>
      <c r="D465" s="101" t="str">
        <f ca="1">IF(ISERROR(OFFSET('HARGA SATUAN'!$D$6,MATCH(C465,'HARGA SATUAN'!$C$7:$C$1492,0),0)),"",OFFSET('HARGA SATUAN'!$D$6,MATCH(C465,'HARGA SATUAN'!$C$7:$C$1492,0),0))</f>
        <v/>
      </c>
      <c r="E465" s="101">
        <f ca="1">IF(B465="+","Unit",IF(ISERROR(OFFSET('HARGA SATUAN'!$E$6,MATCH(C465,'HARGA SATUAN'!$C$7:$C$1492,0),0)),"",OFFSET('HARGA SATUAN'!$E$6,MATCH(C465,'HARGA SATUAN'!$C$7:$C$1492,0),0)))</f>
        <v>0</v>
      </c>
      <c r="F465" s="138" t="str">
        <f t="shared" ca="1" si="23"/>
        <v/>
      </c>
      <c r="G465" s="41">
        <f ca="1">IF(ISERROR(OFFSET('HARGA SATUAN'!$I$6,MATCH(C465,'HARGA SATUAN'!$C$7:$C$1492,0),0)),"",OFFSET('HARGA SATUAN'!$I$6,MATCH(C465,'HARGA SATUAN'!$C$7:$C$1492,0),0))</f>
        <v>0</v>
      </c>
      <c r="H465" s="136" t="str">
        <f ca="1">IF(B465="","",#REF!)</f>
        <v/>
      </c>
      <c r="I465" s="136" t="str">
        <f ca="1">IF(B465="","",#REF!)</f>
        <v/>
      </c>
      <c r="J465" s="136" t="str">
        <f ca="1">IF(B465="","",#REF!)</f>
        <v/>
      </c>
      <c r="K465" s="136" t="str">
        <f ca="1">IF(B465="","",#REF!)</f>
        <v/>
      </c>
      <c r="L465" s="136" t="str">
        <f ca="1">IF(C465="","",#REF!)</f>
        <v/>
      </c>
    </row>
    <row r="466" spans="1:12">
      <c r="A466" s="112">
        <v>455</v>
      </c>
      <c r="B466" s="134" t="str">
        <f t="shared" ca="1" si="21"/>
        <v/>
      </c>
      <c r="C466" s="109" t="str">
        <f t="shared" ca="1" si="22"/>
        <v/>
      </c>
      <c r="D466" s="101" t="str">
        <f ca="1">IF(ISERROR(OFFSET('HARGA SATUAN'!$D$6,MATCH(C466,'HARGA SATUAN'!$C$7:$C$1492,0),0)),"",OFFSET('HARGA SATUAN'!$D$6,MATCH(C466,'HARGA SATUAN'!$C$7:$C$1492,0),0))</f>
        <v/>
      </c>
      <c r="E466" s="101">
        <f ca="1">IF(B466="+","Unit",IF(ISERROR(OFFSET('HARGA SATUAN'!$E$6,MATCH(C466,'HARGA SATUAN'!$C$7:$C$1492,0),0)),"",OFFSET('HARGA SATUAN'!$E$6,MATCH(C466,'HARGA SATUAN'!$C$7:$C$1492,0),0)))</f>
        <v>0</v>
      </c>
      <c r="F466" s="138" t="str">
        <f t="shared" ca="1" si="23"/>
        <v/>
      </c>
      <c r="G466" s="41">
        <f ca="1">IF(ISERROR(OFFSET('HARGA SATUAN'!$I$6,MATCH(C466,'HARGA SATUAN'!$C$7:$C$1492,0),0)),"",OFFSET('HARGA SATUAN'!$I$6,MATCH(C466,'HARGA SATUAN'!$C$7:$C$1492,0),0))</f>
        <v>0</v>
      </c>
      <c r="H466" s="136" t="str">
        <f ca="1">IF(B466="","",#REF!)</f>
        <v/>
      </c>
      <c r="I466" s="136" t="str">
        <f ca="1">IF(B466="","",#REF!)</f>
        <v/>
      </c>
      <c r="J466" s="136" t="str">
        <f ca="1">IF(B466="","",#REF!)</f>
        <v/>
      </c>
      <c r="K466" s="136" t="str">
        <f ca="1">IF(B466="","",#REF!)</f>
        <v/>
      </c>
      <c r="L466" s="136" t="str">
        <f ca="1">IF(C466="","",#REF!)</f>
        <v/>
      </c>
    </row>
    <row r="467" spans="1:12">
      <c r="A467" s="112">
        <v>456</v>
      </c>
      <c r="B467" s="134" t="str">
        <f t="shared" ca="1" si="21"/>
        <v/>
      </c>
      <c r="C467" s="109" t="str">
        <f t="shared" ca="1" si="22"/>
        <v/>
      </c>
      <c r="D467" s="101" t="str">
        <f ca="1">IF(ISERROR(OFFSET('HARGA SATUAN'!$D$6,MATCH(C467,'HARGA SATUAN'!$C$7:$C$1492,0),0)),"",OFFSET('HARGA SATUAN'!$D$6,MATCH(C467,'HARGA SATUAN'!$C$7:$C$1492,0),0))</f>
        <v/>
      </c>
      <c r="E467" s="101">
        <f ca="1">IF(B467="+","Unit",IF(ISERROR(OFFSET('HARGA SATUAN'!$E$6,MATCH(C467,'HARGA SATUAN'!$C$7:$C$1492,0),0)),"",OFFSET('HARGA SATUAN'!$E$6,MATCH(C467,'HARGA SATUAN'!$C$7:$C$1492,0),0)))</f>
        <v>0</v>
      </c>
      <c r="F467" s="138" t="str">
        <f t="shared" ca="1" si="23"/>
        <v/>
      </c>
      <c r="G467" s="41">
        <f ca="1">IF(ISERROR(OFFSET('HARGA SATUAN'!$I$6,MATCH(C467,'HARGA SATUAN'!$C$7:$C$1492,0),0)),"",OFFSET('HARGA SATUAN'!$I$6,MATCH(C467,'HARGA SATUAN'!$C$7:$C$1492,0),0))</f>
        <v>0</v>
      </c>
      <c r="H467" s="136" t="str">
        <f ca="1">IF(B467="","",#REF!)</f>
        <v/>
      </c>
      <c r="I467" s="136" t="str">
        <f ca="1">IF(B467="","",#REF!)</f>
        <v/>
      </c>
      <c r="J467" s="136" t="str">
        <f ca="1">IF(B467="","",#REF!)</f>
        <v/>
      </c>
      <c r="K467" s="136" t="str">
        <f ca="1">IF(B467="","",#REF!)</f>
        <v/>
      </c>
      <c r="L467" s="136" t="str">
        <f ca="1">IF(C467="","",#REF!)</f>
        <v/>
      </c>
    </row>
    <row r="468" spans="1:12">
      <c r="A468" s="112">
        <v>457</v>
      </c>
      <c r="B468" s="134" t="str">
        <f t="shared" ca="1" si="21"/>
        <v/>
      </c>
      <c r="C468" s="109" t="str">
        <f t="shared" ca="1" si="22"/>
        <v/>
      </c>
      <c r="D468" s="101" t="str">
        <f ca="1">IF(ISERROR(OFFSET('HARGA SATUAN'!$D$6,MATCH(C468,'HARGA SATUAN'!$C$7:$C$1492,0),0)),"",OFFSET('HARGA SATUAN'!$D$6,MATCH(C468,'HARGA SATUAN'!$C$7:$C$1492,0),0))</f>
        <v/>
      </c>
      <c r="E468" s="101">
        <f ca="1">IF(B468="+","Unit",IF(ISERROR(OFFSET('HARGA SATUAN'!$E$6,MATCH(C468,'HARGA SATUAN'!$C$7:$C$1492,0),0)),"",OFFSET('HARGA SATUAN'!$E$6,MATCH(C468,'HARGA SATUAN'!$C$7:$C$1492,0),0)))</f>
        <v>0</v>
      </c>
      <c r="F468" s="138" t="str">
        <f t="shared" ca="1" si="23"/>
        <v/>
      </c>
      <c r="G468" s="41">
        <f ca="1">IF(ISERROR(OFFSET('HARGA SATUAN'!$I$6,MATCH(C468,'HARGA SATUAN'!$C$7:$C$1492,0),0)),"",OFFSET('HARGA SATUAN'!$I$6,MATCH(C468,'HARGA SATUAN'!$C$7:$C$1492,0),0))</f>
        <v>0</v>
      </c>
      <c r="H468" s="136" t="str">
        <f ca="1">IF(B468="","",#REF!)</f>
        <v/>
      </c>
      <c r="I468" s="136" t="str">
        <f ca="1">IF(B468="","",#REF!)</f>
        <v/>
      </c>
      <c r="J468" s="136" t="str">
        <f ca="1">IF(B468="","",#REF!)</f>
        <v/>
      </c>
      <c r="K468" s="136" t="str">
        <f ca="1">IF(B468="","",#REF!)</f>
        <v/>
      </c>
      <c r="L468" s="136" t="str">
        <f ca="1">IF(C468="","",#REF!)</f>
        <v/>
      </c>
    </row>
    <row r="469" spans="1:12">
      <c r="A469" s="112">
        <v>458</v>
      </c>
      <c r="B469" s="134" t="str">
        <f t="shared" ca="1" si="21"/>
        <v/>
      </c>
      <c r="C469" s="109" t="str">
        <f t="shared" ca="1" si="22"/>
        <v/>
      </c>
      <c r="D469" s="101" t="str">
        <f ca="1">IF(ISERROR(OFFSET('HARGA SATUAN'!$D$6,MATCH(C469,'HARGA SATUAN'!$C$7:$C$1492,0),0)),"",OFFSET('HARGA SATUAN'!$D$6,MATCH(C469,'HARGA SATUAN'!$C$7:$C$1492,0),0))</f>
        <v/>
      </c>
      <c r="E469" s="101">
        <f ca="1">IF(B469="+","Unit",IF(ISERROR(OFFSET('HARGA SATUAN'!$E$6,MATCH(C469,'HARGA SATUAN'!$C$7:$C$1492,0),0)),"",OFFSET('HARGA SATUAN'!$E$6,MATCH(C469,'HARGA SATUAN'!$C$7:$C$1492,0),0)))</f>
        <v>0</v>
      </c>
      <c r="F469" s="138" t="str">
        <f t="shared" ca="1" si="23"/>
        <v/>
      </c>
      <c r="G469" s="41">
        <f ca="1">IF(ISERROR(OFFSET('HARGA SATUAN'!$I$6,MATCH(C469,'HARGA SATUAN'!$C$7:$C$1492,0),0)),"",OFFSET('HARGA SATUAN'!$I$6,MATCH(C469,'HARGA SATUAN'!$C$7:$C$1492,0),0))</f>
        <v>0</v>
      </c>
      <c r="H469" s="136" t="str">
        <f ca="1">IF(B469="","",#REF!)</f>
        <v/>
      </c>
      <c r="I469" s="136" t="str">
        <f ca="1">IF(B469="","",#REF!)</f>
        <v/>
      </c>
      <c r="J469" s="136" t="str">
        <f ca="1">IF(B469="","",#REF!)</f>
        <v/>
      </c>
      <c r="K469" s="136" t="str">
        <f ca="1">IF(B469="","",#REF!)</f>
        <v/>
      </c>
      <c r="L469" s="136" t="str">
        <f ca="1">IF(C469="","",#REF!)</f>
        <v/>
      </c>
    </row>
    <row r="470" spans="1:12">
      <c r="A470" s="112">
        <v>459</v>
      </c>
      <c r="B470" s="134" t="str">
        <f t="shared" ca="1" si="21"/>
        <v/>
      </c>
      <c r="C470" s="109" t="str">
        <f t="shared" ca="1" si="22"/>
        <v/>
      </c>
      <c r="D470" s="101" t="str">
        <f ca="1">IF(ISERROR(OFFSET('HARGA SATUAN'!$D$6,MATCH(C470,'HARGA SATUAN'!$C$7:$C$1492,0),0)),"",OFFSET('HARGA SATUAN'!$D$6,MATCH(C470,'HARGA SATUAN'!$C$7:$C$1492,0),0))</f>
        <v/>
      </c>
      <c r="E470" s="101">
        <f ca="1">IF(B470="+","Unit",IF(ISERROR(OFFSET('HARGA SATUAN'!$E$6,MATCH(C470,'HARGA SATUAN'!$C$7:$C$1492,0),0)),"",OFFSET('HARGA SATUAN'!$E$6,MATCH(C470,'HARGA SATUAN'!$C$7:$C$1492,0),0)))</f>
        <v>0</v>
      </c>
      <c r="F470" s="138" t="str">
        <f t="shared" ca="1" si="23"/>
        <v/>
      </c>
      <c r="G470" s="41">
        <f ca="1">IF(ISERROR(OFFSET('HARGA SATUAN'!$I$6,MATCH(C470,'HARGA SATUAN'!$C$7:$C$1492,0),0)),"",OFFSET('HARGA SATUAN'!$I$6,MATCH(C470,'HARGA SATUAN'!$C$7:$C$1492,0),0))</f>
        <v>0</v>
      </c>
      <c r="H470" s="136" t="str">
        <f ca="1">IF(B470="","",#REF!)</f>
        <v/>
      </c>
      <c r="I470" s="136" t="str">
        <f ca="1">IF(B470="","",#REF!)</f>
        <v/>
      </c>
      <c r="J470" s="136" t="str">
        <f ca="1">IF(B470="","",#REF!)</f>
        <v/>
      </c>
      <c r="K470" s="136" t="str">
        <f ca="1">IF(B470="","",#REF!)</f>
        <v/>
      </c>
      <c r="L470" s="136" t="str">
        <f ca="1">IF(C470="","",#REF!)</f>
        <v/>
      </c>
    </row>
    <row r="471" spans="1:12">
      <c r="A471" s="112">
        <v>460</v>
      </c>
      <c r="B471" s="134" t="str">
        <f t="shared" ca="1" si="21"/>
        <v/>
      </c>
      <c r="C471" s="109" t="str">
        <f t="shared" ca="1" si="22"/>
        <v/>
      </c>
      <c r="D471" s="101" t="str">
        <f ca="1">IF(ISERROR(OFFSET('HARGA SATUAN'!$D$6,MATCH(C471,'HARGA SATUAN'!$C$7:$C$1492,0),0)),"",OFFSET('HARGA SATUAN'!$D$6,MATCH(C471,'HARGA SATUAN'!$C$7:$C$1492,0),0))</f>
        <v/>
      </c>
      <c r="E471" s="101">
        <f ca="1">IF(B471="+","Unit",IF(ISERROR(OFFSET('HARGA SATUAN'!$E$6,MATCH(C471,'HARGA SATUAN'!$C$7:$C$1492,0),0)),"",OFFSET('HARGA SATUAN'!$E$6,MATCH(C471,'HARGA SATUAN'!$C$7:$C$1492,0),0)))</f>
        <v>0</v>
      </c>
      <c r="F471" s="138" t="str">
        <f t="shared" ca="1" si="23"/>
        <v/>
      </c>
      <c r="G471" s="41">
        <f ca="1">IF(ISERROR(OFFSET('HARGA SATUAN'!$I$6,MATCH(C471,'HARGA SATUAN'!$C$7:$C$1492,0),0)),"",OFFSET('HARGA SATUAN'!$I$6,MATCH(C471,'HARGA SATUAN'!$C$7:$C$1492,0),0))</f>
        <v>0</v>
      </c>
      <c r="H471" s="136" t="str">
        <f ca="1">IF(B471="","",#REF!)</f>
        <v/>
      </c>
      <c r="I471" s="136" t="str">
        <f ca="1">IF(B471="","",#REF!)</f>
        <v/>
      </c>
      <c r="J471" s="136" t="str">
        <f ca="1">IF(B471="","",#REF!)</f>
        <v/>
      </c>
      <c r="K471" s="136" t="str">
        <f ca="1">IF(B471="","",#REF!)</f>
        <v/>
      </c>
      <c r="L471" s="136" t="str">
        <f ca="1">IF(C471="","",#REF!)</f>
        <v/>
      </c>
    </row>
    <row r="472" spans="1:12">
      <c r="A472" s="112">
        <v>461</v>
      </c>
      <c r="B472" s="134" t="str">
        <f t="shared" ca="1" si="21"/>
        <v/>
      </c>
      <c r="C472" s="109" t="str">
        <f t="shared" ca="1" si="22"/>
        <v/>
      </c>
      <c r="D472" s="101" t="str">
        <f ca="1">IF(ISERROR(OFFSET('HARGA SATUAN'!$D$6,MATCH(C472,'HARGA SATUAN'!$C$7:$C$1492,0),0)),"",OFFSET('HARGA SATUAN'!$D$6,MATCH(C472,'HARGA SATUAN'!$C$7:$C$1492,0),0))</f>
        <v/>
      </c>
      <c r="E472" s="101">
        <f ca="1">IF(B472="+","Unit",IF(ISERROR(OFFSET('HARGA SATUAN'!$E$6,MATCH(C472,'HARGA SATUAN'!$C$7:$C$1492,0),0)),"",OFFSET('HARGA SATUAN'!$E$6,MATCH(C472,'HARGA SATUAN'!$C$7:$C$1492,0),0)))</f>
        <v>0</v>
      </c>
      <c r="F472" s="138" t="str">
        <f t="shared" ca="1" si="23"/>
        <v/>
      </c>
      <c r="G472" s="41">
        <f ca="1">IF(ISERROR(OFFSET('HARGA SATUAN'!$I$6,MATCH(C472,'HARGA SATUAN'!$C$7:$C$1492,0),0)),"",OFFSET('HARGA SATUAN'!$I$6,MATCH(C472,'HARGA SATUAN'!$C$7:$C$1492,0),0))</f>
        <v>0</v>
      </c>
      <c r="H472" s="136" t="str">
        <f ca="1">IF(B472="","",#REF!)</f>
        <v/>
      </c>
      <c r="I472" s="136" t="str">
        <f ca="1">IF(B472="","",#REF!)</f>
        <v/>
      </c>
      <c r="J472" s="136" t="str">
        <f ca="1">IF(B472="","",#REF!)</f>
        <v/>
      </c>
      <c r="K472" s="136" t="str">
        <f ca="1">IF(B472="","",#REF!)</f>
        <v/>
      </c>
      <c r="L472" s="136" t="str">
        <f ca="1">IF(C472="","",#REF!)</f>
        <v/>
      </c>
    </row>
    <row r="473" spans="1:12">
      <c r="A473" s="112">
        <v>462</v>
      </c>
      <c r="B473" s="134" t="str">
        <f t="shared" ca="1" si="21"/>
        <v/>
      </c>
      <c r="C473" s="109" t="str">
        <f t="shared" ca="1" si="22"/>
        <v/>
      </c>
      <c r="D473" s="101" t="str">
        <f ca="1">IF(ISERROR(OFFSET('HARGA SATUAN'!$D$6,MATCH(C473,'HARGA SATUAN'!$C$7:$C$1492,0),0)),"",OFFSET('HARGA SATUAN'!$D$6,MATCH(C473,'HARGA SATUAN'!$C$7:$C$1492,0),0))</f>
        <v/>
      </c>
      <c r="E473" s="101">
        <f ca="1">IF(B473="+","Unit",IF(ISERROR(OFFSET('HARGA SATUAN'!$E$6,MATCH(C473,'HARGA SATUAN'!$C$7:$C$1492,0),0)),"",OFFSET('HARGA SATUAN'!$E$6,MATCH(C473,'HARGA SATUAN'!$C$7:$C$1492,0),0)))</f>
        <v>0</v>
      </c>
      <c r="F473" s="138" t="str">
        <f t="shared" ca="1" si="23"/>
        <v/>
      </c>
      <c r="G473" s="41">
        <f ca="1">IF(ISERROR(OFFSET('HARGA SATUAN'!$I$6,MATCH(C473,'HARGA SATUAN'!$C$7:$C$1492,0),0)),"",OFFSET('HARGA SATUAN'!$I$6,MATCH(C473,'HARGA SATUAN'!$C$7:$C$1492,0),0))</f>
        <v>0</v>
      </c>
      <c r="H473" s="136" t="str">
        <f ca="1">IF(B473="","",#REF!)</f>
        <v/>
      </c>
      <c r="I473" s="136" t="str">
        <f ca="1">IF(B473="","",#REF!)</f>
        <v/>
      </c>
      <c r="J473" s="136" t="str">
        <f ca="1">IF(B473="","",#REF!)</f>
        <v/>
      </c>
      <c r="K473" s="136" t="str">
        <f ca="1">IF(B473="","",#REF!)</f>
        <v/>
      </c>
      <c r="L473" s="136" t="str">
        <f ca="1">IF(C473="","",#REF!)</f>
        <v/>
      </c>
    </row>
    <row r="474" spans="1:12">
      <c r="A474" s="112">
        <v>463</v>
      </c>
      <c r="B474" s="134" t="str">
        <f t="shared" ca="1" si="21"/>
        <v/>
      </c>
      <c r="C474" s="109" t="str">
        <f t="shared" ca="1" si="22"/>
        <v/>
      </c>
      <c r="D474" s="101" t="str">
        <f ca="1">IF(ISERROR(OFFSET('HARGA SATUAN'!$D$6,MATCH(C474,'HARGA SATUAN'!$C$7:$C$1492,0),0)),"",OFFSET('HARGA SATUAN'!$D$6,MATCH(C474,'HARGA SATUAN'!$C$7:$C$1492,0),0))</f>
        <v/>
      </c>
      <c r="E474" s="101">
        <f ca="1">IF(B474="+","Unit",IF(ISERROR(OFFSET('HARGA SATUAN'!$E$6,MATCH(C474,'HARGA SATUAN'!$C$7:$C$1492,0),0)),"",OFFSET('HARGA SATUAN'!$E$6,MATCH(C474,'HARGA SATUAN'!$C$7:$C$1492,0),0)))</f>
        <v>0</v>
      </c>
      <c r="F474" s="138" t="str">
        <f t="shared" ca="1" si="23"/>
        <v/>
      </c>
      <c r="G474" s="41">
        <f ca="1">IF(ISERROR(OFFSET('HARGA SATUAN'!$I$6,MATCH(C474,'HARGA SATUAN'!$C$7:$C$1492,0),0)),"",OFFSET('HARGA SATUAN'!$I$6,MATCH(C474,'HARGA SATUAN'!$C$7:$C$1492,0),0))</f>
        <v>0</v>
      </c>
      <c r="H474" s="136" t="str">
        <f ca="1">IF(B474="","",#REF!)</f>
        <v/>
      </c>
      <c r="I474" s="136" t="str">
        <f ca="1">IF(B474="","",#REF!)</f>
        <v/>
      </c>
      <c r="J474" s="136" t="str">
        <f ca="1">IF(B474="","",#REF!)</f>
        <v/>
      </c>
      <c r="K474" s="136" t="str">
        <f ca="1">IF(B474="","",#REF!)</f>
        <v/>
      </c>
      <c r="L474" s="136" t="str">
        <f ca="1">IF(C474="","",#REF!)</f>
        <v/>
      </c>
    </row>
    <row r="475" spans="1:12">
      <c r="A475" s="112">
        <v>464</v>
      </c>
      <c r="B475" s="134" t="str">
        <f t="shared" ca="1" si="21"/>
        <v/>
      </c>
      <c r="C475" s="109" t="str">
        <f t="shared" ca="1" si="22"/>
        <v/>
      </c>
      <c r="D475" s="101" t="str">
        <f ca="1">IF(ISERROR(OFFSET('HARGA SATUAN'!$D$6,MATCH(C475,'HARGA SATUAN'!$C$7:$C$1492,0),0)),"",OFFSET('HARGA SATUAN'!$D$6,MATCH(C475,'HARGA SATUAN'!$C$7:$C$1492,0),0))</f>
        <v/>
      </c>
      <c r="E475" s="101">
        <f ca="1">IF(B475="+","Unit",IF(ISERROR(OFFSET('HARGA SATUAN'!$E$6,MATCH(C475,'HARGA SATUAN'!$C$7:$C$1492,0),0)),"",OFFSET('HARGA SATUAN'!$E$6,MATCH(C475,'HARGA SATUAN'!$C$7:$C$1492,0),0)))</f>
        <v>0</v>
      </c>
      <c r="F475" s="138" t="str">
        <f t="shared" ca="1" si="23"/>
        <v/>
      </c>
      <c r="G475" s="41">
        <f ca="1">IF(ISERROR(OFFSET('HARGA SATUAN'!$I$6,MATCH(C475,'HARGA SATUAN'!$C$7:$C$1492,0),0)),"",OFFSET('HARGA SATUAN'!$I$6,MATCH(C475,'HARGA SATUAN'!$C$7:$C$1492,0),0))</f>
        <v>0</v>
      </c>
      <c r="H475" s="136" t="str">
        <f ca="1">IF(B475="","",#REF!)</f>
        <v/>
      </c>
      <c r="I475" s="136" t="str">
        <f ca="1">IF(B475="","",#REF!)</f>
        <v/>
      </c>
      <c r="J475" s="136" t="str">
        <f ca="1">IF(B475="","",#REF!)</f>
        <v/>
      </c>
      <c r="K475" s="136" t="str">
        <f ca="1">IF(B475="","",#REF!)</f>
        <v/>
      </c>
      <c r="L475" s="136" t="str">
        <f ca="1">IF(C475="","",#REF!)</f>
        <v/>
      </c>
    </row>
    <row r="476" spans="1:12">
      <c r="A476" s="112">
        <v>465</v>
      </c>
      <c r="B476" s="134" t="str">
        <f t="shared" ca="1" si="21"/>
        <v/>
      </c>
      <c r="C476" s="109" t="str">
        <f t="shared" ca="1" si="22"/>
        <v/>
      </c>
      <c r="D476" s="101" t="str">
        <f ca="1">IF(ISERROR(OFFSET('HARGA SATUAN'!$D$6,MATCH(C476,'HARGA SATUAN'!$C$7:$C$1492,0),0)),"",OFFSET('HARGA SATUAN'!$D$6,MATCH(C476,'HARGA SATUAN'!$C$7:$C$1492,0),0))</f>
        <v/>
      </c>
      <c r="E476" s="101">
        <f ca="1">IF(B476="+","Unit",IF(ISERROR(OFFSET('HARGA SATUAN'!$E$6,MATCH(C476,'HARGA SATUAN'!$C$7:$C$1492,0),0)),"",OFFSET('HARGA SATUAN'!$E$6,MATCH(C476,'HARGA SATUAN'!$C$7:$C$1492,0),0)))</f>
        <v>0</v>
      </c>
      <c r="F476" s="138" t="str">
        <f t="shared" ca="1" si="23"/>
        <v/>
      </c>
      <c r="G476" s="41">
        <f ca="1">IF(ISERROR(OFFSET('HARGA SATUAN'!$I$6,MATCH(C476,'HARGA SATUAN'!$C$7:$C$1492,0),0)),"",OFFSET('HARGA SATUAN'!$I$6,MATCH(C476,'HARGA SATUAN'!$C$7:$C$1492,0),0))</f>
        <v>0</v>
      </c>
      <c r="H476" s="136" t="str">
        <f ca="1">IF(B476="","",#REF!)</f>
        <v/>
      </c>
      <c r="I476" s="136" t="str">
        <f ca="1">IF(B476="","",#REF!)</f>
        <v/>
      </c>
      <c r="J476" s="136" t="str">
        <f ca="1">IF(B476="","",#REF!)</f>
        <v/>
      </c>
      <c r="K476" s="136" t="str">
        <f ca="1">IF(B476="","",#REF!)</f>
        <v/>
      </c>
      <c r="L476" s="136" t="str">
        <f ca="1">IF(C476="","",#REF!)</f>
        <v/>
      </c>
    </row>
    <row r="477" spans="1:12">
      <c r="A477" s="112">
        <v>466</v>
      </c>
      <c r="B477" s="134" t="str">
        <f t="shared" ca="1" si="21"/>
        <v/>
      </c>
      <c r="C477" s="109" t="str">
        <f t="shared" ca="1" si="22"/>
        <v/>
      </c>
      <c r="D477" s="101" t="str">
        <f ca="1">IF(ISERROR(OFFSET('HARGA SATUAN'!$D$6,MATCH(C477,'HARGA SATUAN'!$C$7:$C$1492,0),0)),"",OFFSET('HARGA SATUAN'!$D$6,MATCH(C477,'HARGA SATUAN'!$C$7:$C$1492,0),0))</f>
        <v/>
      </c>
      <c r="E477" s="101">
        <f ca="1">IF(B477="+","Unit",IF(ISERROR(OFFSET('HARGA SATUAN'!$E$6,MATCH(C477,'HARGA SATUAN'!$C$7:$C$1492,0),0)),"",OFFSET('HARGA SATUAN'!$E$6,MATCH(C477,'HARGA SATUAN'!$C$7:$C$1492,0),0)))</f>
        <v>0</v>
      </c>
      <c r="F477" s="138" t="str">
        <f t="shared" ca="1" si="23"/>
        <v/>
      </c>
      <c r="G477" s="41">
        <f ca="1">IF(ISERROR(OFFSET('HARGA SATUAN'!$I$6,MATCH(C477,'HARGA SATUAN'!$C$7:$C$1492,0),0)),"",OFFSET('HARGA SATUAN'!$I$6,MATCH(C477,'HARGA SATUAN'!$C$7:$C$1492,0),0))</f>
        <v>0</v>
      </c>
      <c r="H477" s="136" t="str">
        <f ca="1">IF(B477="","",#REF!)</f>
        <v/>
      </c>
      <c r="I477" s="136" t="str">
        <f ca="1">IF(B477="","",#REF!)</f>
        <v/>
      </c>
      <c r="J477" s="136" t="str">
        <f ca="1">IF(B477="","",#REF!)</f>
        <v/>
      </c>
      <c r="K477" s="136" t="str">
        <f ca="1">IF(B477="","",#REF!)</f>
        <v/>
      </c>
      <c r="L477" s="136" t="str">
        <f ca="1">IF(C477="","",#REF!)</f>
        <v/>
      </c>
    </row>
    <row r="478" spans="1:12">
      <c r="A478" s="112">
        <v>467</v>
      </c>
      <c r="B478" s="134" t="str">
        <f t="shared" ca="1" si="21"/>
        <v/>
      </c>
      <c r="C478" s="109" t="str">
        <f t="shared" ca="1" si="22"/>
        <v/>
      </c>
      <c r="D478" s="101" t="str">
        <f ca="1">IF(ISERROR(OFFSET('HARGA SATUAN'!$D$6,MATCH(C478,'HARGA SATUAN'!$C$7:$C$1492,0),0)),"",OFFSET('HARGA SATUAN'!$D$6,MATCH(C478,'HARGA SATUAN'!$C$7:$C$1492,0),0))</f>
        <v/>
      </c>
      <c r="E478" s="101">
        <f ca="1">IF(B478="+","Unit",IF(ISERROR(OFFSET('HARGA SATUAN'!$E$6,MATCH(C478,'HARGA SATUAN'!$C$7:$C$1492,0),0)),"",OFFSET('HARGA SATUAN'!$E$6,MATCH(C478,'HARGA SATUAN'!$C$7:$C$1492,0),0)))</f>
        <v>0</v>
      </c>
      <c r="F478" s="138" t="str">
        <f t="shared" ca="1" si="23"/>
        <v/>
      </c>
      <c r="G478" s="41">
        <f ca="1">IF(ISERROR(OFFSET('HARGA SATUAN'!$I$6,MATCH(C478,'HARGA SATUAN'!$C$7:$C$1492,0),0)),"",OFFSET('HARGA SATUAN'!$I$6,MATCH(C478,'HARGA SATUAN'!$C$7:$C$1492,0),0))</f>
        <v>0</v>
      </c>
      <c r="H478" s="136" t="str">
        <f ca="1">IF(B478="","",#REF!)</f>
        <v/>
      </c>
      <c r="I478" s="136" t="str">
        <f ca="1">IF(B478="","",#REF!)</f>
        <v/>
      </c>
      <c r="J478" s="136" t="str">
        <f ca="1">IF(B478="","",#REF!)</f>
        <v/>
      </c>
      <c r="K478" s="136" t="str">
        <f ca="1">IF(B478="","",#REF!)</f>
        <v/>
      </c>
      <c r="L478" s="136" t="str">
        <f ca="1">IF(C478="","",#REF!)</f>
        <v/>
      </c>
    </row>
    <row r="479" spans="1:12">
      <c r="A479" s="112">
        <v>468</v>
      </c>
      <c r="B479" s="134" t="str">
        <f t="shared" ca="1" si="21"/>
        <v/>
      </c>
      <c r="C479" s="109" t="str">
        <f t="shared" ca="1" si="22"/>
        <v/>
      </c>
      <c r="D479" s="101" t="str">
        <f ca="1">IF(ISERROR(OFFSET('HARGA SATUAN'!$D$6,MATCH(C479,'HARGA SATUAN'!$C$7:$C$1492,0),0)),"",OFFSET('HARGA SATUAN'!$D$6,MATCH(C479,'HARGA SATUAN'!$C$7:$C$1492,0),0))</f>
        <v/>
      </c>
      <c r="E479" s="101">
        <f ca="1">IF(B479="+","Unit",IF(ISERROR(OFFSET('HARGA SATUAN'!$E$6,MATCH(C479,'HARGA SATUAN'!$C$7:$C$1492,0),0)),"",OFFSET('HARGA SATUAN'!$E$6,MATCH(C479,'HARGA SATUAN'!$C$7:$C$1492,0),0)))</f>
        <v>0</v>
      </c>
      <c r="F479" s="138" t="str">
        <f t="shared" ca="1" si="23"/>
        <v/>
      </c>
      <c r="G479" s="41">
        <f ca="1">IF(ISERROR(OFFSET('HARGA SATUAN'!$I$6,MATCH(C479,'HARGA SATUAN'!$C$7:$C$1492,0),0)),"",OFFSET('HARGA SATUAN'!$I$6,MATCH(C479,'HARGA SATUAN'!$C$7:$C$1492,0),0))</f>
        <v>0</v>
      </c>
      <c r="H479" s="136" t="str">
        <f ca="1">IF(B479="","",#REF!)</f>
        <v/>
      </c>
      <c r="I479" s="136" t="str">
        <f ca="1">IF(B479="","",#REF!)</f>
        <v/>
      </c>
      <c r="J479" s="136" t="str">
        <f ca="1">IF(B479="","",#REF!)</f>
        <v/>
      </c>
      <c r="K479" s="136" t="str">
        <f ca="1">IF(B479="","",#REF!)</f>
        <v/>
      </c>
      <c r="L479" s="136" t="str">
        <f ca="1">IF(C479="","",#REF!)</f>
        <v/>
      </c>
    </row>
    <row r="480" spans="1:12">
      <c r="A480" s="112">
        <v>469</v>
      </c>
      <c r="B480" s="134" t="str">
        <f t="shared" ca="1" si="21"/>
        <v/>
      </c>
      <c r="C480" s="109" t="str">
        <f t="shared" ca="1" si="22"/>
        <v/>
      </c>
      <c r="D480" s="101" t="str">
        <f ca="1">IF(ISERROR(OFFSET('HARGA SATUAN'!$D$6,MATCH(C480,'HARGA SATUAN'!$C$7:$C$1492,0),0)),"",OFFSET('HARGA SATUAN'!$D$6,MATCH(C480,'HARGA SATUAN'!$C$7:$C$1492,0),0))</f>
        <v/>
      </c>
      <c r="E480" s="101">
        <f ca="1">IF(B480="+","Unit",IF(ISERROR(OFFSET('HARGA SATUAN'!$E$6,MATCH(C480,'HARGA SATUAN'!$C$7:$C$1492,0),0)),"",OFFSET('HARGA SATUAN'!$E$6,MATCH(C480,'HARGA SATUAN'!$C$7:$C$1492,0),0)))</f>
        <v>0</v>
      </c>
      <c r="F480" s="138" t="str">
        <f t="shared" ca="1" si="23"/>
        <v/>
      </c>
      <c r="G480" s="41">
        <f ca="1">IF(ISERROR(OFFSET('HARGA SATUAN'!$I$6,MATCH(C480,'HARGA SATUAN'!$C$7:$C$1492,0),0)),"",OFFSET('HARGA SATUAN'!$I$6,MATCH(C480,'HARGA SATUAN'!$C$7:$C$1492,0),0))</f>
        <v>0</v>
      </c>
      <c r="H480" s="136" t="str">
        <f ca="1">IF(B480="","",#REF!)</f>
        <v/>
      </c>
      <c r="I480" s="136" t="str">
        <f ca="1">IF(B480="","",#REF!)</f>
        <v/>
      </c>
      <c r="J480" s="136" t="str">
        <f ca="1">IF(B480="","",#REF!)</f>
        <v/>
      </c>
      <c r="K480" s="136" t="str">
        <f ca="1">IF(B480="","",#REF!)</f>
        <v/>
      </c>
      <c r="L480" s="136" t="str">
        <f ca="1">IF(C480="","",#REF!)</f>
        <v/>
      </c>
    </row>
    <row r="481" spans="1:12">
      <c r="A481" s="112">
        <v>470</v>
      </c>
      <c r="B481" s="134" t="str">
        <f t="shared" ca="1" si="21"/>
        <v/>
      </c>
      <c r="C481" s="109" t="str">
        <f t="shared" ca="1" si="22"/>
        <v/>
      </c>
      <c r="D481" s="101" t="str">
        <f ca="1">IF(ISERROR(OFFSET('HARGA SATUAN'!$D$6,MATCH(C481,'HARGA SATUAN'!$C$7:$C$1492,0),0)),"",OFFSET('HARGA SATUAN'!$D$6,MATCH(C481,'HARGA SATUAN'!$C$7:$C$1492,0),0))</f>
        <v/>
      </c>
      <c r="E481" s="101">
        <f ca="1">IF(B481="+","Unit",IF(ISERROR(OFFSET('HARGA SATUAN'!$E$6,MATCH(C481,'HARGA SATUAN'!$C$7:$C$1492,0),0)),"",OFFSET('HARGA SATUAN'!$E$6,MATCH(C481,'HARGA SATUAN'!$C$7:$C$1492,0),0)))</f>
        <v>0</v>
      </c>
      <c r="F481" s="138" t="str">
        <f t="shared" ca="1" si="23"/>
        <v/>
      </c>
      <c r="G481" s="41">
        <f ca="1">IF(ISERROR(OFFSET('HARGA SATUAN'!$I$6,MATCH(C481,'HARGA SATUAN'!$C$7:$C$1492,0),0)),"",OFFSET('HARGA SATUAN'!$I$6,MATCH(C481,'HARGA SATUAN'!$C$7:$C$1492,0),0))</f>
        <v>0</v>
      </c>
      <c r="H481" s="136" t="str">
        <f ca="1">IF(B481="","",#REF!)</f>
        <v/>
      </c>
      <c r="I481" s="136" t="str">
        <f ca="1">IF(B481="","",#REF!)</f>
        <v/>
      </c>
      <c r="J481" s="136" t="str">
        <f ca="1">IF(B481="","",#REF!)</f>
        <v/>
      </c>
      <c r="K481" s="136" t="str">
        <f ca="1">IF(B481="","",#REF!)</f>
        <v/>
      </c>
      <c r="L481" s="136" t="str">
        <f ca="1">IF(C481="","",#REF!)</f>
        <v/>
      </c>
    </row>
    <row r="482" spans="1:12">
      <c r="A482" s="112">
        <v>471</v>
      </c>
      <c r="B482" s="134" t="str">
        <f t="shared" ca="1" si="21"/>
        <v/>
      </c>
      <c r="C482" s="109" t="str">
        <f t="shared" ca="1" si="22"/>
        <v/>
      </c>
      <c r="D482" s="101" t="str">
        <f ca="1">IF(ISERROR(OFFSET('HARGA SATUAN'!$D$6,MATCH(C482,'HARGA SATUAN'!$C$7:$C$1492,0),0)),"",OFFSET('HARGA SATUAN'!$D$6,MATCH(C482,'HARGA SATUAN'!$C$7:$C$1492,0),0))</f>
        <v/>
      </c>
      <c r="E482" s="101">
        <f ca="1">IF(B482="+","Unit",IF(ISERROR(OFFSET('HARGA SATUAN'!$E$6,MATCH(C482,'HARGA SATUAN'!$C$7:$C$1492,0),0)),"",OFFSET('HARGA SATUAN'!$E$6,MATCH(C482,'HARGA SATUAN'!$C$7:$C$1492,0),0)))</f>
        <v>0</v>
      </c>
      <c r="F482" s="138" t="str">
        <f t="shared" ca="1" si="23"/>
        <v/>
      </c>
      <c r="G482" s="41">
        <f ca="1">IF(ISERROR(OFFSET('HARGA SATUAN'!$I$6,MATCH(C482,'HARGA SATUAN'!$C$7:$C$1492,0),0)),"",OFFSET('HARGA SATUAN'!$I$6,MATCH(C482,'HARGA SATUAN'!$C$7:$C$1492,0),0))</f>
        <v>0</v>
      </c>
      <c r="H482" s="136" t="str">
        <f ca="1">IF(B482="","",#REF!)</f>
        <v/>
      </c>
      <c r="I482" s="136" t="str">
        <f ca="1">IF(B482="","",#REF!)</f>
        <v/>
      </c>
      <c r="J482" s="136" t="str">
        <f ca="1">IF(B482="","",#REF!)</f>
        <v/>
      </c>
      <c r="K482" s="136" t="str">
        <f ca="1">IF(B482="","",#REF!)</f>
        <v/>
      </c>
      <c r="L482" s="136" t="str">
        <f ca="1">IF(C482="","",#REF!)</f>
        <v/>
      </c>
    </row>
    <row r="483" spans="1:12">
      <c r="A483" s="112">
        <v>472</v>
      </c>
      <c r="B483" s="134" t="str">
        <f t="shared" ca="1" si="21"/>
        <v/>
      </c>
      <c r="C483" s="109" t="str">
        <f t="shared" ca="1" si="22"/>
        <v/>
      </c>
      <c r="D483" s="101" t="str">
        <f ca="1">IF(ISERROR(OFFSET('HARGA SATUAN'!$D$6,MATCH(C483,'HARGA SATUAN'!$C$7:$C$1492,0),0)),"",OFFSET('HARGA SATUAN'!$D$6,MATCH(C483,'HARGA SATUAN'!$C$7:$C$1492,0),0))</f>
        <v/>
      </c>
      <c r="E483" s="101">
        <f ca="1">IF(B483="+","Unit",IF(ISERROR(OFFSET('HARGA SATUAN'!$E$6,MATCH(C483,'HARGA SATUAN'!$C$7:$C$1492,0),0)),"",OFFSET('HARGA SATUAN'!$E$6,MATCH(C483,'HARGA SATUAN'!$C$7:$C$1492,0),0)))</f>
        <v>0</v>
      </c>
      <c r="F483" s="138" t="str">
        <f t="shared" ca="1" si="23"/>
        <v/>
      </c>
      <c r="G483" s="41">
        <f ca="1">IF(ISERROR(OFFSET('HARGA SATUAN'!$I$6,MATCH(C483,'HARGA SATUAN'!$C$7:$C$1492,0),0)),"",OFFSET('HARGA SATUAN'!$I$6,MATCH(C483,'HARGA SATUAN'!$C$7:$C$1492,0),0))</f>
        <v>0</v>
      </c>
      <c r="H483" s="136" t="str">
        <f ca="1">IF(B483="","",#REF!)</f>
        <v/>
      </c>
      <c r="I483" s="136" t="str">
        <f ca="1">IF(B483="","",#REF!)</f>
        <v/>
      </c>
      <c r="J483" s="136" t="str">
        <f ca="1">IF(B483="","",#REF!)</f>
        <v/>
      </c>
      <c r="K483" s="136" t="str">
        <f ca="1">IF(B483="","",#REF!)</f>
        <v/>
      </c>
      <c r="L483" s="136" t="str">
        <f ca="1">IF(C483="","",#REF!)</f>
        <v/>
      </c>
    </row>
    <row r="484" spans="1:12">
      <c r="A484" s="112">
        <v>473</v>
      </c>
      <c r="B484" s="134" t="str">
        <f t="shared" ca="1" si="21"/>
        <v/>
      </c>
      <c r="C484" s="109" t="str">
        <f t="shared" ca="1" si="22"/>
        <v/>
      </c>
      <c r="D484" s="101" t="str">
        <f ca="1">IF(ISERROR(OFFSET('HARGA SATUAN'!$D$6,MATCH(C484,'HARGA SATUAN'!$C$7:$C$1492,0),0)),"",OFFSET('HARGA SATUAN'!$D$6,MATCH(C484,'HARGA SATUAN'!$C$7:$C$1492,0),0))</f>
        <v/>
      </c>
      <c r="E484" s="101">
        <f ca="1">IF(B484="+","Unit",IF(ISERROR(OFFSET('HARGA SATUAN'!$E$6,MATCH(C484,'HARGA SATUAN'!$C$7:$C$1492,0),0)),"",OFFSET('HARGA SATUAN'!$E$6,MATCH(C484,'HARGA SATUAN'!$C$7:$C$1492,0),0)))</f>
        <v>0</v>
      </c>
      <c r="F484" s="138" t="str">
        <f t="shared" ca="1" si="23"/>
        <v/>
      </c>
      <c r="G484" s="41">
        <f ca="1">IF(ISERROR(OFFSET('HARGA SATUAN'!$I$6,MATCH(C484,'HARGA SATUAN'!$C$7:$C$1492,0),0)),"",OFFSET('HARGA SATUAN'!$I$6,MATCH(C484,'HARGA SATUAN'!$C$7:$C$1492,0),0))</f>
        <v>0</v>
      </c>
      <c r="H484" s="136" t="str">
        <f ca="1">IF(B484="","",#REF!)</f>
        <v/>
      </c>
      <c r="I484" s="136" t="str">
        <f ca="1">IF(B484="","",#REF!)</f>
        <v/>
      </c>
      <c r="J484" s="136" t="str">
        <f ca="1">IF(B484="","",#REF!)</f>
        <v/>
      </c>
      <c r="K484" s="136" t="str">
        <f ca="1">IF(B484="","",#REF!)</f>
        <v/>
      </c>
      <c r="L484" s="136" t="str">
        <f ca="1">IF(C484="","",#REF!)</f>
        <v/>
      </c>
    </row>
    <row r="485" spans="1:12">
      <c r="A485" s="112">
        <v>474</v>
      </c>
      <c r="B485" s="134" t="str">
        <f t="shared" ca="1" si="21"/>
        <v/>
      </c>
      <c r="C485" s="109" t="str">
        <f t="shared" ca="1" si="22"/>
        <v/>
      </c>
      <c r="D485" s="101" t="str">
        <f ca="1">IF(ISERROR(OFFSET('HARGA SATUAN'!$D$6,MATCH(C485,'HARGA SATUAN'!$C$7:$C$1492,0),0)),"",OFFSET('HARGA SATUAN'!$D$6,MATCH(C485,'HARGA SATUAN'!$C$7:$C$1492,0),0))</f>
        <v/>
      </c>
      <c r="E485" s="101">
        <f ca="1">IF(B485="+","Unit",IF(ISERROR(OFFSET('HARGA SATUAN'!$E$6,MATCH(C485,'HARGA SATUAN'!$C$7:$C$1492,0),0)),"",OFFSET('HARGA SATUAN'!$E$6,MATCH(C485,'HARGA SATUAN'!$C$7:$C$1492,0),0)))</f>
        <v>0</v>
      </c>
      <c r="F485" s="138" t="str">
        <f t="shared" ca="1" si="23"/>
        <v/>
      </c>
      <c r="G485" s="41">
        <f ca="1">IF(ISERROR(OFFSET('HARGA SATUAN'!$I$6,MATCH(C485,'HARGA SATUAN'!$C$7:$C$1492,0),0)),"",OFFSET('HARGA SATUAN'!$I$6,MATCH(C485,'HARGA SATUAN'!$C$7:$C$1492,0),0))</f>
        <v>0</v>
      </c>
      <c r="H485" s="136" t="str">
        <f ca="1">IF(B485="","",#REF!)</f>
        <v/>
      </c>
      <c r="I485" s="136" t="str">
        <f ca="1">IF(B485="","",#REF!)</f>
        <v/>
      </c>
      <c r="J485" s="136" t="str">
        <f ca="1">IF(B485="","",#REF!)</f>
        <v/>
      </c>
      <c r="K485" s="136" t="str">
        <f ca="1">IF(B485="","",#REF!)</f>
        <v/>
      </c>
      <c r="L485" s="136" t="str">
        <f ca="1">IF(C485="","",#REF!)</f>
        <v/>
      </c>
    </row>
    <row r="486" spans="1:12">
      <c r="A486" s="112">
        <v>475</v>
      </c>
      <c r="B486" s="134" t="str">
        <f t="shared" ca="1" si="21"/>
        <v/>
      </c>
      <c r="C486" s="109" t="str">
        <f t="shared" ca="1" si="22"/>
        <v/>
      </c>
      <c r="D486" s="101" t="str">
        <f ca="1">IF(ISERROR(OFFSET('HARGA SATUAN'!$D$6,MATCH(C486,'HARGA SATUAN'!$C$7:$C$1492,0),0)),"",OFFSET('HARGA SATUAN'!$D$6,MATCH(C486,'HARGA SATUAN'!$C$7:$C$1492,0),0))</f>
        <v/>
      </c>
      <c r="E486" s="101">
        <f ca="1">IF(B486="+","Unit",IF(ISERROR(OFFSET('HARGA SATUAN'!$E$6,MATCH(C486,'HARGA SATUAN'!$C$7:$C$1492,0),0)),"",OFFSET('HARGA SATUAN'!$E$6,MATCH(C486,'HARGA SATUAN'!$C$7:$C$1492,0),0)))</f>
        <v>0</v>
      </c>
      <c r="F486" s="138" t="str">
        <f t="shared" ca="1" si="23"/>
        <v/>
      </c>
      <c r="G486" s="41">
        <f ca="1">IF(ISERROR(OFFSET('HARGA SATUAN'!$I$6,MATCH(C486,'HARGA SATUAN'!$C$7:$C$1492,0),0)),"",OFFSET('HARGA SATUAN'!$I$6,MATCH(C486,'HARGA SATUAN'!$C$7:$C$1492,0),0))</f>
        <v>0</v>
      </c>
      <c r="H486" s="136" t="str">
        <f ca="1">IF(B486="","",#REF!)</f>
        <v/>
      </c>
      <c r="I486" s="136" t="str">
        <f ca="1">IF(B486="","",#REF!)</f>
        <v/>
      </c>
      <c r="J486" s="136" t="str">
        <f ca="1">IF(B486="","",#REF!)</f>
        <v/>
      </c>
      <c r="K486" s="136" t="str">
        <f ca="1">IF(B486="","",#REF!)</f>
        <v/>
      </c>
      <c r="L486" s="136" t="str">
        <f ca="1">IF(C486="","",#REF!)</f>
        <v/>
      </c>
    </row>
    <row r="487" spans="1:12">
      <c r="A487" s="112">
        <v>476</v>
      </c>
      <c r="B487" s="134" t="str">
        <f t="shared" ca="1" si="21"/>
        <v/>
      </c>
      <c r="C487" s="109" t="str">
        <f t="shared" ca="1" si="22"/>
        <v/>
      </c>
      <c r="D487" s="101" t="str">
        <f ca="1">IF(ISERROR(OFFSET('HARGA SATUAN'!$D$6,MATCH(C487,'HARGA SATUAN'!$C$7:$C$1492,0),0)),"",OFFSET('HARGA SATUAN'!$D$6,MATCH(C487,'HARGA SATUAN'!$C$7:$C$1492,0),0))</f>
        <v/>
      </c>
      <c r="E487" s="101">
        <f ca="1">IF(B487="+","Unit",IF(ISERROR(OFFSET('HARGA SATUAN'!$E$6,MATCH(C487,'HARGA SATUAN'!$C$7:$C$1492,0),0)),"",OFFSET('HARGA SATUAN'!$E$6,MATCH(C487,'HARGA SATUAN'!$C$7:$C$1492,0),0)))</f>
        <v>0</v>
      </c>
      <c r="F487" s="138" t="str">
        <f t="shared" ca="1" si="23"/>
        <v/>
      </c>
      <c r="G487" s="41">
        <f ca="1">IF(ISERROR(OFFSET('HARGA SATUAN'!$I$6,MATCH(C487,'HARGA SATUAN'!$C$7:$C$1492,0),0)),"",OFFSET('HARGA SATUAN'!$I$6,MATCH(C487,'HARGA SATUAN'!$C$7:$C$1492,0),0))</f>
        <v>0</v>
      </c>
      <c r="H487" s="136" t="str">
        <f ca="1">IF(B487="","",#REF!)</f>
        <v/>
      </c>
      <c r="I487" s="136" t="str">
        <f ca="1">IF(B487="","",#REF!)</f>
        <v/>
      </c>
      <c r="J487" s="136" t="str">
        <f ca="1">IF(B487="","",#REF!)</f>
        <v/>
      </c>
      <c r="K487" s="136" t="str">
        <f ca="1">IF(B487="","",#REF!)</f>
        <v/>
      </c>
      <c r="L487" s="136" t="str">
        <f ca="1">IF(C487="","",#REF!)</f>
        <v/>
      </c>
    </row>
    <row r="488" spans="1:12">
      <c r="A488" s="112">
        <v>477</v>
      </c>
      <c r="B488" s="134" t="str">
        <f t="shared" ca="1" si="21"/>
        <v/>
      </c>
      <c r="C488" s="109" t="str">
        <f t="shared" ca="1" si="22"/>
        <v/>
      </c>
      <c r="D488" s="101" t="str">
        <f ca="1">IF(ISERROR(OFFSET('HARGA SATUAN'!$D$6,MATCH(C488,'HARGA SATUAN'!$C$7:$C$1492,0),0)),"",OFFSET('HARGA SATUAN'!$D$6,MATCH(C488,'HARGA SATUAN'!$C$7:$C$1492,0),0))</f>
        <v/>
      </c>
      <c r="E488" s="101">
        <f ca="1">IF(B488="+","Unit",IF(ISERROR(OFFSET('HARGA SATUAN'!$E$6,MATCH(C488,'HARGA SATUAN'!$C$7:$C$1492,0),0)),"",OFFSET('HARGA SATUAN'!$E$6,MATCH(C488,'HARGA SATUAN'!$C$7:$C$1492,0),0)))</f>
        <v>0</v>
      </c>
      <c r="F488" s="138" t="str">
        <f t="shared" ca="1" si="23"/>
        <v/>
      </c>
      <c r="G488" s="41">
        <f ca="1">IF(ISERROR(OFFSET('HARGA SATUAN'!$I$6,MATCH(C488,'HARGA SATUAN'!$C$7:$C$1492,0),0)),"",OFFSET('HARGA SATUAN'!$I$6,MATCH(C488,'HARGA SATUAN'!$C$7:$C$1492,0),0))</f>
        <v>0</v>
      </c>
      <c r="H488" s="136" t="str">
        <f ca="1">IF(B488="","",#REF!)</f>
        <v/>
      </c>
      <c r="I488" s="136" t="str">
        <f ca="1">IF(B488="","",#REF!)</f>
        <v/>
      </c>
      <c r="J488" s="136" t="str">
        <f ca="1">IF(B488="","",#REF!)</f>
        <v/>
      </c>
      <c r="K488" s="136" t="str">
        <f ca="1">IF(B488="","",#REF!)</f>
        <v/>
      </c>
      <c r="L488" s="136" t="str">
        <f ca="1">IF(C488="","",#REF!)</f>
        <v/>
      </c>
    </row>
    <row r="489" spans="1:12">
      <c r="A489" s="112">
        <v>478</v>
      </c>
      <c r="B489" s="134" t="str">
        <f t="shared" ca="1" si="21"/>
        <v/>
      </c>
      <c r="C489" s="109" t="str">
        <f t="shared" ca="1" si="22"/>
        <v/>
      </c>
      <c r="D489" s="101" t="str">
        <f ca="1">IF(ISERROR(OFFSET('HARGA SATUAN'!$D$6,MATCH(C489,'HARGA SATUAN'!$C$7:$C$1492,0),0)),"",OFFSET('HARGA SATUAN'!$D$6,MATCH(C489,'HARGA SATUAN'!$C$7:$C$1492,0),0))</f>
        <v/>
      </c>
      <c r="E489" s="101">
        <f ca="1">IF(B489="+","Unit",IF(ISERROR(OFFSET('HARGA SATUAN'!$E$6,MATCH(C489,'HARGA SATUAN'!$C$7:$C$1492,0),0)),"",OFFSET('HARGA SATUAN'!$E$6,MATCH(C489,'HARGA SATUAN'!$C$7:$C$1492,0),0)))</f>
        <v>0</v>
      </c>
      <c r="F489" s="138" t="str">
        <f t="shared" ca="1" si="23"/>
        <v/>
      </c>
      <c r="G489" s="41">
        <f ca="1">IF(ISERROR(OFFSET('HARGA SATUAN'!$I$6,MATCH(C489,'HARGA SATUAN'!$C$7:$C$1492,0),0)),"",OFFSET('HARGA SATUAN'!$I$6,MATCH(C489,'HARGA SATUAN'!$C$7:$C$1492,0),0))</f>
        <v>0</v>
      </c>
      <c r="H489" s="136" t="str">
        <f ca="1">IF(B489="","",#REF!)</f>
        <v/>
      </c>
      <c r="I489" s="136" t="str">
        <f ca="1">IF(B489="","",#REF!)</f>
        <v/>
      </c>
      <c r="J489" s="136" t="str">
        <f ca="1">IF(B489="","",#REF!)</f>
        <v/>
      </c>
      <c r="K489" s="136" t="str">
        <f ca="1">IF(B489="","",#REF!)</f>
        <v/>
      </c>
      <c r="L489" s="136" t="str">
        <f ca="1">IF(C489="","",#REF!)</f>
        <v/>
      </c>
    </row>
    <row r="490" spans="1:12">
      <c r="A490" s="112">
        <v>479</v>
      </c>
      <c r="B490" s="134" t="str">
        <f t="shared" ca="1" si="21"/>
        <v/>
      </c>
      <c r="C490" s="109" t="str">
        <f t="shared" ca="1" si="22"/>
        <v/>
      </c>
      <c r="D490" s="101" t="str">
        <f ca="1">IF(ISERROR(OFFSET('HARGA SATUAN'!$D$6,MATCH(C490,'HARGA SATUAN'!$C$7:$C$1492,0),0)),"",OFFSET('HARGA SATUAN'!$D$6,MATCH(C490,'HARGA SATUAN'!$C$7:$C$1492,0),0))</f>
        <v/>
      </c>
      <c r="E490" s="101">
        <f ca="1">IF(B490="+","Unit",IF(ISERROR(OFFSET('HARGA SATUAN'!$E$6,MATCH(C490,'HARGA SATUAN'!$C$7:$C$1492,0),0)),"",OFFSET('HARGA SATUAN'!$E$6,MATCH(C490,'HARGA SATUAN'!$C$7:$C$1492,0),0)))</f>
        <v>0</v>
      </c>
      <c r="F490" s="138" t="str">
        <f t="shared" ca="1" si="23"/>
        <v/>
      </c>
      <c r="G490" s="41">
        <f ca="1">IF(ISERROR(OFFSET('HARGA SATUAN'!$I$6,MATCH(C490,'HARGA SATUAN'!$C$7:$C$1492,0),0)),"",OFFSET('HARGA SATUAN'!$I$6,MATCH(C490,'HARGA SATUAN'!$C$7:$C$1492,0),0))</f>
        <v>0</v>
      </c>
      <c r="H490" s="136" t="str">
        <f ca="1">IF(B490="","",#REF!)</f>
        <v/>
      </c>
      <c r="I490" s="136" t="str">
        <f ca="1">IF(B490="","",#REF!)</f>
        <v/>
      </c>
      <c r="J490" s="136" t="str">
        <f ca="1">IF(B490="","",#REF!)</f>
        <v/>
      </c>
      <c r="K490" s="136" t="str">
        <f ca="1">IF(B490="","",#REF!)</f>
        <v/>
      </c>
      <c r="L490" s="136" t="str">
        <f ca="1">IF(C490="","",#REF!)</f>
        <v/>
      </c>
    </row>
    <row r="491" spans="1:12">
      <c r="A491" s="112">
        <v>480</v>
      </c>
      <c r="B491" s="134" t="str">
        <f t="shared" ca="1" si="21"/>
        <v/>
      </c>
      <c r="C491" s="109" t="str">
        <f t="shared" ca="1" si="22"/>
        <v/>
      </c>
      <c r="D491" s="101" t="str">
        <f ca="1">IF(ISERROR(OFFSET('HARGA SATUAN'!$D$6,MATCH(C491,'HARGA SATUAN'!$C$7:$C$1492,0),0)),"",OFFSET('HARGA SATUAN'!$D$6,MATCH(C491,'HARGA SATUAN'!$C$7:$C$1492,0),0))</f>
        <v/>
      </c>
      <c r="E491" s="101">
        <f ca="1">IF(B491="+","Unit",IF(ISERROR(OFFSET('HARGA SATUAN'!$E$6,MATCH(C491,'HARGA SATUAN'!$C$7:$C$1492,0),0)),"",OFFSET('HARGA SATUAN'!$E$6,MATCH(C491,'HARGA SATUAN'!$C$7:$C$1492,0),0)))</f>
        <v>0</v>
      </c>
      <c r="F491" s="138" t="str">
        <f t="shared" ca="1" si="23"/>
        <v/>
      </c>
      <c r="G491" s="41">
        <f ca="1">IF(ISERROR(OFFSET('HARGA SATUAN'!$I$6,MATCH(C491,'HARGA SATUAN'!$C$7:$C$1492,0),0)),"",OFFSET('HARGA SATUAN'!$I$6,MATCH(C491,'HARGA SATUAN'!$C$7:$C$1492,0),0))</f>
        <v>0</v>
      </c>
      <c r="H491" s="136" t="str">
        <f ca="1">IF(B491="","",#REF!)</f>
        <v/>
      </c>
      <c r="I491" s="136" t="str">
        <f ca="1">IF(B491="","",#REF!)</f>
        <v/>
      </c>
      <c r="J491" s="136" t="str">
        <f ca="1">IF(B491="","",#REF!)</f>
        <v/>
      </c>
      <c r="K491" s="136" t="str">
        <f ca="1">IF(B491="","",#REF!)</f>
        <v/>
      </c>
      <c r="L491" s="136" t="str">
        <f ca="1">IF(C491="","",#REF!)</f>
        <v/>
      </c>
    </row>
    <row r="492" spans="1:12">
      <c r="A492" s="112">
        <v>481</v>
      </c>
      <c r="B492" s="134" t="str">
        <f t="shared" ca="1" si="21"/>
        <v/>
      </c>
      <c r="C492" s="109" t="str">
        <f t="shared" ca="1" si="22"/>
        <v/>
      </c>
      <c r="D492" s="101" t="str">
        <f ca="1">IF(ISERROR(OFFSET('HARGA SATUAN'!$D$6,MATCH(C492,'HARGA SATUAN'!$C$7:$C$1492,0),0)),"",OFFSET('HARGA SATUAN'!$D$6,MATCH(C492,'HARGA SATUAN'!$C$7:$C$1492,0),0))</f>
        <v/>
      </c>
      <c r="E492" s="101">
        <f ca="1">IF(B492="+","Unit",IF(ISERROR(OFFSET('HARGA SATUAN'!$E$6,MATCH(C492,'HARGA SATUAN'!$C$7:$C$1492,0),0)),"",OFFSET('HARGA SATUAN'!$E$6,MATCH(C492,'HARGA SATUAN'!$C$7:$C$1492,0),0)))</f>
        <v>0</v>
      </c>
      <c r="F492" s="138" t="str">
        <f t="shared" ca="1" si="23"/>
        <v/>
      </c>
      <c r="G492" s="41">
        <f ca="1">IF(ISERROR(OFFSET('HARGA SATUAN'!$I$6,MATCH(C492,'HARGA SATUAN'!$C$7:$C$1492,0),0)),"",OFFSET('HARGA SATUAN'!$I$6,MATCH(C492,'HARGA SATUAN'!$C$7:$C$1492,0),0))</f>
        <v>0</v>
      </c>
      <c r="H492" s="136" t="str">
        <f ca="1">IF(B492="","",#REF!)</f>
        <v/>
      </c>
      <c r="I492" s="136" t="str">
        <f ca="1">IF(B492="","",#REF!)</f>
        <v/>
      </c>
      <c r="J492" s="136" t="str">
        <f ca="1">IF(B492="","",#REF!)</f>
        <v/>
      </c>
      <c r="K492" s="136" t="str">
        <f ca="1">IF(B492="","",#REF!)</f>
        <v/>
      </c>
      <c r="L492" s="136" t="str">
        <f ca="1">IF(C492="","",#REF!)</f>
        <v/>
      </c>
    </row>
    <row r="493" spans="1:12">
      <c r="A493" s="112">
        <v>482</v>
      </c>
      <c r="B493" s="134" t="str">
        <f t="shared" ca="1" si="21"/>
        <v/>
      </c>
      <c r="C493" s="109" t="str">
        <f t="shared" ca="1" si="22"/>
        <v/>
      </c>
      <c r="D493" s="101" t="str">
        <f ca="1">IF(ISERROR(OFFSET('HARGA SATUAN'!$D$6,MATCH(C493,'HARGA SATUAN'!$C$7:$C$1492,0),0)),"",OFFSET('HARGA SATUAN'!$D$6,MATCH(C493,'HARGA SATUAN'!$C$7:$C$1492,0),0))</f>
        <v/>
      </c>
      <c r="E493" s="101">
        <f ca="1">IF(B493="+","Unit",IF(ISERROR(OFFSET('HARGA SATUAN'!$E$6,MATCH(C493,'HARGA SATUAN'!$C$7:$C$1492,0),0)),"",OFFSET('HARGA SATUAN'!$E$6,MATCH(C493,'HARGA SATUAN'!$C$7:$C$1492,0),0)))</f>
        <v>0</v>
      </c>
      <c r="F493" s="138" t="str">
        <f t="shared" ca="1" si="23"/>
        <v/>
      </c>
      <c r="G493" s="41">
        <f ca="1">IF(ISERROR(OFFSET('HARGA SATUAN'!$I$6,MATCH(C493,'HARGA SATUAN'!$C$7:$C$1492,0),0)),"",OFFSET('HARGA SATUAN'!$I$6,MATCH(C493,'HARGA SATUAN'!$C$7:$C$1492,0),0))</f>
        <v>0</v>
      </c>
      <c r="H493" s="136" t="str">
        <f ca="1">IF(B493="","",#REF!)</f>
        <v/>
      </c>
      <c r="I493" s="136" t="str">
        <f ca="1">IF(B493="","",#REF!)</f>
        <v/>
      </c>
      <c r="J493" s="136" t="str">
        <f ca="1">IF(B493="","",#REF!)</f>
        <v/>
      </c>
      <c r="K493" s="136" t="str">
        <f ca="1">IF(B493="","",#REF!)</f>
        <v/>
      </c>
      <c r="L493" s="136" t="str">
        <f ca="1">IF(C493="","",#REF!)</f>
        <v/>
      </c>
    </row>
    <row r="494" spans="1:12">
      <c r="A494" s="112">
        <v>483</v>
      </c>
      <c r="B494" s="134" t="str">
        <f t="shared" ca="1" si="21"/>
        <v/>
      </c>
      <c r="C494" s="109" t="str">
        <f t="shared" ca="1" si="22"/>
        <v/>
      </c>
      <c r="D494" s="101" t="str">
        <f ca="1">IF(ISERROR(OFFSET('HARGA SATUAN'!$D$6,MATCH(C494,'HARGA SATUAN'!$C$7:$C$1492,0),0)),"",OFFSET('HARGA SATUAN'!$D$6,MATCH(C494,'HARGA SATUAN'!$C$7:$C$1492,0),0))</f>
        <v/>
      </c>
      <c r="E494" s="101">
        <f ca="1">IF(B494="+","Unit",IF(ISERROR(OFFSET('HARGA SATUAN'!$E$6,MATCH(C494,'HARGA SATUAN'!$C$7:$C$1492,0),0)),"",OFFSET('HARGA SATUAN'!$E$6,MATCH(C494,'HARGA SATUAN'!$C$7:$C$1492,0),0)))</f>
        <v>0</v>
      </c>
      <c r="F494" s="138" t="str">
        <f t="shared" ca="1" si="23"/>
        <v/>
      </c>
      <c r="G494" s="41">
        <f ca="1">IF(ISERROR(OFFSET('HARGA SATUAN'!$I$6,MATCH(C494,'HARGA SATUAN'!$C$7:$C$1492,0),0)),"",OFFSET('HARGA SATUAN'!$I$6,MATCH(C494,'HARGA SATUAN'!$C$7:$C$1492,0),0))</f>
        <v>0</v>
      </c>
      <c r="H494" s="136" t="str">
        <f ca="1">IF(B494="","",#REF!)</f>
        <v/>
      </c>
      <c r="I494" s="136" t="str">
        <f ca="1">IF(B494="","",#REF!)</f>
        <v/>
      </c>
      <c r="J494" s="136" t="str">
        <f ca="1">IF(B494="","",#REF!)</f>
        <v/>
      </c>
      <c r="K494" s="136" t="str">
        <f ca="1">IF(B494="","",#REF!)</f>
        <v/>
      </c>
      <c r="L494" s="136" t="str">
        <f ca="1">IF(C494="","",#REF!)</f>
        <v/>
      </c>
    </row>
    <row r="495" spans="1:12">
      <c r="A495" s="112">
        <v>484</v>
      </c>
      <c r="B495" s="134" t="str">
        <f t="shared" ca="1" si="21"/>
        <v/>
      </c>
      <c r="C495" s="109" t="str">
        <f t="shared" ca="1" si="22"/>
        <v/>
      </c>
      <c r="D495" s="101" t="str">
        <f ca="1">IF(ISERROR(OFFSET('HARGA SATUAN'!$D$6,MATCH(C495,'HARGA SATUAN'!$C$7:$C$1492,0),0)),"",OFFSET('HARGA SATUAN'!$D$6,MATCH(C495,'HARGA SATUAN'!$C$7:$C$1492,0),0))</f>
        <v/>
      </c>
      <c r="E495" s="101">
        <f ca="1">IF(B495="+","Unit",IF(ISERROR(OFFSET('HARGA SATUAN'!$E$6,MATCH(C495,'HARGA SATUAN'!$C$7:$C$1492,0),0)),"",OFFSET('HARGA SATUAN'!$E$6,MATCH(C495,'HARGA SATUAN'!$C$7:$C$1492,0),0)))</f>
        <v>0</v>
      </c>
      <c r="F495" s="138" t="str">
        <f t="shared" ca="1" si="23"/>
        <v/>
      </c>
      <c r="G495" s="41">
        <f ca="1">IF(ISERROR(OFFSET('HARGA SATUAN'!$I$6,MATCH(C495,'HARGA SATUAN'!$C$7:$C$1492,0),0)),"",OFFSET('HARGA SATUAN'!$I$6,MATCH(C495,'HARGA SATUAN'!$C$7:$C$1492,0),0))</f>
        <v>0</v>
      </c>
      <c r="H495" s="136" t="str">
        <f ca="1">IF(B495="","",#REF!)</f>
        <v/>
      </c>
      <c r="I495" s="136" t="str">
        <f ca="1">IF(B495="","",#REF!)</f>
        <v/>
      </c>
      <c r="J495" s="136" t="str">
        <f ca="1">IF(B495="","",#REF!)</f>
        <v/>
      </c>
      <c r="K495" s="136" t="str">
        <f ca="1">IF(B495="","",#REF!)</f>
        <v/>
      </c>
      <c r="L495" s="136" t="str">
        <f ca="1">IF(C495="","",#REF!)</f>
        <v/>
      </c>
    </row>
    <row r="496" spans="1:12">
      <c r="A496" s="112">
        <v>485</v>
      </c>
      <c r="B496" s="134" t="str">
        <f t="shared" ca="1" si="21"/>
        <v/>
      </c>
      <c r="C496" s="109" t="str">
        <f t="shared" ca="1" si="22"/>
        <v/>
      </c>
      <c r="D496" s="101" t="str">
        <f ca="1">IF(ISERROR(OFFSET('HARGA SATUAN'!$D$6,MATCH(C496,'HARGA SATUAN'!$C$7:$C$1492,0),0)),"",OFFSET('HARGA SATUAN'!$D$6,MATCH(C496,'HARGA SATUAN'!$C$7:$C$1492,0),0))</f>
        <v/>
      </c>
      <c r="E496" s="101">
        <f ca="1">IF(B496="+","Unit",IF(ISERROR(OFFSET('HARGA SATUAN'!$E$6,MATCH(C496,'HARGA SATUAN'!$C$7:$C$1492,0),0)),"",OFFSET('HARGA SATUAN'!$E$6,MATCH(C496,'HARGA SATUAN'!$C$7:$C$1492,0),0)))</f>
        <v>0</v>
      </c>
      <c r="F496" s="138" t="str">
        <f t="shared" ca="1" si="23"/>
        <v/>
      </c>
      <c r="G496" s="41">
        <f ca="1">IF(ISERROR(OFFSET('HARGA SATUAN'!$I$6,MATCH(C496,'HARGA SATUAN'!$C$7:$C$1492,0),0)),"",OFFSET('HARGA SATUAN'!$I$6,MATCH(C496,'HARGA SATUAN'!$C$7:$C$1492,0),0))</f>
        <v>0</v>
      </c>
      <c r="H496" s="136" t="str">
        <f ca="1">IF(B496="","",#REF!)</f>
        <v/>
      </c>
      <c r="I496" s="136" t="str">
        <f ca="1">IF(B496="","",#REF!)</f>
        <v/>
      </c>
      <c r="J496" s="136" t="str">
        <f ca="1">IF(B496="","",#REF!)</f>
        <v/>
      </c>
      <c r="K496" s="136" t="str">
        <f ca="1">IF(B496="","",#REF!)</f>
        <v/>
      </c>
      <c r="L496" s="136" t="str">
        <f ca="1">IF(C496="","",#REF!)</f>
        <v/>
      </c>
    </row>
    <row r="497" spans="1:12">
      <c r="A497" s="112">
        <v>486</v>
      </c>
      <c r="B497" s="134" t="str">
        <f t="shared" ca="1" si="21"/>
        <v/>
      </c>
      <c r="C497" s="109" t="str">
        <f t="shared" ca="1" si="22"/>
        <v/>
      </c>
      <c r="D497" s="101" t="str">
        <f ca="1">IF(ISERROR(OFFSET('HARGA SATUAN'!$D$6,MATCH(C497,'HARGA SATUAN'!$C$7:$C$1492,0),0)),"",OFFSET('HARGA SATUAN'!$D$6,MATCH(C497,'HARGA SATUAN'!$C$7:$C$1492,0),0))</f>
        <v/>
      </c>
      <c r="E497" s="101">
        <f ca="1">IF(B497="+","Unit",IF(ISERROR(OFFSET('HARGA SATUAN'!$E$6,MATCH(C497,'HARGA SATUAN'!$C$7:$C$1492,0),0)),"",OFFSET('HARGA SATUAN'!$E$6,MATCH(C497,'HARGA SATUAN'!$C$7:$C$1492,0),0)))</f>
        <v>0</v>
      </c>
      <c r="F497" s="138" t="str">
        <f t="shared" ca="1" si="23"/>
        <v/>
      </c>
      <c r="G497" s="41">
        <f ca="1">IF(ISERROR(OFFSET('HARGA SATUAN'!$I$6,MATCH(C497,'HARGA SATUAN'!$C$7:$C$1492,0),0)),"",OFFSET('HARGA SATUAN'!$I$6,MATCH(C497,'HARGA SATUAN'!$C$7:$C$1492,0),0))</f>
        <v>0</v>
      </c>
      <c r="H497" s="136" t="str">
        <f ca="1">IF(B497="","",#REF!)</f>
        <v/>
      </c>
      <c r="I497" s="136" t="str">
        <f ca="1">IF(B497="","",#REF!)</f>
        <v/>
      </c>
      <c r="J497" s="136" t="str">
        <f ca="1">IF(B497="","",#REF!)</f>
        <v/>
      </c>
      <c r="K497" s="136" t="str">
        <f ca="1">IF(B497="","",#REF!)</f>
        <v/>
      </c>
      <c r="L497" s="136" t="str">
        <f ca="1">IF(C497="","",#REF!)</f>
        <v/>
      </c>
    </row>
    <row r="498" spans="1:12">
      <c r="A498" s="112">
        <v>487</v>
      </c>
      <c r="B498" s="134" t="str">
        <f t="shared" ca="1" si="21"/>
        <v/>
      </c>
      <c r="C498" s="109" t="str">
        <f t="shared" ca="1" si="22"/>
        <v/>
      </c>
      <c r="D498" s="101" t="str">
        <f ca="1">IF(ISERROR(OFFSET('HARGA SATUAN'!$D$6,MATCH(C498,'HARGA SATUAN'!$C$7:$C$1492,0),0)),"",OFFSET('HARGA SATUAN'!$D$6,MATCH(C498,'HARGA SATUAN'!$C$7:$C$1492,0),0))</f>
        <v/>
      </c>
      <c r="E498" s="101">
        <f ca="1">IF(B498="+","Unit",IF(ISERROR(OFFSET('HARGA SATUAN'!$E$6,MATCH(C498,'HARGA SATUAN'!$C$7:$C$1492,0),0)),"",OFFSET('HARGA SATUAN'!$E$6,MATCH(C498,'HARGA SATUAN'!$C$7:$C$1492,0),0)))</f>
        <v>0</v>
      </c>
      <c r="F498" s="138" t="str">
        <f t="shared" ca="1" si="23"/>
        <v/>
      </c>
      <c r="G498" s="41">
        <f ca="1">IF(ISERROR(OFFSET('HARGA SATUAN'!$I$6,MATCH(C498,'HARGA SATUAN'!$C$7:$C$1492,0),0)),"",OFFSET('HARGA SATUAN'!$I$6,MATCH(C498,'HARGA SATUAN'!$C$7:$C$1492,0),0))</f>
        <v>0</v>
      </c>
      <c r="H498" s="136" t="str">
        <f ca="1">IF(B498="","",#REF!)</f>
        <v/>
      </c>
      <c r="I498" s="136" t="str">
        <f ca="1">IF(B498="","",#REF!)</f>
        <v/>
      </c>
      <c r="J498" s="136" t="str">
        <f ca="1">IF(B498="","",#REF!)</f>
        <v/>
      </c>
      <c r="K498" s="136" t="str">
        <f ca="1">IF(B498="","",#REF!)</f>
        <v/>
      </c>
      <c r="L498" s="136" t="str">
        <f ca="1">IF(C498="","",#REF!)</f>
        <v/>
      </c>
    </row>
    <row r="499" spans="1:12">
      <c r="A499" s="112">
        <v>488</v>
      </c>
      <c r="B499" s="134" t="str">
        <f t="shared" ca="1" si="21"/>
        <v/>
      </c>
      <c r="C499" s="109" t="str">
        <f t="shared" ca="1" si="22"/>
        <v/>
      </c>
      <c r="D499" s="101" t="str">
        <f ca="1">IF(ISERROR(OFFSET('HARGA SATUAN'!$D$6,MATCH(C499,'HARGA SATUAN'!$C$7:$C$1492,0),0)),"",OFFSET('HARGA SATUAN'!$D$6,MATCH(C499,'HARGA SATUAN'!$C$7:$C$1492,0),0))</f>
        <v/>
      </c>
      <c r="E499" s="101">
        <f ca="1">IF(B499="+","Unit",IF(ISERROR(OFFSET('HARGA SATUAN'!$E$6,MATCH(C499,'HARGA SATUAN'!$C$7:$C$1492,0),0)),"",OFFSET('HARGA SATUAN'!$E$6,MATCH(C499,'HARGA SATUAN'!$C$7:$C$1492,0),0)))</f>
        <v>0</v>
      </c>
      <c r="F499" s="138" t="str">
        <f t="shared" ca="1" si="23"/>
        <v/>
      </c>
      <c r="G499" s="41">
        <f ca="1">IF(ISERROR(OFFSET('HARGA SATUAN'!$I$6,MATCH(C499,'HARGA SATUAN'!$C$7:$C$1492,0),0)),"",OFFSET('HARGA SATUAN'!$I$6,MATCH(C499,'HARGA SATUAN'!$C$7:$C$1492,0),0))</f>
        <v>0</v>
      </c>
      <c r="H499" s="136" t="str">
        <f ca="1">IF(B499="","",#REF!)</f>
        <v/>
      </c>
      <c r="I499" s="136" t="str">
        <f ca="1">IF(B499="","",#REF!)</f>
        <v/>
      </c>
      <c r="J499" s="136" t="str">
        <f ca="1">IF(B499="","",#REF!)</f>
        <v/>
      </c>
      <c r="K499" s="136" t="str">
        <f ca="1">IF(B499="","",#REF!)</f>
        <v/>
      </c>
      <c r="L499" s="136" t="str">
        <f ca="1">IF(C499="","",#REF!)</f>
        <v/>
      </c>
    </row>
    <row r="500" spans="1:12">
      <c r="A500" s="112">
        <v>489</v>
      </c>
      <c r="B500" s="134" t="str">
        <f t="shared" ca="1" si="21"/>
        <v/>
      </c>
      <c r="C500" s="109" t="str">
        <f t="shared" ca="1" si="22"/>
        <v/>
      </c>
      <c r="D500" s="101" t="str">
        <f ca="1">IF(ISERROR(OFFSET('HARGA SATUAN'!$D$6,MATCH(C500,'HARGA SATUAN'!$C$7:$C$1492,0),0)),"",OFFSET('HARGA SATUAN'!$D$6,MATCH(C500,'HARGA SATUAN'!$C$7:$C$1492,0),0))</f>
        <v/>
      </c>
      <c r="E500" s="101">
        <f ca="1">IF(B500="+","Unit",IF(ISERROR(OFFSET('HARGA SATUAN'!$E$6,MATCH(C500,'HARGA SATUAN'!$C$7:$C$1492,0),0)),"",OFFSET('HARGA SATUAN'!$E$6,MATCH(C500,'HARGA SATUAN'!$C$7:$C$1492,0),0)))</f>
        <v>0</v>
      </c>
      <c r="F500" s="138" t="str">
        <f t="shared" ca="1" si="23"/>
        <v/>
      </c>
      <c r="G500" s="41">
        <f ca="1">IF(ISERROR(OFFSET('HARGA SATUAN'!$I$6,MATCH(C500,'HARGA SATUAN'!$C$7:$C$1492,0),0)),"",OFFSET('HARGA SATUAN'!$I$6,MATCH(C500,'HARGA SATUAN'!$C$7:$C$1492,0),0))</f>
        <v>0</v>
      </c>
      <c r="H500" s="136" t="str">
        <f ca="1">IF(B500="","",#REF!)</f>
        <v/>
      </c>
      <c r="I500" s="136" t="str">
        <f ca="1">IF(B500="","",#REF!)</f>
        <v/>
      </c>
      <c r="J500" s="136" t="str">
        <f ca="1">IF(B500="","",#REF!)</f>
        <v/>
      </c>
      <c r="K500" s="136" t="str">
        <f ca="1">IF(B500="","",#REF!)</f>
        <v/>
      </c>
      <c r="L500" s="136" t="str">
        <f ca="1">IF(C500="","",#REF!)</f>
        <v/>
      </c>
    </row>
    <row r="501" spans="1:12">
      <c r="A501" s="112">
        <v>490</v>
      </c>
      <c r="B501" s="134" t="str">
        <f t="shared" ca="1" si="21"/>
        <v/>
      </c>
      <c r="C501" s="109" t="str">
        <f t="shared" ca="1" si="22"/>
        <v/>
      </c>
      <c r="D501" s="101" t="str">
        <f ca="1">IF(ISERROR(OFFSET('HARGA SATUAN'!$D$6,MATCH(C501,'HARGA SATUAN'!$C$7:$C$1492,0),0)),"",OFFSET('HARGA SATUAN'!$D$6,MATCH(C501,'HARGA SATUAN'!$C$7:$C$1492,0),0))</f>
        <v/>
      </c>
      <c r="E501" s="101">
        <f ca="1">IF(B501="+","Unit",IF(ISERROR(OFFSET('HARGA SATUAN'!$E$6,MATCH(C501,'HARGA SATUAN'!$C$7:$C$1492,0),0)),"",OFFSET('HARGA SATUAN'!$E$6,MATCH(C501,'HARGA SATUAN'!$C$7:$C$1492,0),0)))</f>
        <v>0</v>
      </c>
      <c r="F501" s="138" t="str">
        <f t="shared" ca="1" si="23"/>
        <v/>
      </c>
      <c r="G501" s="41">
        <f ca="1">IF(ISERROR(OFFSET('HARGA SATUAN'!$I$6,MATCH(C501,'HARGA SATUAN'!$C$7:$C$1492,0),0)),"",OFFSET('HARGA SATUAN'!$I$6,MATCH(C501,'HARGA SATUAN'!$C$7:$C$1492,0),0))</f>
        <v>0</v>
      </c>
      <c r="H501" s="136" t="str">
        <f ca="1">IF(B501="","",#REF!)</f>
        <v/>
      </c>
      <c r="I501" s="136" t="str">
        <f ca="1">IF(B501="","",#REF!)</f>
        <v/>
      </c>
      <c r="J501" s="136" t="str">
        <f ca="1">IF(B501="","",#REF!)</f>
        <v/>
      </c>
      <c r="K501" s="136" t="str">
        <f ca="1">IF(B501="","",#REF!)</f>
        <v/>
      </c>
      <c r="L501" s="136" t="str">
        <f ca="1">IF(C501="","",#REF!)</f>
        <v/>
      </c>
    </row>
    <row r="502" spans="1:12">
      <c r="A502" s="112">
        <v>491</v>
      </c>
      <c r="B502" s="134" t="str">
        <f t="shared" ca="1" si="21"/>
        <v/>
      </c>
      <c r="C502" s="109" t="str">
        <f t="shared" ca="1" si="22"/>
        <v/>
      </c>
      <c r="D502" s="101" t="str">
        <f ca="1">IF(ISERROR(OFFSET('HARGA SATUAN'!$D$6,MATCH(C502,'HARGA SATUAN'!$C$7:$C$1492,0),0)),"",OFFSET('HARGA SATUAN'!$D$6,MATCH(C502,'HARGA SATUAN'!$C$7:$C$1492,0),0))</f>
        <v/>
      </c>
      <c r="E502" s="101">
        <f ca="1">IF(B502="+","Unit",IF(ISERROR(OFFSET('HARGA SATUAN'!$E$6,MATCH(C502,'HARGA SATUAN'!$C$7:$C$1492,0),0)),"",OFFSET('HARGA SATUAN'!$E$6,MATCH(C502,'HARGA SATUAN'!$C$7:$C$1492,0),0)))</f>
        <v>0</v>
      </c>
      <c r="F502" s="138" t="str">
        <f t="shared" ca="1" si="23"/>
        <v/>
      </c>
      <c r="G502" s="41">
        <f ca="1">IF(ISERROR(OFFSET('HARGA SATUAN'!$I$6,MATCH(C502,'HARGA SATUAN'!$C$7:$C$1492,0),0)),"",OFFSET('HARGA SATUAN'!$I$6,MATCH(C502,'HARGA SATUAN'!$C$7:$C$1492,0),0))</f>
        <v>0</v>
      </c>
      <c r="H502" s="136" t="str">
        <f ca="1">IF(B502="","",#REF!)</f>
        <v/>
      </c>
      <c r="I502" s="136" t="str">
        <f ca="1">IF(B502="","",#REF!)</f>
        <v/>
      </c>
      <c r="J502" s="136" t="str">
        <f ca="1">IF(B502="","",#REF!)</f>
        <v/>
      </c>
      <c r="K502" s="136" t="str">
        <f ca="1">IF(B502="","",#REF!)</f>
        <v/>
      </c>
      <c r="L502" s="136" t="str">
        <f ca="1">IF(C502="","",#REF!)</f>
        <v/>
      </c>
    </row>
    <row r="503" spans="1:12">
      <c r="A503" s="112">
        <v>492</v>
      </c>
      <c r="B503" s="134" t="str">
        <f t="shared" ca="1" si="21"/>
        <v/>
      </c>
      <c r="C503" s="109" t="str">
        <f t="shared" ca="1" si="22"/>
        <v/>
      </c>
      <c r="D503" s="101" t="str">
        <f ca="1">IF(ISERROR(OFFSET('HARGA SATUAN'!$D$6,MATCH(C503,'HARGA SATUAN'!$C$7:$C$1492,0),0)),"",OFFSET('HARGA SATUAN'!$D$6,MATCH(C503,'HARGA SATUAN'!$C$7:$C$1492,0),0))</f>
        <v/>
      </c>
      <c r="E503" s="101">
        <f ca="1">IF(B503="+","Unit",IF(ISERROR(OFFSET('HARGA SATUAN'!$E$6,MATCH(C503,'HARGA SATUAN'!$C$7:$C$1492,0),0)),"",OFFSET('HARGA SATUAN'!$E$6,MATCH(C503,'HARGA SATUAN'!$C$7:$C$1492,0),0)))</f>
        <v>0</v>
      </c>
      <c r="F503" s="138" t="str">
        <f t="shared" ca="1" si="23"/>
        <v/>
      </c>
      <c r="G503" s="41">
        <f ca="1">IF(ISERROR(OFFSET('HARGA SATUAN'!$I$6,MATCH(C503,'HARGA SATUAN'!$C$7:$C$1492,0),0)),"",OFFSET('HARGA SATUAN'!$I$6,MATCH(C503,'HARGA SATUAN'!$C$7:$C$1492,0),0))</f>
        <v>0</v>
      </c>
      <c r="H503" s="136" t="str">
        <f ca="1">IF(B503="","",#REF!)</f>
        <v/>
      </c>
      <c r="I503" s="136" t="str">
        <f ca="1">IF(B503="","",#REF!)</f>
        <v/>
      </c>
      <c r="J503" s="136" t="str">
        <f ca="1">IF(B503="","",#REF!)</f>
        <v/>
      </c>
      <c r="K503" s="136" t="str">
        <f ca="1">IF(B503="","",#REF!)</f>
        <v/>
      </c>
      <c r="L503" s="136" t="str">
        <f ca="1">IF(C503="","",#REF!)</f>
        <v/>
      </c>
    </row>
    <row r="504" spans="1:12">
      <c r="A504" s="112">
        <v>493</v>
      </c>
      <c r="B504" s="134" t="str">
        <f t="shared" ca="1" si="21"/>
        <v/>
      </c>
      <c r="C504" s="109" t="str">
        <f t="shared" ca="1" si="22"/>
        <v/>
      </c>
      <c r="D504" s="101" t="str">
        <f ca="1">IF(ISERROR(OFFSET('HARGA SATUAN'!$D$6,MATCH(C504,'HARGA SATUAN'!$C$7:$C$1492,0),0)),"",OFFSET('HARGA SATUAN'!$D$6,MATCH(C504,'HARGA SATUAN'!$C$7:$C$1492,0),0))</f>
        <v/>
      </c>
      <c r="E504" s="101">
        <f ca="1">IF(B504="+","Unit",IF(ISERROR(OFFSET('HARGA SATUAN'!$E$6,MATCH(C504,'HARGA SATUAN'!$C$7:$C$1492,0),0)),"",OFFSET('HARGA SATUAN'!$E$6,MATCH(C504,'HARGA SATUAN'!$C$7:$C$1492,0),0)))</f>
        <v>0</v>
      </c>
      <c r="F504" s="138" t="str">
        <f t="shared" ca="1" si="23"/>
        <v/>
      </c>
      <c r="G504" s="41">
        <f ca="1">IF(ISERROR(OFFSET('HARGA SATUAN'!$I$6,MATCH(C504,'HARGA SATUAN'!$C$7:$C$1492,0),0)),"",OFFSET('HARGA SATUAN'!$I$6,MATCH(C504,'HARGA SATUAN'!$C$7:$C$1492,0),0))</f>
        <v>0</v>
      </c>
      <c r="H504" s="136" t="str">
        <f ca="1">IF(B504="","",#REF!)</f>
        <v/>
      </c>
      <c r="I504" s="136" t="str">
        <f ca="1">IF(B504="","",#REF!)</f>
        <v/>
      </c>
      <c r="J504" s="136" t="str">
        <f ca="1">IF(B504="","",#REF!)</f>
        <v/>
      </c>
      <c r="K504" s="136" t="str">
        <f ca="1">IF(B504="","",#REF!)</f>
        <v/>
      </c>
      <c r="L504" s="136" t="str">
        <f ca="1">IF(C504="","",#REF!)</f>
        <v/>
      </c>
    </row>
    <row r="505" spans="1:12">
      <c r="A505" s="112">
        <v>494</v>
      </c>
      <c r="B505" s="134" t="str">
        <f t="shared" ca="1" si="21"/>
        <v/>
      </c>
      <c r="C505" s="109" t="str">
        <f t="shared" ca="1" si="22"/>
        <v/>
      </c>
      <c r="D505" s="101" t="str">
        <f ca="1">IF(ISERROR(OFFSET('HARGA SATUAN'!$D$6,MATCH(C505,'HARGA SATUAN'!$C$7:$C$1492,0),0)),"",OFFSET('HARGA SATUAN'!$D$6,MATCH(C505,'HARGA SATUAN'!$C$7:$C$1492,0),0))</f>
        <v/>
      </c>
      <c r="E505" s="101">
        <f ca="1">IF(B505="+","Unit",IF(ISERROR(OFFSET('HARGA SATUAN'!$E$6,MATCH(C505,'HARGA SATUAN'!$C$7:$C$1492,0),0)),"",OFFSET('HARGA SATUAN'!$E$6,MATCH(C505,'HARGA SATUAN'!$C$7:$C$1492,0),0)))</f>
        <v>0</v>
      </c>
      <c r="F505" s="138" t="str">
        <f t="shared" ca="1" si="23"/>
        <v/>
      </c>
      <c r="G505" s="41">
        <f ca="1">IF(ISERROR(OFFSET('HARGA SATUAN'!$I$6,MATCH(C505,'HARGA SATUAN'!$C$7:$C$1492,0),0)),"",OFFSET('HARGA SATUAN'!$I$6,MATCH(C505,'HARGA SATUAN'!$C$7:$C$1492,0),0))</f>
        <v>0</v>
      </c>
      <c r="H505" s="136" t="str">
        <f ca="1">IF(B505="","",#REF!)</f>
        <v/>
      </c>
      <c r="I505" s="136" t="str">
        <f ca="1">IF(B505="","",#REF!)</f>
        <v/>
      </c>
      <c r="J505" s="136" t="str">
        <f ca="1">IF(B505="","",#REF!)</f>
        <v/>
      </c>
      <c r="K505" s="136" t="str">
        <f ca="1">IF(B505="","",#REF!)</f>
        <v/>
      </c>
      <c r="L505" s="136" t="str">
        <f ca="1">IF(C505="","",#REF!)</f>
        <v/>
      </c>
    </row>
    <row r="506" spans="1:12">
      <c r="A506" s="112">
        <v>495</v>
      </c>
      <c r="B506" s="134" t="str">
        <f t="shared" ca="1" si="21"/>
        <v/>
      </c>
      <c r="C506" s="109" t="str">
        <f t="shared" ca="1" si="22"/>
        <v/>
      </c>
      <c r="D506" s="101" t="str">
        <f ca="1">IF(ISERROR(OFFSET('HARGA SATUAN'!$D$6,MATCH(C506,'HARGA SATUAN'!$C$7:$C$1492,0),0)),"",OFFSET('HARGA SATUAN'!$D$6,MATCH(C506,'HARGA SATUAN'!$C$7:$C$1492,0),0))</f>
        <v/>
      </c>
      <c r="E506" s="101">
        <f ca="1">IF(B506="+","Unit",IF(ISERROR(OFFSET('HARGA SATUAN'!$E$6,MATCH(C506,'HARGA SATUAN'!$C$7:$C$1492,0),0)),"",OFFSET('HARGA SATUAN'!$E$6,MATCH(C506,'HARGA SATUAN'!$C$7:$C$1492,0),0)))</f>
        <v>0</v>
      </c>
      <c r="F506" s="138" t="str">
        <f t="shared" ca="1" si="23"/>
        <v/>
      </c>
      <c r="G506" s="41">
        <f ca="1">IF(ISERROR(OFFSET('HARGA SATUAN'!$I$6,MATCH(C506,'HARGA SATUAN'!$C$7:$C$1492,0),0)),"",OFFSET('HARGA SATUAN'!$I$6,MATCH(C506,'HARGA SATUAN'!$C$7:$C$1492,0),0))</f>
        <v>0</v>
      </c>
      <c r="H506" s="136" t="str">
        <f ca="1">IF(B506="","",#REF!)</f>
        <v/>
      </c>
      <c r="I506" s="136" t="str">
        <f ca="1">IF(B506="","",#REF!)</f>
        <v/>
      </c>
      <c r="J506" s="136" t="str">
        <f ca="1">IF(B506="","",#REF!)</f>
        <v/>
      </c>
      <c r="K506" s="136" t="str">
        <f ca="1">IF(B506="","",#REF!)</f>
        <v/>
      </c>
      <c r="L506" s="136" t="str">
        <f ca="1">IF(C506="","",#REF!)</f>
        <v/>
      </c>
    </row>
    <row r="507" spans="1:12">
      <c r="A507" s="112">
        <v>496</v>
      </c>
      <c r="B507" s="134" t="str">
        <f t="shared" ca="1" si="21"/>
        <v/>
      </c>
      <c r="C507" s="109" t="str">
        <f t="shared" ca="1" si="22"/>
        <v/>
      </c>
      <c r="D507" s="101" t="str">
        <f ca="1">IF(ISERROR(OFFSET('HARGA SATUAN'!$D$6,MATCH(C507,'HARGA SATUAN'!$C$7:$C$1492,0),0)),"",OFFSET('HARGA SATUAN'!$D$6,MATCH(C507,'HARGA SATUAN'!$C$7:$C$1492,0),0))</f>
        <v/>
      </c>
      <c r="E507" s="101">
        <f ca="1">IF(B507="+","Unit",IF(ISERROR(OFFSET('HARGA SATUAN'!$E$6,MATCH(C507,'HARGA SATUAN'!$C$7:$C$1492,0),0)),"",OFFSET('HARGA SATUAN'!$E$6,MATCH(C507,'HARGA SATUAN'!$C$7:$C$1492,0),0)))</f>
        <v>0</v>
      </c>
      <c r="F507" s="138" t="str">
        <f t="shared" ca="1" si="23"/>
        <v/>
      </c>
      <c r="G507" s="41">
        <f ca="1">IF(ISERROR(OFFSET('HARGA SATUAN'!$I$6,MATCH(C507,'HARGA SATUAN'!$C$7:$C$1492,0),0)),"",OFFSET('HARGA SATUAN'!$I$6,MATCH(C507,'HARGA SATUAN'!$C$7:$C$1492,0),0))</f>
        <v>0</v>
      </c>
      <c r="H507" s="136" t="str">
        <f ca="1">IF(B507="","",#REF!)</f>
        <v/>
      </c>
      <c r="I507" s="136" t="str">
        <f ca="1">IF(B507="","",#REF!)</f>
        <v/>
      </c>
      <c r="J507" s="136" t="str">
        <f ca="1">IF(B507="","",#REF!)</f>
        <v/>
      </c>
      <c r="K507" s="136" t="str">
        <f ca="1">IF(B507="","",#REF!)</f>
        <v/>
      </c>
      <c r="L507" s="136" t="str">
        <f ca="1">IF(C507="","",#REF!)</f>
        <v/>
      </c>
    </row>
    <row r="508" spans="1:12">
      <c r="A508" s="112">
        <v>497</v>
      </c>
      <c r="B508" s="134" t="str">
        <f t="shared" ca="1" si="21"/>
        <v/>
      </c>
      <c r="C508" s="109" t="str">
        <f t="shared" ca="1" si="22"/>
        <v/>
      </c>
      <c r="D508" s="101" t="str">
        <f ca="1">IF(ISERROR(OFFSET('HARGA SATUAN'!$D$6,MATCH(C508,'HARGA SATUAN'!$C$7:$C$1492,0),0)),"",OFFSET('HARGA SATUAN'!$D$6,MATCH(C508,'HARGA SATUAN'!$C$7:$C$1492,0),0))</f>
        <v/>
      </c>
      <c r="E508" s="101">
        <f ca="1">IF(B508="+","Unit",IF(ISERROR(OFFSET('HARGA SATUAN'!$E$6,MATCH(C508,'HARGA SATUAN'!$C$7:$C$1492,0),0)),"",OFFSET('HARGA SATUAN'!$E$6,MATCH(C508,'HARGA SATUAN'!$C$7:$C$1492,0),0)))</f>
        <v>0</v>
      </c>
      <c r="F508" s="138" t="str">
        <f t="shared" ca="1" si="23"/>
        <v/>
      </c>
      <c r="G508" s="41">
        <f ca="1">IF(ISERROR(OFFSET('HARGA SATUAN'!$I$6,MATCH(C508,'HARGA SATUAN'!$C$7:$C$1492,0),0)),"",OFFSET('HARGA SATUAN'!$I$6,MATCH(C508,'HARGA SATUAN'!$C$7:$C$1492,0),0))</f>
        <v>0</v>
      </c>
      <c r="H508" s="136" t="str">
        <f ca="1">IF(B508="","",#REF!)</f>
        <v/>
      </c>
      <c r="I508" s="136" t="str">
        <f ca="1">IF(B508="","",#REF!)</f>
        <v/>
      </c>
      <c r="J508" s="136" t="str">
        <f ca="1">IF(B508="","",#REF!)</f>
        <v/>
      </c>
      <c r="K508" s="136" t="str">
        <f ca="1">IF(B508="","",#REF!)</f>
        <v/>
      </c>
      <c r="L508" s="136" t="str">
        <f ca="1">IF(C508="","",#REF!)</f>
        <v/>
      </c>
    </row>
    <row r="509" spans="1:12">
      <c r="A509" s="112">
        <v>498</v>
      </c>
      <c r="B509" s="134" t="str">
        <f t="shared" ca="1" si="21"/>
        <v/>
      </c>
      <c r="C509" s="109" t="str">
        <f t="shared" ca="1" si="22"/>
        <v/>
      </c>
      <c r="D509" s="101" t="str">
        <f ca="1">IF(ISERROR(OFFSET('HARGA SATUAN'!$D$6,MATCH(C509,'HARGA SATUAN'!$C$7:$C$1492,0),0)),"",OFFSET('HARGA SATUAN'!$D$6,MATCH(C509,'HARGA SATUAN'!$C$7:$C$1492,0),0))</f>
        <v/>
      </c>
      <c r="E509" s="101">
        <f ca="1">IF(B509="+","Unit",IF(ISERROR(OFFSET('HARGA SATUAN'!$E$6,MATCH(C509,'HARGA SATUAN'!$C$7:$C$1492,0),0)),"",OFFSET('HARGA SATUAN'!$E$6,MATCH(C509,'HARGA SATUAN'!$C$7:$C$1492,0),0)))</f>
        <v>0</v>
      </c>
      <c r="F509" s="138" t="str">
        <f t="shared" ca="1" si="23"/>
        <v/>
      </c>
      <c r="G509" s="41">
        <f ca="1">IF(ISERROR(OFFSET('HARGA SATUAN'!$I$6,MATCH(C509,'HARGA SATUAN'!$C$7:$C$1492,0),0)),"",OFFSET('HARGA SATUAN'!$I$6,MATCH(C509,'HARGA SATUAN'!$C$7:$C$1492,0),0))</f>
        <v>0</v>
      </c>
      <c r="H509" s="136" t="str">
        <f ca="1">IF(B509="","",#REF!)</f>
        <v/>
      </c>
      <c r="I509" s="136" t="str">
        <f ca="1">IF(B509="","",#REF!)</f>
        <v/>
      </c>
      <c r="J509" s="136" t="str">
        <f ca="1">IF(B509="","",#REF!)</f>
        <v/>
      </c>
      <c r="K509" s="136" t="str">
        <f ca="1">IF(B509="","",#REF!)</f>
        <v/>
      </c>
      <c r="L509" s="136" t="str">
        <f ca="1">IF(C509="","",#REF!)</f>
        <v/>
      </c>
    </row>
    <row r="510" spans="1:12">
      <c r="A510" s="112">
        <v>499</v>
      </c>
      <c r="B510" s="134" t="str">
        <f t="shared" ca="1" si="21"/>
        <v/>
      </c>
      <c r="C510" s="109" t="str">
        <f t="shared" ca="1" si="22"/>
        <v/>
      </c>
      <c r="D510" s="101" t="str">
        <f ca="1">IF(ISERROR(OFFSET('HARGA SATUAN'!$D$6,MATCH(C510,'HARGA SATUAN'!$C$7:$C$1492,0),0)),"",OFFSET('HARGA SATUAN'!$D$6,MATCH(C510,'HARGA SATUAN'!$C$7:$C$1492,0),0))</f>
        <v/>
      </c>
      <c r="E510" s="101">
        <f ca="1">IF(B510="+","Unit",IF(ISERROR(OFFSET('HARGA SATUAN'!$E$6,MATCH(C510,'HARGA SATUAN'!$C$7:$C$1492,0),0)),"",OFFSET('HARGA SATUAN'!$E$6,MATCH(C510,'HARGA SATUAN'!$C$7:$C$1492,0),0)))</f>
        <v>0</v>
      </c>
      <c r="F510" s="138" t="str">
        <f t="shared" ca="1" si="23"/>
        <v/>
      </c>
      <c r="G510" s="41">
        <f ca="1">IF(ISERROR(OFFSET('HARGA SATUAN'!$I$6,MATCH(C510,'HARGA SATUAN'!$C$7:$C$1492,0),0)),"",OFFSET('HARGA SATUAN'!$I$6,MATCH(C510,'HARGA SATUAN'!$C$7:$C$1492,0),0))</f>
        <v>0</v>
      </c>
      <c r="H510" s="136" t="str">
        <f ca="1">IF(B510="","",#REF!)</f>
        <v/>
      </c>
      <c r="I510" s="136" t="str">
        <f ca="1">IF(B510="","",#REF!)</f>
        <v/>
      </c>
      <c r="J510" s="136" t="str">
        <f ca="1">IF(B510="","",#REF!)</f>
        <v/>
      </c>
      <c r="K510" s="136" t="str">
        <f ca="1">IF(B510="","",#REF!)</f>
        <v/>
      </c>
      <c r="L510" s="136" t="str">
        <f ca="1">IF(C510="","",#REF!)</f>
        <v/>
      </c>
    </row>
    <row r="511" spans="1:12">
      <c r="A511" s="112">
        <v>500</v>
      </c>
      <c r="B511" s="134" t="str">
        <f t="shared" ca="1" si="21"/>
        <v/>
      </c>
      <c r="C511" s="109" t="str">
        <f t="shared" ca="1" si="22"/>
        <v/>
      </c>
      <c r="D511" s="101" t="str">
        <f ca="1">IF(ISERROR(OFFSET('HARGA SATUAN'!$D$6,MATCH(C511,'HARGA SATUAN'!$C$7:$C$1492,0),0)),"",OFFSET('HARGA SATUAN'!$D$6,MATCH(C511,'HARGA SATUAN'!$C$7:$C$1492,0),0))</f>
        <v/>
      </c>
      <c r="E511" s="101">
        <f ca="1">IF(B511="+","Unit",IF(ISERROR(OFFSET('HARGA SATUAN'!$E$6,MATCH(C511,'HARGA SATUAN'!$C$7:$C$1492,0),0)),"",OFFSET('HARGA SATUAN'!$E$6,MATCH(C511,'HARGA SATUAN'!$C$7:$C$1492,0),0)))</f>
        <v>0</v>
      </c>
      <c r="F511" s="138" t="str">
        <f t="shared" ca="1" si="23"/>
        <v/>
      </c>
      <c r="G511" s="41">
        <f ca="1">IF(ISERROR(OFFSET('HARGA SATUAN'!$I$6,MATCH(C511,'HARGA SATUAN'!$C$7:$C$1492,0),0)),"",OFFSET('HARGA SATUAN'!$I$6,MATCH(C511,'HARGA SATUAN'!$C$7:$C$1492,0),0))</f>
        <v>0</v>
      </c>
      <c r="H511" s="136" t="str">
        <f ca="1">IF(B511="","",#REF!)</f>
        <v/>
      </c>
      <c r="I511" s="136" t="str">
        <f ca="1">IF(B511="","",#REF!)</f>
        <v/>
      </c>
      <c r="J511" s="136" t="str">
        <f ca="1">IF(B511="","",#REF!)</f>
        <v/>
      </c>
      <c r="K511" s="136" t="str">
        <f ca="1">IF(B511="","",#REF!)</f>
        <v/>
      </c>
      <c r="L511" s="136" t="str">
        <f ca="1">IF(C511="","",#REF!)</f>
        <v/>
      </c>
    </row>
    <row r="512" spans="1:12">
      <c r="A512" s="112">
        <v>501</v>
      </c>
      <c r="B512" s="134" t="str">
        <f t="shared" ca="1" si="21"/>
        <v/>
      </c>
      <c r="C512" s="109" t="str">
        <f t="shared" ca="1" si="22"/>
        <v/>
      </c>
      <c r="D512" s="101" t="str">
        <f ca="1">IF(ISERROR(OFFSET('HARGA SATUAN'!$D$6,MATCH(C512,'HARGA SATUAN'!$C$7:$C$1492,0),0)),"",OFFSET('HARGA SATUAN'!$D$6,MATCH(C512,'HARGA SATUAN'!$C$7:$C$1492,0),0))</f>
        <v/>
      </c>
      <c r="E512" s="101">
        <f ca="1">IF(B512="+","Unit",IF(ISERROR(OFFSET('HARGA SATUAN'!$E$6,MATCH(C512,'HARGA SATUAN'!$C$7:$C$1492,0),0)),"",OFFSET('HARGA SATUAN'!$E$6,MATCH(C512,'HARGA SATUAN'!$C$7:$C$1492,0),0)))</f>
        <v>0</v>
      </c>
      <c r="F512" s="138" t="str">
        <f t="shared" ca="1" si="23"/>
        <v/>
      </c>
      <c r="G512" s="41">
        <f ca="1">IF(ISERROR(OFFSET('HARGA SATUAN'!$I$6,MATCH(C512,'HARGA SATUAN'!$C$7:$C$1492,0),0)),"",OFFSET('HARGA SATUAN'!$I$6,MATCH(C512,'HARGA SATUAN'!$C$7:$C$1492,0),0))</f>
        <v>0</v>
      </c>
      <c r="H512" s="136" t="str">
        <f ca="1">IF(B512="","",#REF!)</f>
        <v/>
      </c>
      <c r="I512" s="136" t="str">
        <f ca="1">IF(B512="","",#REF!)</f>
        <v/>
      </c>
      <c r="J512" s="136" t="str">
        <f ca="1">IF(B512="","",#REF!)</f>
        <v/>
      </c>
      <c r="K512" s="136" t="str">
        <f ca="1">IF(B512="","",#REF!)</f>
        <v/>
      </c>
      <c r="L512" s="136" t="str">
        <f ca="1">IF(C512="","",#REF!)</f>
        <v/>
      </c>
    </row>
    <row r="513" spans="1:12">
      <c r="A513" s="112">
        <v>502</v>
      </c>
      <c r="B513" s="134" t="str">
        <f t="shared" ca="1" si="21"/>
        <v/>
      </c>
      <c r="C513" s="109" t="str">
        <f t="shared" ca="1" si="22"/>
        <v/>
      </c>
      <c r="D513" s="101" t="str">
        <f ca="1">IF(ISERROR(OFFSET('HARGA SATUAN'!$D$6,MATCH(C513,'HARGA SATUAN'!$C$7:$C$1492,0),0)),"",OFFSET('HARGA SATUAN'!$D$6,MATCH(C513,'HARGA SATUAN'!$C$7:$C$1492,0),0))</f>
        <v/>
      </c>
      <c r="E513" s="101">
        <f ca="1">IF(B513="+","Unit",IF(ISERROR(OFFSET('HARGA SATUAN'!$E$6,MATCH(C513,'HARGA SATUAN'!$C$7:$C$1492,0),0)),"",OFFSET('HARGA SATUAN'!$E$6,MATCH(C513,'HARGA SATUAN'!$C$7:$C$1492,0),0)))</f>
        <v>0</v>
      </c>
      <c r="F513" s="138" t="str">
        <f t="shared" ca="1" si="23"/>
        <v/>
      </c>
      <c r="G513" s="41">
        <f ca="1">IF(ISERROR(OFFSET('HARGA SATUAN'!$I$6,MATCH(C513,'HARGA SATUAN'!$C$7:$C$1492,0),0)),"",OFFSET('HARGA SATUAN'!$I$6,MATCH(C513,'HARGA SATUAN'!$C$7:$C$1492,0),0))</f>
        <v>0</v>
      </c>
      <c r="H513" s="136" t="str">
        <f ca="1">IF(B513="","",#REF!)</f>
        <v/>
      </c>
      <c r="I513" s="136" t="str">
        <f ca="1">IF(B513="","",#REF!)</f>
        <v/>
      </c>
      <c r="J513" s="136" t="str">
        <f ca="1">IF(B513="","",#REF!)</f>
        <v/>
      </c>
      <c r="K513" s="136" t="str">
        <f ca="1">IF(B513="","",#REF!)</f>
        <v/>
      </c>
      <c r="L513" s="136" t="str">
        <f ca="1">IF(C513="","",#REF!)</f>
        <v/>
      </c>
    </row>
    <row r="514" spans="1:12">
      <c r="A514" s="112">
        <v>503</v>
      </c>
      <c r="B514" s="134" t="str">
        <f t="shared" ca="1" si="21"/>
        <v/>
      </c>
      <c r="C514" s="109" t="str">
        <f t="shared" ca="1" si="22"/>
        <v/>
      </c>
      <c r="D514" s="101" t="str">
        <f ca="1">IF(ISERROR(OFFSET('HARGA SATUAN'!$D$6,MATCH(C514,'HARGA SATUAN'!$C$7:$C$1492,0),0)),"",OFFSET('HARGA SATUAN'!$D$6,MATCH(C514,'HARGA SATUAN'!$C$7:$C$1492,0),0))</f>
        <v/>
      </c>
      <c r="E514" s="101">
        <f ca="1">IF(B514="+","Unit",IF(ISERROR(OFFSET('HARGA SATUAN'!$E$6,MATCH(C514,'HARGA SATUAN'!$C$7:$C$1492,0),0)),"",OFFSET('HARGA SATUAN'!$E$6,MATCH(C514,'HARGA SATUAN'!$C$7:$C$1492,0),0)))</f>
        <v>0</v>
      </c>
      <c r="F514" s="138" t="str">
        <f t="shared" ca="1" si="23"/>
        <v/>
      </c>
      <c r="G514" s="41">
        <f ca="1">IF(ISERROR(OFFSET('HARGA SATUAN'!$I$6,MATCH(C514,'HARGA SATUAN'!$C$7:$C$1492,0),0)),"",OFFSET('HARGA SATUAN'!$I$6,MATCH(C514,'HARGA SATUAN'!$C$7:$C$1492,0),0))</f>
        <v>0</v>
      </c>
      <c r="H514" s="136" t="str">
        <f ca="1">IF(B514="","",#REF!)</f>
        <v/>
      </c>
      <c r="I514" s="136" t="str">
        <f ca="1">IF(B514="","",#REF!)</f>
        <v/>
      </c>
      <c r="J514" s="136" t="str">
        <f ca="1">IF(B514="","",#REF!)</f>
        <v/>
      </c>
      <c r="K514" s="136" t="str">
        <f ca="1">IF(B514="","",#REF!)</f>
        <v/>
      </c>
      <c r="L514" s="136" t="str">
        <f ca="1">IF(C514="","",#REF!)</f>
        <v/>
      </c>
    </row>
    <row r="515" spans="1:12">
      <c r="A515" s="112">
        <v>504</v>
      </c>
      <c r="B515" s="134" t="str">
        <f t="shared" ca="1" si="21"/>
        <v/>
      </c>
      <c r="C515" s="109" t="str">
        <f t="shared" ca="1" si="22"/>
        <v/>
      </c>
      <c r="D515" s="101" t="str">
        <f ca="1">IF(ISERROR(OFFSET('HARGA SATUAN'!$D$6,MATCH(C515,'HARGA SATUAN'!$C$7:$C$1492,0),0)),"",OFFSET('HARGA SATUAN'!$D$6,MATCH(C515,'HARGA SATUAN'!$C$7:$C$1492,0),0))</f>
        <v/>
      </c>
      <c r="E515" s="101">
        <f ca="1">IF(B515="+","Unit",IF(ISERROR(OFFSET('HARGA SATUAN'!$E$6,MATCH(C515,'HARGA SATUAN'!$C$7:$C$1492,0),0)),"",OFFSET('HARGA SATUAN'!$E$6,MATCH(C515,'HARGA SATUAN'!$C$7:$C$1492,0),0)))</f>
        <v>0</v>
      </c>
      <c r="F515" s="138" t="str">
        <f t="shared" ca="1" si="23"/>
        <v/>
      </c>
      <c r="G515" s="41">
        <f ca="1">IF(ISERROR(OFFSET('HARGA SATUAN'!$I$6,MATCH(C515,'HARGA SATUAN'!$C$7:$C$1492,0),0)),"",OFFSET('HARGA SATUAN'!$I$6,MATCH(C515,'HARGA SATUAN'!$C$7:$C$1492,0),0))</f>
        <v>0</v>
      </c>
      <c r="H515" s="136" t="str">
        <f ca="1">IF(B515="","",#REF!)</f>
        <v/>
      </c>
      <c r="I515" s="136" t="str">
        <f ca="1">IF(B515="","",#REF!)</f>
        <v/>
      </c>
      <c r="J515" s="136" t="str">
        <f ca="1">IF(B515="","",#REF!)</f>
        <v/>
      </c>
      <c r="K515" s="136" t="str">
        <f ca="1">IF(B515="","",#REF!)</f>
        <v/>
      </c>
      <c r="L515" s="136" t="str">
        <f ca="1">IF(C515="","",#REF!)</f>
        <v/>
      </c>
    </row>
    <row r="516" spans="1:12">
      <c r="A516" s="112">
        <v>505</v>
      </c>
      <c r="B516" s="134" t="str">
        <f t="shared" ca="1" si="21"/>
        <v/>
      </c>
      <c r="C516" s="109" t="str">
        <f t="shared" ca="1" si="22"/>
        <v/>
      </c>
      <c r="D516" s="101" t="str">
        <f ca="1">IF(ISERROR(OFFSET('HARGA SATUAN'!$D$6,MATCH(C516,'HARGA SATUAN'!$C$7:$C$1492,0),0)),"",OFFSET('HARGA SATUAN'!$D$6,MATCH(C516,'HARGA SATUAN'!$C$7:$C$1492,0),0))</f>
        <v/>
      </c>
      <c r="E516" s="101">
        <f ca="1">IF(B516="+","Unit",IF(ISERROR(OFFSET('HARGA SATUAN'!$E$6,MATCH(C516,'HARGA SATUAN'!$C$7:$C$1492,0),0)),"",OFFSET('HARGA SATUAN'!$E$6,MATCH(C516,'HARGA SATUAN'!$C$7:$C$1492,0),0)))</f>
        <v>0</v>
      </c>
      <c r="F516" s="138" t="str">
        <f t="shared" ca="1" si="23"/>
        <v/>
      </c>
      <c r="G516" s="41">
        <f ca="1">IF(ISERROR(OFFSET('HARGA SATUAN'!$I$6,MATCH(C516,'HARGA SATUAN'!$C$7:$C$1492,0),0)),"",OFFSET('HARGA SATUAN'!$I$6,MATCH(C516,'HARGA SATUAN'!$C$7:$C$1492,0),0))</f>
        <v>0</v>
      </c>
      <c r="H516" s="136" t="str">
        <f ca="1">IF(B516="","",#REF!)</f>
        <v/>
      </c>
      <c r="I516" s="136" t="str">
        <f ca="1">IF(B516="","",#REF!)</f>
        <v/>
      </c>
      <c r="J516" s="136" t="str">
        <f ca="1">IF(B516="","",#REF!)</f>
        <v/>
      </c>
      <c r="K516" s="136" t="str">
        <f ca="1">IF(B516="","",#REF!)</f>
        <v/>
      </c>
      <c r="L516" s="136" t="str">
        <f ca="1">IF(C516="","",#REF!)</f>
        <v/>
      </c>
    </row>
    <row r="517" spans="1:12">
      <c r="A517" s="112">
        <v>506</v>
      </c>
      <c r="B517" s="134" t="str">
        <f t="shared" ca="1" si="21"/>
        <v/>
      </c>
      <c r="C517" s="109" t="str">
        <f t="shared" ca="1" si="22"/>
        <v/>
      </c>
      <c r="D517" s="101" t="str">
        <f ca="1">IF(ISERROR(OFFSET('HARGA SATUAN'!$D$6,MATCH(C517,'HARGA SATUAN'!$C$7:$C$1492,0),0)),"",OFFSET('HARGA SATUAN'!$D$6,MATCH(C517,'HARGA SATUAN'!$C$7:$C$1492,0),0))</f>
        <v/>
      </c>
      <c r="E517" s="101">
        <f ca="1">IF(B517="+","Unit",IF(ISERROR(OFFSET('HARGA SATUAN'!$E$6,MATCH(C517,'HARGA SATUAN'!$C$7:$C$1492,0),0)),"",OFFSET('HARGA SATUAN'!$E$6,MATCH(C517,'HARGA SATUAN'!$C$7:$C$1492,0),0)))</f>
        <v>0</v>
      </c>
      <c r="F517" s="138" t="str">
        <f t="shared" ca="1" si="23"/>
        <v/>
      </c>
      <c r="G517" s="41">
        <f ca="1">IF(ISERROR(OFFSET('HARGA SATUAN'!$I$6,MATCH(C517,'HARGA SATUAN'!$C$7:$C$1492,0),0)),"",OFFSET('HARGA SATUAN'!$I$6,MATCH(C517,'HARGA SATUAN'!$C$7:$C$1492,0),0))</f>
        <v>0</v>
      </c>
      <c r="H517" s="136" t="str">
        <f ca="1">IF(B517="","",#REF!)</f>
        <v/>
      </c>
      <c r="I517" s="136" t="str">
        <f ca="1">IF(B517="","",#REF!)</f>
        <v/>
      </c>
      <c r="J517" s="136" t="str">
        <f ca="1">IF(B517="","",#REF!)</f>
        <v/>
      </c>
      <c r="K517" s="136" t="str">
        <f ca="1">IF(B517="","",#REF!)</f>
        <v/>
      </c>
      <c r="L517" s="136" t="str">
        <f ca="1">IF(C517="","",#REF!)</f>
        <v/>
      </c>
    </row>
    <row r="518" spans="1:12">
      <c r="A518" s="112">
        <v>507</v>
      </c>
      <c r="B518" s="134" t="str">
        <f t="shared" ca="1" si="21"/>
        <v/>
      </c>
      <c r="C518" s="109" t="str">
        <f t="shared" ca="1" si="22"/>
        <v/>
      </c>
      <c r="D518" s="101" t="str">
        <f ca="1">IF(ISERROR(OFFSET('HARGA SATUAN'!$D$6,MATCH(C518,'HARGA SATUAN'!$C$7:$C$1492,0),0)),"",OFFSET('HARGA SATUAN'!$D$6,MATCH(C518,'HARGA SATUAN'!$C$7:$C$1492,0),0))</f>
        <v/>
      </c>
      <c r="E518" s="101">
        <f ca="1">IF(B518="+","Unit",IF(ISERROR(OFFSET('HARGA SATUAN'!$E$6,MATCH(C518,'HARGA SATUAN'!$C$7:$C$1492,0),0)),"",OFFSET('HARGA SATUAN'!$E$6,MATCH(C518,'HARGA SATUAN'!$C$7:$C$1492,0),0)))</f>
        <v>0</v>
      </c>
      <c r="F518" s="138" t="str">
        <f t="shared" ca="1" si="23"/>
        <v/>
      </c>
      <c r="G518" s="41">
        <f ca="1">IF(ISERROR(OFFSET('HARGA SATUAN'!$I$6,MATCH(C518,'HARGA SATUAN'!$C$7:$C$1492,0),0)),"",OFFSET('HARGA SATUAN'!$I$6,MATCH(C518,'HARGA SATUAN'!$C$7:$C$1492,0),0))</f>
        <v>0</v>
      </c>
      <c r="H518" s="136" t="str">
        <f ca="1">IF(B518="","",#REF!)</f>
        <v/>
      </c>
      <c r="I518" s="136" t="str">
        <f ca="1">IF(B518="","",#REF!)</f>
        <v/>
      </c>
      <c r="J518" s="136" t="str">
        <f ca="1">IF(B518="","",#REF!)</f>
        <v/>
      </c>
      <c r="K518" s="136" t="str">
        <f ca="1">IF(B518="","",#REF!)</f>
        <v/>
      </c>
      <c r="L518" s="136" t="str">
        <f ca="1">IF(C518="","",#REF!)</f>
        <v/>
      </c>
    </row>
    <row r="519" spans="1:12">
      <c r="A519" s="112">
        <v>508</v>
      </c>
      <c r="B519" s="134" t="str">
        <f t="shared" ca="1" si="21"/>
        <v/>
      </c>
      <c r="C519" s="109" t="str">
        <f t="shared" ca="1" si="22"/>
        <v/>
      </c>
      <c r="D519" s="101" t="str">
        <f ca="1">IF(ISERROR(OFFSET('HARGA SATUAN'!$D$6,MATCH(C519,'HARGA SATUAN'!$C$7:$C$1492,0),0)),"",OFFSET('HARGA SATUAN'!$D$6,MATCH(C519,'HARGA SATUAN'!$C$7:$C$1492,0),0))</f>
        <v/>
      </c>
      <c r="E519" s="101">
        <f ca="1">IF(B519="+","Unit",IF(ISERROR(OFFSET('HARGA SATUAN'!$E$6,MATCH(C519,'HARGA SATUAN'!$C$7:$C$1492,0),0)),"",OFFSET('HARGA SATUAN'!$E$6,MATCH(C519,'HARGA SATUAN'!$C$7:$C$1492,0),0)))</f>
        <v>0</v>
      </c>
      <c r="F519" s="138" t="str">
        <f t="shared" ca="1" si="23"/>
        <v/>
      </c>
      <c r="G519" s="41">
        <f ca="1">IF(ISERROR(OFFSET('HARGA SATUAN'!$I$6,MATCH(C519,'HARGA SATUAN'!$C$7:$C$1492,0),0)),"",OFFSET('HARGA SATUAN'!$I$6,MATCH(C519,'HARGA SATUAN'!$C$7:$C$1492,0),0))</f>
        <v>0</v>
      </c>
      <c r="H519" s="136" t="str">
        <f ca="1">IF(B519="","",#REF!)</f>
        <v/>
      </c>
      <c r="I519" s="136" t="str">
        <f ca="1">IF(B519="","",#REF!)</f>
        <v/>
      </c>
      <c r="J519" s="136" t="str">
        <f ca="1">IF(B519="","",#REF!)</f>
        <v/>
      </c>
      <c r="K519" s="136" t="str">
        <f ca="1">IF(B519="","",#REF!)</f>
        <v/>
      </c>
      <c r="L519" s="136" t="str">
        <f ca="1">IF(C519="","",#REF!)</f>
        <v/>
      </c>
    </row>
    <row r="520" spans="1:12">
      <c r="A520" s="112">
        <v>509</v>
      </c>
      <c r="B520" s="134" t="str">
        <f t="shared" ca="1" si="21"/>
        <v/>
      </c>
      <c r="C520" s="109" t="str">
        <f t="shared" ca="1" si="22"/>
        <v/>
      </c>
      <c r="D520" s="101" t="str">
        <f ca="1">IF(ISERROR(OFFSET('HARGA SATUAN'!$D$6,MATCH(C520,'HARGA SATUAN'!$C$7:$C$1492,0),0)),"",OFFSET('HARGA SATUAN'!$D$6,MATCH(C520,'HARGA SATUAN'!$C$7:$C$1492,0),0))</f>
        <v/>
      </c>
      <c r="E520" s="101">
        <f ca="1">IF(B520="+","Unit",IF(ISERROR(OFFSET('HARGA SATUAN'!$E$6,MATCH(C520,'HARGA SATUAN'!$C$7:$C$1492,0),0)),"",OFFSET('HARGA SATUAN'!$E$6,MATCH(C520,'HARGA SATUAN'!$C$7:$C$1492,0),0)))</f>
        <v>0</v>
      </c>
      <c r="F520" s="138" t="str">
        <f t="shared" ca="1" si="23"/>
        <v/>
      </c>
      <c r="G520" s="41">
        <f ca="1">IF(ISERROR(OFFSET('HARGA SATUAN'!$I$6,MATCH(C520,'HARGA SATUAN'!$C$7:$C$1492,0),0)),"",OFFSET('HARGA SATUAN'!$I$6,MATCH(C520,'HARGA SATUAN'!$C$7:$C$1492,0),0))</f>
        <v>0</v>
      </c>
      <c r="H520" s="136" t="str">
        <f ca="1">IF(B520="","",#REF!)</f>
        <v/>
      </c>
      <c r="I520" s="136" t="str">
        <f ca="1">IF(B520="","",#REF!)</f>
        <v/>
      </c>
      <c r="J520" s="136" t="str">
        <f ca="1">IF(B520="","",#REF!)</f>
        <v/>
      </c>
      <c r="K520" s="136" t="str">
        <f ca="1">IF(B520="","",#REF!)</f>
        <v/>
      </c>
      <c r="L520" s="136" t="str">
        <f ca="1">IF(C520="","",#REF!)</f>
        <v/>
      </c>
    </row>
    <row r="521" spans="1:12">
      <c r="A521" s="112">
        <v>510</v>
      </c>
      <c r="B521" s="134" t="str">
        <f t="shared" ca="1" si="21"/>
        <v/>
      </c>
      <c r="C521" s="109" t="str">
        <f t="shared" ca="1" si="22"/>
        <v/>
      </c>
      <c r="D521" s="101" t="str">
        <f ca="1">IF(ISERROR(OFFSET('HARGA SATUAN'!$D$6,MATCH(C521,'HARGA SATUAN'!$C$7:$C$1492,0),0)),"",OFFSET('HARGA SATUAN'!$D$6,MATCH(C521,'HARGA SATUAN'!$C$7:$C$1492,0),0))</f>
        <v/>
      </c>
      <c r="E521" s="101">
        <f ca="1">IF(B521="+","Unit",IF(ISERROR(OFFSET('HARGA SATUAN'!$E$6,MATCH(C521,'HARGA SATUAN'!$C$7:$C$1492,0),0)),"",OFFSET('HARGA SATUAN'!$E$6,MATCH(C521,'HARGA SATUAN'!$C$7:$C$1492,0),0)))</f>
        <v>0</v>
      </c>
      <c r="F521" s="138" t="str">
        <f t="shared" ca="1" si="23"/>
        <v/>
      </c>
      <c r="G521" s="41">
        <f ca="1">IF(ISERROR(OFFSET('HARGA SATUAN'!$I$6,MATCH(C521,'HARGA SATUAN'!$C$7:$C$1492,0),0)),"",OFFSET('HARGA SATUAN'!$I$6,MATCH(C521,'HARGA SATUAN'!$C$7:$C$1492,0),0))</f>
        <v>0</v>
      </c>
      <c r="H521" s="136" t="str">
        <f ca="1">IF(B521="","",#REF!)</f>
        <v/>
      </c>
      <c r="I521" s="136" t="str">
        <f ca="1">IF(B521="","",#REF!)</f>
        <v/>
      </c>
      <c r="J521" s="136" t="str">
        <f ca="1">IF(B521="","",#REF!)</f>
        <v/>
      </c>
      <c r="K521" s="136" t="str">
        <f ca="1">IF(B521="","",#REF!)</f>
        <v/>
      </c>
      <c r="L521" s="136" t="str">
        <f ca="1">IF(C521="","",#REF!)</f>
        <v/>
      </c>
    </row>
    <row r="522" spans="1:12">
      <c r="A522" s="112">
        <v>511</v>
      </c>
      <c r="B522" s="134" t="str">
        <f t="shared" ca="1" si="21"/>
        <v/>
      </c>
      <c r="C522" s="109" t="str">
        <f t="shared" ca="1" si="22"/>
        <v/>
      </c>
      <c r="D522" s="101" t="str">
        <f ca="1">IF(ISERROR(OFFSET('HARGA SATUAN'!$D$6,MATCH(C522,'HARGA SATUAN'!$C$7:$C$1492,0),0)),"",OFFSET('HARGA SATUAN'!$D$6,MATCH(C522,'HARGA SATUAN'!$C$7:$C$1492,0),0))</f>
        <v/>
      </c>
      <c r="E522" s="101">
        <f ca="1">IF(B522="+","Unit",IF(ISERROR(OFFSET('HARGA SATUAN'!$E$6,MATCH(C522,'HARGA SATUAN'!$C$7:$C$1492,0),0)),"",OFFSET('HARGA SATUAN'!$E$6,MATCH(C522,'HARGA SATUAN'!$C$7:$C$1492,0),0)))</f>
        <v>0</v>
      </c>
      <c r="F522" s="138" t="str">
        <f t="shared" ca="1" si="23"/>
        <v/>
      </c>
      <c r="G522" s="41">
        <f ca="1">IF(ISERROR(OFFSET('HARGA SATUAN'!$I$6,MATCH(C522,'HARGA SATUAN'!$C$7:$C$1492,0),0)),"",OFFSET('HARGA SATUAN'!$I$6,MATCH(C522,'HARGA SATUAN'!$C$7:$C$1492,0),0))</f>
        <v>0</v>
      </c>
      <c r="H522" s="136" t="str">
        <f ca="1">IF(B522="","",#REF!)</f>
        <v/>
      </c>
      <c r="I522" s="136" t="str">
        <f ca="1">IF(B522="","",#REF!)</f>
        <v/>
      </c>
      <c r="J522" s="136" t="str">
        <f ca="1">IF(B522="","",#REF!)</f>
        <v/>
      </c>
      <c r="K522" s="136" t="str">
        <f ca="1">IF(B522="","",#REF!)</f>
        <v/>
      </c>
      <c r="L522" s="136" t="str">
        <f ca="1">IF(C522="","",#REF!)</f>
        <v/>
      </c>
    </row>
    <row r="523" spans="1:12">
      <c r="A523" s="112">
        <v>512</v>
      </c>
      <c r="B523" s="134" t="str">
        <f t="shared" ca="1" si="21"/>
        <v/>
      </c>
      <c r="C523" s="109" t="str">
        <f t="shared" ca="1" si="22"/>
        <v/>
      </c>
      <c r="D523" s="101" t="str">
        <f ca="1">IF(ISERROR(OFFSET('HARGA SATUAN'!$D$6,MATCH(C523,'HARGA SATUAN'!$C$7:$C$1492,0),0)),"",OFFSET('HARGA SATUAN'!$D$6,MATCH(C523,'HARGA SATUAN'!$C$7:$C$1492,0),0))</f>
        <v/>
      </c>
      <c r="E523" s="101">
        <f ca="1">IF(B523="+","Unit",IF(ISERROR(OFFSET('HARGA SATUAN'!$E$6,MATCH(C523,'HARGA SATUAN'!$C$7:$C$1492,0),0)),"",OFFSET('HARGA SATUAN'!$E$6,MATCH(C523,'HARGA SATUAN'!$C$7:$C$1492,0),0)))</f>
        <v>0</v>
      </c>
      <c r="F523" s="138" t="str">
        <f t="shared" ca="1" si="23"/>
        <v/>
      </c>
      <c r="G523" s="41">
        <f ca="1">IF(ISERROR(OFFSET('HARGA SATUAN'!$I$6,MATCH(C523,'HARGA SATUAN'!$C$7:$C$1492,0),0)),"",OFFSET('HARGA SATUAN'!$I$6,MATCH(C523,'HARGA SATUAN'!$C$7:$C$1492,0),0))</f>
        <v>0</v>
      </c>
      <c r="H523" s="136" t="str">
        <f ca="1">IF(B523="","",#REF!)</f>
        <v/>
      </c>
      <c r="I523" s="136" t="str">
        <f ca="1">IF(B523="","",#REF!)</f>
        <v/>
      </c>
      <c r="J523" s="136" t="str">
        <f ca="1">IF(B523="","",#REF!)</f>
        <v/>
      </c>
      <c r="K523" s="136" t="str">
        <f ca="1">IF(B523="","",#REF!)</f>
        <v/>
      </c>
      <c r="L523" s="136" t="str">
        <f ca="1">IF(C523="","",#REF!)</f>
        <v/>
      </c>
    </row>
    <row r="524" spans="1:12">
      <c r="A524" s="112">
        <v>513</v>
      </c>
      <c r="B524" s="134" t="str">
        <f t="shared" ca="1" si="21"/>
        <v/>
      </c>
      <c r="C524" s="109" t="str">
        <f t="shared" ca="1" si="22"/>
        <v/>
      </c>
      <c r="D524" s="101" t="str">
        <f ca="1">IF(ISERROR(OFFSET('HARGA SATUAN'!$D$6,MATCH(C524,'HARGA SATUAN'!$C$7:$C$1492,0),0)),"",OFFSET('HARGA SATUAN'!$D$6,MATCH(C524,'HARGA SATUAN'!$C$7:$C$1492,0),0))</f>
        <v/>
      </c>
      <c r="E524" s="101">
        <f ca="1">IF(B524="+","Unit",IF(ISERROR(OFFSET('HARGA SATUAN'!$E$6,MATCH(C524,'HARGA SATUAN'!$C$7:$C$1492,0),0)),"",OFFSET('HARGA SATUAN'!$E$6,MATCH(C524,'HARGA SATUAN'!$C$7:$C$1492,0),0)))</f>
        <v>0</v>
      </c>
      <c r="F524" s="138" t="str">
        <f t="shared" ca="1" si="23"/>
        <v/>
      </c>
      <c r="G524" s="41">
        <f ca="1">IF(ISERROR(OFFSET('HARGA SATUAN'!$I$6,MATCH(C524,'HARGA SATUAN'!$C$7:$C$1492,0),0)),"",OFFSET('HARGA SATUAN'!$I$6,MATCH(C524,'HARGA SATUAN'!$C$7:$C$1492,0),0))</f>
        <v>0</v>
      </c>
      <c r="H524" s="136" t="str">
        <f ca="1">IF(B524="","",#REF!)</f>
        <v/>
      </c>
      <c r="I524" s="136" t="str">
        <f ca="1">IF(B524="","",#REF!)</f>
        <v/>
      </c>
      <c r="J524" s="136" t="str">
        <f ca="1">IF(B524="","",#REF!)</f>
        <v/>
      </c>
      <c r="K524" s="136" t="str">
        <f ca="1">IF(B524="","",#REF!)</f>
        <v/>
      </c>
      <c r="L524" s="136" t="str">
        <f ca="1">IF(C524="","",#REF!)</f>
        <v/>
      </c>
    </row>
    <row r="525" spans="1:12">
      <c r="A525" s="112">
        <v>514</v>
      </c>
      <c r="B525" s="134" t="str">
        <f t="shared" ref="B525:B588" ca="1" si="24">IF(C525="","",A525)</f>
        <v/>
      </c>
      <c r="C525" s="109" t="str">
        <f t="shared" ref="C525:C588" ca="1" si="25">IF(ISERROR(OFFSET($C$713,MATCH(A525,$F$714:$F$1320,0),0)),"",OFFSET($C$713,MATCH(A525,$F$714:$F$1320,0),0))</f>
        <v/>
      </c>
      <c r="D525" s="101" t="str">
        <f ca="1">IF(ISERROR(OFFSET('HARGA SATUAN'!$D$6,MATCH(C525,'HARGA SATUAN'!$C$7:$C$1492,0),0)),"",OFFSET('HARGA SATUAN'!$D$6,MATCH(C525,'HARGA SATUAN'!$C$7:$C$1492,0),0))</f>
        <v/>
      </c>
      <c r="E525" s="101">
        <f ca="1">IF(B525="+","Unit",IF(ISERROR(OFFSET('HARGA SATUAN'!$E$6,MATCH(C525,'HARGA SATUAN'!$C$7:$C$1492,0),0)),"",OFFSET('HARGA SATUAN'!$E$6,MATCH(C525,'HARGA SATUAN'!$C$7:$C$1492,0),0)))</f>
        <v>0</v>
      </c>
      <c r="F525" s="138" t="str">
        <f t="shared" ref="F525:F588" ca="1" si="26">IF(ISERROR(OFFSET($D$713,MATCH(A525,$F$714:$F$1320,0),0)),"",OFFSET($D$713,MATCH(A525,$F$714:$F$1320,0),0))</f>
        <v/>
      </c>
      <c r="G525" s="41">
        <f ca="1">IF(ISERROR(OFFSET('HARGA SATUAN'!$I$6,MATCH(C525,'HARGA SATUAN'!$C$7:$C$1492,0),0)),"",OFFSET('HARGA SATUAN'!$I$6,MATCH(C525,'HARGA SATUAN'!$C$7:$C$1492,0),0))</f>
        <v>0</v>
      </c>
      <c r="H525" s="136" t="str">
        <f ca="1">IF(B525="","",#REF!)</f>
        <v/>
      </c>
      <c r="I525" s="136" t="str">
        <f ca="1">IF(B525="","",#REF!)</f>
        <v/>
      </c>
      <c r="J525" s="136" t="str">
        <f ca="1">IF(B525="","",#REF!)</f>
        <v/>
      </c>
      <c r="K525" s="136" t="str">
        <f ca="1">IF(B525="","",#REF!)</f>
        <v/>
      </c>
      <c r="L525" s="136" t="str">
        <f ca="1">IF(C525="","",#REF!)</f>
        <v/>
      </c>
    </row>
    <row r="526" spans="1:12">
      <c r="A526" s="112">
        <v>515</v>
      </c>
      <c r="B526" s="134" t="str">
        <f t="shared" ca="1" si="24"/>
        <v/>
      </c>
      <c r="C526" s="109" t="str">
        <f t="shared" ca="1" si="25"/>
        <v/>
      </c>
      <c r="D526" s="101" t="str">
        <f ca="1">IF(ISERROR(OFFSET('HARGA SATUAN'!$D$6,MATCH(C526,'HARGA SATUAN'!$C$7:$C$1492,0),0)),"",OFFSET('HARGA SATUAN'!$D$6,MATCH(C526,'HARGA SATUAN'!$C$7:$C$1492,0),0))</f>
        <v/>
      </c>
      <c r="E526" s="101">
        <f ca="1">IF(B526="+","Unit",IF(ISERROR(OFFSET('HARGA SATUAN'!$E$6,MATCH(C526,'HARGA SATUAN'!$C$7:$C$1492,0),0)),"",OFFSET('HARGA SATUAN'!$E$6,MATCH(C526,'HARGA SATUAN'!$C$7:$C$1492,0),0)))</f>
        <v>0</v>
      </c>
      <c r="F526" s="138" t="str">
        <f t="shared" ca="1" si="26"/>
        <v/>
      </c>
      <c r="G526" s="41">
        <f ca="1">IF(ISERROR(OFFSET('HARGA SATUAN'!$I$6,MATCH(C526,'HARGA SATUAN'!$C$7:$C$1492,0),0)),"",OFFSET('HARGA SATUAN'!$I$6,MATCH(C526,'HARGA SATUAN'!$C$7:$C$1492,0),0))</f>
        <v>0</v>
      </c>
      <c r="H526" s="136" t="str">
        <f ca="1">IF(B526="","",#REF!)</f>
        <v/>
      </c>
      <c r="I526" s="136" t="str">
        <f ca="1">IF(B526="","",#REF!)</f>
        <v/>
      </c>
      <c r="J526" s="136" t="str">
        <f ca="1">IF(B526="","",#REF!)</f>
        <v/>
      </c>
      <c r="K526" s="136" t="str">
        <f ca="1">IF(B526="","",#REF!)</f>
        <v/>
      </c>
      <c r="L526" s="136" t="str">
        <f ca="1">IF(C526="","",#REF!)</f>
        <v/>
      </c>
    </row>
    <row r="527" spans="1:12">
      <c r="A527" s="112">
        <v>516</v>
      </c>
      <c r="B527" s="134" t="str">
        <f t="shared" ca="1" si="24"/>
        <v/>
      </c>
      <c r="C527" s="109" t="str">
        <f t="shared" ca="1" si="25"/>
        <v/>
      </c>
      <c r="D527" s="101" t="str">
        <f ca="1">IF(ISERROR(OFFSET('HARGA SATUAN'!$D$6,MATCH(C527,'HARGA SATUAN'!$C$7:$C$1492,0),0)),"",OFFSET('HARGA SATUAN'!$D$6,MATCH(C527,'HARGA SATUAN'!$C$7:$C$1492,0),0))</f>
        <v/>
      </c>
      <c r="E527" s="101">
        <f ca="1">IF(B527="+","Unit",IF(ISERROR(OFFSET('HARGA SATUAN'!$E$6,MATCH(C527,'HARGA SATUAN'!$C$7:$C$1492,0),0)),"",OFFSET('HARGA SATUAN'!$E$6,MATCH(C527,'HARGA SATUAN'!$C$7:$C$1492,0),0)))</f>
        <v>0</v>
      </c>
      <c r="F527" s="138" t="str">
        <f t="shared" ca="1" si="26"/>
        <v/>
      </c>
      <c r="G527" s="41">
        <f ca="1">IF(ISERROR(OFFSET('HARGA SATUAN'!$I$6,MATCH(C527,'HARGA SATUAN'!$C$7:$C$1492,0),0)),"",OFFSET('HARGA SATUAN'!$I$6,MATCH(C527,'HARGA SATUAN'!$C$7:$C$1492,0),0))</f>
        <v>0</v>
      </c>
      <c r="H527" s="136" t="str">
        <f ca="1">IF(B527="","",#REF!)</f>
        <v/>
      </c>
      <c r="I527" s="136" t="str">
        <f ca="1">IF(B527="","",#REF!)</f>
        <v/>
      </c>
      <c r="J527" s="136" t="str">
        <f ca="1">IF(B527="","",#REF!)</f>
        <v/>
      </c>
      <c r="K527" s="136" t="str">
        <f ca="1">IF(B527="","",#REF!)</f>
        <v/>
      </c>
      <c r="L527" s="136" t="str">
        <f ca="1">IF(C527="","",#REF!)</f>
        <v/>
      </c>
    </row>
    <row r="528" spans="1:12">
      <c r="A528" s="112">
        <v>517</v>
      </c>
      <c r="B528" s="134" t="str">
        <f t="shared" ca="1" si="24"/>
        <v/>
      </c>
      <c r="C528" s="109" t="str">
        <f t="shared" ca="1" si="25"/>
        <v/>
      </c>
      <c r="D528" s="101" t="str">
        <f ca="1">IF(ISERROR(OFFSET('HARGA SATUAN'!$D$6,MATCH(C528,'HARGA SATUAN'!$C$7:$C$1492,0),0)),"",OFFSET('HARGA SATUAN'!$D$6,MATCH(C528,'HARGA SATUAN'!$C$7:$C$1492,0),0))</f>
        <v/>
      </c>
      <c r="E528" s="101">
        <f ca="1">IF(B528="+","Unit",IF(ISERROR(OFFSET('HARGA SATUAN'!$E$6,MATCH(C528,'HARGA SATUAN'!$C$7:$C$1492,0),0)),"",OFFSET('HARGA SATUAN'!$E$6,MATCH(C528,'HARGA SATUAN'!$C$7:$C$1492,0),0)))</f>
        <v>0</v>
      </c>
      <c r="F528" s="138" t="str">
        <f t="shared" ca="1" si="26"/>
        <v/>
      </c>
      <c r="G528" s="41">
        <f ca="1">IF(ISERROR(OFFSET('HARGA SATUAN'!$I$6,MATCH(C528,'HARGA SATUAN'!$C$7:$C$1492,0),0)),"",OFFSET('HARGA SATUAN'!$I$6,MATCH(C528,'HARGA SATUAN'!$C$7:$C$1492,0),0))</f>
        <v>0</v>
      </c>
      <c r="H528" s="136" t="str">
        <f ca="1">IF(B528="","",#REF!)</f>
        <v/>
      </c>
      <c r="I528" s="136" t="str">
        <f ca="1">IF(B528="","",#REF!)</f>
        <v/>
      </c>
      <c r="J528" s="136" t="str">
        <f ca="1">IF(B528="","",#REF!)</f>
        <v/>
      </c>
      <c r="K528" s="136" t="str">
        <f ca="1">IF(B528="","",#REF!)</f>
        <v/>
      </c>
      <c r="L528" s="136" t="str">
        <f ca="1">IF(C528="","",#REF!)</f>
        <v/>
      </c>
    </row>
    <row r="529" spans="1:12">
      <c r="A529" s="112">
        <v>518</v>
      </c>
      <c r="B529" s="134" t="str">
        <f t="shared" ca="1" si="24"/>
        <v/>
      </c>
      <c r="C529" s="109" t="str">
        <f t="shared" ca="1" si="25"/>
        <v/>
      </c>
      <c r="D529" s="101" t="str">
        <f ca="1">IF(ISERROR(OFFSET('HARGA SATUAN'!$D$6,MATCH(C529,'HARGA SATUAN'!$C$7:$C$1492,0),0)),"",OFFSET('HARGA SATUAN'!$D$6,MATCH(C529,'HARGA SATUAN'!$C$7:$C$1492,0),0))</f>
        <v/>
      </c>
      <c r="E529" s="101">
        <f ca="1">IF(B529="+","Unit",IF(ISERROR(OFFSET('HARGA SATUAN'!$E$6,MATCH(C529,'HARGA SATUAN'!$C$7:$C$1492,0),0)),"",OFFSET('HARGA SATUAN'!$E$6,MATCH(C529,'HARGA SATUAN'!$C$7:$C$1492,0),0)))</f>
        <v>0</v>
      </c>
      <c r="F529" s="138" t="str">
        <f t="shared" ca="1" si="26"/>
        <v/>
      </c>
      <c r="G529" s="41">
        <f ca="1">IF(ISERROR(OFFSET('HARGA SATUAN'!$I$6,MATCH(C529,'HARGA SATUAN'!$C$7:$C$1492,0),0)),"",OFFSET('HARGA SATUAN'!$I$6,MATCH(C529,'HARGA SATUAN'!$C$7:$C$1492,0),0))</f>
        <v>0</v>
      </c>
      <c r="H529" s="136" t="str">
        <f ca="1">IF(B529="","",#REF!)</f>
        <v/>
      </c>
      <c r="I529" s="136" t="str">
        <f ca="1">IF(B529="","",#REF!)</f>
        <v/>
      </c>
      <c r="J529" s="136" t="str">
        <f ca="1">IF(B529="","",#REF!)</f>
        <v/>
      </c>
      <c r="K529" s="136" t="str">
        <f ca="1">IF(B529="","",#REF!)</f>
        <v/>
      </c>
      <c r="L529" s="136" t="str">
        <f ca="1">IF(C529="","",#REF!)</f>
        <v/>
      </c>
    </row>
    <row r="530" spans="1:12">
      <c r="A530" s="112">
        <v>519</v>
      </c>
      <c r="B530" s="134" t="str">
        <f t="shared" ca="1" si="24"/>
        <v/>
      </c>
      <c r="C530" s="109" t="str">
        <f t="shared" ca="1" si="25"/>
        <v/>
      </c>
      <c r="D530" s="101" t="str">
        <f ca="1">IF(ISERROR(OFFSET('HARGA SATUAN'!$D$6,MATCH(C530,'HARGA SATUAN'!$C$7:$C$1492,0),0)),"",OFFSET('HARGA SATUAN'!$D$6,MATCH(C530,'HARGA SATUAN'!$C$7:$C$1492,0),0))</f>
        <v/>
      </c>
      <c r="E530" s="101">
        <f ca="1">IF(B530="+","Unit",IF(ISERROR(OFFSET('HARGA SATUAN'!$E$6,MATCH(C530,'HARGA SATUAN'!$C$7:$C$1492,0),0)),"",OFFSET('HARGA SATUAN'!$E$6,MATCH(C530,'HARGA SATUAN'!$C$7:$C$1492,0),0)))</f>
        <v>0</v>
      </c>
      <c r="F530" s="138" t="str">
        <f t="shared" ca="1" si="26"/>
        <v/>
      </c>
      <c r="G530" s="41">
        <f ca="1">IF(ISERROR(OFFSET('HARGA SATUAN'!$I$6,MATCH(C530,'HARGA SATUAN'!$C$7:$C$1492,0),0)),"",OFFSET('HARGA SATUAN'!$I$6,MATCH(C530,'HARGA SATUAN'!$C$7:$C$1492,0),0))</f>
        <v>0</v>
      </c>
      <c r="H530" s="136" t="str">
        <f ca="1">IF(B530="","",#REF!)</f>
        <v/>
      </c>
      <c r="I530" s="136" t="str">
        <f ca="1">IF(B530="","",#REF!)</f>
        <v/>
      </c>
      <c r="J530" s="136" t="str">
        <f ca="1">IF(B530="","",#REF!)</f>
        <v/>
      </c>
      <c r="K530" s="136" t="str">
        <f ca="1">IF(B530="","",#REF!)</f>
        <v/>
      </c>
      <c r="L530" s="136" t="str">
        <f ca="1">IF(C530="","",#REF!)</f>
        <v/>
      </c>
    </row>
    <row r="531" spans="1:12">
      <c r="A531" s="112">
        <v>520</v>
      </c>
      <c r="B531" s="134" t="str">
        <f t="shared" ca="1" si="24"/>
        <v/>
      </c>
      <c r="C531" s="109" t="str">
        <f t="shared" ca="1" si="25"/>
        <v/>
      </c>
      <c r="D531" s="101" t="str">
        <f ca="1">IF(ISERROR(OFFSET('HARGA SATUAN'!$D$6,MATCH(C531,'HARGA SATUAN'!$C$7:$C$1492,0),0)),"",OFFSET('HARGA SATUAN'!$D$6,MATCH(C531,'HARGA SATUAN'!$C$7:$C$1492,0),0))</f>
        <v/>
      </c>
      <c r="E531" s="101">
        <f ca="1">IF(B531="+","Unit",IF(ISERROR(OFFSET('HARGA SATUAN'!$E$6,MATCH(C531,'HARGA SATUAN'!$C$7:$C$1492,0),0)),"",OFFSET('HARGA SATUAN'!$E$6,MATCH(C531,'HARGA SATUAN'!$C$7:$C$1492,0),0)))</f>
        <v>0</v>
      </c>
      <c r="F531" s="138" t="str">
        <f t="shared" ca="1" si="26"/>
        <v/>
      </c>
      <c r="G531" s="41">
        <f ca="1">IF(ISERROR(OFFSET('HARGA SATUAN'!$I$6,MATCH(C531,'HARGA SATUAN'!$C$7:$C$1492,0),0)),"",OFFSET('HARGA SATUAN'!$I$6,MATCH(C531,'HARGA SATUAN'!$C$7:$C$1492,0),0))</f>
        <v>0</v>
      </c>
      <c r="H531" s="136" t="str">
        <f ca="1">IF(B531="","",#REF!)</f>
        <v/>
      </c>
      <c r="I531" s="136" t="str">
        <f ca="1">IF(B531="","",#REF!)</f>
        <v/>
      </c>
      <c r="J531" s="136" t="str">
        <f ca="1">IF(B531="","",#REF!)</f>
        <v/>
      </c>
      <c r="K531" s="136" t="str">
        <f ca="1">IF(B531="","",#REF!)</f>
        <v/>
      </c>
      <c r="L531" s="136" t="str">
        <f ca="1">IF(C531="","",#REF!)</f>
        <v/>
      </c>
    </row>
    <row r="532" spans="1:12">
      <c r="A532" s="112">
        <v>521</v>
      </c>
      <c r="B532" s="134" t="str">
        <f t="shared" ca="1" si="24"/>
        <v/>
      </c>
      <c r="C532" s="109" t="str">
        <f t="shared" ca="1" si="25"/>
        <v/>
      </c>
      <c r="D532" s="101" t="str">
        <f ca="1">IF(ISERROR(OFFSET('HARGA SATUAN'!$D$6,MATCH(C532,'HARGA SATUAN'!$C$7:$C$1492,0),0)),"",OFFSET('HARGA SATUAN'!$D$6,MATCH(C532,'HARGA SATUAN'!$C$7:$C$1492,0),0))</f>
        <v/>
      </c>
      <c r="E532" s="101">
        <f ca="1">IF(B532="+","Unit",IF(ISERROR(OFFSET('HARGA SATUAN'!$E$6,MATCH(C532,'HARGA SATUAN'!$C$7:$C$1492,0),0)),"",OFFSET('HARGA SATUAN'!$E$6,MATCH(C532,'HARGA SATUAN'!$C$7:$C$1492,0),0)))</f>
        <v>0</v>
      </c>
      <c r="F532" s="138" t="str">
        <f t="shared" ca="1" si="26"/>
        <v/>
      </c>
      <c r="G532" s="41">
        <f ca="1">IF(ISERROR(OFFSET('HARGA SATUAN'!$I$6,MATCH(C532,'HARGA SATUAN'!$C$7:$C$1492,0),0)),"",OFFSET('HARGA SATUAN'!$I$6,MATCH(C532,'HARGA SATUAN'!$C$7:$C$1492,0),0))</f>
        <v>0</v>
      </c>
      <c r="H532" s="136" t="str">
        <f ca="1">IF(B532="","",#REF!)</f>
        <v/>
      </c>
      <c r="I532" s="136" t="str">
        <f ca="1">IF(B532="","",#REF!)</f>
        <v/>
      </c>
      <c r="J532" s="136" t="str">
        <f ca="1">IF(B532="","",#REF!)</f>
        <v/>
      </c>
      <c r="K532" s="136" t="str">
        <f ca="1">IF(B532="","",#REF!)</f>
        <v/>
      </c>
      <c r="L532" s="136" t="str">
        <f ca="1">IF(C532="","",#REF!)</f>
        <v/>
      </c>
    </row>
    <row r="533" spans="1:12">
      <c r="A533" s="112">
        <v>522</v>
      </c>
      <c r="B533" s="134" t="str">
        <f t="shared" ca="1" si="24"/>
        <v/>
      </c>
      <c r="C533" s="109" t="str">
        <f t="shared" ca="1" si="25"/>
        <v/>
      </c>
      <c r="D533" s="101" t="str">
        <f ca="1">IF(ISERROR(OFFSET('HARGA SATUAN'!$D$6,MATCH(C533,'HARGA SATUAN'!$C$7:$C$1492,0),0)),"",OFFSET('HARGA SATUAN'!$D$6,MATCH(C533,'HARGA SATUAN'!$C$7:$C$1492,0),0))</f>
        <v/>
      </c>
      <c r="E533" s="101">
        <f ca="1">IF(B533="+","Unit",IF(ISERROR(OFFSET('HARGA SATUAN'!$E$6,MATCH(C533,'HARGA SATUAN'!$C$7:$C$1492,0),0)),"",OFFSET('HARGA SATUAN'!$E$6,MATCH(C533,'HARGA SATUAN'!$C$7:$C$1492,0),0)))</f>
        <v>0</v>
      </c>
      <c r="F533" s="138" t="str">
        <f t="shared" ca="1" si="26"/>
        <v/>
      </c>
      <c r="G533" s="41">
        <f ca="1">IF(ISERROR(OFFSET('HARGA SATUAN'!$I$6,MATCH(C533,'HARGA SATUAN'!$C$7:$C$1492,0),0)),"",OFFSET('HARGA SATUAN'!$I$6,MATCH(C533,'HARGA SATUAN'!$C$7:$C$1492,0),0))</f>
        <v>0</v>
      </c>
      <c r="H533" s="136" t="str">
        <f ca="1">IF(B533="","",#REF!)</f>
        <v/>
      </c>
      <c r="I533" s="136" t="str">
        <f ca="1">IF(B533="","",#REF!)</f>
        <v/>
      </c>
      <c r="J533" s="136" t="str">
        <f ca="1">IF(B533="","",#REF!)</f>
        <v/>
      </c>
      <c r="K533" s="136" t="str">
        <f ca="1">IF(B533="","",#REF!)</f>
        <v/>
      </c>
      <c r="L533" s="136" t="str">
        <f ca="1">IF(C533="","",#REF!)</f>
        <v/>
      </c>
    </row>
    <row r="534" spans="1:12">
      <c r="A534" s="112">
        <v>523</v>
      </c>
      <c r="B534" s="134" t="str">
        <f t="shared" ca="1" si="24"/>
        <v/>
      </c>
      <c r="C534" s="109" t="str">
        <f t="shared" ca="1" si="25"/>
        <v/>
      </c>
      <c r="D534" s="101" t="str">
        <f ca="1">IF(ISERROR(OFFSET('HARGA SATUAN'!$D$6,MATCH(C534,'HARGA SATUAN'!$C$7:$C$1492,0),0)),"",OFFSET('HARGA SATUAN'!$D$6,MATCH(C534,'HARGA SATUAN'!$C$7:$C$1492,0),0))</f>
        <v/>
      </c>
      <c r="E534" s="101">
        <f ca="1">IF(B534="+","Unit",IF(ISERROR(OFFSET('HARGA SATUAN'!$E$6,MATCH(C534,'HARGA SATUAN'!$C$7:$C$1492,0),0)),"",OFFSET('HARGA SATUAN'!$E$6,MATCH(C534,'HARGA SATUAN'!$C$7:$C$1492,0),0)))</f>
        <v>0</v>
      </c>
      <c r="F534" s="138" t="str">
        <f t="shared" ca="1" si="26"/>
        <v/>
      </c>
      <c r="G534" s="41">
        <f ca="1">IF(ISERROR(OFFSET('HARGA SATUAN'!$I$6,MATCH(C534,'HARGA SATUAN'!$C$7:$C$1492,0),0)),"",OFFSET('HARGA SATUAN'!$I$6,MATCH(C534,'HARGA SATUAN'!$C$7:$C$1492,0),0))</f>
        <v>0</v>
      </c>
      <c r="H534" s="136" t="str">
        <f ca="1">IF(B534="","",#REF!)</f>
        <v/>
      </c>
      <c r="I534" s="136" t="str">
        <f ca="1">IF(B534="","",#REF!)</f>
        <v/>
      </c>
      <c r="J534" s="136" t="str">
        <f ca="1">IF(B534="","",#REF!)</f>
        <v/>
      </c>
      <c r="K534" s="136" t="str">
        <f ca="1">IF(B534="","",#REF!)</f>
        <v/>
      </c>
      <c r="L534" s="136" t="str">
        <f ca="1">IF(C534="","",#REF!)</f>
        <v/>
      </c>
    </row>
    <row r="535" spans="1:12">
      <c r="A535" s="112">
        <v>524</v>
      </c>
      <c r="B535" s="134" t="str">
        <f t="shared" ca="1" si="24"/>
        <v/>
      </c>
      <c r="C535" s="109" t="str">
        <f t="shared" ca="1" si="25"/>
        <v/>
      </c>
      <c r="D535" s="101" t="str">
        <f ca="1">IF(ISERROR(OFFSET('HARGA SATUAN'!$D$6,MATCH(C535,'HARGA SATUAN'!$C$7:$C$1492,0),0)),"",OFFSET('HARGA SATUAN'!$D$6,MATCH(C535,'HARGA SATUAN'!$C$7:$C$1492,0),0))</f>
        <v/>
      </c>
      <c r="E535" s="101">
        <f ca="1">IF(B535="+","Unit",IF(ISERROR(OFFSET('HARGA SATUAN'!$E$6,MATCH(C535,'HARGA SATUAN'!$C$7:$C$1492,0),0)),"",OFFSET('HARGA SATUAN'!$E$6,MATCH(C535,'HARGA SATUAN'!$C$7:$C$1492,0),0)))</f>
        <v>0</v>
      </c>
      <c r="F535" s="138" t="str">
        <f t="shared" ca="1" si="26"/>
        <v/>
      </c>
      <c r="G535" s="41">
        <f ca="1">IF(ISERROR(OFFSET('HARGA SATUAN'!$I$6,MATCH(C535,'HARGA SATUAN'!$C$7:$C$1492,0),0)),"",OFFSET('HARGA SATUAN'!$I$6,MATCH(C535,'HARGA SATUAN'!$C$7:$C$1492,0),0))</f>
        <v>0</v>
      </c>
      <c r="H535" s="136" t="str">
        <f ca="1">IF(B535="","",#REF!)</f>
        <v/>
      </c>
      <c r="I535" s="136" t="str">
        <f ca="1">IF(B535="","",#REF!)</f>
        <v/>
      </c>
      <c r="J535" s="136" t="str">
        <f ca="1">IF(B535="","",#REF!)</f>
        <v/>
      </c>
      <c r="K535" s="136" t="str">
        <f ca="1">IF(B535="","",#REF!)</f>
        <v/>
      </c>
      <c r="L535" s="136" t="str">
        <f ca="1">IF(C535="","",#REF!)</f>
        <v/>
      </c>
    </row>
    <row r="536" spans="1:12">
      <c r="A536" s="112">
        <v>525</v>
      </c>
      <c r="B536" s="134" t="str">
        <f t="shared" ca="1" si="24"/>
        <v/>
      </c>
      <c r="C536" s="109" t="str">
        <f t="shared" ca="1" si="25"/>
        <v/>
      </c>
      <c r="D536" s="101" t="str">
        <f ca="1">IF(ISERROR(OFFSET('HARGA SATUAN'!$D$6,MATCH(C536,'HARGA SATUAN'!$C$7:$C$1492,0),0)),"",OFFSET('HARGA SATUAN'!$D$6,MATCH(C536,'HARGA SATUAN'!$C$7:$C$1492,0),0))</f>
        <v/>
      </c>
      <c r="E536" s="101">
        <f ca="1">IF(B536="+","Unit",IF(ISERROR(OFFSET('HARGA SATUAN'!$E$6,MATCH(C536,'HARGA SATUAN'!$C$7:$C$1492,0),0)),"",OFFSET('HARGA SATUAN'!$E$6,MATCH(C536,'HARGA SATUAN'!$C$7:$C$1492,0),0)))</f>
        <v>0</v>
      </c>
      <c r="F536" s="138" t="str">
        <f t="shared" ca="1" si="26"/>
        <v/>
      </c>
      <c r="G536" s="41">
        <f ca="1">IF(ISERROR(OFFSET('HARGA SATUAN'!$I$6,MATCH(C536,'HARGA SATUAN'!$C$7:$C$1492,0),0)),"",OFFSET('HARGA SATUAN'!$I$6,MATCH(C536,'HARGA SATUAN'!$C$7:$C$1492,0),0))</f>
        <v>0</v>
      </c>
      <c r="H536" s="136" t="str">
        <f ca="1">IF(B536="","",#REF!)</f>
        <v/>
      </c>
      <c r="I536" s="136" t="str">
        <f ca="1">IF(B536="","",#REF!)</f>
        <v/>
      </c>
      <c r="J536" s="136" t="str">
        <f ca="1">IF(B536="","",#REF!)</f>
        <v/>
      </c>
      <c r="K536" s="136" t="str">
        <f ca="1">IF(B536="","",#REF!)</f>
        <v/>
      </c>
      <c r="L536" s="136" t="str">
        <f ca="1">IF(C536="","",#REF!)</f>
        <v/>
      </c>
    </row>
    <row r="537" spans="1:12">
      <c r="A537" s="112">
        <v>526</v>
      </c>
      <c r="B537" s="134" t="str">
        <f t="shared" ca="1" si="24"/>
        <v/>
      </c>
      <c r="C537" s="109" t="str">
        <f t="shared" ca="1" si="25"/>
        <v/>
      </c>
      <c r="D537" s="101" t="str">
        <f ca="1">IF(ISERROR(OFFSET('HARGA SATUAN'!$D$6,MATCH(C537,'HARGA SATUAN'!$C$7:$C$1492,0),0)),"",OFFSET('HARGA SATUAN'!$D$6,MATCH(C537,'HARGA SATUAN'!$C$7:$C$1492,0),0))</f>
        <v/>
      </c>
      <c r="E537" s="101">
        <f ca="1">IF(B537="+","Unit",IF(ISERROR(OFFSET('HARGA SATUAN'!$E$6,MATCH(C537,'HARGA SATUAN'!$C$7:$C$1492,0),0)),"",OFFSET('HARGA SATUAN'!$E$6,MATCH(C537,'HARGA SATUAN'!$C$7:$C$1492,0),0)))</f>
        <v>0</v>
      </c>
      <c r="F537" s="138" t="str">
        <f t="shared" ca="1" si="26"/>
        <v/>
      </c>
      <c r="G537" s="41">
        <f ca="1">IF(ISERROR(OFFSET('HARGA SATUAN'!$I$6,MATCH(C537,'HARGA SATUAN'!$C$7:$C$1492,0),0)),"",OFFSET('HARGA SATUAN'!$I$6,MATCH(C537,'HARGA SATUAN'!$C$7:$C$1492,0),0))</f>
        <v>0</v>
      </c>
      <c r="H537" s="136" t="str">
        <f ca="1">IF(B537="","",#REF!)</f>
        <v/>
      </c>
      <c r="I537" s="136" t="str">
        <f ca="1">IF(B537="","",#REF!)</f>
        <v/>
      </c>
      <c r="J537" s="136" t="str">
        <f ca="1">IF(B537="","",#REF!)</f>
        <v/>
      </c>
      <c r="K537" s="136" t="str">
        <f ca="1">IF(B537="","",#REF!)</f>
        <v/>
      </c>
      <c r="L537" s="136" t="str">
        <f ca="1">IF(C537="","",#REF!)</f>
        <v/>
      </c>
    </row>
    <row r="538" spans="1:12">
      <c r="A538" s="112">
        <v>527</v>
      </c>
      <c r="B538" s="134" t="str">
        <f t="shared" ca="1" si="24"/>
        <v/>
      </c>
      <c r="C538" s="109" t="str">
        <f t="shared" ca="1" si="25"/>
        <v/>
      </c>
      <c r="D538" s="101" t="str">
        <f ca="1">IF(ISERROR(OFFSET('HARGA SATUAN'!$D$6,MATCH(C538,'HARGA SATUAN'!$C$7:$C$1492,0),0)),"",OFFSET('HARGA SATUAN'!$D$6,MATCH(C538,'HARGA SATUAN'!$C$7:$C$1492,0),0))</f>
        <v/>
      </c>
      <c r="E538" s="101">
        <f ca="1">IF(B538="+","Unit",IF(ISERROR(OFFSET('HARGA SATUAN'!$E$6,MATCH(C538,'HARGA SATUAN'!$C$7:$C$1492,0),0)),"",OFFSET('HARGA SATUAN'!$E$6,MATCH(C538,'HARGA SATUAN'!$C$7:$C$1492,0),0)))</f>
        <v>0</v>
      </c>
      <c r="F538" s="138" t="str">
        <f t="shared" ca="1" si="26"/>
        <v/>
      </c>
      <c r="G538" s="41">
        <f ca="1">IF(ISERROR(OFFSET('HARGA SATUAN'!$I$6,MATCH(C538,'HARGA SATUAN'!$C$7:$C$1492,0),0)),"",OFFSET('HARGA SATUAN'!$I$6,MATCH(C538,'HARGA SATUAN'!$C$7:$C$1492,0),0))</f>
        <v>0</v>
      </c>
      <c r="H538" s="136" t="str">
        <f ca="1">IF(B538="","",#REF!)</f>
        <v/>
      </c>
      <c r="I538" s="136" t="str">
        <f ca="1">IF(B538="","",#REF!)</f>
        <v/>
      </c>
      <c r="J538" s="136" t="str">
        <f ca="1">IF(B538="","",#REF!)</f>
        <v/>
      </c>
      <c r="K538" s="136" t="str">
        <f ca="1">IF(B538="","",#REF!)</f>
        <v/>
      </c>
      <c r="L538" s="136" t="str">
        <f ca="1">IF(C538="","",#REF!)</f>
        <v/>
      </c>
    </row>
    <row r="539" spans="1:12">
      <c r="A539" s="112">
        <v>528</v>
      </c>
      <c r="B539" s="134" t="str">
        <f t="shared" ca="1" si="24"/>
        <v/>
      </c>
      <c r="C539" s="109" t="str">
        <f t="shared" ca="1" si="25"/>
        <v/>
      </c>
      <c r="D539" s="101" t="str">
        <f ca="1">IF(ISERROR(OFFSET('HARGA SATUAN'!$D$6,MATCH(C539,'HARGA SATUAN'!$C$7:$C$1492,0),0)),"",OFFSET('HARGA SATUAN'!$D$6,MATCH(C539,'HARGA SATUAN'!$C$7:$C$1492,0),0))</f>
        <v/>
      </c>
      <c r="E539" s="101">
        <f ca="1">IF(B539="+","Unit",IF(ISERROR(OFFSET('HARGA SATUAN'!$E$6,MATCH(C539,'HARGA SATUAN'!$C$7:$C$1492,0),0)),"",OFFSET('HARGA SATUAN'!$E$6,MATCH(C539,'HARGA SATUAN'!$C$7:$C$1492,0),0)))</f>
        <v>0</v>
      </c>
      <c r="F539" s="138" t="str">
        <f t="shared" ca="1" si="26"/>
        <v/>
      </c>
      <c r="G539" s="41">
        <f ca="1">IF(ISERROR(OFFSET('HARGA SATUAN'!$I$6,MATCH(C539,'HARGA SATUAN'!$C$7:$C$1492,0),0)),"",OFFSET('HARGA SATUAN'!$I$6,MATCH(C539,'HARGA SATUAN'!$C$7:$C$1492,0),0))</f>
        <v>0</v>
      </c>
      <c r="H539" s="136" t="str">
        <f ca="1">IF(B539="","",#REF!)</f>
        <v/>
      </c>
      <c r="I539" s="136" t="str">
        <f ca="1">IF(B539="","",#REF!)</f>
        <v/>
      </c>
      <c r="J539" s="136" t="str">
        <f ca="1">IF(B539="","",#REF!)</f>
        <v/>
      </c>
      <c r="K539" s="136" t="str">
        <f ca="1">IF(B539="","",#REF!)</f>
        <v/>
      </c>
      <c r="L539" s="136" t="str">
        <f ca="1">IF(C539="","",#REF!)</f>
        <v/>
      </c>
    </row>
    <row r="540" spans="1:12">
      <c r="A540" s="112">
        <v>529</v>
      </c>
      <c r="B540" s="134" t="str">
        <f t="shared" ca="1" si="24"/>
        <v/>
      </c>
      <c r="C540" s="109" t="str">
        <f t="shared" ca="1" si="25"/>
        <v/>
      </c>
      <c r="D540" s="101" t="str">
        <f ca="1">IF(ISERROR(OFFSET('HARGA SATUAN'!$D$6,MATCH(C540,'HARGA SATUAN'!$C$7:$C$1492,0),0)),"",OFFSET('HARGA SATUAN'!$D$6,MATCH(C540,'HARGA SATUAN'!$C$7:$C$1492,0),0))</f>
        <v/>
      </c>
      <c r="E540" s="101">
        <f ca="1">IF(B540="+","Unit",IF(ISERROR(OFFSET('HARGA SATUAN'!$E$6,MATCH(C540,'HARGA SATUAN'!$C$7:$C$1492,0),0)),"",OFFSET('HARGA SATUAN'!$E$6,MATCH(C540,'HARGA SATUAN'!$C$7:$C$1492,0),0)))</f>
        <v>0</v>
      </c>
      <c r="F540" s="138" t="str">
        <f t="shared" ca="1" si="26"/>
        <v/>
      </c>
      <c r="G540" s="41">
        <f ca="1">IF(ISERROR(OFFSET('HARGA SATUAN'!$I$6,MATCH(C540,'HARGA SATUAN'!$C$7:$C$1492,0),0)),"",OFFSET('HARGA SATUAN'!$I$6,MATCH(C540,'HARGA SATUAN'!$C$7:$C$1492,0),0))</f>
        <v>0</v>
      </c>
      <c r="H540" s="136" t="str">
        <f ca="1">IF(B540="","",#REF!)</f>
        <v/>
      </c>
      <c r="I540" s="136" t="str">
        <f ca="1">IF(B540="","",#REF!)</f>
        <v/>
      </c>
      <c r="J540" s="136" t="str">
        <f ca="1">IF(B540="","",#REF!)</f>
        <v/>
      </c>
      <c r="K540" s="136" t="str">
        <f ca="1">IF(B540="","",#REF!)</f>
        <v/>
      </c>
      <c r="L540" s="136" t="str">
        <f ca="1">IF(C540="","",#REF!)</f>
        <v/>
      </c>
    </row>
    <row r="541" spans="1:12">
      <c r="A541" s="112">
        <v>530</v>
      </c>
      <c r="B541" s="134" t="str">
        <f t="shared" ca="1" si="24"/>
        <v/>
      </c>
      <c r="C541" s="109" t="str">
        <f t="shared" ca="1" si="25"/>
        <v/>
      </c>
      <c r="D541" s="101" t="str">
        <f ca="1">IF(ISERROR(OFFSET('HARGA SATUAN'!$D$6,MATCH(C541,'HARGA SATUAN'!$C$7:$C$1492,0),0)),"",OFFSET('HARGA SATUAN'!$D$6,MATCH(C541,'HARGA SATUAN'!$C$7:$C$1492,0),0))</f>
        <v/>
      </c>
      <c r="E541" s="101">
        <f ca="1">IF(B541="+","Unit",IF(ISERROR(OFFSET('HARGA SATUAN'!$E$6,MATCH(C541,'HARGA SATUAN'!$C$7:$C$1492,0),0)),"",OFFSET('HARGA SATUAN'!$E$6,MATCH(C541,'HARGA SATUAN'!$C$7:$C$1492,0),0)))</f>
        <v>0</v>
      </c>
      <c r="F541" s="138" t="str">
        <f t="shared" ca="1" si="26"/>
        <v/>
      </c>
      <c r="G541" s="41">
        <f ca="1">IF(ISERROR(OFFSET('HARGA SATUAN'!$I$6,MATCH(C541,'HARGA SATUAN'!$C$7:$C$1492,0),0)),"",OFFSET('HARGA SATUAN'!$I$6,MATCH(C541,'HARGA SATUAN'!$C$7:$C$1492,0),0))</f>
        <v>0</v>
      </c>
      <c r="H541" s="136" t="str">
        <f ca="1">IF(B541="","",#REF!)</f>
        <v/>
      </c>
      <c r="I541" s="136" t="str">
        <f ca="1">IF(B541="","",#REF!)</f>
        <v/>
      </c>
      <c r="J541" s="136" t="str">
        <f ca="1">IF(B541="","",#REF!)</f>
        <v/>
      </c>
      <c r="K541" s="136" t="str">
        <f ca="1">IF(B541="","",#REF!)</f>
        <v/>
      </c>
      <c r="L541" s="136" t="str">
        <f ca="1">IF(C541="","",#REF!)</f>
        <v/>
      </c>
    </row>
    <row r="542" spans="1:12">
      <c r="A542" s="112">
        <v>531</v>
      </c>
      <c r="B542" s="134" t="str">
        <f t="shared" ca="1" si="24"/>
        <v/>
      </c>
      <c r="C542" s="109" t="str">
        <f t="shared" ca="1" si="25"/>
        <v/>
      </c>
      <c r="D542" s="101" t="str">
        <f ca="1">IF(ISERROR(OFFSET('HARGA SATUAN'!$D$6,MATCH(C542,'HARGA SATUAN'!$C$7:$C$1492,0),0)),"",OFFSET('HARGA SATUAN'!$D$6,MATCH(C542,'HARGA SATUAN'!$C$7:$C$1492,0),0))</f>
        <v/>
      </c>
      <c r="E542" s="101">
        <f ca="1">IF(B542="+","Unit",IF(ISERROR(OFFSET('HARGA SATUAN'!$E$6,MATCH(C542,'HARGA SATUAN'!$C$7:$C$1492,0),0)),"",OFFSET('HARGA SATUAN'!$E$6,MATCH(C542,'HARGA SATUAN'!$C$7:$C$1492,0),0)))</f>
        <v>0</v>
      </c>
      <c r="F542" s="138" t="str">
        <f t="shared" ca="1" si="26"/>
        <v/>
      </c>
      <c r="G542" s="41">
        <f ca="1">IF(ISERROR(OFFSET('HARGA SATUAN'!$I$6,MATCH(C542,'HARGA SATUAN'!$C$7:$C$1492,0),0)),"",OFFSET('HARGA SATUAN'!$I$6,MATCH(C542,'HARGA SATUAN'!$C$7:$C$1492,0),0))</f>
        <v>0</v>
      </c>
      <c r="H542" s="136" t="str">
        <f ca="1">IF(B542="","",#REF!)</f>
        <v/>
      </c>
      <c r="I542" s="136" t="str">
        <f ca="1">IF(B542="","",#REF!)</f>
        <v/>
      </c>
      <c r="J542" s="136" t="str">
        <f ca="1">IF(B542="","",#REF!)</f>
        <v/>
      </c>
      <c r="K542" s="136" t="str">
        <f ca="1">IF(B542="","",#REF!)</f>
        <v/>
      </c>
      <c r="L542" s="136" t="str">
        <f ca="1">IF(C542="","",#REF!)</f>
        <v/>
      </c>
    </row>
    <row r="543" spans="1:12">
      <c r="A543" s="112">
        <v>532</v>
      </c>
      <c r="B543" s="134" t="str">
        <f t="shared" ca="1" si="24"/>
        <v/>
      </c>
      <c r="C543" s="109" t="str">
        <f t="shared" ca="1" si="25"/>
        <v/>
      </c>
      <c r="D543" s="101" t="str">
        <f ca="1">IF(ISERROR(OFFSET('HARGA SATUAN'!$D$6,MATCH(C543,'HARGA SATUAN'!$C$7:$C$1492,0),0)),"",OFFSET('HARGA SATUAN'!$D$6,MATCH(C543,'HARGA SATUAN'!$C$7:$C$1492,0),0))</f>
        <v/>
      </c>
      <c r="E543" s="101">
        <f ca="1">IF(B543="+","Unit",IF(ISERROR(OFFSET('HARGA SATUAN'!$E$6,MATCH(C543,'HARGA SATUAN'!$C$7:$C$1492,0),0)),"",OFFSET('HARGA SATUAN'!$E$6,MATCH(C543,'HARGA SATUAN'!$C$7:$C$1492,0),0)))</f>
        <v>0</v>
      </c>
      <c r="F543" s="138" t="str">
        <f t="shared" ca="1" si="26"/>
        <v/>
      </c>
      <c r="G543" s="41">
        <f ca="1">IF(ISERROR(OFFSET('HARGA SATUAN'!$I$6,MATCH(C543,'HARGA SATUAN'!$C$7:$C$1492,0),0)),"",OFFSET('HARGA SATUAN'!$I$6,MATCH(C543,'HARGA SATUAN'!$C$7:$C$1492,0),0))</f>
        <v>0</v>
      </c>
      <c r="H543" s="136" t="str">
        <f ca="1">IF(B543="","",#REF!)</f>
        <v/>
      </c>
      <c r="I543" s="136" t="str">
        <f ca="1">IF(B543="","",#REF!)</f>
        <v/>
      </c>
      <c r="J543" s="136" t="str">
        <f ca="1">IF(B543="","",#REF!)</f>
        <v/>
      </c>
      <c r="K543" s="136" t="str">
        <f ca="1">IF(B543="","",#REF!)</f>
        <v/>
      </c>
      <c r="L543" s="136" t="str">
        <f ca="1">IF(C543="","",#REF!)</f>
        <v/>
      </c>
    </row>
    <row r="544" spans="1:12">
      <c r="A544" s="112">
        <v>533</v>
      </c>
      <c r="B544" s="134" t="str">
        <f t="shared" ca="1" si="24"/>
        <v/>
      </c>
      <c r="C544" s="109" t="str">
        <f t="shared" ca="1" si="25"/>
        <v/>
      </c>
      <c r="D544" s="101" t="str">
        <f ca="1">IF(ISERROR(OFFSET('HARGA SATUAN'!$D$6,MATCH(C544,'HARGA SATUAN'!$C$7:$C$1492,0),0)),"",OFFSET('HARGA SATUAN'!$D$6,MATCH(C544,'HARGA SATUAN'!$C$7:$C$1492,0),0))</f>
        <v/>
      </c>
      <c r="E544" s="101">
        <f ca="1">IF(B544="+","Unit",IF(ISERROR(OFFSET('HARGA SATUAN'!$E$6,MATCH(C544,'HARGA SATUAN'!$C$7:$C$1492,0),0)),"",OFFSET('HARGA SATUAN'!$E$6,MATCH(C544,'HARGA SATUAN'!$C$7:$C$1492,0),0)))</f>
        <v>0</v>
      </c>
      <c r="F544" s="138" t="str">
        <f t="shared" ca="1" si="26"/>
        <v/>
      </c>
      <c r="G544" s="41">
        <f ca="1">IF(ISERROR(OFFSET('HARGA SATUAN'!$I$6,MATCH(C544,'HARGA SATUAN'!$C$7:$C$1492,0),0)),"",OFFSET('HARGA SATUAN'!$I$6,MATCH(C544,'HARGA SATUAN'!$C$7:$C$1492,0),0))</f>
        <v>0</v>
      </c>
      <c r="H544" s="136" t="str">
        <f ca="1">IF(B544="","",#REF!)</f>
        <v/>
      </c>
      <c r="I544" s="136" t="str">
        <f ca="1">IF(B544="","",#REF!)</f>
        <v/>
      </c>
      <c r="J544" s="136" t="str">
        <f ca="1">IF(B544="","",#REF!)</f>
        <v/>
      </c>
      <c r="K544" s="136" t="str">
        <f ca="1">IF(B544="","",#REF!)</f>
        <v/>
      </c>
      <c r="L544" s="136" t="str">
        <f ca="1">IF(C544="","",#REF!)</f>
        <v/>
      </c>
    </row>
    <row r="545" spans="1:12">
      <c r="A545" s="112">
        <v>534</v>
      </c>
      <c r="B545" s="134" t="str">
        <f t="shared" ca="1" si="24"/>
        <v/>
      </c>
      <c r="C545" s="109" t="str">
        <f t="shared" ca="1" si="25"/>
        <v/>
      </c>
      <c r="D545" s="101" t="str">
        <f ca="1">IF(ISERROR(OFFSET('HARGA SATUAN'!$D$6,MATCH(C545,'HARGA SATUAN'!$C$7:$C$1492,0),0)),"",OFFSET('HARGA SATUAN'!$D$6,MATCH(C545,'HARGA SATUAN'!$C$7:$C$1492,0),0))</f>
        <v/>
      </c>
      <c r="E545" s="101">
        <f ca="1">IF(B545="+","Unit",IF(ISERROR(OFFSET('HARGA SATUAN'!$E$6,MATCH(C545,'HARGA SATUAN'!$C$7:$C$1492,0),0)),"",OFFSET('HARGA SATUAN'!$E$6,MATCH(C545,'HARGA SATUAN'!$C$7:$C$1492,0),0)))</f>
        <v>0</v>
      </c>
      <c r="F545" s="138" t="str">
        <f t="shared" ca="1" si="26"/>
        <v/>
      </c>
      <c r="G545" s="41">
        <f ca="1">IF(ISERROR(OFFSET('HARGA SATUAN'!$I$6,MATCH(C545,'HARGA SATUAN'!$C$7:$C$1492,0),0)),"",OFFSET('HARGA SATUAN'!$I$6,MATCH(C545,'HARGA SATUAN'!$C$7:$C$1492,0),0))</f>
        <v>0</v>
      </c>
      <c r="H545" s="136" t="str">
        <f ca="1">IF(B545="","",#REF!)</f>
        <v/>
      </c>
      <c r="I545" s="136" t="str">
        <f ca="1">IF(B545="","",#REF!)</f>
        <v/>
      </c>
      <c r="J545" s="136" t="str">
        <f ca="1">IF(B545="","",#REF!)</f>
        <v/>
      </c>
      <c r="K545" s="136" t="str">
        <f ca="1">IF(B545="","",#REF!)</f>
        <v/>
      </c>
      <c r="L545" s="136" t="str">
        <f ca="1">IF(C545="","",#REF!)</f>
        <v/>
      </c>
    </row>
    <row r="546" spans="1:12">
      <c r="A546" s="112">
        <v>535</v>
      </c>
      <c r="B546" s="134" t="str">
        <f t="shared" ca="1" si="24"/>
        <v/>
      </c>
      <c r="C546" s="109" t="str">
        <f t="shared" ca="1" si="25"/>
        <v/>
      </c>
      <c r="D546" s="101" t="str">
        <f ca="1">IF(ISERROR(OFFSET('HARGA SATUAN'!$D$6,MATCH(C546,'HARGA SATUAN'!$C$7:$C$1492,0),0)),"",OFFSET('HARGA SATUAN'!$D$6,MATCH(C546,'HARGA SATUAN'!$C$7:$C$1492,0),0))</f>
        <v/>
      </c>
      <c r="E546" s="101">
        <f ca="1">IF(B546="+","Unit",IF(ISERROR(OFFSET('HARGA SATUAN'!$E$6,MATCH(C546,'HARGA SATUAN'!$C$7:$C$1492,0),0)),"",OFFSET('HARGA SATUAN'!$E$6,MATCH(C546,'HARGA SATUAN'!$C$7:$C$1492,0),0)))</f>
        <v>0</v>
      </c>
      <c r="F546" s="138" t="str">
        <f t="shared" ca="1" si="26"/>
        <v/>
      </c>
      <c r="G546" s="41">
        <f ca="1">IF(ISERROR(OFFSET('HARGA SATUAN'!$I$6,MATCH(C546,'HARGA SATUAN'!$C$7:$C$1492,0),0)),"",OFFSET('HARGA SATUAN'!$I$6,MATCH(C546,'HARGA SATUAN'!$C$7:$C$1492,0),0))</f>
        <v>0</v>
      </c>
      <c r="H546" s="136" t="str">
        <f ca="1">IF(B546="","",#REF!)</f>
        <v/>
      </c>
      <c r="I546" s="136" t="str">
        <f ca="1">IF(B546="","",#REF!)</f>
        <v/>
      </c>
      <c r="J546" s="136" t="str">
        <f ca="1">IF(B546="","",#REF!)</f>
        <v/>
      </c>
      <c r="K546" s="136" t="str">
        <f ca="1">IF(B546="","",#REF!)</f>
        <v/>
      </c>
      <c r="L546" s="136" t="str">
        <f ca="1">IF(C546="","",#REF!)</f>
        <v/>
      </c>
    </row>
    <row r="547" spans="1:12">
      <c r="A547" s="112">
        <v>536</v>
      </c>
      <c r="B547" s="134" t="str">
        <f t="shared" ca="1" si="24"/>
        <v/>
      </c>
      <c r="C547" s="109" t="str">
        <f t="shared" ca="1" si="25"/>
        <v/>
      </c>
      <c r="D547" s="101" t="str">
        <f ca="1">IF(ISERROR(OFFSET('HARGA SATUAN'!$D$6,MATCH(C547,'HARGA SATUAN'!$C$7:$C$1492,0),0)),"",OFFSET('HARGA SATUAN'!$D$6,MATCH(C547,'HARGA SATUAN'!$C$7:$C$1492,0),0))</f>
        <v/>
      </c>
      <c r="E547" s="101">
        <f ca="1">IF(B547="+","Unit",IF(ISERROR(OFFSET('HARGA SATUAN'!$E$6,MATCH(C547,'HARGA SATUAN'!$C$7:$C$1492,0),0)),"",OFFSET('HARGA SATUAN'!$E$6,MATCH(C547,'HARGA SATUAN'!$C$7:$C$1492,0),0)))</f>
        <v>0</v>
      </c>
      <c r="F547" s="138" t="str">
        <f t="shared" ca="1" si="26"/>
        <v/>
      </c>
      <c r="G547" s="41">
        <f ca="1">IF(ISERROR(OFFSET('HARGA SATUAN'!$I$6,MATCH(C547,'HARGA SATUAN'!$C$7:$C$1492,0),0)),"",OFFSET('HARGA SATUAN'!$I$6,MATCH(C547,'HARGA SATUAN'!$C$7:$C$1492,0),0))</f>
        <v>0</v>
      </c>
      <c r="H547" s="136" t="str">
        <f ca="1">IF(B547="","",#REF!)</f>
        <v/>
      </c>
      <c r="I547" s="136" t="str">
        <f ca="1">IF(B547="","",#REF!)</f>
        <v/>
      </c>
      <c r="J547" s="136" t="str">
        <f ca="1">IF(B547="","",#REF!)</f>
        <v/>
      </c>
      <c r="K547" s="136" t="str">
        <f ca="1">IF(B547="","",#REF!)</f>
        <v/>
      </c>
      <c r="L547" s="136" t="str">
        <f ca="1">IF(C547="","",#REF!)</f>
        <v/>
      </c>
    </row>
    <row r="548" spans="1:12">
      <c r="A548" s="112">
        <v>537</v>
      </c>
      <c r="B548" s="134" t="str">
        <f t="shared" ca="1" si="24"/>
        <v/>
      </c>
      <c r="C548" s="109" t="str">
        <f t="shared" ca="1" si="25"/>
        <v/>
      </c>
      <c r="D548" s="101" t="str">
        <f ca="1">IF(ISERROR(OFFSET('HARGA SATUAN'!$D$6,MATCH(C548,'HARGA SATUAN'!$C$7:$C$1492,0),0)),"",OFFSET('HARGA SATUAN'!$D$6,MATCH(C548,'HARGA SATUAN'!$C$7:$C$1492,0),0))</f>
        <v/>
      </c>
      <c r="E548" s="101">
        <f ca="1">IF(B548="+","Unit",IF(ISERROR(OFFSET('HARGA SATUAN'!$E$6,MATCH(C548,'HARGA SATUAN'!$C$7:$C$1492,0),0)),"",OFFSET('HARGA SATUAN'!$E$6,MATCH(C548,'HARGA SATUAN'!$C$7:$C$1492,0),0)))</f>
        <v>0</v>
      </c>
      <c r="F548" s="138" t="str">
        <f t="shared" ca="1" si="26"/>
        <v/>
      </c>
      <c r="G548" s="41">
        <f ca="1">IF(ISERROR(OFFSET('HARGA SATUAN'!$I$6,MATCH(C548,'HARGA SATUAN'!$C$7:$C$1492,0),0)),"",OFFSET('HARGA SATUAN'!$I$6,MATCH(C548,'HARGA SATUAN'!$C$7:$C$1492,0),0))</f>
        <v>0</v>
      </c>
      <c r="H548" s="136" t="str">
        <f ca="1">IF(B548="","",#REF!)</f>
        <v/>
      </c>
      <c r="I548" s="136" t="str">
        <f ca="1">IF(B548="","",#REF!)</f>
        <v/>
      </c>
      <c r="J548" s="136" t="str">
        <f ca="1">IF(B548="","",#REF!)</f>
        <v/>
      </c>
      <c r="K548" s="136" t="str">
        <f ca="1">IF(B548="","",#REF!)</f>
        <v/>
      </c>
      <c r="L548" s="136" t="str">
        <f ca="1">IF(C548="","",#REF!)</f>
        <v/>
      </c>
    </row>
    <row r="549" spans="1:12">
      <c r="A549" s="112">
        <v>538</v>
      </c>
      <c r="B549" s="134" t="str">
        <f t="shared" ca="1" si="24"/>
        <v/>
      </c>
      <c r="C549" s="109" t="str">
        <f t="shared" ca="1" si="25"/>
        <v/>
      </c>
      <c r="D549" s="101" t="str">
        <f ca="1">IF(ISERROR(OFFSET('HARGA SATUAN'!$D$6,MATCH(C549,'HARGA SATUAN'!$C$7:$C$1492,0),0)),"",OFFSET('HARGA SATUAN'!$D$6,MATCH(C549,'HARGA SATUAN'!$C$7:$C$1492,0),0))</f>
        <v/>
      </c>
      <c r="E549" s="101">
        <f ca="1">IF(B549="+","Unit",IF(ISERROR(OFFSET('HARGA SATUAN'!$E$6,MATCH(C549,'HARGA SATUAN'!$C$7:$C$1492,0),0)),"",OFFSET('HARGA SATUAN'!$E$6,MATCH(C549,'HARGA SATUAN'!$C$7:$C$1492,0),0)))</f>
        <v>0</v>
      </c>
      <c r="F549" s="138" t="str">
        <f t="shared" ca="1" si="26"/>
        <v/>
      </c>
      <c r="G549" s="41">
        <f ca="1">IF(ISERROR(OFFSET('HARGA SATUAN'!$I$6,MATCH(C549,'HARGA SATUAN'!$C$7:$C$1492,0),0)),"",OFFSET('HARGA SATUAN'!$I$6,MATCH(C549,'HARGA SATUAN'!$C$7:$C$1492,0),0))</f>
        <v>0</v>
      </c>
      <c r="H549" s="136" t="str">
        <f ca="1">IF(B549="","",#REF!)</f>
        <v/>
      </c>
      <c r="I549" s="136" t="str">
        <f ca="1">IF(B549="","",#REF!)</f>
        <v/>
      </c>
      <c r="J549" s="136" t="str">
        <f ca="1">IF(B549="","",#REF!)</f>
        <v/>
      </c>
      <c r="K549" s="136" t="str">
        <f ca="1">IF(B549="","",#REF!)</f>
        <v/>
      </c>
      <c r="L549" s="136" t="str">
        <f ca="1">IF(C549="","",#REF!)</f>
        <v/>
      </c>
    </row>
    <row r="550" spans="1:12">
      <c r="A550" s="112">
        <v>539</v>
      </c>
      <c r="B550" s="134" t="str">
        <f t="shared" ca="1" si="24"/>
        <v/>
      </c>
      <c r="C550" s="109" t="str">
        <f t="shared" ca="1" si="25"/>
        <v/>
      </c>
      <c r="D550" s="101" t="str">
        <f ca="1">IF(ISERROR(OFFSET('HARGA SATUAN'!$D$6,MATCH(C550,'HARGA SATUAN'!$C$7:$C$1492,0),0)),"",OFFSET('HARGA SATUAN'!$D$6,MATCH(C550,'HARGA SATUAN'!$C$7:$C$1492,0),0))</f>
        <v/>
      </c>
      <c r="E550" s="101">
        <f ca="1">IF(B550="+","Unit",IF(ISERROR(OFFSET('HARGA SATUAN'!$E$6,MATCH(C550,'HARGA SATUAN'!$C$7:$C$1492,0),0)),"",OFFSET('HARGA SATUAN'!$E$6,MATCH(C550,'HARGA SATUAN'!$C$7:$C$1492,0),0)))</f>
        <v>0</v>
      </c>
      <c r="F550" s="138" t="str">
        <f t="shared" ca="1" si="26"/>
        <v/>
      </c>
      <c r="G550" s="41">
        <f ca="1">IF(ISERROR(OFFSET('HARGA SATUAN'!$I$6,MATCH(C550,'HARGA SATUAN'!$C$7:$C$1492,0),0)),"",OFFSET('HARGA SATUAN'!$I$6,MATCH(C550,'HARGA SATUAN'!$C$7:$C$1492,0),0))</f>
        <v>0</v>
      </c>
      <c r="H550" s="136" t="str">
        <f ca="1">IF(B550="","",#REF!)</f>
        <v/>
      </c>
      <c r="I550" s="136" t="str">
        <f ca="1">IF(B550="","",#REF!)</f>
        <v/>
      </c>
      <c r="J550" s="136" t="str">
        <f ca="1">IF(B550="","",#REF!)</f>
        <v/>
      </c>
      <c r="K550" s="136" t="str">
        <f ca="1">IF(B550="","",#REF!)</f>
        <v/>
      </c>
      <c r="L550" s="136" t="str">
        <f ca="1">IF(C550="","",#REF!)</f>
        <v/>
      </c>
    </row>
    <row r="551" spans="1:12">
      <c r="A551" s="112">
        <v>540</v>
      </c>
      <c r="B551" s="134" t="str">
        <f t="shared" ca="1" si="24"/>
        <v/>
      </c>
      <c r="C551" s="109" t="str">
        <f t="shared" ca="1" si="25"/>
        <v/>
      </c>
      <c r="D551" s="101" t="str">
        <f ca="1">IF(ISERROR(OFFSET('HARGA SATUAN'!$D$6,MATCH(C551,'HARGA SATUAN'!$C$7:$C$1492,0),0)),"",OFFSET('HARGA SATUAN'!$D$6,MATCH(C551,'HARGA SATUAN'!$C$7:$C$1492,0),0))</f>
        <v/>
      </c>
      <c r="E551" s="101">
        <f ca="1">IF(B551="+","Unit",IF(ISERROR(OFFSET('HARGA SATUAN'!$E$6,MATCH(C551,'HARGA SATUAN'!$C$7:$C$1492,0),0)),"",OFFSET('HARGA SATUAN'!$E$6,MATCH(C551,'HARGA SATUAN'!$C$7:$C$1492,0),0)))</f>
        <v>0</v>
      </c>
      <c r="F551" s="138" t="str">
        <f t="shared" ca="1" si="26"/>
        <v/>
      </c>
      <c r="G551" s="41">
        <f ca="1">IF(ISERROR(OFFSET('HARGA SATUAN'!$I$6,MATCH(C551,'HARGA SATUAN'!$C$7:$C$1492,0),0)),"",OFFSET('HARGA SATUAN'!$I$6,MATCH(C551,'HARGA SATUAN'!$C$7:$C$1492,0),0))</f>
        <v>0</v>
      </c>
      <c r="H551" s="136" t="str">
        <f ca="1">IF(B551="","",#REF!)</f>
        <v/>
      </c>
      <c r="I551" s="136" t="str">
        <f ca="1">IF(B551="","",#REF!)</f>
        <v/>
      </c>
      <c r="J551" s="136" t="str">
        <f ca="1">IF(B551="","",#REF!)</f>
        <v/>
      </c>
      <c r="K551" s="136" t="str">
        <f ca="1">IF(B551="","",#REF!)</f>
        <v/>
      </c>
      <c r="L551" s="136" t="str">
        <f ca="1">IF(C551="","",#REF!)</f>
        <v/>
      </c>
    </row>
    <row r="552" spans="1:12">
      <c r="A552" s="112">
        <v>541</v>
      </c>
      <c r="B552" s="134" t="str">
        <f t="shared" ca="1" si="24"/>
        <v/>
      </c>
      <c r="C552" s="109" t="str">
        <f t="shared" ca="1" si="25"/>
        <v/>
      </c>
      <c r="D552" s="101" t="str">
        <f ca="1">IF(ISERROR(OFFSET('HARGA SATUAN'!$D$6,MATCH(C552,'HARGA SATUAN'!$C$7:$C$1492,0),0)),"",OFFSET('HARGA SATUAN'!$D$6,MATCH(C552,'HARGA SATUAN'!$C$7:$C$1492,0),0))</f>
        <v/>
      </c>
      <c r="E552" s="101">
        <f ca="1">IF(B552="+","Unit",IF(ISERROR(OFFSET('HARGA SATUAN'!$E$6,MATCH(C552,'HARGA SATUAN'!$C$7:$C$1492,0),0)),"",OFFSET('HARGA SATUAN'!$E$6,MATCH(C552,'HARGA SATUAN'!$C$7:$C$1492,0),0)))</f>
        <v>0</v>
      </c>
      <c r="F552" s="138" t="str">
        <f t="shared" ca="1" si="26"/>
        <v/>
      </c>
      <c r="G552" s="41">
        <f ca="1">IF(ISERROR(OFFSET('HARGA SATUAN'!$I$6,MATCH(C552,'HARGA SATUAN'!$C$7:$C$1492,0),0)),"",OFFSET('HARGA SATUAN'!$I$6,MATCH(C552,'HARGA SATUAN'!$C$7:$C$1492,0),0))</f>
        <v>0</v>
      </c>
      <c r="H552" s="136" t="str">
        <f ca="1">IF(B552="","",#REF!)</f>
        <v/>
      </c>
      <c r="I552" s="136" t="str">
        <f ca="1">IF(B552="","",#REF!)</f>
        <v/>
      </c>
      <c r="J552" s="136" t="str">
        <f ca="1">IF(B552="","",#REF!)</f>
        <v/>
      </c>
      <c r="K552" s="136" t="str">
        <f ca="1">IF(B552="","",#REF!)</f>
        <v/>
      </c>
      <c r="L552" s="136" t="str">
        <f ca="1">IF(C552="","",#REF!)</f>
        <v/>
      </c>
    </row>
    <row r="553" spans="1:12">
      <c r="A553" s="112">
        <v>542</v>
      </c>
      <c r="B553" s="134" t="str">
        <f t="shared" ca="1" si="24"/>
        <v/>
      </c>
      <c r="C553" s="109" t="str">
        <f t="shared" ca="1" si="25"/>
        <v/>
      </c>
      <c r="D553" s="101" t="str">
        <f ca="1">IF(ISERROR(OFFSET('HARGA SATUAN'!$D$6,MATCH(C553,'HARGA SATUAN'!$C$7:$C$1492,0),0)),"",OFFSET('HARGA SATUAN'!$D$6,MATCH(C553,'HARGA SATUAN'!$C$7:$C$1492,0),0))</f>
        <v/>
      </c>
      <c r="E553" s="101">
        <f ca="1">IF(B553="+","Unit",IF(ISERROR(OFFSET('HARGA SATUAN'!$E$6,MATCH(C553,'HARGA SATUAN'!$C$7:$C$1492,0),0)),"",OFFSET('HARGA SATUAN'!$E$6,MATCH(C553,'HARGA SATUAN'!$C$7:$C$1492,0),0)))</f>
        <v>0</v>
      </c>
      <c r="F553" s="138" t="str">
        <f t="shared" ca="1" si="26"/>
        <v/>
      </c>
      <c r="G553" s="41">
        <f ca="1">IF(ISERROR(OFFSET('HARGA SATUAN'!$I$6,MATCH(C553,'HARGA SATUAN'!$C$7:$C$1492,0),0)),"",OFFSET('HARGA SATUAN'!$I$6,MATCH(C553,'HARGA SATUAN'!$C$7:$C$1492,0),0))</f>
        <v>0</v>
      </c>
      <c r="H553" s="136" t="str">
        <f ca="1">IF(B553="","",#REF!)</f>
        <v/>
      </c>
      <c r="I553" s="136" t="str">
        <f ca="1">IF(B553="","",#REF!)</f>
        <v/>
      </c>
      <c r="J553" s="136" t="str">
        <f ca="1">IF(B553="","",#REF!)</f>
        <v/>
      </c>
      <c r="K553" s="136" t="str">
        <f ca="1">IF(B553="","",#REF!)</f>
        <v/>
      </c>
      <c r="L553" s="136" t="str">
        <f ca="1">IF(C553="","",#REF!)</f>
        <v/>
      </c>
    </row>
    <row r="554" spans="1:12">
      <c r="A554" s="112">
        <v>543</v>
      </c>
      <c r="B554" s="134" t="str">
        <f t="shared" ca="1" si="24"/>
        <v/>
      </c>
      <c r="C554" s="109" t="str">
        <f t="shared" ca="1" si="25"/>
        <v/>
      </c>
      <c r="D554" s="101" t="str">
        <f ca="1">IF(ISERROR(OFFSET('HARGA SATUAN'!$D$6,MATCH(C554,'HARGA SATUAN'!$C$7:$C$1492,0),0)),"",OFFSET('HARGA SATUAN'!$D$6,MATCH(C554,'HARGA SATUAN'!$C$7:$C$1492,0),0))</f>
        <v/>
      </c>
      <c r="E554" s="101">
        <f ca="1">IF(B554="+","Unit",IF(ISERROR(OFFSET('HARGA SATUAN'!$E$6,MATCH(C554,'HARGA SATUAN'!$C$7:$C$1492,0),0)),"",OFFSET('HARGA SATUAN'!$E$6,MATCH(C554,'HARGA SATUAN'!$C$7:$C$1492,0),0)))</f>
        <v>0</v>
      </c>
      <c r="F554" s="138" t="str">
        <f t="shared" ca="1" si="26"/>
        <v/>
      </c>
      <c r="G554" s="41">
        <f ca="1">IF(ISERROR(OFFSET('HARGA SATUAN'!$I$6,MATCH(C554,'HARGA SATUAN'!$C$7:$C$1492,0),0)),"",OFFSET('HARGA SATUAN'!$I$6,MATCH(C554,'HARGA SATUAN'!$C$7:$C$1492,0),0))</f>
        <v>0</v>
      </c>
      <c r="H554" s="136" t="str">
        <f ca="1">IF(B554="","",#REF!)</f>
        <v/>
      </c>
      <c r="I554" s="136" t="str">
        <f ca="1">IF(B554="","",#REF!)</f>
        <v/>
      </c>
      <c r="J554" s="136" t="str">
        <f ca="1">IF(B554="","",#REF!)</f>
        <v/>
      </c>
      <c r="K554" s="136" t="str">
        <f ca="1">IF(B554="","",#REF!)</f>
        <v/>
      </c>
      <c r="L554" s="136" t="str">
        <f ca="1">IF(C554="","",#REF!)</f>
        <v/>
      </c>
    </row>
    <row r="555" spans="1:12">
      <c r="A555" s="112">
        <v>544</v>
      </c>
      <c r="B555" s="134" t="str">
        <f t="shared" ca="1" si="24"/>
        <v/>
      </c>
      <c r="C555" s="109" t="str">
        <f t="shared" ca="1" si="25"/>
        <v/>
      </c>
      <c r="D555" s="101" t="str">
        <f ca="1">IF(ISERROR(OFFSET('HARGA SATUAN'!$D$6,MATCH(C555,'HARGA SATUAN'!$C$7:$C$1492,0),0)),"",OFFSET('HARGA SATUAN'!$D$6,MATCH(C555,'HARGA SATUAN'!$C$7:$C$1492,0),0))</f>
        <v/>
      </c>
      <c r="E555" s="101">
        <f ca="1">IF(B555="+","Unit",IF(ISERROR(OFFSET('HARGA SATUAN'!$E$6,MATCH(C555,'HARGA SATUAN'!$C$7:$C$1492,0),0)),"",OFFSET('HARGA SATUAN'!$E$6,MATCH(C555,'HARGA SATUAN'!$C$7:$C$1492,0),0)))</f>
        <v>0</v>
      </c>
      <c r="F555" s="138" t="str">
        <f t="shared" ca="1" si="26"/>
        <v/>
      </c>
      <c r="G555" s="41">
        <f ca="1">IF(ISERROR(OFFSET('HARGA SATUAN'!$I$6,MATCH(C555,'HARGA SATUAN'!$C$7:$C$1492,0),0)),"",OFFSET('HARGA SATUAN'!$I$6,MATCH(C555,'HARGA SATUAN'!$C$7:$C$1492,0),0))</f>
        <v>0</v>
      </c>
      <c r="H555" s="136" t="str">
        <f ca="1">IF(B555="","",#REF!)</f>
        <v/>
      </c>
      <c r="I555" s="136" t="str">
        <f ca="1">IF(B555="","",#REF!)</f>
        <v/>
      </c>
      <c r="J555" s="136" t="str">
        <f ca="1">IF(B555="","",#REF!)</f>
        <v/>
      </c>
      <c r="K555" s="136" t="str">
        <f ca="1">IF(B555="","",#REF!)</f>
        <v/>
      </c>
      <c r="L555" s="136" t="str">
        <f ca="1">IF(C555="","",#REF!)</f>
        <v/>
      </c>
    </row>
    <row r="556" spans="1:12">
      <c r="A556" s="112">
        <v>545</v>
      </c>
      <c r="B556" s="134" t="str">
        <f t="shared" ca="1" si="24"/>
        <v/>
      </c>
      <c r="C556" s="109" t="str">
        <f t="shared" ca="1" si="25"/>
        <v/>
      </c>
      <c r="D556" s="101" t="str">
        <f ca="1">IF(ISERROR(OFFSET('HARGA SATUAN'!$D$6,MATCH(C556,'HARGA SATUAN'!$C$7:$C$1492,0),0)),"",OFFSET('HARGA SATUAN'!$D$6,MATCH(C556,'HARGA SATUAN'!$C$7:$C$1492,0),0))</f>
        <v/>
      </c>
      <c r="E556" s="101">
        <f ca="1">IF(B556="+","Unit",IF(ISERROR(OFFSET('HARGA SATUAN'!$E$6,MATCH(C556,'HARGA SATUAN'!$C$7:$C$1492,0),0)),"",OFFSET('HARGA SATUAN'!$E$6,MATCH(C556,'HARGA SATUAN'!$C$7:$C$1492,0),0)))</f>
        <v>0</v>
      </c>
      <c r="F556" s="138" t="str">
        <f t="shared" ca="1" si="26"/>
        <v/>
      </c>
      <c r="G556" s="41">
        <f ca="1">IF(ISERROR(OFFSET('HARGA SATUAN'!$I$6,MATCH(C556,'HARGA SATUAN'!$C$7:$C$1492,0),0)),"",OFFSET('HARGA SATUAN'!$I$6,MATCH(C556,'HARGA SATUAN'!$C$7:$C$1492,0),0))</f>
        <v>0</v>
      </c>
      <c r="H556" s="136" t="str">
        <f ca="1">IF(B556="","",#REF!)</f>
        <v/>
      </c>
      <c r="I556" s="136" t="str">
        <f ca="1">IF(B556="","",#REF!)</f>
        <v/>
      </c>
      <c r="J556" s="136" t="str">
        <f ca="1">IF(B556="","",#REF!)</f>
        <v/>
      </c>
      <c r="K556" s="136" t="str">
        <f ca="1">IF(B556="","",#REF!)</f>
        <v/>
      </c>
      <c r="L556" s="136" t="str">
        <f ca="1">IF(C556="","",#REF!)</f>
        <v/>
      </c>
    </row>
    <row r="557" spans="1:12">
      <c r="A557" s="112">
        <v>546</v>
      </c>
      <c r="B557" s="134" t="str">
        <f t="shared" ca="1" si="24"/>
        <v/>
      </c>
      <c r="C557" s="109" t="str">
        <f t="shared" ca="1" si="25"/>
        <v/>
      </c>
      <c r="D557" s="101" t="str">
        <f ca="1">IF(ISERROR(OFFSET('HARGA SATUAN'!$D$6,MATCH(C557,'HARGA SATUAN'!$C$7:$C$1492,0),0)),"",OFFSET('HARGA SATUAN'!$D$6,MATCH(C557,'HARGA SATUAN'!$C$7:$C$1492,0),0))</f>
        <v/>
      </c>
      <c r="E557" s="101">
        <f ca="1">IF(B557="+","Unit",IF(ISERROR(OFFSET('HARGA SATUAN'!$E$6,MATCH(C557,'HARGA SATUAN'!$C$7:$C$1492,0),0)),"",OFFSET('HARGA SATUAN'!$E$6,MATCH(C557,'HARGA SATUAN'!$C$7:$C$1492,0),0)))</f>
        <v>0</v>
      </c>
      <c r="F557" s="138" t="str">
        <f t="shared" ca="1" si="26"/>
        <v/>
      </c>
      <c r="G557" s="41">
        <f ca="1">IF(ISERROR(OFFSET('HARGA SATUAN'!$I$6,MATCH(C557,'HARGA SATUAN'!$C$7:$C$1492,0),0)),"",OFFSET('HARGA SATUAN'!$I$6,MATCH(C557,'HARGA SATUAN'!$C$7:$C$1492,0),0))</f>
        <v>0</v>
      </c>
      <c r="H557" s="136" t="str">
        <f ca="1">IF(B557="","",#REF!)</f>
        <v/>
      </c>
      <c r="I557" s="136" t="str">
        <f ca="1">IF(B557="","",#REF!)</f>
        <v/>
      </c>
      <c r="J557" s="136" t="str">
        <f ca="1">IF(B557="","",#REF!)</f>
        <v/>
      </c>
      <c r="K557" s="136" t="str">
        <f ca="1">IF(B557="","",#REF!)</f>
        <v/>
      </c>
      <c r="L557" s="136" t="str">
        <f ca="1">IF(C557="","",#REF!)</f>
        <v/>
      </c>
    </row>
    <row r="558" spans="1:12">
      <c r="A558" s="112">
        <v>547</v>
      </c>
      <c r="B558" s="134" t="str">
        <f t="shared" ca="1" si="24"/>
        <v/>
      </c>
      <c r="C558" s="109" t="str">
        <f t="shared" ca="1" si="25"/>
        <v/>
      </c>
      <c r="D558" s="101" t="str">
        <f ca="1">IF(ISERROR(OFFSET('HARGA SATUAN'!$D$6,MATCH(C558,'HARGA SATUAN'!$C$7:$C$1492,0),0)),"",OFFSET('HARGA SATUAN'!$D$6,MATCH(C558,'HARGA SATUAN'!$C$7:$C$1492,0),0))</f>
        <v/>
      </c>
      <c r="E558" s="101">
        <f ca="1">IF(B558="+","Unit",IF(ISERROR(OFFSET('HARGA SATUAN'!$E$6,MATCH(C558,'HARGA SATUAN'!$C$7:$C$1492,0),0)),"",OFFSET('HARGA SATUAN'!$E$6,MATCH(C558,'HARGA SATUAN'!$C$7:$C$1492,0),0)))</f>
        <v>0</v>
      </c>
      <c r="F558" s="138" t="str">
        <f t="shared" ca="1" si="26"/>
        <v/>
      </c>
      <c r="G558" s="41">
        <f ca="1">IF(ISERROR(OFFSET('HARGA SATUAN'!$I$6,MATCH(C558,'HARGA SATUAN'!$C$7:$C$1492,0),0)),"",OFFSET('HARGA SATUAN'!$I$6,MATCH(C558,'HARGA SATUAN'!$C$7:$C$1492,0),0))</f>
        <v>0</v>
      </c>
      <c r="H558" s="136" t="str">
        <f ca="1">IF(B558="","",#REF!)</f>
        <v/>
      </c>
      <c r="I558" s="136" t="str">
        <f ca="1">IF(B558="","",#REF!)</f>
        <v/>
      </c>
      <c r="J558" s="136" t="str">
        <f ca="1">IF(B558="","",#REF!)</f>
        <v/>
      </c>
      <c r="K558" s="136" t="str">
        <f ca="1">IF(B558="","",#REF!)</f>
        <v/>
      </c>
      <c r="L558" s="136" t="str">
        <f ca="1">IF(C558="","",#REF!)</f>
        <v/>
      </c>
    </row>
    <row r="559" spans="1:12">
      <c r="A559" s="112">
        <v>548</v>
      </c>
      <c r="B559" s="134" t="str">
        <f t="shared" ca="1" si="24"/>
        <v/>
      </c>
      <c r="C559" s="109" t="str">
        <f t="shared" ca="1" si="25"/>
        <v/>
      </c>
      <c r="D559" s="101" t="str">
        <f ca="1">IF(ISERROR(OFFSET('HARGA SATUAN'!$D$6,MATCH(C559,'HARGA SATUAN'!$C$7:$C$1492,0),0)),"",OFFSET('HARGA SATUAN'!$D$6,MATCH(C559,'HARGA SATUAN'!$C$7:$C$1492,0),0))</f>
        <v/>
      </c>
      <c r="E559" s="101">
        <f ca="1">IF(B559="+","Unit",IF(ISERROR(OFFSET('HARGA SATUAN'!$E$6,MATCH(C559,'HARGA SATUAN'!$C$7:$C$1492,0),0)),"",OFFSET('HARGA SATUAN'!$E$6,MATCH(C559,'HARGA SATUAN'!$C$7:$C$1492,0),0)))</f>
        <v>0</v>
      </c>
      <c r="F559" s="138" t="str">
        <f t="shared" ca="1" si="26"/>
        <v/>
      </c>
      <c r="G559" s="41">
        <f ca="1">IF(ISERROR(OFFSET('HARGA SATUAN'!$I$6,MATCH(C559,'HARGA SATUAN'!$C$7:$C$1492,0),0)),"",OFFSET('HARGA SATUAN'!$I$6,MATCH(C559,'HARGA SATUAN'!$C$7:$C$1492,0),0))</f>
        <v>0</v>
      </c>
      <c r="H559" s="136" t="str">
        <f ca="1">IF(B559="","",#REF!)</f>
        <v/>
      </c>
      <c r="I559" s="136" t="str">
        <f ca="1">IF(B559="","",#REF!)</f>
        <v/>
      </c>
      <c r="J559" s="136" t="str">
        <f ca="1">IF(B559="","",#REF!)</f>
        <v/>
      </c>
      <c r="K559" s="136" t="str">
        <f ca="1">IF(B559="","",#REF!)</f>
        <v/>
      </c>
      <c r="L559" s="136" t="str">
        <f ca="1">IF(C559="","",#REF!)</f>
        <v/>
      </c>
    </row>
    <row r="560" spans="1:12">
      <c r="A560" s="112">
        <v>549</v>
      </c>
      <c r="B560" s="134" t="str">
        <f t="shared" ca="1" si="24"/>
        <v/>
      </c>
      <c r="C560" s="109" t="str">
        <f t="shared" ca="1" si="25"/>
        <v/>
      </c>
      <c r="D560" s="101" t="str">
        <f ca="1">IF(ISERROR(OFFSET('HARGA SATUAN'!$D$6,MATCH(C560,'HARGA SATUAN'!$C$7:$C$1492,0),0)),"",OFFSET('HARGA SATUAN'!$D$6,MATCH(C560,'HARGA SATUAN'!$C$7:$C$1492,0),0))</f>
        <v/>
      </c>
      <c r="E560" s="101">
        <f ca="1">IF(B560="+","Unit",IF(ISERROR(OFFSET('HARGA SATUAN'!$E$6,MATCH(C560,'HARGA SATUAN'!$C$7:$C$1492,0),0)),"",OFFSET('HARGA SATUAN'!$E$6,MATCH(C560,'HARGA SATUAN'!$C$7:$C$1492,0),0)))</f>
        <v>0</v>
      </c>
      <c r="F560" s="138" t="str">
        <f t="shared" ca="1" si="26"/>
        <v/>
      </c>
      <c r="G560" s="41">
        <f ca="1">IF(ISERROR(OFFSET('HARGA SATUAN'!$I$6,MATCH(C560,'HARGA SATUAN'!$C$7:$C$1492,0),0)),"",OFFSET('HARGA SATUAN'!$I$6,MATCH(C560,'HARGA SATUAN'!$C$7:$C$1492,0),0))</f>
        <v>0</v>
      </c>
      <c r="H560" s="136" t="str">
        <f ca="1">IF(B560="","",#REF!)</f>
        <v/>
      </c>
      <c r="I560" s="136" t="str">
        <f ca="1">IF(B560="","",#REF!)</f>
        <v/>
      </c>
      <c r="J560" s="136" t="str">
        <f ca="1">IF(B560="","",#REF!)</f>
        <v/>
      </c>
      <c r="K560" s="136" t="str">
        <f ca="1">IF(B560="","",#REF!)</f>
        <v/>
      </c>
      <c r="L560" s="136" t="str">
        <f ca="1">IF(C560="","",#REF!)</f>
        <v/>
      </c>
    </row>
    <row r="561" spans="1:12">
      <c r="A561" s="112">
        <v>550</v>
      </c>
      <c r="B561" s="134" t="str">
        <f t="shared" ca="1" si="24"/>
        <v/>
      </c>
      <c r="C561" s="109" t="str">
        <f t="shared" ca="1" si="25"/>
        <v/>
      </c>
      <c r="D561" s="101" t="str">
        <f ca="1">IF(ISERROR(OFFSET('HARGA SATUAN'!$D$6,MATCH(C561,'HARGA SATUAN'!$C$7:$C$1492,0),0)),"",OFFSET('HARGA SATUAN'!$D$6,MATCH(C561,'HARGA SATUAN'!$C$7:$C$1492,0),0))</f>
        <v/>
      </c>
      <c r="E561" s="101">
        <f ca="1">IF(B561="+","Unit",IF(ISERROR(OFFSET('HARGA SATUAN'!$E$6,MATCH(C561,'HARGA SATUAN'!$C$7:$C$1492,0),0)),"",OFFSET('HARGA SATUAN'!$E$6,MATCH(C561,'HARGA SATUAN'!$C$7:$C$1492,0),0)))</f>
        <v>0</v>
      </c>
      <c r="F561" s="138" t="str">
        <f t="shared" ca="1" si="26"/>
        <v/>
      </c>
      <c r="G561" s="41">
        <f ca="1">IF(ISERROR(OFFSET('HARGA SATUAN'!$I$6,MATCH(C561,'HARGA SATUAN'!$C$7:$C$1492,0),0)),"",OFFSET('HARGA SATUAN'!$I$6,MATCH(C561,'HARGA SATUAN'!$C$7:$C$1492,0),0))</f>
        <v>0</v>
      </c>
      <c r="H561" s="136" t="str">
        <f ca="1">IF(B561="","",#REF!)</f>
        <v/>
      </c>
      <c r="I561" s="136" t="str">
        <f ca="1">IF(B561="","",#REF!)</f>
        <v/>
      </c>
      <c r="J561" s="136" t="str">
        <f ca="1">IF(B561="","",#REF!)</f>
        <v/>
      </c>
      <c r="K561" s="136" t="str">
        <f ca="1">IF(B561="","",#REF!)</f>
        <v/>
      </c>
      <c r="L561" s="136" t="str">
        <f ca="1">IF(C561="","",#REF!)</f>
        <v/>
      </c>
    </row>
    <row r="562" spans="1:12">
      <c r="A562" s="112">
        <v>551</v>
      </c>
      <c r="B562" s="134" t="str">
        <f t="shared" ca="1" si="24"/>
        <v/>
      </c>
      <c r="C562" s="109" t="str">
        <f t="shared" ca="1" si="25"/>
        <v/>
      </c>
      <c r="D562" s="101" t="str">
        <f ca="1">IF(ISERROR(OFFSET('HARGA SATUAN'!$D$6,MATCH(C562,'HARGA SATUAN'!$C$7:$C$1492,0),0)),"",OFFSET('HARGA SATUAN'!$D$6,MATCH(C562,'HARGA SATUAN'!$C$7:$C$1492,0),0))</f>
        <v/>
      </c>
      <c r="E562" s="101">
        <f ca="1">IF(B562="+","Unit",IF(ISERROR(OFFSET('HARGA SATUAN'!$E$6,MATCH(C562,'HARGA SATUAN'!$C$7:$C$1492,0),0)),"",OFFSET('HARGA SATUAN'!$E$6,MATCH(C562,'HARGA SATUAN'!$C$7:$C$1492,0),0)))</f>
        <v>0</v>
      </c>
      <c r="F562" s="138" t="str">
        <f t="shared" ca="1" si="26"/>
        <v/>
      </c>
      <c r="G562" s="41">
        <f ca="1">IF(ISERROR(OFFSET('HARGA SATUAN'!$I$6,MATCH(C562,'HARGA SATUAN'!$C$7:$C$1492,0),0)),"",OFFSET('HARGA SATUAN'!$I$6,MATCH(C562,'HARGA SATUAN'!$C$7:$C$1492,0),0))</f>
        <v>0</v>
      </c>
      <c r="H562" s="136" t="str">
        <f ca="1">IF(B562="","",#REF!)</f>
        <v/>
      </c>
      <c r="I562" s="136" t="str">
        <f ca="1">IF(B562="","",#REF!)</f>
        <v/>
      </c>
      <c r="J562" s="136" t="str">
        <f ca="1">IF(B562="","",#REF!)</f>
        <v/>
      </c>
      <c r="K562" s="136" t="str">
        <f ca="1">IF(B562="","",#REF!)</f>
        <v/>
      </c>
      <c r="L562" s="136" t="str">
        <f ca="1">IF(C562="","",#REF!)</f>
        <v/>
      </c>
    </row>
    <row r="563" spans="1:12">
      <c r="A563" s="112">
        <v>552</v>
      </c>
      <c r="B563" s="134" t="str">
        <f t="shared" ca="1" si="24"/>
        <v/>
      </c>
      <c r="C563" s="109" t="str">
        <f t="shared" ca="1" si="25"/>
        <v/>
      </c>
      <c r="D563" s="101" t="str">
        <f ca="1">IF(ISERROR(OFFSET('HARGA SATUAN'!$D$6,MATCH(C563,'HARGA SATUAN'!$C$7:$C$1492,0),0)),"",OFFSET('HARGA SATUAN'!$D$6,MATCH(C563,'HARGA SATUAN'!$C$7:$C$1492,0),0))</f>
        <v/>
      </c>
      <c r="E563" s="101">
        <f ca="1">IF(B563="+","Unit",IF(ISERROR(OFFSET('HARGA SATUAN'!$E$6,MATCH(C563,'HARGA SATUAN'!$C$7:$C$1492,0),0)),"",OFFSET('HARGA SATUAN'!$E$6,MATCH(C563,'HARGA SATUAN'!$C$7:$C$1492,0),0)))</f>
        <v>0</v>
      </c>
      <c r="F563" s="138" t="str">
        <f t="shared" ca="1" si="26"/>
        <v/>
      </c>
      <c r="G563" s="41">
        <f ca="1">IF(ISERROR(OFFSET('HARGA SATUAN'!$I$6,MATCH(C563,'HARGA SATUAN'!$C$7:$C$1492,0),0)),"",OFFSET('HARGA SATUAN'!$I$6,MATCH(C563,'HARGA SATUAN'!$C$7:$C$1492,0),0))</f>
        <v>0</v>
      </c>
      <c r="H563" s="136" t="str">
        <f ca="1">IF(B563="","",#REF!)</f>
        <v/>
      </c>
      <c r="I563" s="136" t="str">
        <f ca="1">IF(B563="","",#REF!)</f>
        <v/>
      </c>
      <c r="J563" s="136" t="str">
        <f ca="1">IF(B563="","",#REF!)</f>
        <v/>
      </c>
      <c r="K563" s="136" t="str">
        <f ca="1">IF(B563="","",#REF!)</f>
        <v/>
      </c>
      <c r="L563" s="136" t="str">
        <f ca="1">IF(C563="","",#REF!)</f>
        <v/>
      </c>
    </row>
    <row r="564" spans="1:12">
      <c r="A564" s="112">
        <v>553</v>
      </c>
      <c r="B564" s="134" t="str">
        <f t="shared" ca="1" si="24"/>
        <v/>
      </c>
      <c r="C564" s="109" t="str">
        <f t="shared" ca="1" si="25"/>
        <v/>
      </c>
      <c r="D564" s="101" t="str">
        <f ca="1">IF(ISERROR(OFFSET('HARGA SATUAN'!$D$6,MATCH(C564,'HARGA SATUAN'!$C$7:$C$1492,0),0)),"",OFFSET('HARGA SATUAN'!$D$6,MATCH(C564,'HARGA SATUAN'!$C$7:$C$1492,0),0))</f>
        <v/>
      </c>
      <c r="E564" s="101">
        <f ca="1">IF(B564="+","Unit",IF(ISERROR(OFFSET('HARGA SATUAN'!$E$6,MATCH(C564,'HARGA SATUAN'!$C$7:$C$1492,0),0)),"",OFFSET('HARGA SATUAN'!$E$6,MATCH(C564,'HARGA SATUAN'!$C$7:$C$1492,0),0)))</f>
        <v>0</v>
      </c>
      <c r="F564" s="138" t="str">
        <f t="shared" ca="1" si="26"/>
        <v/>
      </c>
      <c r="G564" s="41">
        <f ca="1">IF(ISERROR(OFFSET('HARGA SATUAN'!$I$6,MATCH(C564,'HARGA SATUAN'!$C$7:$C$1492,0),0)),"",OFFSET('HARGA SATUAN'!$I$6,MATCH(C564,'HARGA SATUAN'!$C$7:$C$1492,0),0))</f>
        <v>0</v>
      </c>
      <c r="H564" s="136" t="str">
        <f ca="1">IF(B564="","",#REF!)</f>
        <v/>
      </c>
      <c r="I564" s="136" t="str">
        <f ca="1">IF(B564="","",#REF!)</f>
        <v/>
      </c>
      <c r="J564" s="136" t="str">
        <f ca="1">IF(B564="","",#REF!)</f>
        <v/>
      </c>
      <c r="K564" s="136" t="str">
        <f ca="1">IF(B564="","",#REF!)</f>
        <v/>
      </c>
      <c r="L564" s="136" t="str">
        <f ca="1">IF(C564="","",#REF!)</f>
        <v/>
      </c>
    </row>
    <row r="565" spans="1:12">
      <c r="A565" s="112">
        <v>554</v>
      </c>
      <c r="B565" s="134" t="str">
        <f t="shared" ca="1" si="24"/>
        <v/>
      </c>
      <c r="C565" s="109" t="str">
        <f t="shared" ca="1" si="25"/>
        <v/>
      </c>
      <c r="D565" s="101" t="str">
        <f ca="1">IF(ISERROR(OFFSET('HARGA SATUAN'!$D$6,MATCH(C565,'HARGA SATUAN'!$C$7:$C$1492,0),0)),"",OFFSET('HARGA SATUAN'!$D$6,MATCH(C565,'HARGA SATUAN'!$C$7:$C$1492,0),0))</f>
        <v/>
      </c>
      <c r="E565" s="101">
        <f ca="1">IF(B565="+","Unit",IF(ISERROR(OFFSET('HARGA SATUAN'!$E$6,MATCH(C565,'HARGA SATUAN'!$C$7:$C$1492,0),0)),"",OFFSET('HARGA SATUAN'!$E$6,MATCH(C565,'HARGA SATUAN'!$C$7:$C$1492,0),0)))</f>
        <v>0</v>
      </c>
      <c r="F565" s="138" t="str">
        <f t="shared" ca="1" si="26"/>
        <v/>
      </c>
      <c r="G565" s="41">
        <f ca="1">IF(ISERROR(OFFSET('HARGA SATUAN'!$I$6,MATCH(C565,'HARGA SATUAN'!$C$7:$C$1492,0),0)),"",OFFSET('HARGA SATUAN'!$I$6,MATCH(C565,'HARGA SATUAN'!$C$7:$C$1492,0),0))</f>
        <v>0</v>
      </c>
      <c r="H565" s="136" t="str">
        <f ca="1">IF(B565="","",#REF!)</f>
        <v/>
      </c>
      <c r="I565" s="136" t="str">
        <f ca="1">IF(B565="","",#REF!)</f>
        <v/>
      </c>
      <c r="J565" s="136" t="str">
        <f ca="1">IF(B565="","",#REF!)</f>
        <v/>
      </c>
      <c r="K565" s="136" t="str">
        <f ca="1">IF(B565="","",#REF!)</f>
        <v/>
      </c>
      <c r="L565" s="136" t="str">
        <f ca="1">IF(C565="","",#REF!)</f>
        <v/>
      </c>
    </row>
    <row r="566" spans="1:12">
      <c r="A566" s="112">
        <v>555</v>
      </c>
      <c r="B566" s="134" t="str">
        <f t="shared" ca="1" si="24"/>
        <v/>
      </c>
      <c r="C566" s="109" t="str">
        <f t="shared" ca="1" si="25"/>
        <v/>
      </c>
      <c r="D566" s="101" t="str">
        <f ca="1">IF(ISERROR(OFFSET('HARGA SATUAN'!$D$6,MATCH(C566,'HARGA SATUAN'!$C$7:$C$1492,0),0)),"",OFFSET('HARGA SATUAN'!$D$6,MATCH(C566,'HARGA SATUAN'!$C$7:$C$1492,0),0))</f>
        <v/>
      </c>
      <c r="E566" s="101">
        <f ca="1">IF(B566="+","Unit",IF(ISERROR(OFFSET('HARGA SATUAN'!$E$6,MATCH(C566,'HARGA SATUAN'!$C$7:$C$1492,0),0)),"",OFFSET('HARGA SATUAN'!$E$6,MATCH(C566,'HARGA SATUAN'!$C$7:$C$1492,0),0)))</f>
        <v>0</v>
      </c>
      <c r="F566" s="138" t="str">
        <f t="shared" ca="1" si="26"/>
        <v/>
      </c>
      <c r="G566" s="41">
        <f ca="1">IF(ISERROR(OFFSET('HARGA SATUAN'!$I$6,MATCH(C566,'HARGA SATUAN'!$C$7:$C$1492,0),0)),"",OFFSET('HARGA SATUAN'!$I$6,MATCH(C566,'HARGA SATUAN'!$C$7:$C$1492,0),0))</f>
        <v>0</v>
      </c>
      <c r="H566" s="136" t="str">
        <f ca="1">IF(B566="","",#REF!)</f>
        <v/>
      </c>
      <c r="I566" s="136" t="str">
        <f ca="1">IF(B566="","",#REF!)</f>
        <v/>
      </c>
      <c r="J566" s="136" t="str">
        <f ca="1">IF(B566="","",#REF!)</f>
        <v/>
      </c>
      <c r="K566" s="136" t="str">
        <f ca="1">IF(B566="","",#REF!)</f>
        <v/>
      </c>
      <c r="L566" s="136" t="str">
        <f ca="1">IF(C566="","",#REF!)</f>
        <v/>
      </c>
    </row>
    <row r="567" spans="1:12">
      <c r="A567" s="112">
        <v>556</v>
      </c>
      <c r="B567" s="134" t="str">
        <f t="shared" ca="1" si="24"/>
        <v/>
      </c>
      <c r="C567" s="109" t="str">
        <f t="shared" ca="1" si="25"/>
        <v/>
      </c>
      <c r="D567" s="101" t="str">
        <f ca="1">IF(ISERROR(OFFSET('HARGA SATUAN'!$D$6,MATCH(C567,'HARGA SATUAN'!$C$7:$C$1492,0),0)),"",OFFSET('HARGA SATUAN'!$D$6,MATCH(C567,'HARGA SATUAN'!$C$7:$C$1492,0),0))</f>
        <v/>
      </c>
      <c r="E567" s="101">
        <f ca="1">IF(B567="+","Unit",IF(ISERROR(OFFSET('HARGA SATUAN'!$E$6,MATCH(C567,'HARGA SATUAN'!$C$7:$C$1492,0),0)),"",OFFSET('HARGA SATUAN'!$E$6,MATCH(C567,'HARGA SATUAN'!$C$7:$C$1492,0),0)))</f>
        <v>0</v>
      </c>
      <c r="F567" s="138" t="str">
        <f t="shared" ca="1" si="26"/>
        <v/>
      </c>
      <c r="G567" s="41">
        <f ca="1">IF(ISERROR(OFFSET('HARGA SATUAN'!$I$6,MATCH(C567,'HARGA SATUAN'!$C$7:$C$1492,0),0)),"",OFFSET('HARGA SATUAN'!$I$6,MATCH(C567,'HARGA SATUAN'!$C$7:$C$1492,0),0))</f>
        <v>0</v>
      </c>
      <c r="H567" s="136" t="str">
        <f ca="1">IF(B567="","",#REF!)</f>
        <v/>
      </c>
      <c r="I567" s="136" t="str">
        <f ca="1">IF(B567="","",#REF!)</f>
        <v/>
      </c>
      <c r="J567" s="136" t="str">
        <f ca="1">IF(B567="","",#REF!)</f>
        <v/>
      </c>
      <c r="K567" s="136" t="str">
        <f ca="1">IF(B567="","",#REF!)</f>
        <v/>
      </c>
      <c r="L567" s="136" t="str">
        <f ca="1">IF(C567="","",#REF!)</f>
        <v/>
      </c>
    </row>
    <row r="568" spans="1:12">
      <c r="A568" s="112">
        <v>557</v>
      </c>
      <c r="B568" s="134" t="str">
        <f t="shared" ca="1" si="24"/>
        <v/>
      </c>
      <c r="C568" s="109" t="str">
        <f t="shared" ca="1" si="25"/>
        <v/>
      </c>
      <c r="D568" s="101" t="str">
        <f ca="1">IF(ISERROR(OFFSET('HARGA SATUAN'!$D$6,MATCH(C568,'HARGA SATUAN'!$C$7:$C$1492,0),0)),"",OFFSET('HARGA SATUAN'!$D$6,MATCH(C568,'HARGA SATUAN'!$C$7:$C$1492,0),0))</f>
        <v/>
      </c>
      <c r="E568" s="101">
        <f ca="1">IF(B568="+","Unit",IF(ISERROR(OFFSET('HARGA SATUAN'!$E$6,MATCH(C568,'HARGA SATUAN'!$C$7:$C$1492,0),0)),"",OFFSET('HARGA SATUAN'!$E$6,MATCH(C568,'HARGA SATUAN'!$C$7:$C$1492,0),0)))</f>
        <v>0</v>
      </c>
      <c r="F568" s="138" t="str">
        <f t="shared" ca="1" si="26"/>
        <v/>
      </c>
      <c r="G568" s="41">
        <f ca="1">IF(ISERROR(OFFSET('HARGA SATUAN'!$I$6,MATCH(C568,'HARGA SATUAN'!$C$7:$C$1492,0),0)),"",OFFSET('HARGA SATUAN'!$I$6,MATCH(C568,'HARGA SATUAN'!$C$7:$C$1492,0),0))</f>
        <v>0</v>
      </c>
      <c r="H568" s="136" t="str">
        <f ca="1">IF(B568="","",#REF!)</f>
        <v/>
      </c>
      <c r="I568" s="136" t="str">
        <f ca="1">IF(B568="","",#REF!)</f>
        <v/>
      </c>
      <c r="J568" s="136" t="str">
        <f ca="1">IF(B568="","",#REF!)</f>
        <v/>
      </c>
      <c r="K568" s="136" t="str">
        <f ca="1">IF(B568="","",#REF!)</f>
        <v/>
      </c>
      <c r="L568" s="136" t="str">
        <f ca="1">IF(C568="","",#REF!)</f>
        <v/>
      </c>
    </row>
    <row r="569" spans="1:12">
      <c r="A569" s="112">
        <v>558</v>
      </c>
      <c r="B569" s="134" t="str">
        <f t="shared" ca="1" si="24"/>
        <v/>
      </c>
      <c r="C569" s="109" t="str">
        <f t="shared" ca="1" si="25"/>
        <v/>
      </c>
      <c r="D569" s="101" t="str">
        <f ca="1">IF(ISERROR(OFFSET('HARGA SATUAN'!$D$6,MATCH(C569,'HARGA SATUAN'!$C$7:$C$1492,0),0)),"",OFFSET('HARGA SATUAN'!$D$6,MATCH(C569,'HARGA SATUAN'!$C$7:$C$1492,0),0))</f>
        <v/>
      </c>
      <c r="E569" s="101">
        <f ca="1">IF(B569="+","Unit",IF(ISERROR(OFFSET('HARGA SATUAN'!$E$6,MATCH(C569,'HARGA SATUAN'!$C$7:$C$1492,0),0)),"",OFFSET('HARGA SATUAN'!$E$6,MATCH(C569,'HARGA SATUAN'!$C$7:$C$1492,0),0)))</f>
        <v>0</v>
      </c>
      <c r="F569" s="138" t="str">
        <f t="shared" ca="1" si="26"/>
        <v/>
      </c>
      <c r="G569" s="41">
        <f ca="1">IF(ISERROR(OFFSET('HARGA SATUAN'!$I$6,MATCH(C569,'HARGA SATUAN'!$C$7:$C$1492,0),0)),"",OFFSET('HARGA SATUAN'!$I$6,MATCH(C569,'HARGA SATUAN'!$C$7:$C$1492,0),0))</f>
        <v>0</v>
      </c>
      <c r="H569" s="136" t="str">
        <f ca="1">IF(B569="","",#REF!)</f>
        <v/>
      </c>
      <c r="I569" s="136" t="str">
        <f ca="1">IF(B569="","",#REF!)</f>
        <v/>
      </c>
      <c r="J569" s="136" t="str">
        <f ca="1">IF(B569="","",#REF!)</f>
        <v/>
      </c>
      <c r="K569" s="136" t="str">
        <f ca="1">IF(B569="","",#REF!)</f>
        <v/>
      </c>
      <c r="L569" s="136" t="str">
        <f ca="1">IF(C569="","",#REF!)</f>
        <v/>
      </c>
    </row>
    <row r="570" spans="1:12">
      <c r="A570" s="112">
        <v>559</v>
      </c>
      <c r="B570" s="134" t="str">
        <f t="shared" ca="1" si="24"/>
        <v/>
      </c>
      <c r="C570" s="109" t="str">
        <f t="shared" ca="1" si="25"/>
        <v/>
      </c>
      <c r="D570" s="101" t="str">
        <f ca="1">IF(ISERROR(OFFSET('HARGA SATUAN'!$D$6,MATCH(C570,'HARGA SATUAN'!$C$7:$C$1492,0),0)),"",OFFSET('HARGA SATUAN'!$D$6,MATCH(C570,'HARGA SATUAN'!$C$7:$C$1492,0),0))</f>
        <v/>
      </c>
      <c r="E570" s="101">
        <f ca="1">IF(B570="+","Unit",IF(ISERROR(OFFSET('HARGA SATUAN'!$E$6,MATCH(C570,'HARGA SATUAN'!$C$7:$C$1492,0),0)),"",OFFSET('HARGA SATUAN'!$E$6,MATCH(C570,'HARGA SATUAN'!$C$7:$C$1492,0),0)))</f>
        <v>0</v>
      </c>
      <c r="F570" s="138" t="str">
        <f t="shared" ca="1" si="26"/>
        <v/>
      </c>
      <c r="G570" s="41">
        <f ca="1">IF(ISERROR(OFFSET('HARGA SATUAN'!$I$6,MATCH(C570,'HARGA SATUAN'!$C$7:$C$1492,0),0)),"",OFFSET('HARGA SATUAN'!$I$6,MATCH(C570,'HARGA SATUAN'!$C$7:$C$1492,0),0))</f>
        <v>0</v>
      </c>
      <c r="H570" s="136" t="str">
        <f ca="1">IF(B570="","",#REF!)</f>
        <v/>
      </c>
      <c r="I570" s="136" t="str">
        <f ca="1">IF(B570="","",#REF!)</f>
        <v/>
      </c>
      <c r="J570" s="136" t="str">
        <f ca="1">IF(B570="","",#REF!)</f>
        <v/>
      </c>
      <c r="K570" s="136" t="str">
        <f ca="1">IF(B570="","",#REF!)</f>
        <v/>
      </c>
      <c r="L570" s="136" t="str">
        <f ca="1">IF(C570="","",#REF!)</f>
        <v/>
      </c>
    </row>
    <row r="571" spans="1:12">
      <c r="A571" s="112">
        <v>560</v>
      </c>
      <c r="B571" s="134" t="str">
        <f t="shared" ca="1" si="24"/>
        <v/>
      </c>
      <c r="C571" s="109" t="str">
        <f t="shared" ca="1" si="25"/>
        <v/>
      </c>
      <c r="D571" s="101" t="str">
        <f ca="1">IF(ISERROR(OFFSET('HARGA SATUAN'!$D$6,MATCH(C571,'HARGA SATUAN'!$C$7:$C$1492,0),0)),"",OFFSET('HARGA SATUAN'!$D$6,MATCH(C571,'HARGA SATUAN'!$C$7:$C$1492,0),0))</f>
        <v/>
      </c>
      <c r="E571" s="101">
        <f ca="1">IF(B571="+","Unit",IF(ISERROR(OFFSET('HARGA SATUAN'!$E$6,MATCH(C571,'HARGA SATUAN'!$C$7:$C$1492,0),0)),"",OFFSET('HARGA SATUAN'!$E$6,MATCH(C571,'HARGA SATUAN'!$C$7:$C$1492,0),0)))</f>
        <v>0</v>
      </c>
      <c r="F571" s="138" t="str">
        <f t="shared" ca="1" si="26"/>
        <v/>
      </c>
      <c r="G571" s="41">
        <f ca="1">IF(ISERROR(OFFSET('HARGA SATUAN'!$I$6,MATCH(C571,'HARGA SATUAN'!$C$7:$C$1492,0),0)),"",OFFSET('HARGA SATUAN'!$I$6,MATCH(C571,'HARGA SATUAN'!$C$7:$C$1492,0),0))</f>
        <v>0</v>
      </c>
      <c r="H571" s="136" t="str">
        <f ca="1">IF(B571="","",#REF!)</f>
        <v/>
      </c>
      <c r="I571" s="136" t="str">
        <f ca="1">IF(B571="","",#REF!)</f>
        <v/>
      </c>
      <c r="J571" s="136" t="str">
        <f ca="1">IF(B571="","",#REF!)</f>
        <v/>
      </c>
      <c r="K571" s="136" t="str">
        <f ca="1">IF(B571="","",#REF!)</f>
        <v/>
      </c>
      <c r="L571" s="136" t="str">
        <f ca="1">IF(C571="","",#REF!)</f>
        <v/>
      </c>
    </row>
    <row r="572" spans="1:12">
      <c r="A572" s="112">
        <v>561</v>
      </c>
      <c r="B572" s="134" t="str">
        <f t="shared" ca="1" si="24"/>
        <v/>
      </c>
      <c r="C572" s="109" t="str">
        <f t="shared" ca="1" si="25"/>
        <v/>
      </c>
      <c r="D572" s="101" t="str">
        <f ca="1">IF(ISERROR(OFFSET('HARGA SATUAN'!$D$6,MATCH(C572,'HARGA SATUAN'!$C$7:$C$1492,0),0)),"",OFFSET('HARGA SATUAN'!$D$6,MATCH(C572,'HARGA SATUAN'!$C$7:$C$1492,0),0))</f>
        <v/>
      </c>
      <c r="E572" s="101">
        <f ca="1">IF(B572="+","Unit",IF(ISERROR(OFFSET('HARGA SATUAN'!$E$6,MATCH(C572,'HARGA SATUAN'!$C$7:$C$1492,0),0)),"",OFFSET('HARGA SATUAN'!$E$6,MATCH(C572,'HARGA SATUAN'!$C$7:$C$1492,0),0)))</f>
        <v>0</v>
      </c>
      <c r="F572" s="138" t="str">
        <f t="shared" ca="1" si="26"/>
        <v/>
      </c>
      <c r="G572" s="41">
        <f ca="1">IF(ISERROR(OFFSET('HARGA SATUAN'!$I$6,MATCH(C572,'HARGA SATUAN'!$C$7:$C$1492,0),0)),"",OFFSET('HARGA SATUAN'!$I$6,MATCH(C572,'HARGA SATUAN'!$C$7:$C$1492,0),0))</f>
        <v>0</v>
      </c>
      <c r="H572" s="136" t="str">
        <f ca="1">IF(B572="","",#REF!)</f>
        <v/>
      </c>
      <c r="I572" s="136" t="str">
        <f ca="1">IF(B572="","",#REF!)</f>
        <v/>
      </c>
      <c r="J572" s="136" t="str">
        <f ca="1">IF(B572="","",#REF!)</f>
        <v/>
      </c>
      <c r="K572" s="136" t="str">
        <f ca="1">IF(B572="","",#REF!)</f>
        <v/>
      </c>
      <c r="L572" s="136" t="str">
        <f ca="1">IF(C572="","",#REF!)</f>
        <v/>
      </c>
    </row>
    <row r="573" spans="1:12">
      <c r="A573" s="112">
        <v>562</v>
      </c>
      <c r="B573" s="134" t="str">
        <f t="shared" ca="1" si="24"/>
        <v/>
      </c>
      <c r="C573" s="109" t="str">
        <f t="shared" ca="1" si="25"/>
        <v/>
      </c>
      <c r="D573" s="101" t="str">
        <f ca="1">IF(ISERROR(OFFSET('HARGA SATUAN'!$D$6,MATCH(C573,'HARGA SATUAN'!$C$7:$C$1492,0),0)),"",OFFSET('HARGA SATUAN'!$D$6,MATCH(C573,'HARGA SATUAN'!$C$7:$C$1492,0),0))</f>
        <v/>
      </c>
      <c r="E573" s="101">
        <f ca="1">IF(B573="+","Unit",IF(ISERROR(OFFSET('HARGA SATUAN'!$E$6,MATCH(C573,'HARGA SATUAN'!$C$7:$C$1492,0),0)),"",OFFSET('HARGA SATUAN'!$E$6,MATCH(C573,'HARGA SATUAN'!$C$7:$C$1492,0),0)))</f>
        <v>0</v>
      </c>
      <c r="F573" s="138" t="str">
        <f t="shared" ca="1" si="26"/>
        <v/>
      </c>
      <c r="G573" s="41">
        <f ca="1">IF(ISERROR(OFFSET('HARGA SATUAN'!$I$6,MATCH(C573,'HARGA SATUAN'!$C$7:$C$1492,0),0)),"",OFFSET('HARGA SATUAN'!$I$6,MATCH(C573,'HARGA SATUAN'!$C$7:$C$1492,0),0))</f>
        <v>0</v>
      </c>
      <c r="H573" s="136" t="str">
        <f ca="1">IF(B573="","",#REF!)</f>
        <v/>
      </c>
      <c r="I573" s="136" t="str">
        <f ca="1">IF(B573="","",#REF!)</f>
        <v/>
      </c>
      <c r="J573" s="136" t="str">
        <f ca="1">IF(B573="","",#REF!)</f>
        <v/>
      </c>
      <c r="K573" s="136" t="str">
        <f ca="1">IF(B573="","",#REF!)</f>
        <v/>
      </c>
      <c r="L573" s="136" t="str">
        <f ca="1">IF(C573="","",#REF!)</f>
        <v/>
      </c>
    </row>
    <row r="574" spans="1:12">
      <c r="A574" s="112">
        <v>563</v>
      </c>
      <c r="B574" s="134" t="str">
        <f t="shared" ca="1" si="24"/>
        <v/>
      </c>
      <c r="C574" s="109" t="str">
        <f t="shared" ca="1" si="25"/>
        <v/>
      </c>
      <c r="D574" s="101" t="str">
        <f ca="1">IF(ISERROR(OFFSET('HARGA SATUAN'!$D$6,MATCH(C574,'HARGA SATUAN'!$C$7:$C$1492,0),0)),"",OFFSET('HARGA SATUAN'!$D$6,MATCH(C574,'HARGA SATUAN'!$C$7:$C$1492,0),0))</f>
        <v/>
      </c>
      <c r="E574" s="101">
        <f ca="1">IF(B574="+","Unit",IF(ISERROR(OFFSET('HARGA SATUAN'!$E$6,MATCH(C574,'HARGA SATUAN'!$C$7:$C$1492,0),0)),"",OFFSET('HARGA SATUAN'!$E$6,MATCH(C574,'HARGA SATUAN'!$C$7:$C$1492,0),0)))</f>
        <v>0</v>
      </c>
      <c r="F574" s="138" t="str">
        <f t="shared" ca="1" si="26"/>
        <v/>
      </c>
      <c r="G574" s="41">
        <f ca="1">IF(ISERROR(OFFSET('HARGA SATUAN'!$I$6,MATCH(C574,'HARGA SATUAN'!$C$7:$C$1492,0),0)),"",OFFSET('HARGA SATUAN'!$I$6,MATCH(C574,'HARGA SATUAN'!$C$7:$C$1492,0),0))</f>
        <v>0</v>
      </c>
      <c r="H574" s="136" t="str">
        <f ca="1">IF(B574="","",#REF!)</f>
        <v/>
      </c>
      <c r="I574" s="136" t="str">
        <f ca="1">IF(B574="","",#REF!)</f>
        <v/>
      </c>
      <c r="J574" s="136" t="str">
        <f ca="1">IF(B574="","",#REF!)</f>
        <v/>
      </c>
      <c r="K574" s="136" t="str">
        <f ca="1">IF(B574="","",#REF!)</f>
        <v/>
      </c>
      <c r="L574" s="136" t="str">
        <f ca="1">IF(C574="","",#REF!)</f>
        <v/>
      </c>
    </row>
    <row r="575" spans="1:12">
      <c r="A575" s="112">
        <v>564</v>
      </c>
      <c r="B575" s="134" t="str">
        <f t="shared" ca="1" si="24"/>
        <v/>
      </c>
      <c r="C575" s="109" t="str">
        <f t="shared" ca="1" si="25"/>
        <v/>
      </c>
      <c r="D575" s="101" t="str">
        <f ca="1">IF(ISERROR(OFFSET('HARGA SATUAN'!$D$6,MATCH(C575,'HARGA SATUAN'!$C$7:$C$1492,0),0)),"",OFFSET('HARGA SATUAN'!$D$6,MATCH(C575,'HARGA SATUAN'!$C$7:$C$1492,0),0))</f>
        <v/>
      </c>
      <c r="E575" s="101">
        <f ca="1">IF(B575="+","Unit",IF(ISERROR(OFFSET('HARGA SATUAN'!$E$6,MATCH(C575,'HARGA SATUAN'!$C$7:$C$1492,0),0)),"",OFFSET('HARGA SATUAN'!$E$6,MATCH(C575,'HARGA SATUAN'!$C$7:$C$1492,0),0)))</f>
        <v>0</v>
      </c>
      <c r="F575" s="138" t="str">
        <f t="shared" ca="1" si="26"/>
        <v/>
      </c>
      <c r="G575" s="41">
        <f ca="1">IF(ISERROR(OFFSET('HARGA SATUAN'!$I$6,MATCH(C575,'HARGA SATUAN'!$C$7:$C$1492,0),0)),"",OFFSET('HARGA SATUAN'!$I$6,MATCH(C575,'HARGA SATUAN'!$C$7:$C$1492,0),0))</f>
        <v>0</v>
      </c>
      <c r="H575" s="136" t="str">
        <f ca="1">IF(B575="","",#REF!)</f>
        <v/>
      </c>
      <c r="I575" s="136" t="str">
        <f ca="1">IF(B575="","",#REF!)</f>
        <v/>
      </c>
      <c r="J575" s="136" t="str">
        <f ca="1">IF(B575="","",#REF!)</f>
        <v/>
      </c>
      <c r="K575" s="136" t="str">
        <f ca="1">IF(B575="","",#REF!)</f>
        <v/>
      </c>
      <c r="L575" s="136" t="str">
        <f ca="1">IF(C575="","",#REF!)</f>
        <v/>
      </c>
    </row>
    <row r="576" spans="1:12">
      <c r="A576" s="112">
        <v>565</v>
      </c>
      <c r="B576" s="134" t="str">
        <f t="shared" ca="1" si="24"/>
        <v/>
      </c>
      <c r="C576" s="109" t="str">
        <f t="shared" ca="1" si="25"/>
        <v/>
      </c>
      <c r="D576" s="101" t="str">
        <f ca="1">IF(ISERROR(OFFSET('HARGA SATUAN'!$D$6,MATCH(C576,'HARGA SATUAN'!$C$7:$C$1492,0),0)),"",OFFSET('HARGA SATUAN'!$D$6,MATCH(C576,'HARGA SATUAN'!$C$7:$C$1492,0),0))</f>
        <v/>
      </c>
      <c r="E576" s="101">
        <f ca="1">IF(B576="+","Unit",IF(ISERROR(OFFSET('HARGA SATUAN'!$E$6,MATCH(C576,'HARGA SATUAN'!$C$7:$C$1492,0),0)),"",OFFSET('HARGA SATUAN'!$E$6,MATCH(C576,'HARGA SATUAN'!$C$7:$C$1492,0),0)))</f>
        <v>0</v>
      </c>
      <c r="F576" s="138" t="str">
        <f t="shared" ca="1" si="26"/>
        <v/>
      </c>
      <c r="G576" s="41">
        <f ca="1">IF(ISERROR(OFFSET('HARGA SATUAN'!$I$6,MATCH(C576,'HARGA SATUAN'!$C$7:$C$1492,0),0)),"",OFFSET('HARGA SATUAN'!$I$6,MATCH(C576,'HARGA SATUAN'!$C$7:$C$1492,0),0))</f>
        <v>0</v>
      </c>
      <c r="H576" s="136" t="str">
        <f ca="1">IF(B576="","",#REF!)</f>
        <v/>
      </c>
      <c r="I576" s="136" t="str">
        <f ca="1">IF(B576="","",#REF!)</f>
        <v/>
      </c>
      <c r="J576" s="136" t="str">
        <f ca="1">IF(B576="","",#REF!)</f>
        <v/>
      </c>
      <c r="K576" s="136" t="str">
        <f ca="1">IF(B576="","",#REF!)</f>
        <v/>
      </c>
      <c r="L576" s="136" t="str">
        <f ca="1">IF(C576="","",#REF!)</f>
        <v/>
      </c>
    </row>
    <row r="577" spans="1:12">
      <c r="A577" s="112">
        <v>566</v>
      </c>
      <c r="B577" s="134" t="str">
        <f t="shared" ca="1" si="24"/>
        <v/>
      </c>
      <c r="C577" s="109" t="str">
        <f t="shared" ca="1" si="25"/>
        <v/>
      </c>
      <c r="D577" s="101" t="str">
        <f ca="1">IF(ISERROR(OFFSET('HARGA SATUAN'!$D$6,MATCH(C577,'HARGA SATUAN'!$C$7:$C$1492,0),0)),"",OFFSET('HARGA SATUAN'!$D$6,MATCH(C577,'HARGA SATUAN'!$C$7:$C$1492,0),0))</f>
        <v/>
      </c>
      <c r="E577" s="101">
        <f ca="1">IF(B577="+","Unit",IF(ISERROR(OFFSET('HARGA SATUAN'!$E$6,MATCH(C577,'HARGA SATUAN'!$C$7:$C$1492,0),0)),"",OFFSET('HARGA SATUAN'!$E$6,MATCH(C577,'HARGA SATUAN'!$C$7:$C$1492,0),0)))</f>
        <v>0</v>
      </c>
      <c r="F577" s="138" t="str">
        <f t="shared" ca="1" si="26"/>
        <v/>
      </c>
      <c r="G577" s="41">
        <f ca="1">IF(ISERROR(OFFSET('HARGA SATUAN'!$I$6,MATCH(C577,'HARGA SATUAN'!$C$7:$C$1492,0),0)),"",OFFSET('HARGA SATUAN'!$I$6,MATCH(C577,'HARGA SATUAN'!$C$7:$C$1492,0),0))</f>
        <v>0</v>
      </c>
      <c r="H577" s="136" t="str">
        <f ca="1">IF(B577="","",#REF!)</f>
        <v/>
      </c>
      <c r="I577" s="136" t="str">
        <f ca="1">IF(B577="","",#REF!)</f>
        <v/>
      </c>
      <c r="J577" s="136" t="str">
        <f ca="1">IF(B577="","",#REF!)</f>
        <v/>
      </c>
      <c r="K577" s="136" t="str">
        <f ca="1">IF(B577="","",#REF!)</f>
        <v/>
      </c>
      <c r="L577" s="136" t="str">
        <f ca="1">IF(C577="","",#REF!)</f>
        <v/>
      </c>
    </row>
    <row r="578" spans="1:12">
      <c r="A578" s="112">
        <v>567</v>
      </c>
      <c r="B578" s="134" t="str">
        <f t="shared" ca="1" si="24"/>
        <v/>
      </c>
      <c r="C578" s="109" t="str">
        <f t="shared" ca="1" si="25"/>
        <v/>
      </c>
      <c r="D578" s="101" t="str">
        <f ca="1">IF(ISERROR(OFFSET('HARGA SATUAN'!$D$6,MATCH(C578,'HARGA SATUAN'!$C$7:$C$1492,0),0)),"",OFFSET('HARGA SATUAN'!$D$6,MATCH(C578,'HARGA SATUAN'!$C$7:$C$1492,0),0))</f>
        <v/>
      </c>
      <c r="E578" s="101">
        <f ca="1">IF(B578="+","Unit",IF(ISERROR(OFFSET('HARGA SATUAN'!$E$6,MATCH(C578,'HARGA SATUAN'!$C$7:$C$1492,0),0)),"",OFFSET('HARGA SATUAN'!$E$6,MATCH(C578,'HARGA SATUAN'!$C$7:$C$1492,0),0)))</f>
        <v>0</v>
      </c>
      <c r="F578" s="138" t="str">
        <f t="shared" ca="1" si="26"/>
        <v/>
      </c>
      <c r="G578" s="41">
        <f ca="1">IF(ISERROR(OFFSET('HARGA SATUAN'!$I$6,MATCH(C578,'HARGA SATUAN'!$C$7:$C$1492,0),0)),"",OFFSET('HARGA SATUAN'!$I$6,MATCH(C578,'HARGA SATUAN'!$C$7:$C$1492,0),0))</f>
        <v>0</v>
      </c>
      <c r="H578" s="136" t="str">
        <f ca="1">IF(B578="","",#REF!)</f>
        <v/>
      </c>
      <c r="I578" s="136" t="str">
        <f ca="1">IF(B578="","",#REF!)</f>
        <v/>
      </c>
      <c r="J578" s="136" t="str">
        <f ca="1">IF(B578="","",#REF!)</f>
        <v/>
      </c>
      <c r="K578" s="136" t="str">
        <f ca="1">IF(B578="","",#REF!)</f>
        <v/>
      </c>
      <c r="L578" s="136" t="str">
        <f ca="1">IF(C578="","",#REF!)</f>
        <v/>
      </c>
    </row>
    <row r="579" spans="1:12">
      <c r="A579" s="112">
        <v>568</v>
      </c>
      <c r="B579" s="134" t="str">
        <f t="shared" ca="1" si="24"/>
        <v/>
      </c>
      <c r="C579" s="109" t="str">
        <f t="shared" ca="1" si="25"/>
        <v/>
      </c>
      <c r="D579" s="101" t="str">
        <f ca="1">IF(ISERROR(OFFSET('HARGA SATUAN'!$D$6,MATCH(C579,'HARGA SATUAN'!$C$7:$C$1492,0),0)),"",OFFSET('HARGA SATUAN'!$D$6,MATCH(C579,'HARGA SATUAN'!$C$7:$C$1492,0),0))</f>
        <v/>
      </c>
      <c r="E579" s="101">
        <f ca="1">IF(B579="+","Unit",IF(ISERROR(OFFSET('HARGA SATUAN'!$E$6,MATCH(C579,'HARGA SATUAN'!$C$7:$C$1492,0),0)),"",OFFSET('HARGA SATUAN'!$E$6,MATCH(C579,'HARGA SATUAN'!$C$7:$C$1492,0),0)))</f>
        <v>0</v>
      </c>
      <c r="F579" s="138" t="str">
        <f t="shared" ca="1" si="26"/>
        <v/>
      </c>
      <c r="G579" s="41">
        <f ca="1">IF(ISERROR(OFFSET('HARGA SATUAN'!$I$6,MATCH(C579,'HARGA SATUAN'!$C$7:$C$1492,0),0)),"",OFFSET('HARGA SATUAN'!$I$6,MATCH(C579,'HARGA SATUAN'!$C$7:$C$1492,0),0))</f>
        <v>0</v>
      </c>
      <c r="H579" s="136" t="str">
        <f ca="1">IF(B579="","",#REF!)</f>
        <v/>
      </c>
      <c r="I579" s="136" t="str">
        <f ca="1">IF(B579="","",#REF!)</f>
        <v/>
      </c>
      <c r="J579" s="136" t="str">
        <f ca="1">IF(B579="","",#REF!)</f>
        <v/>
      </c>
      <c r="K579" s="136" t="str">
        <f ca="1">IF(B579="","",#REF!)</f>
        <v/>
      </c>
      <c r="L579" s="136" t="str">
        <f ca="1">IF(C579="","",#REF!)</f>
        <v/>
      </c>
    </row>
    <row r="580" spans="1:12">
      <c r="A580" s="112">
        <v>569</v>
      </c>
      <c r="B580" s="134" t="str">
        <f t="shared" ca="1" si="24"/>
        <v/>
      </c>
      <c r="C580" s="109" t="str">
        <f t="shared" ca="1" si="25"/>
        <v/>
      </c>
      <c r="D580" s="101" t="str">
        <f ca="1">IF(ISERROR(OFFSET('HARGA SATUAN'!$D$6,MATCH(C580,'HARGA SATUAN'!$C$7:$C$1492,0),0)),"",OFFSET('HARGA SATUAN'!$D$6,MATCH(C580,'HARGA SATUAN'!$C$7:$C$1492,0),0))</f>
        <v/>
      </c>
      <c r="E580" s="101">
        <f ca="1">IF(B580="+","Unit",IF(ISERROR(OFFSET('HARGA SATUAN'!$E$6,MATCH(C580,'HARGA SATUAN'!$C$7:$C$1492,0),0)),"",OFFSET('HARGA SATUAN'!$E$6,MATCH(C580,'HARGA SATUAN'!$C$7:$C$1492,0),0)))</f>
        <v>0</v>
      </c>
      <c r="F580" s="138" t="str">
        <f t="shared" ca="1" si="26"/>
        <v/>
      </c>
      <c r="G580" s="41">
        <f ca="1">IF(ISERROR(OFFSET('HARGA SATUAN'!$I$6,MATCH(C580,'HARGA SATUAN'!$C$7:$C$1492,0),0)),"",OFFSET('HARGA SATUAN'!$I$6,MATCH(C580,'HARGA SATUAN'!$C$7:$C$1492,0),0))</f>
        <v>0</v>
      </c>
      <c r="H580" s="136" t="str">
        <f ca="1">IF(B580="","",#REF!)</f>
        <v/>
      </c>
      <c r="I580" s="136" t="str">
        <f ca="1">IF(B580="","",#REF!)</f>
        <v/>
      </c>
      <c r="J580" s="136" t="str">
        <f ca="1">IF(B580="","",#REF!)</f>
        <v/>
      </c>
      <c r="K580" s="136" t="str">
        <f ca="1">IF(B580="","",#REF!)</f>
        <v/>
      </c>
      <c r="L580" s="136" t="str">
        <f ca="1">IF(C580="","",#REF!)</f>
        <v/>
      </c>
    </row>
    <row r="581" spans="1:12">
      <c r="A581" s="112">
        <v>570</v>
      </c>
      <c r="B581" s="134" t="str">
        <f t="shared" ca="1" si="24"/>
        <v/>
      </c>
      <c r="C581" s="109" t="str">
        <f t="shared" ca="1" si="25"/>
        <v/>
      </c>
      <c r="D581" s="101" t="str">
        <f ca="1">IF(ISERROR(OFFSET('HARGA SATUAN'!$D$6,MATCH(C581,'HARGA SATUAN'!$C$7:$C$1492,0),0)),"",OFFSET('HARGA SATUAN'!$D$6,MATCH(C581,'HARGA SATUAN'!$C$7:$C$1492,0),0))</f>
        <v/>
      </c>
      <c r="E581" s="101">
        <f ca="1">IF(B581="+","Unit",IF(ISERROR(OFFSET('HARGA SATUAN'!$E$6,MATCH(C581,'HARGA SATUAN'!$C$7:$C$1492,0),0)),"",OFFSET('HARGA SATUAN'!$E$6,MATCH(C581,'HARGA SATUAN'!$C$7:$C$1492,0),0)))</f>
        <v>0</v>
      </c>
      <c r="F581" s="138" t="str">
        <f t="shared" ca="1" si="26"/>
        <v/>
      </c>
      <c r="G581" s="41">
        <f ca="1">IF(ISERROR(OFFSET('HARGA SATUAN'!$I$6,MATCH(C581,'HARGA SATUAN'!$C$7:$C$1492,0),0)),"",OFFSET('HARGA SATUAN'!$I$6,MATCH(C581,'HARGA SATUAN'!$C$7:$C$1492,0),0))</f>
        <v>0</v>
      </c>
      <c r="H581" s="136" t="str">
        <f ca="1">IF(B581="","",#REF!)</f>
        <v/>
      </c>
      <c r="I581" s="136" t="str">
        <f ca="1">IF(B581="","",#REF!)</f>
        <v/>
      </c>
      <c r="J581" s="136" t="str">
        <f ca="1">IF(B581="","",#REF!)</f>
        <v/>
      </c>
      <c r="K581" s="136" t="str">
        <f ca="1">IF(B581="","",#REF!)</f>
        <v/>
      </c>
      <c r="L581" s="136" t="str">
        <f ca="1">IF(C581="","",#REF!)</f>
        <v/>
      </c>
    </row>
    <row r="582" spans="1:12">
      <c r="A582" s="112">
        <v>571</v>
      </c>
      <c r="B582" s="134" t="str">
        <f t="shared" ca="1" si="24"/>
        <v/>
      </c>
      <c r="C582" s="109" t="str">
        <f t="shared" ca="1" si="25"/>
        <v/>
      </c>
      <c r="D582" s="101" t="str">
        <f ca="1">IF(ISERROR(OFFSET('HARGA SATUAN'!$D$6,MATCH(C582,'HARGA SATUAN'!$C$7:$C$1492,0),0)),"",OFFSET('HARGA SATUAN'!$D$6,MATCH(C582,'HARGA SATUAN'!$C$7:$C$1492,0),0))</f>
        <v/>
      </c>
      <c r="E582" s="101">
        <f ca="1">IF(B582="+","Unit",IF(ISERROR(OFFSET('HARGA SATUAN'!$E$6,MATCH(C582,'HARGA SATUAN'!$C$7:$C$1492,0),0)),"",OFFSET('HARGA SATUAN'!$E$6,MATCH(C582,'HARGA SATUAN'!$C$7:$C$1492,0),0)))</f>
        <v>0</v>
      </c>
      <c r="F582" s="138" t="str">
        <f t="shared" ca="1" si="26"/>
        <v/>
      </c>
      <c r="G582" s="41">
        <f ca="1">IF(ISERROR(OFFSET('HARGA SATUAN'!$I$6,MATCH(C582,'HARGA SATUAN'!$C$7:$C$1492,0),0)),"",OFFSET('HARGA SATUAN'!$I$6,MATCH(C582,'HARGA SATUAN'!$C$7:$C$1492,0),0))</f>
        <v>0</v>
      </c>
      <c r="H582" s="136" t="str">
        <f ca="1">IF(B582="","",#REF!)</f>
        <v/>
      </c>
      <c r="I582" s="136" t="str">
        <f ca="1">IF(B582="","",#REF!)</f>
        <v/>
      </c>
      <c r="J582" s="136" t="str">
        <f ca="1">IF(B582="","",#REF!)</f>
        <v/>
      </c>
      <c r="K582" s="136" t="str">
        <f ca="1">IF(B582="","",#REF!)</f>
        <v/>
      </c>
      <c r="L582" s="136" t="str">
        <f ca="1">IF(C582="","",#REF!)</f>
        <v/>
      </c>
    </row>
    <row r="583" spans="1:12">
      <c r="A583" s="112">
        <v>572</v>
      </c>
      <c r="B583" s="134" t="str">
        <f t="shared" ca="1" si="24"/>
        <v/>
      </c>
      <c r="C583" s="109" t="str">
        <f t="shared" ca="1" si="25"/>
        <v/>
      </c>
      <c r="D583" s="101" t="str">
        <f ca="1">IF(ISERROR(OFFSET('HARGA SATUAN'!$D$6,MATCH(C583,'HARGA SATUAN'!$C$7:$C$1492,0),0)),"",OFFSET('HARGA SATUAN'!$D$6,MATCH(C583,'HARGA SATUAN'!$C$7:$C$1492,0),0))</f>
        <v/>
      </c>
      <c r="E583" s="101">
        <f ca="1">IF(B583="+","Unit",IF(ISERROR(OFFSET('HARGA SATUAN'!$E$6,MATCH(C583,'HARGA SATUAN'!$C$7:$C$1492,0),0)),"",OFFSET('HARGA SATUAN'!$E$6,MATCH(C583,'HARGA SATUAN'!$C$7:$C$1492,0),0)))</f>
        <v>0</v>
      </c>
      <c r="F583" s="138" t="str">
        <f t="shared" ca="1" si="26"/>
        <v/>
      </c>
      <c r="G583" s="41">
        <f ca="1">IF(ISERROR(OFFSET('HARGA SATUAN'!$I$6,MATCH(C583,'HARGA SATUAN'!$C$7:$C$1492,0),0)),"",OFFSET('HARGA SATUAN'!$I$6,MATCH(C583,'HARGA SATUAN'!$C$7:$C$1492,0),0))</f>
        <v>0</v>
      </c>
      <c r="H583" s="136" t="str">
        <f ca="1">IF(B583="","",#REF!)</f>
        <v/>
      </c>
      <c r="I583" s="136" t="str">
        <f ca="1">IF(B583="","",#REF!)</f>
        <v/>
      </c>
      <c r="J583" s="136" t="str">
        <f ca="1">IF(B583="","",#REF!)</f>
        <v/>
      </c>
      <c r="K583" s="136" t="str">
        <f ca="1">IF(B583="","",#REF!)</f>
        <v/>
      </c>
      <c r="L583" s="136" t="str">
        <f ca="1">IF(C583="","",#REF!)</f>
        <v/>
      </c>
    </row>
    <row r="584" spans="1:12">
      <c r="A584" s="112">
        <v>573</v>
      </c>
      <c r="B584" s="134" t="str">
        <f t="shared" ca="1" si="24"/>
        <v/>
      </c>
      <c r="C584" s="109" t="str">
        <f t="shared" ca="1" si="25"/>
        <v/>
      </c>
      <c r="D584" s="101" t="str">
        <f ca="1">IF(ISERROR(OFFSET('HARGA SATUAN'!$D$6,MATCH(C584,'HARGA SATUAN'!$C$7:$C$1492,0),0)),"",OFFSET('HARGA SATUAN'!$D$6,MATCH(C584,'HARGA SATUAN'!$C$7:$C$1492,0),0))</f>
        <v/>
      </c>
      <c r="E584" s="101">
        <f ca="1">IF(B584="+","Unit",IF(ISERROR(OFFSET('HARGA SATUAN'!$E$6,MATCH(C584,'HARGA SATUAN'!$C$7:$C$1492,0),0)),"",OFFSET('HARGA SATUAN'!$E$6,MATCH(C584,'HARGA SATUAN'!$C$7:$C$1492,0),0)))</f>
        <v>0</v>
      </c>
      <c r="F584" s="138" t="str">
        <f t="shared" ca="1" si="26"/>
        <v/>
      </c>
      <c r="G584" s="41">
        <f ca="1">IF(ISERROR(OFFSET('HARGA SATUAN'!$I$6,MATCH(C584,'HARGA SATUAN'!$C$7:$C$1492,0),0)),"",OFFSET('HARGA SATUAN'!$I$6,MATCH(C584,'HARGA SATUAN'!$C$7:$C$1492,0),0))</f>
        <v>0</v>
      </c>
      <c r="H584" s="136" t="str">
        <f ca="1">IF(B584="","",#REF!)</f>
        <v/>
      </c>
      <c r="I584" s="136" t="str">
        <f ca="1">IF(B584="","",#REF!)</f>
        <v/>
      </c>
      <c r="J584" s="136" t="str">
        <f ca="1">IF(B584="","",#REF!)</f>
        <v/>
      </c>
      <c r="K584" s="136" t="str">
        <f ca="1">IF(B584="","",#REF!)</f>
        <v/>
      </c>
      <c r="L584" s="136" t="str">
        <f ca="1">IF(C584="","",#REF!)</f>
        <v/>
      </c>
    </row>
    <row r="585" spans="1:12">
      <c r="A585" s="112">
        <v>574</v>
      </c>
      <c r="B585" s="134" t="str">
        <f t="shared" ca="1" si="24"/>
        <v/>
      </c>
      <c r="C585" s="109" t="str">
        <f t="shared" ca="1" si="25"/>
        <v/>
      </c>
      <c r="D585" s="101" t="str">
        <f ca="1">IF(ISERROR(OFFSET('HARGA SATUAN'!$D$6,MATCH(C585,'HARGA SATUAN'!$C$7:$C$1492,0),0)),"",OFFSET('HARGA SATUAN'!$D$6,MATCH(C585,'HARGA SATUAN'!$C$7:$C$1492,0),0))</f>
        <v/>
      </c>
      <c r="E585" s="101">
        <f ca="1">IF(B585="+","Unit",IF(ISERROR(OFFSET('HARGA SATUAN'!$E$6,MATCH(C585,'HARGA SATUAN'!$C$7:$C$1492,0),0)),"",OFFSET('HARGA SATUAN'!$E$6,MATCH(C585,'HARGA SATUAN'!$C$7:$C$1492,0),0)))</f>
        <v>0</v>
      </c>
      <c r="F585" s="138" t="str">
        <f t="shared" ca="1" si="26"/>
        <v/>
      </c>
      <c r="G585" s="41">
        <f ca="1">IF(ISERROR(OFFSET('HARGA SATUAN'!$I$6,MATCH(C585,'HARGA SATUAN'!$C$7:$C$1492,0),0)),"",OFFSET('HARGA SATUAN'!$I$6,MATCH(C585,'HARGA SATUAN'!$C$7:$C$1492,0),0))</f>
        <v>0</v>
      </c>
      <c r="H585" s="136" t="str">
        <f ca="1">IF(B585="","",#REF!)</f>
        <v/>
      </c>
      <c r="I585" s="136" t="str">
        <f ca="1">IF(B585="","",#REF!)</f>
        <v/>
      </c>
      <c r="J585" s="136" t="str">
        <f ca="1">IF(B585="","",#REF!)</f>
        <v/>
      </c>
      <c r="K585" s="136" t="str">
        <f ca="1">IF(B585="","",#REF!)</f>
        <v/>
      </c>
      <c r="L585" s="136" t="str">
        <f ca="1">IF(C585="","",#REF!)</f>
        <v/>
      </c>
    </row>
    <row r="586" spans="1:12">
      <c r="A586" s="112">
        <v>575</v>
      </c>
      <c r="B586" s="134" t="str">
        <f t="shared" ca="1" si="24"/>
        <v/>
      </c>
      <c r="C586" s="109" t="str">
        <f t="shared" ca="1" si="25"/>
        <v/>
      </c>
      <c r="D586" s="101" t="str">
        <f ca="1">IF(ISERROR(OFFSET('HARGA SATUAN'!$D$6,MATCH(C586,'HARGA SATUAN'!$C$7:$C$1492,0),0)),"",OFFSET('HARGA SATUAN'!$D$6,MATCH(C586,'HARGA SATUAN'!$C$7:$C$1492,0),0))</f>
        <v/>
      </c>
      <c r="E586" s="101">
        <f ca="1">IF(B586="+","Unit",IF(ISERROR(OFFSET('HARGA SATUAN'!$E$6,MATCH(C586,'HARGA SATUAN'!$C$7:$C$1492,0),0)),"",OFFSET('HARGA SATUAN'!$E$6,MATCH(C586,'HARGA SATUAN'!$C$7:$C$1492,0),0)))</f>
        <v>0</v>
      </c>
      <c r="F586" s="138" t="str">
        <f t="shared" ca="1" si="26"/>
        <v/>
      </c>
      <c r="G586" s="41">
        <f ca="1">IF(ISERROR(OFFSET('HARGA SATUAN'!$I$6,MATCH(C586,'HARGA SATUAN'!$C$7:$C$1492,0),0)),"",OFFSET('HARGA SATUAN'!$I$6,MATCH(C586,'HARGA SATUAN'!$C$7:$C$1492,0),0))</f>
        <v>0</v>
      </c>
      <c r="H586" s="136" t="str">
        <f ca="1">IF(B586="","",#REF!)</f>
        <v/>
      </c>
      <c r="I586" s="136" t="str">
        <f ca="1">IF(B586="","",#REF!)</f>
        <v/>
      </c>
      <c r="J586" s="136" t="str">
        <f ca="1">IF(B586="","",#REF!)</f>
        <v/>
      </c>
      <c r="K586" s="136" t="str">
        <f ca="1">IF(B586="","",#REF!)</f>
        <v/>
      </c>
      <c r="L586" s="136" t="str">
        <f ca="1">IF(C586="","",#REF!)</f>
        <v/>
      </c>
    </row>
    <row r="587" spans="1:12">
      <c r="A587" s="112">
        <v>576</v>
      </c>
      <c r="B587" s="134" t="str">
        <f t="shared" ca="1" si="24"/>
        <v/>
      </c>
      <c r="C587" s="109" t="str">
        <f t="shared" ca="1" si="25"/>
        <v/>
      </c>
      <c r="D587" s="101" t="str">
        <f ca="1">IF(ISERROR(OFFSET('HARGA SATUAN'!$D$6,MATCH(C587,'HARGA SATUAN'!$C$7:$C$1492,0),0)),"",OFFSET('HARGA SATUAN'!$D$6,MATCH(C587,'HARGA SATUAN'!$C$7:$C$1492,0),0))</f>
        <v/>
      </c>
      <c r="E587" s="101">
        <f ca="1">IF(B587="+","Unit",IF(ISERROR(OFFSET('HARGA SATUAN'!$E$6,MATCH(C587,'HARGA SATUAN'!$C$7:$C$1492,0),0)),"",OFFSET('HARGA SATUAN'!$E$6,MATCH(C587,'HARGA SATUAN'!$C$7:$C$1492,0),0)))</f>
        <v>0</v>
      </c>
      <c r="F587" s="138" t="str">
        <f t="shared" ca="1" si="26"/>
        <v/>
      </c>
      <c r="G587" s="41">
        <f ca="1">IF(ISERROR(OFFSET('HARGA SATUAN'!$I$6,MATCH(C587,'HARGA SATUAN'!$C$7:$C$1492,0),0)),"",OFFSET('HARGA SATUAN'!$I$6,MATCH(C587,'HARGA SATUAN'!$C$7:$C$1492,0),0))</f>
        <v>0</v>
      </c>
      <c r="H587" s="136" t="str">
        <f ca="1">IF(B587="","",#REF!)</f>
        <v/>
      </c>
      <c r="I587" s="136" t="str">
        <f ca="1">IF(B587="","",#REF!)</f>
        <v/>
      </c>
      <c r="J587" s="136" t="str">
        <f ca="1">IF(B587="","",#REF!)</f>
        <v/>
      </c>
      <c r="K587" s="136" t="str">
        <f ca="1">IF(B587="","",#REF!)</f>
        <v/>
      </c>
      <c r="L587" s="136" t="str">
        <f ca="1">IF(C587="","",#REF!)</f>
        <v/>
      </c>
    </row>
    <row r="588" spans="1:12">
      <c r="A588" s="112">
        <v>577</v>
      </c>
      <c r="B588" s="134" t="str">
        <f t="shared" ca="1" si="24"/>
        <v/>
      </c>
      <c r="C588" s="109" t="str">
        <f t="shared" ca="1" si="25"/>
        <v/>
      </c>
      <c r="D588" s="101" t="str">
        <f ca="1">IF(ISERROR(OFFSET('HARGA SATUAN'!$D$6,MATCH(C588,'HARGA SATUAN'!$C$7:$C$1492,0),0)),"",OFFSET('HARGA SATUAN'!$D$6,MATCH(C588,'HARGA SATUAN'!$C$7:$C$1492,0),0))</f>
        <v/>
      </c>
      <c r="E588" s="101">
        <f ca="1">IF(B588="+","Unit",IF(ISERROR(OFFSET('HARGA SATUAN'!$E$6,MATCH(C588,'HARGA SATUAN'!$C$7:$C$1492,0),0)),"",OFFSET('HARGA SATUAN'!$E$6,MATCH(C588,'HARGA SATUAN'!$C$7:$C$1492,0),0)))</f>
        <v>0</v>
      </c>
      <c r="F588" s="138" t="str">
        <f t="shared" ca="1" si="26"/>
        <v/>
      </c>
      <c r="G588" s="41">
        <f ca="1">IF(ISERROR(OFFSET('HARGA SATUAN'!$I$6,MATCH(C588,'HARGA SATUAN'!$C$7:$C$1492,0),0)),"",OFFSET('HARGA SATUAN'!$I$6,MATCH(C588,'HARGA SATUAN'!$C$7:$C$1492,0),0))</f>
        <v>0</v>
      </c>
      <c r="H588" s="136" t="str">
        <f ca="1">IF(B588="","",#REF!)</f>
        <v/>
      </c>
      <c r="I588" s="136" t="str">
        <f ca="1">IF(B588="","",#REF!)</f>
        <v/>
      </c>
      <c r="J588" s="136" t="str">
        <f ca="1">IF(B588="","",#REF!)</f>
        <v/>
      </c>
      <c r="K588" s="136" t="str">
        <f ca="1">IF(B588="","",#REF!)</f>
        <v/>
      </c>
      <c r="L588" s="136" t="str">
        <f ca="1">IF(C588="","",#REF!)</f>
        <v/>
      </c>
    </row>
    <row r="589" spans="1:12">
      <c r="A589" s="112">
        <v>578</v>
      </c>
      <c r="B589" s="134" t="str">
        <f t="shared" ref="B589:B652" ca="1" si="27">IF(C589="","",A589)</f>
        <v/>
      </c>
      <c r="C589" s="109" t="str">
        <f t="shared" ref="C589:C652" ca="1" si="28">IF(ISERROR(OFFSET($C$713,MATCH(A589,$F$714:$F$1320,0),0)),"",OFFSET($C$713,MATCH(A589,$F$714:$F$1320,0),0))</f>
        <v/>
      </c>
      <c r="D589" s="101" t="str">
        <f ca="1">IF(ISERROR(OFFSET('HARGA SATUAN'!$D$6,MATCH(C589,'HARGA SATUAN'!$C$7:$C$1492,0),0)),"",OFFSET('HARGA SATUAN'!$D$6,MATCH(C589,'HARGA SATUAN'!$C$7:$C$1492,0),0))</f>
        <v/>
      </c>
      <c r="E589" s="101">
        <f ca="1">IF(B589="+","Unit",IF(ISERROR(OFFSET('HARGA SATUAN'!$E$6,MATCH(C589,'HARGA SATUAN'!$C$7:$C$1492,0),0)),"",OFFSET('HARGA SATUAN'!$E$6,MATCH(C589,'HARGA SATUAN'!$C$7:$C$1492,0),0)))</f>
        <v>0</v>
      </c>
      <c r="F589" s="138" t="str">
        <f t="shared" ref="F589:F652" ca="1" si="29">IF(ISERROR(OFFSET($D$713,MATCH(A589,$F$714:$F$1320,0),0)),"",OFFSET($D$713,MATCH(A589,$F$714:$F$1320,0),0))</f>
        <v/>
      </c>
      <c r="G589" s="41">
        <f ca="1">IF(ISERROR(OFFSET('HARGA SATUAN'!$I$6,MATCH(C589,'HARGA SATUAN'!$C$7:$C$1492,0),0)),"",OFFSET('HARGA SATUAN'!$I$6,MATCH(C589,'HARGA SATUAN'!$C$7:$C$1492,0),0))</f>
        <v>0</v>
      </c>
      <c r="H589" s="136" t="str">
        <f ca="1">IF(B589="","",#REF!)</f>
        <v/>
      </c>
      <c r="I589" s="136" t="str">
        <f ca="1">IF(B589="","",#REF!)</f>
        <v/>
      </c>
      <c r="J589" s="136" t="str">
        <f ca="1">IF(B589="","",#REF!)</f>
        <v/>
      </c>
      <c r="K589" s="136" t="str">
        <f ca="1">IF(B589="","",#REF!)</f>
        <v/>
      </c>
      <c r="L589" s="136" t="str">
        <f ca="1">IF(C589="","",#REF!)</f>
        <v/>
      </c>
    </row>
    <row r="590" spans="1:12">
      <c r="A590" s="112">
        <v>579</v>
      </c>
      <c r="B590" s="134" t="str">
        <f t="shared" ca="1" si="27"/>
        <v/>
      </c>
      <c r="C590" s="109" t="str">
        <f t="shared" ca="1" si="28"/>
        <v/>
      </c>
      <c r="D590" s="101" t="str">
        <f ca="1">IF(ISERROR(OFFSET('HARGA SATUAN'!$D$6,MATCH(C590,'HARGA SATUAN'!$C$7:$C$1492,0),0)),"",OFFSET('HARGA SATUAN'!$D$6,MATCH(C590,'HARGA SATUAN'!$C$7:$C$1492,0),0))</f>
        <v/>
      </c>
      <c r="E590" s="101">
        <f ca="1">IF(B590="+","Unit",IF(ISERROR(OFFSET('HARGA SATUAN'!$E$6,MATCH(C590,'HARGA SATUAN'!$C$7:$C$1492,0),0)),"",OFFSET('HARGA SATUAN'!$E$6,MATCH(C590,'HARGA SATUAN'!$C$7:$C$1492,0),0)))</f>
        <v>0</v>
      </c>
      <c r="F590" s="138" t="str">
        <f t="shared" ca="1" si="29"/>
        <v/>
      </c>
      <c r="G590" s="41">
        <f ca="1">IF(ISERROR(OFFSET('HARGA SATUAN'!$I$6,MATCH(C590,'HARGA SATUAN'!$C$7:$C$1492,0),0)),"",OFFSET('HARGA SATUAN'!$I$6,MATCH(C590,'HARGA SATUAN'!$C$7:$C$1492,0),0))</f>
        <v>0</v>
      </c>
      <c r="H590" s="136" t="str">
        <f ca="1">IF(B590="","",#REF!)</f>
        <v/>
      </c>
      <c r="I590" s="136" t="str">
        <f ca="1">IF(B590="","",#REF!)</f>
        <v/>
      </c>
      <c r="J590" s="136" t="str">
        <f ca="1">IF(B590="","",#REF!)</f>
        <v/>
      </c>
      <c r="K590" s="136" t="str">
        <f ca="1">IF(B590="","",#REF!)</f>
        <v/>
      </c>
      <c r="L590" s="136" t="str">
        <f ca="1">IF(C590="","",#REF!)</f>
        <v/>
      </c>
    </row>
    <row r="591" spans="1:12">
      <c r="A591" s="112">
        <v>580</v>
      </c>
      <c r="B591" s="134" t="str">
        <f t="shared" ca="1" si="27"/>
        <v/>
      </c>
      <c r="C591" s="109" t="str">
        <f t="shared" ca="1" si="28"/>
        <v/>
      </c>
      <c r="D591" s="101" t="str">
        <f ca="1">IF(ISERROR(OFFSET('HARGA SATUAN'!$D$6,MATCH(C591,'HARGA SATUAN'!$C$7:$C$1492,0),0)),"",OFFSET('HARGA SATUAN'!$D$6,MATCH(C591,'HARGA SATUAN'!$C$7:$C$1492,0),0))</f>
        <v/>
      </c>
      <c r="E591" s="101">
        <f ca="1">IF(B591="+","Unit",IF(ISERROR(OFFSET('HARGA SATUAN'!$E$6,MATCH(C591,'HARGA SATUAN'!$C$7:$C$1492,0),0)),"",OFFSET('HARGA SATUAN'!$E$6,MATCH(C591,'HARGA SATUAN'!$C$7:$C$1492,0),0)))</f>
        <v>0</v>
      </c>
      <c r="F591" s="138" t="str">
        <f t="shared" ca="1" si="29"/>
        <v/>
      </c>
      <c r="G591" s="41">
        <f ca="1">IF(ISERROR(OFFSET('HARGA SATUAN'!$I$6,MATCH(C591,'HARGA SATUAN'!$C$7:$C$1492,0),0)),"",OFFSET('HARGA SATUAN'!$I$6,MATCH(C591,'HARGA SATUAN'!$C$7:$C$1492,0),0))</f>
        <v>0</v>
      </c>
      <c r="H591" s="136" t="str">
        <f ca="1">IF(B591="","",#REF!)</f>
        <v/>
      </c>
      <c r="I591" s="136" t="str">
        <f ca="1">IF(B591="","",#REF!)</f>
        <v/>
      </c>
      <c r="J591" s="136" t="str">
        <f ca="1">IF(B591="","",#REF!)</f>
        <v/>
      </c>
      <c r="K591" s="136" t="str">
        <f ca="1">IF(B591="","",#REF!)</f>
        <v/>
      </c>
      <c r="L591" s="136" t="str">
        <f ca="1">IF(C591="","",#REF!)</f>
        <v/>
      </c>
    </row>
    <row r="592" spans="1:12">
      <c r="A592" s="112">
        <v>581</v>
      </c>
      <c r="B592" s="134" t="str">
        <f t="shared" ca="1" si="27"/>
        <v/>
      </c>
      <c r="C592" s="109" t="str">
        <f t="shared" ca="1" si="28"/>
        <v/>
      </c>
      <c r="D592" s="101" t="str">
        <f ca="1">IF(ISERROR(OFFSET('HARGA SATUAN'!$D$6,MATCH(C592,'HARGA SATUAN'!$C$7:$C$1492,0),0)),"",OFFSET('HARGA SATUAN'!$D$6,MATCH(C592,'HARGA SATUAN'!$C$7:$C$1492,0),0))</f>
        <v/>
      </c>
      <c r="E592" s="101">
        <f ca="1">IF(B592="+","Unit",IF(ISERROR(OFFSET('HARGA SATUAN'!$E$6,MATCH(C592,'HARGA SATUAN'!$C$7:$C$1492,0),0)),"",OFFSET('HARGA SATUAN'!$E$6,MATCH(C592,'HARGA SATUAN'!$C$7:$C$1492,0),0)))</f>
        <v>0</v>
      </c>
      <c r="F592" s="138" t="str">
        <f t="shared" ca="1" si="29"/>
        <v/>
      </c>
      <c r="G592" s="41">
        <f ca="1">IF(ISERROR(OFFSET('HARGA SATUAN'!$I$6,MATCH(C592,'HARGA SATUAN'!$C$7:$C$1492,0),0)),"",OFFSET('HARGA SATUAN'!$I$6,MATCH(C592,'HARGA SATUAN'!$C$7:$C$1492,0),0))</f>
        <v>0</v>
      </c>
      <c r="H592" s="136" t="str">
        <f ca="1">IF(B592="","",#REF!)</f>
        <v/>
      </c>
      <c r="I592" s="136" t="str">
        <f ca="1">IF(B592="","",#REF!)</f>
        <v/>
      </c>
      <c r="J592" s="136" t="str">
        <f ca="1">IF(B592="","",#REF!)</f>
        <v/>
      </c>
      <c r="K592" s="136" t="str">
        <f ca="1">IF(B592="","",#REF!)</f>
        <v/>
      </c>
      <c r="L592" s="136" t="str">
        <f ca="1">IF(C592="","",#REF!)</f>
        <v/>
      </c>
    </row>
    <row r="593" spans="1:12">
      <c r="A593" s="112">
        <v>582</v>
      </c>
      <c r="B593" s="134" t="str">
        <f t="shared" ca="1" si="27"/>
        <v/>
      </c>
      <c r="C593" s="109" t="str">
        <f t="shared" ca="1" si="28"/>
        <v/>
      </c>
      <c r="D593" s="101" t="str">
        <f ca="1">IF(ISERROR(OFFSET('HARGA SATUAN'!$D$6,MATCH(C593,'HARGA SATUAN'!$C$7:$C$1492,0),0)),"",OFFSET('HARGA SATUAN'!$D$6,MATCH(C593,'HARGA SATUAN'!$C$7:$C$1492,0),0))</f>
        <v/>
      </c>
      <c r="E593" s="101">
        <f ca="1">IF(B593="+","Unit",IF(ISERROR(OFFSET('HARGA SATUAN'!$E$6,MATCH(C593,'HARGA SATUAN'!$C$7:$C$1492,0),0)),"",OFFSET('HARGA SATUAN'!$E$6,MATCH(C593,'HARGA SATUAN'!$C$7:$C$1492,0),0)))</f>
        <v>0</v>
      </c>
      <c r="F593" s="138" t="str">
        <f t="shared" ca="1" si="29"/>
        <v/>
      </c>
      <c r="G593" s="41">
        <f ca="1">IF(ISERROR(OFFSET('HARGA SATUAN'!$I$6,MATCH(C593,'HARGA SATUAN'!$C$7:$C$1492,0),0)),"",OFFSET('HARGA SATUAN'!$I$6,MATCH(C593,'HARGA SATUAN'!$C$7:$C$1492,0),0))</f>
        <v>0</v>
      </c>
      <c r="H593" s="136" t="str">
        <f ca="1">IF(B593="","",#REF!)</f>
        <v/>
      </c>
      <c r="I593" s="136" t="str">
        <f ca="1">IF(B593="","",#REF!)</f>
        <v/>
      </c>
      <c r="J593" s="136" t="str">
        <f ca="1">IF(B593="","",#REF!)</f>
        <v/>
      </c>
      <c r="K593" s="136" t="str">
        <f ca="1">IF(B593="","",#REF!)</f>
        <v/>
      </c>
      <c r="L593" s="136" t="str">
        <f ca="1">IF(C593="","",#REF!)</f>
        <v/>
      </c>
    </row>
    <row r="594" spans="1:12">
      <c r="A594" s="112">
        <v>583</v>
      </c>
      <c r="B594" s="134" t="str">
        <f t="shared" ca="1" si="27"/>
        <v/>
      </c>
      <c r="C594" s="109" t="str">
        <f t="shared" ca="1" si="28"/>
        <v/>
      </c>
      <c r="D594" s="101" t="str">
        <f ca="1">IF(ISERROR(OFFSET('HARGA SATUAN'!$D$6,MATCH(C594,'HARGA SATUAN'!$C$7:$C$1492,0),0)),"",OFFSET('HARGA SATUAN'!$D$6,MATCH(C594,'HARGA SATUAN'!$C$7:$C$1492,0),0))</f>
        <v/>
      </c>
      <c r="E594" s="101">
        <f ca="1">IF(B594="+","Unit",IF(ISERROR(OFFSET('HARGA SATUAN'!$E$6,MATCH(C594,'HARGA SATUAN'!$C$7:$C$1492,0),0)),"",OFFSET('HARGA SATUAN'!$E$6,MATCH(C594,'HARGA SATUAN'!$C$7:$C$1492,0),0)))</f>
        <v>0</v>
      </c>
      <c r="F594" s="138" t="str">
        <f t="shared" ca="1" si="29"/>
        <v/>
      </c>
      <c r="G594" s="41">
        <f ca="1">IF(ISERROR(OFFSET('HARGA SATUAN'!$I$6,MATCH(C594,'HARGA SATUAN'!$C$7:$C$1492,0),0)),"",OFFSET('HARGA SATUAN'!$I$6,MATCH(C594,'HARGA SATUAN'!$C$7:$C$1492,0),0))</f>
        <v>0</v>
      </c>
      <c r="H594" s="136" t="str">
        <f ca="1">IF(B594="","",#REF!)</f>
        <v/>
      </c>
      <c r="I594" s="136" t="str">
        <f ca="1">IF(B594="","",#REF!)</f>
        <v/>
      </c>
      <c r="J594" s="136" t="str">
        <f ca="1">IF(B594="","",#REF!)</f>
        <v/>
      </c>
      <c r="K594" s="136" t="str">
        <f ca="1">IF(B594="","",#REF!)</f>
        <v/>
      </c>
      <c r="L594" s="136" t="str">
        <f ca="1">IF(C594="","",#REF!)</f>
        <v/>
      </c>
    </row>
    <row r="595" spans="1:12">
      <c r="A595" s="112">
        <v>584</v>
      </c>
      <c r="B595" s="134" t="str">
        <f t="shared" ca="1" si="27"/>
        <v/>
      </c>
      <c r="C595" s="109" t="str">
        <f t="shared" ca="1" si="28"/>
        <v/>
      </c>
      <c r="D595" s="101" t="str">
        <f ca="1">IF(ISERROR(OFFSET('HARGA SATUAN'!$D$6,MATCH(C595,'HARGA SATUAN'!$C$7:$C$1492,0),0)),"",OFFSET('HARGA SATUAN'!$D$6,MATCH(C595,'HARGA SATUAN'!$C$7:$C$1492,0),0))</f>
        <v/>
      </c>
      <c r="E595" s="101">
        <f ca="1">IF(B595="+","Unit",IF(ISERROR(OFFSET('HARGA SATUAN'!$E$6,MATCH(C595,'HARGA SATUAN'!$C$7:$C$1492,0),0)),"",OFFSET('HARGA SATUAN'!$E$6,MATCH(C595,'HARGA SATUAN'!$C$7:$C$1492,0),0)))</f>
        <v>0</v>
      </c>
      <c r="F595" s="138" t="str">
        <f t="shared" ca="1" si="29"/>
        <v/>
      </c>
      <c r="G595" s="41">
        <f ca="1">IF(ISERROR(OFFSET('HARGA SATUAN'!$I$6,MATCH(C595,'HARGA SATUAN'!$C$7:$C$1492,0),0)),"",OFFSET('HARGA SATUAN'!$I$6,MATCH(C595,'HARGA SATUAN'!$C$7:$C$1492,0),0))</f>
        <v>0</v>
      </c>
      <c r="H595" s="136" t="str">
        <f ca="1">IF(B595="","",#REF!)</f>
        <v/>
      </c>
      <c r="I595" s="136" t="str">
        <f ca="1">IF(B595="","",#REF!)</f>
        <v/>
      </c>
      <c r="J595" s="136" t="str">
        <f ca="1">IF(B595="","",#REF!)</f>
        <v/>
      </c>
      <c r="K595" s="136" t="str">
        <f ca="1">IF(B595="","",#REF!)</f>
        <v/>
      </c>
      <c r="L595" s="136" t="str">
        <f ca="1">IF(C595="","",#REF!)</f>
        <v/>
      </c>
    </row>
    <row r="596" spans="1:12">
      <c r="A596" s="112">
        <v>585</v>
      </c>
      <c r="B596" s="134" t="str">
        <f t="shared" ca="1" si="27"/>
        <v/>
      </c>
      <c r="C596" s="109" t="str">
        <f t="shared" ca="1" si="28"/>
        <v/>
      </c>
      <c r="D596" s="101" t="str">
        <f ca="1">IF(ISERROR(OFFSET('HARGA SATUAN'!$D$6,MATCH(C596,'HARGA SATUAN'!$C$7:$C$1492,0),0)),"",OFFSET('HARGA SATUAN'!$D$6,MATCH(C596,'HARGA SATUAN'!$C$7:$C$1492,0),0))</f>
        <v/>
      </c>
      <c r="E596" s="101">
        <f ca="1">IF(B596="+","Unit",IF(ISERROR(OFFSET('HARGA SATUAN'!$E$6,MATCH(C596,'HARGA SATUAN'!$C$7:$C$1492,0),0)),"",OFFSET('HARGA SATUAN'!$E$6,MATCH(C596,'HARGA SATUAN'!$C$7:$C$1492,0),0)))</f>
        <v>0</v>
      </c>
      <c r="F596" s="138" t="str">
        <f t="shared" ca="1" si="29"/>
        <v/>
      </c>
      <c r="G596" s="41">
        <f ca="1">IF(ISERROR(OFFSET('HARGA SATUAN'!$I$6,MATCH(C596,'HARGA SATUAN'!$C$7:$C$1492,0),0)),"",OFFSET('HARGA SATUAN'!$I$6,MATCH(C596,'HARGA SATUAN'!$C$7:$C$1492,0),0))</f>
        <v>0</v>
      </c>
      <c r="H596" s="136" t="str">
        <f ca="1">IF(B596="","",#REF!)</f>
        <v/>
      </c>
      <c r="I596" s="136" t="str">
        <f ca="1">IF(B596="","",#REF!)</f>
        <v/>
      </c>
      <c r="J596" s="136" t="str">
        <f ca="1">IF(B596="","",#REF!)</f>
        <v/>
      </c>
      <c r="K596" s="136" t="str">
        <f ca="1">IF(B596="","",#REF!)</f>
        <v/>
      </c>
      <c r="L596" s="136" t="str">
        <f ca="1">IF(C596="","",#REF!)</f>
        <v/>
      </c>
    </row>
    <row r="597" spans="1:12">
      <c r="A597" s="112">
        <v>586</v>
      </c>
      <c r="B597" s="134" t="str">
        <f t="shared" ca="1" si="27"/>
        <v/>
      </c>
      <c r="C597" s="109" t="str">
        <f t="shared" ca="1" si="28"/>
        <v/>
      </c>
      <c r="D597" s="101" t="str">
        <f ca="1">IF(ISERROR(OFFSET('HARGA SATUAN'!$D$6,MATCH(C597,'HARGA SATUAN'!$C$7:$C$1492,0),0)),"",OFFSET('HARGA SATUAN'!$D$6,MATCH(C597,'HARGA SATUAN'!$C$7:$C$1492,0),0))</f>
        <v/>
      </c>
      <c r="E597" s="101">
        <f ca="1">IF(B597="+","Unit",IF(ISERROR(OFFSET('HARGA SATUAN'!$E$6,MATCH(C597,'HARGA SATUAN'!$C$7:$C$1492,0),0)),"",OFFSET('HARGA SATUAN'!$E$6,MATCH(C597,'HARGA SATUAN'!$C$7:$C$1492,0),0)))</f>
        <v>0</v>
      </c>
      <c r="F597" s="138" t="str">
        <f t="shared" ca="1" si="29"/>
        <v/>
      </c>
      <c r="G597" s="41">
        <f ca="1">IF(ISERROR(OFFSET('HARGA SATUAN'!$I$6,MATCH(C597,'HARGA SATUAN'!$C$7:$C$1492,0),0)),"",OFFSET('HARGA SATUAN'!$I$6,MATCH(C597,'HARGA SATUAN'!$C$7:$C$1492,0),0))</f>
        <v>0</v>
      </c>
      <c r="H597" s="136" t="str">
        <f ca="1">IF(B597="","",#REF!)</f>
        <v/>
      </c>
      <c r="I597" s="136" t="str">
        <f ca="1">IF(B597="","",#REF!)</f>
        <v/>
      </c>
      <c r="J597" s="136" t="str">
        <f ca="1">IF(B597="","",#REF!)</f>
        <v/>
      </c>
      <c r="K597" s="136" t="str">
        <f ca="1">IF(B597="","",#REF!)</f>
        <v/>
      </c>
      <c r="L597" s="136" t="str">
        <f ca="1">IF(C597="","",#REF!)</f>
        <v/>
      </c>
    </row>
    <row r="598" spans="1:12">
      <c r="A598" s="112">
        <v>587</v>
      </c>
      <c r="B598" s="134" t="str">
        <f t="shared" ca="1" si="27"/>
        <v/>
      </c>
      <c r="C598" s="109" t="str">
        <f t="shared" ca="1" si="28"/>
        <v/>
      </c>
      <c r="D598" s="101" t="str">
        <f ca="1">IF(ISERROR(OFFSET('HARGA SATUAN'!$D$6,MATCH(C598,'HARGA SATUAN'!$C$7:$C$1492,0),0)),"",OFFSET('HARGA SATUAN'!$D$6,MATCH(C598,'HARGA SATUAN'!$C$7:$C$1492,0),0))</f>
        <v/>
      </c>
      <c r="E598" s="101">
        <f ca="1">IF(B598="+","Unit",IF(ISERROR(OFFSET('HARGA SATUAN'!$E$6,MATCH(C598,'HARGA SATUAN'!$C$7:$C$1492,0),0)),"",OFFSET('HARGA SATUAN'!$E$6,MATCH(C598,'HARGA SATUAN'!$C$7:$C$1492,0),0)))</f>
        <v>0</v>
      </c>
      <c r="F598" s="138" t="str">
        <f t="shared" ca="1" si="29"/>
        <v/>
      </c>
      <c r="G598" s="41">
        <f ca="1">IF(ISERROR(OFFSET('HARGA SATUAN'!$I$6,MATCH(C598,'HARGA SATUAN'!$C$7:$C$1492,0),0)),"",OFFSET('HARGA SATUAN'!$I$6,MATCH(C598,'HARGA SATUAN'!$C$7:$C$1492,0),0))</f>
        <v>0</v>
      </c>
      <c r="H598" s="136" t="str">
        <f ca="1">IF(B598="","",#REF!)</f>
        <v/>
      </c>
      <c r="I598" s="136" t="str">
        <f ca="1">IF(B598="","",#REF!)</f>
        <v/>
      </c>
      <c r="J598" s="136" t="str">
        <f ca="1">IF(B598="","",#REF!)</f>
        <v/>
      </c>
      <c r="K598" s="136" t="str">
        <f ca="1">IF(B598="","",#REF!)</f>
        <v/>
      </c>
      <c r="L598" s="136" t="str">
        <f ca="1">IF(C598="","",#REF!)</f>
        <v/>
      </c>
    </row>
    <row r="599" spans="1:12">
      <c r="A599" s="112">
        <v>588</v>
      </c>
      <c r="B599" s="134" t="str">
        <f t="shared" ca="1" si="27"/>
        <v/>
      </c>
      <c r="C599" s="109" t="str">
        <f t="shared" ca="1" si="28"/>
        <v/>
      </c>
      <c r="D599" s="101" t="str">
        <f ca="1">IF(ISERROR(OFFSET('HARGA SATUAN'!$D$6,MATCH(C599,'HARGA SATUAN'!$C$7:$C$1492,0),0)),"",OFFSET('HARGA SATUAN'!$D$6,MATCH(C599,'HARGA SATUAN'!$C$7:$C$1492,0),0))</f>
        <v/>
      </c>
      <c r="E599" s="101">
        <f ca="1">IF(B599="+","Unit",IF(ISERROR(OFFSET('HARGA SATUAN'!$E$6,MATCH(C599,'HARGA SATUAN'!$C$7:$C$1492,0),0)),"",OFFSET('HARGA SATUAN'!$E$6,MATCH(C599,'HARGA SATUAN'!$C$7:$C$1492,0),0)))</f>
        <v>0</v>
      </c>
      <c r="F599" s="138" t="str">
        <f t="shared" ca="1" si="29"/>
        <v/>
      </c>
      <c r="G599" s="41">
        <f ca="1">IF(ISERROR(OFFSET('HARGA SATUAN'!$I$6,MATCH(C599,'HARGA SATUAN'!$C$7:$C$1492,0),0)),"",OFFSET('HARGA SATUAN'!$I$6,MATCH(C599,'HARGA SATUAN'!$C$7:$C$1492,0),0))</f>
        <v>0</v>
      </c>
      <c r="H599" s="136" t="str">
        <f ca="1">IF(B599="","",#REF!)</f>
        <v/>
      </c>
      <c r="I599" s="136" t="str">
        <f ca="1">IF(B599="","",#REF!)</f>
        <v/>
      </c>
      <c r="J599" s="136" t="str">
        <f ca="1">IF(B599="","",#REF!)</f>
        <v/>
      </c>
      <c r="K599" s="136" t="str">
        <f ca="1">IF(B599="","",#REF!)</f>
        <v/>
      </c>
      <c r="L599" s="136" t="str">
        <f ca="1">IF(C599="","",#REF!)</f>
        <v/>
      </c>
    </row>
    <row r="600" spans="1:12">
      <c r="A600" s="112">
        <v>589</v>
      </c>
      <c r="B600" s="134" t="str">
        <f t="shared" ca="1" si="27"/>
        <v/>
      </c>
      <c r="C600" s="109" t="str">
        <f t="shared" ca="1" si="28"/>
        <v/>
      </c>
      <c r="D600" s="101" t="str">
        <f ca="1">IF(ISERROR(OFFSET('HARGA SATUAN'!$D$6,MATCH(C600,'HARGA SATUAN'!$C$7:$C$1492,0),0)),"",OFFSET('HARGA SATUAN'!$D$6,MATCH(C600,'HARGA SATUAN'!$C$7:$C$1492,0),0))</f>
        <v/>
      </c>
      <c r="E600" s="101">
        <f ca="1">IF(B600="+","Unit",IF(ISERROR(OFFSET('HARGA SATUAN'!$E$6,MATCH(C600,'HARGA SATUAN'!$C$7:$C$1492,0),0)),"",OFFSET('HARGA SATUAN'!$E$6,MATCH(C600,'HARGA SATUAN'!$C$7:$C$1492,0),0)))</f>
        <v>0</v>
      </c>
      <c r="F600" s="138" t="str">
        <f t="shared" ca="1" si="29"/>
        <v/>
      </c>
      <c r="G600" s="41">
        <f ca="1">IF(ISERROR(OFFSET('HARGA SATUAN'!$I$6,MATCH(C600,'HARGA SATUAN'!$C$7:$C$1492,0),0)),"",OFFSET('HARGA SATUAN'!$I$6,MATCH(C600,'HARGA SATUAN'!$C$7:$C$1492,0),0))</f>
        <v>0</v>
      </c>
      <c r="H600" s="136" t="str">
        <f ca="1">IF(B600="","",#REF!)</f>
        <v/>
      </c>
      <c r="I600" s="136" t="str">
        <f ca="1">IF(B600="","",#REF!)</f>
        <v/>
      </c>
      <c r="J600" s="136" t="str">
        <f ca="1">IF(B600="","",#REF!)</f>
        <v/>
      </c>
      <c r="K600" s="136" t="str">
        <f ca="1">IF(B600="","",#REF!)</f>
        <v/>
      </c>
      <c r="L600" s="136" t="str">
        <f ca="1">IF(C600="","",#REF!)</f>
        <v/>
      </c>
    </row>
    <row r="601" spans="1:12">
      <c r="A601" s="112">
        <v>590</v>
      </c>
      <c r="B601" s="134" t="str">
        <f t="shared" ca="1" si="27"/>
        <v/>
      </c>
      <c r="C601" s="109" t="str">
        <f t="shared" ca="1" si="28"/>
        <v/>
      </c>
      <c r="D601" s="101" t="str">
        <f ca="1">IF(ISERROR(OFFSET('HARGA SATUAN'!$D$6,MATCH(C601,'HARGA SATUAN'!$C$7:$C$1492,0),0)),"",OFFSET('HARGA SATUAN'!$D$6,MATCH(C601,'HARGA SATUAN'!$C$7:$C$1492,0),0))</f>
        <v/>
      </c>
      <c r="E601" s="101">
        <f ca="1">IF(B601="+","Unit",IF(ISERROR(OFFSET('HARGA SATUAN'!$E$6,MATCH(C601,'HARGA SATUAN'!$C$7:$C$1492,0),0)),"",OFFSET('HARGA SATUAN'!$E$6,MATCH(C601,'HARGA SATUAN'!$C$7:$C$1492,0),0)))</f>
        <v>0</v>
      </c>
      <c r="F601" s="138" t="str">
        <f t="shared" ca="1" si="29"/>
        <v/>
      </c>
      <c r="G601" s="41">
        <f ca="1">IF(ISERROR(OFFSET('HARGA SATUAN'!$I$6,MATCH(C601,'HARGA SATUAN'!$C$7:$C$1492,0),0)),"",OFFSET('HARGA SATUAN'!$I$6,MATCH(C601,'HARGA SATUAN'!$C$7:$C$1492,0),0))</f>
        <v>0</v>
      </c>
      <c r="H601" s="136" t="str">
        <f ca="1">IF(B601="","",#REF!)</f>
        <v/>
      </c>
      <c r="I601" s="136" t="str">
        <f ca="1">IF(B601="","",#REF!)</f>
        <v/>
      </c>
      <c r="J601" s="136" t="str">
        <f ca="1">IF(B601="","",#REF!)</f>
        <v/>
      </c>
      <c r="K601" s="136" t="str">
        <f ca="1">IF(B601="","",#REF!)</f>
        <v/>
      </c>
      <c r="L601" s="136" t="str">
        <f ca="1">IF(C601="","",#REF!)</f>
        <v/>
      </c>
    </row>
    <row r="602" spans="1:12">
      <c r="A602" s="112">
        <v>591</v>
      </c>
      <c r="B602" s="134" t="str">
        <f t="shared" ca="1" si="27"/>
        <v/>
      </c>
      <c r="C602" s="109" t="str">
        <f t="shared" ca="1" si="28"/>
        <v/>
      </c>
      <c r="D602" s="101" t="str">
        <f ca="1">IF(ISERROR(OFFSET('HARGA SATUAN'!$D$6,MATCH(C602,'HARGA SATUAN'!$C$7:$C$1492,0),0)),"",OFFSET('HARGA SATUAN'!$D$6,MATCH(C602,'HARGA SATUAN'!$C$7:$C$1492,0),0))</f>
        <v/>
      </c>
      <c r="E602" s="101">
        <f ca="1">IF(B602="+","Unit",IF(ISERROR(OFFSET('HARGA SATUAN'!$E$6,MATCH(C602,'HARGA SATUAN'!$C$7:$C$1492,0),0)),"",OFFSET('HARGA SATUAN'!$E$6,MATCH(C602,'HARGA SATUAN'!$C$7:$C$1492,0),0)))</f>
        <v>0</v>
      </c>
      <c r="F602" s="138" t="str">
        <f t="shared" ca="1" si="29"/>
        <v/>
      </c>
      <c r="G602" s="41">
        <f ca="1">IF(ISERROR(OFFSET('HARGA SATUAN'!$I$6,MATCH(C602,'HARGA SATUAN'!$C$7:$C$1492,0),0)),"",OFFSET('HARGA SATUAN'!$I$6,MATCH(C602,'HARGA SATUAN'!$C$7:$C$1492,0),0))</f>
        <v>0</v>
      </c>
      <c r="H602" s="136" t="str">
        <f ca="1">IF(B602="","",#REF!)</f>
        <v/>
      </c>
      <c r="I602" s="136" t="str">
        <f ca="1">IF(B602="","",#REF!)</f>
        <v/>
      </c>
      <c r="J602" s="136" t="str">
        <f ca="1">IF(B602="","",#REF!)</f>
        <v/>
      </c>
      <c r="K602" s="136" t="str">
        <f ca="1">IF(B602="","",#REF!)</f>
        <v/>
      </c>
      <c r="L602" s="136" t="str">
        <f ca="1">IF(C602="","",#REF!)</f>
        <v/>
      </c>
    </row>
    <row r="603" spans="1:12">
      <c r="A603" s="112">
        <v>592</v>
      </c>
      <c r="B603" s="134" t="str">
        <f t="shared" ca="1" si="27"/>
        <v/>
      </c>
      <c r="C603" s="109" t="str">
        <f t="shared" ca="1" si="28"/>
        <v/>
      </c>
      <c r="D603" s="101" t="str">
        <f ca="1">IF(ISERROR(OFFSET('HARGA SATUAN'!$D$6,MATCH(C603,'HARGA SATUAN'!$C$7:$C$1492,0),0)),"",OFFSET('HARGA SATUAN'!$D$6,MATCH(C603,'HARGA SATUAN'!$C$7:$C$1492,0),0))</f>
        <v/>
      </c>
      <c r="E603" s="101">
        <f ca="1">IF(B603="+","Unit",IF(ISERROR(OFFSET('HARGA SATUAN'!$E$6,MATCH(C603,'HARGA SATUAN'!$C$7:$C$1492,0),0)),"",OFFSET('HARGA SATUAN'!$E$6,MATCH(C603,'HARGA SATUAN'!$C$7:$C$1492,0),0)))</f>
        <v>0</v>
      </c>
      <c r="F603" s="138" t="str">
        <f t="shared" ca="1" si="29"/>
        <v/>
      </c>
      <c r="G603" s="41">
        <f ca="1">IF(ISERROR(OFFSET('HARGA SATUAN'!$I$6,MATCH(C603,'HARGA SATUAN'!$C$7:$C$1492,0),0)),"",OFFSET('HARGA SATUAN'!$I$6,MATCH(C603,'HARGA SATUAN'!$C$7:$C$1492,0),0))</f>
        <v>0</v>
      </c>
      <c r="H603" s="136" t="str">
        <f ca="1">IF(B603="","",#REF!)</f>
        <v/>
      </c>
      <c r="I603" s="136" t="str">
        <f ca="1">IF(B603="","",#REF!)</f>
        <v/>
      </c>
      <c r="J603" s="136" t="str">
        <f ca="1">IF(B603="","",#REF!)</f>
        <v/>
      </c>
      <c r="K603" s="136" t="str">
        <f ca="1">IF(B603="","",#REF!)</f>
        <v/>
      </c>
      <c r="L603" s="136" t="str">
        <f ca="1">IF(C603="","",#REF!)</f>
        <v/>
      </c>
    </row>
    <row r="604" spans="1:12">
      <c r="A604" s="112">
        <v>593</v>
      </c>
      <c r="B604" s="134" t="str">
        <f t="shared" ca="1" si="27"/>
        <v/>
      </c>
      <c r="C604" s="109" t="str">
        <f t="shared" ca="1" si="28"/>
        <v/>
      </c>
      <c r="D604" s="101" t="str">
        <f ca="1">IF(ISERROR(OFFSET('HARGA SATUAN'!$D$6,MATCH(C604,'HARGA SATUAN'!$C$7:$C$1492,0),0)),"",OFFSET('HARGA SATUAN'!$D$6,MATCH(C604,'HARGA SATUAN'!$C$7:$C$1492,0),0))</f>
        <v/>
      </c>
      <c r="E604" s="101">
        <f ca="1">IF(B604="+","Unit",IF(ISERROR(OFFSET('HARGA SATUAN'!$E$6,MATCH(C604,'HARGA SATUAN'!$C$7:$C$1492,0),0)),"",OFFSET('HARGA SATUAN'!$E$6,MATCH(C604,'HARGA SATUAN'!$C$7:$C$1492,0),0)))</f>
        <v>0</v>
      </c>
      <c r="F604" s="138" t="str">
        <f t="shared" ca="1" si="29"/>
        <v/>
      </c>
      <c r="G604" s="41">
        <f ca="1">IF(ISERROR(OFFSET('HARGA SATUAN'!$I$6,MATCH(C604,'HARGA SATUAN'!$C$7:$C$1492,0),0)),"",OFFSET('HARGA SATUAN'!$I$6,MATCH(C604,'HARGA SATUAN'!$C$7:$C$1492,0),0))</f>
        <v>0</v>
      </c>
      <c r="H604" s="136" t="str">
        <f ca="1">IF(B604="","",#REF!)</f>
        <v/>
      </c>
      <c r="I604" s="136" t="str">
        <f ca="1">IF(B604="","",#REF!)</f>
        <v/>
      </c>
      <c r="J604" s="136" t="str">
        <f ca="1">IF(B604="","",#REF!)</f>
        <v/>
      </c>
      <c r="K604" s="136" t="str">
        <f ca="1">IF(B604="","",#REF!)</f>
        <v/>
      </c>
      <c r="L604" s="136" t="str">
        <f ca="1">IF(C604="","",#REF!)</f>
        <v/>
      </c>
    </row>
    <row r="605" spans="1:12">
      <c r="A605" s="112">
        <v>594</v>
      </c>
      <c r="B605" s="134" t="str">
        <f t="shared" ca="1" si="27"/>
        <v/>
      </c>
      <c r="C605" s="109" t="str">
        <f t="shared" ca="1" si="28"/>
        <v/>
      </c>
      <c r="D605" s="101" t="str">
        <f ca="1">IF(ISERROR(OFFSET('HARGA SATUAN'!$D$6,MATCH(C605,'HARGA SATUAN'!$C$7:$C$1492,0),0)),"",OFFSET('HARGA SATUAN'!$D$6,MATCH(C605,'HARGA SATUAN'!$C$7:$C$1492,0),0))</f>
        <v/>
      </c>
      <c r="E605" s="101">
        <f ca="1">IF(B605="+","Unit",IF(ISERROR(OFFSET('HARGA SATUAN'!$E$6,MATCH(C605,'HARGA SATUAN'!$C$7:$C$1492,0),0)),"",OFFSET('HARGA SATUAN'!$E$6,MATCH(C605,'HARGA SATUAN'!$C$7:$C$1492,0),0)))</f>
        <v>0</v>
      </c>
      <c r="F605" s="138" t="str">
        <f t="shared" ca="1" si="29"/>
        <v/>
      </c>
      <c r="G605" s="41">
        <f ca="1">IF(ISERROR(OFFSET('HARGA SATUAN'!$I$6,MATCH(C605,'HARGA SATUAN'!$C$7:$C$1492,0),0)),"",OFFSET('HARGA SATUAN'!$I$6,MATCH(C605,'HARGA SATUAN'!$C$7:$C$1492,0),0))</f>
        <v>0</v>
      </c>
      <c r="H605" s="136" t="str">
        <f ca="1">IF(B605="","",#REF!)</f>
        <v/>
      </c>
      <c r="I605" s="136" t="str">
        <f ca="1">IF(B605="","",#REF!)</f>
        <v/>
      </c>
      <c r="J605" s="136" t="str">
        <f ca="1">IF(B605="","",#REF!)</f>
        <v/>
      </c>
      <c r="K605" s="136" t="str">
        <f ca="1">IF(B605="","",#REF!)</f>
        <v/>
      </c>
      <c r="L605" s="136" t="str">
        <f ca="1">IF(C605="","",#REF!)</f>
        <v/>
      </c>
    </row>
    <row r="606" spans="1:12">
      <c r="A606" s="112">
        <v>595</v>
      </c>
      <c r="B606" s="134" t="str">
        <f t="shared" ca="1" si="27"/>
        <v/>
      </c>
      <c r="C606" s="109" t="str">
        <f t="shared" ca="1" si="28"/>
        <v/>
      </c>
      <c r="D606" s="101" t="str">
        <f ca="1">IF(ISERROR(OFFSET('HARGA SATUAN'!$D$6,MATCH(C606,'HARGA SATUAN'!$C$7:$C$1492,0),0)),"",OFFSET('HARGA SATUAN'!$D$6,MATCH(C606,'HARGA SATUAN'!$C$7:$C$1492,0),0))</f>
        <v/>
      </c>
      <c r="E606" s="101">
        <f ca="1">IF(B606="+","Unit",IF(ISERROR(OFFSET('HARGA SATUAN'!$E$6,MATCH(C606,'HARGA SATUAN'!$C$7:$C$1492,0),0)),"",OFFSET('HARGA SATUAN'!$E$6,MATCH(C606,'HARGA SATUAN'!$C$7:$C$1492,0),0)))</f>
        <v>0</v>
      </c>
      <c r="F606" s="138" t="str">
        <f t="shared" ca="1" si="29"/>
        <v/>
      </c>
      <c r="G606" s="41">
        <f ca="1">IF(ISERROR(OFFSET('HARGA SATUAN'!$I$6,MATCH(C606,'HARGA SATUAN'!$C$7:$C$1492,0),0)),"",OFFSET('HARGA SATUAN'!$I$6,MATCH(C606,'HARGA SATUAN'!$C$7:$C$1492,0),0))</f>
        <v>0</v>
      </c>
      <c r="H606" s="136" t="str">
        <f ca="1">IF(B606="","",#REF!)</f>
        <v/>
      </c>
      <c r="I606" s="136" t="str">
        <f ca="1">IF(B606="","",#REF!)</f>
        <v/>
      </c>
      <c r="J606" s="136" t="str">
        <f ca="1">IF(B606="","",#REF!)</f>
        <v/>
      </c>
      <c r="K606" s="136" t="str">
        <f ca="1">IF(B606="","",#REF!)</f>
        <v/>
      </c>
      <c r="L606" s="136" t="str">
        <f ca="1">IF(C606="","",#REF!)</f>
        <v/>
      </c>
    </row>
    <row r="607" spans="1:12">
      <c r="A607" s="112">
        <v>596</v>
      </c>
      <c r="B607" s="134" t="str">
        <f t="shared" ca="1" si="27"/>
        <v/>
      </c>
      <c r="C607" s="109" t="str">
        <f t="shared" ca="1" si="28"/>
        <v/>
      </c>
      <c r="D607" s="101" t="str">
        <f ca="1">IF(ISERROR(OFFSET('HARGA SATUAN'!$D$6,MATCH(C607,'HARGA SATUAN'!$C$7:$C$1492,0),0)),"",OFFSET('HARGA SATUAN'!$D$6,MATCH(C607,'HARGA SATUAN'!$C$7:$C$1492,0),0))</f>
        <v/>
      </c>
      <c r="E607" s="101">
        <f ca="1">IF(B607="+","Unit",IF(ISERROR(OFFSET('HARGA SATUAN'!$E$6,MATCH(C607,'HARGA SATUAN'!$C$7:$C$1492,0),0)),"",OFFSET('HARGA SATUAN'!$E$6,MATCH(C607,'HARGA SATUAN'!$C$7:$C$1492,0),0)))</f>
        <v>0</v>
      </c>
      <c r="F607" s="138" t="str">
        <f t="shared" ca="1" si="29"/>
        <v/>
      </c>
      <c r="G607" s="41">
        <f ca="1">IF(ISERROR(OFFSET('HARGA SATUAN'!$I$6,MATCH(C607,'HARGA SATUAN'!$C$7:$C$1492,0),0)),"",OFFSET('HARGA SATUAN'!$I$6,MATCH(C607,'HARGA SATUAN'!$C$7:$C$1492,0),0))</f>
        <v>0</v>
      </c>
      <c r="H607" s="136" t="str">
        <f ca="1">IF(B607="","",#REF!)</f>
        <v/>
      </c>
      <c r="I607" s="136" t="str">
        <f ca="1">IF(B607="","",#REF!)</f>
        <v/>
      </c>
      <c r="J607" s="136" t="str">
        <f ca="1">IF(B607="","",#REF!)</f>
        <v/>
      </c>
      <c r="K607" s="136" t="str">
        <f ca="1">IF(B607="","",#REF!)</f>
        <v/>
      </c>
      <c r="L607" s="136" t="str">
        <f ca="1">IF(C607="","",#REF!)</f>
        <v/>
      </c>
    </row>
    <row r="608" spans="1:12">
      <c r="A608" s="112">
        <v>597</v>
      </c>
      <c r="B608" s="134" t="str">
        <f t="shared" ca="1" si="27"/>
        <v/>
      </c>
      <c r="C608" s="109" t="str">
        <f t="shared" ca="1" si="28"/>
        <v/>
      </c>
      <c r="D608" s="101" t="str">
        <f ca="1">IF(ISERROR(OFFSET('HARGA SATUAN'!$D$6,MATCH(C608,'HARGA SATUAN'!$C$7:$C$1492,0),0)),"",OFFSET('HARGA SATUAN'!$D$6,MATCH(C608,'HARGA SATUAN'!$C$7:$C$1492,0),0))</f>
        <v/>
      </c>
      <c r="E608" s="101">
        <f ca="1">IF(B608="+","Unit",IF(ISERROR(OFFSET('HARGA SATUAN'!$E$6,MATCH(C608,'HARGA SATUAN'!$C$7:$C$1492,0),0)),"",OFFSET('HARGA SATUAN'!$E$6,MATCH(C608,'HARGA SATUAN'!$C$7:$C$1492,0),0)))</f>
        <v>0</v>
      </c>
      <c r="F608" s="138" t="str">
        <f t="shared" ca="1" si="29"/>
        <v/>
      </c>
      <c r="G608" s="41">
        <f ca="1">IF(ISERROR(OFFSET('HARGA SATUAN'!$I$6,MATCH(C608,'HARGA SATUAN'!$C$7:$C$1492,0),0)),"",OFFSET('HARGA SATUAN'!$I$6,MATCH(C608,'HARGA SATUAN'!$C$7:$C$1492,0),0))</f>
        <v>0</v>
      </c>
      <c r="H608" s="136" t="str">
        <f ca="1">IF(B608="","",#REF!)</f>
        <v/>
      </c>
      <c r="I608" s="136" t="str">
        <f ca="1">IF(B608="","",#REF!)</f>
        <v/>
      </c>
      <c r="J608" s="136" t="str">
        <f ca="1">IF(B608="","",#REF!)</f>
        <v/>
      </c>
      <c r="K608" s="136" t="str">
        <f ca="1">IF(B608="","",#REF!)</f>
        <v/>
      </c>
      <c r="L608" s="136" t="str">
        <f ca="1">IF(C608="","",#REF!)</f>
        <v/>
      </c>
    </row>
    <row r="609" spans="1:12">
      <c r="A609" s="112">
        <v>598</v>
      </c>
      <c r="B609" s="134" t="str">
        <f t="shared" ca="1" si="27"/>
        <v/>
      </c>
      <c r="C609" s="109" t="str">
        <f t="shared" ca="1" si="28"/>
        <v/>
      </c>
      <c r="D609" s="101" t="str">
        <f ca="1">IF(ISERROR(OFFSET('HARGA SATUAN'!$D$6,MATCH(C609,'HARGA SATUAN'!$C$7:$C$1492,0),0)),"",OFFSET('HARGA SATUAN'!$D$6,MATCH(C609,'HARGA SATUAN'!$C$7:$C$1492,0),0))</f>
        <v/>
      </c>
      <c r="E609" s="101">
        <f ca="1">IF(B609="+","Unit",IF(ISERROR(OFFSET('HARGA SATUAN'!$E$6,MATCH(C609,'HARGA SATUAN'!$C$7:$C$1492,0),0)),"",OFFSET('HARGA SATUAN'!$E$6,MATCH(C609,'HARGA SATUAN'!$C$7:$C$1492,0),0)))</f>
        <v>0</v>
      </c>
      <c r="F609" s="138" t="str">
        <f t="shared" ca="1" si="29"/>
        <v/>
      </c>
      <c r="G609" s="41">
        <f ca="1">IF(ISERROR(OFFSET('HARGA SATUAN'!$I$6,MATCH(C609,'HARGA SATUAN'!$C$7:$C$1492,0),0)),"",OFFSET('HARGA SATUAN'!$I$6,MATCH(C609,'HARGA SATUAN'!$C$7:$C$1492,0),0))</f>
        <v>0</v>
      </c>
      <c r="H609" s="136" t="str">
        <f ca="1">IF(B609="","",#REF!)</f>
        <v/>
      </c>
      <c r="I609" s="136" t="str">
        <f ca="1">IF(B609="","",#REF!)</f>
        <v/>
      </c>
      <c r="J609" s="136" t="str">
        <f ca="1">IF(B609="","",#REF!)</f>
        <v/>
      </c>
      <c r="K609" s="136" t="str">
        <f ca="1">IF(B609="","",#REF!)</f>
        <v/>
      </c>
      <c r="L609" s="136" t="str">
        <f ca="1">IF(C609="","",#REF!)</f>
        <v/>
      </c>
    </row>
    <row r="610" spans="1:12">
      <c r="A610" s="112">
        <v>599</v>
      </c>
      <c r="B610" s="134" t="str">
        <f t="shared" ca="1" si="27"/>
        <v/>
      </c>
      <c r="C610" s="109" t="str">
        <f t="shared" ca="1" si="28"/>
        <v/>
      </c>
      <c r="D610" s="101" t="str">
        <f ca="1">IF(ISERROR(OFFSET('HARGA SATUAN'!$D$6,MATCH(C610,'HARGA SATUAN'!$C$7:$C$1492,0),0)),"",OFFSET('HARGA SATUAN'!$D$6,MATCH(C610,'HARGA SATUAN'!$C$7:$C$1492,0),0))</f>
        <v/>
      </c>
      <c r="E610" s="101">
        <f ca="1">IF(B610="+","Unit",IF(ISERROR(OFFSET('HARGA SATUAN'!$E$6,MATCH(C610,'HARGA SATUAN'!$C$7:$C$1492,0),0)),"",OFFSET('HARGA SATUAN'!$E$6,MATCH(C610,'HARGA SATUAN'!$C$7:$C$1492,0),0)))</f>
        <v>0</v>
      </c>
      <c r="F610" s="138" t="str">
        <f t="shared" ca="1" si="29"/>
        <v/>
      </c>
      <c r="G610" s="41">
        <f ca="1">IF(ISERROR(OFFSET('HARGA SATUAN'!$I$6,MATCH(C610,'HARGA SATUAN'!$C$7:$C$1492,0),0)),"",OFFSET('HARGA SATUAN'!$I$6,MATCH(C610,'HARGA SATUAN'!$C$7:$C$1492,0),0))</f>
        <v>0</v>
      </c>
      <c r="H610" s="136" t="str">
        <f ca="1">IF(B610="","",#REF!)</f>
        <v/>
      </c>
      <c r="I610" s="136" t="str">
        <f ca="1">IF(B610="","",#REF!)</f>
        <v/>
      </c>
      <c r="J610" s="136" t="str">
        <f ca="1">IF(B610="","",#REF!)</f>
        <v/>
      </c>
      <c r="K610" s="136" t="str">
        <f ca="1">IF(B610="","",#REF!)</f>
        <v/>
      </c>
      <c r="L610" s="136" t="str">
        <f ca="1">IF(C610="","",#REF!)</f>
        <v/>
      </c>
    </row>
    <row r="611" spans="1:12">
      <c r="A611" s="112">
        <v>600</v>
      </c>
      <c r="B611" s="134" t="str">
        <f t="shared" ca="1" si="27"/>
        <v/>
      </c>
      <c r="C611" s="109" t="str">
        <f t="shared" ca="1" si="28"/>
        <v/>
      </c>
      <c r="D611" s="101" t="str">
        <f ca="1">IF(ISERROR(OFFSET('HARGA SATUAN'!$D$6,MATCH(C611,'HARGA SATUAN'!$C$7:$C$1492,0),0)),"",OFFSET('HARGA SATUAN'!$D$6,MATCH(C611,'HARGA SATUAN'!$C$7:$C$1492,0),0))</f>
        <v/>
      </c>
      <c r="E611" s="101">
        <f ca="1">IF(B611="+","Unit",IF(ISERROR(OFFSET('HARGA SATUAN'!$E$6,MATCH(C611,'HARGA SATUAN'!$C$7:$C$1492,0),0)),"",OFFSET('HARGA SATUAN'!$E$6,MATCH(C611,'HARGA SATUAN'!$C$7:$C$1492,0),0)))</f>
        <v>0</v>
      </c>
      <c r="F611" s="138" t="str">
        <f t="shared" ca="1" si="29"/>
        <v/>
      </c>
      <c r="G611" s="41">
        <f ca="1">IF(ISERROR(OFFSET('HARGA SATUAN'!$I$6,MATCH(C611,'HARGA SATUAN'!$C$7:$C$1492,0),0)),"",OFFSET('HARGA SATUAN'!$I$6,MATCH(C611,'HARGA SATUAN'!$C$7:$C$1492,0),0))</f>
        <v>0</v>
      </c>
      <c r="H611" s="136" t="str">
        <f ca="1">IF(B611="","",#REF!)</f>
        <v/>
      </c>
      <c r="I611" s="136" t="str">
        <f ca="1">IF(B611="","",#REF!)</f>
        <v/>
      </c>
      <c r="J611" s="136" t="str">
        <f ca="1">IF(B611="","",#REF!)</f>
        <v/>
      </c>
      <c r="K611" s="136" t="str">
        <f ca="1">IF(B611="","",#REF!)</f>
        <v/>
      </c>
      <c r="L611" s="136" t="str">
        <f ca="1">IF(C611="","",#REF!)</f>
        <v/>
      </c>
    </row>
    <row r="612" spans="1:12">
      <c r="A612" s="112">
        <v>601</v>
      </c>
      <c r="B612" s="134" t="str">
        <f t="shared" ca="1" si="27"/>
        <v/>
      </c>
      <c r="C612" s="109" t="str">
        <f t="shared" ca="1" si="28"/>
        <v/>
      </c>
      <c r="D612" s="101" t="str">
        <f ca="1">IF(ISERROR(OFFSET('HARGA SATUAN'!$D$6,MATCH(C612,'HARGA SATUAN'!$C$7:$C$1492,0),0)),"",OFFSET('HARGA SATUAN'!$D$6,MATCH(C612,'HARGA SATUAN'!$C$7:$C$1492,0),0))</f>
        <v/>
      </c>
      <c r="E612" s="101">
        <f ca="1">IF(B612="+","Unit",IF(ISERROR(OFFSET('HARGA SATUAN'!$E$6,MATCH(C612,'HARGA SATUAN'!$C$7:$C$1492,0),0)),"",OFFSET('HARGA SATUAN'!$E$6,MATCH(C612,'HARGA SATUAN'!$C$7:$C$1492,0),0)))</f>
        <v>0</v>
      </c>
      <c r="F612" s="138" t="str">
        <f t="shared" ca="1" si="29"/>
        <v/>
      </c>
      <c r="G612" s="41">
        <f ca="1">IF(ISERROR(OFFSET('HARGA SATUAN'!$I$6,MATCH(C612,'HARGA SATUAN'!$C$7:$C$1492,0),0)),"",OFFSET('HARGA SATUAN'!$I$6,MATCH(C612,'HARGA SATUAN'!$C$7:$C$1492,0),0))</f>
        <v>0</v>
      </c>
      <c r="H612" s="136" t="str">
        <f ca="1">IF(B612="","",#REF!)</f>
        <v/>
      </c>
      <c r="I612" s="136" t="str">
        <f ca="1">IF(B612="","",#REF!)</f>
        <v/>
      </c>
      <c r="J612" s="136" t="str">
        <f ca="1">IF(B612="","",#REF!)</f>
        <v/>
      </c>
      <c r="K612" s="136" t="str">
        <f ca="1">IF(B612="","",#REF!)</f>
        <v/>
      </c>
      <c r="L612" s="136" t="str">
        <f ca="1">IF(C612="","",#REF!)</f>
        <v/>
      </c>
    </row>
    <row r="613" spans="1:12">
      <c r="A613" s="112">
        <v>602</v>
      </c>
      <c r="B613" s="134" t="str">
        <f t="shared" ca="1" si="27"/>
        <v/>
      </c>
      <c r="C613" s="109" t="str">
        <f t="shared" ca="1" si="28"/>
        <v/>
      </c>
      <c r="D613" s="101" t="str">
        <f ca="1">IF(ISERROR(OFFSET('HARGA SATUAN'!$D$6,MATCH(C613,'HARGA SATUAN'!$C$7:$C$1492,0),0)),"",OFFSET('HARGA SATUAN'!$D$6,MATCH(C613,'HARGA SATUAN'!$C$7:$C$1492,0),0))</f>
        <v/>
      </c>
      <c r="E613" s="101">
        <f ca="1">IF(B613="+","Unit",IF(ISERROR(OFFSET('HARGA SATUAN'!$E$6,MATCH(C613,'HARGA SATUAN'!$C$7:$C$1492,0),0)),"",OFFSET('HARGA SATUAN'!$E$6,MATCH(C613,'HARGA SATUAN'!$C$7:$C$1492,0),0)))</f>
        <v>0</v>
      </c>
      <c r="F613" s="138" t="str">
        <f t="shared" ca="1" si="29"/>
        <v/>
      </c>
      <c r="G613" s="41">
        <f ca="1">IF(ISERROR(OFFSET('HARGA SATUAN'!$I$6,MATCH(C613,'HARGA SATUAN'!$C$7:$C$1492,0),0)),"",OFFSET('HARGA SATUAN'!$I$6,MATCH(C613,'HARGA SATUAN'!$C$7:$C$1492,0),0))</f>
        <v>0</v>
      </c>
      <c r="H613" s="136" t="str">
        <f ca="1">IF(B613="","",#REF!)</f>
        <v/>
      </c>
      <c r="I613" s="136" t="str">
        <f ca="1">IF(B613="","",#REF!)</f>
        <v/>
      </c>
      <c r="J613" s="136" t="str">
        <f ca="1">IF(B613="","",#REF!)</f>
        <v/>
      </c>
      <c r="K613" s="136" t="str">
        <f ca="1">IF(B613="","",#REF!)</f>
        <v/>
      </c>
      <c r="L613" s="136" t="str">
        <f ca="1">IF(C613="","",#REF!)</f>
        <v/>
      </c>
    </row>
    <row r="614" spans="1:12">
      <c r="A614" s="112">
        <v>603</v>
      </c>
      <c r="B614" s="134" t="str">
        <f t="shared" ca="1" si="27"/>
        <v/>
      </c>
      <c r="C614" s="109" t="str">
        <f t="shared" ca="1" si="28"/>
        <v/>
      </c>
      <c r="D614" s="101" t="str">
        <f ca="1">IF(ISERROR(OFFSET('HARGA SATUAN'!$D$6,MATCH(C614,'HARGA SATUAN'!$C$7:$C$1492,0),0)),"",OFFSET('HARGA SATUAN'!$D$6,MATCH(C614,'HARGA SATUAN'!$C$7:$C$1492,0),0))</f>
        <v/>
      </c>
      <c r="E614" s="101">
        <f ca="1">IF(B614="+","Unit",IF(ISERROR(OFFSET('HARGA SATUAN'!$E$6,MATCH(C614,'HARGA SATUAN'!$C$7:$C$1492,0),0)),"",OFFSET('HARGA SATUAN'!$E$6,MATCH(C614,'HARGA SATUAN'!$C$7:$C$1492,0),0)))</f>
        <v>0</v>
      </c>
      <c r="F614" s="138" t="str">
        <f t="shared" ca="1" si="29"/>
        <v/>
      </c>
      <c r="G614" s="41">
        <f ca="1">IF(ISERROR(OFFSET('HARGA SATUAN'!$I$6,MATCH(C614,'HARGA SATUAN'!$C$7:$C$1492,0),0)),"",OFFSET('HARGA SATUAN'!$I$6,MATCH(C614,'HARGA SATUAN'!$C$7:$C$1492,0),0))</f>
        <v>0</v>
      </c>
      <c r="H614" s="136" t="str">
        <f ca="1">IF(B614="","",#REF!)</f>
        <v/>
      </c>
      <c r="I614" s="136" t="str">
        <f ca="1">IF(B614="","",#REF!)</f>
        <v/>
      </c>
      <c r="J614" s="136" t="str">
        <f ca="1">IF(B614="","",#REF!)</f>
        <v/>
      </c>
      <c r="K614" s="136" t="str">
        <f ca="1">IF(B614="","",#REF!)</f>
        <v/>
      </c>
      <c r="L614" s="136" t="str">
        <f ca="1">IF(C614="","",#REF!)</f>
        <v/>
      </c>
    </row>
    <row r="615" spans="1:12">
      <c r="A615" s="112">
        <v>604</v>
      </c>
      <c r="B615" s="134" t="str">
        <f t="shared" ca="1" si="27"/>
        <v/>
      </c>
      <c r="C615" s="109" t="str">
        <f t="shared" ca="1" si="28"/>
        <v/>
      </c>
      <c r="D615" s="101" t="str">
        <f ca="1">IF(ISERROR(OFFSET('HARGA SATUAN'!$D$6,MATCH(C615,'HARGA SATUAN'!$C$7:$C$1492,0),0)),"",OFFSET('HARGA SATUAN'!$D$6,MATCH(C615,'HARGA SATUAN'!$C$7:$C$1492,0),0))</f>
        <v/>
      </c>
      <c r="E615" s="101">
        <f ca="1">IF(B615="+","Unit",IF(ISERROR(OFFSET('HARGA SATUAN'!$E$6,MATCH(C615,'HARGA SATUAN'!$C$7:$C$1492,0),0)),"",OFFSET('HARGA SATUAN'!$E$6,MATCH(C615,'HARGA SATUAN'!$C$7:$C$1492,0),0)))</f>
        <v>0</v>
      </c>
      <c r="F615" s="138" t="str">
        <f t="shared" ca="1" si="29"/>
        <v/>
      </c>
      <c r="G615" s="41">
        <f ca="1">IF(ISERROR(OFFSET('HARGA SATUAN'!$I$6,MATCH(C615,'HARGA SATUAN'!$C$7:$C$1492,0),0)),"",OFFSET('HARGA SATUAN'!$I$6,MATCH(C615,'HARGA SATUAN'!$C$7:$C$1492,0),0))</f>
        <v>0</v>
      </c>
      <c r="H615" s="136" t="str">
        <f ca="1">IF(B615="","",#REF!)</f>
        <v/>
      </c>
      <c r="I615" s="136" t="str">
        <f ca="1">IF(B615="","",#REF!)</f>
        <v/>
      </c>
      <c r="J615" s="136" t="str">
        <f ca="1">IF(B615="","",#REF!)</f>
        <v/>
      </c>
      <c r="K615" s="136" t="str">
        <f ca="1">IF(B615="","",#REF!)</f>
        <v/>
      </c>
      <c r="L615" s="136" t="str">
        <f ca="1">IF(C615="","",#REF!)</f>
        <v/>
      </c>
    </row>
    <row r="616" spans="1:12">
      <c r="A616" s="112">
        <v>605</v>
      </c>
      <c r="B616" s="134" t="str">
        <f t="shared" ca="1" si="27"/>
        <v/>
      </c>
      <c r="C616" s="109" t="str">
        <f t="shared" ca="1" si="28"/>
        <v/>
      </c>
      <c r="D616" s="101" t="str">
        <f ca="1">IF(ISERROR(OFFSET('HARGA SATUAN'!$D$6,MATCH(C616,'HARGA SATUAN'!$C$7:$C$1492,0),0)),"",OFFSET('HARGA SATUAN'!$D$6,MATCH(C616,'HARGA SATUAN'!$C$7:$C$1492,0),0))</f>
        <v/>
      </c>
      <c r="E616" s="101">
        <f ca="1">IF(B616="+","Unit",IF(ISERROR(OFFSET('HARGA SATUAN'!$E$6,MATCH(C616,'HARGA SATUAN'!$C$7:$C$1492,0),0)),"",OFFSET('HARGA SATUAN'!$E$6,MATCH(C616,'HARGA SATUAN'!$C$7:$C$1492,0),0)))</f>
        <v>0</v>
      </c>
      <c r="F616" s="138" t="str">
        <f t="shared" ca="1" si="29"/>
        <v/>
      </c>
      <c r="G616" s="41">
        <f ca="1">IF(ISERROR(OFFSET('HARGA SATUAN'!$I$6,MATCH(C616,'HARGA SATUAN'!$C$7:$C$1492,0),0)),"",OFFSET('HARGA SATUAN'!$I$6,MATCH(C616,'HARGA SATUAN'!$C$7:$C$1492,0),0))</f>
        <v>0</v>
      </c>
      <c r="H616" s="136" t="str">
        <f ca="1">IF(B616="","",#REF!)</f>
        <v/>
      </c>
      <c r="I616" s="136" t="str">
        <f ca="1">IF(B616="","",#REF!)</f>
        <v/>
      </c>
      <c r="J616" s="136" t="str">
        <f ca="1">IF(B616="","",#REF!)</f>
        <v/>
      </c>
      <c r="K616" s="136" t="str">
        <f ca="1">IF(B616="","",#REF!)</f>
        <v/>
      </c>
      <c r="L616" s="136" t="str">
        <f ca="1">IF(C616="","",#REF!)</f>
        <v/>
      </c>
    </row>
    <row r="617" spans="1:12">
      <c r="A617" s="112">
        <v>606</v>
      </c>
      <c r="B617" s="134" t="str">
        <f t="shared" ca="1" si="27"/>
        <v/>
      </c>
      <c r="C617" s="109" t="str">
        <f t="shared" ca="1" si="28"/>
        <v/>
      </c>
      <c r="D617" s="101" t="str">
        <f ca="1">IF(ISERROR(OFFSET('HARGA SATUAN'!$D$6,MATCH(C617,'HARGA SATUAN'!$C$7:$C$1492,0),0)),"",OFFSET('HARGA SATUAN'!$D$6,MATCH(C617,'HARGA SATUAN'!$C$7:$C$1492,0),0))</f>
        <v/>
      </c>
      <c r="E617" s="101">
        <f ca="1">IF(B617="+","Unit",IF(ISERROR(OFFSET('HARGA SATUAN'!$E$6,MATCH(C617,'HARGA SATUAN'!$C$7:$C$1492,0),0)),"",OFFSET('HARGA SATUAN'!$E$6,MATCH(C617,'HARGA SATUAN'!$C$7:$C$1492,0),0)))</f>
        <v>0</v>
      </c>
      <c r="F617" s="138" t="str">
        <f t="shared" ca="1" si="29"/>
        <v/>
      </c>
      <c r="G617" s="41">
        <f ca="1">IF(ISERROR(OFFSET('HARGA SATUAN'!$I$6,MATCH(C617,'HARGA SATUAN'!$C$7:$C$1492,0),0)),"",OFFSET('HARGA SATUAN'!$I$6,MATCH(C617,'HARGA SATUAN'!$C$7:$C$1492,0),0))</f>
        <v>0</v>
      </c>
      <c r="H617" s="136" t="str">
        <f ca="1">IF(B617="","",#REF!)</f>
        <v/>
      </c>
      <c r="I617" s="136" t="str">
        <f ca="1">IF(B617="","",#REF!)</f>
        <v/>
      </c>
      <c r="J617" s="136" t="str">
        <f ca="1">IF(B617="","",#REF!)</f>
        <v/>
      </c>
      <c r="K617" s="136" t="str">
        <f ca="1">IF(B617="","",#REF!)</f>
        <v/>
      </c>
      <c r="L617" s="136" t="str">
        <f ca="1">IF(C617="","",#REF!)</f>
        <v/>
      </c>
    </row>
    <row r="618" spans="1:12">
      <c r="A618" s="112">
        <v>607</v>
      </c>
      <c r="B618" s="134" t="str">
        <f t="shared" ca="1" si="27"/>
        <v/>
      </c>
      <c r="C618" s="109" t="str">
        <f t="shared" ca="1" si="28"/>
        <v/>
      </c>
      <c r="D618" s="101" t="str">
        <f ca="1">IF(ISERROR(OFFSET('HARGA SATUAN'!$D$6,MATCH(C618,'HARGA SATUAN'!$C$7:$C$1492,0),0)),"",OFFSET('HARGA SATUAN'!$D$6,MATCH(C618,'HARGA SATUAN'!$C$7:$C$1492,0),0))</f>
        <v/>
      </c>
      <c r="E618" s="101">
        <f ca="1">IF(B618="+","Unit",IF(ISERROR(OFFSET('HARGA SATUAN'!$E$6,MATCH(C618,'HARGA SATUAN'!$C$7:$C$1492,0),0)),"",OFFSET('HARGA SATUAN'!$E$6,MATCH(C618,'HARGA SATUAN'!$C$7:$C$1492,0),0)))</f>
        <v>0</v>
      </c>
      <c r="F618" s="138" t="str">
        <f t="shared" ca="1" si="29"/>
        <v/>
      </c>
      <c r="G618" s="41">
        <f ca="1">IF(ISERROR(OFFSET('HARGA SATUAN'!$I$6,MATCH(C618,'HARGA SATUAN'!$C$7:$C$1492,0),0)),"",OFFSET('HARGA SATUAN'!$I$6,MATCH(C618,'HARGA SATUAN'!$C$7:$C$1492,0),0))</f>
        <v>0</v>
      </c>
      <c r="H618" s="136" t="str">
        <f ca="1">IF(B618="","",#REF!)</f>
        <v/>
      </c>
      <c r="I618" s="136" t="str">
        <f ca="1">IF(B618="","",#REF!)</f>
        <v/>
      </c>
      <c r="J618" s="136" t="str">
        <f ca="1">IF(B618="","",#REF!)</f>
        <v/>
      </c>
      <c r="K618" s="136" t="str">
        <f ca="1">IF(B618="","",#REF!)</f>
        <v/>
      </c>
      <c r="L618" s="136" t="str">
        <f ca="1">IF(C618="","",#REF!)</f>
        <v/>
      </c>
    </row>
    <row r="619" spans="1:12">
      <c r="A619" s="112">
        <v>608</v>
      </c>
      <c r="B619" s="134" t="str">
        <f t="shared" ca="1" si="27"/>
        <v/>
      </c>
      <c r="C619" s="109" t="str">
        <f t="shared" ca="1" si="28"/>
        <v/>
      </c>
      <c r="D619" s="101" t="str">
        <f ca="1">IF(ISERROR(OFFSET('HARGA SATUAN'!$D$6,MATCH(C619,'HARGA SATUAN'!$C$7:$C$1492,0),0)),"",OFFSET('HARGA SATUAN'!$D$6,MATCH(C619,'HARGA SATUAN'!$C$7:$C$1492,0),0))</f>
        <v/>
      </c>
      <c r="E619" s="101">
        <f ca="1">IF(B619="+","Unit",IF(ISERROR(OFFSET('HARGA SATUAN'!$E$6,MATCH(C619,'HARGA SATUAN'!$C$7:$C$1492,0),0)),"",OFFSET('HARGA SATUAN'!$E$6,MATCH(C619,'HARGA SATUAN'!$C$7:$C$1492,0),0)))</f>
        <v>0</v>
      </c>
      <c r="F619" s="138" t="str">
        <f t="shared" ca="1" si="29"/>
        <v/>
      </c>
      <c r="G619" s="41">
        <f ca="1">IF(ISERROR(OFFSET('HARGA SATUAN'!$I$6,MATCH(C619,'HARGA SATUAN'!$C$7:$C$1492,0),0)),"",OFFSET('HARGA SATUAN'!$I$6,MATCH(C619,'HARGA SATUAN'!$C$7:$C$1492,0),0))</f>
        <v>0</v>
      </c>
      <c r="H619" s="136" t="str">
        <f ca="1">IF(B619="","",#REF!)</f>
        <v/>
      </c>
      <c r="I619" s="136" t="str">
        <f ca="1">IF(B619="","",#REF!)</f>
        <v/>
      </c>
      <c r="J619" s="136" t="str">
        <f ca="1">IF(B619="","",#REF!)</f>
        <v/>
      </c>
      <c r="K619" s="136" t="str">
        <f ca="1">IF(B619="","",#REF!)</f>
        <v/>
      </c>
      <c r="L619" s="136" t="str">
        <f ca="1">IF(C619="","",#REF!)</f>
        <v/>
      </c>
    </row>
    <row r="620" spans="1:12">
      <c r="A620" s="112">
        <v>609</v>
      </c>
      <c r="B620" s="134" t="str">
        <f t="shared" ca="1" si="27"/>
        <v/>
      </c>
      <c r="C620" s="109" t="str">
        <f t="shared" ca="1" si="28"/>
        <v/>
      </c>
      <c r="D620" s="101" t="str">
        <f ca="1">IF(ISERROR(OFFSET('HARGA SATUAN'!$D$6,MATCH(C620,'HARGA SATUAN'!$C$7:$C$1492,0),0)),"",OFFSET('HARGA SATUAN'!$D$6,MATCH(C620,'HARGA SATUAN'!$C$7:$C$1492,0),0))</f>
        <v/>
      </c>
      <c r="E620" s="101">
        <f ca="1">IF(B620="+","Unit",IF(ISERROR(OFFSET('HARGA SATUAN'!$E$6,MATCH(C620,'HARGA SATUAN'!$C$7:$C$1492,0),0)),"",OFFSET('HARGA SATUAN'!$E$6,MATCH(C620,'HARGA SATUAN'!$C$7:$C$1492,0),0)))</f>
        <v>0</v>
      </c>
      <c r="F620" s="138" t="str">
        <f t="shared" ca="1" si="29"/>
        <v/>
      </c>
      <c r="G620" s="41">
        <f ca="1">IF(ISERROR(OFFSET('HARGA SATUAN'!$I$6,MATCH(C620,'HARGA SATUAN'!$C$7:$C$1492,0),0)),"",OFFSET('HARGA SATUAN'!$I$6,MATCH(C620,'HARGA SATUAN'!$C$7:$C$1492,0),0))</f>
        <v>0</v>
      </c>
      <c r="H620" s="136" t="str">
        <f ca="1">IF(B620="","",#REF!)</f>
        <v/>
      </c>
      <c r="I620" s="136" t="str">
        <f ca="1">IF(B620="","",#REF!)</f>
        <v/>
      </c>
      <c r="J620" s="136" t="str">
        <f ca="1">IF(B620="","",#REF!)</f>
        <v/>
      </c>
      <c r="K620" s="136" t="str">
        <f ca="1">IF(B620="","",#REF!)</f>
        <v/>
      </c>
      <c r="L620" s="136" t="str">
        <f ca="1">IF(C620="","",#REF!)</f>
        <v/>
      </c>
    </row>
    <row r="621" spans="1:12">
      <c r="A621" s="112">
        <v>610</v>
      </c>
      <c r="B621" s="134" t="str">
        <f t="shared" ca="1" si="27"/>
        <v/>
      </c>
      <c r="C621" s="109" t="str">
        <f t="shared" ca="1" si="28"/>
        <v/>
      </c>
      <c r="D621" s="101" t="str">
        <f ca="1">IF(ISERROR(OFFSET('HARGA SATUAN'!$D$6,MATCH(C621,'HARGA SATUAN'!$C$7:$C$1492,0),0)),"",OFFSET('HARGA SATUAN'!$D$6,MATCH(C621,'HARGA SATUAN'!$C$7:$C$1492,0),0))</f>
        <v/>
      </c>
      <c r="E621" s="101">
        <f ca="1">IF(B621="+","Unit",IF(ISERROR(OFFSET('HARGA SATUAN'!$E$6,MATCH(C621,'HARGA SATUAN'!$C$7:$C$1492,0),0)),"",OFFSET('HARGA SATUAN'!$E$6,MATCH(C621,'HARGA SATUAN'!$C$7:$C$1492,0),0)))</f>
        <v>0</v>
      </c>
      <c r="F621" s="138" t="str">
        <f t="shared" ca="1" si="29"/>
        <v/>
      </c>
      <c r="G621" s="41">
        <f ca="1">IF(ISERROR(OFFSET('HARGA SATUAN'!$I$6,MATCH(C621,'HARGA SATUAN'!$C$7:$C$1492,0),0)),"",OFFSET('HARGA SATUAN'!$I$6,MATCH(C621,'HARGA SATUAN'!$C$7:$C$1492,0),0))</f>
        <v>0</v>
      </c>
      <c r="H621" s="136" t="str">
        <f ca="1">IF(B621="","",#REF!)</f>
        <v/>
      </c>
      <c r="I621" s="136" t="str">
        <f ca="1">IF(B621="","",#REF!)</f>
        <v/>
      </c>
      <c r="J621" s="136" t="str">
        <f ca="1">IF(B621="","",#REF!)</f>
        <v/>
      </c>
      <c r="K621" s="136" t="str">
        <f ca="1">IF(B621="","",#REF!)</f>
        <v/>
      </c>
      <c r="L621" s="136" t="str">
        <f ca="1">IF(C621="","",#REF!)</f>
        <v/>
      </c>
    </row>
    <row r="622" spans="1:12">
      <c r="A622" s="112">
        <v>611</v>
      </c>
      <c r="B622" s="134" t="str">
        <f t="shared" ca="1" si="27"/>
        <v/>
      </c>
      <c r="C622" s="109" t="str">
        <f t="shared" ca="1" si="28"/>
        <v/>
      </c>
      <c r="D622" s="101" t="str">
        <f ca="1">IF(ISERROR(OFFSET('HARGA SATUAN'!$D$6,MATCH(C622,'HARGA SATUAN'!$C$7:$C$1492,0),0)),"",OFFSET('HARGA SATUAN'!$D$6,MATCH(C622,'HARGA SATUAN'!$C$7:$C$1492,0),0))</f>
        <v/>
      </c>
      <c r="E622" s="101">
        <f ca="1">IF(B622="+","Unit",IF(ISERROR(OFFSET('HARGA SATUAN'!$E$6,MATCH(C622,'HARGA SATUAN'!$C$7:$C$1492,0),0)),"",OFFSET('HARGA SATUAN'!$E$6,MATCH(C622,'HARGA SATUAN'!$C$7:$C$1492,0),0)))</f>
        <v>0</v>
      </c>
      <c r="F622" s="138" t="str">
        <f t="shared" ca="1" si="29"/>
        <v/>
      </c>
      <c r="G622" s="41">
        <f ca="1">IF(ISERROR(OFFSET('HARGA SATUAN'!$I$6,MATCH(C622,'HARGA SATUAN'!$C$7:$C$1492,0),0)),"",OFFSET('HARGA SATUAN'!$I$6,MATCH(C622,'HARGA SATUAN'!$C$7:$C$1492,0),0))</f>
        <v>0</v>
      </c>
      <c r="H622" s="136" t="str">
        <f ca="1">IF(B622="","",#REF!)</f>
        <v/>
      </c>
      <c r="I622" s="136" t="str">
        <f ca="1">IF(B622="","",#REF!)</f>
        <v/>
      </c>
      <c r="J622" s="136" t="str">
        <f ca="1">IF(B622="","",#REF!)</f>
        <v/>
      </c>
      <c r="K622" s="136" t="str">
        <f ca="1">IF(B622="","",#REF!)</f>
        <v/>
      </c>
      <c r="L622" s="136" t="str">
        <f ca="1">IF(C622="","",#REF!)</f>
        <v/>
      </c>
    </row>
    <row r="623" spans="1:12">
      <c r="A623" s="112">
        <v>612</v>
      </c>
      <c r="B623" s="134" t="str">
        <f t="shared" ca="1" si="27"/>
        <v/>
      </c>
      <c r="C623" s="109" t="str">
        <f t="shared" ca="1" si="28"/>
        <v/>
      </c>
      <c r="D623" s="101" t="str">
        <f ca="1">IF(ISERROR(OFFSET('HARGA SATUAN'!$D$6,MATCH(C623,'HARGA SATUAN'!$C$7:$C$1492,0),0)),"",OFFSET('HARGA SATUAN'!$D$6,MATCH(C623,'HARGA SATUAN'!$C$7:$C$1492,0),0))</f>
        <v/>
      </c>
      <c r="E623" s="101">
        <f ca="1">IF(B623="+","Unit",IF(ISERROR(OFFSET('HARGA SATUAN'!$E$6,MATCH(C623,'HARGA SATUAN'!$C$7:$C$1492,0),0)),"",OFFSET('HARGA SATUAN'!$E$6,MATCH(C623,'HARGA SATUAN'!$C$7:$C$1492,0),0)))</f>
        <v>0</v>
      </c>
      <c r="F623" s="138" t="str">
        <f t="shared" ca="1" si="29"/>
        <v/>
      </c>
      <c r="G623" s="41">
        <f ca="1">IF(ISERROR(OFFSET('HARGA SATUAN'!$I$6,MATCH(C623,'HARGA SATUAN'!$C$7:$C$1492,0),0)),"",OFFSET('HARGA SATUAN'!$I$6,MATCH(C623,'HARGA SATUAN'!$C$7:$C$1492,0),0))</f>
        <v>0</v>
      </c>
      <c r="H623" s="136" t="str">
        <f ca="1">IF(B623="","",#REF!)</f>
        <v/>
      </c>
      <c r="I623" s="136" t="str">
        <f ca="1">IF(B623="","",#REF!)</f>
        <v/>
      </c>
      <c r="J623" s="136" t="str">
        <f ca="1">IF(B623="","",#REF!)</f>
        <v/>
      </c>
      <c r="K623" s="136" t="str">
        <f ca="1">IF(B623="","",#REF!)</f>
        <v/>
      </c>
      <c r="L623" s="136" t="str">
        <f ca="1">IF(C623="","",#REF!)</f>
        <v/>
      </c>
    </row>
    <row r="624" spans="1:12">
      <c r="A624" s="112">
        <v>613</v>
      </c>
      <c r="B624" s="134" t="str">
        <f t="shared" ca="1" si="27"/>
        <v/>
      </c>
      <c r="C624" s="109" t="str">
        <f t="shared" ca="1" si="28"/>
        <v/>
      </c>
      <c r="D624" s="101" t="str">
        <f ca="1">IF(ISERROR(OFFSET('HARGA SATUAN'!$D$6,MATCH(C624,'HARGA SATUAN'!$C$7:$C$1492,0),0)),"",OFFSET('HARGA SATUAN'!$D$6,MATCH(C624,'HARGA SATUAN'!$C$7:$C$1492,0),0))</f>
        <v/>
      </c>
      <c r="E624" s="101">
        <f ca="1">IF(B624="+","Unit",IF(ISERROR(OFFSET('HARGA SATUAN'!$E$6,MATCH(C624,'HARGA SATUAN'!$C$7:$C$1492,0),0)),"",OFFSET('HARGA SATUAN'!$E$6,MATCH(C624,'HARGA SATUAN'!$C$7:$C$1492,0),0)))</f>
        <v>0</v>
      </c>
      <c r="F624" s="138" t="str">
        <f t="shared" ca="1" si="29"/>
        <v/>
      </c>
      <c r="G624" s="41">
        <f ca="1">IF(ISERROR(OFFSET('HARGA SATUAN'!$I$6,MATCH(C624,'HARGA SATUAN'!$C$7:$C$1492,0),0)),"",OFFSET('HARGA SATUAN'!$I$6,MATCH(C624,'HARGA SATUAN'!$C$7:$C$1492,0),0))</f>
        <v>0</v>
      </c>
      <c r="H624" s="136" t="str">
        <f ca="1">IF(B624="","",#REF!)</f>
        <v/>
      </c>
      <c r="I624" s="136" t="str">
        <f ca="1">IF(B624="","",#REF!)</f>
        <v/>
      </c>
      <c r="J624" s="136" t="str">
        <f ca="1">IF(B624="","",#REF!)</f>
        <v/>
      </c>
      <c r="K624" s="136" t="str">
        <f ca="1">IF(B624="","",#REF!)</f>
        <v/>
      </c>
      <c r="L624" s="136" t="str">
        <f ca="1">IF(C624="","",#REF!)</f>
        <v/>
      </c>
    </row>
    <row r="625" spans="1:12">
      <c r="A625" s="112">
        <v>614</v>
      </c>
      <c r="B625" s="134" t="str">
        <f t="shared" ca="1" si="27"/>
        <v/>
      </c>
      <c r="C625" s="109" t="str">
        <f t="shared" ca="1" si="28"/>
        <v/>
      </c>
      <c r="D625" s="101" t="str">
        <f ca="1">IF(ISERROR(OFFSET('HARGA SATUAN'!$D$6,MATCH(C625,'HARGA SATUAN'!$C$7:$C$1492,0),0)),"",OFFSET('HARGA SATUAN'!$D$6,MATCH(C625,'HARGA SATUAN'!$C$7:$C$1492,0),0))</f>
        <v/>
      </c>
      <c r="E625" s="101">
        <f ca="1">IF(B625="+","Unit",IF(ISERROR(OFFSET('HARGA SATUAN'!$E$6,MATCH(C625,'HARGA SATUAN'!$C$7:$C$1492,0),0)),"",OFFSET('HARGA SATUAN'!$E$6,MATCH(C625,'HARGA SATUAN'!$C$7:$C$1492,0),0)))</f>
        <v>0</v>
      </c>
      <c r="F625" s="138" t="str">
        <f t="shared" ca="1" si="29"/>
        <v/>
      </c>
      <c r="G625" s="41">
        <f ca="1">IF(ISERROR(OFFSET('HARGA SATUAN'!$I$6,MATCH(C625,'HARGA SATUAN'!$C$7:$C$1492,0),0)),"",OFFSET('HARGA SATUAN'!$I$6,MATCH(C625,'HARGA SATUAN'!$C$7:$C$1492,0),0))</f>
        <v>0</v>
      </c>
      <c r="H625" s="136" t="str">
        <f ca="1">IF(B625="","",#REF!)</f>
        <v/>
      </c>
      <c r="I625" s="136" t="str">
        <f ca="1">IF(B625="","",#REF!)</f>
        <v/>
      </c>
      <c r="J625" s="136" t="str">
        <f ca="1">IF(B625="","",#REF!)</f>
        <v/>
      </c>
      <c r="K625" s="136" t="str">
        <f ca="1">IF(B625="","",#REF!)</f>
        <v/>
      </c>
      <c r="L625" s="136" t="str">
        <f ca="1">IF(C625="","",#REF!)</f>
        <v/>
      </c>
    </row>
    <row r="626" spans="1:12">
      <c r="A626" s="112">
        <v>615</v>
      </c>
      <c r="B626" s="134" t="str">
        <f t="shared" ca="1" si="27"/>
        <v/>
      </c>
      <c r="C626" s="109" t="str">
        <f t="shared" ca="1" si="28"/>
        <v/>
      </c>
      <c r="D626" s="101" t="str">
        <f ca="1">IF(ISERROR(OFFSET('HARGA SATUAN'!$D$6,MATCH(C626,'HARGA SATUAN'!$C$7:$C$1492,0),0)),"",OFFSET('HARGA SATUAN'!$D$6,MATCH(C626,'HARGA SATUAN'!$C$7:$C$1492,0),0))</f>
        <v/>
      </c>
      <c r="E626" s="101">
        <f ca="1">IF(B626="+","Unit",IF(ISERROR(OFFSET('HARGA SATUAN'!$E$6,MATCH(C626,'HARGA SATUAN'!$C$7:$C$1492,0),0)),"",OFFSET('HARGA SATUAN'!$E$6,MATCH(C626,'HARGA SATUAN'!$C$7:$C$1492,0),0)))</f>
        <v>0</v>
      </c>
      <c r="F626" s="138" t="str">
        <f t="shared" ca="1" si="29"/>
        <v/>
      </c>
      <c r="G626" s="41">
        <f ca="1">IF(ISERROR(OFFSET('HARGA SATUAN'!$I$6,MATCH(C626,'HARGA SATUAN'!$C$7:$C$1492,0),0)),"",OFFSET('HARGA SATUAN'!$I$6,MATCH(C626,'HARGA SATUAN'!$C$7:$C$1492,0),0))</f>
        <v>0</v>
      </c>
      <c r="H626" s="136" t="str">
        <f ca="1">IF(B626="","",#REF!)</f>
        <v/>
      </c>
      <c r="I626" s="136" t="str">
        <f ca="1">IF(B626="","",#REF!)</f>
        <v/>
      </c>
      <c r="J626" s="136" t="str">
        <f ca="1">IF(B626="","",#REF!)</f>
        <v/>
      </c>
      <c r="K626" s="136" t="str">
        <f ca="1">IF(B626="","",#REF!)</f>
        <v/>
      </c>
      <c r="L626" s="136" t="str">
        <f ca="1">IF(C626="","",#REF!)</f>
        <v/>
      </c>
    </row>
    <row r="627" spans="1:12">
      <c r="A627" s="112">
        <v>616</v>
      </c>
      <c r="B627" s="134" t="str">
        <f t="shared" ca="1" si="27"/>
        <v/>
      </c>
      <c r="C627" s="109" t="str">
        <f t="shared" ca="1" si="28"/>
        <v/>
      </c>
      <c r="D627" s="101" t="str">
        <f ca="1">IF(ISERROR(OFFSET('HARGA SATUAN'!$D$6,MATCH(C627,'HARGA SATUAN'!$C$7:$C$1492,0),0)),"",OFFSET('HARGA SATUAN'!$D$6,MATCH(C627,'HARGA SATUAN'!$C$7:$C$1492,0),0))</f>
        <v/>
      </c>
      <c r="E627" s="101">
        <f ca="1">IF(B627="+","Unit",IF(ISERROR(OFFSET('HARGA SATUAN'!$E$6,MATCH(C627,'HARGA SATUAN'!$C$7:$C$1492,0),0)),"",OFFSET('HARGA SATUAN'!$E$6,MATCH(C627,'HARGA SATUAN'!$C$7:$C$1492,0),0)))</f>
        <v>0</v>
      </c>
      <c r="F627" s="138" t="str">
        <f t="shared" ca="1" si="29"/>
        <v/>
      </c>
      <c r="G627" s="41">
        <f ca="1">IF(ISERROR(OFFSET('HARGA SATUAN'!$I$6,MATCH(C627,'HARGA SATUAN'!$C$7:$C$1492,0),0)),"",OFFSET('HARGA SATUAN'!$I$6,MATCH(C627,'HARGA SATUAN'!$C$7:$C$1492,0),0))</f>
        <v>0</v>
      </c>
      <c r="H627" s="136" t="str">
        <f ca="1">IF(B627="","",#REF!)</f>
        <v/>
      </c>
      <c r="I627" s="136" t="str">
        <f ca="1">IF(B627="","",#REF!)</f>
        <v/>
      </c>
      <c r="J627" s="136" t="str">
        <f ca="1">IF(B627="","",#REF!)</f>
        <v/>
      </c>
      <c r="K627" s="136" t="str">
        <f ca="1">IF(B627="","",#REF!)</f>
        <v/>
      </c>
      <c r="L627" s="136" t="str">
        <f ca="1">IF(C627="","",#REF!)</f>
        <v/>
      </c>
    </row>
    <row r="628" spans="1:12">
      <c r="A628" s="112">
        <v>617</v>
      </c>
      <c r="B628" s="134" t="str">
        <f t="shared" ca="1" si="27"/>
        <v/>
      </c>
      <c r="C628" s="109" t="str">
        <f t="shared" ca="1" si="28"/>
        <v/>
      </c>
      <c r="D628" s="101" t="str">
        <f ca="1">IF(ISERROR(OFFSET('HARGA SATUAN'!$D$6,MATCH(C628,'HARGA SATUAN'!$C$7:$C$1492,0),0)),"",OFFSET('HARGA SATUAN'!$D$6,MATCH(C628,'HARGA SATUAN'!$C$7:$C$1492,0),0))</f>
        <v/>
      </c>
      <c r="E628" s="101">
        <f ca="1">IF(B628="+","Unit",IF(ISERROR(OFFSET('HARGA SATUAN'!$E$6,MATCH(C628,'HARGA SATUAN'!$C$7:$C$1492,0),0)),"",OFFSET('HARGA SATUAN'!$E$6,MATCH(C628,'HARGA SATUAN'!$C$7:$C$1492,0),0)))</f>
        <v>0</v>
      </c>
      <c r="F628" s="138" t="str">
        <f t="shared" ca="1" si="29"/>
        <v/>
      </c>
      <c r="G628" s="41">
        <f ca="1">IF(ISERROR(OFFSET('HARGA SATUAN'!$I$6,MATCH(C628,'HARGA SATUAN'!$C$7:$C$1492,0),0)),"",OFFSET('HARGA SATUAN'!$I$6,MATCH(C628,'HARGA SATUAN'!$C$7:$C$1492,0),0))</f>
        <v>0</v>
      </c>
      <c r="H628" s="136" t="str">
        <f ca="1">IF(B628="","",#REF!)</f>
        <v/>
      </c>
      <c r="I628" s="136" t="str">
        <f ca="1">IF(B628="","",#REF!)</f>
        <v/>
      </c>
      <c r="J628" s="136" t="str">
        <f ca="1">IF(B628="","",#REF!)</f>
        <v/>
      </c>
      <c r="K628" s="136" t="str">
        <f ca="1">IF(B628="","",#REF!)</f>
        <v/>
      </c>
      <c r="L628" s="136" t="str">
        <f ca="1">IF(C628="","",#REF!)</f>
        <v/>
      </c>
    </row>
    <row r="629" spans="1:12">
      <c r="A629" s="112">
        <v>618</v>
      </c>
      <c r="B629" s="134" t="str">
        <f t="shared" ca="1" si="27"/>
        <v/>
      </c>
      <c r="C629" s="109" t="str">
        <f t="shared" ca="1" si="28"/>
        <v/>
      </c>
      <c r="D629" s="101" t="str">
        <f ca="1">IF(ISERROR(OFFSET('HARGA SATUAN'!$D$6,MATCH(C629,'HARGA SATUAN'!$C$7:$C$1492,0),0)),"",OFFSET('HARGA SATUAN'!$D$6,MATCH(C629,'HARGA SATUAN'!$C$7:$C$1492,0),0))</f>
        <v/>
      </c>
      <c r="E629" s="101">
        <f ca="1">IF(B629="+","Unit",IF(ISERROR(OFFSET('HARGA SATUAN'!$E$6,MATCH(C629,'HARGA SATUAN'!$C$7:$C$1492,0),0)),"",OFFSET('HARGA SATUAN'!$E$6,MATCH(C629,'HARGA SATUAN'!$C$7:$C$1492,0),0)))</f>
        <v>0</v>
      </c>
      <c r="F629" s="138" t="str">
        <f t="shared" ca="1" si="29"/>
        <v/>
      </c>
      <c r="G629" s="41">
        <f ca="1">IF(ISERROR(OFFSET('HARGA SATUAN'!$I$6,MATCH(C629,'HARGA SATUAN'!$C$7:$C$1492,0),0)),"",OFFSET('HARGA SATUAN'!$I$6,MATCH(C629,'HARGA SATUAN'!$C$7:$C$1492,0),0))</f>
        <v>0</v>
      </c>
      <c r="H629" s="136" t="str">
        <f ca="1">IF(B629="","",#REF!)</f>
        <v/>
      </c>
      <c r="I629" s="136" t="str">
        <f ca="1">IF(B629="","",#REF!)</f>
        <v/>
      </c>
      <c r="J629" s="136" t="str">
        <f ca="1">IF(B629="","",#REF!)</f>
        <v/>
      </c>
      <c r="K629" s="136" t="str">
        <f ca="1">IF(B629="","",#REF!)</f>
        <v/>
      </c>
      <c r="L629" s="136" t="str">
        <f ca="1">IF(C629="","",#REF!)</f>
        <v/>
      </c>
    </row>
    <row r="630" spans="1:12">
      <c r="A630" s="112">
        <v>619</v>
      </c>
      <c r="B630" s="134" t="str">
        <f t="shared" ca="1" si="27"/>
        <v/>
      </c>
      <c r="C630" s="109" t="str">
        <f t="shared" ca="1" si="28"/>
        <v/>
      </c>
      <c r="D630" s="101" t="str">
        <f ca="1">IF(ISERROR(OFFSET('HARGA SATUAN'!$D$6,MATCH(C630,'HARGA SATUAN'!$C$7:$C$1492,0),0)),"",OFFSET('HARGA SATUAN'!$D$6,MATCH(C630,'HARGA SATUAN'!$C$7:$C$1492,0),0))</f>
        <v/>
      </c>
      <c r="E630" s="101">
        <f ca="1">IF(B630="+","Unit",IF(ISERROR(OFFSET('HARGA SATUAN'!$E$6,MATCH(C630,'HARGA SATUAN'!$C$7:$C$1492,0),0)),"",OFFSET('HARGA SATUAN'!$E$6,MATCH(C630,'HARGA SATUAN'!$C$7:$C$1492,0),0)))</f>
        <v>0</v>
      </c>
      <c r="F630" s="138" t="str">
        <f t="shared" ca="1" si="29"/>
        <v/>
      </c>
      <c r="G630" s="41">
        <f ca="1">IF(ISERROR(OFFSET('HARGA SATUAN'!$I$6,MATCH(C630,'HARGA SATUAN'!$C$7:$C$1492,0),0)),"",OFFSET('HARGA SATUAN'!$I$6,MATCH(C630,'HARGA SATUAN'!$C$7:$C$1492,0),0))</f>
        <v>0</v>
      </c>
      <c r="H630" s="136" t="str">
        <f ca="1">IF(B630="","",#REF!)</f>
        <v/>
      </c>
      <c r="I630" s="136" t="str">
        <f ca="1">IF(B630="","",#REF!)</f>
        <v/>
      </c>
      <c r="J630" s="136" t="str">
        <f ca="1">IF(B630="","",#REF!)</f>
        <v/>
      </c>
      <c r="K630" s="136" t="str">
        <f ca="1">IF(B630="","",#REF!)</f>
        <v/>
      </c>
      <c r="L630" s="136" t="str">
        <f ca="1">IF(C630="","",#REF!)</f>
        <v/>
      </c>
    </row>
    <row r="631" spans="1:12">
      <c r="A631" s="112">
        <v>620</v>
      </c>
      <c r="B631" s="134" t="str">
        <f t="shared" ca="1" si="27"/>
        <v/>
      </c>
      <c r="C631" s="109" t="str">
        <f t="shared" ca="1" si="28"/>
        <v/>
      </c>
      <c r="D631" s="101" t="str">
        <f ca="1">IF(ISERROR(OFFSET('HARGA SATUAN'!$D$6,MATCH(C631,'HARGA SATUAN'!$C$7:$C$1492,0),0)),"",OFFSET('HARGA SATUAN'!$D$6,MATCH(C631,'HARGA SATUAN'!$C$7:$C$1492,0),0))</f>
        <v/>
      </c>
      <c r="E631" s="101">
        <f ca="1">IF(B631="+","Unit",IF(ISERROR(OFFSET('HARGA SATUAN'!$E$6,MATCH(C631,'HARGA SATUAN'!$C$7:$C$1492,0),0)),"",OFFSET('HARGA SATUAN'!$E$6,MATCH(C631,'HARGA SATUAN'!$C$7:$C$1492,0),0)))</f>
        <v>0</v>
      </c>
      <c r="F631" s="138" t="str">
        <f t="shared" ca="1" si="29"/>
        <v/>
      </c>
      <c r="G631" s="41">
        <f ca="1">IF(ISERROR(OFFSET('HARGA SATUAN'!$I$6,MATCH(C631,'HARGA SATUAN'!$C$7:$C$1492,0),0)),"",OFFSET('HARGA SATUAN'!$I$6,MATCH(C631,'HARGA SATUAN'!$C$7:$C$1492,0),0))</f>
        <v>0</v>
      </c>
      <c r="H631" s="136" t="str">
        <f ca="1">IF(B631="","",#REF!)</f>
        <v/>
      </c>
      <c r="I631" s="136" t="str">
        <f ca="1">IF(B631="","",#REF!)</f>
        <v/>
      </c>
      <c r="J631" s="136" t="str">
        <f ca="1">IF(B631="","",#REF!)</f>
        <v/>
      </c>
      <c r="K631" s="136" t="str">
        <f ca="1">IF(B631="","",#REF!)</f>
        <v/>
      </c>
      <c r="L631" s="136" t="str">
        <f ca="1">IF(C631="","",#REF!)</f>
        <v/>
      </c>
    </row>
    <row r="632" spans="1:12">
      <c r="A632" s="112">
        <v>621</v>
      </c>
      <c r="B632" s="134" t="str">
        <f t="shared" ca="1" si="27"/>
        <v/>
      </c>
      <c r="C632" s="109" t="str">
        <f t="shared" ca="1" si="28"/>
        <v/>
      </c>
      <c r="D632" s="101" t="str">
        <f ca="1">IF(ISERROR(OFFSET('HARGA SATUAN'!$D$6,MATCH(C632,'HARGA SATUAN'!$C$7:$C$1492,0),0)),"",OFFSET('HARGA SATUAN'!$D$6,MATCH(C632,'HARGA SATUAN'!$C$7:$C$1492,0),0))</f>
        <v/>
      </c>
      <c r="E632" s="101">
        <f ca="1">IF(B632="+","Unit",IF(ISERROR(OFFSET('HARGA SATUAN'!$E$6,MATCH(C632,'HARGA SATUAN'!$C$7:$C$1492,0),0)),"",OFFSET('HARGA SATUAN'!$E$6,MATCH(C632,'HARGA SATUAN'!$C$7:$C$1492,0),0)))</f>
        <v>0</v>
      </c>
      <c r="F632" s="138" t="str">
        <f t="shared" ca="1" si="29"/>
        <v/>
      </c>
      <c r="G632" s="41">
        <f ca="1">IF(ISERROR(OFFSET('HARGA SATUAN'!$I$6,MATCH(C632,'HARGA SATUAN'!$C$7:$C$1492,0),0)),"",OFFSET('HARGA SATUAN'!$I$6,MATCH(C632,'HARGA SATUAN'!$C$7:$C$1492,0),0))</f>
        <v>0</v>
      </c>
      <c r="H632" s="136" t="str">
        <f ca="1">IF(B632="","",#REF!)</f>
        <v/>
      </c>
      <c r="I632" s="136" t="str">
        <f ca="1">IF(B632="","",#REF!)</f>
        <v/>
      </c>
      <c r="J632" s="136" t="str">
        <f ca="1">IF(B632="","",#REF!)</f>
        <v/>
      </c>
      <c r="K632" s="136" t="str">
        <f ca="1">IF(B632="","",#REF!)</f>
        <v/>
      </c>
      <c r="L632" s="136" t="str">
        <f ca="1">IF(C632="","",#REF!)</f>
        <v/>
      </c>
    </row>
    <row r="633" spans="1:12">
      <c r="A633" s="112">
        <v>622</v>
      </c>
      <c r="B633" s="134" t="str">
        <f t="shared" ca="1" si="27"/>
        <v/>
      </c>
      <c r="C633" s="109" t="str">
        <f t="shared" ca="1" si="28"/>
        <v/>
      </c>
      <c r="D633" s="101" t="str">
        <f ca="1">IF(ISERROR(OFFSET('HARGA SATUAN'!$D$6,MATCH(C633,'HARGA SATUAN'!$C$7:$C$1492,0),0)),"",OFFSET('HARGA SATUAN'!$D$6,MATCH(C633,'HARGA SATUAN'!$C$7:$C$1492,0),0))</f>
        <v/>
      </c>
      <c r="E633" s="101">
        <f ca="1">IF(B633="+","Unit",IF(ISERROR(OFFSET('HARGA SATUAN'!$E$6,MATCH(C633,'HARGA SATUAN'!$C$7:$C$1492,0),0)),"",OFFSET('HARGA SATUAN'!$E$6,MATCH(C633,'HARGA SATUAN'!$C$7:$C$1492,0),0)))</f>
        <v>0</v>
      </c>
      <c r="F633" s="138" t="str">
        <f t="shared" ca="1" si="29"/>
        <v/>
      </c>
      <c r="G633" s="41">
        <f ca="1">IF(ISERROR(OFFSET('HARGA SATUAN'!$I$6,MATCH(C633,'HARGA SATUAN'!$C$7:$C$1492,0),0)),"",OFFSET('HARGA SATUAN'!$I$6,MATCH(C633,'HARGA SATUAN'!$C$7:$C$1492,0),0))</f>
        <v>0</v>
      </c>
      <c r="H633" s="136" t="str">
        <f ca="1">IF(B633="","",#REF!)</f>
        <v/>
      </c>
      <c r="I633" s="136" t="str">
        <f ca="1">IF(B633="","",#REF!)</f>
        <v/>
      </c>
      <c r="J633" s="136" t="str">
        <f ca="1">IF(B633="","",#REF!)</f>
        <v/>
      </c>
      <c r="K633" s="136" t="str">
        <f ca="1">IF(B633="","",#REF!)</f>
        <v/>
      </c>
      <c r="L633" s="136" t="str">
        <f ca="1">IF(C633="","",#REF!)</f>
        <v/>
      </c>
    </row>
    <row r="634" spans="1:12">
      <c r="A634" s="112">
        <v>623</v>
      </c>
      <c r="B634" s="134" t="str">
        <f t="shared" ca="1" si="27"/>
        <v/>
      </c>
      <c r="C634" s="109" t="str">
        <f t="shared" ca="1" si="28"/>
        <v/>
      </c>
      <c r="D634" s="101" t="str">
        <f ca="1">IF(ISERROR(OFFSET('HARGA SATUAN'!$D$6,MATCH(C634,'HARGA SATUAN'!$C$7:$C$1492,0),0)),"",OFFSET('HARGA SATUAN'!$D$6,MATCH(C634,'HARGA SATUAN'!$C$7:$C$1492,0),0))</f>
        <v/>
      </c>
      <c r="E634" s="101">
        <f ca="1">IF(B634="+","Unit",IF(ISERROR(OFFSET('HARGA SATUAN'!$E$6,MATCH(C634,'HARGA SATUAN'!$C$7:$C$1492,0),0)),"",OFFSET('HARGA SATUAN'!$E$6,MATCH(C634,'HARGA SATUAN'!$C$7:$C$1492,0),0)))</f>
        <v>0</v>
      </c>
      <c r="F634" s="138" t="str">
        <f t="shared" ca="1" si="29"/>
        <v/>
      </c>
      <c r="G634" s="41">
        <f ca="1">IF(ISERROR(OFFSET('HARGA SATUAN'!$I$6,MATCH(C634,'HARGA SATUAN'!$C$7:$C$1492,0),0)),"",OFFSET('HARGA SATUAN'!$I$6,MATCH(C634,'HARGA SATUAN'!$C$7:$C$1492,0),0))</f>
        <v>0</v>
      </c>
      <c r="H634" s="136" t="str">
        <f ca="1">IF(B634="","",#REF!)</f>
        <v/>
      </c>
      <c r="I634" s="136" t="str">
        <f ca="1">IF(B634="","",#REF!)</f>
        <v/>
      </c>
      <c r="J634" s="136" t="str">
        <f ca="1">IF(B634="","",#REF!)</f>
        <v/>
      </c>
      <c r="K634" s="136" t="str">
        <f ca="1">IF(B634="","",#REF!)</f>
        <v/>
      </c>
      <c r="L634" s="136" t="str">
        <f ca="1">IF(C634="","",#REF!)</f>
        <v/>
      </c>
    </row>
    <row r="635" spans="1:12">
      <c r="A635" s="112">
        <v>624</v>
      </c>
      <c r="B635" s="134" t="str">
        <f t="shared" ca="1" si="27"/>
        <v/>
      </c>
      <c r="C635" s="109" t="str">
        <f t="shared" ca="1" si="28"/>
        <v/>
      </c>
      <c r="D635" s="101" t="str">
        <f ca="1">IF(ISERROR(OFFSET('HARGA SATUAN'!$D$6,MATCH(C635,'HARGA SATUAN'!$C$7:$C$1492,0),0)),"",OFFSET('HARGA SATUAN'!$D$6,MATCH(C635,'HARGA SATUAN'!$C$7:$C$1492,0),0))</f>
        <v/>
      </c>
      <c r="E635" s="101">
        <f ca="1">IF(B635="+","Unit",IF(ISERROR(OFFSET('HARGA SATUAN'!$E$6,MATCH(C635,'HARGA SATUAN'!$C$7:$C$1492,0),0)),"",OFFSET('HARGA SATUAN'!$E$6,MATCH(C635,'HARGA SATUAN'!$C$7:$C$1492,0),0)))</f>
        <v>0</v>
      </c>
      <c r="F635" s="138" t="str">
        <f t="shared" ca="1" si="29"/>
        <v/>
      </c>
      <c r="G635" s="41">
        <f ca="1">IF(ISERROR(OFFSET('HARGA SATUAN'!$I$6,MATCH(C635,'HARGA SATUAN'!$C$7:$C$1492,0),0)),"",OFFSET('HARGA SATUAN'!$I$6,MATCH(C635,'HARGA SATUAN'!$C$7:$C$1492,0),0))</f>
        <v>0</v>
      </c>
      <c r="H635" s="136" t="str">
        <f ca="1">IF(B635="","",#REF!)</f>
        <v/>
      </c>
      <c r="I635" s="136" t="str">
        <f ca="1">IF(B635="","",#REF!)</f>
        <v/>
      </c>
      <c r="J635" s="136" t="str">
        <f ca="1">IF(B635="","",#REF!)</f>
        <v/>
      </c>
      <c r="K635" s="136" t="str">
        <f ca="1">IF(B635="","",#REF!)</f>
        <v/>
      </c>
      <c r="L635" s="136" t="str">
        <f ca="1">IF(C635="","",#REF!)</f>
        <v/>
      </c>
    </row>
    <row r="636" spans="1:12">
      <c r="A636" s="112">
        <v>625</v>
      </c>
      <c r="B636" s="134" t="str">
        <f t="shared" ca="1" si="27"/>
        <v/>
      </c>
      <c r="C636" s="109" t="str">
        <f t="shared" ca="1" si="28"/>
        <v/>
      </c>
      <c r="D636" s="101" t="str">
        <f ca="1">IF(ISERROR(OFFSET('HARGA SATUAN'!$D$6,MATCH(C636,'HARGA SATUAN'!$C$7:$C$1492,0),0)),"",OFFSET('HARGA SATUAN'!$D$6,MATCH(C636,'HARGA SATUAN'!$C$7:$C$1492,0),0))</f>
        <v/>
      </c>
      <c r="E636" s="101">
        <f ca="1">IF(B636="+","Unit",IF(ISERROR(OFFSET('HARGA SATUAN'!$E$6,MATCH(C636,'HARGA SATUAN'!$C$7:$C$1492,0),0)),"",OFFSET('HARGA SATUAN'!$E$6,MATCH(C636,'HARGA SATUAN'!$C$7:$C$1492,0),0)))</f>
        <v>0</v>
      </c>
      <c r="F636" s="138" t="str">
        <f t="shared" ca="1" si="29"/>
        <v/>
      </c>
      <c r="G636" s="41">
        <f ca="1">IF(ISERROR(OFFSET('HARGA SATUAN'!$I$6,MATCH(C636,'HARGA SATUAN'!$C$7:$C$1492,0),0)),"",OFFSET('HARGA SATUAN'!$I$6,MATCH(C636,'HARGA SATUAN'!$C$7:$C$1492,0),0))</f>
        <v>0</v>
      </c>
      <c r="H636" s="136" t="str">
        <f ca="1">IF(B636="","",#REF!)</f>
        <v/>
      </c>
      <c r="I636" s="136" t="str">
        <f ca="1">IF(B636="","",#REF!)</f>
        <v/>
      </c>
      <c r="J636" s="136" t="str">
        <f ca="1">IF(B636="","",#REF!)</f>
        <v/>
      </c>
      <c r="K636" s="136" t="str">
        <f ca="1">IF(B636="","",#REF!)</f>
        <v/>
      </c>
      <c r="L636" s="136" t="str">
        <f ca="1">IF(C636="","",#REF!)</f>
        <v/>
      </c>
    </row>
    <row r="637" spans="1:12">
      <c r="A637" s="112">
        <v>626</v>
      </c>
      <c r="B637" s="134" t="str">
        <f t="shared" ca="1" si="27"/>
        <v/>
      </c>
      <c r="C637" s="109" t="str">
        <f t="shared" ca="1" si="28"/>
        <v/>
      </c>
      <c r="D637" s="101" t="str">
        <f ca="1">IF(ISERROR(OFFSET('HARGA SATUAN'!$D$6,MATCH(C637,'HARGA SATUAN'!$C$7:$C$1492,0),0)),"",OFFSET('HARGA SATUAN'!$D$6,MATCH(C637,'HARGA SATUAN'!$C$7:$C$1492,0),0))</f>
        <v/>
      </c>
      <c r="E637" s="101">
        <f ca="1">IF(B637="+","Unit",IF(ISERROR(OFFSET('HARGA SATUAN'!$E$6,MATCH(C637,'HARGA SATUAN'!$C$7:$C$1492,0),0)),"",OFFSET('HARGA SATUAN'!$E$6,MATCH(C637,'HARGA SATUAN'!$C$7:$C$1492,0),0)))</f>
        <v>0</v>
      </c>
      <c r="F637" s="138" t="str">
        <f t="shared" ca="1" si="29"/>
        <v/>
      </c>
      <c r="G637" s="41">
        <f ca="1">IF(ISERROR(OFFSET('HARGA SATUAN'!$I$6,MATCH(C637,'HARGA SATUAN'!$C$7:$C$1492,0),0)),"",OFFSET('HARGA SATUAN'!$I$6,MATCH(C637,'HARGA SATUAN'!$C$7:$C$1492,0),0))</f>
        <v>0</v>
      </c>
      <c r="H637" s="136" t="str">
        <f ca="1">IF(B637="","",#REF!)</f>
        <v/>
      </c>
      <c r="I637" s="136" t="str">
        <f ca="1">IF(B637="","",#REF!)</f>
        <v/>
      </c>
      <c r="J637" s="136" t="str">
        <f ca="1">IF(B637="","",#REF!)</f>
        <v/>
      </c>
      <c r="K637" s="136" t="str">
        <f ca="1">IF(B637="","",#REF!)</f>
        <v/>
      </c>
      <c r="L637" s="136" t="str">
        <f ca="1">IF(C637="","",#REF!)</f>
        <v/>
      </c>
    </row>
    <row r="638" spans="1:12">
      <c r="A638" s="112">
        <v>627</v>
      </c>
      <c r="B638" s="134" t="str">
        <f t="shared" ca="1" si="27"/>
        <v/>
      </c>
      <c r="C638" s="109" t="str">
        <f t="shared" ca="1" si="28"/>
        <v/>
      </c>
      <c r="D638" s="101" t="str">
        <f ca="1">IF(ISERROR(OFFSET('HARGA SATUAN'!$D$6,MATCH(C638,'HARGA SATUAN'!$C$7:$C$1492,0),0)),"",OFFSET('HARGA SATUAN'!$D$6,MATCH(C638,'HARGA SATUAN'!$C$7:$C$1492,0),0))</f>
        <v/>
      </c>
      <c r="E638" s="101">
        <f ca="1">IF(B638="+","Unit",IF(ISERROR(OFFSET('HARGA SATUAN'!$E$6,MATCH(C638,'HARGA SATUAN'!$C$7:$C$1492,0),0)),"",OFFSET('HARGA SATUAN'!$E$6,MATCH(C638,'HARGA SATUAN'!$C$7:$C$1492,0),0)))</f>
        <v>0</v>
      </c>
      <c r="F638" s="138" t="str">
        <f t="shared" ca="1" si="29"/>
        <v/>
      </c>
      <c r="G638" s="41">
        <f ca="1">IF(ISERROR(OFFSET('HARGA SATUAN'!$I$6,MATCH(C638,'HARGA SATUAN'!$C$7:$C$1492,0),0)),"",OFFSET('HARGA SATUAN'!$I$6,MATCH(C638,'HARGA SATUAN'!$C$7:$C$1492,0),0))</f>
        <v>0</v>
      </c>
      <c r="H638" s="136" t="str">
        <f ca="1">IF(B638="","",#REF!)</f>
        <v/>
      </c>
      <c r="I638" s="136" t="str">
        <f ca="1">IF(B638="","",#REF!)</f>
        <v/>
      </c>
      <c r="J638" s="136" t="str">
        <f ca="1">IF(B638="","",#REF!)</f>
        <v/>
      </c>
      <c r="K638" s="136" t="str">
        <f ca="1">IF(B638="","",#REF!)</f>
        <v/>
      </c>
      <c r="L638" s="136" t="str">
        <f ca="1">IF(C638="","",#REF!)</f>
        <v/>
      </c>
    </row>
    <row r="639" spans="1:12">
      <c r="A639" s="112">
        <v>628</v>
      </c>
      <c r="B639" s="134" t="str">
        <f t="shared" ca="1" si="27"/>
        <v/>
      </c>
      <c r="C639" s="109" t="str">
        <f t="shared" ca="1" si="28"/>
        <v/>
      </c>
      <c r="D639" s="101" t="str">
        <f ca="1">IF(ISERROR(OFFSET('HARGA SATUAN'!$D$6,MATCH(C639,'HARGA SATUAN'!$C$7:$C$1492,0),0)),"",OFFSET('HARGA SATUAN'!$D$6,MATCH(C639,'HARGA SATUAN'!$C$7:$C$1492,0),0))</f>
        <v/>
      </c>
      <c r="E639" s="101">
        <f ca="1">IF(B639="+","Unit",IF(ISERROR(OFFSET('HARGA SATUAN'!$E$6,MATCH(C639,'HARGA SATUAN'!$C$7:$C$1492,0),0)),"",OFFSET('HARGA SATUAN'!$E$6,MATCH(C639,'HARGA SATUAN'!$C$7:$C$1492,0),0)))</f>
        <v>0</v>
      </c>
      <c r="F639" s="138" t="str">
        <f t="shared" ca="1" si="29"/>
        <v/>
      </c>
      <c r="G639" s="41">
        <f ca="1">IF(ISERROR(OFFSET('HARGA SATUAN'!$I$6,MATCH(C639,'HARGA SATUAN'!$C$7:$C$1492,0),0)),"",OFFSET('HARGA SATUAN'!$I$6,MATCH(C639,'HARGA SATUAN'!$C$7:$C$1492,0),0))</f>
        <v>0</v>
      </c>
      <c r="H639" s="136" t="str">
        <f ca="1">IF(B639="","",#REF!)</f>
        <v/>
      </c>
      <c r="I639" s="136" t="str">
        <f ca="1">IF(B639="","",#REF!)</f>
        <v/>
      </c>
      <c r="J639" s="136" t="str">
        <f ca="1">IF(B639="","",#REF!)</f>
        <v/>
      </c>
      <c r="K639" s="136" t="str">
        <f ca="1">IF(B639="","",#REF!)</f>
        <v/>
      </c>
      <c r="L639" s="136" t="str">
        <f ca="1">IF(C639="","",#REF!)</f>
        <v/>
      </c>
    </row>
    <row r="640" spans="1:12">
      <c r="A640" s="112">
        <v>629</v>
      </c>
      <c r="B640" s="134" t="str">
        <f t="shared" ca="1" si="27"/>
        <v/>
      </c>
      <c r="C640" s="109" t="str">
        <f t="shared" ca="1" si="28"/>
        <v/>
      </c>
      <c r="D640" s="101" t="str">
        <f ca="1">IF(ISERROR(OFFSET('HARGA SATUAN'!$D$6,MATCH(C640,'HARGA SATUAN'!$C$7:$C$1492,0),0)),"",OFFSET('HARGA SATUAN'!$D$6,MATCH(C640,'HARGA SATUAN'!$C$7:$C$1492,0),0))</f>
        <v/>
      </c>
      <c r="E640" s="101">
        <f ca="1">IF(B640="+","Unit",IF(ISERROR(OFFSET('HARGA SATUAN'!$E$6,MATCH(C640,'HARGA SATUAN'!$C$7:$C$1492,0),0)),"",OFFSET('HARGA SATUAN'!$E$6,MATCH(C640,'HARGA SATUAN'!$C$7:$C$1492,0),0)))</f>
        <v>0</v>
      </c>
      <c r="F640" s="138" t="str">
        <f t="shared" ca="1" si="29"/>
        <v/>
      </c>
      <c r="G640" s="41">
        <f ca="1">IF(ISERROR(OFFSET('HARGA SATUAN'!$I$6,MATCH(C640,'HARGA SATUAN'!$C$7:$C$1492,0),0)),"",OFFSET('HARGA SATUAN'!$I$6,MATCH(C640,'HARGA SATUAN'!$C$7:$C$1492,0),0))</f>
        <v>0</v>
      </c>
      <c r="H640" s="136" t="str">
        <f ca="1">IF(B640="","",#REF!)</f>
        <v/>
      </c>
      <c r="I640" s="136" t="str">
        <f ca="1">IF(B640="","",#REF!)</f>
        <v/>
      </c>
      <c r="J640" s="136" t="str">
        <f ca="1">IF(B640="","",#REF!)</f>
        <v/>
      </c>
      <c r="K640" s="136" t="str">
        <f ca="1">IF(B640="","",#REF!)</f>
        <v/>
      </c>
      <c r="L640" s="136" t="str">
        <f ca="1">IF(C640="","",#REF!)</f>
        <v/>
      </c>
    </row>
    <row r="641" spans="1:12">
      <c r="A641" s="112">
        <v>630</v>
      </c>
      <c r="B641" s="134" t="str">
        <f t="shared" ca="1" si="27"/>
        <v/>
      </c>
      <c r="C641" s="109" t="str">
        <f t="shared" ca="1" si="28"/>
        <v/>
      </c>
      <c r="D641" s="101" t="str">
        <f ca="1">IF(ISERROR(OFFSET('HARGA SATUAN'!$D$6,MATCH(C641,'HARGA SATUAN'!$C$7:$C$1492,0),0)),"",OFFSET('HARGA SATUAN'!$D$6,MATCH(C641,'HARGA SATUAN'!$C$7:$C$1492,0),0))</f>
        <v/>
      </c>
      <c r="E641" s="101">
        <f ca="1">IF(B641="+","Unit",IF(ISERROR(OFFSET('HARGA SATUAN'!$E$6,MATCH(C641,'HARGA SATUAN'!$C$7:$C$1492,0),0)),"",OFFSET('HARGA SATUAN'!$E$6,MATCH(C641,'HARGA SATUAN'!$C$7:$C$1492,0),0)))</f>
        <v>0</v>
      </c>
      <c r="F641" s="138" t="str">
        <f t="shared" ca="1" si="29"/>
        <v/>
      </c>
      <c r="G641" s="41">
        <f ca="1">IF(ISERROR(OFFSET('HARGA SATUAN'!$I$6,MATCH(C641,'HARGA SATUAN'!$C$7:$C$1492,0),0)),"",OFFSET('HARGA SATUAN'!$I$6,MATCH(C641,'HARGA SATUAN'!$C$7:$C$1492,0),0))</f>
        <v>0</v>
      </c>
      <c r="H641" s="136" t="str">
        <f ca="1">IF(B641="","",#REF!)</f>
        <v/>
      </c>
      <c r="I641" s="136" t="str">
        <f ca="1">IF(B641="","",#REF!)</f>
        <v/>
      </c>
      <c r="J641" s="136" t="str">
        <f ca="1">IF(B641="","",#REF!)</f>
        <v/>
      </c>
      <c r="K641" s="136" t="str">
        <f ca="1">IF(B641="","",#REF!)</f>
        <v/>
      </c>
      <c r="L641" s="136" t="str">
        <f ca="1">IF(C641="","",#REF!)</f>
        <v/>
      </c>
    </row>
    <row r="642" spans="1:12">
      <c r="A642" s="112">
        <v>631</v>
      </c>
      <c r="B642" s="134" t="str">
        <f t="shared" ca="1" si="27"/>
        <v/>
      </c>
      <c r="C642" s="109" t="str">
        <f t="shared" ca="1" si="28"/>
        <v/>
      </c>
      <c r="D642" s="101" t="str">
        <f ca="1">IF(ISERROR(OFFSET('HARGA SATUAN'!$D$6,MATCH(C642,'HARGA SATUAN'!$C$7:$C$1492,0),0)),"",OFFSET('HARGA SATUAN'!$D$6,MATCH(C642,'HARGA SATUAN'!$C$7:$C$1492,0),0))</f>
        <v/>
      </c>
      <c r="E642" s="101">
        <f ca="1">IF(B642="+","Unit",IF(ISERROR(OFFSET('HARGA SATUAN'!$E$6,MATCH(C642,'HARGA SATUAN'!$C$7:$C$1492,0),0)),"",OFFSET('HARGA SATUAN'!$E$6,MATCH(C642,'HARGA SATUAN'!$C$7:$C$1492,0),0)))</f>
        <v>0</v>
      </c>
      <c r="F642" s="138" t="str">
        <f t="shared" ca="1" si="29"/>
        <v/>
      </c>
      <c r="G642" s="41">
        <f ca="1">IF(ISERROR(OFFSET('HARGA SATUAN'!$I$6,MATCH(C642,'HARGA SATUAN'!$C$7:$C$1492,0),0)),"",OFFSET('HARGA SATUAN'!$I$6,MATCH(C642,'HARGA SATUAN'!$C$7:$C$1492,0),0))</f>
        <v>0</v>
      </c>
      <c r="H642" s="136" t="str">
        <f ca="1">IF(B642="","",#REF!)</f>
        <v/>
      </c>
      <c r="I642" s="136" t="str">
        <f ca="1">IF(B642="","",#REF!)</f>
        <v/>
      </c>
      <c r="J642" s="136" t="str">
        <f ca="1">IF(B642="","",#REF!)</f>
        <v/>
      </c>
      <c r="K642" s="136" t="str">
        <f ca="1">IF(B642="","",#REF!)</f>
        <v/>
      </c>
      <c r="L642" s="136" t="str">
        <f ca="1">IF(C642="","",#REF!)</f>
        <v/>
      </c>
    </row>
    <row r="643" spans="1:12">
      <c r="A643" s="112">
        <v>632</v>
      </c>
      <c r="B643" s="134" t="str">
        <f t="shared" ca="1" si="27"/>
        <v/>
      </c>
      <c r="C643" s="109" t="str">
        <f t="shared" ca="1" si="28"/>
        <v/>
      </c>
      <c r="D643" s="101" t="str">
        <f ca="1">IF(ISERROR(OFFSET('HARGA SATUAN'!$D$6,MATCH(C643,'HARGA SATUAN'!$C$7:$C$1492,0),0)),"",OFFSET('HARGA SATUAN'!$D$6,MATCH(C643,'HARGA SATUAN'!$C$7:$C$1492,0),0))</f>
        <v/>
      </c>
      <c r="E643" s="101">
        <f ca="1">IF(B643="+","Unit",IF(ISERROR(OFFSET('HARGA SATUAN'!$E$6,MATCH(C643,'HARGA SATUAN'!$C$7:$C$1492,0),0)),"",OFFSET('HARGA SATUAN'!$E$6,MATCH(C643,'HARGA SATUAN'!$C$7:$C$1492,0),0)))</f>
        <v>0</v>
      </c>
      <c r="F643" s="138" t="str">
        <f t="shared" ca="1" si="29"/>
        <v/>
      </c>
      <c r="G643" s="41">
        <f ca="1">IF(ISERROR(OFFSET('HARGA SATUAN'!$I$6,MATCH(C643,'HARGA SATUAN'!$C$7:$C$1492,0),0)),"",OFFSET('HARGA SATUAN'!$I$6,MATCH(C643,'HARGA SATUAN'!$C$7:$C$1492,0),0))</f>
        <v>0</v>
      </c>
      <c r="H643" s="136" t="str">
        <f ca="1">IF(B643="","",#REF!)</f>
        <v/>
      </c>
      <c r="I643" s="136" t="str">
        <f ca="1">IF(B643="","",#REF!)</f>
        <v/>
      </c>
      <c r="J643" s="136" t="str">
        <f ca="1">IF(B643="","",#REF!)</f>
        <v/>
      </c>
      <c r="K643" s="136" t="str">
        <f ca="1">IF(B643="","",#REF!)</f>
        <v/>
      </c>
      <c r="L643" s="136" t="str">
        <f ca="1">IF(C643="","",#REF!)</f>
        <v/>
      </c>
    </row>
    <row r="644" spans="1:12">
      <c r="A644" s="112">
        <v>633</v>
      </c>
      <c r="B644" s="134" t="str">
        <f t="shared" ca="1" si="27"/>
        <v/>
      </c>
      <c r="C644" s="109" t="str">
        <f t="shared" ca="1" si="28"/>
        <v/>
      </c>
      <c r="D644" s="101" t="str">
        <f ca="1">IF(ISERROR(OFFSET('HARGA SATUAN'!$D$6,MATCH(C644,'HARGA SATUAN'!$C$7:$C$1492,0),0)),"",OFFSET('HARGA SATUAN'!$D$6,MATCH(C644,'HARGA SATUAN'!$C$7:$C$1492,0),0))</f>
        <v/>
      </c>
      <c r="E644" s="101">
        <f ca="1">IF(B644="+","Unit",IF(ISERROR(OFFSET('HARGA SATUAN'!$E$6,MATCH(C644,'HARGA SATUAN'!$C$7:$C$1492,0),0)),"",OFFSET('HARGA SATUAN'!$E$6,MATCH(C644,'HARGA SATUAN'!$C$7:$C$1492,0),0)))</f>
        <v>0</v>
      </c>
      <c r="F644" s="138" t="str">
        <f t="shared" ca="1" si="29"/>
        <v/>
      </c>
      <c r="G644" s="41">
        <f ca="1">IF(ISERROR(OFFSET('HARGA SATUAN'!$I$6,MATCH(C644,'HARGA SATUAN'!$C$7:$C$1492,0),0)),"",OFFSET('HARGA SATUAN'!$I$6,MATCH(C644,'HARGA SATUAN'!$C$7:$C$1492,0),0))</f>
        <v>0</v>
      </c>
      <c r="H644" s="136" t="str">
        <f ca="1">IF(B644="","",#REF!)</f>
        <v/>
      </c>
      <c r="I644" s="136" t="str">
        <f ca="1">IF(B644="","",#REF!)</f>
        <v/>
      </c>
      <c r="J644" s="136" t="str">
        <f ca="1">IF(B644="","",#REF!)</f>
        <v/>
      </c>
      <c r="K644" s="136" t="str">
        <f ca="1">IF(B644="","",#REF!)</f>
        <v/>
      </c>
      <c r="L644" s="136" t="str">
        <f ca="1">IF(C644="","",#REF!)</f>
        <v/>
      </c>
    </row>
    <row r="645" spans="1:12">
      <c r="A645" s="112">
        <v>634</v>
      </c>
      <c r="B645" s="134" t="str">
        <f t="shared" ca="1" si="27"/>
        <v/>
      </c>
      <c r="C645" s="109" t="str">
        <f t="shared" ca="1" si="28"/>
        <v/>
      </c>
      <c r="D645" s="101" t="str">
        <f ca="1">IF(ISERROR(OFFSET('HARGA SATUAN'!$D$6,MATCH(C645,'HARGA SATUAN'!$C$7:$C$1492,0),0)),"",OFFSET('HARGA SATUAN'!$D$6,MATCH(C645,'HARGA SATUAN'!$C$7:$C$1492,0),0))</f>
        <v/>
      </c>
      <c r="E645" s="101">
        <f ca="1">IF(B645="+","Unit",IF(ISERROR(OFFSET('HARGA SATUAN'!$E$6,MATCH(C645,'HARGA SATUAN'!$C$7:$C$1492,0),0)),"",OFFSET('HARGA SATUAN'!$E$6,MATCH(C645,'HARGA SATUAN'!$C$7:$C$1492,0),0)))</f>
        <v>0</v>
      </c>
      <c r="F645" s="138" t="str">
        <f t="shared" ca="1" si="29"/>
        <v/>
      </c>
      <c r="G645" s="41">
        <f ca="1">IF(ISERROR(OFFSET('HARGA SATUAN'!$I$6,MATCH(C645,'HARGA SATUAN'!$C$7:$C$1492,0),0)),"",OFFSET('HARGA SATUAN'!$I$6,MATCH(C645,'HARGA SATUAN'!$C$7:$C$1492,0),0))</f>
        <v>0</v>
      </c>
      <c r="H645" s="136" t="str">
        <f ca="1">IF(B645="","",#REF!)</f>
        <v/>
      </c>
      <c r="I645" s="136" t="str">
        <f ca="1">IF(B645="","",#REF!)</f>
        <v/>
      </c>
      <c r="J645" s="136" t="str">
        <f ca="1">IF(B645="","",#REF!)</f>
        <v/>
      </c>
      <c r="K645" s="136" t="str">
        <f ca="1">IF(B645="","",#REF!)</f>
        <v/>
      </c>
      <c r="L645" s="136" t="str">
        <f ca="1">IF(C645="","",#REF!)</f>
        <v/>
      </c>
    </row>
    <row r="646" spans="1:12">
      <c r="A646" s="112">
        <v>635</v>
      </c>
      <c r="B646" s="134" t="str">
        <f t="shared" ca="1" si="27"/>
        <v/>
      </c>
      <c r="C646" s="109" t="str">
        <f t="shared" ca="1" si="28"/>
        <v/>
      </c>
      <c r="D646" s="101" t="str">
        <f ca="1">IF(ISERROR(OFFSET('HARGA SATUAN'!$D$6,MATCH(C646,'HARGA SATUAN'!$C$7:$C$1492,0),0)),"",OFFSET('HARGA SATUAN'!$D$6,MATCH(C646,'HARGA SATUAN'!$C$7:$C$1492,0),0))</f>
        <v/>
      </c>
      <c r="E646" s="101">
        <f ca="1">IF(B646="+","Unit",IF(ISERROR(OFFSET('HARGA SATUAN'!$E$6,MATCH(C646,'HARGA SATUAN'!$C$7:$C$1492,0),0)),"",OFFSET('HARGA SATUAN'!$E$6,MATCH(C646,'HARGA SATUAN'!$C$7:$C$1492,0),0)))</f>
        <v>0</v>
      </c>
      <c r="F646" s="138" t="str">
        <f t="shared" ca="1" si="29"/>
        <v/>
      </c>
      <c r="G646" s="41">
        <f ca="1">IF(ISERROR(OFFSET('HARGA SATUAN'!$I$6,MATCH(C646,'HARGA SATUAN'!$C$7:$C$1492,0),0)),"",OFFSET('HARGA SATUAN'!$I$6,MATCH(C646,'HARGA SATUAN'!$C$7:$C$1492,0),0))</f>
        <v>0</v>
      </c>
      <c r="H646" s="136" t="str">
        <f ca="1">IF(B646="","",#REF!)</f>
        <v/>
      </c>
      <c r="I646" s="136" t="str">
        <f ca="1">IF(B646="","",#REF!)</f>
        <v/>
      </c>
      <c r="J646" s="136" t="str">
        <f ca="1">IF(B646="","",#REF!)</f>
        <v/>
      </c>
      <c r="K646" s="136" t="str">
        <f ca="1">IF(B646="","",#REF!)</f>
        <v/>
      </c>
      <c r="L646" s="136" t="str">
        <f ca="1">IF(C646="","",#REF!)</f>
        <v/>
      </c>
    </row>
    <row r="647" spans="1:12">
      <c r="A647" s="112">
        <v>636</v>
      </c>
      <c r="B647" s="134" t="str">
        <f t="shared" ca="1" si="27"/>
        <v/>
      </c>
      <c r="C647" s="109" t="str">
        <f t="shared" ca="1" si="28"/>
        <v/>
      </c>
      <c r="D647" s="101" t="str">
        <f ca="1">IF(ISERROR(OFFSET('HARGA SATUAN'!$D$6,MATCH(C647,'HARGA SATUAN'!$C$7:$C$1492,0),0)),"",OFFSET('HARGA SATUAN'!$D$6,MATCH(C647,'HARGA SATUAN'!$C$7:$C$1492,0),0))</f>
        <v/>
      </c>
      <c r="E647" s="101">
        <f ca="1">IF(B647="+","Unit",IF(ISERROR(OFFSET('HARGA SATUAN'!$E$6,MATCH(C647,'HARGA SATUAN'!$C$7:$C$1492,0),0)),"",OFFSET('HARGA SATUAN'!$E$6,MATCH(C647,'HARGA SATUAN'!$C$7:$C$1492,0),0)))</f>
        <v>0</v>
      </c>
      <c r="F647" s="138" t="str">
        <f t="shared" ca="1" si="29"/>
        <v/>
      </c>
      <c r="G647" s="41">
        <f ca="1">IF(ISERROR(OFFSET('HARGA SATUAN'!$I$6,MATCH(C647,'HARGA SATUAN'!$C$7:$C$1492,0),0)),"",OFFSET('HARGA SATUAN'!$I$6,MATCH(C647,'HARGA SATUAN'!$C$7:$C$1492,0),0))</f>
        <v>0</v>
      </c>
      <c r="H647" s="136" t="str">
        <f ca="1">IF(B647="","",#REF!)</f>
        <v/>
      </c>
      <c r="I647" s="136" t="str">
        <f ca="1">IF(B647="","",#REF!)</f>
        <v/>
      </c>
      <c r="J647" s="136" t="str">
        <f ca="1">IF(B647="","",#REF!)</f>
        <v/>
      </c>
      <c r="K647" s="136" t="str">
        <f ca="1">IF(B647="","",#REF!)</f>
        <v/>
      </c>
      <c r="L647" s="136" t="str">
        <f ca="1">IF(C647="","",#REF!)</f>
        <v/>
      </c>
    </row>
    <row r="648" spans="1:12">
      <c r="A648" s="112">
        <v>637</v>
      </c>
      <c r="B648" s="134" t="str">
        <f t="shared" ca="1" si="27"/>
        <v/>
      </c>
      <c r="C648" s="109" t="str">
        <f t="shared" ca="1" si="28"/>
        <v/>
      </c>
      <c r="D648" s="101" t="str">
        <f ca="1">IF(ISERROR(OFFSET('HARGA SATUAN'!$D$6,MATCH(C648,'HARGA SATUAN'!$C$7:$C$1492,0),0)),"",OFFSET('HARGA SATUAN'!$D$6,MATCH(C648,'HARGA SATUAN'!$C$7:$C$1492,0),0))</f>
        <v/>
      </c>
      <c r="E648" s="101">
        <f ca="1">IF(B648="+","Unit",IF(ISERROR(OFFSET('HARGA SATUAN'!$E$6,MATCH(C648,'HARGA SATUAN'!$C$7:$C$1492,0),0)),"",OFFSET('HARGA SATUAN'!$E$6,MATCH(C648,'HARGA SATUAN'!$C$7:$C$1492,0),0)))</f>
        <v>0</v>
      </c>
      <c r="F648" s="138" t="str">
        <f t="shared" ca="1" si="29"/>
        <v/>
      </c>
      <c r="G648" s="41">
        <f ca="1">IF(ISERROR(OFFSET('HARGA SATUAN'!$I$6,MATCH(C648,'HARGA SATUAN'!$C$7:$C$1492,0),0)),"",OFFSET('HARGA SATUAN'!$I$6,MATCH(C648,'HARGA SATUAN'!$C$7:$C$1492,0),0))</f>
        <v>0</v>
      </c>
      <c r="H648" s="136" t="str">
        <f ca="1">IF(B648="","",#REF!)</f>
        <v/>
      </c>
      <c r="I648" s="136" t="str">
        <f ca="1">IF(B648="","",#REF!)</f>
        <v/>
      </c>
      <c r="J648" s="136" t="str">
        <f ca="1">IF(B648="","",#REF!)</f>
        <v/>
      </c>
      <c r="K648" s="136" t="str">
        <f ca="1">IF(B648="","",#REF!)</f>
        <v/>
      </c>
      <c r="L648" s="136" t="str">
        <f ca="1">IF(C648="","",#REF!)</f>
        <v/>
      </c>
    </row>
    <row r="649" spans="1:12">
      <c r="A649" s="112">
        <v>638</v>
      </c>
      <c r="B649" s="134" t="str">
        <f t="shared" ca="1" si="27"/>
        <v/>
      </c>
      <c r="C649" s="109" t="str">
        <f t="shared" ca="1" si="28"/>
        <v/>
      </c>
      <c r="D649" s="101" t="str">
        <f ca="1">IF(ISERROR(OFFSET('HARGA SATUAN'!$D$6,MATCH(C649,'HARGA SATUAN'!$C$7:$C$1492,0),0)),"",OFFSET('HARGA SATUAN'!$D$6,MATCH(C649,'HARGA SATUAN'!$C$7:$C$1492,0),0))</f>
        <v/>
      </c>
      <c r="E649" s="101">
        <f ca="1">IF(B649="+","Unit",IF(ISERROR(OFFSET('HARGA SATUAN'!$E$6,MATCH(C649,'HARGA SATUAN'!$C$7:$C$1492,0),0)),"",OFFSET('HARGA SATUAN'!$E$6,MATCH(C649,'HARGA SATUAN'!$C$7:$C$1492,0),0)))</f>
        <v>0</v>
      </c>
      <c r="F649" s="138" t="str">
        <f t="shared" ca="1" si="29"/>
        <v/>
      </c>
      <c r="G649" s="41">
        <f ca="1">IF(ISERROR(OFFSET('HARGA SATUAN'!$I$6,MATCH(C649,'HARGA SATUAN'!$C$7:$C$1492,0),0)),"",OFFSET('HARGA SATUAN'!$I$6,MATCH(C649,'HARGA SATUAN'!$C$7:$C$1492,0),0))</f>
        <v>0</v>
      </c>
      <c r="H649" s="136" t="str">
        <f ca="1">IF(B649="","",#REF!)</f>
        <v/>
      </c>
      <c r="I649" s="136" t="str">
        <f ca="1">IF(B649="","",#REF!)</f>
        <v/>
      </c>
      <c r="J649" s="136" t="str">
        <f ca="1">IF(B649="","",#REF!)</f>
        <v/>
      </c>
      <c r="K649" s="136" t="str">
        <f ca="1">IF(B649="","",#REF!)</f>
        <v/>
      </c>
      <c r="L649" s="136" t="str">
        <f ca="1">IF(C649="","",#REF!)</f>
        <v/>
      </c>
    </row>
    <row r="650" spans="1:12">
      <c r="A650" s="112">
        <v>639</v>
      </c>
      <c r="B650" s="134" t="str">
        <f t="shared" ca="1" si="27"/>
        <v/>
      </c>
      <c r="C650" s="109" t="str">
        <f t="shared" ca="1" si="28"/>
        <v/>
      </c>
      <c r="D650" s="101" t="str">
        <f ca="1">IF(ISERROR(OFFSET('HARGA SATUAN'!$D$6,MATCH(C650,'HARGA SATUAN'!$C$7:$C$1492,0),0)),"",OFFSET('HARGA SATUAN'!$D$6,MATCH(C650,'HARGA SATUAN'!$C$7:$C$1492,0),0))</f>
        <v/>
      </c>
      <c r="E650" s="101">
        <f ca="1">IF(B650="+","Unit",IF(ISERROR(OFFSET('HARGA SATUAN'!$E$6,MATCH(C650,'HARGA SATUAN'!$C$7:$C$1492,0),0)),"",OFFSET('HARGA SATUAN'!$E$6,MATCH(C650,'HARGA SATUAN'!$C$7:$C$1492,0),0)))</f>
        <v>0</v>
      </c>
      <c r="F650" s="138" t="str">
        <f t="shared" ca="1" si="29"/>
        <v/>
      </c>
      <c r="G650" s="41">
        <f ca="1">IF(ISERROR(OFFSET('HARGA SATUAN'!$I$6,MATCH(C650,'HARGA SATUAN'!$C$7:$C$1492,0),0)),"",OFFSET('HARGA SATUAN'!$I$6,MATCH(C650,'HARGA SATUAN'!$C$7:$C$1492,0),0))</f>
        <v>0</v>
      </c>
      <c r="H650" s="136" t="str">
        <f ca="1">IF(B650="","",#REF!)</f>
        <v/>
      </c>
      <c r="I650" s="136" t="str">
        <f ca="1">IF(B650="","",#REF!)</f>
        <v/>
      </c>
      <c r="J650" s="136" t="str">
        <f ca="1">IF(B650="","",#REF!)</f>
        <v/>
      </c>
      <c r="K650" s="136" t="str">
        <f ca="1">IF(B650="","",#REF!)</f>
        <v/>
      </c>
      <c r="L650" s="136" t="str">
        <f ca="1">IF(C650="","",#REF!)</f>
        <v/>
      </c>
    </row>
    <row r="651" spans="1:12">
      <c r="A651" s="112">
        <v>640</v>
      </c>
      <c r="B651" s="134" t="str">
        <f t="shared" ca="1" si="27"/>
        <v/>
      </c>
      <c r="C651" s="109" t="str">
        <f t="shared" ca="1" si="28"/>
        <v/>
      </c>
      <c r="D651" s="101" t="str">
        <f ca="1">IF(ISERROR(OFFSET('HARGA SATUAN'!$D$6,MATCH(C651,'HARGA SATUAN'!$C$7:$C$1492,0),0)),"",OFFSET('HARGA SATUAN'!$D$6,MATCH(C651,'HARGA SATUAN'!$C$7:$C$1492,0),0))</f>
        <v/>
      </c>
      <c r="E651" s="101">
        <f ca="1">IF(B651="+","Unit",IF(ISERROR(OFFSET('HARGA SATUAN'!$E$6,MATCH(C651,'HARGA SATUAN'!$C$7:$C$1492,0),0)),"",OFFSET('HARGA SATUAN'!$E$6,MATCH(C651,'HARGA SATUAN'!$C$7:$C$1492,0),0)))</f>
        <v>0</v>
      </c>
      <c r="F651" s="138" t="str">
        <f t="shared" ca="1" si="29"/>
        <v/>
      </c>
      <c r="G651" s="41">
        <f ca="1">IF(ISERROR(OFFSET('HARGA SATUAN'!$I$6,MATCH(C651,'HARGA SATUAN'!$C$7:$C$1492,0),0)),"",OFFSET('HARGA SATUAN'!$I$6,MATCH(C651,'HARGA SATUAN'!$C$7:$C$1492,0),0))</f>
        <v>0</v>
      </c>
      <c r="H651" s="136" t="str">
        <f ca="1">IF(B651="","",#REF!)</f>
        <v/>
      </c>
      <c r="I651" s="136" t="str">
        <f ca="1">IF(B651="","",#REF!)</f>
        <v/>
      </c>
      <c r="J651" s="136" t="str">
        <f ca="1">IF(B651="","",#REF!)</f>
        <v/>
      </c>
      <c r="K651" s="136" t="str">
        <f ca="1">IF(B651="","",#REF!)</f>
        <v/>
      </c>
      <c r="L651" s="136" t="str">
        <f ca="1">IF(C651="","",#REF!)</f>
        <v/>
      </c>
    </row>
    <row r="652" spans="1:12">
      <c r="A652" s="112">
        <v>641</v>
      </c>
      <c r="B652" s="134" t="str">
        <f t="shared" ca="1" si="27"/>
        <v/>
      </c>
      <c r="C652" s="109" t="str">
        <f t="shared" ca="1" si="28"/>
        <v/>
      </c>
      <c r="D652" s="101" t="str">
        <f ca="1">IF(ISERROR(OFFSET('HARGA SATUAN'!$D$6,MATCH(C652,'HARGA SATUAN'!$C$7:$C$1492,0),0)),"",OFFSET('HARGA SATUAN'!$D$6,MATCH(C652,'HARGA SATUAN'!$C$7:$C$1492,0),0))</f>
        <v/>
      </c>
      <c r="E652" s="101">
        <f ca="1">IF(B652="+","Unit",IF(ISERROR(OFFSET('HARGA SATUAN'!$E$6,MATCH(C652,'HARGA SATUAN'!$C$7:$C$1492,0),0)),"",OFFSET('HARGA SATUAN'!$E$6,MATCH(C652,'HARGA SATUAN'!$C$7:$C$1492,0),0)))</f>
        <v>0</v>
      </c>
      <c r="F652" s="138" t="str">
        <f t="shared" ca="1" si="29"/>
        <v/>
      </c>
      <c r="G652" s="41">
        <f ca="1">IF(ISERROR(OFFSET('HARGA SATUAN'!$I$6,MATCH(C652,'HARGA SATUAN'!$C$7:$C$1492,0),0)),"",OFFSET('HARGA SATUAN'!$I$6,MATCH(C652,'HARGA SATUAN'!$C$7:$C$1492,0),0))</f>
        <v>0</v>
      </c>
      <c r="H652" s="136" t="str">
        <f ca="1">IF(B652="","",#REF!)</f>
        <v/>
      </c>
      <c r="I652" s="136" t="str">
        <f ca="1">IF(B652="","",#REF!)</f>
        <v/>
      </c>
      <c r="J652" s="136" t="str">
        <f ca="1">IF(B652="","",#REF!)</f>
        <v/>
      </c>
      <c r="K652" s="136" t="str">
        <f ca="1">IF(B652="","",#REF!)</f>
        <v/>
      </c>
      <c r="L652" s="136" t="str">
        <f ca="1">IF(C652="","",#REF!)</f>
        <v/>
      </c>
    </row>
    <row r="653" spans="1:12">
      <c r="A653" s="112">
        <v>642</v>
      </c>
      <c r="B653" s="134" t="str">
        <f t="shared" ref="B653:B711" ca="1" si="30">IF(C653="","",A653)</f>
        <v/>
      </c>
      <c r="C653" s="109" t="str">
        <f t="shared" ref="C653:C710" ca="1" si="31">IF(ISERROR(OFFSET($C$713,MATCH(A653,$F$714:$F$1320,0),0)),"",OFFSET($C$713,MATCH(A653,$F$714:$F$1320,0),0))</f>
        <v/>
      </c>
      <c r="D653" s="101" t="str">
        <f ca="1">IF(ISERROR(OFFSET('HARGA SATUAN'!$D$6,MATCH(C653,'HARGA SATUAN'!$C$7:$C$1492,0),0)),"",OFFSET('HARGA SATUAN'!$D$6,MATCH(C653,'HARGA SATUAN'!$C$7:$C$1492,0),0))</f>
        <v/>
      </c>
      <c r="E653" s="101">
        <f ca="1">IF(B653="+","Unit",IF(ISERROR(OFFSET('HARGA SATUAN'!$E$6,MATCH(C653,'HARGA SATUAN'!$C$7:$C$1492,0),0)),"",OFFSET('HARGA SATUAN'!$E$6,MATCH(C653,'HARGA SATUAN'!$C$7:$C$1492,0),0)))</f>
        <v>0</v>
      </c>
      <c r="F653" s="138" t="str">
        <f t="shared" ref="F653:F710" ca="1" si="32">IF(ISERROR(OFFSET($D$713,MATCH(A653,$F$714:$F$1320,0),0)),"",OFFSET($D$713,MATCH(A653,$F$714:$F$1320,0),0))</f>
        <v/>
      </c>
      <c r="G653" s="41">
        <f ca="1">IF(ISERROR(OFFSET('HARGA SATUAN'!$I$6,MATCH(C653,'HARGA SATUAN'!$C$7:$C$1492,0),0)),"",OFFSET('HARGA SATUAN'!$I$6,MATCH(C653,'HARGA SATUAN'!$C$7:$C$1492,0),0))</f>
        <v>0</v>
      </c>
      <c r="H653" s="136" t="str">
        <f ca="1">IF(B653="","",#REF!)</f>
        <v/>
      </c>
      <c r="I653" s="136" t="str">
        <f ca="1">IF(B653="","",#REF!)</f>
        <v/>
      </c>
      <c r="J653" s="136" t="str">
        <f ca="1">IF(B653="","",#REF!)</f>
        <v/>
      </c>
      <c r="K653" s="136" t="str">
        <f ca="1">IF(B653="","",#REF!)</f>
        <v/>
      </c>
      <c r="L653" s="136" t="str">
        <f ca="1">IF(C653="","",#REF!)</f>
        <v/>
      </c>
    </row>
    <row r="654" spans="1:12">
      <c r="A654" s="112">
        <v>643</v>
      </c>
      <c r="B654" s="134" t="str">
        <f t="shared" ca="1" si="30"/>
        <v/>
      </c>
      <c r="C654" s="109" t="str">
        <f t="shared" ca="1" si="31"/>
        <v/>
      </c>
      <c r="D654" s="101" t="str">
        <f ca="1">IF(ISERROR(OFFSET('HARGA SATUAN'!$D$6,MATCH(C654,'HARGA SATUAN'!$C$7:$C$1492,0),0)),"",OFFSET('HARGA SATUAN'!$D$6,MATCH(C654,'HARGA SATUAN'!$C$7:$C$1492,0),0))</f>
        <v/>
      </c>
      <c r="E654" s="101">
        <f ca="1">IF(B654="+","Unit",IF(ISERROR(OFFSET('HARGA SATUAN'!$E$6,MATCH(C654,'HARGA SATUAN'!$C$7:$C$1492,0),0)),"",OFFSET('HARGA SATUAN'!$E$6,MATCH(C654,'HARGA SATUAN'!$C$7:$C$1492,0),0)))</f>
        <v>0</v>
      </c>
      <c r="F654" s="138" t="str">
        <f t="shared" ca="1" si="32"/>
        <v/>
      </c>
      <c r="G654" s="41">
        <f ca="1">IF(ISERROR(OFFSET('HARGA SATUAN'!$I$6,MATCH(C654,'HARGA SATUAN'!$C$7:$C$1492,0),0)),"",OFFSET('HARGA SATUAN'!$I$6,MATCH(C654,'HARGA SATUAN'!$C$7:$C$1492,0),0))</f>
        <v>0</v>
      </c>
      <c r="H654" s="136" t="str">
        <f ca="1">IF(B654="","",#REF!)</f>
        <v/>
      </c>
      <c r="I654" s="136" t="str">
        <f ca="1">IF(B654="","",#REF!)</f>
        <v/>
      </c>
      <c r="J654" s="136" t="str">
        <f ca="1">IF(B654="","",#REF!)</f>
        <v/>
      </c>
      <c r="K654" s="136" t="str">
        <f ca="1">IF(B654="","",#REF!)</f>
        <v/>
      </c>
      <c r="L654" s="136" t="str">
        <f ca="1">IF(C654="","",#REF!)</f>
        <v/>
      </c>
    </row>
    <row r="655" spans="1:12">
      <c r="A655" s="112">
        <v>644</v>
      </c>
      <c r="B655" s="134" t="str">
        <f t="shared" ca="1" si="30"/>
        <v/>
      </c>
      <c r="C655" s="109" t="str">
        <f t="shared" ca="1" si="31"/>
        <v/>
      </c>
      <c r="D655" s="101" t="str">
        <f ca="1">IF(ISERROR(OFFSET('HARGA SATUAN'!$D$6,MATCH(C655,'HARGA SATUAN'!$C$7:$C$1492,0),0)),"",OFFSET('HARGA SATUAN'!$D$6,MATCH(C655,'HARGA SATUAN'!$C$7:$C$1492,0),0))</f>
        <v/>
      </c>
      <c r="E655" s="101">
        <f ca="1">IF(B655="+","Unit",IF(ISERROR(OFFSET('HARGA SATUAN'!$E$6,MATCH(C655,'HARGA SATUAN'!$C$7:$C$1492,0),0)),"",OFFSET('HARGA SATUAN'!$E$6,MATCH(C655,'HARGA SATUAN'!$C$7:$C$1492,0),0)))</f>
        <v>0</v>
      </c>
      <c r="F655" s="138" t="str">
        <f t="shared" ca="1" si="32"/>
        <v/>
      </c>
      <c r="G655" s="41">
        <f ca="1">IF(ISERROR(OFFSET('HARGA SATUAN'!$I$6,MATCH(C655,'HARGA SATUAN'!$C$7:$C$1492,0),0)),"",OFFSET('HARGA SATUAN'!$I$6,MATCH(C655,'HARGA SATUAN'!$C$7:$C$1492,0),0))</f>
        <v>0</v>
      </c>
      <c r="H655" s="136" t="str">
        <f ca="1">IF(B655="","",#REF!)</f>
        <v/>
      </c>
      <c r="I655" s="136" t="str">
        <f ca="1">IF(B655="","",#REF!)</f>
        <v/>
      </c>
      <c r="J655" s="136" t="str">
        <f ca="1">IF(B655="","",#REF!)</f>
        <v/>
      </c>
      <c r="K655" s="136" t="str">
        <f ca="1">IF(B655="","",#REF!)</f>
        <v/>
      </c>
      <c r="L655" s="136" t="str">
        <f ca="1">IF(C655="","",#REF!)</f>
        <v/>
      </c>
    </row>
    <row r="656" spans="1:12">
      <c r="A656" s="112">
        <v>645</v>
      </c>
      <c r="B656" s="134" t="str">
        <f t="shared" ca="1" si="30"/>
        <v/>
      </c>
      <c r="C656" s="109" t="str">
        <f t="shared" ca="1" si="31"/>
        <v/>
      </c>
      <c r="D656" s="101" t="str">
        <f ca="1">IF(ISERROR(OFFSET('HARGA SATUAN'!$D$6,MATCH(C656,'HARGA SATUAN'!$C$7:$C$1492,0),0)),"",OFFSET('HARGA SATUAN'!$D$6,MATCH(C656,'HARGA SATUAN'!$C$7:$C$1492,0),0))</f>
        <v/>
      </c>
      <c r="E656" s="101">
        <f ca="1">IF(B656="+","Unit",IF(ISERROR(OFFSET('HARGA SATUAN'!$E$6,MATCH(C656,'HARGA SATUAN'!$C$7:$C$1492,0),0)),"",OFFSET('HARGA SATUAN'!$E$6,MATCH(C656,'HARGA SATUAN'!$C$7:$C$1492,0),0)))</f>
        <v>0</v>
      </c>
      <c r="F656" s="138" t="str">
        <f t="shared" ca="1" si="32"/>
        <v/>
      </c>
      <c r="G656" s="41">
        <f ca="1">IF(ISERROR(OFFSET('HARGA SATUAN'!$I$6,MATCH(C656,'HARGA SATUAN'!$C$7:$C$1492,0),0)),"",OFFSET('HARGA SATUAN'!$I$6,MATCH(C656,'HARGA SATUAN'!$C$7:$C$1492,0),0))</f>
        <v>0</v>
      </c>
      <c r="H656" s="136" t="str">
        <f ca="1">IF(B656="","",#REF!)</f>
        <v/>
      </c>
      <c r="I656" s="136" t="str">
        <f ca="1">IF(B656="","",#REF!)</f>
        <v/>
      </c>
      <c r="J656" s="136" t="str">
        <f ca="1">IF(B656="","",#REF!)</f>
        <v/>
      </c>
      <c r="K656" s="136" t="str">
        <f ca="1">IF(B656="","",#REF!)</f>
        <v/>
      </c>
      <c r="L656" s="136" t="str">
        <f ca="1">IF(C656="","",#REF!)</f>
        <v/>
      </c>
    </row>
    <row r="657" spans="1:12">
      <c r="A657" s="112">
        <v>646</v>
      </c>
      <c r="B657" s="134" t="str">
        <f t="shared" ca="1" si="30"/>
        <v/>
      </c>
      <c r="C657" s="109" t="str">
        <f t="shared" ca="1" si="31"/>
        <v/>
      </c>
      <c r="D657" s="101" t="str">
        <f ca="1">IF(ISERROR(OFFSET('HARGA SATUAN'!$D$6,MATCH(C657,'HARGA SATUAN'!$C$7:$C$1492,0),0)),"",OFFSET('HARGA SATUAN'!$D$6,MATCH(C657,'HARGA SATUAN'!$C$7:$C$1492,0),0))</f>
        <v/>
      </c>
      <c r="E657" s="101">
        <f ca="1">IF(B657="+","Unit",IF(ISERROR(OFFSET('HARGA SATUAN'!$E$6,MATCH(C657,'HARGA SATUAN'!$C$7:$C$1492,0),0)),"",OFFSET('HARGA SATUAN'!$E$6,MATCH(C657,'HARGA SATUAN'!$C$7:$C$1492,0),0)))</f>
        <v>0</v>
      </c>
      <c r="F657" s="138" t="str">
        <f t="shared" ca="1" si="32"/>
        <v/>
      </c>
      <c r="G657" s="41">
        <f ca="1">IF(ISERROR(OFFSET('HARGA SATUAN'!$I$6,MATCH(C657,'HARGA SATUAN'!$C$7:$C$1492,0),0)),"",OFFSET('HARGA SATUAN'!$I$6,MATCH(C657,'HARGA SATUAN'!$C$7:$C$1492,0),0))</f>
        <v>0</v>
      </c>
      <c r="H657" s="136" t="str">
        <f ca="1">IF(B657="","",#REF!)</f>
        <v/>
      </c>
      <c r="I657" s="136" t="str">
        <f ca="1">IF(B657="","",#REF!)</f>
        <v/>
      </c>
      <c r="J657" s="136" t="str">
        <f ca="1">IF(B657="","",#REF!)</f>
        <v/>
      </c>
      <c r="K657" s="136" t="str">
        <f ca="1">IF(B657="","",#REF!)</f>
        <v/>
      </c>
      <c r="L657" s="136" t="str">
        <f ca="1">IF(C657="","",#REF!)</f>
        <v/>
      </c>
    </row>
    <row r="658" spans="1:12">
      <c r="A658" s="112">
        <v>647</v>
      </c>
      <c r="B658" s="134" t="str">
        <f t="shared" ca="1" si="30"/>
        <v/>
      </c>
      <c r="C658" s="109" t="str">
        <f t="shared" ca="1" si="31"/>
        <v/>
      </c>
      <c r="D658" s="101" t="str">
        <f ca="1">IF(ISERROR(OFFSET('HARGA SATUAN'!$D$6,MATCH(C658,'HARGA SATUAN'!$C$7:$C$1492,0),0)),"",OFFSET('HARGA SATUAN'!$D$6,MATCH(C658,'HARGA SATUAN'!$C$7:$C$1492,0),0))</f>
        <v/>
      </c>
      <c r="E658" s="101">
        <f ca="1">IF(B658="+","Unit",IF(ISERROR(OFFSET('HARGA SATUAN'!$E$6,MATCH(C658,'HARGA SATUAN'!$C$7:$C$1492,0),0)),"",OFFSET('HARGA SATUAN'!$E$6,MATCH(C658,'HARGA SATUAN'!$C$7:$C$1492,0),0)))</f>
        <v>0</v>
      </c>
      <c r="F658" s="138" t="str">
        <f t="shared" ca="1" si="32"/>
        <v/>
      </c>
      <c r="G658" s="41">
        <f ca="1">IF(ISERROR(OFFSET('HARGA SATUAN'!$I$6,MATCH(C658,'HARGA SATUAN'!$C$7:$C$1492,0),0)),"",OFFSET('HARGA SATUAN'!$I$6,MATCH(C658,'HARGA SATUAN'!$C$7:$C$1492,0),0))</f>
        <v>0</v>
      </c>
      <c r="H658" s="136" t="str">
        <f ca="1">IF(B658="","",#REF!)</f>
        <v/>
      </c>
      <c r="I658" s="136" t="str">
        <f ca="1">IF(B658="","",#REF!)</f>
        <v/>
      </c>
      <c r="J658" s="136" t="str">
        <f ca="1">IF(B658="","",#REF!)</f>
        <v/>
      </c>
      <c r="K658" s="136" t="str">
        <f ca="1">IF(B658="","",#REF!)</f>
        <v/>
      </c>
      <c r="L658" s="136" t="str">
        <f ca="1">IF(C658="","",#REF!)</f>
        <v/>
      </c>
    </row>
    <row r="659" spans="1:12">
      <c r="A659" s="112">
        <v>648</v>
      </c>
      <c r="B659" s="134" t="str">
        <f t="shared" ca="1" si="30"/>
        <v/>
      </c>
      <c r="C659" s="109" t="str">
        <f t="shared" ca="1" si="31"/>
        <v/>
      </c>
      <c r="D659" s="101" t="str">
        <f ca="1">IF(ISERROR(OFFSET('HARGA SATUAN'!$D$6,MATCH(C659,'HARGA SATUAN'!$C$7:$C$1492,0),0)),"",OFFSET('HARGA SATUAN'!$D$6,MATCH(C659,'HARGA SATUAN'!$C$7:$C$1492,0),0))</f>
        <v/>
      </c>
      <c r="E659" s="101">
        <f ca="1">IF(B659="+","Unit",IF(ISERROR(OFFSET('HARGA SATUAN'!$E$6,MATCH(C659,'HARGA SATUAN'!$C$7:$C$1492,0),0)),"",OFFSET('HARGA SATUAN'!$E$6,MATCH(C659,'HARGA SATUAN'!$C$7:$C$1492,0),0)))</f>
        <v>0</v>
      </c>
      <c r="F659" s="138" t="str">
        <f t="shared" ca="1" si="32"/>
        <v/>
      </c>
      <c r="G659" s="41">
        <f ca="1">IF(ISERROR(OFFSET('HARGA SATUAN'!$I$6,MATCH(C659,'HARGA SATUAN'!$C$7:$C$1492,0),0)),"",OFFSET('HARGA SATUAN'!$I$6,MATCH(C659,'HARGA SATUAN'!$C$7:$C$1492,0),0))</f>
        <v>0</v>
      </c>
      <c r="H659" s="136" t="str">
        <f ca="1">IF(B659="","",#REF!)</f>
        <v/>
      </c>
      <c r="I659" s="136" t="str">
        <f ca="1">IF(B659="","",#REF!)</f>
        <v/>
      </c>
      <c r="J659" s="136" t="str">
        <f ca="1">IF(B659="","",#REF!)</f>
        <v/>
      </c>
      <c r="K659" s="136" t="str">
        <f ca="1">IF(B659="","",#REF!)</f>
        <v/>
      </c>
      <c r="L659" s="136" t="str">
        <f ca="1">IF(C659="","",#REF!)</f>
        <v/>
      </c>
    </row>
    <row r="660" spans="1:12">
      <c r="A660" s="112">
        <v>649</v>
      </c>
      <c r="B660" s="134" t="str">
        <f t="shared" ca="1" si="30"/>
        <v/>
      </c>
      <c r="C660" s="109" t="str">
        <f t="shared" ca="1" si="31"/>
        <v/>
      </c>
      <c r="D660" s="101" t="str">
        <f ca="1">IF(ISERROR(OFFSET('HARGA SATUAN'!$D$6,MATCH(C660,'HARGA SATUAN'!$C$7:$C$1492,0),0)),"",OFFSET('HARGA SATUAN'!$D$6,MATCH(C660,'HARGA SATUAN'!$C$7:$C$1492,0),0))</f>
        <v/>
      </c>
      <c r="E660" s="101">
        <f ca="1">IF(B660="+","Unit",IF(ISERROR(OFFSET('HARGA SATUAN'!$E$6,MATCH(C660,'HARGA SATUAN'!$C$7:$C$1492,0),0)),"",OFFSET('HARGA SATUAN'!$E$6,MATCH(C660,'HARGA SATUAN'!$C$7:$C$1492,0),0)))</f>
        <v>0</v>
      </c>
      <c r="F660" s="138" t="str">
        <f t="shared" ca="1" si="32"/>
        <v/>
      </c>
      <c r="G660" s="41">
        <f ca="1">IF(ISERROR(OFFSET('HARGA SATUAN'!$I$6,MATCH(C660,'HARGA SATUAN'!$C$7:$C$1492,0),0)),"",OFFSET('HARGA SATUAN'!$I$6,MATCH(C660,'HARGA SATUAN'!$C$7:$C$1492,0),0))</f>
        <v>0</v>
      </c>
      <c r="H660" s="136" t="str">
        <f ca="1">IF(B660="","",#REF!)</f>
        <v/>
      </c>
      <c r="I660" s="136" t="str">
        <f ca="1">IF(B660="","",#REF!)</f>
        <v/>
      </c>
      <c r="J660" s="136" t="str">
        <f ca="1">IF(B660="","",#REF!)</f>
        <v/>
      </c>
      <c r="K660" s="136" t="str">
        <f ca="1">IF(B660="","",#REF!)</f>
        <v/>
      </c>
      <c r="L660" s="136" t="str">
        <f ca="1">IF(C660="","",#REF!)</f>
        <v/>
      </c>
    </row>
    <row r="661" spans="1:12">
      <c r="A661" s="112">
        <v>650</v>
      </c>
      <c r="B661" s="134" t="str">
        <f t="shared" ca="1" si="30"/>
        <v/>
      </c>
      <c r="C661" s="109" t="str">
        <f t="shared" ca="1" si="31"/>
        <v/>
      </c>
      <c r="D661" s="101" t="str">
        <f ca="1">IF(ISERROR(OFFSET('HARGA SATUAN'!$D$6,MATCH(C661,'HARGA SATUAN'!$C$7:$C$1492,0),0)),"",OFFSET('HARGA SATUAN'!$D$6,MATCH(C661,'HARGA SATUAN'!$C$7:$C$1492,0),0))</f>
        <v/>
      </c>
      <c r="E661" s="101">
        <f ca="1">IF(B661="+","Unit",IF(ISERROR(OFFSET('HARGA SATUAN'!$E$6,MATCH(C661,'HARGA SATUAN'!$C$7:$C$1492,0),0)),"",OFFSET('HARGA SATUAN'!$E$6,MATCH(C661,'HARGA SATUAN'!$C$7:$C$1492,0),0)))</f>
        <v>0</v>
      </c>
      <c r="F661" s="138" t="str">
        <f t="shared" ca="1" si="32"/>
        <v/>
      </c>
      <c r="G661" s="41">
        <f ca="1">IF(ISERROR(OFFSET('HARGA SATUAN'!$I$6,MATCH(C661,'HARGA SATUAN'!$C$7:$C$1492,0),0)),"",OFFSET('HARGA SATUAN'!$I$6,MATCH(C661,'HARGA SATUAN'!$C$7:$C$1492,0),0))</f>
        <v>0</v>
      </c>
      <c r="H661" s="136" t="str">
        <f ca="1">IF(B661="","",#REF!)</f>
        <v/>
      </c>
      <c r="I661" s="136" t="str">
        <f ca="1">IF(B661="","",#REF!)</f>
        <v/>
      </c>
      <c r="J661" s="136" t="str">
        <f ca="1">IF(B661="","",#REF!)</f>
        <v/>
      </c>
      <c r="K661" s="136" t="str">
        <f ca="1">IF(B661="","",#REF!)</f>
        <v/>
      </c>
      <c r="L661" s="136" t="str">
        <f ca="1">IF(C661="","",#REF!)</f>
        <v/>
      </c>
    </row>
    <row r="662" spans="1:12">
      <c r="A662" s="112">
        <v>651</v>
      </c>
      <c r="B662" s="134" t="str">
        <f t="shared" ca="1" si="30"/>
        <v/>
      </c>
      <c r="C662" s="109" t="str">
        <f t="shared" ca="1" si="31"/>
        <v/>
      </c>
      <c r="D662" s="101" t="str">
        <f ca="1">IF(ISERROR(OFFSET('HARGA SATUAN'!$D$6,MATCH(C662,'HARGA SATUAN'!$C$7:$C$1492,0),0)),"",OFFSET('HARGA SATUAN'!$D$6,MATCH(C662,'HARGA SATUAN'!$C$7:$C$1492,0),0))</f>
        <v/>
      </c>
      <c r="E662" s="101">
        <f ca="1">IF(B662="+","Unit",IF(ISERROR(OFFSET('HARGA SATUAN'!$E$6,MATCH(C662,'HARGA SATUAN'!$C$7:$C$1492,0),0)),"",OFFSET('HARGA SATUAN'!$E$6,MATCH(C662,'HARGA SATUAN'!$C$7:$C$1492,0),0)))</f>
        <v>0</v>
      </c>
      <c r="F662" s="138" t="str">
        <f t="shared" ca="1" si="32"/>
        <v/>
      </c>
      <c r="G662" s="41">
        <f ca="1">IF(ISERROR(OFFSET('HARGA SATUAN'!$I$6,MATCH(C662,'HARGA SATUAN'!$C$7:$C$1492,0),0)),"",OFFSET('HARGA SATUAN'!$I$6,MATCH(C662,'HARGA SATUAN'!$C$7:$C$1492,0),0))</f>
        <v>0</v>
      </c>
      <c r="H662" s="136" t="str">
        <f ca="1">IF(B662="","",#REF!)</f>
        <v/>
      </c>
      <c r="I662" s="136" t="str">
        <f ca="1">IF(B662="","",#REF!)</f>
        <v/>
      </c>
      <c r="J662" s="136" t="str">
        <f ca="1">IF(B662="","",#REF!)</f>
        <v/>
      </c>
      <c r="K662" s="136" t="str">
        <f ca="1">IF(B662="","",#REF!)</f>
        <v/>
      </c>
      <c r="L662" s="136" t="str">
        <f ca="1">IF(C662="","",#REF!)</f>
        <v/>
      </c>
    </row>
    <row r="663" spans="1:12">
      <c r="A663" s="112">
        <v>652</v>
      </c>
      <c r="B663" s="134" t="str">
        <f t="shared" ca="1" si="30"/>
        <v/>
      </c>
      <c r="C663" s="109" t="str">
        <f t="shared" ca="1" si="31"/>
        <v/>
      </c>
      <c r="D663" s="101" t="str">
        <f ca="1">IF(ISERROR(OFFSET('HARGA SATUAN'!$D$6,MATCH(C663,'HARGA SATUAN'!$C$7:$C$1492,0),0)),"",OFFSET('HARGA SATUAN'!$D$6,MATCH(C663,'HARGA SATUAN'!$C$7:$C$1492,0),0))</f>
        <v/>
      </c>
      <c r="E663" s="101">
        <f ca="1">IF(B663="+","Unit",IF(ISERROR(OFFSET('HARGA SATUAN'!$E$6,MATCH(C663,'HARGA SATUAN'!$C$7:$C$1492,0),0)),"",OFFSET('HARGA SATUAN'!$E$6,MATCH(C663,'HARGA SATUAN'!$C$7:$C$1492,0),0)))</f>
        <v>0</v>
      </c>
      <c r="F663" s="138" t="str">
        <f t="shared" ca="1" si="32"/>
        <v/>
      </c>
      <c r="G663" s="41">
        <f ca="1">IF(ISERROR(OFFSET('HARGA SATUAN'!$I$6,MATCH(C663,'HARGA SATUAN'!$C$7:$C$1492,0),0)),"",OFFSET('HARGA SATUAN'!$I$6,MATCH(C663,'HARGA SATUAN'!$C$7:$C$1492,0),0))</f>
        <v>0</v>
      </c>
      <c r="H663" s="136" t="str">
        <f ca="1">IF(B663="","",#REF!)</f>
        <v/>
      </c>
      <c r="I663" s="136" t="str">
        <f ca="1">IF(B663="","",#REF!)</f>
        <v/>
      </c>
      <c r="J663" s="136" t="str">
        <f ca="1">IF(B663="","",#REF!)</f>
        <v/>
      </c>
      <c r="K663" s="136" t="str">
        <f ca="1">IF(B663="","",#REF!)</f>
        <v/>
      </c>
      <c r="L663" s="136" t="str">
        <f ca="1">IF(C663="","",#REF!)</f>
        <v/>
      </c>
    </row>
    <row r="664" spans="1:12">
      <c r="A664" s="112">
        <v>653</v>
      </c>
      <c r="B664" s="134" t="str">
        <f t="shared" ca="1" si="30"/>
        <v/>
      </c>
      <c r="C664" s="109" t="str">
        <f t="shared" ca="1" si="31"/>
        <v/>
      </c>
      <c r="D664" s="101" t="str">
        <f ca="1">IF(ISERROR(OFFSET('HARGA SATUAN'!$D$6,MATCH(C664,'HARGA SATUAN'!$C$7:$C$1492,0),0)),"",OFFSET('HARGA SATUAN'!$D$6,MATCH(C664,'HARGA SATUAN'!$C$7:$C$1492,0),0))</f>
        <v/>
      </c>
      <c r="E664" s="101">
        <f ca="1">IF(B664="+","Unit",IF(ISERROR(OFFSET('HARGA SATUAN'!$E$6,MATCH(C664,'HARGA SATUAN'!$C$7:$C$1492,0),0)),"",OFFSET('HARGA SATUAN'!$E$6,MATCH(C664,'HARGA SATUAN'!$C$7:$C$1492,0),0)))</f>
        <v>0</v>
      </c>
      <c r="F664" s="138" t="str">
        <f t="shared" ca="1" si="32"/>
        <v/>
      </c>
      <c r="G664" s="41">
        <f ca="1">IF(ISERROR(OFFSET('HARGA SATUAN'!$I$6,MATCH(C664,'HARGA SATUAN'!$C$7:$C$1492,0),0)),"",OFFSET('HARGA SATUAN'!$I$6,MATCH(C664,'HARGA SATUAN'!$C$7:$C$1492,0),0))</f>
        <v>0</v>
      </c>
      <c r="H664" s="136" t="str">
        <f ca="1">IF(B664="","",#REF!)</f>
        <v/>
      </c>
      <c r="I664" s="136" t="str">
        <f ca="1">IF(B664="","",#REF!)</f>
        <v/>
      </c>
      <c r="J664" s="136" t="str">
        <f ca="1">IF(B664="","",#REF!)</f>
        <v/>
      </c>
      <c r="K664" s="136" t="str">
        <f ca="1">IF(B664="","",#REF!)</f>
        <v/>
      </c>
      <c r="L664" s="136" t="str">
        <f ca="1">IF(C664="","",#REF!)</f>
        <v/>
      </c>
    </row>
    <row r="665" spans="1:12">
      <c r="A665" s="112">
        <v>654</v>
      </c>
      <c r="B665" s="134" t="str">
        <f t="shared" ca="1" si="30"/>
        <v/>
      </c>
      <c r="C665" s="109" t="str">
        <f t="shared" ca="1" si="31"/>
        <v/>
      </c>
      <c r="D665" s="101" t="str">
        <f ca="1">IF(ISERROR(OFFSET('HARGA SATUAN'!$D$6,MATCH(C665,'HARGA SATUAN'!$C$7:$C$1492,0),0)),"",OFFSET('HARGA SATUAN'!$D$6,MATCH(C665,'HARGA SATUAN'!$C$7:$C$1492,0),0))</f>
        <v/>
      </c>
      <c r="E665" s="101">
        <f ca="1">IF(B665="+","Unit",IF(ISERROR(OFFSET('HARGA SATUAN'!$E$6,MATCH(C665,'HARGA SATUAN'!$C$7:$C$1492,0),0)),"",OFFSET('HARGA SATUAN'!$E$6,MATCH(C665,'HARGA SATUAN'!$C$7:$C$1492,0),0)))</f>
        <v>0</v>
      </c>
      <c r="F665" s="138" t="str">
        <f t="shared" ca="1" si="32"/>
        <v/>
      </c>
      <c r="G665" s="41">
        <f ca="1">IF(ISERROR(OFFSET('HARGA SATUAN'!$I$6,MATCH(C665,'HARGA SATUAN'!$C$7:$C$1492,0),0)),"",OFFSET('HARGA SATUAN'!$I$6,MATCH(C665,'HARGA SATUAN'!$C$7:$C$1492,0),0))</f>
        <v>0</v>
      </c>
      <c r="H665" s="136" t="str">
        <f ca="1">IF(B665="","",#REF!)</f>
        <v/>
      </c>
      <c r="I665" s="136" t="str">
        <f ca="1">IF(B665="","",#REF!)</f>
        <v/>
      </c>
      <c r="J665" s="136" t="str">
        <f ca="1">IF(B665="","",#REF!)</f>
        <v/>
      </c>
      <c r="K665" s="136" t="str">
        <f ca="1">IF(B665="","",#REF!)</f>
        <v/>
      </c>
      <c r="L665" s="136" t="str">
        <f ca="1">IF(C665="","",#REF!)</f>
        <v/>
      </c>
    </row>
    <row r="666" spans="1:12">
      <c r="A666" s="112">
        <v>655</v>
      </c>
      <c r="B666" s="134" t="str">
        <f t="shared" ca="1" si="30"/>
        <v/>
      </c>
      <c r="C666" s="109" t="str">
        <f t="shared" ca="1" si="31"/>
        <v/>
      </c>
      <c r="D666" s="101" t="str">
        <f ca="1">IF(ISERROR(OFFSET('HARGA SATUAN'!$D$6,MATCH(C666,'HARGA SATUAN'!$C$7:$C$1492,0),0)),"",OFFSET('HARGA SATUAN'!$D$6,MATCH(C666,'HARGA SATUAN'!$C$7:$C$1492,0),0))</f>
        <v/>
      </c>
      <c r="E666" s="101">
        <f ca="1">IF(B666="+","Unit",IF(ISERROR(OFFSET('HARGA SATUAN'!$E$6,MATCH(C666,'HARGA SATUAN'!$C$7:$C$1492,0),0)),"",OFFSET('HARGA SATUAN'!$E$6,MATCH(C666,'HARGA SATUAN'!$C$7:$C$1492,0),0)))</f>
        <v>0</v>
      </c>
      <c r="F666" s="138" t="str">
        <f t="shared" ca="1" si="32"/>
        <v/>
      </c>
      <c r="G666" s="41">
        <f ca="1">IF(ISERROR(OFFSET('HARGA SATUAN'!$I$6,MATCH(C666,'HARGA SATUAN'!$C$7:$C$1492,0),0)),"",OFFSET('HARGA SATUAN'!$I$6,MATCH(C666,'HARGA SATUAN'!$C$7:$C$1492,0),0))</f>
        <v>0</v>
      </c>
      <c r="H666" s="136" t="str">
        <f ca="1">IF(B666="","",#REF!)</f>
        <v/>
      </c>
      <c r="I666" s="136" t="str">
        <f ca="1">IF(B666="","",#REF!)</f>
        <v/>
      </c>
      <c r="J666" s="136" t="str">
        <f ca="1">IF(B666="","",#REF!)</f>
        <v/>
      </c>
      <c r="K666" s="136" t="str">
        <f ca="1">IF(B666="","",#REF!)</f>
        <v/>
      </c>
      <c r="L666" s="136" t="str">
        <f ca="1">IF(C666="","",#REF!)</f>
        <v/>
      </c>
    </row>
    <row r="667" spans="1:12">
      <c r="A667" s="112">
        <v>656</v>
      </c>
      <c r="B667" s="134" t="str">
        <f t="shared" ca="1" si="30"/>
        <v/>
      </c>
      <c r="C667" s="109" t="str">
        <f t="shared" ca="1" si="31"/>
        <v/>
      </c>
      <c r="D667" s="101" t="str">
        <f ca="1">IF(ISERROR(OFFSET('HARGA SATUAN'!$D$6,MATCH(C667,'HARGA SATUAN'!$C$7:$C$1492,0),0)),"",OFFSET('HARGA SATUAN'!$D$6,MATCH(C667,'HARGA SATUAN'!$C$7:$C$1492,0),0))</f>
        <v/>
      </c>
      <c r="E667" s="101">
        <f ca="1">IF(B667="+","Unit",IF(ISERROR(OFFSET('HARGA SATUAN'!$E$6,MATCH(C667,'HARGA SATUAN'!$C$7:$C$1492,0),0)),"",OFFSET('HARGA SATUAN'!$E$6,MATCH(C667,'HARGA SATUAN'!$C$7:$C$1492,0),0)))</f>
        <v>0</v>
      </c>
      <c r="F667" s="138" t="str">
        <f t="shared" ca="1" si="32"/>
        <v/>
      </c>
      <c r="G667" s="41">
        <f ca="1">IF(ISERROR(OFFSET('HARGA SATUAN'!$I$6,MATCH(C667,'HARGA SATUAN'!$C$7:$C$1492,0),0)),"",OFFSET('HARGA SATUAN'!$I$6,MATCH(C667,'HARGA SATUAN'!$C$7:$C$1492,0),0))</f>
        <v>0</v>
      </c>
      <c r="H667" s="136" t="str">
        <f ca="1">IF(B667="","",#REF!)</f>
        <v/>
      </c>
      <c r="I667" s="136" t="str">
        <f ca="1">IF(B667="","",#REF!)</f>
        <v/>
      </c>
      <c r="J667" s="136" t="str">
        <f ca="1">IF(B667="","",#REF!)</f>
        <v/>
      </c>
      <c r="K667" s="136" t="str">
        <f ca="1">IF(B667="","",#REF!)</f>
        <v/>
      </c>
      <c r="L667" s="136" t="str">
        <f ca="1">IF(C667="","",#REF!)</f>
        <v/>
      </c>
    </row>
    <row r="668" spans="1:12">
      <c r="A668" s="112">
        <v>657</v>
      </c>
      <c r="B668" s="134" t="str">
        <f t="shared" ca="1" si="30"/>
        <v/>
      </c>
      <c r="C668" s="109" t="str">
        <f t="shared" ca="1" si="31"/>
        <v/>
      </c>
      <c r="D668" s="101" t="str">
        <f ca="1">IF(ISERROR(OFFSET('HARGA SATUAN'!$D$6,MATCH(C668,'HARGA SATUAN'!$C$7:$C$1492,0),0)),"",OFFSET('HARGA SATUAN'!$D$6,MATCH(C668,'HARGA SATUAN'!$C$7:$C$1492,0),0))</f>
        <v/>
      </c>
      <c r="E668" s="101">
        <f ca="1">IF(B668="+","Unit",IF(ISERROR(OFFSET('HARGA SATUAN'!$E$6,MATCH(C668,'HARGA SATUAN'!$C$7:$C$1492,0),0)),"",OFFSET('HARGA SATUAN'!$E$6,MATCH(C668,'HARGA SATUAN'!$C$7:$C$1492,0),0)))</f>
        <v>0</v>
      </c>
      <c r="F668" s="138" t="str">
        <f t="shared" ca="1" si="32"/>
        <v/>
      </c>
      <c r="G668" s="41">
        <f ca="1">IF(ISERROR(OFFSET('HARGA SATUAN'!$I$6,MATCH(C668,'HARGA SATUAN'!$C$7:$C$1492,0),0)),"",OFFSET('HARGA SATUAN'!$I$6,MATCH(C668,'HARGA SATUAN'!$C$7:$C$1492,0),0))</f>
        <v>0</v>
      </c>
      <c r="H668" s="136" t="str">
        <f ca="1">IF(B668="","",#REF!)</f>
        <v/>
      </c>
      <c r="I668" s="136" t="str">
        <f ca="1">IF(B668="","",#REF!)</f>
        <v/>
      </c>
      <c r="J668" s="136" t="str">
        <f ca="1">IF(B668="","",#REF!)</f>
        <v/>
      </c>
      <c r="K668" s="136" t="str">
        <f ca="1">IF(B668="","",#REF!)</f>
        <v/>
      </c>
      <c r="L668" s="136" t="str">
        <f ca="1">IF(C668="","",#REF!)</f>
        <v/>
      </c>
    </row>
    <row r="669" spans="1:12">
      <c r="A669" s="112">
        <v>658</v>
      </c>
      <c r="B669" s="134" t="str">
        <f t="shared" ca="1" si="30"/>
        <v/>
      </c>
      <c r="C669" s="109" t="str">
        <f t="shared" ca="1" si="31"/>
        <v/>
      </c>
      <c r="D669" s="101" t="str">
        <f ca="1">IF(ISERROR(OFFSET('HARGA SATUAN'!$D$6,MATCH(C669,'HARGA SATUAN'!$C$7:$C$1492,0),0)),"",OFFSET('HARGA SATUAN'!$D$6,MATCH(C669,'HARGA SATUAN'!$C$7:$C$1492,0),0))</f>
        <v/>
      </c>
      <c r="E669" s="101">
        <f ca="1">IF(B669="+","Unit",IF(ISERROR(OFFSET('HARGA SATUAN'!$E$6,MATCH(C669,'HARGA SATUAN'!$C$7:$C$1492,0),0)),"",OFFSET('HARGA SATUAN'!$E$6,MATCH(C669,'HARGA SATUAN'!$C$7:$C$1492,0),0)))</f>
        <v>0</v>
      </c>
      <c r="F669" s="138" t="str">
        <f t="shared" ca="1" si="32"/>
        <v/>
      </c>
      <c r="G669" s="41">
        <f ca="1">IF(ISERROR(OFFSET('HARGA SATUAN'!$I$6,MATCH(C669,'HARGA SATUAN'!$C$7:$C$1492,0),0)),"",OFFSET('HARGA SATUAN'!$I$6,MATCH(C669,'HARGA SATUAN'!$C$7:$C$1492,0),0))</f>
        <v>0</v>
      </c>
      <c r="H669" s="136" t="str">
        <f ca="1">IF(B669="","",#REF!)</f>
        <v/>
      </c>
      <c r="I669" s="136" t="str">
        <f ca="1">IF(B669="","",#REF!)</f>
        <v/>
      </c>
      <c r="J669" s="136" t="str">
        <f ca="1">IF(B669="","",#REF!)</f>
        <v/>
      </c>
      <c r="K669" s="136" t="str">
        <f ca="1">IF(B669="","",#REF!)</f>
        <v/>
      </c>
      <c r="L669" s="136" t="str">
        <f ca="1">IF(C669="","",#REF!)</f>
        <v/>
      </c>
    </row>
    <row r="670" spans="1:12">
      <c r="A670" s="112">
        <v>659</v>
      </c>
      <c r="B670" s="134" t="str">
        <f t="shared" ca="1" si="30"/>
        <v/>
      </c>
      <c r="C670" s="109" t="str">
        <f t="shared" ca="1" si="31"/>
        <v/>
      </c>
      <c r="D670" s="101" t="str">
        <f ca="1">IF(ISERROR(OFFSET('HARGA SATUAN'!$D$6,MATCH(C670,'HARGA SATUAN'!$C$7:$C$1492,0),0)),"",OFFSET('HARGA SATUAN'!$D$6,MATCH(C670,'HARGA SATUAN'!$C$7:$C$1492,0),0))</f>
        <v/>
      </c>
      <c r="E670" s="101">
        <f ca="1">IF(B670="+","Unit",IF(ISERROR(OFFSET('HARGA SATUAN'!$E$6,MATCH(C670,'HARGA SATUAN'!$C$7:$C$1492,0),0)),"",OFFSET('HARGA SATUAN'!$E$6,MATCH(C670,'HARGA SATUAN'!$C$7:$C$1492,0),0)))</f>
        <v>0</v>
      </c>
      <c r="F670" s="138" t="str">
        <f t="shared" ca="1" si="32"/>
        <v/>
      </c>
      <c r="G670" s="41">
        <f ca="1">IF(ISERROR(OFFSET('HARGA SATUAN'!$I$6,MATCH(C670,'HARGA SATUAN'!$C$7:$C$1492,0),0)),"",OFFSET('HARGA SATUAN'!$I$6,MATCH(C670,'HARGA SATUAN'!$C$7:$C$1492,0),0))</f>
        <v>0</v>
      </c>
      <c r="H670" s="136" t="str">
        <f ca="1">IF(B670="","",#REF!)</f>
        <v/>
      </c>
      <c r="I670" s="136" t="str">
        <f ca="1">IF(B670="","",#REF!)</f>
        <v/>
      </c>
      <c r="J670" s="136" t="str">
        <f ca="1">IF(B670="","",#REF!)</f>
        <v/>
      </c>
      <c r="K670" s="136" t="str">
        <f ca="1">IF(B670="","",#REF!)</f>
        <v/>
      </c>
      <c r="L670" s="136" t="str">
        <f ca="1">IF(C670="","",#REF!)</f>
        <v/>
      </c>
    </row>
    <row r="671" spans="1:12">
      <c r="A671" s="112">
        <v>660</v>
      </c>
      <c r="B671" s="134" t="str">
        <f t="shared" ca="1" si="30"/>
        <v/>
      </c>
      <c r="C671" s="109" t="str">
        <f t="shared" ca="1" si="31"/>
        <v/>
      </c>
      <c r="D671" s="101" t="str">
        <f ca="1">IF(ISERROR(OFFSET('HARGA SATUAN'!$D$6,MATCH(C671,'HARGA SATUAN'!$C$7:$C$1492,0),0)),"",OFFSET('HARGA SATUAN'!$D$6,MATCH(C671,'HARGA SATUAN'!$C$7:$C$1492,0),0))</f>
        <v/>
      </c>
      <c r="E671" s="101">
        <f ca="1">IF(B671="+","Unit",IF(ISERROR(OFFSET('HARGA SATUAN'!$E$6,MATCH(C671,'HARGA SATUAN'!$C$7:$C$1492,0),0)),"",OFFSET('HARGA SATUAN'!$E$6,MATCH(C671,'HARGA SATUAN'!$C$7:$C$1492,0),0)))</f>
        <v>0</v>
      </c>
      <c r="F671" s="138" t="str">
        <f t="shared" ca="1" si="32"/>
        <v/>
      </c>
      <c r="G671" s="41">
        <f ca="1">IF(ISERROR(OFFSET('HARGA SATUAN'!$I$6,MATCH(C671,'HARGA SATUAN'!$C$7:$C$1492,0),0)),"",OFFSET('HARGA SATUAN'!$I$6,MATCH(C671,'HARGA SATUAN'!$C$7:$C$1492,0),0))</f>
        <v>0</v>
      </c>
      <c r="H671" s="136" t="str">
        <f ca="1">IF(B671="","",#REF!)</f>
        <v/>
      </c>
      <c r="I671" s="136" t="str">
        <f ca="1">IF(B671="","",#REF!)</f>
        <v/>
      </c>
      <c r="J671" s="136" t="str">
        <f ca="1">IF(B671="","",#REF!)</f>
        <v/>
      </c>
      <c r="K671" s="136" t="str">
        <f ca="1">IF(B671="","",#REF!)</f>
        <v/>
      </c>
      <c r="L671" s="136" t="str">
        <f ca="1">IF(C671="","",#REF!)</f>
        <v/>
      </c>
    </row>
    <row r="672" spans="1:12">
      <c r="A672" s="112">
        <v>661</v>
      </c>
      <c r="B672" s="134" t="str">
        <f t="shared" ca="1" si="30"/>
        <v/>
      </c>
      <c r="C672" s="109" t="str">
        <f t="shared" ca="1" si="31"/>
        <v/>
      </c>
      <c r="D672" s="101" t="str">
        <f ca="1">IF(ISERROR(OFFSET('HARGA SATUAN'!$D$6,MATCH(C672,'HARGA SATUAN'!$C$7:$C$1492,0),0)),"",OFFSET('HARGA SATUAN'!$D$6,MATCH(C672,'HARGA SATUAN'!$C$7:$C$1492,0),0))</f>
        <v/>
      </c>
      <c r="E672" s="101">
        <f ca="1">IF(B672="+","Unit",IF(ISERROR(OFFSET('HARGA SATUAN'!$E$6,MATCH(C672,'HARGA SATUAN'!$C$7:$C$1492,0),0)),"",OFFSET('HARGA SATUAN'!$E$6,MATCH(C672,'HARGA SATUAN'!$C$7:$C$1492,0),0)))</f>
        <v>0</v>
      </c>
      <c r="F672" s="138" t="str">
        <f t="shared" ca="1" si="32"/>
        <v/>
      </c>
      <c r="G672" s="41">
        <f ca="1">IF(ISERROR(OFFSET('HARGA SATUAN'!$I$6,MATCH(C672,'HARGA SATUAN'!$C$7:$C$1492,0),0)),"",OFFSET('HARGA SATUAN'!$I$6,MATCH(C672,'HARGA SATUAN'!$C$7:$C$1492,0),0))</f>
        <v>0</v>
      </c>
      <c r="H672" s="136" t="str">
        <f ca="1">IF(B672="","",#REF!)</f>
        <v/>
      </c>
      <c r="I672" s="136" t="str">
        <f ca="1">IF(B672="","",#REF!)</f>
        <v/>
      </c>
      <c r="J672" s="136" t="str">
        <f ca="1">IF(B672="","",#REF!)</f>
        <v/>
      </c>
      <c r="K672" s="136" t="str">
        <f ca="1">IF(B672="","",#REF!)</f>
        <v/>
      </c>
      <c r="L672" s="136" t="str">
        <f ca="1">IF(C672="","",#REF!)</f>
        <v/>
      </c>
    </row>
    <row r="673" spans="1:12">
      <c r="A673" s="112">
        <v>662</v>
      </c>
      <c r="B673" s="134" t="str">
        <f t="shared" ca="1" si="30"/>
        <v/>
      </c>
      <c r="C673" s="109" t="str">
        <f t="shared" ca="1" si="31"/>
        <v/>
      </c>
      <c r="D673" s="101" t="str">
        <f ca="1">IF(ISERROR(OFFSET('HARGA SATUAN'!$D$6,MATCH(C673,'HARGA SATUAN'!$C$7:$C$1492,0),0)),"",OFFSET('HARGA SATUAN'!$D$6,MATCH(C673,'HARGA SATUAN'!$C$7:$C$1492,0),0))</f>
        <v/>
      </c>
      <c r="E673" s="101">
        <f ca="1">IF(B673="+","Unit",IF(ISERROR(OFFSET('HARGA SATUAN'!$E$6,MATCH(C673,'HARGA SATUAN'!$C$7:$C$1492,0),0)),"",OFFSET('HARGA SATUAN'!$E$6,MATCH(C673,'HARGA SATUAN'!$C$7:$C$1492,0),0)))</f>
        <v>0</v>
      </c>
      <c r="F673" s="138" t="str">
        <f t="shared" ca="1" si="32"/>
        <v/>
      </c>
      <c r="G673" s="41">
        <f ca="1">IF(ISERROR(OFFSET('HARGA SATUAN'!$I$6,MATCH(C673,'HARGA SATUAN'!$C$7:$C$1492,0),0)),"",OFFSET('HARGA SATUAN'!$I$6,MATCH(C673,'HARGA SATUAN'!$C$7:$C$1492,0),0))</f>
        <v>0</v>
      </c>
      <c r="H673" s="136" t="str">
        <f ca="1">IF(B673="","",#REF!)</f>
        <v/>
      </c>
      <c r="I673" s="136" t="str">
        <f ca="1">IF(B673="","",#REF!)</f>
        <v/>
      </c>
      <c r="J673" s="136" t="str">
        <f ca="1">IF(B673="","",#REF!)</f>
        <v/>
      </c>
      <c r="K673" s="136" t="str">
        <f ca="1">IF(B673="","",#REF!)</f>
        <v/>
      </c>
      <c r="L673" s="136" t="str">
        <f ca="1">IF(C673="","",#REF!)</f>
        <v/>
      </c>
    </row>
    <row r="674" spans="1:12">
      <c r="A674" s="112">
        <v>663</v>
      </c>
      <c r="B674" s="134" t="str">
        <f t="shared" ca="1" si="30"/>
        <v/>
      </c>
      <c r="C674" s="109" t="str">
        <f t="shared" ca="1" si="31"/>
        <v/>
      </c>
      <c r="D674" s="101" t="str">
        <f ca="1">IF(ISERROR(OFFSET('HARGA SATUAN'!$D$6,MATCH(C674,'HARGA SATUAN'!$C$7:$C$1492,0),0)),"",OFFSET('HARGA SATUAN'!$D$6,MATCH(C674,'HARGA SATUAN'!$C$7:$C$1492,0),0))</f>
        <v/>
      </c>
      <c r="E674" s="101">
        <f ca="1">IF(B674="+","Unit",IF(ISERROR(OFFSET('HARGA SATUAN'!$E$6,MATCH(C674,'HARGA SATUAN'!$C$7:$C$1492,0),0)),"",OFFSET('HARGA SATUAN'!$E$6,MATCH(C674,'HARGA SATUAN'!$C$7:$C$1492,0),0)))</f>
        <v>0</v>
      </c>
      <c r="F674" s="138" t="str">
        <f t="shared" ca="1" si="32"/>
        <v/>
      </c>
      <c r="G674" s="41">
        <f ca="1">IF(ISERROR(OFFSET('HARGA SATUAN'!$I$6,MATCH(C674,'HARGA SATUAN'!$C$7:$C$1492,0),0)),"",OFFSET('HARGA SATUAN'!$I$6,MATCH(C674,'HARGA SATUAN'!$C$7:$C$1492,0),0))</f>
        <v>0</v>
      </c>
      <c r="H674" s="136" t="str">
        <f ca="1">IF(B674="","",#REF!)</f>
        <v/>
      </c>
      <c r="I674" s="136" t="str">
        <f ca="1">IF(B674="","",#REF!)</f>
        <v/>
      </c>
      <c r="J674" s="136" t="str">
        <f ca="1">IF(B674="","",#REF!)</f>
        <v/>
      </c>
      <c r="K674" s="136" t="str">
        <f ca="1">IF(B674="","",#REF!)</f>
        <v/>
      </c>
      <c r="L674" s="136" t="str">
        <f ca="1">IF(C674="","",#REF!)</f>
        <v/>
      </c>
    </row>
    <row r="675" spans="1:12">
      <c r="A675" s="112">
        <v>664</v>
      </c>
      <c r="B675" s="134" t="str">
        <f t="shared" ca="1" si="30"/>
        <v/>
      </c>
      <c r="C675" s="109" t="str">
        <f t="shared" ca="1" si="31"/>
        <v/>
      </c>
      <c r="D675" s="101" t="str">
        <f ca="1">IF(ISERROR(OFFSET('HARGA SATUAN'!$D$6,MATCH(C675,'HARGA SATUAN'!$C$7:$C$1492,0),0)),"",OFFSET('HARGA SATUAN'!$D$6,MATCH(C675,'HARGA SATUAN'!$C$7:$C$1492,0),0))</f>
        <v/>
      </c>
      <c r="E675" s="101">
        <f ca="1">IF(B675="+","Unit",IF(ISERROR(OFFSET('HARGA SATUAN'!$E$6,MATCH(C675,'HARGA SATUAN'!$C$7:$C$1492,0),0)),"",OFFSET('HARGA SATUAN'!$E$6,MATCH(C675,'HARGA SATUAN'!$C$7:$C$1492,0),0)))</f>
        <v>0</v>
      </c>
      <c r="F675" s="138" t="str">
        <f t="shared" ca="1" si="32"/>
        <v/>
      </c>
      <c r="G675" s="41">
        <f ca="1">IF(ISERROR(OFFSET('HARGA SATUAN'!$I$6,MATCH(C675,'HARGA SATUAN'!$C$7:$C$1492,0),0)),"",OFFSET('HARGA SATUAN'!$I$6,MATCH(C675,'HARGA SATUAN'!$C$7:$C$1492,0),0))</f>
        <v>0</v>
      </c>
      <c r="H675" s="136" t="str">
        <f ca="1">IF(B675="","",#REF!)</f>
        <v/>
      </c>
      <c r="I675" s="136" t="str">
        <f ca="1">IF(B675="","",#REF!)</f>
        <v/>
      </c>
      <c r="J675" s="136" t="str">
        <f ca="1">IF(B675="","",#REF!)</f>
        <v/>
      </c>
      <c r="K675" s="136" t="str">
        <f ca="1">IF(B675="","",#REF!)</f>
        <v/>
      </c>
      <c r="L675" s="136" t="str">
        <f ca="1">IF(C675="","",#REF!)</f>
        <v/>
      </c>
    </row>
    <row r="676" spans="1:12">
      <c r="A676" s="112">
        <v>665</v>
      </c>
      <c r="B676" s="134" t="str">
        <f t="shared" ca="1" si="30"/>
        <v/>
      </c>
      <c r="C676" s="109" t="str">
        <f t="shared" ca="1" si="31"/>
        <v/>
      </c>
      <c r="D676" s="101" t="str">
        <f ca="1">IF(ISERROR(OFFSET('HARGA SATUAN'!$D$6,MATCH(C676,'HARGA SATUAN'!$C$7:$C$1492,0),0)),"",OFFSET('HARGA SATUAN'!$D$6,MATCH(C676,'HARGA SATUAN'!$C$7:$C$1492,0),0))</f>
        <v/>
      </c>
      <c r="E676" s="101">
        <f ca="1">IF(B676="+","Unit",IF(ISERROR(OFFSET('HARGA SATUAN'!$E$6,MATCH(C676,'HARGA SATUAN'!$C$7:$C$1492,0),0)),"",OFFSET('HARGA SATUAN'!$E$6,MATCH(C676,'HARGA SATUAN'!$C$7:$C$1492,0),0)))</f>
        <v>0</v>
      </c>
      <c r="F676" s="138" t="str">
        <f t="shared" ca="1" si="32"/>
        <v/>
      </c>
      <c r="G676" s="41">
        <f ca="1">IF(ISERROR(OFFSET('HARGA SATUAN'!$I$6,MATCH(C676,'HARGA SATUAN'!$C$7:$C$1492,0),0)),"",OFFSET('HARGA SATUAN'!$I$6,MATCH(C676,'HARGA SATUAN'!$C$7:$C$1492,0),0))</f>
        <v>0</v>
      </c>
      <c r="H676" s="136" t="str">
        <f ca="1">IF(B676="","",#REF!)</f>
        <v/>
      </c>
      <c r="I676" s="136" t="str">
        <f ca="1">IF(B676="","",#REF!)</f>
        <v/>
      </c>
      <c r="J676" s="136" t="str">
        <f ca="1">IF(B676="","",#REF!)</f>
        <v/>
      </c>
      <c r="K676" s="136" t="str">
        <f ca="1">IF(B676="","",#REF!)</f>
        <v/>
      </c>
      <c r="L676" s="136" t="str">
        <f ca="1">IF(C676="","",#REF!)</f>
        <v/>
      </c>
    </row>
    <row r="677" spans="1:12">
      <c r="A677" s="112">
        <v>666</v>
      </c>
      <c r="B677" s="134" t="str">
        <f t="shared" ca="1" si="30"/>
        <v/>
      </c>
      <c r="C677" s="109" t="str">
        <f t="shared" ca="1" si="31"/>
        <v/>
      </c>
      <c r="D677" s="101" t="str">
        <f ca="1">IF(ISERROR(OFFSET('HARGA SATUAN'!$D$6,MATCH(C677,'HARGA SATUAN'!$C$7:$C$1492,0),0)),"",OFFSET('HARGA SATUAN'!$D$6,MATCH(C677,'HARGA SATUAN'!$C$7:$C$1492,0),0))</f>
        <v/>
      </c>
      <c r="E677" s="101">
        <f ca="1">IF(B677="+","Unit",IF(ISERROR(OFFSET('HARGA SATUAN'!$E$6,MATCH(C677,'HARGA SATUAN'!$C$7:$C$1492,0),0)),"",OFFSET('HARGA SATUAN'!$E$6,MATCH(C677,'HARGA SATUAN'!$C$7:$C$1492,0),0)))</f>
        <v>0</v>
      </c>
      <c r="F677" s="138" t="str">
        <f t="shared" ca="1" si="32"/>
        <v/>
      </c>
      <c r="G677" s="41">
        <f ca="1">IF(ISERROR(OFFSET('HARGA SATUAN'!$I$6,MATCH(C677,'HARGA SATUAN'!$C$7:$C$1492,0),0)),"",OFFSET('HARGA SATUAN'!$I$6,MATCH(C677,'HARGA SATUAN'!$C$7:$C$1492,0),0))</f>
        <v>0</v>
      </c>
      <c r="H677" s="136" t="str">
        <f ca="1">IF(B677="","",#REF!)</f>
        <v/>
      </c>
      <c r="I677" s="136" t="str">
        <f ca="1">IF(B677="","",#REF!)</f>
        <v/>
      </c>
      <c r="J677" s="136" t="str">
        <f ca="1">IF(B677="","",#REF!)</f>
        <v/>
      </c>
      <c r="K677" s="136" t="str">
        <f ca="1">IF(B677="","",#REF!)</f>
        <v/>
      </c>
      <c r="L677" s="136" t="str">
        <f ca="1">IF(C677="","",#REF!)</f>
        <v/>
      </c>
    </row>
    <row r="678" spans="1:12">
      <c r="A678" s="112">
        <v>667</v>
      </c>
      <c r="B678" s="134" t="str">
        <f t="shared" ca="1" si="30"/>
        <v/>
      </c>
      <c r="C678" s="109" t="str">
        <f t="shared" ca="1" si="31"/>
        <v/>
      </c>
      <c r="D678" s="101" t="str">
        <f ca="1">IF(ISERROR(OFFSET('HARGA SATUAN'!$D$6,MATCH(C678,'HARGA SATUAN'!$C$7:$C$1492,0),0)),"",OFFSET('HARGA SATUAN'!$D$6,MATCH(C678,'HARGA SATUAN'!$C$7:$C$1492,0),0))</f>
        <v/>
      </c>
      <c r="E678" s="101">
        <f ca="1">IF(B678="+","Unit",IF(ISERROR(OFFSET('HARGA SATUAN'!$E$6,MATCH(C678,'HARGA SATUAN'!$C$7:$C$1492,0),0)),"",OFFSET('HARGA SATUAN'!$E$6,MATCH(C678,'HARGA SATUAN'!$C$7:$C$1492,0),0)))</f>
        <v>0</v>
      </c>
      <c r="F678" s="138" t="str">
        <f t="shared" ca="1" si="32"/>
        <v/>
      </c>
      <c r="G678" s="41">
        <f ca="1">IF(ISERROR(OFFSET('HARGA SATUAN'!$I$6,MATCH(C678,'HARGA SATUAN'!$C$7:$C$1492,0),0)),"",OFFSET('HARGA SATUAN'!$I$6,MATCH(C678,'HARGA SATUAN'!$C$7:$C$1492,0),0))</f>
        <v>0</v>
      </c>
      <c r="H678" s="136" t="str">
        <f ca="1">IF(B678="","",#REF!)</f>
        <v/>
      </c>
      <c r="I678" s="136" t="str">
        <f ca="1">IF(B678="","",#REF!)</f>
        <v/>
      </c>
      <c r="J678" s="136" t="str">
        <f ca="1">IF(B678="","",#REF!)</f>
        <v/>
      </c>
      <c r="K678" s="136" t="str">
        <f ca="1">IF(B678="","",#REF!)</f>
        <v/>
      </c>
      <c r="L678" s="136" t="str">
        <f ca="1">IF(C678="","",#REF!)</f>
        <v/>
      </c>
    </row>
    <row r="679" spans="1:12">
      <c r="A679" s="112">
        <v>668</v>
      </c>
      <c r="B679" s="134" t="str">
        <f t="shared" ca="1" si="30"/>
        <v/>
      </c>
      <c r="C679" s="109" t="str">
        <f t="shared" ca="1" si="31"/>
        <v/>
      </c>
      <c r="D679" s="101" t="str">
        <f ca="1">IF(ISERROR(OFFSET('HARGA SATUAN'!$D$6,MATCH(C679,'HARGA SATUAN'!$C$7:$C$1492,0),0)),"",OFFSET('HARGA SATUAN'!$D$6,MATCH(C679,'HARGA SATUAN'!$C$7:$C$1492,0),0))</f>
        <v/>
      </c>
      <c r="E679" s="101">
        <f ca="1">IF(B679="+","Unit",IF(ISERROR(OFFSET('HARGA SATUAN'!$E$6,MATCH(C679,'HARGA SATUAN'!$C$7:$C$1492,0),0)),"",OFFSET('HARGA SATUAN'!$E$6,MATCH(C679,'HARGA SATUAN'!$C$7:$C$1492,0),0)))</f>
        <v>0</v>
      </c>
      <c r="F679" s="138" t="str">
        <f t="shared" ca="1" si="32"/>
        <v/>
      </c>
      <c r="G679" s="41">
        <f ca="1">IF(ISERROR(OFFSET('HARGA SATUAN'!$I$6,MATCH(C679,'HARGA SATUAN'!$C$7:$C$1492,0),0)),"",OFFSET('HARGA SATUAN'!$I$6,MATCH(C679,'HARGA SATUAN'!$C$7:$C$1492,0),0))</f>
        <v>0</v>
      </c>
      <c r="H679" s="136" t="str">
        <f ca="1">IF(B679="","",#REF!)</f>
        <v/>
      </c>
      <c r="I679" s="136" t="str">
        <f ca="1">IF(B679="","",#REF!)</f>
        <v/>
      </c>
      <c r="J679" s="136" t="str">
        <f ca="1">IF(B679="","",#REF!)</f>
        <v/>
      </c>
      <c r="K679" s="136" t="str">
        <f ca="1">IF(B679="","",#REF!)</f>
        <v/>
      </c>
      <c r="L679" s="136" t="str">
        <f ca="1">IF(C679="","",#REF!)</f>
        <v/>
      </c>
    </row>
    <row r="680" spans="1:12">
      <c r="A680" s="112">
        <v>669</v>
      </c>
      <c r="B680" s="134" t="str">
        <f t="shared" ca="1" si="30"/>
        <v/>
      </c>
      <c r="C680" s="109" t="str">
        <f t="shared" ca="1" si="31"/>
        <v/>
      </c>
      <c r="D680" s="101" t="str">
        <f ca="1">IF(ISERROR(OFFSET('HARGA SATUAN'!$D$6,MATCH(C680,'HARGA SATUAN'!$C$7:$C$1492,0),0)),"",OFFSET('HARGA SATUAN'!$D$6,MATCH(C680,'HARGA SATUAN'!$C$7:$C$1492,0),0))</f>
        <v/>
      </c>
      <c r="E680" s="101">
        <f ca="1">IF(B680="+","Unit",IF(ISERROR(OFFSET('HARGA SATUAN'!$E$6,MATCH(C680,'HARGA SATUAN'!$C$7:$C$1492,0),0)),"",OFFSET('HARGA SATUAN'!$E$6,MATCH(C680,'HARGA SATUAN'!$C$7:$C$1492,0),0)))</f>
        <v>0</v>
      </c>
      <c r="F680" s="138" t="str">
        <f t="shared" ca="1" si="32"/>
        <v/>
      </c>
      <c r="G680" s="41">
        <f ca="1">IF(ISERROR(OFFSET('HARGA SATUAN'!$I$6,MATCH(C680,'HARGA SATUAN'!$C$7:$C$1492,0),0)),"",OFFSET('HARGA SATUAN'!$I$6,MATCH(C680,'HARGA SATUAN'!$C$7:$C$1492,0),0))</f>
        <v>0</v>
      </c>
      <c r="H680" s="136" t="str">
        <f ca="1">IF(B680="","",#REF!)</f>
        <v/>
      </c>
      <c r="I680" s="136" t="str">
        <f ca="1">IF(B680="","",#REF!)</f>
        <v/>
      </c>
      <c r="J680" s="136" t="str">
        <f ca="1">IF(B680="","",#REF!)</f>
        <v/>
      </c>
      <c r="K680" s="136" t="str">
        <f ca="1">IF(B680="","",#REF!)</f>
        <v/>
      </c>
      <c r="L680" s="136" t="str">
        <f ca="1">IF(C680="","",#REF!)</f>
        <v/>
      </c>
    </row>
    <row r="681" spans="1:12">
      <c r="A681" s="112">
        <v>670</v>
      </c>
      <c r="B681" s="134" t="str">
        <f t="shared" ca="1" si="30"/>
        <v/>
      </c>
      <c r="C681" s="109" t="str">
        <f t="shared" ca="1" si="31"/>
        <v/>
      </c>
      <c r="D681" s="101" t="str">
        <f ca="1">IF(ISERROR(OFFSET('HARGA SATUAN'!$D$6,MATCH(C681,'HARGA SATUAN'!$C$7:$C$1492,0),0)),"",OFFSET('HARGA SATUAN'!$D$6,MATCH(C681,'HARGA SATUAN'!$C$7:$C$1492,0),0))</f>
        <v/>
      </c>
      <c r="E681" s="101">
        <f ca="1">IF(B681="+","Unit",IF(ISERROR(OFFSET('HARGA SATUAN'!$E$6,MATCH(C681,'HARGA SATUAN'!$C$7:$C$1492,0),0)),"",OFFSET('HARGA SATUAN'!$E$6,MATCH(C681,'HARGA SATUAN'!$C$7:$C$1492,0),0)))</f>
        <v>0</v>
      </c>
      <c r="F681" s="138" t="str">
        <f t="shared" ca="1" si="32"/>
        <v/>
      </c>
      <c r="G681" s="41">
        <f ca="1">IF(ISERROR(OFFSET('HARGA SATUAN'!$I$6,MATCH(C681,'HARGA SATUAN'!$C$7:$C$1492,0),0)),"",OFFSET('HARGA SATUAN'!$I$6,MATCH(C681,'HARGA SATUAN'!$C$7:$C$1492,0),0))</f>
        <v>0</v>
      </c>
      <c r="H681" s="136" t="str">
        <f ca="1">IF(B681="","",#REF!)</f>
        <v/>
      </c>
      <c r="I681" s="136" t="str">
        <f ca="1">IF(B681="","",#REF!)</f>
        <v/>
      </c>
      <c r="J681" s="136" t="str">
        <f ca="1">IF(B681="","",#REF!)</f>
        <v/>
      </c>
      <c r="K681" s="136" t="str">
        <f ca="1">IF(B681="","",#REF!)</f>
        <v/>
      </c>
      <c r="L681" s="136" t="str">
        <f ca="1">IF(C681="","",#REF!)</f>
        <v/>
      </c>
    </row>
    <row r="682" spans="1:12">
      <c r="A682" s="112">
        <v>671</v>
      </c>
      <c r="B682" s="134" t="str">
        <f t="shared" ca="1" si="30"/>
        <v/>
      </c>
      <c r="C682" s="109" t="str">
        <f t="shared" ca="1" si="31"/>
        <v/>
      </c>
      <c r="D682" s="101" t="str">
        <f ca="1">IF(ISERROR(OFFSET('HARGA SATUAN'!$D$6,MATCH(C682,'HARGA SATUAN'!$C$7:$C$1492,0),0)),"",OFFSET('HARGA SATUAN'!$D$6,MATCH(C682,'HARGA SATUAN'!$C$7:$C$1492,0),0))</f>
        <v/>
      </c>
      <c r="E682" s="101">
        <f ca="1">IF(B682="+","Unit",IF(ISERROR(OFFSET('HARGA SATUAN'!$E$6,MATCH(C682,'HARGA SATUAN'!$C$7:$C$1492,0),0)),"",OFFSET('HARGA SATUAN'!$E$6,MATCH(C682,'HARGA SATUAN'!$C$7:$C$1492,0),0)))</f>
        <v>0</v>
      </c>
      <c r="F682" s="138" t="str">
        <f t="shared" ca="1" si="32"/>
        <v/>
      </c>
      <c r="G682" s="41">
        <f ca="1">IF(ISERROR(OFFSET('HARGA SATUAN'!$I$6,MATCH(C682,'HARGA SATUAN'!$C$7:$C$1492,0),0)),"",OFFSET('HARGA SATUAN'!$I$6,MATCH(C682,'HARGA SATUAN'!$C$7:$C$1492,0),0))</f>
        <v>0</v>
      </c>
      <c r="H682" s="136" t="str">
        <f ca="1">IF(B682="","",#REF!)</f>
        <v/>
      </c>
      <c r="I682" s="136" t="str">
        <f ca="1">IF(B682="","",#REF!)</f>
        <v/>
      </c>
      <c r="J682" s="136" t="str">
        <f ca="1">IF(B682="","",#REF!)</f>
        <v/>
      </c>
      <c r="K682" s="136" t="str">
        <f ca="1">IF(B682="","",#REF!)</f>
        <v/>
      </c>
      <c r="L682" s="136" t="str">
        <f ca="1">IF(C682="","",#REF!)</f>
        <v/>
      </c>
    </row>
    <row r="683" spans="1:12">
      <c r="A683" s="112">
        <v>672</v>
      </c>
      <c r="B683" s="134" t="str">
        <f t="shared" ca="1" si="30"/>
        <v/>
      </c>
      <c r="C683" s="109" t="str">
        <f t="shared" ca="1" si="31"/>
        <v/>
      </c>
      <c r="D683" s="101" t="str">
        <f ca="1">IF(ISERROR(OFFSET('HARGA SATUAN'!$D$6,MATCH(C683,'HARGA SATUAN'!$C$7:$C$1492,0),0)),"",OFFSET('HARGA SATUAN'!$D$6,MATCH(C683,'HARGA SATUAN'!$C$7:$C$1492,0),0))</f>
        <v/>
      </c>
      <c r="E683" s="101">
        <f ca="1">IF(B683="+","Unit",IF(ISERROR(OFFSET('HARGA SATUAN'!$E$6,MATCH(C683,'HARGA SATUAN'!$C$7:$C$1492,0),0)),"",OFFSET('HARGA SATUAN'!$E$6,MATCH(C683,'HARGA SATUAN'!$C$7:$C$1492,0),0)))</f>
        <v>0</v>
      </c>
      <c r="F683" s="138" t="str">
        <f t="shared" ca="1" si="32"/>
        <v/>
      </c>
      <c r="G683" s="41">
        <f ca="1">IF(ISERROR(OFFSET('HARGA SATUAN'!$I$6,MATCH(C683,'HARGA SATUAN'!$C$7:$C$1492,0),0)),"",OFFSET('HARGA SATUAN'!$I$6,MATCH(C683,'HARGA SATUAN'!$C$7:$C$1492,0),0))</f>
        <v>0</v>
      </c>
      <c r="H683" s="136" t="str">
        <f ca="1">IF(B683="","",#REF!)</f>
        <v/>
      </c>
      <c r="I683" s="136" t="str">
        <f ca="1">IF(B683="","",#REF!)</f>
        <v/>
      </c>
      <c r="J683" s="136" t="str">
        <f ca="1">IF(B683="","",#REF!)</f>
        <v/>
      </c>
      <c r="K683" s="136" t="str">
        <f ca="1">IF(B683="","",#REF!)</f>
        <v/>
      </c>
      <c r="L683" s="136" t="str">
        <f ca="1">IF(C683="","",#REF!)</f>
        <v/>
      </c>
    </row>
    <row r="684" spans="1:12">
      <c r="A684" s="112">
        <v>673</v>
      </c>
      <c r="B684" s="134" t="str">
        <f t="shared" ca="1" si="30"/>
        <v/>
      </c>
      <c r="C684" s="109" t="str">
        <f t="shared" ca="1" si="31"/>
        <v/>
      </c>
      <c r="D684" s="101" t="str">
        <f ca="1">IF(ISERROR(OFFSET('HARGA SATUAN'!$D$6,MATCH(C684,'HARGA SATUAN'!$C$7:$C$1492,0),0)),"",OFFSET('HARGA SATUAN'!$D$6,MATCH(C684,'HARGA SATUAN'!$C$7:$C$1492,0),0))</f>
        <v/>
      </c>
      <c r="E684" s="101">
        <f ca="1">IF(B684="+","Unit",IF(ISERROR(OFFSET('HARGA SATUAN'!$E$6,MATCH(C684,'HARGA SATUAN'!$C$7:$C$1492,0),0)),"",OFFSET('HARGA SATUAN'!$E$6,MATCH(C684,'HARGA SATUAN'!$C$7:$C$1492,0),0)))</f>
        <v>0</v>
      </c>
      <c r="F684" s="138" t="str">
        <f t="shared" ca="1" si="32"/>
        <v/>
      </c>
      <c r="G684" s="41">
        <f ca="1">IF(ISERROR(OFFSET('HARGA SATUAN'!$I$6,MATCH(C684,'HARGA SATUAN'!$C$7:$C$1492,0),0)),"",OFFSET('HARGA SATUAN'!$I$6,MATCH(C684,'HARGA SATUAN'!$C$7:$C$1492,0),0))</f>
        <v>0</v>
      </c>
      <c r="H684" s="136" t="str">
        <f ca="1">IF(B684="","",#REF!)</f>
        <v/>
      </c>
      <c r="I684" s="136" t="str">
        <f ca="1">IF(B684="","",#REF!)</f>
        <v/>
      </c>
      <c r="J684" s="136" t="str">
        <f ca="1">IF(B684="","",#REF!)</f>
        <v/>
      </c>
      <c r="K684" s="136" t="str">
        <f ca="1">IF(B684="","",#REF!)</f>
        <v/>
      </c>
      <c r="L684" s="136" t="str">
        <f ca="1">IF(C684="","",#REF!)</f>
        <v/>
      </c>
    </row>
    <row r="685" spans="1:12">
      <c r="A685" s="112">
        <v>674</v>
      </c>
      <c r="B685" s="134" t="str">
        <f t="shared" ca="1" si="30"/>
        <v/>
      </c>
      <c r="C685" s="109" t="str">
        <f t="shared" ca="1" si="31"/>
        <v/>
      </c>
      <c r="D685" s="101" t="str">
        <f ca="1">IF(ISERROR(OFFSET('HARGA SATUAN'!$D$6,MATCH(C685,'HARGA SATUAN'!$C$7:$C$1492,0),0)),"",OFFSET('HARGA SATUAN'!$D$6,MATCH(C685,'HARGA SATUAN'!$C$7:$C$1492,0),0))</f>
        <v/>
      </c>
      <c r="E685" s="101">
        <f ca="1">IF(B685="+","Unit",IF(ISERROR(OFFSET('HARGA SATUAN'!$E$6,MATCH(C685,'HARGA SATUAN'!$C$7:$C$1492,0),0)),"",OFFSET('HARGA SATUAN'!$E$6,MATCH(C685,'HARGA SATUAN'!$C$7:$C$1492,0),0)))</f>
        <v>0</v>
      </c>
      <c r="F685" s="138" t="str">
        <f t="shared" ca="1" si="32"/>
        <v/>
      </c>
      <c r="G685" s="41">
        <f ca="1">IF(ISERROR(OFFSET('HARGA SATUAN'!$I$6,MATCH(C685,'HARGA SATUAN'!$C$7:$C$1492,0),0)),"",OFFSET('HARGA SATUAN'!$I$6,MATCH(C685,'HARGA SATUAN'!$C$7:$C$1492,0),0))</f>
        <v>0</v>
      </c>
      <c r="H685" s="136" t="str">
        <f ca="1">IF(B685="","",#REF!)</f>
        <v/>
      </c>
      <c r="I685" s="136" t="str">
        <f ca="1">IF(B685="","",#REF!)</f>
        <v/>
      </c>
      <c r="J685" s="136" t="str">
        <f ca="1">IF(B685="","",#REF!)</f>
        <v/>
      </c>
      <c r="K685" s="136" t="str">
        <f ca="1">IF(B685="","",#REF!)</f>
        <v/>
      </c>
      <c r="L685" s="136" t="str">
        <f ca="1">IF(C685="","",#REF!)</f>
        <v/>
      </c>
    </row>
    <row r="686" spans="1:12">
      <c r="A686" s="112">
        <v>675</v>
      </c>
      <c r="B686" s="134" t="str">
        <f t="shared" ca="1" si="30"/>
        <v/>
      </c>
      <c r="C686" s="109" t="str">
        <f t="shared" ca="1" si="31"/>
        <v/>
      </c>
      <c r="D686" s="101" t="str">
        <f ca="1">IF(ISERROR(OFFSET('HARGA SATUAN'!$D$6,MATCH(C686,'HARGA SATUAN'!$C$7:$C$1492,0),0)),"",OFFSET('HARGA SATUAN'!$D$6,MATCH(C686,'HARGA SATUAN'!$C$7:$C$1492,0),0))</f>
        <v/>
      </c>
      <c r="E686" s="101">
        <f ca="1">IF(B686="+","Unit",IF(ISERROR(OFFSET('HARGA SATUAN'!$E$6,MATCH(C686,'HARGA SATUAN'!$C$7:$C$1492,0),0)),"",OFFSET('HARGA SATUAN'!$E$6,MATCH(C686,'HARGA SATUAN'!$C$7:$C$1492,0),0)))</f>
        <v>0</v>
      </c>
      <c r="F686" s="138" t="str">
        <f t="shared" ca="1" si="32"/>
        <v/>
      </c>
      <c r="G686" s="41">
        <f ca="1">IF(ISERROR(OFFSET('HARGA SATUAN'!$I$6,MATCH(C686,'HARGA SATUAN'!$C$7:$C$1492,0),0)),"",OFFSET('HARGA SATUAN'!$I$6,MATCH(C686,'HARGA SATUAN'!$C$7:$C$1492,0),0))</f>
        <v>0</v>
      </c>
      <c r="H686" s="136" t="str">
        <f ca="1">IF(B686="","",#REF!)</f>
        <v/>
      </c>
      <c r="I686" s="136" t="str">
        <f ca="1">IF(B686="","",#REF!)</f>
        <v/>
      </c>
      <c r="J686" s="136" t="str">
        <f ca="1">IF(B686="","",#REF!)</f>
        <v/>
      </c>
      <c r="K686" s="136" t="str">
        <f ca="1">IF(B686="","",#REF!)</f>
        <v/>
      </c>
      <c r="L686" s="136" t="str">
        <f ca="1">IF(C686="","",#REF!)</f>
        <v/>
      </c>
    </row>
    <row r="687" spans="1:12">
      <c r="A687" s="112">
        <v>676</v>
      </c>
      <c r="B687" s="134" t="str">
        <f t="shared" ca="1" si="30"/>
        <v/>
      </c>
      <c r="C687" s="109" t="str">
        <f t="shared" ca="1" si="31"/>
        <v/>
      </c>
      <c r="D687" s="101" t="str">
        <f ca="1">IF(ISERROR(OFFSET('HARGA SATUAN'!$D$6,MATCH(C687,'HARGA SATUAN'!$C$7:$C$1492,0),0)),"",OFFSET('HARGA SATUAN'!$D$6,MATCH(C687,'HARGA SATUAN'!$C$7:$C$1492,0),0))</f>
        <v/>
      </c>
      <c r="E687" s="101">
        <f ca="1">IF(B687="+","Unit",IF(ISERROR(OFFSET('HARGA SATUAN'!$E$6,MATCH(C687,'HARGA SATUAN'!$C$7:$C$1492,0),0)),"",OFFSET('HARGA SATUAN'!$E$6,MATCH(C687,'HARGA SATUAN'!$C$7:$C$1492,0),0)))</f>
        <v>0</v>
      </c>
      <c r="F687" s="138" t="str">
        <f t="shared" ca="1" si="32"/>
        <v/>
      </c>
      <c r="G687" s="41">
        <f ca="1">IF(ISERROR(OFFSET('HARGA SATUAN'!$I$6,MATCH(C687,'HARGA SATUAN'!$C$7:$C$1492,0),0)),"",OFFSET('HARGA SATUAN'!$I$6,MATCH(C687,'HARGA SATUAN'!$C$7:$C$1492,0),0))</f>
        <v>0</v>
      </c>
      <c r="H687" s="136" t="str">
        <f ca="1">IF(B687="","",#REF!)</f>
        <v/>
      </c>
      <c r="I687" s="136" t="str">
        <f ca="1">IF(B687="","",#REF!)</f>
        <v/>
      </c>
      <c r="J687" s="136" t="str">
        <f ca="1">IF(B687="","",#REF!)</f>
        <v/>
      </c>
      <c r="K687" s="136" t="str">
        <f ca="1">IF(B687="","",#REF!)</f>
        <v/>
      </c>
      <c r="L687" s="136" t="str">
        <f ca="1">IF(C687="","",#REF!)</f>
        <v/>
      </c>
    </row>
    <row r="688" spans="1:12">
      <c r="A688" s="112">
        <v>677</v>
      </c>
      <c r="B688" s="134" t="str">
        <f t="shared" ca="1" si="30"/>
        <v/>
      </c>
      <c r="C688" s="109" t="str">
        <f t="shared" ca="1" si="31"/>
        <v/>
      </c>
      <c r="D688" s="101" t="str">
        <f ca="1">IF(ISERROR(OFFSET('HARGA SATUAN'!$D$6,MATCH(C688,'HARGA SATUAN'!$C$7:$C$1492,0),0)),"",OFFSET('HARGA SATUAN'!$D$6,MATCH(C688,'HARGA SATUAN'!$C$7:$C$1492,0),0))</f>
        <v/>
      </c>
      <c r="E688" s="101">
        <f ca="1">IF(B688="+","Unit",IF(ISERROR(OFFSET('HARGA SATUAN'!$E$6,MATCH(C688,'HARGA SATUAN'!$C$7:$C$1492,0),0)),"",OFFSET('HARGA SATUAN'!$E$6,MATCH(C688,'HARGA SATUAN'!$C$7:$C$1492,0),0)))</f>
        <v>0</v>
      </c>
      <c r="F688" s="138" t="str">
        <f t="shared" ca="1" si="32"/>
        <v/>
      </c>
      <c r="G688" s="41">
        <f ca="1">IF(ISERROR(OFFSET('HARGA SATUAN'!$I$6,MATCH(C688,'HARGA SATUAN'!$C$7:$C$1492,0),0)),"",OFFSET('HARGA SATUAN'!$I$6,MATCH(C688,'HARGA SATUAN'!$C$7:$C$1492,0),0))</f>
        <v>0</v>
      </c>
      <c r="H688" s="136" t="str">
        <f ca="1">IF(B688="","",#REF!)</f>
        <v/>
      </c>
      <c r="I688" s="136" t="str">
        <f ca="1">IF(B688="","",#REF!)</f>
        <v/>
      </c>
      <c r="J688" s="136" t="str">
        <f ca="1">IF(B688="","",#REF!)</f>
        <v/>
      </c>
      <c r="K688" s="136" t="str">
        <f ca="1">IF(B688="","",#REF!)</f>
        <v/>
      </c>
      <c r="L688" s="136" t="str">
        <f ca="1">IF(C688="","",#REF!)</f>
        <v/>
      </c>
    </row>
    <row r="689" spans="1:12">
      <c r="A689" s="112">
        <v>678</v>
      </c>
      <c r="B689" s="134" t="str">
        <f t="shared" ca="1" si="30"/>
        <v/>
      </c>
      <c r="C689" s="109" t="str">
        <f t="shared" ca="1" si="31"/>
        <v/>
      </c>
      <c r="D689" s="101" t="str">
        <f ca="1">IF(ISERROR(OFFSET('HARGA SATUAN'!$D$6,MATCH(C689,'HARGA SATUAN'!$C$7:$C$1492,0),0)),"",OFFSET('HARGA SATUAN'!$D$6,MATCH(C689,'HARGA SATUAN'!$C$7:$C$1492,0),0))</f>
        <v/>
      </c>
      <c r="E689" s="101">
        <f ca="1">IF(B689="+","Unit",IF(ISERROR(OFFSET('HARGA SATUAN'!$E$6,MATCH(C689,'HARGA SATUAN'!$C$7:$C$1492,0),0)),"",OFFSET('HARGA SATUAN'!$E$6,MATCH(C689,'HARGA SATUAN'!$C$7:$C$1492,0),0)))</f>
        <v>0</v>
      </c>
      <c r="F689" s="138" t="str">
        <f t="shared" ca="1" si="32"/>
        <v/>
      </c>
      <c r="G689" s="41">
        <f ca="1">IF(ISERROR(OFFSET('HARGA SATUAN'!$I$6,MATCH(C689,'HARGA SATUAN'!$C$7:$C$1492,0),0)),"",OFFSET('HARGA SATUAN'!$I$6,MATCH(C689,'HARGA SATUAN'!$C$7:$C$1492,0),0))</f>
        <v>0</v>
      </c>
      <c r="H689" s="136" t="str">
        <f ca="1">IF(B689="","",#REF!)</f>
        <v/>
      </c>
      <c r="I689" s="136" t="str">
        <f ca="1">IF(B689="","",#REF!)</f>
        <v/>
      </c>
      <c r="J689" s="136" t="str">
        <f ca="1">IF(B689="","",#REF!)</f>
        <v/>
      </c>
      <c r="K689" s="136" t="str">
        <f ca="1">IF(B689="","",#REF!)</f>
        <v/>
      </c>
      <c r="L689" s="136" t="str">
        <f ca="1">IF(C689="","",#REF!)</f>
        <v/>
      </c>
    </row>
    <row r="690" spans="1:12">
      <c r="A690" s="112">
        <v>679</v>
      </c>
      <c r="B690" s="134" t="str">
        <f t="shared" ca="1" si="30"/>
        <v/>
      </c>
      <c r="C690" s="109" t="str">
        <f t="shared" ca="1" si="31"/>
        <v/>
      </c>
      <c r="D690" s="101" t="str">
        <f ca="1">IF(ISERROR(OFFSET('HARGA SATUAN'!$D$6,MATCH(C690,'HARGA SATUAN'!$C$7:$C$1492,0),0)),"",OFFSET('HARGA SATUAN'!$D$6,MATCH(C690,'HARGA SATUAN'!$C$7:$C$1492,0),0))</f>
        <v/>
      </c>
      <c r="E690" s="101">
        <f ca="1">IF(B690="+","Unit",IF(ISERROR(OFFSET('HARGA SATUAN'!$E$6,MATCH(C690,'HARGA SATUAN'!$C$7:$C$1492,0),0)),"",OFFSET('HARGA SATUAN'!$E$6,MATCH(C690,'HARGA SATUAN'!$C$7:$C$1492,0),0)))</f>
        <v>0</v>
      </c>
      <c r="F690" s="138" t="str">
        <f t="shared" ca="1" si="32"/>
        <v/>
      </c>
      <c r="G690" s="41">
        <f ca="1">IF(ISERROR(OFFSET('HARGA SATUAN'!$I$6,MATCH(C690,'HARGA SATUAN'!$C$7:$C$1492,0),0)),"",OFFSET('HARGA SATUAN'!$I$6,MATCH(C690,'HARGA SATUAN'!$C$7:$C$1492,0),0))</f>
        <v>0</v>
      </c>
      <c r="H690" s="136" t="str">
        <f ca="1">IF(B690="","",#REF!)</f>
        <v/>
      </c>
      <c r="I690" s="136" t="str">
        <f ca="1">IF(B690="","",#REF!)</f>
        <v/>
      </c>
      <c r="J690" s="136" t="str">
        <f ca="1">IF(B690="","",#REF!)</f>
        <v/>
      </c>
      <c r="K690" s="136" t="str">
        <f ca="1">IF(B690="","",#REF!)</f>
        <v/>
      </c>
      <c r="L690" s="136" t="str">
        <f ca="1">IF(C690="","",#REF!)</f>
        <v/>
      </c>
    </row>
    <row r="691" spans="1:12">
      <c r="A691" s="112">
        <v>680</v>
      </c>
      <c r="B691" s="134" t="str">
        <f t="shared" ca="1" si="30"/>
        <v/>
      </c>
      <c r="C691" s="109" t="str">
        <f t="shared" ca="1" si="31"/>
        <v/>
      </c>
      <c r="D691" s="101" t="str">
        <f ca="1">IF(ISERROR(OFFSET('HARGA SATUAN'!$D$6,MATCH(C691,'HARGA SATUAN'!$C$7:$C$1492,0),0)),"",OFFSET('HARGA SATUAN'!$D$6,MATCH(C691,'HARGA SATUAN'!$C$7:$C$1492,0),0))</f>
        <v/>
      </c>
      <c r="E691" s="101">
        <f ca="1">IF(B691="+","Unit",IF(ISERROR(OFFSET('HARGA SATUAN'!$E$6,MATCH(C691,'HARGA SATUAN'!$C$7:$C$1492,0),0)),"",OFFSET('HARGA SATUAN'!$E$6,MATCH(C691,'HARGA SATUAN'!$C$7:$C$1492,0),0)))</f>
        <v>0</v>
      </c>
      <c r="F691" s="138" t="str">
        <f t="shared" ca="1" si="32"/>
        <v/>
      </c>
      <c r="G691" s="41">
        <f ca="1">IF(ISERROR(OFFSET('HARGA SATUAN'!$I$6,MATCH(C691,'HARGA SATUAN'!$C$7:$C$1492,0),0)),"",OFFSET('HARGA SATUAN'!$I$6,MATCH(C691,'HARGA SATUAN'!$C$7:$C$1492,0),0))</f>
        <v>0</v>
      </c>
      <c r="H691" s="136" t="str">
        <f ca="1">IF(B691="","",#REF!)</f>
        <v/>
      </c>
      <c r="I691" s="136" t="str">
        <f ca="1">IF(B691="","",#REF!)</f>
        <v/>
      </c>
      <c r="J691" s="136" t="str">
        <f ca="1">IF(B691="","",#REF!)</f>
        <v/>
      </c>
      <c r="K691" s="136" t="str">
        <f ca="1">IF(B691="","",#REF!)</f>
        <v/>
      </c>
      <c r="L691" s="136" t="str">
        <f ca="1">IF(C691="","",#REF!)</f>
        <v/>
      </c>
    </row>
    <row r="692" spans="1:12">
      <c r="A692" s="112">
        <v>681</v>
      </c>
      <c r="B692" s="134" t="str">
        <f t="shared" ca="1" si="30"/>
        <v/>
      </c>
      <c r="C692" s="109" t="str">
        <f t="shared" ca="1" si="31"/>
        <v/>
      </c>
      <c r="D692" s="101" t="str">
        <f ca="1">IF(ISERROR(OFFSET('HARGA SATUAN'!$D$6,MATCH(C692,'HARGA SATUAN'!$C$7:$C$1492,0),0)),"",OFFSET('HARGA SATUAN'!$D$6,MATCH(C692,'HARGA SATUAN'!$C$7:$C$1492,0),0))</f>
        <v/>
      </c>
      <c r="E692" s="101">
        <f ca="1">IF(B692="+","Unit",IF(ISERROR(OFFSET('HARGA SATUAN'!$E$6,MATCH(C692,'HARGA SATUAN'!$C$7:$C$1492,0),0)),"",OFFSET('HARGA SATUAN'!$E$6,MATCH(C692,'HARGA SATUAN'!$C$7:$C$1492,0),0)))</f>
        <v>0</v>
      </c>
      <c r="F692" s="138" t="str">
        <f t="shared" ca="1" si="32"/>
        <v/>
      </c>
      <c r="G692" s="41">
        <f ca="1">IF(ISERROR(OFFSET('HARGA SATUAN'!$I$6,MATCH(C692,'HARGA SATUAN'!$C$7:$C$1492,0),0)),"",OFFSET('HARGA SATUAN'!$I$6,MATCH(C692,'HARGA SATUAN'!$C$7:$C$1492,0),0))</f>
        <v>0</v>
      </c>
      <c r="H692" s="136" t="str">
        <f ca="1">IF(B692="","",#REF!)</f>
        <v/>
      </c>
      <c r="I692" s="136" t="str">
        <f ca="1">IF(B692="","",#REF!)</f>
        <v/>
      </c>
      <c r="J692" s="136" t="str">
        <f ca="1">IF(B692="","",#REF!)</f>
        <v/>
      </c>
      <c r="K692" s="136" t="str">
        <f ca="1">IF(B692="","",#REF!)</f>
        <v/>
      </c>
      <c r="L692" s="136" t="str">
        <f ca="1">IF(C692="","",#REF!)</f>
        <v/>
      </c>
    </row>
    <row r="693" spans="1:12">
      <c r="A693" s="112">
        <v>682</v>
      </c>
      <c r="B693" s="134" t="str">
        <f t="shared" ca="1" si="30"/>
        <v/>
      </c>
      <c r="C693" s="109" t="str">
        <f t="shared" ca="1" si="31"/>
        <v/>
      </c>
      <c r="D693" s="101" t="str">
        <f ca="1">IF(ISERROR(OFFSET('HARGA SATUAN'!$D$6,MATCH(C693,'HARGA SATUAN'!$C$7:$C$1492,0),0)),"",OFFSET('HARGA SATUAN'!$D$6,MATCH(C693,'HARGA SATUAN'!$C$7:$C$1492,0),0))</f>
        <v/>
      </c>
      <c r="E693" s="101">
        <f ca="1">IF(B693="+","Unit",IF(ISERROR(OFFSET('HARGA SATUAN'!$E$6,MATCH(C693,'HARGA SATUAN'!$C$7:$C$1492,0),0)),"",OFFSET('HARGA SATUAN'!$E$6,MATCH(C693,'HARGA SATUAN'!$C$7:$C$1492,0),0)))</f>
        <v>0</v>
      </c>
      <c r="F693" s="138" t="str">
        <f t="shared" ca="1" si="32"/>
        <v/>
      </c>
      <c r="G693" s="41">
        <f ca="1">IF(ISERROR(OFFSET('HARGA SATUAN'!$I$6,MATCH(C693,'HARGA SATUAN'!$C$7:$C$1492,0),0)),"",OFFSET('HARGA SATUAN'!$I$6,MATCH(C693,'HARGA SATUAN'!$C$7:$C$1492,0),0))</f>
        <v>0</v>
      </c>
      <c r="H693" s="136" t="str">
        <f ca="1">IF(B693="","",#REF!)</f>
        <v/>
      </c>
      <c r="I693" s="136" t="str">
        <f ca="1">IF(B693="","",#REF!)</f>
        <v/>
      </c>
      <c r="J693" s="136" t="str">
        <f ca="1">IF(B693="","",#REF!)</f>
        <v/>
      </c>
      <c r="K693" s="136" t="str">
        <f ca="1">IF(B693="","",#REF!)</f>
        <v/>
      </c>
      <c r="L693" s="136" t="str">
        <f ca="1">IF(C693="","",#REF!)</f>
        <v/>
      </c>
    </row>
    <row r="694" spans="1:12">
      <c r="A694" s="112">
        <v>683</v>
      </c>
      <c r="B694" s="134" t="str">
        <f t="shared" ca="1" si="30"/>
        <v/>
      </c>
      <c r="C694" s="109" t="str">
        <f t="shared" ca="1" si="31"/>
        <v/>
      </c>
      <c r="D694" s="101" t="str">
        <f ca="1">IF(ISERROR(OFFSET('HARGA SATUAN'!$D$6,MATCH(C694,'HARGA SATUAN'!$C$7:$C$1492,0),0)),"",OFFSET('HARGA SATUAN'!$D$6,MATCH(C694,'HARGA SATUAN'!$C$7:$C$1492,0),0))</f>
        <v/>
      </c>
      <c r="E694" s="101">
        <f ca="1">IF(B694="+","Unit",IF(ISERROR(OFFSET('HARGA SATUAN'!$E$6,MATCH(C694,'HARGA SATUAN'!$C$7:$C$1492,0),0)),"",OFFSET('HARGA SATUAN'!$E$6,MATCH(C694,'HARGA SATUAN'!$C$7:$C$1492,0),0)))</f>
        <v>0</v>
      </c>
      <c r="F694" s="138" t="str">
        <f t="shared" ca="1" si="32"/>
        <v/>
      </c>
      <c r="G694" s="41">
        <f ca="1">IF(ISERROR(OFFSET('HARGA SATUAN'!$I$6,MATCH(C694,'HARGA SATUAN'!$C$7:$C$1492,0),0)),"",OFFSET('HARGA SATUAN'!$I$6,MATCH(C694,'HARGA SATUAN'!$C$7:$C$1492,0),0))</f>
        <v>0</v>
      </c>
      <c r="H694" s="136" t="str">
        <f ca="1">IF(B694="","",#REF!)</f>
        <v/>
      </c>
      <c r="I694" s="136" t="str">
        <f ca="1">IF(B694="","",#REF!)</f>
        <v/>
      </c>
      <c r="J694" s="136" t="str">
        <f ca="1">IF(B694="","",#REF!)</f>
        <v/>
      </c>
      <c r="K694" s="136" t="str">
        <f ca="1">IF(B694="","",#REF!)</f>
        <v/>
      </c>
      <c r="L694" s="136" t="str">
        <f ca="1">IF(C694="","",#REF!)</f>
        <v/>
      </c>
    </row>
    <row r="695" spans="1:12">
      <c r="A695" s="112">
        <v>684</v>
      </c>
      <c r="B695" s="134" t="str">
        <f t="shared" ca="1" si="30"/>
        <v/>
      </c>
      <c r="C695" s="109" t="str">
        <f t="shared" ca="1" si="31"/>
        <v/>
      </c>
      <c r="D695" s="101" t="str">
        <f ca="1">IF(ISERROR(OFFSET('HARGA SATUAN'!$D$6,MATCH(C695,'HARGA SATUAN'!$C$7:$C$1492,0),0)),"",OFFSET('HARGA SATUAN'!$D$6,MATCH(C695,'HARGA SATUAN'!$C$7:$C$1492,0),0))</f>
        <v/>
      </c>
      <c r="E695" s="101">
        <f ca="1">IF(B695="+","Unit",IF(ISERROR(OFFSET('HARGA SATUAN'!$E$6,MATCH(C695,'HARGA SATUAN'!$C$7:$C$1492,0),0)),"",OFFSET('HARGA SATUAN'!$E$6,MATCH(C695,'HARGA SATUAN'!$C$7:$C$1492,0),0)))</f>
        <v>0</v>
      </c>
      <c r="F695" s="138" t="str">
        <f t="shared" ca="1" si="32"/>
        <v/>
      </c>
      <c r="G695" s="41">
        <f ca="1">IF(ISERROR(OFFSET('HARGA SATUAN'!$I$6,MATCH(C695,'HARGA SATUAN'!$C$7:$C$1492,0),0)),"",OFFSET('HARGA SATUAN'!$I$6,MATCH(C695,'HARGA SATUAN'!$C$7:$C$1492,0),0))</f>
        <v>0</v>
      </c>
      <c r="H695" s="136" t="str">
        <f ca="1">IF(B695="","",#REF!)</f>
        <v/>
      </c>
      <c r="I695" s="136" t="str">
        <f ca="1">IF(B695="","",#REF!)</f>
        <v/>
      </c>
      <c r="J695" s="136" t="str">
        <f ca="1">IF(B695="","",#REF!)</f>
        <v/>
      </c>
      <c r="K695" s="136" t="str">
        <f ca="1">IF(B695="","",#REF!)</f>
        <v/>
      </c>
      <c r="L695" s="136" t="str">
        <f ca="1">IF(C695="","",#REF!)</f>
        <v/>
      </c>
    </row>
    <row r="696" spans="1:12">
      <c r="A696" s="112">
        <v>685</v>
      </c>
      <c r="B696" s="134" t="str">
        <f t="shared" ca="1" si="30"/>
        <v/>
      </c>
      <c r="C696" s="109" t="str">
        <f t="shared" ca="1" si="31"/>
        <v/>
      </c>
      <c r="D696" s="101" t="str">
        <f ca="1">IF(ISERROR(OFFSET('HARGA SATUAN'!$D$6,MATCH(C696,'HARGA SATUAN'!$C$7:$C$1492,0),0)),"",OFFSET('HARGA SATUAN'!$D$6,MATCH(C696,'HARGA SATUAN'!$C$7:$C$1492,0),0))</f>
        <v/>
      </c>
      <c r="E696" s="101">
        <f ca="1">IF(B696="+","Unit",IF(ISERROR(OFFSET('HARGA SATUAN'!$E$6,MATCH(C696,'HARGA SATUAN'!$C$7:$C$1492,0),0)),"",OFFSET('HARGA SATUAN'!$E$6,MATCH(C696,'HARGA SATUAN'!$C$7:$C$1492,0),0)))</f>
        <v>0</v>
      </c>
      <c r="F696" s="138" t="str">
        <f t="shared" ca="1" si="32"/>
        <v/>
      </c>
      <c r="G696" s="41">
        <f ca="1">IF(ISERROR(OFFSET('HARGA SATUAN'!$I$6,MATCH(C696,'HARGA SATUAN'!$C$7:$C$1492,0),0)),"",OFFSET('HARGA SATUAN'!$I$6,MATCH(C696,'HARGA SATUAN'!$C$7:$C$1492,0),0))</f>
        <v>0</v>
      </c>
      <c r="H696" s="136" t="str">
        <f ca="1">IF(B696="","",#REF!)</f>
        <v/>
      </c>
      <c r="I696" s="136" t="str">
        <f ca="1">IF(B696="","",#REF!)</f>
        <v/>
      </c>
      <c r="J696" s="136" t="str">
        <f ca="1">IF(B696="","",#REF!)</f>
        <v/>
      </c>
      <c r="K696" s="136" t="str">
        <f ca="1">IF(B696="","",#REF!)</f>
        <v/>
      </c>
      <c r="L696" s="136" t="str">
        <f ca="1">IF(C696="","",#REF!)</f>
        <v/>
      </c>
    </row>
    <row r="697" spans="1:12">
      <c r="A697" s="112">
        <v>686</v>
      </c>
      <c r="B697" s="134" t="str">
        <f t="shared" ca="1" si="30"/>
        <v/>
      </c>
      <c r="C697" s="109" t="str">
        <f t="shared" ca="1" si="31"/>
        <v/>
      </c>
      <c r="D697" s="101" t="str">
        <f ca="1">IF(ISERROR(OFFSET('HARGA SATUAN'!$D$6,MATCH(C697,'HARGA SATUAN'!$C$7:$C$1492,0),0)),"",OFFSET('HARGA SATUAN'!$D$6,MATCH(C697,'HARGA SATUAN'!$C$7:$C$1492,0),0))</f>
        <v/>
      </c>
      <c r="E697" s="101">
        <f ca="1">IF(B697="+","Unit",IF(ISERROR(OFFSET('HARGA SATUAN'!$E$6,MATCH(C697,'HARGA SATUAN'!$C$7:$C$1492,0),0)),"",OFFSET('HARGA SATUAN'!$E$6,MATCH(C697,'HARGA SATUAN'!$C$7:$C$1492,0),0)))</f>
        <v>0</v>
      </c>
      <c r="F697" s="138" t="str">
        <f t="shared" ca="1" si="32"/>
        <v/>
      </c>
      <c r="G697" s="41">
        <f ca="1">IF(ISERROR(OFFSET('HARGA SATUAN'!$I$6,MATCH(C697,'HARGA SATUAN'!$C$7:$C$1492,0),0)),"",OFFSET('HARGA SATUAN'!$I$6,MATCH(C697,'HARGA SATUAN'!$C$7:$C$1492,0),0))</f>
        <v>0</v>
      </c>
      <c r="H697" s="136" t="str">
        <f ca="1">IF(B697="","",#REF!)</f>
        <v/>
      </c>
      <c r="I697" s="136" t="str">
        <f ca="1">IF(B697="","",#REF!)</f>
        <v/>
      </c>
      <c r="J697" s="136" t="str">
        <f ca="1">IF(B697="","",#REF!)</f>
        <v/>
      </c>
      <c r="K697" s="136" t="str">
        <f ca="1">IF(B697="","",#REF!)</f>
        <v/>
      </c>
      <c r="L697" s="136" t="str">
        <f ca="1">IF(C697="","",#REF!)</f>
        <v/>
      </c>
    </row>
    <row r="698" spans="1:12">
      <c r="A698" s="112">
        <v>687</v>
      </c>
      <c r="B698" s="134" t="str">
        <f t="shared" ca="1" si="30"/>
        <v/>
      </c>
      <c r="C698" s="109" t="str">
        <f t="shared" ca="1" si="31"/>
        <v/>
      </c>
      <c r="D698" s="101" t="str">
        <f ca="1">IF(ISERROR(OFFSET('HARGA SATUAN'!$D$6,MATCH(C698,'HARGA SATUAN'!$C$7:$C$1492,0),0)),"",OFFSET('HARGA SATUAN'!$D$6,MATCH(C698,'HARGA SATUAN'!$C$7:$C$1492,0),0))</f>
        <v/>
      </c>
      <c r="E698" s="101">
        <f ca="1">IF(B698="+","Unit",IF(ISERROR(OFFSET('HARGA SATUAN'!$E$6,MATCH(C698,'HARGA SATUAN'!$C$7:$C$1492,0),0)),"",OFFSET('HARGA SATUAN'!$E$6,MATCH(C698,'HARGA SATUAN'!$C$7:$C$1492,0),0)))</f>
        <v>0</v>
      </c>
      <c r="F698" s="138" t="str">
        <f t="shared" ca="1" si="32"/>
        <v/>
      </c>
      <c r="G698" s="41">
        <f ca="1">IF(ISERROR(OFFSET('HARGA SATUAN'!$I$6,MATCH(C698,'HARGA SATUAN'!$C$7:$C$1492,0),0)),"",OFFSET('HARGA SATUAN'!$I$6,MATCH(C698,'HARGA SATUAN'!$C$7:$C$1492,0),0))</f>
        <v>0</v>
      </c>
      <c r="H698" s="136" t="str">
        <f ca="1">IF(B698="","",#REF!)</f>
        <v/>
      </c>
      <c r="I698" s="136" t="str">
        <f ca="1">IF(B698="","",#REF!)</f>
        <v/>
      </c>
      <c r="J698" s="136" t="str">
        <f ca="1">IF(B698="","",#REF!)</f>
        <v/>
      </c>
      <c r="K698" s="136" t="str">
        <f ca="1">IF(B698="","",#REF!)</f>
        <v/>
      </c>
      <c r="L698" s="136" t="str">
        <f ca="1">IF(C698="","",#REF!)</f>
        <v/>
      </c>
    </row>
    <row r="699" spans="1:12">
      <c r="A699" s="112">
        <v>688</v>
      </c>
      <c r="B699" s="134" t="str">
        <f t="shared" ca="1" si="30"/>
        <v/>
      </c>
      <c r="C699" s="109" t="str">
        <f t="shared" ca="1" si="31"/>
        <v/>
      </c>
      <c r="D699" s="101" t="str">
        <f ca="1">IF(ISERROR(OFFSET('HARGA SATUAN'!$D$6,MATCH(C699,'HARGA SATUAN'!$C$7:$C$1492,0),0)),"",OFFSET('HARGA SATUAN'!$D$6,MATCH(C699,'HARGA SATUAN'!$C$7:$C$1492,0),0))</f>
        <v/>
      </c>
      <c r="E699" s="101">
        <f ca="1">IF(B699="+","Unit",IF(ISERROR(OFFSET('HARGA SATUAN'!$E$6,MATCH(C699,'HARGA SATUAN'!$C$7:$C$1492,0),0)),"",OFFSET('HARGA SATUAN'!$E$6,MATCH(C699,'HARGA SATUAN'!$C$7:$C$1492,0),0)))</f>
        <v>0</v>
      </c>
      <c r="F699" s="138" t="str">
        <f t="shared" ca="1" si="32"/>
        <v/>
      </c>
      <c r="G699" s="41">
        <f ca="1">IF(ISERROR(OFFSET('HARGA SATUAN'!$I$6,MATCH(C699,'HARGA SATUAN'!$C$7:$C$1492,0),0)),"",OFFSET('HARGA SATUAN'!$I$6,MATCH(C699,'HARGA SATUAN'!$C$7:$C$1492,0),0))</f>
        <v>0</v>
      </c>
      <c r="H699" s="136" t="str">
        <f ca="1">IF(B699="","",#REF!)</f>
        <v/>
      </c>
      <c r="I699" s="136" t="str">
        <f ca="1">IF(B699="","",#REF!)</f>
        <v/>
      </c>
      <c r="J699" s="136" t="str">
        <f ca="1">IF(B699="","",#REF!)</f>
        <v/>
      </c>
      <c r="K699" s="136" t="str">
        <f ca="1">IF(B699="","",#REF!)</f>
        <v/>
      </c>
      <c r="L699" s="136" t="str">
        <f ca="1">IF(C699="","",#REF!)</f>
        <v/>
      </c>
    </row>
    <row r="700" spans="1:12">
      <c r="A700" s="112">
        <v>689</v>
      </c>
      <c r="B700" s="134" t="str">
        <f t="shared" ca="1" si="30"/>
        <v/>
      </c>
      <c r="C700" s="109" t="str">
        <f t="shared" ca="1" si="31"/>
        <v/>
      </c>
      <c r="D700" s="101" t="str">
        <f ca="1">IF(ISERROR(OFFSET('HARGA SATUAN'!$D$6,MATCH(C700,'HARGA SATUAN'!$C$7:$C$1492,0),0)),"",OFFSET('HARGA SATUAN'!$D$6,MATCH(C700,'HARGA SATUAN'!$C$7:$C$1492,0),0))</f>
        <v/>
      </c>
      <c r="E700" s="101">
        <f ca="1">IF(B700="+","Unit",IF(ISERROR(OFFSET('HARGA SATUAN'!$E$6,MATCH(C700,'HARGA SATUAN'!$C$7:$C$1492,0),0)),"",OFFSET('HARGA SATUAN'!$E$6,MATCH(C700,'HARGA SATUAN'!$C$7:$C$1492,0),0)))</f>
        <v>0</v>
      </c>
      <c r="F700" s="138" t="str">
        <f t="shared" ca="1" si="32"/>
        <v/>
      </c>
      <c r="G700" s="41">
        <f ca="1">IF(ISERROR(OFFSET('HARGA SATUAN'!$I$6,MATCH(C700,'HARGA SATUAN'!$C$7:$C$1492,0),0)),"",OFFSET('HARGA SATUAN'!$I$6,MATCH(C700,'HARGA SATUAN'!$C$7:$C$1492,0),0))</f>
        <v>0</v>
      </c>
      <c r="H700" s="136" t="str">
        <f ca="1">IF(B700="","",#REF!)</f>
        <v/>
      </c>
      <c r="I700" s="136" t="str">
        <f ca="1">IF(B700="","",#REF!)</f>
        <v/>
      </c>
      <c r="J700" s="136" t="str">
        <f ca="1">IF(B700="","",#REF!)</f>
        <v/>
      </c>
      <c r="K700" s="136" t="str">
        <f ca="1">IF(B700="","",#REF!)</f>
        <v/>
      </c>
      <c r="L700" s="136" t="str">
        <f ca="1">IF(C700="","",#REF!)</f>
        <v/>
      </c>
    </row>
    <row r="701" spans="1:12">
      <c r="A701" s="112">
        <v>690</v>
      </c>
      <c r="B701" s="134" t="str">
        <f t="shared" ca="1" si="30"/>
        <v/>
      </c>
      <c r="C701" s="109" t="str">
        <f t="shared" ca="1" si="31"/>
        <v/>
      </c>
      <c r="D701" s="101" t="str">
        <f ca="1">IF(ISERROR(OFFSET('HARGA SATUAN'!$D$6,MATCH(C701,'HARGA SATUAN'!$C$7:$C$1492,0),0)),"",OFFSET('HARGA SATUAN'!$D$6,MATCH(C701,'HARGA SATUAN'!$C$7:$C$1492,0),0))</f>
        <v/>
      </c>
      <c r="E701" s="101">
        <f ca="1">IF(B701="+","Unit",IF(ISERROR(OFFSET('HARGA SATUAN'!$E$6,MATCH(C701,'HARGA SATUAN'!$C$7:$C$1492,0),0)),"",OFFSET('HARGA SATUAN'!$E$6,MATCH(C701,'HARGA SATUAN'!$C$7:$C$1492,0),0)))</f>
        <v>0</v>
      </c>
      <c r="F701" s="138" t="str">
        <f t="shared" ca="1" si="32"/>
        <v/>
      </c>
      <c r="G701" s="41">
        <f ca="1">IF(ISERROR(OFFSET('HARGA SATUAN'!$I$6,MATCH(C701,'HARGA SATUAN'!$C$7:$C$1492,0),0)),"",OFFSET('HARGA SATUAN'!$I$6,MATCH(C701,'HARGA SATUAN'!$C$7:$C$1492,0),0))</f>
        <v>0</v>
      </c>
      <c r="H701" s="136" t="str">
        <f ca="1">IF(B701="","",#REF!)</f>
        <v/>
      </c>
      <c r="I701" s="136" t="str">
        <f ca="1">IF(B701="","",#REF!)</f>
        <v/>
      </c>
      <c r="J701" s="136" t="str">
        <f ca="1">IF(B701="","",#REF!)</f>
        <v/>
      </c>
      <c r="K701" s="136" t="str">
        <f ca="1">IF(B701="","",#REF!)</f>
        <v/>
      </c>
      <c r="L701" s="136" t="str">
        <f ca="1">IF(C701="","",#REF!)</f>
        <v/>
      </c>
    </row>
    <row r="702" spans="1:12">
      <c r="A702" s="112">
        <v>691</v>
      </c>
      <c r="B702" s="134" t="str">
        <f t="shared" ca="1" si="30"/>
        <v/>
      </c>
      <c r="C702" s="109" t="str">
        <f t="shared" ca="1" si="31"/>
        <v/>
      </c>
      <c r="D702" s="101" t="str">
        <f ca="1">IF(ISERROR(OFFSET('HARGA SATUAN'!$D$6,MATCH(C702,'HARGA SATUAN'!$C$7:$C$1492,0),0)),"",OFFSET('HARGA SATUAN'!$D$6,MATCH(C702,'HARGA SATUAN'!$C$7:$C$1492,0),0))</f>
        <v/>
      </c>
      <c r="E702" s="101">
        <f ca="1">IF(B702="+","Unit",IF(ISERROR(OFFSET('HARGA SATUAN'!$E$6,MATCH(C702,'HARGA SATUAN'!$C$7:$C$1492,0),0)),"",OFFSET('HARGA SATUAN'!$E$6,MATCH(C702,'HARGA SATUAN'!$C$7:$C$1492,0),0)))</f>
        <v>0</v>
      </c>
      <c r="F702" s="138" t="str">
        <f t="shared" ca="1" si="32"/>
        <v/>
      </c>
      <c r="G702" s="41">
        <f ca="1">IF(ISERROR(OFFSET('HARGA SATUAN'!$I$6,MATCH(C702,'HARGA SATUAN'!$C$7:$C$1492,0),0)),"",OFFSET('HARGA SATUAN'!$I$6,MATCH(C702,'HARGA SATUAN'!$C$7:$C$1492,0),0))</f>
        <v>0</v>
      </c>
      <c r="H702" s="136" t="str">
        <f ca="1">IF(B702="","",#REF!)</f>
        <v/>
      </c>
      <c r="I702" s="136" t="str">
        <f ca="1">IF(B702="","",#REF!)</f>
        <v/>
      </c>
      <c r="J702" s="136" t="str">
        <f ca="1">IF(B702="","",#REF!)</f>
        <v/>
      </c>
      <c r="K702" s="136" t="str">
        <f ca="1">IF(B702="","",#REF!)</f>
        <v/>
      </c>
      <c r="L702" s="136" t="str">
        <f ca="1">IF(C702="","",#REF!)</f>
        <v/>
      </c>
    </row>
    <row r="703" spans="1:12">
      <c r="A703" s="112">
        <v>692</v>
      </c>
      <c r="B703" s="134" t="str">
        <f t="shared" ca="1" si="30"/>
        <v/>
      </c>
      <c r="C703" s="109" t="str">
        <f t="shared" ca="1" si="31"/>
        <v/>
      </c>
      <c r="D703" s="101" t="str">
        <f ca="1">IF(ISERROR(OFFSET('HARGA SATUAN'!$D$6,MATCH(C703,'HARGA SATUAN'!$C$7:$C$1492,0),0)),"",OFFSET('HARGA SATUAN'!$D$6,MATCH(C703,'HARGA SATUAN'!$C$7:$C$1492,0),0))</f>
        <v/>
      </c>
      <c r="E703" s="101">
        <f ca="1">IF(B703="+","Unit",IF(ISERROR(OFFSET('HARGA SATUAN'!$E$6,MATCH(C703,'HARGA SATUAN'!$C$7:$C$1492,0),0)),"",OFFSET('HARGA SATUAN'!$E$6,MATCH(C703,'HARGA SATUAN'!$C$7:$C$1492,0),0)))</f>
        <v>0</v>
      </c>
      <c r="F703" s="138" t="str">
        <f t="shared" ca="1" si="32"/>
        <v/>
      </c>
      <c r="G703" s="41">
        <f ca="1">IF(ISERROR(OFFSET('HARGA SATUAN'!$I$6,MATCH(C703,'HARGA SATUAN'!$C$7:$C$1492,0),0)),"",OFFSET('HARGA SATUAN'!$I$6,MATCH(C703,'HARGA SATUAN'!$C$7:$C$1492,0),0))</f>
        <v>0</v>
      </c>
      <c r="H703" s="136" t="str">
        <f ca="1">IF(B703="","",#REF!)</f>
        <v/>
      </c>
      <c r="I703" s="136" t="str">
        <f ca="1">IF(B703="","",#REF!)</f>
        <v/>
      </c>
      <c r="J703" s="136" t="str">
        <f ca="1">IF(B703="","",#REF!)</f>
        <v/>
      </c>
      <c r="K703" s="136" t="str">
        <f ca="1">IF(B703="","",#REF!)</f>
        <v/>
      </c>
      <c r="L703" s="136" t="str">
        <f ca="1">IF(C703="","",#REF!)</f>
        <v/>
      </c>
    </row>
    <row r="704" spans="1:12">
      <c r="A704" s="112">
        <v>693</v>
      </c>
      <c r="B704" s="134" t="str">
        <f t="shared" ca="1" si="30"/>
        <v/>
      </c>
      <c r="C704" s="109" t="str">
        <f t="shared" ca="1" si="31"/>
        <v/>
      </c>
      <c r="D704" s="101" t="str">
        <f ca="1">IF(ISERROR(OFFSET('HARGA SATUAN'!$D$6,MATCH(C704,'HARGA SATUAN'!$C$7:$C$1492,0),0)),"",OFFSET('HARGA SATUAN'!$D$6,MATCH(C704,'HARGA SATUAN'!$C$7:$C$1492,0),0))</f>
        <v/>
      </c>
      <c r="E704" s="101">
        <f ca="1">IF(B704="+","Unit",IF(ISERROR(OFFSET('HARGA SATUAN'!$E$6,MATCH(C704,'HARGA SATUAN'!$C$7:$C$1492,0),0)),"",OFFSET('HARGA SATUAN'!$E$6,MATCH(C704,'HARGA SATUAN'!$C$7:$C$1492,0),0)))</f>
        <v>0</v>
      </c>
      <c r="F704" s="138" t="str">
        <f t="shared" ca="1" si="32"/>
        <v/>
      </c>
      <c r="G704" s="41">
        <f ca="1">IF(ISERROR(OFFSET('HARGA SATUAN'!$I$6,MATCH(C704,'HARGA SATUAN'!$C$7:$C$1492,0),0)),"",OFFSET('HARGA SATUAN'!$I$6,MATCH(C704,'HARGA SATUAN'!$C$7:$C$1492,0),0))</f>
        <v>0</v>
      </c>
      <c r="H704" s="136" t="str">
        <f ca="1">IF(B704="","",#REF!)</f>
        <v/>
      </c>
      <c r="I704" s="136" t="str">
        <f ca="1">IF(B704="","",#REF!)</f>
        <v/>
      </c>
      <c r="J704" s="136" t="str">
        <f ca="1">IF(B704="","",#REF!)</f>
        <v/>
      </c>
      <c r="K704" s="136" t="str">
        <f ca="1">IF(B704="","",#REF!)</f>
        <v/>
      </c>
      <c r="L704" s="136" t="str">
        <f ca="1">IF(C704="","",#REF!)</f>
        <v/>
      </c>
    </row>
    <row r="705" spans="1:12">
      <c r="A705" s="112">
        <v>694</v>
      </c>
      <c r="B705" s="134" t="str">
        <f t="shared" ca="1" si="30"/>
        <v/>
      </c>
      <c r="C705" s="109" t="str">
        <f t="shared" ca="1" si="31"/>
        <v/>
      </c>
      <c r="D705" s="101" t="str">
        <f ca="1">IF(ISERROR(OFFSET('HARGA SATUAN'!$D$6,MATCH(C705,'HARGA SATUAN'!$C$7:$C$1492,0),0)),"",OFFSET('HARGA SATUAN'!$D$6,MATCH(C705,'HARGA SATUAN'!$C$7:$C$1492,0),0))</f>
        <v/>
      </c>
      <c r="E705" s="101">
        <f ca="1">IF(B705="+","Unit",IF(ISERROR(OFFSET('HARGA SATUAN'!$E$6,MATCH(C705,'HARGA SATUAN'!$C$7:$C$1492,0),0)),"",OFFSET('HARGA SATUAN'!$E$6,MATCH(C705,'HARGA SATUAN'!$C$7:$C$1492,0),0)))</f>
        <v>0</v>
      </c>
      <c r="F705" s="138" t="str">
        <f t="shared" ca="1" si="32"/>
        <v/>
      </c>
      <c r="G705" s="41">
        <f ca="1">IF(ISERROR(OFFSET('HARGA SATUAN'!$I$6,MATCH(C705,'HARGA SATUAN'!$C$7:$C$1492,0),0)),"",OFFSET('HARGA SATUAN'!$I$6,MATCH(C705,'HARGA SATUAN'!$C$7:$C$1492,0),0))</f>
        <v>0</v>
      </c>
      <c r="H705" s="136" t="str">
        <f ca="1">IF(B705="","",#REF!)</f>
        <v/>
      </c>
      <c r="I705" s="136" t="str">
        <f ca="1">IF(B705="","",#REF!)</f>
        <v/>
      </c>
      <c r="J705" s="136" t="str">
        <f ca="1">IF(B705="","",#REF!)</f>
        <v/>
      </c>
      <c r="K705" s="136" t="str">
        <f ca="1">IF(B705="","",#REF!)</f>
        <v/>
      </c>
      <c r="L705" s="136" t="str">
        <f ca="1">IF(C705="","",#REF!)</f>
        <v/>
      </c>
    </row>
    <row r="706" spans="1:12">
      <c r="A706" s="112">
        <v>695</v>
      </c>
      <c r="B706" s="134" t="str">
        <f t="shared" ca="1" si="30"/>
        <v/>
      </c>
      <c r="C706" s="109" t="str">
        <f t="shared" ca="1" si="31"/>
        <v/>
      </c>
      <c r="D706" s="101" t="str">
        <f ca="1">IF(ISERROR(OFFSET('HARGA SATUAN'!$D$6,MATCH(C706,'HARGA SATUAN'!$C$7:$C$1492,0),0)),"",OFFSET('HARGA SATUAN'!$D$6,MATCH(C706,'HARGA SATUAN'!$C$7:$C$1492,0),0))</f>
        <v/>
      </c>
      <c r="E706" s="101">
        <f ca="1">IF(B706="+","Unit",IF(ISERROR(OFFSET('HARGA SATUAN'!$E$6,MATCH(C706,'HARGA SATUAN'!$C$7:$C$1492,0),0)),"",OFFSET('HARGA SATUAN'!$E$6,MATCH(C706,'HARGA SATUAN'!$C$7:$C$1492,0),0)))</f>
        <v>0</v>
      </c>
      <c r="F706" s="138" t="str">
        <f t="shared" ca="1" si="32"/>
        <v/>
      </c>
      <c r="G706" s="41">
        <f ca="1">IF(ISERROR(OFFSET('HARGA SATUAN'!$I$6,MATCH(C706,'HARGA SATUAN'!$C$7:$C$1492,0),0)),"",OFFSET('HARGA SATUAN'!$I$6,MATCH(C706,'HARGA SATUAN'!$C$7:$C$1492,0),0))</f>
        <v>0</v>
      </c>
      <c r="H706" s="136" t="str">
        <f ca="1">IF(B706="","",#REF!)</f>
        <v/>
      </c>
      <c r="I706" s="136" t="str">
        <f ca="1">IF(B706="","",#REF!)</f>
        <v/>
      </c>
      <c r="J706" s="136" t="str">
        <f ca="1">IF(B706="","",#REF!)</f>
        <v/>
      </c>
      <c r="K706" s="136" t="str">
        <f ca="1">IF(B706="","",#REF!)</f>
        <v/>
      </c>
      <c r="L706" s="136" t="str">
        <f ca="1">IF(C706="","",#REF!)</f>
        <v/>
      </c>
    </row>
    <row r="707" spans="1:12">
      <c r="A707" s="112">
        <v>696</v>
      </c>
      <c r="B707" s="134" t="str">
        <f t="shared" ca="1" si="30"/>
        <v/>
      </c>
      <c r="C707" s="109" t="str">
        <f t="shared" ca="1" si="31"/>
        <v/>
      </c>
      <c r="D707" s="101" t="str">
        <f ca="1">IF(ISERROR(OFFSET('HARGA SATUAN'!$D$6,MATCH(C707,'HARGA SATUAN'!$C$7:$C$1492,0),0)),"",OFFSET('HARGA SATUAN'!$D$6,MATCH(C707,'HARGA SATUAN'!$C$7:$C$1492,0),0))</f>
        <v/>
      </c>
      <c r="E707" s="101">
        <f ca="1">IF(B707="+","Unit",IF(ISERROR(OFFSET('HARGA SATUAN'!$E$6,MATCH(C707,'HARGA SATUAN'!$C$7:$C$1492,0),0)),"",OFFSET('HARGA SATUAN'!$E$6,MATCH(C707,'HARGA SATUAN'!$C$7:$C$1492,0),0)))</f>
        <v>0</v>
      </c>
      <c r="F707" s="138" t="str">
        <f t="shared" ca="1" si="32"/>
        <v/>
      </c>
      <c r="G707" s="41">
        <f ca="1">IF(ISERROR(OFFSET('HARGA SATUAN'!$I$6,MATCH(C707,'HARGA SATUAN'!$C$7:$C$1492,0),0)),"",OFFSET('HARGA SATUAN'!$I$6,MATCH(C707,'HARGA SATUAN'!$C$7:$C$1492,0),0))</f>
        <v>0</v>
      </c>
      <c r="H707" s="136" t="str">
        <f ca="1">IF(B707="","",#REF!)</f>
        <v/>
      </c>
      <c r="I707" s="136" t="str">
        <f ca="1">IF(B707="","",#REF!)</f>
        <v/>
      </c>
      <c r="J707" s="136" t="str">
        <f ca="1">IF(B707="","",#REF!)</f>
        <v/>
      </c>
      <c r="K707" s="136" t="str">
        <f ca="1">IF(B707="","",#REF!)</f>
        <v/>
      </c>
      <c r="L707" s="136" t="str">
        <f ca="1">IF(C707="","",#REF!)</f>
        <v/>
      </c>
    </row>
    <row r="708" spans="1:12">
      <c r="A708" s="112">
        <v>697</v>
      </c>
      <c r="B708" s="134" t="str">
        <f t="shared" ca="1" si="30"/>
        <v/>
      </c>
      <c r="C708" s="109" t="str">
        <f t="shared" ca="1" si="31"/>
        <v/>
      </c>
      <c r="D708" s="101" t="str">
        <f ca="1">IF(ISERROR(OFFSET('HARGA SATUAN'!$D$6,MATCH(C708,'HARGA SATUAN'!$C$7:$C$1492,0),0)),"",OFFSET('HARGA SATUAN'!$D$6,MATCH(C708,'HARGA SATUAN'!$C$7:$C$1492,0),0))</f>
        <v/>
      </c>
      <c r="E708" s="101">
        <f ca="1">IF(B708="+","Unit",IF(ISERROR(OFFSET('HARGA SATUAN'!$E$6,MATCH(C708,'HARGA SATUAN'!$C$7:$C$1492,0),0)),"",OFFSET('HARGA SATUAN'!$E$6,MATCH(C708,'HARGA SATUAN'!$C$7:$C$1492,0),0)))</f>
        <v>0</v>
      </c>
      <c r="F708" s="138" t="str">
        <f t="shared" ca="1" si="32"/>
        <v/>
      </c>
      <c r="G708" s="41">
        <f ca="1">IF(ISERROR(OFFSET('HARGA SATUAN'!$I$6,MATCH(C708,'HARGA SATUAN'!$C$7:$C$1492,0),0)),"",OFFSET('HARGA SATUAN'!$I$6,MATCH(C708,'HARGA SATUAN'!$C$7:$C$1492,0),0))</f>
        <v>0</v>
      </c>
      <c r="H708" s="136" t="str">
        <f ca="1">IF(B708="","",#REF!)</f>
        <v/>
      </c>
      <c r="I708" s="136" t="str">
        <f ca="1">IF(B708="","",#REF!)</f>
        <v/>
      </c>
      <c r="J708" s="136" t="str">
        <f ca="1">IF(B708="","",#REF!)</f>
        <v/>
      </c>
      <c r="K708" s="136" t="str">
        <f ca="1">IF(B708="","",#REF!)</f>
        <v/>
      </c>
      <c r="L708" s="136" t="str">
        <f ca="1">IF(C708="","",#REF!)</f>
        <v/>
      </c>
    </row>
    <row r="709" spans="1:12">
      <c r="A709" s="112">
        <v>698</v>
      </c>
      <c r="B709" s="134" t="str">
        <f t="shared" ca="1" si="30"/>
        <v/>
      </c>
      <c r="C709" s="109" t="str">
        <f t="shared" ca="1" si="31"/>
        <v/>
      </c>
      <c r="D709" s="101" t="str">
        <f ca="1">IF(ISERROR(OFFSET('HARGA SATUAN'!$D$6,MATCH(C709,'HARGA SATUAN'!$C$7:$C$1492,0),0)),"",OFFSET('HARGA SATUAN'!$D$6,MATCH(C709,'HARGA SATUAN'!$C$7:$C$1492,0),0))</f>
        <v/>
      </c>
      <c r="E709" s="101">
        <f ca="1">IF(B709="+","Unit",IF(ISERROR(OFFSET('HARGA SATUAN'!$E$6,MATCH(C709,'HARGA SATUAN'!$C$7:$C$1492,0),0)),"",OFFSET('HARGA SATUAN'!$E$6,MATCH(C709,'HARGA SATUAN'!$C$7:$C$1492,0),0)))</f>
        <v>0</v>
      </c>
      <c r="F709" s="138" t="str">
        <f t="shared" ca="1" si="32"/>
        <v/>
      </c>
      <c r="G709" s="41">
        <f ca="1">IF(ISERROR(OFFSET('HARGA SATUAN'!$I$6,MATCH(C709,'HARGA SATUAN'!$C$7:$C$1492,0),0)),"",OFFSET('HARGA SATUAN'!$I$6,MATCH(C709,'HARGA SATUAN'!$C$7:$C$1492,0),0))</f>
        <v>0</v>
      </c>
      <c r="H709" s="136" t="str">
        <f ca="1">IF(B709="","",#REF!)</f>
        <v/>
      </c>
      <c r="I709" s="136" t="str">
        <f ca="1">IF(B709="","",#REF!)</f>
        <v/>
      </c>
      <c r="J709" s="136" t="str">
        <f ca="1">IF(B709="","",#REF!)</f>
        <v/>
      </c>
      <c r="K709" s="136" t="str">
        <f ca="1">IF(B709="","",#REF!)</f>
        <v/>
      </c>
      <c r="L709" s="136" t="str">
        <f ca="1">IF(C709="","",#REF!)</f>
        <v/>
      </c>
    </row>
    <row r="710" spans="1:12">
      <c r="A710" s="112">
        <v>699</v>
      </c>
      <c r="B710" s="134" t="str">
        <f t="shared" ca="1" si="30"/>
        <v/>
      </c>
      <c r="C710" s="109" t="str">
        <f t="shared" ca="1" si="31"/>
        <v/>
      </c>
      <c r="D710" s="101" t="str">
        <f ca="1">IF(ISERROR(OFFSET('HARGA SATUAN'!$D$6,MATCH(C710,'HARGA SATUAN'!$C$7:$C$1492,0),0)),"",OFFSET('HARGA SATUAN'!$D$6,MATCH(C710,'HARGA SATUAN'!$C$7:$C$1492,0),0))</f>
        <v/>
      </c>
      <c r="E710" s="101">
        <f ca="1">IF(B710="+","Unit",IF(ISERROR(OFFSET('HARGA SATUAN'!$E$6,MATCH(C710,'HARGA SATUAN'!$C$7:$C$1492,0),0)),"",OFFSET('HARGA SATUAN'!$E$6,MATCH(C710,'HARGA SATUAN'!$C$7:$C$1492,0),0)))</f>
        <v>0</v>
      </c>
      <c r="F710" s="138" t="str">
        <f t="shared" ca="1" si="32"/>
        <v/>
      </c>
      <c r="G710" s="41">
        <f ca="1">IF(ISERROR(OFFSET('HARGA SATUAN'!$I$6,MATCH(C710,'HARGA SATUAN'!$C$7:$C$1492,0),0)),"",OFFSET('HARGA SATUAN'!$I$6,MATCH(C710,'HARGA SATUAN'!$C$7:$C$1492,0),0))</f>
        <v>0</v>
      </c>
      <c r="H710" s="136" t="str">
        <f ca="1">IF(B710="","",#REF!)</f>
        <v/>
      </c>
      <c r="I710" s="136" t="str">
        <f ca="1">IF(B710="","",#REF!)</f>
        <v/>
      </c>
      <c r="J710" s="136" t="str">
        <f ca="1">IF(B710="","",#REF!)</f>
        <v/>
      </c>
      <c r="K710" s="136" t="str">
        <f ca="1">IF(B710="","",#REF!)</f>
        <v/>
      </c>
      <c r="L710" s="136" t="str">
        <f ca="1">IF(C710="","",#REF!)</f>
        <v/>
      </c>
    </row>
    <row r="711" spans="1:12">
      <c r="A711" s="112">
        <v>700</v>
      </c>
      <c r="B711" s="134" t="str">
        <f t="shared" ca="1" si="30"/>
        <v/>
      </c>
      <c r="C711" s="109" t="str">
        <f ca="1">IF(ISERROR(OFFSET($C$713,MATCH(A711,$F$714:$F$1320,0),0)),"",OFFSET($C$713,MATCH(A711,$F$714:$F$1320,0),0))</f>
        <v/>
      </c>
      <c r="D711" s="134"/>
      <c r="E711" s="134"/>
      <c r="F711" s="138" t="str">
        <f ca="1">IF(ISERROR(OFFSET($D$713,MATCH(A711,$F$714:$F$1320,0),0)),"",OFFSET($D$713,MATCH(A711,$F$714:$F$1320,0),0))</f>
        <v/>
      </c>
      <c r="G711" s="41">
        <f ca="1">IF(ISERROR(OFFSET('HARGA SATUAN'!$I$6,MATCH(C711,'HARGA SATUAN'!$C$7:$C$1492,0),0)),"",OFFSET('HARGA SATUAN'!$I$6,MATCH(C711,'HARGA SATUAN'!$C$7:$C$1492,0),0))</f>
        <v>0</v>
      </c>
      <c r="H711" s="136" t="str">
        <f ca="1">IF(B711="","",#REF!)</f>
        <v/>
      </c>
      <c r="I711" s="136" t="str">
        <f ca="1">IF(B711="","",#REF!)</f>
        <v/>
      </c>
      <c r="J711" s="136" t="str">
        <f ca="1">IF(B711="","",#REF!)</f>
        <v/>
      </c>
      <c r="K711" s="136" t="str">
        <f ca="1">IF(B711="","",#REF!)</f>
        <v/>
      </c>
      <c r="L711" s="136" t="str">
        <f ca="1">IF(C711="","",#REF!)</f>
        <v/>
      </c>
    </row>
    <row r="712" spans="1:12">
      <c r="B712" s="140"/>
      <c r="C712" s="141"/>
      <c r="D712" s="141"/>
      <c r="E712" s="142"/>
      <c r="F712" s="142"/>
      <c r="G712" s="142"/>
      <c r="H712" s="143"/>
      <c r="I712" s="143"/>
      <c r="J712" s="143"/>
      <c r="K712" s="143"/>
      <c r="L712" s="143"/>
    </row>
    <row r="714" spans="1:12" hidden="1">
      <c r="B714" s="113">
        <v>1</v>
      </c>
      <c r="C714" s="139" t="str">
        <f ca="1">IF(ISERROR(OFFSET('HARGA SATUAN'!$C$6,MATCH(B714,'HARGA SATUAN'!$N$7:$N$1492,0),0)),"",OFFSET('HARGA SATUAN'!$C$6,MATCH(B714,'HARGA SATUAN'!$N$7:$N$1492,0),0))</f>
        <v>KWH MPB; 1P;230V;5(60)A;1;2W</v>
      </c>
      <c r="D714" s="139">
        <f ca="1">SUMIFS(RAB!$F$14:$F$160,RAB!$C$14:$C$160,C714)</f>
        <v>0</v>
      </c>
      <c r="E714" s="26">
        <f ca="1">IF(D714=0,0,1)</f>
        <v>0</v>
      </c>
      <c r="F714" s="26">
        <f ca="1">IF(D714=0,0,SUM($E$713:E714))</f>
        <v>0</v>
      </c>
    </row>
    <row r="715" spans="1:12" hidden="1">
      <c r="B715" s="113">
        <v>2</v>
      </c>
      <c r="C715" s="139" t="str">
        <f ca="1">IF(ISERROR(OFFSET('HARGA SATUAN'!$C$6,MATCH(B715,'HARGA SATUAN'!$N$7:$N$1492,0),0)),"",OFFSET('HARGA SATUAN'!$C$6,MATCH(B715,'HARGA SATUAN'!$N$7:$N$1492,0),0))</f>
        <v>KWH Elektronik; 1P; 2W; 230 V; 5(40) A; kls 1 (combo); register drum</v>
      </c>
      <c r="D715" s="139">
        <f ca="1">SUMIFS(RAB!$F$14:$F$160,RAB!$C$14:$C$160,C715)</f>
        <v>0</v>
      </c>
      <c r="E715" s="26">
        <f t="shared" ref="E715:E778" ca="1" si="33">IF(D715=0,0,1)</f>
        <v>0</v>
      </c>
      <c r="F715" s="26">
        <f ca="1">IF(D715=0,0,SUM($E$713:E715))</f>
        <v>0</v>
      </c>
    </row>
    <row r="716" spans="1:12" hidden="1">
      <c r="B716" s="113">
        <v>3</v>
      </c>
      <c r="C716" s="139" t="str">
        <f ca="1">IF(ISERROR(OFFSET('HARGA SATUAN'!$C$6,MATCH(B716,'HARGA SATUAN'!$N$7:$N$1492,0),0)),"",OFFSET('HARGA SATUAN'!$C$6,MATCH(B716,'HARGA SATUAN'!$N$7:$N$1492,0),0))</f>
        <v>KWH Elektronik; 1P; 2W; 230 V; 5(100) A; kls 1 termasuk modem 3G/4G</v>
      </c>
      <c r="D716" s="139">
        <f ca="1">SUMIFS(RAB!$F$14:$F$160,RAB!$C$14:$C$160,C716)</f>
        <v>0</v>
      </c>
      <c r="E716" s="26">
        <f t="shared" ca="1" si="33"/>
        <v>0</v>
      </c>
      <c r="F716" s="26">
        <f ca="1">IF(D716=0,0,SUM($E$713:E716))</f>
        <v>0</v>
      </c>
    </row>
    <row r="717" spans="1:12" hidden="1">
      <c r="B717" s="113">
        <v>4</v>
      </c>
      <c r="C717" s="139" t="str">
        <f ca="1">IF(ISERROR(OFFSET('HARGA SATUAN'!$C$6,MATCH(B717,'HARGA SATUAN'!$N$7:$N$1492,0),0)),"",OFFSET('HARGA SATUAN'!$C$6,MATCH(B717,'HARGA SATUAN'!$N$7:$N$1492,0),0))</f>
        <v>KWH Elektronik; 3P; 4W; 57.7-100V/220-400V; 5 A; kls 0.2 (meter pembanding)</v>
      </c>
      <c r="D717" s="139">
        <f ca="1">SUMIFS(RAB!$F$14:$F$160,RAB!$C$14:$C$160,C717)</f>
        <v>0</v>
      </c>
      <c r="E717" s="26">
        <f t="shared" ca="1" si="33"/>
        <v>0</v>
      </c>
      <c r="F717" s="26">
        <f ca="1">IF(D717=0,0,SUM($E$713:E717))</f>
        <v>0</v>
      </c>
    </row>
    <row r="718" spans="1:12" hidden="1">
      <c r="B718" s="113">
        <v>5</v>
      </c>
      <c r="C718" s="139" t="str">
        <f ca="1">IF(ISERROR(OFFSET('HARGA SATUAN'!$C$6,MATCH(B718,'HARGA SATUAN'!$N$7:$N$1492,0),0)),"",OFFSET('HARGA SATUAN'!$C$6,MATCH(B718,'HARGA SATUAN'!$N$7:$N$1492,0),0))</f>
        <v>KWH Elektronik; 3P; 4W; 220/380V; 5(80) A; kls 1 (Pengukuran Langsung)</v>
      </c>
      <c r="D718" s="139">
        <f ca="1">SUMIFS(RAB!$F$14:$F$160,RAB!$C$14:$C$160,C718)</f>
        <v>0</v>
      </c>
      <c r="E718" s="26">
        <f t="shared" ca="1" si="33"/>
        <v>0</v>
      </c>
      <c r="F718" s="26">
        <f ca="1">IF(D718=0,0,SUM($E$713:E718))</f>
        <v>0</v>
      </c>
    </row>
    <row r="719" spans="1:12" hidden="1">
      <c r="B719" s="113">
        <v>6</v>
      </c>
      <c r="C719" s="139" t="str">
        <f ca="1">IF(ISERROR(OFFSET('HARGA SATUAN'!$C$6,MATCH(B719,'HARGA SATUAN'!$N$7:$N$1492,0),0)),"",OFFSET('HARGA SATUAN'!$C$6,MATCH(B719,'HARGA SATUAN'!$N$7:$N$1492,0),0))</f>
        <v>KWH Elektronik; 3P; 4W; 57.7-100V/220-400V; 5(10) A; kls 0.5 (Pengukuran Tidak Langsung)</v>
      </c>
      <c r="D719" s="139">
        <f ca="1">SUMIFS(RAB!$F$14:$F$160,RAB!$C$14:$C$160,C719)</f>
        <v>0</v>
      </c>
      <c r="E719" s="26">
        <f t="shared" ca="1" si="33"/>
        <v>0</v>
      </c>
      <c r="F719" s="26">
        <f ca="1">IF(D719=0,0,SUM($E$713:E719))</f>
        <v>0</v>
      </c>
    </row>
    <row r="720" spans="1:12" hidden="1">
      <c r="B720" s="113">
        <v>7</v>
      </c>
      <c r="C720" s="139" t="str">
        <f ca="1">IF(ISERROR(OFFSET('HARGA SATUAN'!$C$6,MATCH(B720,'HARGA SATUAN'!$N$7:$N$1492,0),0)),"",OFFSET('HARGA SATUAN'!$C$6,MATCH(B720,'HARGA SATUAN'!$N$7:$N$1492,0),0))</f>
        <v>KWH Elektronik; 3P; 4W; 220/380V; 5(10); kls 1 (Pengukuran Tidak Langsung)</v>
      </c>
      <c r="D720" s="139">
        <f ca="1">SUMIFS(RAB!$F$14:$F$160,RAB!$C$14:$C$160,C720)</f>
        <v>1</v>
      </c>
      <c r="E720" s="26">
        <f t="shared" ca="1" si="33"/>
        <v>1</v>
      </c>
      <c r="F720" s="26">
        <f ca="1">IF(D720=0,0,SUM($E$713:E720))</f>
        <v>1</v>
      </c>
    </row>
    <row r="721" spans="2:6" hidden="1">
      <c r="B721" s="113">
        <v>8</v>
      </c>
      <c r="C721" s="139" t="str">
        <f ca="1">IF(ISERROR(OFFSET('HARGA SATUAN'!$C$6,MATCH(B721,'HARGA SATUAN'!$N$7:$N$1492,0),0)),"",OFFSET('HARGA SATUAN'!$C$6,MATCH(B721,'HARGA SATUAN'!$N$7:$N$1492,0),0))</f>
        <v>MCB 1 Fasa 2 A</v>
      </c>
      <c r="D721" s="139">
        <f ca="1">SUMIFS(RAB!$F$14:$F$160,RAB!$C$14:$C$160,C721)</f>
        <v>0</v>
      </c>
      <c r="E721" s="26">
        <f t="shared" ca="1" si="33"/>
        <v>0</v>
      </c>
      <c r="F721" s="26">
        <f ca="1">IF(D721=0,0,SUM($E$713:E721))</f>
        <v>0</v>
      </c>
    </row>
    <row r="722" spans="2:6" hidden="1">
      <c r="B722" s="113">
        <v>9</v>
      </c>
      <c r="C722" s="139" t="str">
        <f ca="1">IF(ISERROR(OFFSET('HARGA SATUAN'!$C$6,MATCH(B722,'HARGA SATUAN'!$N$7:$N$1492,0),0)),"",OFFSET('HARGA SATUAN'!$C$6,MATCH(B722,'HARGA SATUAN'!$N$7:$N$1492,0),0))</f>
        <v>MCB 1 Fasa 4 A</v>
      </c>
      <c r="D722" s="139">
        <f ca="1">SUMIFS(RAB!$F$14:$F$160,RAB!$C$14:$C$160,C722)</f>
        <v>0</v>
      </c>
      <c r="E722" s="26">
        <f t="shared" ca="1" si="33"/>
        <v>0</v>
      </c>
      <c r="F722" s="26">
        <f ca="1">IF(D722=0,0,SUM($E$713:E722))</f>
        <v>0</v>
      </c>
    </row>
    <row r="723" spans="2:6" hidden="1">
      <c r="B723" s="113">
        <v>10</v>
      </c>
      <c r="C723" s="139" t="str">
        <f ca="1">IF(ISERROR(OFFSET('HARGA SATUAN'!$C$6,MATCH(B723,'HARGA SATUAN'!$N$7:$N$1492,0),0)),"",OFFSET('HARGA SATUAN'!$C$6,MATCH(B723,'HARGA SATUAN'!$N$7:$N$1492,0),0))</f>
        <v>MCB 1 Fasa 6 A</v>
      </c>
      <c r="D723" s="139">
        <f ca="1">SUMIFS(RAB!$F$14:$F$160,RAB!$C$14:$C$160,C723)</f>
        <v>0</v>
      </c>
      <c r="E723" s="26">
        <f t="shared" ca="1" si="33"/>
        <v>0</v>
      </c>
      <c r="F723" s="26">
        <f ca="1">IF(D723=0,0,SUM($E$713:E723))</f>
        <v>0</v>
      </c>
    </row>
    <row r="724" spans="2:6" hidden="1">
      <c r="B724" s="113">
        <v>11</v>
      </c>
      <c r="C724" s="139" t="str">
        <f ca="1">IF(ISERROR(OFFSET('HARGA SATUAN'!$C$6,MATCH(B724,'HARGA SATUAN'!$N$7:$N$1492,0),0)),"",OFFSET('HARGA SATUAN'!$C$6,MATCH(B724,'HARGA SATUAN'!$N$7:$N$1492,0),0))</f>
        <v>MCB 1 Fasa 10 A</v>
      </c>
      <c r="D724" s="139">
        <f ca="1">SUMIFS(RAB!$F$14:$F$160,RAB!$C$14:$C$160,C724)</f>
        <v>0</v>
      </c>
      <c r="E724" s="26">
        <f t="shared" ca="1" si="33"/>
        <v>0</v>
      </c>
      <c r="F724" s="26">
        <f ca="1">IF(D724=0,0,SUM($E$713:E724))</f>
        <v>0</v>
      </c>
    </row>
    <row r="725" spans="2:6" hidden="1">
      <c r="B725" s="113">
        <v>12</v>
      </c>
      <c r="C725" s="139" t="str">
        <f ca="1">IF(ISERROR(OFFSET('HARGA SATUAN'!$C$6,MATCH(B725,'HARGA SATUAN'!$N$7:$N$1492,0),0)),"",OFFSET('HARGA SATUAN'!$C$6,MATCH(B725,'HARGA SATUAN'!$N$7:$N$1492,0),0))</f>
        <v>MCB 1 Fasa 16 A</v>
      </c>
      <c r="D725" s="139">
        <f ca="1">SUMIFS(RAB!$F$14:$F$160,RAB!$C$14:$C$160,C725)</f>
        <v>0</v>
      </c>
      <c r="E725" s="26">
        <f t="shared" ca="1" si="33"/>
        <v>0</v>
      </c>
      <c r="F725" s="26">
        <f ca="1">IF(D725=0,0,SUM($E$713:E725))</f>
        <v>0</v>
      </c>
    </row>
    <row r="726" spans="2:6" hidden="1">
      <c r="B726" s="113">
        <v>13</v>
      </c>
      <c r="C726" s="139" t="str">
        <f ca="1">IF(ISERROR(OFFSET('HARGA SATUAN'!$C$6,MATCH(B726,'HARGA SATUAN'!$N$7:$N$1492,0),0)),"",OFFSET('HARGA SATUAN'!$C$6,MATCH(B726,'HARGA SATUAN'!$N$7:$N$1492,0),0))</f>
        <v>MCB 1 Fasa 20 A</v>
      </c>
      <c r="D726" s="139">
        <f ca="1">SUMIFS(RAB!$F$14:$F$160,RAB!$C$14:$C$160,C726)</f>
        <v>0</v>
      </c>
      <c r="E726" s="26">
        <f t="shared" ca="1" si="33"/>
        <v>0</v>
      </c>
      <c r="F726" s="26">
        <f ca="1">IF(D726=0,0,SUM($E$713:E726))</f>
        <v>0</v>
      </c>
    </row>
    <row r="727" spans="2:6" hidden="1">
      <c r="B727" s="113">
        <v>14</v>
      </c>
      <c r="C727" s="139" t="str">
        <f ca="1">IF(ISERROR(OFFSET('HARGA SATUAN'!$C$6,MATCH(B727,'HARGA SATUAN'!$N$7:$N$1492,0),0)),"",OFFSET('HARGA SATUAN'!$C$6,MATCH(B727,'HARGA SATUAN'!$N$7:$N$1492,0),0))</f>
        <v>MCB 1 Fasa 25 A</v>
      </c>
      <c r="D727" s="139">
        <f ca="1">SUMIFS(RAB!$F$14:$F$160,RAB!$C$14:$C$160,C727)</f>
        <v>0</v>
      </c>
      <c r="E727" s="26">
        <f t="shared" ca="1" si="33"/>
        <v>0</v>
      </c>
      <c r="F727" s="26">
        <f ca="1">IF(D727=0,0,SUM($E$713:E727))</f>
        <v>0</v>
      </c>
    </row>
    <row r="728" spans="2:6" hidden="1">
      <c r="B728" s="113">
        <v>15</v>
      </c>
      <c r="C728" s="139" t="str">
        <f ca="1">IF(ISERROR(OFFSET('HARGA SATUAN'!$C$6,MATCH(B728,'HARGA SATUAN'!$N$7:$N$1492,0),0)),"",OFFSET('HARGA SATUAN'!$C$6,MATCH(B728,'HARGA SATUAN'!$N$7:$N$1492,0),0))</f>
        <v>MCB 1 Fasa 35 A</v>
      </c>
      <c r="D728" s="139">
        <f ca="1">SUMIFS(RAB!$F$14:$F$160,RAB!$C$14:$C$160,C728)</f>
        <v>0</v>
      </c>
      <c r="E728" s="26">
        <f t="shared" ca="1" si="33"/>
        <v>0</v>
      </c>
      <c r="F728" s="26">
        <f ca="1">IF(D728=0,0,SUM($E$713:E728))</f>
        <v>0</v>
      </c>
    </row>
    <row r="729" spans="2:6" hidden="1">
      <c r="B729" s="113">
        <v>16</v>
      </c>
      <c r="C729" s="139" t="str">
        <f ca="1">IF(ISERROR(OFFSET('HARGA SATUAN'!$C$6,MATCH(B729,'HARGA SATUAN'!$N$7:$N$1492,0),0)),"",OFFSET('HARGA SATUAN'!$C$6,MATCH(B729,'HARGA SATUAN'!$N$7:$N$1492,0),0))</f>
        <v>MCB 1 Fasa 50 A</v>
      </c>
      <c r="D729" s="139">
        <f ca="1">SUMIFS(RAB!$F$14:$F$160,RAB!$C$14:$C$160,C729)</f>
        <v>0</v>
      </c>
      <c r="E729" s="26">
        <f t="shared" ca="1" si="33"/>
        <v>0</v>
      </c>
      <c r="F729" s="26">
        <f ca="1">IF(D729=0,0,SUM($E$713:E729))</f>
        <v>0</v>
      </c>
    </row>
    <row r="730" spans="2:6" hidden="1">
      <c r="B730" s="113">
        <v>17</v>
      </c>
      <c r="C730" s="139" t="str">
        <f ca="1">IF(ISERROR(OFFSET('HARGA SATUAN'!$C$6,MATCH(B730,'HARGA SATUAN'!$N$7:$N$1492,0),0)),"",OFFSET('HARGA SATUAN'!$C$6,MATCH(B730,'HARGA SATUAN'!$N$7:$N$1492,0),0))</f>
        <v>MCB 3 Fasa 10 A</v>
      </c>
      <c r="D730" s="139">
        <f ca="1">SUMIFS(RAB!$F$14:$F$160,RAB!$C$14:$C$160,C730)</f>
        <v>0</v>
      </c>
      <c r="E730" s="26">
        <f t="shared" ca="1" si="33"/>
        <v>0</v>
      </c>
      <c r="F730" s="26">
        <f ca="1">IF(D730=0,0,SUM($E$713:E730))</f>
        <v>0</v>
      </c>
    </row>
    <row r="731" spans="2:6" hidden="1">
      <c r="B731" s="113">
        <v>18</v>
      </c>
      <c r="C731" s="139" t="str">
        <f ca="1">IF(ISERROR(OFFSET('HARGA SATUAN'!$C$6,MATCH(B731,'HARGA SATUAN'!$N$7:$N$1492,0),0)),"",OFFSET('HARGA SATUAN'!$C$6,MATCH(B731,'HARGA SATUAN'!$N$7:$N$1492,0),0))</f>
        <v>MCB 3 Fasa 16 A</v>
      </c>
      <c r="D731" s="139">
        <f ca="1">SUMIFS(RAB!$F$14:$F$160,RAB!$C$14:$C$160,C731)</f>
        <v>0</v>
      </c>
      <c r="E731" s="26">
        <f t="shared" ca="1" si="33"/>
        <v>0</v>
      </c>
      <c r="F731" s="26">
        <f ca="1">IF(D731=0,0,SUM($E$713:E731))</f>
        <v>0</v>
      </c>
    </row>
    <row r="732" spans="2:6" hidden="1">
      <c r="B732" s="113">
        <v>19</v>
      </c>
      <c r="C732" s="139" t="str">
        <f ca="1">IF(ISERROR(OFFSET('HARGA SATUAN'!$C$6,MATCH(B732,'HARGA SATUAN'!$N$7:$N$1492,0),0)),"",OFFSET('HARGA SATUAN'!$C$6,MATCH(B732,'HARGA SATUAN'!$N$7:$N$1492,0),0))</f>
        <v>MCB 3 Fasa 20 A</v>
      </c>
      <c r="D732" s="139">
        <f ca="1">SUMIFS(RAB!$F$14:$F$160,RAB!$C$14:$C$160,C732)</f>
        <v>0</v>
      </c>
      <c r="E732" s="26">
        <f t="shared" ca="1" si="33"/>
        <v>0</v>
      </c>
      <c r="F732" s="26">
        <f ca="1">IF(D732=0,0,SUM($E$713:E732))</f>
        <v>0</v>
      </c>
    </row>
    <row r="733" spans="2:6" hidden="1">
      <c r="B733" s="113">
        <v>20</v>
      </c>
      <c r="C733" s="139" t="str">
        <f ca="1">IF(ISERROR(OFFSET('HARGA SATUAN'!$C$6,MATCH(B733,'HARGA SATUAN'!$N$7:$N$1492,0),0)),"",OFFSET('HARGA SATUAN'!$C$6,MATCH(B733,'HARGA SATUAN'!$N$7:$N$1492,0),0))</f>
        <v>MCB 3 Fasa 25 A</v>
      </c>
      <c r="D733" s="139">
        <f ca="1">SUMIFS(RAB!$F$14:$F$160,RAB!$C$14:$C$160,C733)</f>
        <v>0</v>
      </c>
      <c r="E733" s="26">
        <f t="shared" ca="1" si="33"/>
        <v>0</v>
      </c>
      <c r="F733" s="26">
        <f ca="1">IF(D733=0,0,SUM($E$713:E733))</f>
        <v>0</v>
      </c>
    </row>
    <row r="734" spans="2:6" hidden="1">
      <c r="B734" s="113">
        <v>21</v>
      </c>
      <c r="C734" s="139" t="str">
        <f ca="1">IF(ISERROR(OFFSET('HARGA SATUAN'!$C$6,MATCH(B734,'HARGA SATUAN'!$N$7:$N$1492,0),0)),"",OFFSET('HARGA SATUAN'!$C$6,MATCH(B734,'HARGA SATUAN'!$N$7:$N$1492,0),0))</f>
        <v>MCB 3 Fasa 35 A</v>
      </c>
      <c r="D734" s="139">
        <f ca="1">SUMIFS(RAB!$F$14:$F$160,RAB!$C$14:$C$160,C734)</f>
        <v>0</v>
      </c>
      <c r="E734" s="26">
        <f t="shared" ca="1" si="33"/>
        <v>0</v>
      </c>
      <c r="F734" s="26">
        <f ca="1">IF(D734=0,0,SUM($E$713:E734))</f>
        <v>0</v>
      </c>
    </row>
    <row r="735" spans="2:6" hidden="1">
      <c r="B735" s="113">
        <v>22</v>
      </c>
      <c r="C735" s="139" t="str">
        <f ca="1">IF(ISERROR(OFFSET('HARGA SATUAN'!$C$6,MATCH(B735,'HARGA SATUAN'!$N$7:$N$1492,0),0)),"",OFFSET('HARGA SATUAN'!$C$6,MATCH(B735,'HARGA SATUAN'!$N$7:$N$1492,0),0))</f>
        <v>CT TM Indoor Tipe Blok 10/5-5A</v>
      </c>
      <c r="D735" s="139">
        <f ca="1">SUMIFS(RAB!$F$14:$F$160,RAB!$C$14:$C$160,C735)</f>
        <v>0</v>
      </c>
      <c r="E735" s="26">
        <f t="shared" ca="1" si="33"/>
        <v>0</v>
      </c>
      <c r="F735" s="26">
        <f ca="1">IF(D735=0,0,SUM($E$713:E735))</f>
        <v>0</v>
      </c>
    </row>
    <row r="736" spans="2:6" hidden="1">
      <c r="B736" s="113">
        <v>23</v>
      </c>
      <c r="C736" s="139" t="str">
        <f ca="1">IF(ISERROR(OFFSET('HARGA SATUAN'!$C$6,MATCH(B736,'HARGA SATUAN'!$N$7:$N$1492,0),0)),"",OFFSET('HARGA SATUAN'!$C$6,MATCH(B736,'HARGA SATUAN'!$N$7:$N$1492,0),0))</f>
        <v>CT TM Indoor Tipe Blok 15/5-5A</v>
      </c>
      <c r="D736" s="139">
        <f ca="1">SUMIFS(RAB!$F$14:$F$160,RAB!$C$14:$C$160,C736)</f>
        <v>0</v>
      </c>
      <c r="E736" s="26">
        <f t="shared" ca="1" si="33"/>
        <v>0</v>
      </c>
      <c r="F736" s="26">
        <f ca="1">IF(D736=0,0,SUM($E$713:E736))</f>
        <v>0</v>
      </c>
    </row>
    <row r="737" spans="2:6" hidden="1">
      <c r="B737" s="113">
        <v>24</v>
      </c>
      <c r="C737" s="139" t="str">
        <f ca="1">IF(ISERROR(OFFSET('HARGA SATUAN'!$C$6,MATCH(B737,'HARGA SATUAN'!$N$7:$N$1492,0),0)),"",OFFSET('HARGA SATUAN'!$C$6,MATCH(B737,'HARGA SATUAN'!$N$7:$N$1492,0),0))</f>
        <v>CT TM Indoor Tipe Blok 20/5-5A</v>
      </c>
      <c r="D737" s="139">
        <f ca="1">SUMIFS(RAB!$F$14:$F$160,RAB!$C$14:$C$160,C737)</f>
        <v>0</v>
      </c>
      <c r="E737" s="26">
        <f t="shared" ca="1" si="33"/>
        <v>0</v>
      </c>
      <c r="F737" s="26">
        <f ca="1">IF(D737=0,0,SUM($E$713:E737))</f>
        <v>0</v>
      </c>
    </row>
    <row r="738" spans="2:6" hidden="1">
      <c r="B738" s="113">
        <v>25</v>
      </c>
      <c r="C738" s="139" t="str">
        <f ca="1">IF(ISERROR(OFFSET('HARGA SATUAN'!$C$6,MATCH(B738,'HARGA SATUAN'!$N$7:$N$1492,0),0)),"",OFFSET('HARGA SATUAN'!$C$6,MATCH(B738,'HARGA SATUAN'!$N$7:$N$1492,0),0))</f>
        <v>CT TM Indoor Tipe Blok 30/5-5A</v>
      </c>
      <c r="D738" s="139">
        <f ca="1">SUMIFS(RAB!$F$14:$F$160,RAB!$C$14:$C$160,C738)</f>
        <v>0</v>
      </c>
      <c r="E738" s="26">
        <f t="shared" ca="1" si="33"/>
        <v>0</v>
      </c>
      <c r="F738" s="26">
        <f ca="1">IF(D738=0,0,SUM($E$713:E738))</f>
        <v>0</v>
      </c>
    </row>
    <row r="739" spans="2:6" hidden="1">
      <c r="B739" s="113">
        <v>26</v>
      </c>
      <c r="C739" s="139" t="str">
        <f ca="1">IF(ISERROR(OFFSET('HARGA SATUAN'!$C$6,MATCH(B739,'HARGA SATUAN'!$N$7:$N$1492,0),0)),"",OFFSET('HARGA SATUAN'!$C$6,MATCH(B739,'HARGA SATUAN'!$N$7:$N$1492,0),0))</f>
        <v>CT TM Indoor Tipe Blok 40/5-5A</v>
      </c>
      <c r="D739" s="139">
        <f ca="1">SUMIFS(RAB!$F$14:$F$160,RAB!$C$14:$C$160,C739)</f>
        <v>0</v>
      </c>
      <c r="E739" s="26">
        <f t="shared" ca="1" si="33"/>
        <v>0</v>
      </c>
      <c r="F739" s="26">
        <f ca="1">IF(D739=0,0,SUM($E$713:E739))</f>
        <v>0</v>
      </c>
    </row>
    <row r="740" spans="2:6" hidden="1">
      <c r="B740" s="113">
        <v>27</v>
      </c>
      <c r="C740" s="139" t="str">
        <f ca="1">IF(ISERROR(OFFSET('HARGA SATUAN'!$C$6,MATCH(B740,'HARGA SATUAN'!$N$7:$N$1492,0),0)),"",OFFSET('HARGA SATUAN'!$C$6,MATCH(B740,'HARGA SATUAN'!$N$7:$N$1492,0),0))</f>
        <v>CT TM Indoor Tipe Blok 50/5-5A</v>
      </c>
      <c r="D740" s="139">
        <f ca="1">SUMIFS(RAB!$F$14:$F$160,RAB!$C$14:$C$160,C740)</f>
        <v>0</v>
      </c>
      <c r="E740" s="26">
        <f t="shared" ca="1" si="33"/>
        <v>0</v>
      </c>
      <c r="F740" s="26">
        <f ca="1">IF(D740=0,0,SUM($E$713:E740))</f>
        <v>0</v>
      </c>
    </row>
    <row r="741" spans="2:6" hidden="1">
      <c r="B741" s="113">
        <v>28</v>
      </c>
      <c r="C741" s="139" t="str">
        <f ca="1">IF(ISERROR(OFFSET('HARGA SATUAN'!$C$6,MATCH(B741,'HARGA SATUAN'!$N$7:$N$1492,0),0)),"",OFFSET('HARGA SATUAN'!$C$6,MATCH(B741,'HARGA SATUAN'!$N$7:$N$1492,0),0))</f>
        <v>CT TM Indoor Tipe Blok 60/5-5A</v>
      </c>
      <c r="D741" s="139">
        <f ca="1">SUMIFS(RAB!$F$14:$F$160,RAB!$C$14:$C$160,C741)</f>
        <v>0</v>
      </c>
      <c r="E741" s="26">
        <f t="shared" ca="1" si="33"/>
        <v>0</v>
      </c>
      <c r="F741" s="26">
        <f ca="1">IF(D741=0,0,SUM($E$713:E741))</f>
        <v>0</v>
      </c>
    </row>
    <row r="742" spans="2:6" hidden="1">
      <c r="B742" s="113">
        <v>29</v>
      </c>
      <c r="C742" s="139" t="str">
        <f ca="1">IF(ISERROR(OFFSET('HARGA SATUAN'!$C$6,MATCH(B742,'HARGA SATUAN'!$N$7:$N$1492,0),0)),"",OFFSET('HARGA SATUAN'!$C$6,MATCH(B742,'HARGA SATUAN'!$N$7:$N$1492,0),0))</f>
        <v>CT TM Indoor Tipe Blok 75/5-5A</v>
      </c>
      <c r="D742" s="139">
        <f ca="1">SUMIFS(RAB!$F$14:$F$160,RAB!$C$14:$C$160,C742)</f>
        <v>0</v>
      </c>
      <c r="E742" s="26">
        <f t="shared" ca="1" si="33"/>
        <v>0</v>
      </c>
      <c r="F742" s="26">
        <f ca="1">IF(D742=0,0,SUM($E$713:E742))</f>
        <v>0</v>
      </c>
    </row>
    <row r="743" spans="2:6" hidden="1">
      <c r="B743" s="113">
        <v>30</v>
      </c>
      <c r="C743" s="139" t="str">
        <f ca="1">IF(ISERROR(OFFSET('HARGA SATUAN'!$C$6,MATCH(B743,'HARGA SATUAN'!$N$7:$N$1492,0),0)),"",OFFSET('HARGA SATUAN'!$C$6,MATCH(B743,'HARGA SATUAN'!$N$7:$N$1492,0),0))</f>
        <v>CT TM Indoor Tipe Blok 80/5-5A</v>
      </c>
      <c r="D743" s="139">
        <f ca="1">SUMIFS(RAB!$F$14:$F$160,RAB!$C$14:$C$160,C743)</f>
        <v>0</v>
      </c>
      <c r="E743" s="26">
        <f t="shared" ca="1" si="33"/>
        <v>0</v>
      </c>
      <c r="F743" s="26">
        <f ca="1">IF(D743=0,0,SUM($E$713:E743))</f>
        <v>0</v>
      </c>
    </row>
    <row r="744" spans="2:6" hidden="1">
      <c r="B744" s="113">
        <v>31</v>
      </c>
      <c r="C744" s="139" t="str">
        <f ca="1">IF(ISERROR(OFFSET('HARGA SATUAN'!$C$6,MATCH(B744,'HARGA SATUAN'!$N$7:$N$1492,0),0)),"",OFFSET('HARGA SATUAN'!$C$6,MATCH(B744,'HARGA SATUAN'!$N$7:$N$1492,0),0))</f>
        <v>CT TM Indoor Tipe Blok 100/5-5A</v>
      </c>
      <c r="D744" s="139">
        <f ca="1">SUMIFS(RAB!$F$14:$F$160,RAB!$C$14:$C$160,C744)</f>
        <v>0</v>
      </c>
      <c r="E744" s="26">
        <f t="shared" ca="1" si="33"/>
        <v>0</v>
      </c>
      <c r="F744" s="26">
        <f ca="1">IF(D744=0,0,SUM($E$713:E744))</f>
        <v>0</v>
      </c>
    </row>
    <row r="745" spans="2:6" hidden="1">
      <c r="B745" s="113">
        <v>32</v>
      </c>
      <c r="C745" s="139" t="str">
        <f ca="1">IF(ISERROR(OFFSET('HARGA SATUAN'!$C$6,MATCH(B745,'HARGA SATUAN'!$N$7:$N$1492,0),0)),"",OFFSET('HARGA SATUAN'!$C$6,MATCH(B745,'HARGA SATUAN'!$N$7:$N$1492,0),0))</f>
        <v>CT TM Indoor Tipe Blok 150/5-5A</v>
      </c>
      <c r="D745" s="139">
        <f ca="1">SUMIFS(RAB!$F$14:$F$160,RAB!$C$14:$C$160,C745)</f>
        <v>0</v>
      </c>
      <c r="E745" s="26">
        <f t="shared" ca="1" si="33"/>
        <v>0</v>
      </c>
      <c r="F745" s="26">
        <f ca="1">IF(D745=0,0,SUM($E$713:E745))</f>
        <v>0</v>
      </c>
    </row>
    <row r="746" spans="2:6" hidden="1">
      <c r="B746" s="113">
        <v>33</v>
      </c>
      <c r="C746" s="139" t="str">
        <f ca="1">IF(ISERROR(OFFSET('HARGA SATUAN'!$C$6,MATCH(B746,'HARGA SATUAN'!$N$7:$N$1492,0),0)),"",OFFSET('HARGA SATUAN'!$C$6,MATCH(B746,'HARGA SATUAN'!$N$7:$N$1492,0),0))</f>
        <v>CT TM Indoor Tipe Blok 200/5-5A</v>
      </c>
      <c r="D746" s="139">
        <f ca="1">SUMIFS(RAB!$F$14:$F$160,RAB!$C$14:$C$160,C746)</f>
        <v>0</v>
      </c>
      <c r="E746" s="26">
        <f t="shared" ca="1" si="33"/>
        <v>0</v>
      </c>
      <c r="F746" s="26">
        <f ca="1">IF(D746=0,0,SUM($E$713:E746))</f>
        <v>0</v>
      </c>
    </row>
    <row r="747" spans="2:6" hidden="1">
      <c r="B747" s="113">
        <v>34</v>
      </c>
      <c r="C747" s="139" t="str">
        <f ca="1">IF(ISERROR(OFFSET('HARGA SATUAN'!$C$6,MATCH(B747,'HARGA SATUAN'!$N$7:$N$1492,0),0)),"",OFFSET('HARGA SATUAN'!$C$6,MATCH(B747,'HARGA SATUAN'!$N$7:$N$1492,0),0))</f>
        <v>CT TM Indoor Tipe Blok 250/5-5A</v>
      </c>
      <c r="D747" s="139">
        <f ca="1">SUMIFS(RAB!$F$14:$F$160,RAB!$C$14:$C$160,C747)</f>
        <v>0</v>
      </c>
      <c r="E747" s="26">
        <f t="shared" ca="1" si="33"/>
        <v>0</v>
      </c>
      <c r="F747" s="26">
        <f ca="1">IF(D747=0,0,SUM($E$713:E747))</f>
        <v>0</v>
      </c>
    </row>
    <row r="748" spans="2:6" hidden="1">
      <c r="B748" s="113">
        <v>35</v>
      </c>
      <c r="C748" s="139" t="str">
        <f ca="1">IF(ISERROR(OFFSET('HARGA SATUAN'!$C$6,MATCH(B748,'HARGA SATUAN'!$N$7:$N$1492,0),0)),"",OFFSET('HARGA SATUAN'!$C$6,MATCH(B748,'HARGA SATUAN'!$N$7:$N$1492,0),0))</f>
        <v>CT TM Indoor Tipe Blok 300/5-5A</v>
      </c>
      <c r="D748" s="139">
        <f ca="1">SUMIFS(RAB!$F$14:$F$160,RAB!$C$14:$C$160,C748)</f>
        <v>0</v>
      </c>
      <c r="E748" s="26">
        <f t="shared" ca="1" si="33"/>
        <v>0</v>
      </c>
      <c r="F748" s="26">
        <f ca="1">IF(D748=0,0,SUM($E$713:E748))</f>
        <v>0</v>
      </c>
    </row>
    <row r="749" spans="2:6" hidden="1">
      <c r="B749" s="113">
        <v>36</v>
      </c>
      <c r="C749" s="139" t="str">
        <f ca="1">IF(ISERROR(OFFSET('HARGA SATUAN'!$C$6,MATCH(B749,'HARGA SATUAN'!$N$7:$N$1492,0),0)),"",OFFSET('HARGA SATUAN'!$C$6,MATCH(B749,'HARGA SATUAN'!$N$7:$N$1492,0),0))</f>
        <v>CT TM Indoor Tipe Blok 400/5-5A</v>
      </c>
      <c r="D749" s="139">
        <f ca="1">SUMIFS(RAB!$F$14:$F$160,RAB!$C$14:$C$160,C749)</f>
        <v>0</v>
      </c>
      <c r="E749" s="26">
        <f t="shared" ca="1" si="33"/>
        <v>0</v>
      </c>
      <c r="F749" s="26">
        <f ca="1">IF(D749=0,0,SUM($E$713:E749))</f>
        <v>0</v>
      </c>
    </row>
    <row r="750" spans="2:6" hidden="1">
      <c r="B750" s="113">
        <v>37</v>
      </c>
      <c r="C750" s="139" t="str">
        <f ca="1">IF(ISERROR(OFFSET('HARGA SATUAN'!$C$6,MATCH(B750,'HARGA SATUAN'!$N$7:$N$1492,0),0)),"",OFFSET('HARGA SATUAN'!$C$6,MATCH(B750,'HARGA SATUAN'!$N$7:$N$1492,0),0))</f>
        <v>CT TM Indoor Tipe Blok 500/5-5A</v>
      </c>
      <c r="D750" s="139">
        <f ca="1">SUMIFS(RAB!$F$14:$F$160,RAB!$C$14:$C$160,C750)</f>
        <v>0</v>
      </c>
      <c r="E750" s="26">
        <f t="shared" ca="1" si="33"/>
        <v>0</v>
      </c>
      <c r="F750" s="26">
        <f ca="1">IF(D750=0,0,SUM($E$713:E750))</f>
        <v>0</v>
      </c>
    </row>
    <row r="751" spans="2:6" hidden="1">
      <c r="B751" s="113">
        <v>38</v>
      </c>
      <c r="C751" s="139" t="str">
        <f ca="1">IF(ISERROR(OFFSET('HARGA SATUAN'!$C$6,MATCH(B751,'HARGA SATUAN'!$N$7:$N$1492,0),0)),"",OFFSET('HARGA SATUAN'!$C$6,MATCH(B751,'HARGA SATUAN'!$N$7:$N$1492,0),0))</f>
        <v>CT TM Indoor Tipe Blok 600/5-5A</v>
      </c>
      <c r="D751" s="139">
        <f ca="1">SUMIFS(RAB!$F$14:$F$160,RAB!$C$14:$C$160,C751)</f>
        <v>0</v>
      </c>
      <c r="E751" s="26">
        <f t="shared" ca="1" si="33"/>
        <v>0</v>
      </c>
      <c r="F751" s="26">
        <f ca="1">IF(D751=0,0,SUM($E$713:E751))</f>
        <v>0</v>
      </c>
    </row>
    <row r="752" spans="2:6" hidden="1">
      <c r="B752" s="113">
        <v>39</v>
      </c>
      <c r="C752" s="139" t="str">
        <f ca="1">IF(ISERROR(OFFSET('HARGA SATUAN'!$C$6,MATCH(B752,'HARGA SATUAN'!$N$7:$N$1492,0),0)),"",OFFSET('HARGA SATUAN'!$C$6,MATCH(B752,'HARGA SATUAN'!$N$7:$N$1492,0),0))</f>
        <v>CT TM Indoor Tipe Blok 750/5-5A</v>
      </c>
      <c r="D752" s="139">
        <f ca="1">SUMIFS(RAB!$F$14:$F$160,RAB!$C$14:$C$160,C752)</f>
        <v>0</v>
      </c>
      <c r="E752" s="26">
        <f t="shared" ca="1" si="33"/>
        <v>0</v>
      </c>
      <c r="F752" s="26">
        <f ca="1">IF(D752=0,0,SUM($E$713:E752))</f>
        <v>0</v>
      </c>
    </row>
    <row r="753" spans="2:6" hidden="1">
      <c r="B753" s="113">
        <v>40</v>
      </c>
      <c r="C753" s="139" t="str">
        <f ca="1">IF(ISERROR(OFFSET('HARGA SATUAN'!$C$6,MATCH(B753,'HARGA SATUAN'!$N$7:$N$1492,0),0)),"",OFFSET('HARGA SATUAN'!$C$6,MATCH(B753,'HARGA SATUAN'!$N$7:$N$1492,0),0))</f>
        <v>CT TM Indoor Tipe Blok 800/5-5A</v>
      </c>
      <c r="D753" s="139">
        <f ca="1">SUMIFS(RAB!$F$14:$F$160,RAB!$C$14:$C$160,C753)</f>
        <v>0</v>
      </c>
      <c r="E753" s="26">
        <f t="shared" ca="1" si="33"/>
        <v>0</v>
      </c>
      <c r="F753" s="26">
        <f ca="1">IF(D753=0,0,SUM($E$713:E753))</f>
        <v>0</v>
      </c>
    </row>
    <row r="754" spans="2:6" hidden="1">
      <c r="B754" s="113">
        <v>41</v>
      </c>
      <c r="C754" s="139" t="str">
        <f ca="1">IF(ISERROR(OFFSET('HARGA SATUAN'!$C$6,MATCH(B754,'HARGA SATUAN'!$N$7:$N$1492,0),0)),"",OFFSET('HARGA SATUAN'!$C$6,MATCH(B754,'HARGA SATUAN'!$N$7:$N$1492,0),0))</f>
        <v>CT TM Indoor Tipe Blok 1000/5-5A</v>
      </c>
      <c r="D754" s="139">
        <f ca="1">SUMIFS(RAB!$F$14:$F$160,RAB!$C$14:$C$160,C754)</f>
        <v>0</v>
      </c>
      <c r="E754" s="26">
        <f t="shared" ca="1" si="33"/>
        <v>0</v>
      </c>
      <c r="F754" s="26">
        <f ca="1">IF(D754=0,0,SUM($E$713:E754))</f>
        <v>0</v>
      </c>
    </row>
    <row r="755" spans="2:6" hidden="1">
      <c r="B755" s="113">
        <v>42</v>
      </c>
      <c r="C755" s="139" t="str">
        <f ca="1">IF(ISERROR(OFFSET('HARGA SATUAN'!$C$6,MATCH(B755,'HARGA SATUAN'!$N$7:$N$1492,0),0)),"",OFFSET('HARGA SATUAN'!$C$6,MATCH(B755,'HARGA SATUAN'!$N$7:$N$1492,0),0))</f>
        <v>CT TM Indoor Tipe Ring 50/5-5A</v>
      </c>
      <c r="D755" s="139">
        <f ca="1">SUMIFS(RAB!$F$14:$F$160,RAB!$C$14:$C$160,C755)</f>
        <v>0</v>
      </c>
      <c r="E755" s="26">
        <f t="shared" ca="1" si="33"/>
        <v>0</v>
      </c>
      <c r="F755" s="26">
        <f ca="1">IF(D755=0,0,SUM($E$713:E755))</f>
        <v>0</v>
      </c>
    </row>
    <row r="756" spans="2:6" hidden="1">
      <c r="B756" s="113">
        <v>43</v>
      </c>
      <c r="C756" s="139" t="str">
        <f ca="1">IF(ISERROR(OFFSET('HARGA SATUAN'!$C$6,MATCH(B756,'HARGA SATUAN'!$N$7:$N$1492,0),0)),"",OFFSET('HARGA SATUAN'!$C$6,MATCH(B756,'HARGA SATUAN'!$N$7:$N$1492,0),0))</f>
        <v>CT TM Indoor Tipe Ring 100/5-5A</v>
      </c>
      <c r="D756" s="139">
        <f ca="1">SUMIFS(RAB!$F$14:$F$160,RAB!$C$14:$C$160,C756)</f>
        <v>0</v>
      </c>
      <c r="E756" s="26">
        <f t="shared" ca="1" si="33"/>
        <v>0</v>
      </c>
      <c r="F756" s="26">
        <f ca="1">IF(D756=0,0,SUM($E$713:E756))</f>
        <v>0</v>
      </c>
    </row>
    <row r="757" spans="2:6" hidden="1">
      <c r="B757" s="113">
        <v>44</v>
      </c>
      <c r="C757" s="139" t="str">
        <f ca="1">IF(ISERROR(OFFSET('HARGA SATUAN'!$C$6,MATCH(B757,'HARGA SATUAN'!$N$7:$N$1492,0),0)),"",OFFSET('HARGA SATUAN'!$C$6,MATCH(B757,'HARGA SATUAN'!$N$7:$N$1492,0),0))</f>
        <v>CT TM Outdoor  10/5</v>
      </c>
      <c r="D757" s="139">
        <f ca="1">SUMIFS(RAB!$F$14:$F$160,RAB!$C$14:$C$160,C757)</f>
        <v>0</v>
      </c>
      <c r="E757" s="26">
        <f t="shared" ca="1" si="33"/>
        <v>0</v>
      </c>
      <c r="F757" s="26">
        <f ca="1">IF(D757=0,0,SUM($E$713:E757))</f>
        <v>0</v>
      </c>
    </row>
    <row r="758" spans="2:6" hidden="1">
      <c r="B758" s="113">
        <v>45</v>
      </c>
      <c r="C758" s="139" t="str">
        <f ca="1">IF(ISERROR(OFFSET('HARGA SATUAN'!$C$6,MATCH(B758,'HARGA SATUAN'!$N$7:$N$1492,0),0)),"",OFFSET('HARGA SATUAN'!$C$6,MATCH(B758,'HARGA SATUAN'!$N$7:$N$1492,0),0))</f>
        <v>CT TM Outdoor  15/5</v>
      </c>
      <c r="D758" s="139">
        <f ca="1">SUMIFS(RAB!$F$14:$F$160,RAB!$C$14:$C$160,C758)</f>
        <v>0</v>
      </c>
      <c r="E758" s="26">
        <f t="shared" ca="1" si="33"/>
        <v>0</v>
      </c>
      <c r="F758" s="26">
        <f ca="1">IF(D758=0,0,SUM($E$713:E758))</f>
        <v>0</v>
      </c>
    </row>
    <row r="759" spans="2:6" hidden="1">
      <c r="B759" s="113">
        <v>46</v>
      </c>
      <c r="C759" s="139" t="str">
        <f ca="1">IF(ISERROR(OFFSET('HARGA SATUAN'!$C$6,MATCH(B759,'HARGA SATUAN'!$N$7:$N$1492,0),0)),"",OFFSET('HARGA SATUAN'!$C$6,MATCH(B759,'HARGA SATUAN'!$N$7:$N$1492,0),0))</f>
        <v>CT TM Outdoor  20/5</v>
      </c>
      <c r="D759" s="139">
        <f ca="1">SUMIFS(RAB!$F$14:$F$160,RAB!$C$14:$C$160,C759)</f>
        <v>0</v>
      </c>
      <c r="E759" s="26">
        <f t="shared" ca="1" si="33"/>
        <v>0</v>
      </c>
      <c r="F759" s="26">
        <f ca="1">IF(D759=0,0,SUM($E$713:E759))</f>
        <v>0</v>
      </c>
    </row>
    <row r="760" spans="2:6" hidden="1">
      <c r="B760" s="113">
        <v>47</v>
      </c>
      <c r="C760" s="139" t="str">
        <f ca="1">IF(ISERROR(OFFSET('HARGA SATUAN'!$C$6,MATCH(B760,'HARGA SATUAN'!$N$7:$N$1492,0),0)),"",OFFSET('HARGA SATUAN'!$C$6,MATCH(B760,'HARGA SATUAN'!$N$7:$N$1492,0),0))</f>
        <v>CT TM Outdoor  25/5</v>
      </c>
      <c r="D760" s="139">
        <f ca="1">SUMIFS(RAB!$F$14:$F$160,RAB!$C$14:$C$160,C760)</f>
        <v>0</v>
      </c>
      <c r="E760" s="26">
        <f t="shared" ca="1" si="33"/>
        <v>0</v>
      </c>
      <c r="F760" s="26">
        <f ca="1">IF(D760=0,0,SUM($E$713:E760))</f>
        <v>0</v>
      </c>
    </row>
    <row r="761" spans="2:6" hidden="1">
      <c r="B761" s="113">
        <v>48</v>
      </c>
      <c r="C761" s="139" t="str">
        <f ca="1">IF(ISERROR(OFFSET('HARGA SATUAN'!$C$6,MATCH(B761,'HARGA SATUAN'!$N$7:$N$1492,0),0)),"",OFFSET('HARGA SATUAN'!$C$6,MATCH(B761,'HARGA SATUAN'!$N$7:$N$1492,0),0))</f>
        <v>CT TM Outdoor  30/5</v>
      </c>
      <c r="D761" s="139">
        <f ca="1">SUMIFS(RAB!$F$14:$F$160,RAB!$C$14:$C$160,C761)</f>
        <v>0</v>
      </c>
      <c r="E761" s="26">
        <f t="shared" ca="1" si="33"/>
        <v>0</v>
      </c>
      <c r="F761" s="26">
        <f ca="1">IF(D761=0,0,SUM($E$713:E761))</f>
        <v>0</v>
      </c>
    </row>
    <row r="762" spans="2:6" hidden="1">
      <c r="B762" s="113">
        <v>49</v>
      </c>
      <c r="C762" s="139" t="str">
        <f ca="1">IF(ISERROR(OFFSET('HARGA SATUAN'!$C$6,MATCH(B762,'HARGA SATUAN'!$N$7:$N$1492,0),0)),"",OFFSET('HARGA SATUAN'!$C$6,MATCH(B762,'HARGA SATUAN'!$N$7:$N$1492,0),0))</f>
        <v>CT TM Outdoor  40/5</v>
      </c>
      <c r="D762" s="139">
        <f ca="1">SUMIFS(RAB!$F$14:$F$160,RAB!$C$14:$C$160,C762)</f>
        <v>0</v>
      </c>
      <c r="E762" s="26">
        <f t="shared" ca="1" si="33"/>
        <v>0</v>
      </c>
      <c r="F762" s="26">
        <f ca="1">IF(D762=0,0,SUM($E$713:E762))</f>
        <v>0</v>
      </c>
    </row>
    <row r="763" spans="2:6" hidden="1">
      <c r="B763" s="113">
        <v>50</v>
      </c>
      <c r="C763" s="139" t="str">
        <f ca="1">IF(ISERROR(OFFSET('HARGA SATUAN'!$C$6,MATCH(B763,'HARGA SATUAN'!$N$7:$N$1492,0),0)),"",OFFSET('HARGA SATUAN'!$C$6,MATCH(B763,'HARGA SATUAN'!$N$7:$N$1492,0),0))</f>
        <v>CT TM Outdoor  50/5</v>
      </c>
      <c r="D763" s="139">
        <f ca="1">SUMIFS(RAB!$F$14:$F$160,RAB!$C$14:$C$160,C763)</f>
        <v>0</v>
      </c>
      <c r="E763" s="26">
        <f t="shared" ca="1" si="33"/>
        <v>0</v>
      </c>
      <c r="F763" s="26">
        <f ca="1">IF(D763=0,0,SUM($E$713:E763))</f>
        <v>0</v>
      </c>
    </row>
    <row r="764" spans="2:6" hidden="1">
      <c r="B764" s="113">
        <v>51</v>
      </c>
      <c r="C764" s="139" t="str">
        <f ca="1">IF(ISERROR(OFFSET('HARGA SATUAN'!$C$6,MATCH(B764,'HARGA SATUAN'!$N$7:$N$1492,0),0)),"",OFFSET('HARGA SATUAN'!$C$6,MATCH(B764,'HARGA SATUAN'!$N$7:$N$1492,0),0))</f>
        <v>CT TM Outdoor  60/5</v>
      </c>
      <c r="D764" s="139">
        <f ca="1">SUMIFS(RAB!$F$14:$F$160,RAB!$C$14:$C$160,C764)</f>
        <v>0</v>
      </c>
      <c r="E764" s="26">
        <f t="shared" ca="1" si="33"/>
        <v>0</v>
      </c>
      <c r="F764" s="26">
        <f ca="1">IF(D764=0,0,SUM($E$713:E764))</f>
        <v>0</v>
      </c>
    </row>
    <row r="765" spans="2:6" hidden="1">
      <c r="B765" s="113">
        <v>52</v>
      </c>
      <c r="C765" s="139" t="str">
        <f ca="1">IF(ISERROR(OFFSET('HARGA SATUAN'!$C$6,MATCH(B765,'HARGA SATUAN'!$N$7:$N$1492,0),0)),"",OFFSET('HARGA SATUAN'!$C$6,MATCH(B765,'HARGA SATUAN'!$N$7:$N$1492,0),0))</f>
        <v>CT TM Outdoor  75/5</v>
      </c>
      <c r="D765" s="139">
        <f ca="1">SUMIFS(RAB!$F$14:$F$160,RAB!$C$14:$C$160,C765)</f>
        <v>0</v>
      </c>
      <c r="E765" s="26">
        <f t="shared" ca="1" si="33"/>
        <v>0</v>
      </c>
      <c r="F765" s="26">
        <f ca="1">IF(D765=0,0,SUM($E$713:E765))</f>
        <v>0</v>
      </c>
    </row>
    <row r="766" spans="2:6" hidden="1">
      <c r="B766" s="113">
        <v>53</v>
      </c>
      <c r="C766" s="139" t="str">
        <f ca="1">IF(ISERROR(OFFSET('HARGA SATUAN'!$C$6,MATCH(B766,'HARGA SATUAN'!$N$7:$N$1492,0),0)),"",OFFSET('HARGA SATUAN'!$C$6,MATCH(B766,'HARGA SATUAN'!$N$7:$N$1492,0),0))</f>
        <v>CT TM Outdoor 80/5</v>
      </c>
      <c r="D766" s="139">
        <f ca="1">SUMIFS(RAB!$F$14:$F$160,RAB!$C$14:$C$160,C766)</f>
        <v>0</v>
      </c>
      <c r="E766" s="26">
        <f t="shared" ca="1" si="33"/>
        <v>0</v>
      </c>
      <c r="F766" s="26">
        <f ca="1">IF(D766=0,0,SUM($E$713:E766))</f>
        <v>0</v>
      </c>
    </row>
    <row r="767" spans="2:6" hidden="1">
      <c r="B767" s="113">
        <v>54</v>
      </c>
      <c r="C767" s="139" t="str">
        <f ca="1">IF(ISERROR(OFFSET('HARGA SATUAN'!$C$6,MATCH(B767,'HARGA SATUAN'!$N$7:$N$1492,0),0)),"",OFFSET('HARGA SATUAN'!$C$6,MATCH(B767,'HARGA SATUAN'!$N$7:$N$1492,0),0))</f>
        <v>CT TM Outdoor 100/5</v>
      </c>
      <c r="D767" s="139">
        <f ca="1">SUMIFS(RAB!$F$14:$F$160,RAB!$C$14:$C$160,C767)</f>
        <v>0</v>
      </c>
      <c r="E767" s="26">
        <f t="shared" ca="1" si="33"/>
        <v>0</v>
      </c>
      <c r="F767" s="26">
        <f ca="1">IF(D767=0,0,SUM($E$713:E767))</f>
        <v>0</v>
      </c>
    </row>
    <row r="768" spans="2:6" hidden="1">
      <c r="B768" s="113">
        <v>55</v>
      </c>
      <c r="C768" s="139" t="str">
        <f ca="1">IF(ISERROR(OFFSET('HARGA SATUAN'!$C$6,MATCH(B768,'HARGA SATUAN'!$N$7:$N$1492,0),0)),"",OFFSET('HARGA SATUAN'!$C$6,MATCH(B768,'HARGA SATUAN'!$N$7:$N$1492,0),0))</f>
        <v>CT TM Outdoor 150/5</v>
      </c>
      <c r="D768" s="139">
        <f ca="1">SUMIFS(RAB!$F$14:$F$160,RAB!$C$14:$C$160,C768)</f>
        <v>0</v>
      </c>
      <c r="E768" s="26">
        <f t="shared" ca="1" si="33"/>
        <v>0</v>
      </c>
      <c r="F768" s="26">
        <f ca="1">IF(D768=0,0,SUM($E$713:E768))</f>
        <v>0</v>
      </c>
    </row>
    <row r="769" spans="2:6" hidden="1">
      <c r="B769" s="113">
        <v>56</v>
      </c>
      <c r="C769" s="139" t="str">
        <f ca="1">IF(ISERROR(OFFSET('HARGA SATUAN'!$C$6,MATCH(B769,'HARGA SATUAN'!$N$7:$N$1492,0),0)),"",OFFSET('HARGA SATUAN'!$C$6,MATCH(B769,'HARGA SATUAN'!$N$7:$N$1492,0),0))</f>
        <v>CT TM Outdoor 200/5</v>
      </c>
      <c r="D769" s="139">
        <f ca="1">SUMIFS(RAB!$F$14:$F$160,RAB!$C$14:$C$160,C769)</f>
        <v>0</v>
      </c>
      <c r="E769" s="26">
        <f t="shared" ca="1" si="33"/>
        <v>0</v>
      </c>
      <c r="F769" s="26">
        <f ca="1">IF(D769=0,0,SUM($E$713:E769))</f>
        <v>0</v>
      </c>
    </row>
    <row r="770" spans="2:6" hidden="1">
      <c r="B770" s="113">
        <v>57</v>
      </c>
      <c r="C770" s="139" t="str">
        <f ca="1">IF(ISERROR(OFFSET('HARGA SATUAN'!$C$6,MATCH(B770,'HARGA SATUAN'!$N$7:$N$1492,0),0)),"",OFFSET('HARGA SATUAN'!$C$6,MATCH(B770,'HARGA SATUAN'!$N$7:$N$1492,0),0))</f>
        <v>CT TM Outdoor 250/5</v>
      </c>
      <c r="D770" s="139">
        <f ca="1">SUMIFS(RAB!$F$14:$F$160,RAB!$C$14:$C$160,C770)</f>
        <v>0</v>
      </c>
      <c r="E770" s="26">
        <f t="shared" ca="1" si="33"/>
        <v>0</v>
      </c>
      <c r="F770" s="26">
        <f ca="1">IF(D770=0,0,SUM($E$713:E770))</f>
        <v>0</v>
      </c>
    </row>
    <row r="771" spans="2:6" hidden="1">
      <c r="B771" s="113">
        <v>58</v>
      </c>
      <c r="C771" s="139" t="str">
        <f ca="1">IF(ISERROR(OFFSET('HARGA SATUAN'!$C$6,MATCH(B771,'HARGA SATUAN'!$N$7:$N$1492,0),0)),"",OFFSET('HARGA SATUAN'!$C$6,MATCH(B771,'HARGA SATUAN'!$N$7:$N$1492,0),0))</f>
        <v>CT TM Outdoor 300/5</v>
      </c>
      <c r="D771" s="139">
        <f ca="1">SUMIFS(RAB!$F$14:$F$160,RAB!$C$14:$C$160,C771)</f>
        <v>0</v>
      </c>
      <c r="E771" s="26">
        <f t="shared" ca="1" si="33"/>
        <v>0</v>
      </c>
      <c r="F771" s="26">
        <f ca="1">IF(D771=0,0,SUM($E$713:E771))</f>
        <v>0</v>
      </c>
    </row>
    <row r="772" spans="2:6" hidden="1">
      <c r="B772" s="113">
        <v>59</v>
      </c>
      <c r="C772" s="139" t="str">
        <f ca="1">IF(ISERROR(OFFSET('HARGA SATUAN'!$C$6,MATCH(B772,'HARGA SATUAN'!$N$7:$N$1492,0),0)),"",OFFSET('HARGA SATUAN'!$C$6,MATCH(B772,'HARGA SATUAN'!$N$7:$N$1492,0),0))</f>
        <v>CT TM Outdoor 400/5</v>
      </c>
      <c r="D772" s="139">
        <f ca="1">SUMIFS(RAB!$F$14:$F$160,RAB!$C$14:$C$160,C772)</f>
        <v>0</v>
      </c>
      <c r="E772" s="26">
        <f t="shared" ca="1" si="33"/>
        <v>0</v>
      </c>
      <c r="F772" s="26">
        <f ca="1">IF(D772=0,0,SUM($E$713:E772))</f>
        <v>0</v>
      </c>
    </row>
    <row r="773" spans="2:6" hidden="1">
      <c r="B773" s="113">
        <v>60</v>
      </c>
      <c r="C773" s="139" t="str">
        <f ca="1">IF(ISERROR(OFFSET('HARGA SATUAN'!$C$6,MATCH(B773,'HARGA SATUAN'!$N$7:$N$1492,0),0)),"",OFFSET('HARGA SATUAN'!$C$6,MATCH(B773,'HARGA SATUAN'!$N$7:$N$1492,0),0))</f>
        <v>PT Indoor (ratio 20.000/v3 : 100/v3) Class 0.2s</v>
      </c>
      <c r="D773" s="139">
        <f ca="1">SUMIFS(RAB!$F$14:$F$160,RAB!$C$14:$C$160,C773)</f>
        <v>0</v>
      </c>
      <c r="E773" s="26">
        <f t="shared" ca="1" si="33"/>
        <v>0</v>
      </c>
      <c r="F773" s="26">
        <f ca="1">IF(D773=0,0,SUM($E$713:E773))</f>
        <v>0</v>
      </c>
    </row>
    <row r="774" spans="2:6" hidden="1">
      <c r="B774" s="113">
        <v>61</v>
      </c>
      <c r="C774" s="139" t="str">
        <f ca="1">IF(ISERROR(OFFSET('HARGA SATUAN'!$C$6,MATCH(B774,'HARGA SATUAN'!$N$7:$N$1492,0),0)),"",OFFSET('HARGA SATUAN'!$C$6,MATCH(B774,'HARGA SATUAN'!$N$7:$N$1492,0),0))</f>
        <v>PT Outdoor (ratio 20.000/v3 : 100/v3) Class 0.2s</v>
      </c>
      <c r="D774" s="139">
        <f ca="1">SUMIFS(RAB!$F$14:$F$160,RAB!$C$14:$C$160,C774)</f>
        <v>0</v>
      </c>
      <c r="E774" s="26">
        <f t="shared" ca="1" si="33"/>
        <v>0</v>
      </c>
      <c r="F774" s="26">
        <f ca="1">IF(D774=0,0,SUM($E$713:E774))</f>
        <v>0</v>
      </c>
    </row>
    <row r="775" spans="2:6" hidden="1">
      <c r="B775" s="113">
        <v>62</v>
      </c>
      <c r="C775" s="139" t="str">
        <f ca="1">IF(ISERROR(OFFSET('HARGA SATUAN'!$C$6,MATCH(B775,'HARGA SATUAN'!$N$7:$N$1492,0),0)),"",OFFSET('HARGA SATUAN'!$C$6,MATCH(B775,'HARGA SATUAN'!$N$7:$N$1492,0),0))</f>
        <v>Smart Box Langsung Daya 3.9 kVA MCCB 6 A</v>
      </c>
      <c r="D775" s="139">
        <f ca="1">SUMIFS(RAB!$F$14:$F$160,RAB!$C$14:$C$160,C775)</f>
        <v>0</v>
      </c>
      <c r="E775" s="26">
        <f t="shared" ca="1" si="33"/>
        <v>0</v>
      </c>
      <c r="F775" s="26">
        <f ca="1">IF(D775=0,0,SUM($E$713:E775))</f>
        <v>0</v>
      </c>
    </row>
    <row r="776" spans="2:6" hidden="1">
      <c r="B776" s="113">
        <v>63</v>
      </c>
      <c r="C776" s="139" t="str">
        <f ca="1">IF(ISERROR(OFFSET('HARGA SATUAN'!$C$6,MATCH(B776,'HARGA SATUAN'!$N$7:$N$1492,0),0)),"",OFFSET('HARGA SATUAN'!$C$6,MATCH(B776,'HARGA SATUAN'!$N$7:$N$1492,0),0))</f>
        <v>Smart Box Langsung Daya 6.6 kVA MCCB 10 A</v>
      </c>
      <c r="D776" s="139">
        <f ca="1">SUMIFS(RAB!$F$14:$F$160,RAB!$C$14:$C$160,C776)</f>
        <v>0</v>
      </c>
      <c r="E776" s="26">
        <f t="shared" ca="1" si="33"/>
        <v>0</v>
      </c>
      <c r="F776" s="26">
        <f ca="1">IF(D776=0,0,SUM($E$713:E776))</f>
        <v>0</v>
      </c>
    </row>
    <row r="777" spans="2:6" hidden="1">
      <c r="B777" s="113">
        <v>64</v>
      </c>
      <c r="C777" s="139" t="str">
        <f ca="1">IF(ISERROR(OFFSET('HARGA SATUAN'!$C$6,MATCH(B777,'HARGA SATUAN'!$N$7:$N$1492,0),0)),"",OFFSET('HARGA SATUAN'!$C$6,MATCH(B777,'HARGA SATUAN'!$N$7:$N$1492,0),0))</f>
        <v>Smart Box Langsung Daya 10.6 kVA MCCB 16 A</v>
      </c>
      <c r="D777" s="139">
        <f ca="1">SUMIFS(RAB!$F$14:$F$160,RAB!$C$14:$C$160,C777)</f>
        <v>0</v>
      </c>
      <c r="E777" s="26">
        <f t="shared" ca="1" si="33"/>
        <v>0</v>
      </c>
      <c r="F777" s="26">
        <f ca="1">IF(D777=0,0,SUM($E$713:E777))</f>
        <v>0</v>
      </c>
    </row>
    <row r="778" spans="2:6" hidden="1">
      <c r="B778" s="113">
        <v>65</v>
      </c>
      <c r="C778" s="139" t="str">
        <f ca="1">IF(ISERROR(OFFSET('HARGA SATUAN'!$C$6,MATCH(B778,'HARGA SATUAN'!$N$7:$N$1492,0),0)),"",OFFSET('HARGA SATUAN'!$C$6,MATCH(B778,'HARGA SATUAN'!$N$7:$N$1492,0),0))</f>
        <v>Smart Box Langsung Daya 13.2 kVA MCCB 20 A</v>
      </c>
      <c r="D778" s="139">
        <f ca="1">SUMIFS(RAB!$F$14:$F$160,RAB!$C$14:$C$160,C778)</f>
        <v>0</v>
      </c>
      <c r="E778" s="26">
        <f t="shared" ca="1" si="33"/>
        <v>0</v>
      </c>
      <c r="F778" s="26">
        <f ca="1">IF(D778=0,0,SUM($E$713:E778))</f>
        <v>0</v>
      </c>
    </row>
    <row r="779" spans="2:6" hidden="1">
      <c r="B779" s="113">
        <v>66</v>
      </c>
      <c r="C779" s="139" t="str">
        <f ca="1">IF(ISERROR(OFFSET('HARGA SATUAN'!$C$6,MATCH(B779,'HARGA SATUAN'!$N$7:$N$1492,0),0)),"",OFFSET('HARGA SATUAN'!$C$6,MATCH(B779,'HARGA SATUAN'!$N$7:$N$1492,0),0))</f>
        <v>Smart Box Langsung Daya 16.5 kVA MCCB 25 A</v>
      </c>
      <c r="D779" s="139">
        <f ca="1">SUMIFS(RAB!$F$14:$F$160,RAB!$C$14:$C$160,C779)</f>
        <v>0</v>
      </c>
      <c r="E779" s="26">
        <f t="shared" ref="E779:E842" ca="1" si="34">IF(D779=0,0,1)</f>
        <v>0</v>
      </c>
      <c r="F779" s="26">
        <f ca="1">IF(D779=0,0,SUM($E$713:E779))</f>
        <v>0</v>
      </c>
    </row>
    <row r="780" spans="2:6" hidden="1">
      <c r="B780" s="113">
        <v>67</v>
      </c>
      <c r="C780" s="139" t="str">
        <f ca="1">IF(ISERROR(OFFSET('HARGA SATUAN'!$C$6,MATCH(B780,'HARGA SATUAN'!$N$7:$N$1492,0),0)),"",OFFSET('HARGA SATUAN'!$C$6,MATCH(B780,'HARGA SATUAN'!$N$7:$N$1492,0),0))</f>
        <v>Smart Box Langsung Daya 23 kVA MCCB 35 A</v>
      </c>
      <c r="D780" s="139">
        <f ca="1">SUMIFS(RAB!$F$14:$F$160,RAB!$C$14:$C$160,C780)</f>
        <v>0</v>
      </c>
      <c r="E780" s="26">
        <f t="shared" ca="1" si="34"/>
        <v>0</v>
      </c>
      <c r="F780" s="26">
        <f ca="1">IF(D780=0,0,SUM($E$713:E780))</f>
        <v>0</v>
      </c>
    </row>
    <row r="781" spans="2:6" hidden="1">
      <c r="B781" s="113">
        <v>68</v>
      </c>
      <c r="C781" s="139" t="str">
        <f ca="1">IF(ISERROR(OFFSET('HARGA SATUAN'!$C$6,MATCH(B781,'HARGA SATUAN'!$N$7:$N$1492,0),0)),"",OFFSET('HARGA SATUAN'!$C$6,MATCH(B781,'HARGA SATUAN'!$N$7:$N$1492,0),0))</f>
        <v>Smart Box Langsung Daya 33 kVA MCCB 50 A</v>
      </c>
      <c r="D781" s="139">
        <f ca="1">SUMIFS(RAB!$F$14:$F$160,RAB!$C$14:$C$160,C781)</f>
        <v>0</v>
      </c>
      <c r="E781" s="26">
        <f t="shared" ca="1" si="34"/>
        <v>0</v>
      </c>
      <c r="F781" s="26">
        <f ca="1">IF(D781=0,0,SUM($E$713:E781))</f>
        <v>0</v>
      </c>
    </row>
    <row r="782" spans="2:6" hidden="1">
      <c r="B782" s="113">
        <v>69</v>
      </c>
      <c r="C782" s="139" t="str">
        <f ca="1">IF(ISERROR(OFFSET('HARGA SATUAN'!$C$6,MATCH(B782,'HARGA SATUAN'!$N$7:$N$1492,0),0)),"",OFFSET('HARGA SATUAN'!$C$6,MATCH(B782,'HARGA SATUAN'!$N$7:$N$1492,0),0))</f>
        <v>Smart Box Langsung Daya 41.5 kVA MCCB 63 A</v>
      </c>
      <c r="D782" s="139">
        <f ca="1">SUMIFS(RAB!$F$14:$F$160,RAB!$C$14:$C$160,C782)</f>
        <v>0</v>
      </c>
      <c r="E782" s="26">
        <f t="shared" ca="1" si="34"/>
        <v>0</v>
      </c>
      <c r="F782" s="26">
        <f ca="1">IF(D782=0,0,SUM($E$713:E782))</f>
        <v>0</v>
      </c>
    </row>
    <row r="783" spans="2:6" hidden="1">
      <c r="B783" s="113">
        <v>70</v>
      </c>
      <c r="C783" s="139" t="str">
        <f ca="1">IF(ISERROR(OFFSET('HARGA SATUAN'!$C$6,MATCH(B783,'HARGA SATUAN'!$N$7:$N$1492,0),0)),"",OFFSET('HARGA SATUAN'!$C$6,MATCH(B783,'HARGA SATUAN'!$N$7:$N$1492,0),0))</f>
        <v>Smart Box Tidak Langsung Daya 53 kVA MCCB 80 A</v>
      </c>
      <c r="D783" s="139">
        <f ca="1">SUMIFS(RAB!$F$14:$F$160,RAB!$C$14:$C$160,C783)</f>
        <v>0</v>
      </c>
      <c r="E783" s="26">
        <f t="shared" ca="1" si="34"/>
        <v>0</v>
      </c>
      <c r="F783" s="26">
        <f ca="1">IF(D783=0,0,SUM($E$713:E783))</f>
        <v>0</v>
      </c>
    </row>
    <row r="784" spans="2:6" hidden="1">
      <c r="B784" s="113">
        <v>71</v>
      </c>
      <c r="C784" s="139" t="str">
        <f ca="1">IF(ISERROR(OFFSET('HARGA SATUAN'!$C$6,MATCH(B784,'HARGA SATUAN'!$N$7:$N$1492,0),0)),"",OFFSET('HARGA SATUAN'!$C$6,MATCH(B784,'HARGA SATUAN'!$N$7:$N$1492,0),0))</f>
        <v>Smart Box Tidak Langsung Daya 66 kVA MCCB 100 A</v>
      </c>
      <c r="D784" s="139">
        <f ca="1">SUMIFS(RAB!$F$14:$F$160,RAB!$C$14:$C$160,C784)</f>
        <v>0</v>
      </c>
      <c r="E784" s="26">
        <f t="shared" ca="1" si="34"/>
        <v>0</v>
      </c>
      <c r="F784" s="26">
        <f ca="1">IF(D784=0,0,SUM($E$713:E784))</f>
        <v>0</v>
      </c>
    </row>
    <row r="785" spans="2:6" hidden="1">
      <c r="B785" s="113">
        <v>72</v>
      </c>
      <c r="C785" s="139" t="str">
        <f ca="1">IF(ISERROR(OFFSET('HARGA SATUAN'!$C$6,MATCH(B785,'HARGA SATUAN'!$N$7:$N$1492,0),0)),"",OFFSET('HARGA SATUAN'!$C$6,MATCH(B785,'HARGA SATUAN'!$N$7:$N$1492,0),0))</f>
        <v>Smart Box Tidak Langsung Daya 82.5 kVA MCCB 125 A</v>
      </c>
      <c r="D785" s="139">
        <f ca="1">SUMIFS(RAB!$F$14:$F$160,RAB!$C$14:$C$160,C785)</f>
        <v>0</v>
      </c>
      <c r="E785" s="26">
        <f t="shared" ca="1" si="34"/>
        <v>0</v>
      </c>
      <c r="F785" s="26">
        <f ca="1">IF(D785=0,0,SUM($E$713:E785))</f>
        <v>0</v>
      </c>
    </row>
    <row r="786" spans="2:6" hidden="1">
      <c r="B786" s="113">
        <v>73</v>
      </c>
      <c r="C786" s="139" t="str">
        <f ca="1">IF(ISERROR(OFFSET('HARGA SATUAN'!$C$6,MATCH(B786,'HARGA SATUAN'!$N$7:$N$1492,0),0)),"",OFFSET('HARGA SATUAN'!$C$6,MATCH(B786,'HARGA SATUAN'!$N$7:$N$1492,0),0))</f>
        <v>Smart Box Tidak Langsung Daya 105 kVA MCCB 160 A</v>
      </c>
      <c r="D786" s="139">
        <f ca="1">SUMIFS(RAB!$F$14:$F$160,RAB!$C$14:$C$160,C786)</f>
        <v>1</v>
      </c>
      <c r="E786" s="26">
        <f t="shared" ca="1" si="34"/>
        <v>1</v>
      </c>
      <c r="F786" s="26">
        <f ca="1">IF(D786=0,0,SUM($E$713:E786))</f>
        <v>2</v>
      </c>
    </row>
    <row r="787" spans="2:6" hidden="1">
      <c r="B787" s="113">
        <v>74</v>
      </c>
      <c r="C787" s="139" t="str">
        <f ca="1">IF(ISERROR(OFFSET('HARGA SATUAN'!$C$6,MATCH(B787,'HARGA SATUAN'!$N$7:$N$1492,0),0)),"",OFFSET('HARGA SATUAN'!$C$6,MATCH(B787,'HARGA SATUAN'!$N$7:$N$1492,0),0))</f>
        <v>Smart Box Tidak Langsung Daya 131 kVA MCCB 200 A</v>
      </c>
      <c r="D787" s="139">
        <f ca="1">SUMIFS(RAB!$F$14:$F$160,RAB!$C$14:$C$160,C787)</f>
        <v>0</v>
      </c>
      <c r="E787" s="26">
        <f t="shared" ca="1" si="34"/>
        <v>0</v>
      </c>
      <c r="F787" s="26">
        <f ca="1">IF(D787=0,0,SUM($E$713:E787))</f>
        <v>0</v>
      </c>
    </row>
    <row r="788" spans="2:6" hidden="1">
      <c r="B788" s="113">
        <v>75</v>
      </c>
      <c r="C788" s="139" t="str">
        <f ca="1">IF(ISERROR(OFFSET('HARGA SATUAN'!$C$6,MATCH(B788,'HARGA SATUAN'!$N$7:$N$1492,0),0)),"",OFFSET('HARGA SATUAN'!$C$6,MATCH(B788,'HARGA SATUAN'!$N$7:$N$1492,0),0))</f>
        <v>Smart Box Tidak Langsung Daya 147 kVA MCCB 225 A</v>
      </c>
      <c r="D788" s="139">
        <f ca="1">SUMIFS(RAB!$F$14:$F$160,RAB!$C$14:$C$160,C788)</f>
        <v>0</v>
      </c>
      <c r="E788" s="26">
        <f t="shared" ca="1" si="34"/>
        <v>0</v>
      </c>
      <c r="F788" s="26">
        <f ca="1">IF(D788=0,0,SUM($E$713:E788))</f>
        <v>0</v>
      </c>
    </row>
    <row r="789" spans="2:6" hidden="1">
      <c r="B789" s="113">
        <v>76</v>
      </c>
      <c r="C789" s="139" t="str">
        <f ca="1">IF(ISERROR(OFFSET('HARGA SATUAN'!$C$6,MATCH(B789,'HARGA SATUAN'!$N$7:$N$1492,0),0)),"",OFFSET('HARGA SATUAN'!$C$6,MATCH(B789,'HARGA SATUAN'!$N$7:$N$1492,0),0))</f>
        <v>Smart Box Tidak Langsung Daya 164 kVA MCCB 250 A</v>
      </c>
      <c r="D789" s="139">
        <f ca="1">SUMIFS(RAB!$F$14:$F$160,RAB!$C$14:$C$160,C789)</f>
        <v>0</v>
      </c>
      <c r="E789" s="26">
        <f t="shared" ca="1" si="34"/>
        <v>0</v>
      </c>
      <c r="F789" s="26">
        <f ca="1">IF(D789=0,0,SUM($E$713:E789))</f>
        <v>0</v>
      </c>
    </row>
    <row r="790" spans="2:6" hidden="1">
      <c r="B790" s="113">
        <v>77</v>
      </c>
      <c r="C790" s="139" t="str">
        <f ca="1">IF(ISERROR(OFFSET('HARGA SATUAN'!$C$6,MATCH(B790,'HARGA SATUAN'!$N$7:$N$1492,0),0)),"",OFFSET('HARGA SATUAN'!$C$6,MATCH(B790,'HARGA SATUAN'!$N$7:$N$1492,0),0))</f>
        <v>Smart Box Tidak Langsung Daya 197 kVA MCCB 300 A</v>
      </c>
      <c r="D790" s="139">
        <f ca="1">SUMIFS(RAB!$F$14:$F$160,RAB!$C$14:$C$160,C790)</f>
        <v>0</v>
      </c>
      <c r="E790" s="26">
        <f t="shared" ca="1" si="34"/>
        <v>0</v>
      </c>
      <c r="F790" s="26">
        <f ca="1">IF(D790=0,0,SUM($E$713:E790))</f>
        <v>0</v>
      </c>
    </row>
    <row r="791" spans="2:6" hidden="1">
      <c r="B791" s="113">
        <v>78</v>
      </c>
      <c r="C791" s="139" t="str">
        <f ca="1">IF(ISERROR(OFFSET('HARGA SATUAN'!$C$6,MATCH(B791,'HARGA SATUAN'!$N$7:$N$1492,0),0)),"",OFFSET('HARGA SATUAN'!$C$6,MATCH(B791,'HARGA SATUAN'!$N$7:$N$1492,0),0))</f>
        <v>Smart Box Tidak Langsung Daya TM</v>
      </c>
      <c r="D791" s="139">
        <f ca="1">SUMIFS(RAB!$F$14:$F$160,RAB!$C$14:$C$160,C791)</f>
        <v>0</v>
      </c>
      <c r="E791" s="26">
        <f t="shared" ca="1" si="34"/>
        <v>0</v>
      </c>
      <c r="F791" s="26">
        <f ca="1">IF(D791=0,0,SUM($E$713:E791))</f>
        <v>0</v>
      </c>
    </row>
    <row r="792" spans="2:6" hidden="1">
      <c r="B792" s="113">
        <v>79</v>
      </c>
      <c r="C792" s="139" t="str">
        <f ca="1">IF(ISERROR(OFFSET('HARGA SATUAN'!$C$6,MATCH(B792,'HARGA SATUAN'!$N$7:$N$1492,0),0)),"",OFFSET('HARGA SATUAN'!$C$6,MATCH(B792,'HARGA SATUAN'!$N$7:$N$1492,0),0))</f>
        <v>Air Insulated LBS Manual;24KV;630A;Min-16KA</v>
      </c>
      <c r="D792" s="139">
        <f ca="1">SUMIFS(RAB!$F$14:$F$160,RAB!$C$14:$C$160,C792)</f>
        <v>0</v>
      </c>
      <c r="E792" s="26">
        <f t="shared" ca="1" si="34"/>
        <v>0</v>
      </c>
      <c r="F792" s="26">
        <f ca="1">IF(D792=0,0,SUM($E$713:E792))</f>
        <v>0</v>
      </c>
    </row>
    <row r="793" spans="2:6" hidden="1">
      <c r="B793" s="113">
        <v>80</v>
      </c>
      <c r="C793" s="139" t="str">
        <f ca="1">IF(ISERROR(OFFSET('HARGA SATUAN'!$C$6,MATCH(B793,'HARGA SATUAN'!$N$7:$N$1492,0),0)),"",OFFSET('HARGA SATUAN'!$C$6,MATCH(B793,'HARGA SATUAN'!$N$7:$N$1492,0),0))</f>
        <v>Air Insulated LBS Motorized;24KV;630A;Min-16KA</v>
      </c>
      <c r="D793" s="139">
        <f ca="1">SUMIFS(RAB!$F$14:$F$160,RAB!$C$14:$C$160,C793)</f>
        <v>0</v>
      </c>
      <c r="E793" s="26">
        <f t="shared" ca="1" si="34"/>
        <v>0</v>
      </c>
      <c r="F793" s="26">
        <f ca="1">IF(D793=0,0,SUM($E$713:E793))</f>
        <v>0</v>
      </c>
    </row>
    <row r="794" spans="2:6" hidden="1">
      <c r="B794" s="113">
        <v>81</v>
      </c>
      <c r="C794" s="139" t="str">
        <f ca="1">IF(ISERROR(OFFSET('HARGA SATUAN'!$C$6,MATCH(B794,'HARGA SATUAN'!$N$7:$N$1492,0),0)),"",OFFSET('HARGA SATUAN'!$C$6,MATCH(B794,'HARGA SATUAN'!$N$7:$N$1492,0),0))</f>
        <v>Air Insulated CBOG Motorized+Metering;20KV;630A;Min-16KA</v>
      </c>
      <c r="D794" s="139">
        <f ca="1">SUMIFS(RAB!$F$14:$F$160,RAB!$C$14:$C$160,C794)</f>
        <v>0</v>
      </c>
      <c r="E794" s="26">
        <f t="shared" ca="1" si="34"/>
        <v>0</v>
      </c>
      <c r="F794" s="26">
        <f ca="1">IF(D794=0,0,SUM($E$713:E794))</f>
        <v>0</v>
      </c>
    </row>
    <row r="795" spans="2:6" hidden="1">
      <c r="B795" s="113">
        <v>82</v>
      </c>
      <c r="C795" s="139" t="str">
        <f ca="1">IF(ISERROR(OFFSET('HARGA SATUAN'!$C$6,MATCH(B795,'HARGA SATUAN'!$N$7:$N$1492,0),0)),"",OFFSET('HARGA SATUAN'!$C$6,MATCH(B795,'HARGA SATUAN'!$N$7:$N$1492,0),0))</f>
        <v>Fully Gas Insulated LBS Motorized;24KV;630A;Min-16KA</v>
      </c>
      <c r="D795" s="139">
        <f ca="1">SUMIFS(RAB!$F$14:$F$160,RAB!$C$14:$C$160,C795)</f>
        <v>0</v>
      </c>
      <c r="E795" s="26">
        <f t="shared" ca="1" si="34"/>
        <v>0</v>
      </c>
      <c r="F795" s="26">
        <f ca="1">IF(D795=0,0,SUM($E$713:E795))</f>
        <v>0</v>
      </c>
    </row>
    <row r="796" spans="2:6" hidden="1">
      <c r="B796" s="113">
        <v>83</v>
      </c>
      <c r="C796" s="139" t="str">
        <f ca="1">IF(ISERROR(OFFSET('HARGA SATUAN'!$C$6,MATCH(B796,'HARGA SATUAN'!$N$7:$N$1492,0),0)),"",OFFSET('HARGA SATUAN'!$C$6,MATCH(B796,'HARGA SATUAN'!$N$7:$N$1492,0),0))</f>
        <v>Fully Gas Insulated CBOG Motorized+Metering;20KV;630A;Min-16KA</v>
      </c>
      <c r="D796" s="139">
        <f ca="1">SUMIFS(RAB!$F$14:$F$160,RAB!$C$14:$C$160,C796)</f>
        <v>0</v>
      </c>
      <c r="E796" s="26">
        <f t="shared" ca="1" si="34"/>
        <v>0</v>
      </c>
      <c r="F796" s="26">
        <f ca="1">IF(D796=0,0,SUM($E$713:E796))</f>
        <v>0</v>
      </c>
    </row>
    <row r="797" spans="2:6" hidden="1">
      <c r="B797" s="113">
        <v>84</v>
      </c>
      <c r="C797" s="139" t="str">
        <f ca="1">IF(ISERROR(OFFSET('HARGA SATUAN'!$C$6,MATCH(B797,'HARGA SATUAN'!$N$7:$N$1492,0),0)),"",OFFSET('HARGA SATUAN'!$C$6,MATCH(B797,'HARGA SATUAN'!$N$7:$N$1492,0),0))</f>
        <v>Fully Gas Insulated LBS Manual;24KV;630A;Min-16KA</v>
      </c>
      <c r="D797" s="139">
        <f ca="1">SUMIFS(RAB!$F$14:$F$160,RAB!$C$14:$C$160,C797)</f>
        <v>0</v>
      </c>
      <c r="E797" s="26">
        <f t="shared" ca="1" si="34"/>
        <v>0</v>
      </c>
      <c r="F797" s="26">
        <f ca="1">IF(D797=0,0,SUM($E$713:E797))</f>
        <v>0</v>
      </c>
    </row>
    <row r="798" spans="2:6" hidden="1">
      <c r="B798" s="113">
        <v>85</v>
      </c>
      <c r="C798" s="139" t="str">
        <f ca="1">IF(ISERROR(OFFSET('HARGA SATUAN'!$C$6,MATCH(B798,'HARGA SATUAN'!$N$7:$N$1492,0),0)),"",OFFSET('HARGA SATUAN'!$C$6,MATCH(B798,'HARGA SATUAN'!$N$7:$N$1492,0),0))</f>
        <v>Automatic Change Over (ACO) TM</v>
      </c>
      <c r="D798" s="139">
        <f ca="1">SUMIFS(RAB!$F$14:$F$160,RAB!$C$14:$C$160,C798)</f>
        <v>0</v>
      </c>
      <c r="E798" s="26">
        <f t="shared" ca="1" si="34"/>
        <v>0</v>
      </c>
      <c r="F798" s="26">
        <f ca="1">IF(D798=0,0,SUM($E$713:E798))</f>
        <v>0</v>
      </c>
    </row>
    <row r="799" spans="2:6" hidden="1">
      <c r="B799" s="113">
        <v>86</v>
      </c>
      <c r="C799" s="139" t="str">
        <f ca="1">IF(ISERROR(OFFSET('HARGA SATUAN'!$C$6,MATCH(B799,'HARGA SATUAN'!$N$7:$N$1492,0),0)),"",OFFSET('HARGA SATUAN'!$C$6,MATCH(B799,'HARGA SATUAN'!$N$7:$N$1492,0),0))</f>
        <v>Automatic Change Over (ACO) TR</v>
      </c>
      <c r="D799" s="139">
        <f ca="1">SUMIFS(RAB!$F$14:$F$160,RAB!$C$14:$C$160,C799)</f>
        <v>0</v>
      </c>
      <c r="E799" s="26">
        <f t="shared" ca="1" si="34"/>
        <v>0</v>
      </c>
      <c r="F799" s="26">
        <f ca="1">IF(D799=0,0,SUM($E$713:E799))</f>
        <v>0</v>
      </c>
    </row>
    <row r="800" spans="2:6" hidden="1">
      <c r="B800" s="113">
        <v>87</v>
      </c>
      <c r="C800" s="139" t="str">
        <f ca="1">IF(ISERROR(OFFSET('HARGA SATUAN'!$C$6,MATCH(B800,'HARGA SATUAN'!$N$7:$N$1492,0),0)),"",OFFSET('HARGA SATUAN'!$C$6,MATCH(B800,'HARGA SATUAN'!$N$7:$N$1492,0),0))</f>
        <v>Metaclad;Outgoing;20kV;630A;25kA - GI</v>
      </c>
      <c r="D800" s="139">
        <f ca="1">SUMIFS(RAB!$F$14:$F$160,RAB!$C$14:$C$160,C800)</f>
        <v>0</v>
      </c>
      <c r="E800" s="26">
        <f t="shared" ca="1" si="34"/>
        <v>0</v>
      </c>
      <c r="F800" s="26">
        <f ca="1">IF(D800=0,0,SUM($E$713:E800))</f>
        <v>0</v>
      </c>
    </row>
    <row r="801" spans="2:6" hidden="1">
      <c r="B801" s="113">
        <v>88</v>
      </c>
      <c r="C801" s="139" t="str">
        <f ca="1">IF(ISERROR(OFFSET('HARGA SATUAN'!$C$6,MATCH(B801,'HARGA SATUAN'!$N$7:$N$1492,0),0)),"",OFFSET('HARGA SATUAN'!$C$6,MATCH(B801,'HARGA SATUAN'!$N$7:$N$1492,0),0))</f>
        <v>Metaclad;Couple;20kV;2000A;25kA - GI</v>
      </c>
      <c r="D801" s="139">
        <f ca="1">SUMIFS(RAB!$F$14:$F$160,RAB!$C$14:$C$160,C801)</f>
        <v>0</v>
      </c>
      <c r="E801" s="26">
        <f t="shared" ca="1" si="34"/>
        <v>0</v>
      </c>
      <c r="F801" s="26">
        <f ca="1">IF(D801=0,0,SUM($E$713:E801))</f>
        <v>0</v>
      </c>
    </row>
    <row r="802" spans="2:6" hidden="1">
      <c r="B802" s="113">
        <v>89</v>
      </c>
      <c r="C802" s="139" t="str">
        <f ca="1">IF(ISERROR(OFFSET('HARGA SATUAN'!$C$6,MATCH(B802,'HARGA SATUAN'!$N$7:$N$1492,0),0)),"",OFFSET('HARGA SATUAN'!$C$6,MATCH(B802,'HARGA SATUAN'!$N$7:$N$1492,0),0))</f>
        <v>Trafo 1 Fasa CSP 50 kVA</v>
      </c>
      <c r="D802" s="139">
        <f ca="1">SUMIFS(RAB!$F$14:$F$160,RAB!$C$14:$C$160,C802)</f>
        <v>0</v>
      </c>
      <c r="E802" s="26">
        <f t="shared" ca="1" si="34"/>
        <v>0</v>
      </c>
      <c r="F802" s="26">
        <f ca="1">IF(D802=0,0,SUM($E$713:E802))</f>
        <v>0</v>
      </c>
    </row>
    <row r="803" spans="2:6" hidden="1">
      <c r="B803" s="113">
        <v>90</v>
      </c>
      <c r="C803" s="139" t="str">
        <f ca="1">IF(ISERROR(OFFSET('HARGA SATUAN'!$C$6,MATCH(B803,'HARGA SATUAN'!$N$7:$N$1492,0),0)),"",OFFSET('HARGA SATUAN'!$C$6,MATCH(B803,'HARGA SATUAN'!$N$7:$N$1492,0),0))</f>
        <v>Trafo 3 phasa 50 kVA YNyn0</v>
      </c>
      <c r="D803" s="139">
        <f ca="1">SUMIFS(RAB!$F$14:$F$160,RAB!$C$14:$C$160,C803)</f>
        <v>0</v>
      </c>
      <c r="E803" s="26">
        <f t="shared" ca="1" si="34"/>
        <v>0</v>
      </c>
      <c r="F803" s="26">
        <f ca="1">IF(D803=0,0,SUM($E$713:E803))</f>
        <v>0</v>
      </c>
    </row>
    <row r="804" spans="2:6" hidden="1">
      <c r="B804" s="113">
        <v>91</v>
      </c>
      <c r="C804" s="139" t="str">
        <f ca="1">IF(ISERROR(OFFSET('HARGA SATUAN'!$C$6,MATCH(B804,'HARGA SATUAN'!$N$7:$N$1492,0),0)),"",OFFSET('HARGA SATUAN'!$C$6,MATCH(B804,'HARGA SATUAN'!$N$7:$N$1492,0),0))</f>
        <v>Trafo 3 phasa 100 kVA YNyn0</v>
      </c>
      <c r="D804" s="139">
        <f ca="1">SUMIFS(RAB!$F$14:$F$160,RAB!$C$14:$C$160,C804)</f>
        <v>1</v>
      </c>
      <c r="E804" s="26">
        <f t="shared" ca="1" si="34"/>
        <v>1</v>
      </c>
      <c r="F804" s="26">
        <f ca="1">IF(D804=0,0,SUM($E$713:E804))</f>
        <v>3</v>
      </c>
    </row>
    <row r="805" spans="2:6" hidden="1">
      <c r="B805" s="113">
        <v>92</v>
      </c>
      <c r="C805" s="139" t="str">
        <f ca="1">IF(ISERROR(OFFSET('HARGA SATUAN'!$C$6,MATCH(B805,'HARGA SATUAN'!$N$7:$N$1492,0),0)),"",OFFSET('HARGA SATUAN'!$C$6,MATCH(B805,'HARGA SATUAN'!$N$7:$N$1492,0),0))</f>
        <v>Trafo 3 phasa 160 kVA YNyn0</v>
      </c>
      <c r="D805" s="139">
        <f ca="1">SUMIFS(RAB!$F$14:$F$160,RAB!$C$14:$C$160,C805)</f>
        <v>0</v>
      </c>
      <c r="E805" s="26">
        <f t="shared" ca="1" si="34"/>
        <v>0</v>
      </c>
      <c r="F805" s="26">
        <f ca="1">IF(D805=0,0,SUM($E$713:E805))</f>
        <v>0</v>
      </c>
    </row>
    <row r="806" spans="2:6" hidden="1">
      <c r="B806" s="113">
        <v>93</v>
      </c>
      <c r="C806" s="139" t="str">
        <f ca="1">IF(ISERROR(OFFSET('HARGA SATUAN'!$C$6,MATCH(B806,'HARGA SATUAN'!$N$7:$N$1492,0),0)),"",OFFSET('HARGA SATUAN'!$C$6,MATCH(B806,'HARGA SATUAN'!$N$7:$N$1492,0),0))</f>
        <v>Trafo 3 phasa 50 kVA Yzn5</v>
      </c>
      <c r="D806" s="139">
        <f ca="1">SUMIFS(RAB!$F$14:$F$160,RAB!$C$14:$C$160,C806)</f>
        <v>0</v>
      </c>
      <c r="E806" s="26">
        <f t="shared" ca="1" si="34"/>
        <v>0</v>
      </c>
      <c r="F806" s="26">
        <f ca="1">IF(D806=0,0,SUM($E$713:E806))</f>
        <v>0</v>
      </c>
    </row>
    <row r="807" spans="2:6" hidden="1">
      <c r="B807" s="113">
        <v>94</v>
      </c>
      <c r="C807" s="139" t="str">
        <f ca="1">IF(ISERROR(OFFSET('HARGA SATUAN'!$C$6,MATCH(B807,'HARGA SATUAN'!$N$7:$N$1492,0),0)),"",OFFSET('HARGA SATUAN'!$C$6,MATCH(B807,'HARGA SATUAN'!$N$7:$N$1492,0),0))</f>
        <v>Trafo 3 phasa 100 kVA Yzn5</v>
      </c>
      <c r="D807" s="139">
        <f ca="1">SUMIFS(RAB!$F$14:$F$160,RAB!$C$14:$C$160,C807)</f>
        <v>0</v>
      </c>
      <c r="E807" s="26">
        <f t="shared" ca="1" si="34"/>
        <v>0</v>
      </c>
      <c r="F807" s="26">
        <f ca="1">IF(D807=0,0,SUM($E$713:E807))</f>
        <v>0</v>
      </c>
    </row>
    <row r="808" spans="2:6" hidden="1">
      <c r="B808" s="113">
        <v>95</v>
      </c>
      <c r="C808" s="139" t="str">
        <f ca="1">IF(ISERROR(OFFSET('HARGA SATUAN'!$C$6,MATCH(B808,'HARGA SATUAN'!$N$7:$N$1492,0),0)),"",OFFSET('HARGA SATUAN'!$C$6,MATCH(B808,'HARGA SATUAN'!$N$7:$N$1492,0),0))</f>
        <v>Trafo 3 phasa 160 kVA Yzn5</v>
      </c>
      <c r="D808" s="139">
        <f ca="1">SUMIFS(RAB!$F$14:$F$160,RAB!$C$14:$C$160,C808)</f>
        <v>0</v>
      </c>
      <c r="E808" s="26">
        <f t="shared" ca="1" si="34"/>
        <v>0</v>
      </c>
      <c r="F808" s="26">
        <f ca="1">IF(D808=0,0,SUM($E$713:E808))</f>
        <v>0</v>
      </c>
    </row>
    <row r="809" spans="2:6" hidden="1">
      <c r="B809" s="113">
        <v>96</v>
      </c>
      <c r="C809" s="139" t="str">
        <f ca="1">IF(ISERROR(OFFSET('HARGA SATUAN'!$C$6,MATCH(B809,'HARGA SATUAN'!$N$7:$N$1492,0),0)),"",OFFSET('HARGA SATUAN'!$C$6,MATCH(B809,'HARGA SATUAN'!$N$7:$N$1492,0),0))</f>
        <v>Trafo 3 phasa 200 kVA Dyn5</v>
      </c>
      <c r="D809" s="139">
        <f ca="1">SUMIFS(RAB!$F$14:$F$160,RAB!$C$14:$C$160,C809)</f>
        <v>0</v>
      </c>
      <c r="E809" s="26">
        <f t="shared" ca="1" si="34"/>
        <v>0</v>
      </c>
      <c r="F809" s="26">
        <f ca="1">IF(D809=0,0,SUM($E$713:E809))</f>
        <v>0</v>
      </c>
    </row>
    <row r="810" spans="2:6" hidden="1">
      <c r="B810" s="113">
        <v>97</v>
      </c>
      <c r="C810" s="139" t="str">
        <f ca="1">IF(ISERROR(OFFSET('HARGA SATUAN'!$C$6,MATCH(B810,'HARGA SATUAN'!$N$7:$N$1492,0),0)),"",OFFSET('HARGA SATUAN'!$C$6,MATCH(B810,'HARGA SATUAN'!$N$7:$N$1492,0),0))</f>
        <v>Trafo 3 phasa 250 kVA DYn5</v>
      </c>
      <c r="D810" s="139">
        <f ca="1">SUMIFS(RAB!$F$14:$F$160,RAB!$C$14:$C$160,C810)</f>
        <v>0</v>
      </c>
      <c r="E810" s="26">
        <f t="shared" ca="1" si="34"/>
        <v>0</v>
      </c>
      <c r="F810" s="26">
        <f ca="1">IF(D810=0,0,SUM($E$713:E810))</f>
        <v>0</v>
      </c>
    </row>
    <row r="811" spans="2:6" hidden="1">
      <c r="B811" s="113">
        <v>98</v>
      </c>
      <c r="C811" s="139" t="str">
        <f ca="1">IF(ISERROR(OFFSET('HARGA SATUAN'!$C$6,MATCH(B811,'HARGA SATUAN'!$N$7:$N$1492,0),0)),"",OFFSET('HARGA SATUAN'!$C$6,MATCH(B811,'HARGA SATUAN'!$N$7:$N$1492,0),0))</f>
        <v>Trafo 3 phasa 400 kVA DYn5 OD</v>
      </c>
      <c r="D811" s="139">
        <f ca="1">SUMIFS(RAB!$F$14:$F$160,RAB!$C$14:$C$160,C811)</f>
        <v>0</v>
      </c>
      <c r="E811" s="26">
        <f t="shared" ca="1" si="34"/>
        <v>0</v>
      </c>
      <c r="F811" s="26">
        <f ca="1">IF(D811=0,0,SUM($E$713:E811))</f>
        <v>0</v>
      </c>
    </row>
    <row r="812" spans="2:6" hidden="1">
      <c r="B812" s="113">
        <v>99</v>
      </c>
      <c r="C812" s="139" t="str">
        <f ca="1">IF(ISERROR(OFFSET('HARGA SATUAN'!$C$6,MATCH(B812,'HARGA SATUAN'!$N$7:$N$1492,0),0)),"",OFFSET('HARGA SATUAN'!$C$6,MATCH(B812,'HARGA SATUAN'!$N$7:$N$1492,0),0))</f>
        <v>LVCB 2 Jurusan 250 A MCCB</v>
      </c>
      <c r="D812" s="139">
        <f ca="1">SUMIFS(RAB!$F$14:$F$160,RAB!$C$14:$C$160,C812)</f>
        <v>0</v>
      </c>
      <c r="E812" s="26">
        <f t="shared" ca="1" si="34"/>
        <v>0</v>
      </c>
      <c r="F812" s="26">
        <f ca="1">IF(D812=0,0,SUM($E$713:E812))</f>
        <v>0</v>
      </c>
    </row>
    <row r="813" spans="2:6" hidden="1">
      <c r="B813" s="113">
        <v>100</v>
      </c>
      <c r="C813" s="139" t="str">
        <f ca="1">IF(ISERROR(OFFSET('HARGA SATUAN'!$C$6,MATCH(B813,'HARGA SATUAN'!$N$7:$N$1492,0),0)),"",OFFSET('HARGA SATUAN'!$C$6,MATCH(B813,'HARGA SATUAN'!$N$7:$N$1492,0),0))</f>
        <v>LVCB 2 Jurusan 250 A LBS</v>
      </c>
      <c r="D813" s="139">
        <f ca="1">SUMIFS(RAB!$F$14:$F$160,RAB!$C$14:$C$160,C813)</f>
        <v>0</v>
      </c>
      <c r="E813" s="26">
        <f t="shared" ca="1" si="34"/>
        <v>0</v>
      </c>
      <c r="F813" s="26">
        <f ca="1">IF(D813=0,0,SUM($E$713:E813))</f>
        <v>0</v>
      </c>
    </row>
    <row r="814" spans="2:6" hidden="1">
      <c r="B814" s="113">
        <v>101</v>
      </c>
      <c r="C814" s="139" t="str">
        <f ca="1">IF(ISERROR(OFFSET('HARGA SATUAN'!$C$6,MATCH(B814,'HARGA SATUAN'!$N$7:$N$1492,0),0)),"",OFFSET('HARGA SATUAN'!$C$6,MATCH(B814,'HARGA SATUAN'!$N$7:$N$1492,0),0))</f>
        <v>LVCB 2 Jurusan 400 A LBS</v>
      </c>
      <c r="D814" s="139">
        <f ca="1">SUMIFS(RAB!$F$14:$F$160,RAB!$C$14:$C$160,C814)</f>
        <v>0</v>
      </c>
      <c r="E814" s="26">
        <f t="shared" ca="1" si="34"/>
        <v>0</v>
      </c>
      <c r="F814" s="26">
        <f ca="1">IF(D814=0,0,SUM($E$713:E814))</f>
        <v>0</v>
      </c>
    </row>
    <row r="815" spans="2:6" hidden="1">
      <c r="B815" s="113">
        <v>102</v>
      </c>
      <c r="C815" s="139" t="str">
        <f ca="1">IF(ISERROR(OFFSET('HARGA SATUAN'!$C$6,MATCH(B815,'HARGA SATUAN'!$N$7:$N$1492,0),0)),"",OFFSET('HARGA SATUAN'!$C$6,MATCH(B815,'HARGA SATUAN'!$N$7:$N$1492,0),0))</f>
        <v>LVCB 4 Jurusan 400 A LBS</v>
      </c>
      <c r="D815" s="139">
        <f ca="1">SUMIFS(RAB!$F$14:$F$160,RAB!$C$14:$C$160,C815)</f>
        <v>0</v>
      </c>
      <c r="E815" s="26">
        <f t="shared" ca="1" si="34"/>
        <v>0</v>
      </c>
      <c r="F815" s="26">
        <f ca="1">IF(D815=0,0,SUM($E$713:E815))</f>
        <v>0</v>
      </c>
    </row>
    <row r="816" spans="2:6" hidden="1">
      <c r="B816" s="113">
        <v>103</v>
      </c>
      <c r="C816" s="139" t="str">
        <f ca="1">IF(ISERROR(OFFSET('HARGA SATUAN'!$C$6,MATCH(B816,'HARGA SATUAN'!$N$7:$N$1492,0),0)),"",OFFSET('HARGA SATUAN'!$C$6,MATCH(B816,'HARGA SATUAN'!$N$7:$N$1492,0),0))</f>
        <v>LVCB 4 Jurusan 630 A LBS</v>
      </c>
      <c r="D816" s="139">
        <f ca="1">SUMIFS(RAB!$F$14:$F$160,RAB!$C$14:$C$160,C816)</f>
        <v>0</v>
      </c>
      <c r="E816" s="26">
        <f t="shared" ca="1" si="34"/>
        <v>0</v>
      </c>
      <c r="F816" s="26">
        <f ca="1">IF(D816=0,0,SUM($E$713:E816))</f>
        <v>0</v>
      </c>
    </row>
    <row r="817" spans="2:6" hidden="1">
      <c r="B817" s="113">
        <v>104</v>
      </c>
      <c r="C817" s="139" t="str">
        <f ca="1">IF(ISERROR(OFFSET('HARGA SATUAN'!$C$6,MATCH(B817,'HARGA SATUAN'!$N$7:$N$1492,0),0)),"",OFFSET('HARGA SATUAN'!$C$6,MATCH(B817,'HARGA SATUAN'!$N$7:$N$1492,0),0))</f>
        <v>FCO Polymer</v>
      </c>
      <c r="D817" s="139">
        <f ca="1">SUMIFS(RAB!$F$14:$F$160,RAB!$C$14:$C$160,C817)</f>
        <v>3</v>
      </c>
      <c r="E817" s="26">
        <f t="shared" ca="1" si="34"/>
        <v>1</v>
      </c>
      <c r="F817" s="26">
        <f ca="1">IF(D817=0,0,SUM($E$713:E817))</f>
        <v>4</v>
      </c>
    </row>
    <row r="818" spans="2:6" hidden="1">
      <c r="B818" s="113">
        <v>105</v>
      </c>
      <c r="C818" s="139" t="str">
        <f ca="1">IF(ISERROR(OFFSET('HARGA SATUAN'!$C$6,MATCH(B818,'HARGA SATUAN'!$N$7:$N$1492,0),0)),"",OFFSET('HARGA SATUAN'!$C$6,MATCH(B818,'HARGA SATUAN'!$N$7:$N$1492,0),0))</f>
        <v>Load Break Switch</v>
      </c>
      <c r="D818" s="139">
        <f ca="1">SUMIFS(RAB!$F$14:$F$160,RAB!$C$14:$C$160,C818)</f>
        <v>0</v>
      </c>
      <c r="E818" s="26">
        <f t="shared" ca="1" si="34"/>
        <v>0</v>
      </c>
      <c r="F818" s="26">
        <f ca="1">IF(D818=0,0,SUM($E$713:E818))</f>
        <v>0</v>
      </c>
    </row>
    <row r="819" spans="2:6" hidden="1">
      <c r="B819" s="113">
        <v>106</v>
      </c>
      <c r="C819" s="139" t="str">
        <f ca="1">IF(ISERROR(OFFSET('HARGA SATUAN'!$C$6,MATCH(B819,'HARGA SATUAN'!$N$7:$N$1492,0),0)),"",OFFSET('HARGA SATUAN'!$C$6,MATCH(B819,'HARGA SATUAN'!$N$7:$N$1492,0),0))</f>
        <v>Recloser</v>
      </c>
      <c r="D819" s="139">
        <f ca="1">SUMIFS(RAB!$F$14:$F$160,RAB!$C$14:$C$160,C819)</f>
        <v>0</v>
      </c>
      <c r="E819" s="26">
        <f t="shared" ca="1" si="34"/>
        <v>0</v>
      </c>
      <c r="F819" s="26">
        <f ca="1">IF(D819=0,0,SUM($E$713:E819))</f>
        <v>0</v>
      </c>
    </row>
    <row r="820" spans="2:6" hidden="1">
      <c r="B820" s="113">
        <v>107</v>
      </c>
      <c r="C820" s="139" t="str">
        <f ca="1">IF(ISERROR(OFFSET('HARGA SATUAN'!$C$6,MATCH(B820,'HARGA SATUAN'!$N$7:$N$1492,0),0)),"",OFFSET('HARGA SATUAN'!$C$6,MATCH(B820,'HARGA SATUAN'!$N$7:$N$1492,0),0))</f>
        <v>Disconnecting Switch 20 KV - 630 A Porcelein</v>
      </c>
      <c r="D820" s="139">
        <f ca="1">SUMIFS(RAB!$F$14:$F$160,RAB!$C$14:$C$160,C820)</f>
        <v>0</v>
      </c>
      <c r="E820" s="26">
        <f t="shared" ca="1" si="34"/>
        <v>0</v>
      </c>
      <c r="F820" s="26">
        <f ca="1">IF(D820=0,0,SUM($E$713:E820))</f>
        <v>0</v>
      </c>
    </row>
    <row r="821" spans="2:6" hidden="1">
      <c r="B821" s="113">
        <v>108</v>
      </c>
      <c r="C821" s="139" t="str">
        <f ca="1">IF(ISERROR(OFFSET('HARGA SATUAN'!$C$6,MATCH(B821,'HARGA SATUAN'!$N$7:$N$1492,0),0)),"",OFFSET('HARGA SATUAN'!$C$6,MATCH(B821,'HARGA SATUAN'!$N$7:$N$1492,0),0))</f>
        <v>Disconnecting Switch 20 KV - 630 A Polymer</v>
      </c>
      <c r="D821" s="139">
        <f ca="1">SUMIFS(RAB!$F$14:$F$160,RAB!$C$14:$C$160,C821)</f>
        <v>0</v>
      </c>
      <c r="E821" s="26">
        <f t="shared" ca="1" si="34"/>
        <v>0</v>
      </c>
      <c r="F821" s="26">
        <f ca="1">IF(D821=0,0,SUM($E$713:E821))</f>
        <v>0</v>
      </c>
    </row>
    <row r="822" spans="2:6" hidden="1">
      <c r="B822" s="113">
        <v>109</v>
      </c>
      <c r="C822" s="139" t="str">
        <f ca="1">IF(ISERROR(OFFSET('HARGA SATUAN'!$C$6,MATCH(B822,'HARGA SATUAN'!$N$7:$N$1492,0),0)),"",OFFSET('HARGA SATUAN'!$C$6,MATCH(B822,'HARGA SATUAN'!$N$7:$N$1492,0),0))</f>
        <v>Lightning Arester (Polymer) 21 KV, 10 KA</v>
      </c>
      <c r="D822" s="139">
        <f ca="1">SUMIFS(RAB!$F$14:$F$160,RAB!$C$14:$C$160,C822)</f>
        <v>3</v>
      </c>
      <c r="E822" s="26">
        <f t="shared" ca="1" si="34"/>
        <v>1</v>
      </c>
      <c r="F822" s="26">
        <f ca="1">IF(D822=0,0,SUM($E$713:E822))</f>
        <v>5</v>
      </c>
    </row>
    <row r="823" spans="2:6" hidden="1">
      <c r="B823" s="113">
        <v>110</v>
      </c>
      <c r="C823" s="139" t="str">
        <f ca="1">IF(ISERROR(OFFSET('HARGA SATUAN'!$C$6,MATCH(B823,'HARGA SATUAN'!$N$7:$N$1492,0),0)),"",OFFSET('HARGA SATUAN'!$C$6,MATCH(B823,'HARGA SATUAN'!$N$7:$N$1492,0),0))</f>
        <v>Lightning Arester (Polymer) 24 KV, 10 KA</v>
      </c>
      <c r="D823" s="139">
        <f ca="1">SUMIFS(RAB!$F$14:$F$160,RAB!$C$14:$C$160,C823)</f>
        <v>0</v>
      </c>
      <c r="E823" s="26">
        <f t="shared" ca="1" si="34"/>
        <v>0</v>
      </c>
      <c r="F823" s="26">
        <f ca="1">IF(D823=0,0,SUM($E$713:E823))</f>
        <v>0</v>
      </c>
    </row>
    <row r="824" spans="2:6" hidden="1">
      <c r="B824" s="113">
        <v>111</v>
      </c>
      <c r="C824" s="139" t="str">
        <f ca="1">IF(ISERROR(OFFSET('HARGA SATUAN'!$C$6,MATCH(B824,'HARGA SATUAN'!$N$7:$N$1492,0),0)),"",OFFSET('HARGA SATUAN'!$C$6,MATCH(B824,'HARGA SATUAN'!$N$7:$N$1492,0),0))</f>
        <v>Isolator Tumpu ( Pin Post ) 20 KV Porcelein</v>
      </c>
      <c r="D824" s="139">
        <f ca="1">SUMIFS(RAB!$F$14:$F$160,RAB!$C$14:$C$160,C824)</f>
        <v>3</v>
      </c>
      <c r="E824" s="26">
        <f t="shared" ca="1" si="34"/>
        <v>1</v>
      </c>
      <c r="F824" s="26">
        <f ca="1">IF(D824=0,0,SUM($E$713:E824))</f>
        <v>6</v>
      </c>
    </row>
    <row r="825" spans="2:6" hidden="1">
      <c r="B825" s="113">
        <v>112</v>
      </c>
      <c r="C825" s="139" t="str">
        <f ca="1">IF(ISERROR(OFFSET('HARGA SATUAN'!$C$6,MATCH(B825,'HARGA SATUAN'!$N$7:$N$1492,0),0)),"",OFFSET('HARGA SATUAN'!$C$6,MATCH(B825,'HARGA SATUAN'!$N$7:$N$1492,0),0))</f>
        <v>Isolator Tumpu ( Line Post ) 20 KV Polymer</v>
      </c>
      <c r="D825" s="139">
        <f ca="1">SUMIFS(RAB!$F$14:$F$160,RAB!$C$14:$C$160,C825)</f>
        <v>0</v>
      </c>
      <c r="E825" s="26">
        <f t="shared" ca="1" si="34"/>
        <v>0</v>
      </c>
      <c r="F825" s="26">
        <f ca="1">IF(D825=0,0,SUM($E$713:E825))</f>
        <v>0</v>
      </c>
    </row>
    <row r="826" spans="2:6" hidden="1">
      <c r="B826" s="113">
        <v>113</v>
      </c>
      <c r="C826" s="139" t="str">
        <f ca="1">IF(ISERROR(OFFSET('HARGA SATUAN'!$C$6,MATCH(B826,'HARGA SATUAN'!$N$7:$N$1492,0),0)),"",OFFSET('HARGA SATUAN'!$C$6,MATCH(B826,'HARGA SATUAN'!$N$7:$N$1492,0),0))</f>
        <v>Isolator Tarik ( Strainkap Porcelain ) 20 KV</v>
      </c>
      <c r="D826" s="139">
        <f ca="1">SUMIFS(RAB!$F$14:$F$160,RAB!$C$14:$C$160,C826)</f>
        <v>0</v>
      </c>
      <c r="E826" s="26">
        <f t="shared" ca="1" si="34"/>
        <v>0</v>
      </c>
      <c r="F826" s="26">
        <f ca="1">IF(D826=0,0,SUM($E$713:E826))</f>
        <v>0</v>
      </c>
    </row>
    <row r="827" spans="2:6" hidden="1">
      <c r="B827" s="113">
        <v>114</v>
      </c>
      <c r="C827" s="139" t="str">
        <f ca="1">IF(ISERROR(OFFSET('HARGA SATUAN'!$C$6,MATCH(B827,'HARGA SATUAN'!$N$7:$N$1492,0),0)),"",OFFSET('HARGA SATUAN'!$C$6,MATCH(B827,'HARGA SATUAN'!$N$7:$N$1492,0),0))</f>
        <v>Isolator Tarik ( Suspension Polymer ) 20 KV</v>
      </c>
      <c r="D827" s="139">
        <f ca="1">SUMIFS(RAB!$F$14:$F$160,RAB!$C$14:$C$160,C827)</f>
        <v>6</v>
      </c>
      <c r="E827" s="26">
        <f t="shared" ca="1" si="34"/>
        <v>1</v>
      </c>
      <c r="F827" s="26">
        <f ca="1">IF(D827=0,0,SUM($E$713:E827))</f>
        <v>7</v>
      </c>
    </row>
    <row r="828" spans="2:6" hidden="1">
      <c r="B828" s="113">
        <v>115</v>
      </c>
      <c r="C828" s="139" t="str">
        <f ca="1">IF(ISERROR(OFFSET('HARGA SATUAN'!$C$6,MATCH(B828,'HARGA SATUAN'!$N$7:$N$1492,0),0)),"",OFFSET('HARGA SATUAN'!$C$6,MATCH(B828,'HARGA SATUAN'!$N$7:$N$1492,0),0))</f>
        <v>AAAC 70 mm²</v>
      </c>
      <c r="D828" s="139">
        <f ca="1">SUMIFS(RAB!$F$14:$F$160,RAB!$C$14:$C$160,C828)</f>
        <v>229</v>
      </c>
      <c r="E828" s="26">
        <f t="shared" ca="1" si="34"/>
        <v>1</v>
      </c>
      <c r="F828" s="26">
        <f ca="1">IF(D828=0,0,SUM($E$713:E828))</f>
        <v>8</v>
      </c>
    </row>
    <row r="829" spans="2:6" hidden="1">
      <c r="B829" s="113">
        <v>116</v>
      </c>
      <c r="C829" s="139" t="str">
        <f ca="1">IF(ISERROR(OFFSET('HARGA SATUAN'!$C$6,MATCH(B829,'HARGA SATUAN'!$N$7:$N$1492,0),0)),"",OFFSET('HARGA SATUAN'!$C$6,MATCH(B829,'HARGA SATUAN'!$N$7:$N$1492,0),0))</f>
        <v>AAAC 150 mm²</v>
      </c>
      <c r="D829" s="139">
        <f ca="1">SUMIFS(RAB!$F$14:$F$160,RAB!$C$14:$C$160,C829)</f>
        <v>0</v>
      </c>
      <c r="E829" s="26">
        <f t="shared" ca="1" si="34"/>
        <v>0</v>
      </c>
      <c r="F829" s="26">
        <f ca="1">IF(D829=0,0,SUM($E$713:E829))</f>
        <v>0</v>
      </c>
    </row>
    <row r="830" spans="2:6" hidden="1">
      <c r="B830" s="113">
        <v>117</v>
      </c>
      <c r="C830" s="139" t="str">
        <f ca="1">IF(ISERROR(OFFSET('HARGA SATUAN'!$C$6,MATCH(B830,'HARGA SATUAN'!$N$7:$N$1492,0),0)),"",OFFSET('HARGA SATUAN'!$C$6,MATCH(B830,'HARGA SATUAN'!$N$7:$N$1492,0),0))</f>
        <v>AAAC 240 mm²</v>
      </c>
      <c r="D830" s="139">
        <f ca="1">SUMIFS(RAB!$F$14:$F$160,RAB!$C$14:$C$160,C830)</f>
        <v>0</v>
      </c>
      <c r="E830" s="26">
        <f t="shared" ca="1" si="34"/>
        <v>0</v>
      </c>
      <c r="F830" s="26">
        <f ca="1">IF(D830=0,0,SUM($E$713:E830))</f>
        <v>0</v>
      </c>
    </row>
    <row r="831" spans="2:6" hidden="1">
      <c r="B831" s="113">
        <v>118</v>
      </c>
      <c r="C831" s="139" t="str">
        <f ca="1">IF(ISERROR(OFFSET('HARGA SATUAN'!$C$6,MATCH(B831,'HARGA SATUAN'!$N$7:$N$1492,0),0)),"",OFFSET('HARGA SATUAN'!$C$6,MATCH(B831,'HARGA SATUAN'!$N$7:$N$1492,0),0))</f>
        <v>AAAC/S 70 mm²</v>
      </c>
      <c r="D831" s="139">
        <f ca="1">SUMIFS(RAB!$F$14:$F$160,RAB!$C$14:$C$160,C831)</f>
        <v>0</v>
      </c>
      <c r="E831" s="26">
        <f t="shared" ca="1" si="34"/>
        <v>0</v>
      </c>
      <c r="F831" s="26">
        <f ca="1">IF(D831=0,0,SUM($E$713:E831))</f>
        <v>0</v>
      </c>
    </row>
    <row r="832" spans="2:6" hidden="1">
      <c r="B832" s="113">
        <v>119</v>
      </c>
      <c r="C832" s="139" t="str">
        <f ca="1">IF(ISERROR(OFFSET('HARGA SATUAN'!$C$6,MATCH(B832,'HARGA SATUAN'!$N$7:$N$1492,0),0)),"",OFFSET('HARGA SATUAN'!$C$6,MATCH(B832,'HARGA SATUAN'!$N$7:$N$1492,0),0))</f>
        <v>AAAC/S 150 mm²</v>
      </c>
      <c r="D832" s="139">
        <f ca="1">SUMIFS(RAB!$F$14:$F$160,RAB!$C$14:$C$160,C832)</f>
        <v>0</v>
      </c>
      <c r="E832" s="26">
        <f t="shared" ca="1" si="34"/>
        <v>0</v>
      </c>
      <c r="F832" s="26">
        <f ca="1">IF(D832=0,0,SUM($E$713:E832))</f>
        <v>0</v>
      </c>
    </row>
    <row r="833" spans="2:6" hidden="1">
      <c r="B833" s="113">
        <v>120</v>
      </c>
      <c r="C833" s="139" t="str">
        <f ca="1">IF(ISERROR(OFFSET('HARGA SATUAN'!$C$6,MATCH(B833,'HARGA SATUAN'!$N$7:$N$1492,0),0)),"",OFFSET('HARGA SATUAN'!$C$6,MATCH(B833,'HARGA SATUAN'!$N$7:$N$1492,0),0))</f>
        <v>AAAC/S 240 mm²</v>
      </c>
      <c r="D833" s="139">
        <f ca="1">SUMIFS(RAB!$F$14:$F$160,RAB!$C$14:$C$160,C833)</f>
        <v>0</v>
      </c>
      <c r="E833" s="26">
        <f t="shared" ca="1" si="34"/>
        <v>0</v>
      </c>
      <c r="F833" s="26">
        <f ca="1">IF(D833=0,0,SUM($E$713:E833))</f>
        <v>0</v>
      </c>
    </row>
    <row r="834" spans="2:6" hidden="1">
      <c r="B834" s="113">
        <v>121</v>
      </c>
      <c r="C834" s="139" t="str">
        <f ca="1">IF(ISERROR(OFFSET('HARGA SATUAN'!$C$6,MATCH(B834,'HARGA SATUAN'!$N$7:$N$1492,0),0)),"",OFFSET('HARGA SATUAN'!$C$6,MATCH(B834,'HARGA SATUAN'!$N$7:$N$1492,0),0))</f>
        <v>NFA2X-T 2 x 70 + N 70 mm²</v>
      </c>
      <c r="D834" s="139">
        <f ca="1">SUMIFS(RAB!$F$14:$F$160,RAB!$C$14:$C$160,C834)</f>
        <v>0</v>
      </c>
      <c r="E834" s="26">
        <f t="shared" ca="1" si="34"/>
        <v>0</v>
      </c>
      <c r="F834" s="26">
        <f ca="1">IF(D834=0,0,SUM($E$713:E834))</f>
        <v>0</v>
      </c>
    </row>
    <row r="835" spans="2:6" hidden="1">
      <c r="B835" s="113">
        <v>122</v>
      </c>
      <c r="C835" s="139" t="str">
        <f ca="1">IF(ISERROR(OFFSET('HARGA SATUAN'!$C$6,MATCH(B835,'HARGA SATUAN'!$N$7:$N$1492,0),0)),"",OFFSET('HARGA SATUAN'!$C$6,MATCH(B835,'HARGA SATUAN'!$N$7:$N$1492,0),0))</f>
        <v>NFA2X-T 3x35+1x35</v>
      </c>
      <c r="D835" s="139">
        <f ca="1">SUMIFS(RAB!$F$14:$F$160,RAB!$C$14:$C$160,C835)</f>
        <v>0</v>
      </c>
      <c r="E835" s="26">
        <f t="shared" ca="1" si="34"/>
        <v>0</v>
      </c>
      <c r="F835" s="26">
        <f ca="1">IF(D835=0,0,SUM($E$713:E835))</f>
        <v>0</v>
      </c>
    </row>
    <row r="836" spans="2:6" hidden="1">
      <c r="B836" s="113">
        <v>123</v>
      </c>
      <c r="C836" s="139" t="str">
        <f ca="1">IF(ISERROR(OFFSET('HARGA SATUAN'!$C$6,MATCH(B836,'HARGA SATUAN'!$N$7:$N$1492,0),0)),"",OFFSET('HARGA SATUAN'!$C$6,MATCH(B836,'HARGA SATUAN'!$N$7:$N$1492,0),0))</f>
        <v>NFA2X-T 3x70+1x70</v>
      </c>
      <c r="D836" s="139">
        <f ca="1">SUMIFS(RAB!$F$14:$F$160,RAB!$C$14:$C$160,C836)</f>
        <v>12</v>
      </c>
      <c r="E836" s="26">
        <f t="shared" ca="1" si="34"/>
        <v>1</v>
      </c>
      <c r="F836" s="26">
        <f ca="1">IF(D836=0,0,SUM($E$713:E836))</f>
        <v>9</v>
      </c>
    </row>
    <row r="837" spans="2:6" hidden="1">
      <c r="B837" s="113">
        <v>124</v>
      </c>
      <c r="C837" s="139" t="str">
        <f ca="1">IF(ISERROR(OFFSET('HARGA SATUAN'!$C$6,MATCH(B837,'HARGA SATUAN'!$N$7:$N$1492,0),0)),"",OFFSET('HARGA SATUAN'!$C$6,MATCH(B837,'HARGA SATUAN'!$N$7:$N$1492,0),0))</f>
        <v>NFA2X 2 x 10 mm²</v>
      </c>
      <c r="D837" s="139">
        <f ca="1">SUMIFS(RAB!$F$14:$F$160,RAB!$C$14:$C$160,C837)</f>
        <v>0</v>
      </c>
      <c r="E837" s="26">
        <f t="shared" ca="1" si="34"/>
        <v>0</v>
      </c>
      <c r="F837" s="26">
        <f ca="1">IF(D837=0,0,SUM($E$713:E837))</f>
        <v>0</v>
      </c>
    </row>
    <row r="838" spans="2:6" hidden="1">
      <c r="B838" s="113">
        <v>125</v>
      </c>
      <c r="C838" s="139" t="str">
        <f ca="1">IF(ISERROR(OFFSET('HARGA SATUAN'!$C$6,MATCH(B838,'HARGA SATUAN'!$N$7:$N$1492,0),0)),"",OFFSET('HARGA SATUAN'!$C$6,MATCH(B838,'HARGA SATUAN'!$N$7:$N$1492,0),0))</f>
        <v>NFA2X 2 x 16 mm²</v>
      </c>
      <c r="D838" s="139">
        <f ca="1">SUMIFS(RAB!$F$14:$F$160,RAB!$C$14:$C$160,C838)</f>
        <v>0</v>
      </c>
      <c r="E838" s="26">
        <f t="shared" ca="1" si="34"/>
        <v>0</v>
      </c>
      <c r="F838" s="26">
        <f ca="1">IF(D838=0,0,SUM($E$713:E838))</f>
        <v>0</v>
      </c>
    </row>
    <row r="839" spans="2:6" hidden="1">
      <c r="B839" s="113">
        <v>126</v>
      </c>
      <c r="C839" s="139" t="str">
        <f ca="1">IF(ISERROR(OFFSET('HARGA SATUAN'!$C$6,MATCH(B839,'HARGA SATUAN'!$N$7:$N$1492,0),0)),"",OFFSET('HARGA SATUAN'!$C$6,MATCH(B839,'HARGA SATUAN'!$N$7:$N$1492,0),0))</f>
        <v>NFA2X 4 x 16 mm²</v>
      </c>
      <c r="D839" s="139">
        <f ca="1">SUMIFS(RAB!$F$14:$F$160,RAB!$C$14:$C$160,C839)</f>
        <v>0</v>
      </c>
      <c r="E839" s="26">
        <f t="shared" ca="1" si="34"/>
        <v>0</v>
      </c>
      <c r="F839" s="26">
        <f ca="1">IF(D839=0,0,SUM($E$713:E839))</f>
        <v>0</v>
      </c>
    </row>
    <row r="840" spans="2:6" hidden="1">
      <c r="B840" s="113">
        <v>127</v>
      </c>
      <c r="C840" s="139" t="str">
        <f ca="1">IF(ISERROR(OFFSET('HARGA SATUAN'!$C$6,MATCH(B840,'HARGA SATUAN'!$N$7:$N$1492,0),0)),"",OFFSET('HARGA SATUAN'!$C$6,MATCH(B840,'HARGA SATUAN'!$N$7:$N$1492,0),0))</f>
        <v>NFA2X 4 x 70 mm²</v>
      </c>
      <c r="D840" s="139">
        <f ca="1">SUMIFS(RAB!$F$14:$F$160,RAB!$C$14:$C$160,C840)</f>
        <v>0</v>
      </c>
      <c r="E840" s="26">
        <f t="shared" ca="1" si="34"/>
        <v>0</v>
      </c>
      <c r="F840" s="26">
        <f ca="1">IF(D840=0,0,SUM($E$713:E840))</f>
        <v>0</v>
      </c>
    </row>
    <row r="841" spans="2:6" hidden="1">
      <c r="B841" s="113">
        <v>128</v>
      </c>
      <c r="C841" s="139" t="str">
        <f ca="1">IF(ISERROR(OFFSET('HARGA SATUAN'!$C$6,MATCH(B841,'HARGA SATUAN'!$N$7:$N$1492,0),0)),"",OFFSET('HARGA SATUAN'!$C$6,MATCH(B841,'HARGA SATUAN'!$N$7:$N$1492,0),0))</f>
        <v>Kabel NYY 1 x 70 mm²</v>
      </c>
      <c r="D841" s="139">
        <f ca="1">SUMIFS(RAB!$F$14:$F$160,RAB!$C$14:$C$160,C841)</f>
        <v>0</v>
      </c>
      <c r="E841" s="26">
        <f t="shared" ca="1" si="34"/>
        <v>0</v>
      </c>
      <c r="F841" s="26">
        <f ca="1">IF(D841=0,0,SUM($E$713:E841))</f>
        <v>0</v>
      </c>
    </row>
    <row r="842" spans="2:6" hidden="1">
      <c r="B842" s="113">
        <v>129</v>
      </c>
      <c r="C842" s="139" t="str">
        <f ca="1">IF(ISERROR(OFFSET('HARGA SATUAN'!$C$6,MATCH(B842,'HARGA SATUAN'!$N$7:$N$1492,0),0)),"",OFFSET('HARGA SATUAN'!$C$6,MATCH(B842,'HARGA SATUAN'!$N$7:$N$1492,0),0))</f>
        <v>Kabel NYY 1 x 95 mm²</v>
      </c>
      <c r="D842" s="139">
        <f ca="1">SUMIFS(RAB!$F$14:$F$160,RAB!$C$14:$C$160,C842)</f>
        <v>0</v>
      </c>
      <c r="E842" s="26">
        <f t="shared" ca="1" si="34"/>
        <v>0</v>
      </c>
      <c r="F842" s="26">
        <f ca="1">IF(D842=0,0,SUM($E$713:E842))</f>
        <v>0</v>
      </c>
    </row>
    <row r="843" spans="2:6" hidden="1">
      <c r="B843" s="113">
        <v>130</v>
      </c>
      <c r="C843" s="139" t="str">
        <f ca="1">IF(ISERROR(OFFSET('HARGA SATUAN'!$C$6,MATCH(B843,'HARGA SATUAN'!$N$7:$N$1492,0),0)),"",OFFSET('HARGA SATUAN'!$C$6,MATCH(B843,'HARGA SATUAN'!$N$7:$N$1492,0),0))</f>
        <v>Kabel NYY 1 x 150 mm²</v>
      </c>
      <c r="D843" s="139">
        <f ca="1">SUMIFS(RAB!$F$14:$F$160,RAB!$C$14:$C$160,C843)</f>
        <v>0</v>
      </c>
      <c r="E843" s="26">
        <f t="shared" ref="E843:E906" ca="1" si="35">IF(D843=0,0,1)</f>
        <v>0</v>
      </c>
      <c r="F843" s="26">
        <f ca="1">IF(D843=0,0,SUM($E$713:E843))</f>
        <v>0</v>
      </c>
    </row>
    <row r="844" spans="2:6" hidden="1">
      <c r="B844" s="113">
        <v>131</v>
      </c>
      <c r="C844" s="139" t="str">
        <f ca="1">IF(ISERROR(OFFSET('HARGA SATUAN'!$C$6,MATCH(B844,'HARGA SATUAN'!$N$7:$N$1492,0),0)),"",OFFSET('HARGA SATUAN'!$C$6,MATCH(B844,'HARGA SATUAN'!$N$7:$N$1492,0),0))</f>
        <v>Kabel NYY 1 x 240 mm²</v>
      </c>
      <c r="D844" s="139">
        <f ca="1">SUMIFS(RAB!$F$14:$F$160,RAB!$C$14:$C$160,C844)</f>
        <v>0</v>
      </c>
      <c r="E844" s="26">
        <f t="shared" ca="1" si="35"/>
        <v>0</v>
      </c>
      <c r="F844" s="26">
        <f ca="1">IF(D844=0,0,SUM($E$713:E844))</f>
        <v>0</v>
      </c>
    </row>
    <row r="845" spans="2:6" hidden="1">
      <c r="B845" s="113">
        <v>132</v>
      </c>
      <c r="C845" s="139" t="str">
        <f ca="1">IF(ISERROR(OFFSET('HARGA SATUAN'!$C$6,MATCH(B845,'HARGA SATUAN'!$N$7:$N$1492,0),0)),"",OFFSET('HARGA SATUAN'!$C$6,MATCH(B845,'HARGA SATUAN'!$N$7:$N$1492,0),0))</f>
        <v>Kabel NYY 4 x 70 mm²</v>
      </c>
      <c r="D845" s="139">
        <f ca="1">SUMIFS(RAB!$F$14:$F$160,RAB!$C$14:$C$160,C845)</f>
        <v>0</v>
      </c>
      <c r="E845" s="26">
        <f t="shared" ca="1" si="35"/>
        <v>0</v>
      </c>
      <c r="F845" s="26">
        <f ca="1">IF(D845=0,0,SUM($E$713:E845))</f>
        <v>0</v>
      </c>
    </row>
    <row r="846" spans="2:6" hidden="1">
      <c r="B846" s="113">
        <v>133</v>
      </c>
      <c r="C846" s="139" t="str">
        <f ca="1">IF(ISERROR(OFFSET('HARGA SATUAN'!$C$6,MATCH(B846,'HARGA SATUAN'!$N$7:$N$1492,0),0)),"",OFFSET('HARGA SATUAN'!$C$6,MATCH(B846,'HARGA SATUAN'!$N$7:$N$1492,0),0))</f>
        <v>Kabel NA2XSEYBY 20 KV, 3 x 150 mm²</v>
      </c>
      <c r="D846" s="139">
        <f ca="1">SUMIFS(RAB!$F$14:$F$160,RAB!$C$14:$C$160,C846)</f>
        <v>0</v>
      </c>
      <c r="E846" s="26">
        <f t="shared" ca="1" si="35"/>
        <v>0</v>
      </c>
      <c r="F846" s="26">
        <f ca="1">IF(D846=0,0,SUM($E$713:E846))</f>
        <v>0</v>
      </c>
    </row>
    <row r="847" spans="2:6" hidden="1">
      <c r="B847" s="113">
        <v>134</v>
      </c>
      <c r="C847" s="139" t="str">
        <f ca="1">IF(ISERROR(OFFSET('HARGA SATUAN'!$C$6,MATCH(B847,'HARGA SATUAN'!$N$7:$N$1492,0),0)),"",OFFSET('HARGA SATUAN'!$C$6,MATCH(B847,'HARGA SATUAN'!$N$7:$N$1492,0),0))</f>
        <v>Kabel NA2XSEYBY 20 KV, 3 x 240 mm²</v>
      </c>
      <c r="D847" s="139">
        <f ca="1">SUMIFS(RAB!$F$14:$F$160,RAB!$C$14:$C$160,C847)</f>
        <v>0</v>
      </c>
      <c r="E847" s="26">
        <f t="shared" ca="1" si="35"/>
        <v>0</v>
      </c>
      <c r="F847" s="26">
        <f ca="1">IF(D847=0,0,SUM($E$713:E847))</f>
        <v>0</v>
      </c>
    </row>
    <row r="848" spans="2:6" hidden="1">
      <c r="B848" s="113">
        <v>135</v>
      </c>
      <c r="C848" s="139" t="str">
        <f ca="1">IF(ISERROR(OFFSET('HARGA SATUAN'!$C$6,MATCH(B848,'HARGA SATUAN'!$N$7:$N$1492,0),0)),"",OFFSET('HARGA SATUAN'!$C$6,MATCH(B848,'HARGA SATUAN'!$N$7:$N$1492,0),0))</f>
        <v>Kabel NA2XSEYBY 20 KV, 3 x 300 mm²</v>
      </c>
      <c r="D848" s="139">
        <f ca="1">SUMIFS(RAB!$F$14:$F$160,RAB!$C$14:$C$160,C848)</f>
        <v>0</v>
      </c>
      <c r="E848" s="26">
        <f t="shared" ca="1" si="35"/>
        <v>0</v>
      </c>
      <c r="F848" s="26">
        <f ca="1">IF(D848=0,0,SUM($E$713:E848))</f>
        <v>0</v>
      </c>
    </row>
    <row r="849" spans="2:6" hidden="1">
      <c r="B849" s="113">
        <v>136</v>
      </c>
      <c r="C849" s="139" t="str">
        <f ca="1">IF(ISERROR(OFFSET('HARGA SATUAN'!$C$6,MATCH(B849,'HARGA SATUAN'!$N$7:$N$1492,0),0)),"",OFFSET('HARGA SATUAN'!$C$6,MATCH(B849,'HARGA SATUAN'!$N$7:$N$1492,0),0))</f>
        <v>MVTIC 3 x 150 + N 95 mm²</v>
      </c>
      <c r="D849" s="139">
        <f ca="1">SUMIFS(RAB!$F$14:$F$160,RAB!$C$14:$C$160,C849)</f>
        <v>0</v>
      </c>
      <c r="E849" s="26">
        <f t="shared" ca="1" si="35"/>
        <v>0</v>
      </c>
      <c r="F849" s="26">
        <f ca="1">IF(D849=0,0,SUM($E$713:E849))</f>
        <v>0</v>
      </c>
    </row>
    <row r="850" spans="2:6" hidden="1">
      <c r="B850" s="113">
        <v>137</v>
      </c>
      <c r="C850" s="139" t="str">
        <f ca="1">IF(ISERROR(OFFSET('HARGA SATUAN'!$C$6,MATCH(B850,'HARGA SATUAN'!$N$7:$N$1492,0),0)),"",OFFSET('HARGA SATUAN'!$C$6,MATCH(B850,'HARGA SATUAN'!$N$7:$N$1492,0),0))</f>
        <v>MVTIC 3 x 240 + N 95 mm²</v>
      </c>
      <c r="D850" s="139">
        <f ca="1">SUMIFS(RAB!$F$14:$F$160,RAB!$C$14:$C$160,C850)</f>
        <v>0</v>
      </c>
      <c r="E850" s="26">
        <f t="shared" ca="1" si="35"/>
        <v>0</v>
      </c>
      <c r="F850" s="26">
        <f ca="1">IF(D850=0,0,SUM($E$713:E850))</f>
        <v>0</v>
      </c>
    </row>
    <row r="851" spans="2:6" hidden="1">
      <c r="B851" s="113">
        <v>138</v>
      </c>
      <c r="C851" s="139" t="str">
        <f ca="1">IF(ISERROR(OFFSET('HARGA SATUAN'!$C$6,MATCH(B851,'HARGA SATUAN'!$N$7:$N$1492,0),0)),"",OFFSET('HARGA SATUAN'!$C$6,MATCH(B851,'HARGA SATUAN'!$N$7:$N$1492,0),0))</f>
        <v>KWH MPB; 3P; 4W; 230/400 V; 5(80) A; Class 1</v>
      </c>
      <c r="D851" s="139">
        <f ca="1">SUMIFS(RAB!$F$14:$F$160,RAB!$C$14:$C$160,C851)</f>
        <v>0</v>
      </c>
      <c r="E851" s="26">
        <f t="shared" ca="1" si="35"/>
        <v>0</v>
      </c>
      <c r="F851" s="26">
        <f ca="1">IF(D851=0,0,SUM($E$713:E851))</f>
        <v>0</v>
      </c>
    </row>
    <row r="852" spans="2:6" hidden="1">
      <c r="B852" s="113">
        <v>139</v>
      </c>
      <c r="C852" s="139" t="str">
        <f ca="1">IF(ISERROR(OFFSET('HARGA SATUAN'!$C$6,MATCH(B852,'HARGA SATUAN'!$N$7:$N$1492,0),0)),"",OFFSET('HARGA SATUAN'!$C$6,MATCH(B852,'HARGA SATUAN'!$N$7:$N$1492,0),0))</f>
        <v>Modem 3G/4G</v>
      </c>
      <c r="D852" s="139">
        <f ca="1">SUMIFS(RAB!$F$14:$F$160,RAB!$C$14:$C$160,C852)</f>
        <v>1</v>
      </c>
      <c r="E852" s="26">
        <f t="shared" ca="1" si="35"/>
        <v>1</v>
      </c>
      <c r="F852" s="26">
        <f ca="1">IF(D852=0,0,SUM($E$713:E852))</f>
        <v>10</v>
      </c>
    </row>
    <row r="853" spans="2:6" hidden="1">
      <c r="B853" s="113">
        <v>140</v>
      </c>
      <c r="C853" s="139" t="str">
        <f ca="1">IF(ISERROR(OFFSET('HARGA SATUAN'!$C$6,MATCH(B853,'HARGA SATUAN'!$N$7:$N$1492,0),0)),"",OFFSET('HARGA SATUAN'!$C$6,MATCH(B853,'HARGA SATUAN'!$N$7:$N$1492,0),0))</f>
        <v>MCCB 1 Fasa 40 A</v>
      </c>
      <c r="D853" s="139">
        <f ca="1">SUMIFS(RAB!$F$14:$F$160,RAB!$C$14:$C$160,C853)</f>
        <v>0</v>
      </c>
      <c r="E853" s="26">
        <f t="shared" ca="1" si="35"/>
        <v>0</v>
      </c>
      <c r="F853" s="26">
        <f ca="1">IF(D853=0,0,SUM($E$713:E853))</f>
        <v>0</v>
      </c>
    </row>
    <row r="854" spans="2:6" hidden="1">
      <c r="B854" s="113">
        <v>141</v>
      </c>
      <c r="C854" s="139" t="str">
        <f ca="1">IF(ISERROR(OFFSET('HARGA SATUAN'!$C$6,MATCH(B854,'HARGA SATUAN'!$N$7:$N$1492,0),0)),"",OFFSET('HARGA SATUAN'!$C$6,MATCH(B854,'HARGA SATUAN'!$N$7:$N$1492,0),0))</f>
        <v>MCCB 1 Fasa 63 A</v>
      </c>
      <c r="D854" s="139">
        <f ca="1">SUMIFS(RAB!$F$14:$F$160,RAB!$C$14:$C$160,C854)</f>
        <v>0</v>
      </c>
      <c r="E854" s="26">
        <f t="shared" ca="1" si="35"/>
        <v>0</v>
      </c>
      <c r="F854" s="26">
        <f ca="1">IF(D854=0,0,SUM($E$713:E854))</f>
        <v>0</v>
      </c>
    </row>
    <row r="855" spans="2:6" hidden="1">
      <c r="B855" s="113">
        <v>142</v>
      </c>
      <c r="C855" s="139" t="str">
        <f ca="1">IF(ISERROR(OFFSET('HARGA SATUAN'!$C$6,MATCH(B855,'HARGA SATUAN'!$N$7:$N$1492,0),0)),"",OFFSET('HARGA SATUAN'!$C$6,MATCH(B855,'HARGA SATUAN'!$N$7:$N$1492,0),0))</f>
        <v>MCCB 1 Fasa 80 A</v>
      </c>
      <c r="D855" s="139">
        <f ca="1">SUMIFS(RAB!$F$14:$F$160,RAB!$C$14:$C$160,C855)</f>
        <v>0</v>
      </c>
      <c r="E855" s="26">
        <f t="shared" ca="1" si="35"/>
        <v>0</v>
      </c>
      <c r="F855" s="26">
        <f ca="1">IF(D855=0,0,SUM($E$713:E855))</f>
        <v>0</v>
      </c>
    </row>
    <row r="856" spans="2:6" hidden="1">
      <c r="B856" s="113">
        <v>143</v>
      </c>
      <c r="C856" s="139" t="str">
        <f ca="1">IF(ISERROR(OFFSET('HARGA SATUAN'!$C$6,MATCH(B856,'HARGA SATUAN'!$N$7:$N$1492,0),0)),"",OFFSET('HARGA SATUAN'!$C$6,MATCH(B856,'HARGA SATUAN'!$N$7:$N$1492,0),0))</f>
        <v>MCCB 1 Fasa 100 A</v>
      </c>
      <c r="D856" s="139">
        <f ca="1">SUMIFS(RAB!$F$14:$F$160,RAB!$C$14:$C$160,C856)</f>
        <v>0</v>
      </c>
      <c r="E856" s="26">
        <f t="shared" ca="1" si="35"/>
        <v>0</v>
      </c>
      <c r="F856" s="26">
        <f ca="1">IF(D856=0,0,SUM($E$713:E856))</f>
        <v>0</v>
      </c>
    </row>
    <row r="857" spans="2:6" hidden="1">
      <c r="B857" s="113">
        <v>144</v>
      </c>
      <c r="C857" s="139" t="str">
        <f ca="1">IF(ISERROR(OFFSET('HARGA SATUAN'!$C$6,MATCH(B857,'HARGA SATUAN'!$N$7:$N$1492,0),0)),"",OFFSET('HARGA SATUAN'!$C$6,MATCH(B857,'HARGA SATUAN'!$N$7:$N$1492,0),0))</f>
        <v>MCCB 3 Fasa 80 A</v>
      </c>
      <c r="D857" s="139">
        <f ca="1">SUMIFS(RAB!$F$14:$F$160,RAB!$C$14:$C$160,C857)</f>
        <v>0</v>
      </c>
      <c r="E857" s="26">
        <f t="shared" ca="1" si="35"/>
        <v>0</v>
      </c>
      <c r="F857" s="26">
        <f ca="1">IF(D857=0,0,SUM($E$713:E857))</f>
        <v>0</v>
      </c>
    </row>
    <row r="858" spans="2:6" hidden="1">
      <c r="B858" s="113">
        <v>145</v>
      </c>
      <c r="C858" s="139" t="str">
        <f ca="1">IF(ISERROR(OFFSET('HARGA SATUAN'!$C$6,MATCH(B858,'HARGA SATUAN'!$N$7:$N$1492,0),0)),"",OFFSET('HARGA SATUAN'!$C$6,MATCH(B858,'HARGA SATUAN'!$N$7:$N$1492,0),0))</f>
        <v>MCCB 3 Fasa 100 A</v>
      </c>
      <c r="D858" s="139">
        <f ca="1">SUMIFS(RAB!$F$14:$F$160,RAB!$C$14:$C$160,C858)</f>
        <v>0</v>
      </c>
      <c r="E858" s="26">
        <f t="shared" ca="1" si="35"/>
        <v>0</v>
      </c>
      <c r="F858" s="26">
        <f ca="1">IF(D858=0,0,SUM($E$713:E858))</f>
        <v>0</v>
      </c>
    </row>
    <row r="859" spans="2:6" hidden="1">
      <c r="B859" s="113">
        <v>146</v>
      </c>
      <c r="C859" s="139" t="str">
        <f ca="1">IF(ISERROR(OFFSET('HARGA SATUAN'!$C$6,MATCH(B859,'HARGA SATUAN'!$N$7:$N$1492,0),0)),"",OFFSET('HARGA SATUAN'!$C$6,MATCH(B859,'HARGA SATUAN'!$N$7:$N$1492,0),0))</f>
        <v>MCCB 3 Fasa 125 A</v>
      </c>
      <c r="D859" s="139">
        <f ca="1">SUMIFS(RAB!$F$14:$F$160,RAB!$C$14:$C$160,C859)</f>
        <v>0</v>
      </c>
      <c r="E859" s="26">
        <f t="shared" ca="1" si="35"/>
        <v>0</v>
      </c>
      <c r="F859" s="26">
        <f ca="1">IF(D859=0,0,SUM($E$713:E859))</f>
        <v>0</v>
      </c>
    </row>
    <row r="860" spans="2:6" hidden="1">
      <c r="B860" s="113">
        <v>147</v>
      </c>
      <c r="C860" s="139" t="str">
        <f ca="1">IF(ISERROR(OFFSET('HARGA SATUAN'!$C$6,MATCH(B860,'HARGA SATUAN'!$N$7:$N$1492,0),0)),"",OFFSET('HARGA SATUAN'!$C$6,MATCH(B860,'HARGA SATUAN'!$N$7:$N$1492,0),0))</f>
        <v>MCCB 3 Fasa 160 A</v>
      </c>
      <c r="D860" s="139">
        <f ca="1">SUMIFS(RAB!$F$14:$F$160,RAB!$C$14:$C$160,C860)</f>
        <v>0</v>
      </c>
      <c r="E860" s="26">
        <f t="shared" ca="1" si="35"/>
        <v>0</v>
      </c>
      <c r="F860" s="26">
        <f ca="1">IF(D860=0,0,SUM($E$713:E860))</f>
        <v>0</v>
      </c>
    </row>
    <row r="861" spans="2:6" hidden="1">
      <c r="B861" s="113">
        <v>148</v>
      </c>
      <c r="C861" s="139" t="str">
        <f ca="1">IF(ISERROR(OFFSET('HARGA SATUAN'!$C$6,MATCH(B861,'HARGA SATUAN'!$N$7:$N$1492,0),0)),"",OFFSET('HARGA SATUAN'!$C$6,MATCH(B861,'HARGA SATUAN'!$N$7:$N$1492,0),0))</f>
        <v>MCCB 3 Fasa 200 A</v>
      </c>
      <c r="D861" s="139">
        <f ca="1">SUMIFS(RAB!$F$14:$F$160,RAB!$C$14:$C$160,C861)</f>
        <v>0</v>
      </c>
      <c r="E861" s="26">
        <f t="shared" ca="1" si="35"/>
        <v>0</v>
      </c>
      <c r="F861" s="26">
        <f ca="1">IF(D861=0,0,SUM($E$713:E861))</f>
        <v>0</v>
      </c>
    </row>
    <row r="862" spans="2:6" hidden="1">
      <c r="B862" s="113">
        <v>149</v>
      </c>
      <c r="C862" s="139" t="str">
        <f ca="1">IF(ISERROR(OFFSET('HARGA SATUAN'!$C$6,MATCH(B862,'HARGA SATUAN'!$N$7:$N$1492,0),0)),"",OFFSET('HARGA SATUAN'!$C$6,MATCH(B862,'HARGA SATUAN'!$N$7:$N$1492,0),0))</f>
        <v>MCCB 3 Fasa 225 A</v>
      </c>
      <c r="D862" s="139">
        <f ca="1">SUMIFS(RAB!$F$14:$F$160,RAB!$C$14:$C$160,C862)</f>
        <v>0</v>
      </c>
      <c r="E862" s="26">
        <f t="shared" ca="1" si="35"/>
        <v>0</v>
      </c>
      <c r="F862" s="26">
        <f ca="1">IF(D862=0,0,SUM($E$713:E862))</f>
        <v>0</v>
      </c>
    </row>
    <row r="863" spans="2:6" hidden="1">
      <c r="B863" s="113">
        <v>150</v>
      </c>
      <c r="C863" s="139" t="str">
        <f ca="1">IF(ISERROR(OFFSET('HARGA SATUAN'!$C$6,MATCH(B863,'HARGA SATUAN'!$N$7:$N$1492,0),0)),"",OFFSET('HARGA SATUAN'!$C$6,MATCH(B863,'HARGA SATUAN'!$N$7:$N$1492,0),0))</f>
        <v>MCCB 3 Fasa 250 A</v>
      </c>
      <c r="D863" s="139">
        <f ca="1">SUMIFS(RAB!$F$14:$F$160,RAB!$C$14:$C$160,C863)</f>
        <v>0</v>
      </c>
      <c r="E863" s="26">
        <f t="shared" ca="1" si="35"/>
        <v>0</v>
      </c>
      <c r="F863" s="26">
        <f ca="1">IF(D863=0,0,SUM($E$713:E863))</f>
        <v>0</v>
      </c>
    </row>
    <row r="864" spans="2:6" hidden="1">
      <c r="B864" s="113">
        <v>151</v>
      </c>
      <c r="C864" s="139" t="str">
        <f ca="1">IF(ISERROR(OFFSET('HARGA SATUAN'!$C$6,MATCH(B864,'HARGA SATUAN'!$N$7:$N$1492,0),0)),"",OFFSET('HARGA SATUAN'!$C$6,MATCH(B864,'HARGA SATUAN'!$N$7:$N$1492,0),0))</f>
        <v>MCCB 3 Fasa 300 A</v>
      </c>
      <c r="D864" s="139">
        <f ca="1">SUMIFS(RAB!$F$14:$F$160,RAB!$C$14:$C$160,C864)</f>
        <v>0</v>
      </c>
      <c r="E864" s="26">
        <f t="shared" ca="1" si="35"/>
        <v>0</v>
      </c>
      <c r="F864" s="26">
        <f ca="1">IF(D864=0,0,SUM($E$713:E864))</f>
        <v>0</v>
      </c>
    </row>
    <row r="865" spans="2:6" hidden="1">
      <c r="B865" s="113">
        <v>152</v>
      </c>
      <c r="C865" s="139" t="str">
        <f ca="1">IF(ISERROR(OFFSET('HARGA SATUAN'!$C$6,MATCH(B865,'HARGA SATUAN'!$N$7:$N$1492,0),0)),"",OFFSET('HARGA SATUAN'!$C$6,MATCH(B865,'HARGA SATUAN'!$N$7:$N$1492,0),0))</f>
        <v xml:space="preserve">CT TR ; Burden 5 VA; 50/5 A - 300/5 A Class 0.5s </v>
      </c>
      <c r="D865" s="139">
        <f ca="1">SUMIFS(RAB!$F$14:$F$160,RAB!$C$14:$C$160,C865)</f>
        <v>0</v>
      </c>
      <c r="E865" s="26">
        <f t="shared" ca="1" si="35"/>
        <v>0</v>
      </c>
      <c r="F865" s="26">
        <f ca="1">IF(D865=0,0,SUM($E$713:E865))</f>
        <v>0</v>
      </c>
    </row>
    <row r="866" spans="2:6" hidden="1">
      <c r="B866" s="113">
        <v>153</v>
      </c>
      <c r="C866" s="139" t="str">
        <f ca="1">IF(ISERROR(OFFSET('HARGA SATUAN'!$C$6,MATCH(B866,'HARGA SATUAN'!$N$7:$N$1492,0),0)),"",OFFSET('HARGA SATUAN'!$C$6,MATCH(B866,'HARGA SATUAN'!$N$7:$N$1492,0),0))</f>
        <v xml:space="preserve">CT TR ; Burden 5 VA; 100/5 A Class 0.5s </v>
      </c>
      <c r="D866" s="139">
        <f ca="1">SUMIFS(RAB!$F$14:$F$160,RAB!$C$14:$C$160,C866)</f>
        <v>0</v>
      </c>
      <c r="E866" s="26">
        <f t="shared" ca="1" si="35"/>
        <v>0</v>
      </c>
      <c r="F866" s="26">
        <f ca="1">IF(D866=0,0,SUM($E$713:E866))</f>
        <v>0</v>
      </c>
    </row>
    <row r="867" spans="2:6" hidden="1">
      <c r="B867" s="113">
        <v>154</v>
      </c>
      <c r="C867" s="139" t="str">
        <f ca="1">IF(ISERROR(OFFSET('HARGA SATUAN'!$C$6,MATCH(B867,'HARGA SATUAN'!$N$7:$N$1492,0),0)),"",OFFSET('HARGA SATUAN'!$C$6,MATCH(B867,'HARGA SATUAN'!$N$7:$N$1492,0),0))</f>
        <v/>
      </c>
      <c r="D867" s="139">
        <f ca="1">SUMIFS(RAB!$F$14:$F$160,RAB!$C$14:$C$160,C867)</f>
        <v>0</v>
      </c>
      <c r="E867" s="26">
        <f t="shared" ca="1" si="35"/>
        <v>0</v>
      </c>
      <c r="F867" s="26">
        <f ca="1">IF(D867=0,0,SUM($E$713:E867))</f>
        <v>0</v>
      </c>
    </row>
    <row r="868" spans="2:6" hidden="1">
      <c r="B868" s="113">
        <v>155</v>
      </c>
      <c r="C868" s="139" t="str">
        <f ca="1">IF(ISERROR(OFFSET('HARGA SATUAN'!$C$6,MATCH(B868,'HARGA SATUAN'!$N$7:$N$1492,0),0)),"",OFFSET('HARGA SATUAN'!$C$6,MATCH(B868,'HARGA SATUAN'!$N$7:$N$1492,0),0))</f>
        <v/>
      </c>
      <c r="D868" s="139">
        <f ca="1">SUMIFS(RAB!$F$14:$F$160,RAB!$C$14:$C$160,C868)</f>
        <v>0</v>
      </c>
      <c r="E868" s="26">
        <f t="shared" ca="1" si="35"/>
        <v>0</v>
      </c>
      <c r="F868" s="26">
        <f ca="1">IF(D868=0,0,SUM($E$713:E868))</f>
        <v>0</v>
      </c>
    </row>
    <row r="869" spans="2:6" hidden="1">
      <c r="B869" s="113">
        <v>156</v>
      </c>
      <c r="C869" s="139" t="str">
        <f ca="1">IF(ISERROR(OFFSET('HARGA SATUAN'!$C$6,MATCH(B869,'HARGA SATUAN'!$N$7:$N$1492,0),0)),"",OFFSET('HARGA SATUAN'!$C$6,MATCH(B869,'HARGA SATUAN'!$N$7:$N$1492,0),0))</f>
        <v/>
      </c>
      <c r="D869" s="139">
        <f ca="1">SUMIFS(RAB!$F$14:$F$160,RAB!$C$14:$C$160,C869)</f>
        <v>0</v>
      </c>
      <c r="E869" s="26">
        <f t="shared" ca="1" si="35"/>
        <v>0</v>
      </c>
      <c r="F869" s="26">
        <f ca="1">IF(D869=0,0,SUM($E$713:E869))</f>
        <v>0</v>
      </c>
    </row>
    <row r="870" spans="2:6" hidden="1">
      <c r="B870" s="113">
        <v>157</v>
      </c>
      <c r="C870" s="139" t="str">
        <f ca="1">IF(ISERROR(OFFSET('HARGA SATUAN'!$C$6,MATCH(B870,'HARGA SATUAN'!$N$7:$N$1492,0),0)),"",OFFSET('HARGA SATUAN'!$C$6,MATCH(B870,'HARGA SATUAN'!$N$7:$N$1492,0),0))</f>
        <v/>
      </c>
      <c r="D870" s="139">
        <f ca="1">SUMIFS(RAB!$F$14:$F$160,RAB!$C$14:$C$160,C870)</f>
        <v>0</v>
      </c>
      <c r="E870" s="26">
        <f t="shared" ca="1" si="35"/>
        <v>0</v>
      </c>
      <c r="F870" s="26">
        <f ca="1">IF(D870=0,0,SUM($E$713:E870))</f>
        <v>0</v>
      </c>
    </row>
    <row r="871" spans="2:6" hidden="1">
      <c r="B871" s="113">
        <v>158</v>
      </c>
      <c r="C871" s="139" t="str">
        <f ca="1">IF(ISERROR(OFFSET('HARGA SATUAN'!$C$6,MATCH(B871,'HARGA SATUAN'!$N$7:$N$1492,0),0)),"",OFFSET('HARGA SATUAN'!$C$6,MATCH(B871,'HARGA SATUAN'!$N$7:$N$1492,0),0))</f>
        <v/>
      </c>
      <c r="D871" s="139">
        <f ca="1">SUMIFS(RAB!$F$14:$F$160,RAB!$C$14:$C$160,C871)</f>
        <v>0</v>
      </c>
      <c r="E871" s="26">
        <f t="shared" ca="1" si="35"/>
        <v>0</v>
      </c>
      <c r="F871" s="26">
        <f ca="1">IF(D871=0,0,SUM($E$713:E871))</f>
        <v>0</v>
      </c>
    </row>
    <row r="872" spans="2:6" hidden="1">
      <c r="B872" s="113">
        <v>159</v>
      </c>
      <c r="C872" s="139" t="str">
        <f ca="1">IF(ISERROR(OFFSET('HARGA SATUAN'!$C$6,MATCH(B872,'HARGA SATUAN'!$N$7:$N$1492,0),0)),"",OFFSET('HARGA SATUAN'!$C$6,MATCH(B872,'HARGA SATUAN'!$N$7:$N$1492,0),0))</f>
        <v/>
      </c>
      <c r="D872" s="139">
        <f ca="1">SUMIFS(RAB!$F$14:$F$160,RAB!$C$14:$C$160,C872)</f>
        <v>0</v>
      </c>
      <c r="E872" s="26">
        <f t="shared" ca="1" si="35"/>
        <v>0</v>
      </c>
      <c r="F872" s="26">
        <f ca="1">IF(D872=0,0,SUM($E$713:E872))</f>
        <v>0</v>
      </c>
    </row>
    <row r="873" spans="2:6" hidden="1">
      <c r="B873" s="113">
        <v>160</v>
      </c>
      <c r="C873" s="139" t="str">
        <f ca="1">IF(ISERROR(OFFSET('HARGA SATUAN'!$C$6,MATCH(B873,'HARGA SATUAN'!$N$7:$N$1492,0),0)),"",OFFSET('HARGA SATUAN'!$C$6,MATCH(B873,'HARGA SATUAN'!$N$7:$N$1492,0),0))</f>
        <v/>
      </c>
      <c r="D873" s="139">
        <f ca="1">SUMIFS(RAB!$F$14:$F$160,RAB!$C$14:$C$160,C873)</f>
        <v>0</v>
      </c>
      <c r="E873" s="26">
        <f t="shared" ca="1" si="35"/>
        <v>0</v>
      </c>
      <c r="F873" s="26">
        <f ca="1">IF(D873=0,0,SUM($E$713:E873))</f>
        <v>0</v>
      </c>
    </row>
    <row r="874" spans="2:6" hidden="1">
      <c r="B874" s="113">
        <v>161</v>
      </c>
      <c r="C874" s="139" t="str">
        <f ca="1">IF(ISERROR(OFFSET('HARGA SATUAN'!$C$6,MATCH(B874,'HARGA SATUAN'!$N$7:$N$1492,0),0)),"",OFFSET('HARGA SATUAN'!$C$6,MATCH(B874,'HARGA SATUAN'!$N$7:$N$1492,0),0))</f>
        <v/>
      </c>
      <c r="D874" s="139">
        <f ca="1">SUMIFS(RAB!$F$14:$F$160,RAB!$C$14:$C$160,C874)</f>
        <v>0</v>
      </c>
      <c r="E874" s="26">
        <f t="shared" ca="1" si="35"/>
        <v>0</v>
      </c>
      <c r="F874" s="26">
        <f ca="1">IF(D874=0,0,SUM($E$713:E874))</f>
        <v>0</v>
      </c>
    </row>
    <row r="875" spans="2:6" hidden="1">
      <c r="B875" s="113">
        <v>162</v>
      </c>
      <c r="C875" s="139" t="str">
        <f ca="1">IF(ISERROR(OFFSET('HARGA SATUAN'!$C$6,MATCH(B875,'HARGA SATUAN'!$N$7:$N$1492,0),0)),"",OFFSET('HARGA SATUAN'!$C$6,MATCH(B875,'HARGA SATUAN'!$N$7:$N$1492,0),0))</f>
        <v/>
      </c>
      <c r="D875" s="139">
        <f ca="1">SUMIFS(RAB!$F$14:$F$160,RAB!$C$14:$C$160,C875)</f>
        <v>0</v>
      </c>
      <c r="E875" s="26">
        <f t="shared" ca="1" si="35"/>
        <v>0</v>
      </c>
      <c r="F875" s="26">
        <f ca="1">IF(D875=0,0,SUM($E$713:E875))</f>
        <v>0</v>
      </c>
    </row>
    <row r="876" spans="2:6" hidden="1">
      <c r="B876" s="113">
        <v>163</v>
      </c>
      <c r="C876" s="139" t="str">
        <f ca="1">IF(ISERROR(OFFSET('HARGA SATUAN'!$C$6,MATCH(B876,'HARGA SATUAN'!$N$7:$N$1492,0),0)),"",OFFSET('HARGA SATUAN'!$C$6,MATCH(B876,'HARGA SATUAN'!$N$7:$N$1492,0),0))</f>
        <v/>
      </c>
      <c r="D876" s="139">
        <f ca="1">SUMIFS(RAB!$F$14:$F$160,RAB!$C$14:$C$160,C876)</f>
        <v>0</v>
      </c>
      <c r="E876" s="26">
        <f t="shared" ca="1" si="35"/>
        <v>0</v>
      </c>
      <c r="F876" s="26">
        <f ca="1">IF(D876=0,0,SUM($E$713:E876))</f>
        <v>0</v>
      </c>
    </row>
    <row r="877" spans="2:6" hidden="1">
      <c r="B877" s="113">
        <v>164</v>
      </c>
      <c r="C877" s="139" t="str">
        <f ca="1">IF(ISERROR(OFFSET('HARGA SATUAN'!$C$6,MATCH(B877,'HARGA SATUAN'!$N$7:$N$1492,0),0)),"",OFFSET('HARGA SATUAN'!$C$6,MATCH(B877,'HARGA SATUAN'!$N$7:$N$1492,0),0))</f>
        <v/>
      </c>
      <c r="D877" s="139">
        <f ca="1">SUMIFS(RAB!$F$14:$F$160,RAB!$C$14:$C$160,C877)</f>
        <v>0</v>
      </c>
      <c r="E877" s="26">
        <f t="shared" ca="1" si="35"/>
        <v>0</v>
      </c>
      <c r="F877" s="26">
        <f ca="1">IF(D877=0,0,SUM($E$713:E877))</f>
        <v>0</v>
      </c>
    </row>
    <row r="878" spans="2:6" hidden="1">
      <c r="B878" s="113">
        <v>165</v>
      </c>
      <c r="C878" s="139" t="str">
        <f ca="1">IF(ISERROR(OFFSET('HARGA SATUAN'!$C$6,MATCH(B878,'HARGA SATUAN'!$N$7:$N$1492,0),0)),"",OFFSET('HARGA SATUAN'!$C$6,MATCH(B878,'HARGA SATUAN'!$N$7:$N$1492,0),0))</f>
        <v/>
      </c>
      <c r="D878" s="139">
        <f ca="1">SUMIFS(RAB!$F$14:$F$160,RAB!$C$14:$C$160,C878)</f>
        <v>0</v>
      </c>
      <c r="E878" s="26">
        <f t="shared" ca="1" si="35"/>
        <v>0</v>
      </c>
      <c r="F878" s="26">
        <f ca="1">IF(D878=0,0,SUM($E$713:E878))</f>
        <v>0</v>
      </c>
    </row>
    <row r="879" spans="2:6" hidden="1">
      <c r="B879" s="113">
        <v>166</v>
      </c>
      <c r="C879" s="139" t="str">
        <f ca="1">IF(ISERROR(OFFSET('HARGA SATUAN'!$C$6,MATCH(B879,'HARGA SATUAN'!$N$7:$N$1492,0),0)),"",OFFSET('HARGA SATUAN'!$C$6,MATCH(B879,'HARGA SATUAN'!$N$7:$N$1492,0),0))</f>
        <v/>
      </c>
      <c r="D879" s="139">
        <f ca="1">SUMIFS(RAB!$F$14:$F$160,RAB!$C$14:$C$160,C879)</f>
        <v>0</v>
      </c>
      <c r="E879" s="26">
        <f t="shared" ca="1" si="35"/>
        <v>0</v>
      </c>
      <c r="F879" s="26">
        <f ca="1">IF(D879=0,0,SUM($E$713:E879))</f>
        <v>0</v>
      </c>
    </row>
    <row r="880" spans="2:6" hidden="1">
      <c r="B880" s="113">
        <v>167</v>
      </c>
      <c r="C880" s="139" t="str">
        <f ca="1">IF(ISERROR(OFFSET('HARGA SATUAN'!$C$6,MATCH(B880,'HARGA SATUAN'!$N$7:$N$1492,0),0)),"",OFFSET('HARGA SATUAN'!$C$6,MATCH(B880,'HARGA SATUAN'!$N$7:$N$1492,0),0))</f>
        <v/>
      </c>
      <c r="D880" s="139">
        <f ca="1">SUMIFS(RAB!$F$14:$F$160,RAB!$C$14:$C$160,C880)</f>
        <v>0</v>
      </c>
      <c r="E880" s="26">
        <f t="shared" ca="1" si="35"/>
        <v>0</v>
      </c>
      <c r="F880" s="26">
        <f ca="1">IF(D880=0,0,SUM($E$713:E880))</f>
        <v>0</v>
      </c>
    </row>
    <row r="881" spans="2:6" hidden="1">
      <c r="B881" s="113">
        <v>168</v>
      </c>
      <c r="C881" s="139" t="str">
        <f ca="1">IF(ISERROR(OFFSET('HARGA SATUAN'!$C$6,MATCH(B881,'HARGA SATUAN'!$N$7:$N$1492,0),0)),"",OFFSET('HARGA SATUAN'!$C$6,MATCH(B881,'HARGA SATUAN'!$N$7:$N$1492,0),0))</f>
        <v/>
      </c>
      <c r="D881" s="139">
        <f ca="1">SUMIFS(RAB!$F$14:$F$160,RAB!$C$14:$C$160,C881)</f>
        <v>0</v>
      </c>
      <c r="E881" s="26">
        <f t="shared" ca="1" si="35"/>
        <v>0</v>
      </c>
      <c r="F881" s="26">
        <f ca="1">IF(D881=0,0,SUM($E$713:E881))</f>
        <v>0</v>
      </c>
    </row>
    <row r="882" spans="2:6" hidden="1">
      <c r="B882" s="113">
        <v>169</v>
      </c>
      <c r="C882" s="139" t="str">
        <f ca="1">IF(ISERROR(OFFSET('HARGA SATUAN'!$C$6,MATCH(B882,'HARGA SATUAN'!$N$7:$N$1492,0),0)),"",OFFSET('HARGA SATUAN'!$C$6,MATCH(B882,'HARGA SATUAN'!$N$7:$N$1492,0),0))</f>
        <v/>
      </c>
      <c r="D882" s="139">
        <f ca="1">SUMIFS(RAB!$F$14:$F$160,RAB!$C$14:$C$160,C882)</f>
        <v>0</v>
      </c>
      <c r="E882" s="26">
        <f t="shared" ca="1" si="35"/>
        <v>0</v>
      </c>
      <c r="F882" s="26">
        <f ca="1">IF(D882=0,0,SUM($E$713:E882))</f>
        <v>0</v>
      </c>
    </row>
    <row r="883" spans="2:6" hidden="1">
      <c r="B883" s="113">
        <v>170</v>
      </c>
      <c r="C883" s="139" t="str">
        <f ca="1">IF(ISERROR(OFFSET('HARGA SATUAN'!$C$6,MATCH(B883,'HARGA SATUAN'!$N$7:$N$1492,0),0)),"",OFFSET('HARGA SATUAN'!$C$6,MATCH(B883,'HARGA SATUAN'!$N$7:$N$1492,0),0))</f>
        <v/>
      </c>
      <c r="D883" s="139">
        <f ca="1">SUMIFS(RAB!$F$14:$F$160,RAB!$C$14:$C$160,C883)</f>
        <v>0</v>
      </c>
      <c r="E883" s="26">
        <f t="shared" ca="1" si="35"/>
        <v>0</v>
      </c>
      <c r="F883" s="26">
        <f ca="1">IF(D883=0,0,SUM($E$713:E883))</f>
        <v>0</v>
      </c>
    </row>
    <row r="884" spans="2:6" hidden="1">
      <c r="B884" s="113">
        <v>171</v>
      </c>
      <c r="C884" s="139" t="str">
        <f ca="1">IF(ISERROR(OFFSET('HARGA SATUAN'!$C$6,MATCH(B884,'HARGA SATUAN'!$N$7:$N$1492,0),0)),"",OFFSET('HARGA SATUAN'!$C$6,MATCH(B884,'HARGA SATUAN'!$N$7:$N$1492,0),0))</f>
        <v/>
      </c>
      <c r="D884" s="139">
        <f ca="1">SUMIFS(RAB!$F$14:$F$160,RAB!$C$14:$C$160,C884)</f>
        <v>0</v>
      </c>
      <c r="E884" s="26">
        <f t="shared" ca="1" si="35"/>
        <v>0</v>
      </c>
      <c r="F884" s="26">
        <f ca="1">IF(D884=0,0,SUM($E$713:E884))</f>
        <v>0</v>
      </c>
    </row>
    <row r="885" spans="2:6" hidden="1">
      <c r="B885" s="113">
        <v>172</v>
      </c>
      <c r="C885" s="139" t="str">
        <f ca="1">IF(ISERROR(OFFSET('HARGA SATUAN'!$C$6,MATCH(B885,'HARGA SATUAN'!$N$7:$N$1492,0),0)),"",OFFSET('HARGA SATUAN'!$C$6,MATCH(B885,'HARGA SATUAN'!$N$7:$N$1492,0),0))</f>
        <v/>
      </c>
      <c r="D885" s="139">
        <f ca="1">SUMIFS(RAB!$F$14:$F$160,RAB!$C$14:$C$160,C885)</f>
        <v>0</v>
      </c>
      <c r="E885" s="26">
        <f t="shared" ca="1" si="35"/>
        <v>0</v>
      </c>
      <c r="F885" s="26">
        <f ca="1">IF(D885=0,0,SUM($E$713:E885))</f>
        <v>0</v>
      </c>
    </row>
    <row r="886" spans="2:6" hidden="1">
      <c r="B886" s="113">
        <v>173</v>
      </c>
      <c r="C886" s="139" t="str">
        <f ca="1">IF(ISERROR(OFFSET('HARGA SATUAN'!$C$6,MATCH(B886,'HARGA SATUAN'!$N$7:$N$1492,0),0)),"",OFFSET('HARGA SATUAN'!$C$6,MATCH(B886,'HARGA SATUAN'!$N$7:$N$1492,0),0))</f>
        <v/>
      </c>
      <c r="D886" s="139">
        <f ca="1">SUMIFS(RAB!$F$14:$F$160,RAB!$C$14:$C$160,C886)</f>
        <v>0</v>
      </c>
      <c r="E886" s="26">
        <f t="shared" ca="1" si="35"/>
        <v>0</v>
      </c>
      <c r="F886" s="26">
        <f ca="1">IF(D886=0,0,SUM($E$713:E886))</f>
        <v>0</v>
      </c>
    </row>
    <row r="887" spans="2:6" hidden="1">
      <c r="B887" s="113">
        <v>174</v>
      </c>
      <c r="C887" s="139" t="str">
        <f ca="1">IF(ISERROR(OFFSET('HARGA SATUAN'!$C$6,MATCH(B887,'HARGA SATUAN'!$N$7:$N$1492,0),0)),"",OFFSET('HARGA SATUAN'!$C$6,MATCH(B887,'HARGA SATUAN'!$N$7:$N$1492,0),0))</f>
        <v/>
      </c>
      <c r="D887" s="139">
        <f ca="1">SUMIFS(RAB!$F$14:$F$160,RAB!$C$14:$C$160,C887)</f>
        <v>0</v>
      </c>
      <c r="E887" s="26">
        <f t="shared" ca="1" si="35"/>
        <v>0</v>
      </c>
      <c r="F887" s="26">
        <f ca="1">IF(D887=0,0,SUM($E$713:E887))</f>
        <v>0</v>
      </c>
    </row>
    <row r="888" spans="2:6" hidden="1">
      <c r="B888" s="113">
        <v>175</v>
      </c>
      <c r="C888" s="139" t="str">
        <f ca="1">IF(ISERROR(OFFSET('HARGA SATUAN'!$C$6,MATCH(B888,'HARGA SATUAN'!$N$7:$N$1492,0),0)),"",OFFSET('HARGA SATUAN'!$C$6,MATCH(B888,'HARGA SATUAN'!$N$7:$N$1492,0),0))</f>
        <v/>
      </c>
      <c r="D888" s="139">
        <f ca="1">SUMIFS(RAB!$F$14:$F$160,RAB!$C$14:$C$160,C888)</f>
        <v>0</v>
      </c>
      <c r="E888" s="26">
        <f t="shared" ca="1" si="35"/>
        <v>0</v>
      </c>
      <c r="F888" s="26">
        <f ca="1">IF(D888=0,0,SUM($E$713:E888))</f>
        <v>0</v>
      </c>
    </row>
    <row r="889" spans="2:6" hidden="1">
      <c r="B889" s="113">
        <v>176</v>
      </c>
      <c r="C889" s="139" t="str">
        <f ca="1">IF(ISERROR(OFFSET('HARGA SATUAN'!$C$6,MATCH(B889,'HARGA SATUAN'!$N$7:$N$1492,0),0)),"",OFFSET('HARGA SATUAN'!$C$6,MATCH(B889,'HARGA SATUAN'!$N$7:$N$1492,0),0))</f>
        <v/>
      </c>
      <c r="D889" s="139">
        <f ca="1">SUMIFS(RAB!$F$14:$F$160,RAB!$C$14:$C$160,C889)</f>
        <v>0</v>
      </c>
      <c r="E889" s="26">
        <f t="shared" ca="1" si="35"/>
        <v>0</v>
      </c>
      <c r="F889" s="26">
        <f ca="1">IF(D889=0,0,SUM($E$713:E889))</f>
        <v>0</v>
      </c>
    </row>
    <row r="890" spans="2:6" hidden="1">
      <c r="B890" s="113">
        <v>177</v>
      </c>
      <c r="C890" s="139" t="str">
        <f ca="1">IF(ISERROR(OFFSET('HARGA SATUAN'!$C$6,MATCH(B890,'HARGA SATUAN'!$N$7:$N$1492,0),0)),"",OFFSET('HARGA SATUAN'!$C$6,MATCH(B890,'HARGA SATUAN'!$N$7:$N$1492,0),0))</f>
        <v/>
      </c>
      <c r="D890" s="139">
        <f ca="1">SUMIFS(RAB!$F$14:$F$160,RAB!$C$14:$C$160,C890)</f>
        <v>0</v>
      </c>
      <c r="E890" s="26">
        <f t="shared" ca="1" si="35"/>
        <v>0</v>
      </c>
      <c r="F890" s="26">
        <f ca="1">IF(D890=0,0,SUM($E$713:E890))</f>
        <v>0</v>
      </c>
    </row>
    <row r="891" spans="2:6" hidden="1">
      <c r="B891" s="113">
        <v>178</v>
      </c>
      <c r="C891" s="139" t="str">
        <f ca="1">IF(ISERROR(OFFSET('HARGA SATUAN'!$C$6,MATCH(B891,'HARGA SATUAN'!$N$7:$N$1492,0),0)),"",OFFSET('HARGA SATUAN'!$C$6,MATCH(B891,'HARGA SATUAN'!$N$7:$N$1492,0),0))</f>
        <v/>
      </c>
      <c r="D891" s="139">
        <f ca="1">SUMIFS(RAB!$F$14:$F$160,RAB!$C$14:$C$160,C891)</f>
        <v>0</v>
      </c>
      <c r="E891" s="26">
        <f t="shared" ca="1" si="35"/>
        <v>0</v>
      </c>
      <c r="F891" s="26">
        <f ca="1">IF(D891=0,0,SUM($E$713:E891))</f>
        <v>0</v>
      </c>
    </row>
    <row r="892" spans="2:6" hidden="1">
      <c r="B892" s="113">
        <v>179</v>
      </c>
      <c r="C892" s="139" t="str">
        <f ca="1">IF(ISERROR(OFFSET('HARGA SATUAN'!$C$6,MATCH(B892,'HARGA SATUAN'!$N$7:$N$1492,0),0)),"",OFFSET('HARGA SATUAN'!$C$6,MATCH(B892,'HARGA SATUAN'!$N$7:$N$1492,0),0))</f>
        <v/>
      </c>
      <c r="D892" s="139">
        <f ca="1">SUMIFS(RAB!$F$14:$F$160,RAB!$C$14:$C$160,C892)</f>
        <v>0</v>
      </c>
      <c r="E892" s="26">
        <f t="shared" ca="1" si="35"/>
        <v>0</v>
      </c>
      <c r="F892" s="26">
        <f ca="1">IF(D892=0,0,SUM($E$713:E892))</f>
        <v>0</v>
      </c>
    </row>
    <row r="893" spans="2:6" hidden="1">
      <c r="B893" s="113">
        <v>180</v>
      </c>
      <c r="C893" s="139" t="str">
        <f ca="1">IF(ISERROR(OFFSET('HARGA SATUAN'!$C$6,MATCH(B893,'HARGA SATUAN'!$N$7:$N$1492,0),0)),"",OFFSET('HARGA SATUAN'!$C$6,MATCH(B893,'HARGA SATUAN'!$N$7:$N$1492,0),0))</f>
        <v/>
      </c>
      <c r="D893" s="139">
        <f ca="1">SUMIFS(RAB!$F$14:$F$160,RAB!$C$14:$C$160,C893)</f>
        <v>0</v>
      </c>
      <c r="E893" s="26">
        <f t="shared" ca="1" si="35"/>
        <v>0</v>
      </c>
      <c r="F893" s="26">
        <f ca="1">IF(D893=0,0,SUM($E$713:E893))</f>
        <v>0</v>
      </c>
    </row>
    <row r="894" spans="2:6" hidden="1">
      <c r="B894" s="113">
        <v>181</v>
      </c>
      <c r="C894" s="139" t="str">
        <f ca="1">IF(ISERROR(OFFSET('HARGA SATUAN'!$C$6,MATCH(B894,'HARGA SATUAN'!$N$7:$N$1492,0),0)),"",OFFSET('HARGA SATUAN'!$C$6,MATCH(B894,'HARGA SATUAN'!$N$7:$N$1492,0),0))</f>
        <v/>
      </c>
      <c r="D894" s="139">
        <f ca="1">SUMIFS(RAB!$F$14:$F$160,RAB!$C$14:$C$160,C894)</f>
        <v>0</v>
      </c>
      <c r="E894" s="26">
        <f t="shared" ca="1" si="35"/>
        <v>0</v>
      </c>
      <c r="F894" s="26">
        <f ca="1">IF(D894=0,0,SUM($E$713:E894))</f>
        <v>0</v>
      </c>
    </row>
    <row r="895" spans="2:6" hidden="1">
      <c r="B895" s="113">
        <v>182</v>
      </c>
      <c r="C895" s="139" t="str">
        <f ca="1">IF(ISERROR(OFFSET('HARGA SATUAN'!$C$6,MATCH(B895,'HARGA SATUAN'!$N$7:$N$1492,0),0)),"",OFFSET('HARGA SATUAN'!$C$6,MATCH(B895,'HARGA SATUAN'!$N$7:$N$1492,0),0))</f>
        <v/>
      </c>
      <c r="D895" s="139">
        <f ca="1">SUMIFS(RAB!$F$14:$F$160,RAB!$C$14:$C$160,C895)</f>
        <v>0</v>
      </c>
      <c r="E895" s="26">
        <f t="shared" ca="1" si="35"/>
        <v>0</v>
      </c>
      <c r="F895" s="26">
        <f ca="1">IF(D895=0,0,SUM($E$713:E895))</f>
        <v>0</v>
      </c>
    </row>
    <row r="896" spans="2:6" hidden="1">
      <c r="B896" s="113">
        <v>183</v>
      </c>
      <c r="C896" s="139" t="str">
        <f ca="1">IF(ISERROR(OFFSET('HARGA SATUAN'!$C$6,MATCH(B896,'HARGA SATUAN'!$N$7:$N$1492,0),0)),"",OFFSET('HARGA SATUAN'!$C$6,MATCH(B896,'HARGA SATUAN'!$N$7:$N$1492,0),0))</f>
        <v/>
      </c>
      <c r="D896" s="139">
        <f ca="1">SUMIFS(RAB!$F$14:$F$160,RAB!$C$14:$C$160,C896)</f>
        <v>0</v>
      </c>
      <c r="E896" s="26">
        <f t="shared" ca="1" si="35"/>
        <v>0</v>
      </c>
      <c r="F896" s="26">
        <f ca="1">IF(D896=0,0,SUM($E$713:E896))</f>
        <v>0</v>
      </c>
    </row>
    <row r="897" spans="2:6" hidden="1">
      <c r="B897" s="113">
        <v>184</v>
      </c>
      <c r="C897" s="139" t="str">
        <f ca="1">IF(ISERROR(OFFSET('HARGA SATUAN'!$C$6,MATCH(B897,'HARGA SATUAN'!$N$7:$N$1492,0),0)),"",OFFSET('HARGA SATUAN'!$C$6,MATCH(B897,'HARGA SATUAN'!$N$7:$N$1492,0),0))</f>
        <v/>
      </c>
      <c r="D897" s="139">
        <f ca="1">SUMIFS(RAB!$F$14:$F$160,RAB!$C$14:$C$160,C897)</f>
        <v>0</v>
      </c>
      <c r="E897" s="26">
        <f t="shared" ca="1" si="35"/>
        <v>0</v>
      </c>
      <c r="F897" s="26">
        <f ca="1">IF(D897=0,0,SUM($E$713:E897))</f>
        <v>0</v>
      </c>
    </row>
    <row r="898" spans="2:6" hidden="1">
      <c r="B898" s="113">
        <v>185</v>
      </c>
      <c r="C898" s="139" t="str">
        <f ca="1">IF(ISERROR(OFFSET('HARGA SATUAN'!$C$6,MATCH(B898,'HARGA SATUAN'!$N$7:$N$1492,0),0)),"",OFFSET('HARGA SATUAN'!$C$6,MATCH(B898,'HARGA SATUAN'!$N$7:$N$1492,0),0))</f>
        <v/>
      </c>
      <c r="D898" s="139">
        <f ca="1">SUMIFS(RAB!$F$14:$F$160,RAB!$C$14:$C$160,C898)</f>
        <v>0</v>
      </c>
      <c r="E898" s="26">
        <f t="shared" ca="1" si="35"/>
        <v>0</v>
      </c>
      <c r="F898" s="26">
        <f ca="1">IF(D898=0,0,SUM($E$713:E898))</f>
        <v>0</v>
      </c>
    </row>
    <row r="899" spans="2:6" hidden="1">
      <c r="B899" s="113">
        <v>186</v>
      </c>
      <c r="C899" s="139" t="str">
        <f ca="1">IF(ISERROR(OFFSET('HARGA SATUAN'!$C$6,MATCH(B899,'HARGA SATUAN'!$N$7:$N$1492,0),0)),"",OFFSET('HARGA SATUAN'!$C$6,MATCH(B899,'HARGA SATUAN'!$N$7:$N$1492,0),0))</f>
        <v/>
      </c>
      <c r="D899" s="139">
        <f ca="1">SUMIFS(RAB!$F$14:$F$160,RAB!$C$14:$C$160,C899)</f>
        <v>0</v>
      </c>
      <c r="E899" s="26">
        <f t="shared" ca="1" si="35"/>
        <v>0</v>
      </c>
      <c r="F899" s="26">
        <f ca="1">IF(D899=0,0,SUM($E$713:E899))</f>
        <v>0</v>
      </c>
    </row>
    <row r="900" spans="2:6" hidden="1">
      <c r="B900" s="113">
        <v>187</v>
      </c>
      <c r="C900" s="139" t="str">
        <f ca="1">IF(ISERROR(OFFSET('HARGA SATUAN'!$C$6,MATCH(B900,'HARGA SATUAN'!$N$7:$N$1492,0),0)),"",OFFSET('HARGA SATUAN'!$C$6,MATCH(B900,'HARGA SATUAN'!$N$7:$N$1492,0),0))</f>
        <v/>
      </c>
      <c r="D900" s="139">
        <f ca="1">SUMIFS(RAB!$F$14:$F$160,RAB!$C$14:$C$160,C900)</f>
        <v>0</v>
      </c>
      <c r="E900" s="26">
        <f t="shared" ca="1" si="35"/>
        <v>0</v>
      </c>
      <c r="F900" s="26">
        <f ca="1">IF(D900=0,0,SUM($E$713:E900))</f>
        <v>0</v>
      </c>
    </row>
    <row r="901" spans="2:6" hidden="1">
      <c r="B901" s="113">
        <v>188</v>
      </c>
      <c r="C901" s="139" t="str">
        <f ca="1">IF(ISERROR(OFFSET('HARGA SATUAN'!$C$6,MATCH(B901,'HARGA SATUAN'!$N$7:$N$1492,0),0)),"",OFFSET('HARGA SATUAN'!$C$6,MATCH(B901,'HARGA SATUAN'!$N$7:$N$1492,0),0))</f>
        <v/>
      </c>
      <c r="D901" s="139">
        <f ca="1">SUMIFS(RAB!$F$14:$F$160,RAB!$C$14:$C$160,C901)</f>
        <v>0</v>
      </c>
      <c r="E901" s="26">
        <f t="shared" ca="1" si="35"/>
        <v>0</v>
      </c>
      <c r="F901" s="26">
        <f ca="1">IF(D901=0,0,SUM($E$713:E901))</f>
        <v>0</v>
      </c>
    </row>
    <row r="902" spans="2:6" hidden="1">
      <c r="B902" s="113">
        <v>189</v>
      </c>
      <c r="C902" s="139" t="str">
        <f ca="1">IF(ISERROR(OFFSET('HARGA SATUAN'!$C$6,MATCH(B902,'HARGA SATUAN'!$N$7:$N$1492,0),0)),"",OFFSET('HARGA SATUAN'!$C$6,MATCH(B902,'HARGA SATUAN'!$N$7:$N$1492,0),0))</f>
        <v/>
      </c>
      <c r="D902" s="139">
        <f ca="1">SUMIFS(RAB!$F$14:$F$160,RAB!$C$14:$C$160,C902)</f>
        <v>0</v>
      </c>
      <c r="E902" s="26">
        <f t="shared" ca="1" si="35"/>
        <v>0</v>
      </c>
      <c r="F902" s="26">
        <f ca="1">IF(D902=0,0,SUM($E$713:E902))</f>
        <v>0</v>
      </c>
    </row>
    <row r="903" spans="2:6" hidden="1">
      <c r="B903" s="113">
        <v>190</v>
      </c>
      <c r="C903" s="139" t="str">
        <f ca="1">IF(ISERROR(OFFSET('HARGA SATUAN'!$C$6,MATCH(B903,'HARGA SATUAN'!$N$7:$N$1492,0),0)),"",OFFSET('HARGA SATUAN'!$C$6,MATCH(B903,'HARGA SATUAN'!$N$7:$N$1492,0),0))</f>
        <v/>
      </c>
      <c r="D903" s="139">
        <f ca="1">SUMIFS(RAB!$F$14:$F$160,RAB!$C$14:$C$160,C903)</f>
        <v>0</v>
      </c>
      <c r="E903" s="26">
        <f t="shared" ca="1" si="35"/>
        <v>0</v>
      </c>
      <c r="F903" s="26">
        <f ca="1">IF(D903=0,0,SUM($E$713:E903))</f>
        <v>0</v>
      </c>
    </row>
    <row r="904" spans="2:6" hidden="1">
      <c r="B904" s="113">
        <v>191</v>
      </c>
      <c r="C904" s="139" t="str">
        <f ca="1">IF(ISERROR(OFFSET('HARGA SATUAN'!$C$6,MATCH(B904,'HARGA SATUAN'!$N$7:$N$1492,0),0)),"",OFFSET('HARGA SATUAN'!$C$6,MATCH(B904,'HARGA SATUAN'!$N$7:$N$1492,0),0))</f>
        <v/>
      </c>
      <c r="D904" s="139">
        <f ca="1">SUMIFS(RAB!$F$14:$F$160,RAB!$C$14:$C$160,C904)</f>
        <v>0</v>
      </c>
      <c r="E904" s="26">
        <f t="shared" ca="1" si="35"/>
        <v>0</v>
      </c>
      <c r="F904" s="26">
        <f ca="1">IF(D904=0,0,SUM($E$713:E904))</f>
        <v>0</v>
      </c>
    </row>
    <row r="905" spans="2:6" hidden="1">
      <c r="B905" s="113">
        <v>192</v>
      </c>
      <c r="C905" s="139" t="str">
        <f ca="1">IF(ISERROR(OFFSET('HARGA SATUAN'!$C$6,MATCH(B905,'HARGA SATUAN'!$N$7:$N$1492,0),0)),"",OFFSET('HARGA SATUAN'!$C$6,MATCH(B905,'HARGA SATUAN'!$N$7:$N$1492,0),0))</f>
        <v/>
      </c>
      <c r="D905" s="139">
        <f ca="1">SUMIFS(RAB!$F$14:$F$160,RAB!$C$14:$C$160,C905)</f>
        <v>0</v>
      </c>
      <c r="E905" s="26">
        <f t="shared" ca="1" si="35"/>
        <v>0</v>
      </c>
      <c r="F905" s="26">
        <f ca="1">IF(D905=0,0,SUM($E$713:E905))</f>
        <v>0</v>
      </c>
    </row>
    <row r="906" spans="2:6" hidden="1">
      <c r="B906" s="113">
        <v>193</v>
      </c>
      <c r="C906" s="139" t="str">
        <f ca="1">IF(ISERROR(OFFSET('HARGA SATUAN'!$C$6,MATCH(B906,'HARGA SATUAN'!$N$7:$N$1492,0),0)),"",OFFSET('HARGA SATUAN'!$C$6,MATCH(B906,'HARGA SATUAN'!$N$7:$N$1492,0),0))</f>
        <v/>
      </c>
      <c r="D906" s="139">
        <f ca="1">SUMIFS(RAB!$F$14:$F$160,RAB!$C$14:$C$160,C906)</f>
        <v>0</v>
      </c>
      <c r="E906" s="26">
        <f t="shared" ca="1" si="35"/>
        <v>0</v>
      </c>
      <c r="F906" s="26">
        <f ca="1">IF(D906=0,0,SUM($E$713:E906))</f>
        <v>0</v>
      </c>
    </row>
    <row r="907" spans="2:6" hidden="1">
      <c r="B907" s="113">
        <v>194</v>
      </c>
      <c r="C907" s="139" t="str">
        <f ca="1">IF(ISERROR(OFFSET('HARGA SATUAN'!$C$6,MATCH(B907,'HARGA SATUAN'!$N$7:$N$1492,0),0)),"",OFFSET('HARGA SATUAN'!$C$6,MATCH(B907,'HARGA SATUAN'!$N$7:$N$1492,0),0))</f>
        <v/>
      </c>
      <c r="D907" s="139">
        <f ca="1">SUMIFS(RAB!$F$14:$F$160,RAB!$C$14:$C$160,C907)</f>
        <v>0</v>
      </c>
      <c r="E907" s="26">
        <f t="shared" ref="E907:E970" ca="1" si="36">IF(D907=0,0,1)</f>
        <v>0</v>
      </c>
      <c r="F907" s="26">
        <f ca="1">IF(D907=0,0,SUM($E$713:E907))</f>
        <v>0</v>
      </c>
    </row>
    <row r="908" spans="2:6" hidden="1">
      <c r="B908" s="113">
        <v>195</v>
      </c>
      <c r="C908" s="139" t="str">
        <f ca="1">IF(ISERROR(OFFSET('HARGA SATUAN'!$C$6,MATCH(B908,'HARGA SATUAN'!$N$7:$N$1492,0),0)),"",OFFSET('HARGA SATUAN'!$C$6,MATCH(B908,'HARGA SATUAN'!$N$7:$N$1492,0),0))</f>
        <v/>
      </c>
      <c r="D908" s="139">
        <f ca="1">SUMIFS(RAB!$F$14:$F$160,RAB!$C$14:$C$160,C908)</f>
        <v>0</v>
      </c>
      <c r="E908" s="26">
        <f t="shared" ca="1" si="36"/>
        <v>0</v>
      </c>
      <c r="F908" s="26">
        <f ca="1">IF(D908=0,0,SUM($E$713:E908))</f>
        <v>0</v>
      </c>
    </row>
    <row r="909" spans="2:6" hidden="1">
      <c r="B909" s="113">
        <v>196</v>
      </c>
      <c r="C909" s="139" t="str">
        <f ca="1">IF(ISERROR(OFFSET('HARGA SATUAN'!$C$6,MATCH(B909,'HARGA SATUAN'!$N$7:$N$1492,0),0)),"",OFFSET('HARGA SATUAN'!$C$6,MATCH(B909,'HARGA SATUAN'!$N$7:$N$1492,0),0))</f>
        <v/>
      </c>
      <c r="D909" s="139">
        <f ca="1">SUMIFS(RAB!$F$14:$F$160,RAB!$C$14:$C$160,C909)</f>
        <v>0</v>
      </c>
      <c r="E909" s="26">
        <f t="shared" ca="1" si="36"/>
        <v>0</v>
      </c>
      <c r="F909" s="26">
        <f ca="1">IF(D909=0,0,SUM($E$713:E909))</f>
        <v>0</v>
      </c>
    </row>
    <row r="910" spans="2:6" hidden="1">
      <c r="B910" s="113">
        <v>197</v>
      </c>
      <c r="C910" s="139" t="str">
        <f ca="1">IF(ISERROR(OFFSET('HARGA SATUAN'!$C$6,MATCH(B910,'HARGA SATUAN'!$N$7:$N$1492,0),0)),"",OFFSET('HARGA SATUAN'!$C$6,MATCH(B910,'HARGA SATUAN'!$N$7:$N$1492,0),0))</f>
        <v/>
      </c>
      <c r="D910" s="139">
        <f ca="1">SUMIFS(RAB!$F$14:$F$160,RAB!$C$14:$C$160,C910)</f>
        <v>0</v>
      </c>
      <c r="E910" s="26">
        <f t="shared" ca="1" si="36"/>
        <v>0</v>
      </c>
      <c r="F910" s="26">
        <f ca="1">IF(D910=0,0,SUM($E$713:E910))</f>
        <v>0</v>
      </c>
    </row>
    <row r="911" spans="2:6" hidden="1">
      <c r="B911" s="113">
        <v>198</v>
      </c>
      <c r="C911" s="139" t="str">
        <f ca="1">IF(ISERROR(OFFSET('HARGA SATUAN'!$C$6,MATCH(B911,'HARGA SATUAN'!$N$7:$N$1492,0),0)),"",OFFSET('HARGA SATUAN'!$C$6,MATCH(B911,'HARGA SATUAN'!$N$7:$N$1492,0),0))</f>
        <v/>
      </c>
      <c r="D911" s="139">
        <f ca="1">SUMIFS(RAB!$F$14:$F$160,RAB!$C$14:$C$160,C911)</f>
        <v>0</v>
      </c>
      <c r="E911" s="26">
        <f t="shared" ca="1" si="36"/>
        <v>0</v>
      </c>
      <c r="F911" s="26">
        <f ca="1">IF(D911=0,0,SUM($E$713:E911))</f>
        <v>0</v>
      </c>
    </row>
    <row r="912" spans="2:6" hidden="1">
      <c r="B912" s="113">
        <v>199</v>
      </c>
      <c r="C912" s="139" t="str">
        <f ca="1">IF(ISERROR(OFFSET('HARGA SATUAN'!$C$6,MATCH(B912,'HARGA SATUAN'!$N$7:$N$1492,0),0)),"",OFFSET('HARGA SATUAN'!$C$6,MATCH(B912,'HARGA SATUAN'!$N$7:$N$1492,0),0))</f>
        <v/>
      </c>
      <c r="D912" s="139">
        <f ca="1">SUMIFS(RAB!$F$14:$F$160,RAB!$C$14:$C$160,C912)</f>
        <v>0</v>
      </c>
      <c r="E912" s="26">
        <f t="shared" ca="1" si="36"/>
        <v>0</v>
      </c>
      <c r="F912" s="26">
        <f ca="1">IF(D912=0,0,SUM($E$713:E912))</f>
        <v>0</v>
      </c>
    </row>
    <row r="913" spans="2:6" hidden="1">
      <c r="B913" s="113">
        <v>200</v>
      </c>
      <c r="C913" s="139" t="str">
        <f ca="1">IF(ISERROR(OFFSET('HARGA SATUAN'!$C$6,MATCH(B913,'HARGA SATUAN'!$N$7:$N$1492,0),0)),"",OFFSET('HARGA SATUAN'!$C$6,MATCH(B913,'HARGA SATUAN'!$N$7:$N$1492,0),0))</f>
        <v/>
      </c>
      <c r="D913" s="139">
        <f ca="1">SUMIFS(RAB!$F$14:$F$160,RAB!$C$14:$C$160,C913)</f>
        <v>0</v>
      </c>
      <c r="E913" s="26">
        <f t="shared" ca="1" si="36"/>
        <v>0</v>
      </c>
      <c r="F913" s="26">
        <f ca="1">IF(D913=0,0,SUM($E$713:E913))</f>
        <v>0</v>
      </c>
    </row>
    <row r="914" spans="2:6" hidden="1">
      <c r="B914" s="113">
        <v>201</v>
      </c>
      <c r="C914" s="139" t="str">
        <f ca="1">IF(ISERROR(OFFSET('HARGA SATUAN'!$C$6,MATCH(B914,'HARGA SATUAN'!$N$7:$N$1492,0),0)),"",OFFSET('HARGA SATUAN'!$C$6,MATCH(B914,'HARGA SATUAN'!$N$7:$N$1492,0),0))</f>
        <v/>
      </c>
      <c r="D914" s="139">
        <f ca="1">SUMIFS(RAB!$F$14:$F$160,RAB!$C$14:$C$160,C914)</f>
        <v>0</v>
      </c>
      <c r="E914" s="26">
        <f t="shared" ca="1" si="36"/>
        <v>0</v>
      </c>
      <c r="F914" s="26">
        <f ca="1">IF(D914=0,0,SUM($E$713:E914))</f>
        <v>0</v>
      </c>
    </row>
    <row r="915" spans="2:6" hidden="1">
      <c r="B915" s="113">
        <v>202</v>
      </c>
      <c r="C915" s="139" t="str">
        <f ca="1">IF(ISERROR(OFFSET('HARGA SATUAN'!$C$6,MATCH(B915,'HARGA SATUAN'!$N$7:$N$1492,0),0)),"",OFFSET('HARGA SATUAN'!$C$6,MATCH(B915,'HARGA SATUAN'!$N$7:$N$1492,0),0))</f>
        <v/>
      </c>
      <c r="D915" s="139">
        <f ca="1">SUMIFS(RAB!$F$14:$F$160,RAB!$C$14:$C$160,C915)</f>
        <v>0</v>
      </c>
      <c r="E915" s="26">
        <f t="shared" ca="1" si="36"/>
        <v>0</v>
      </c>
      <c r="F915" s="26">
        <f ca="1">IF(D915=0,0,SUM($E$713:E915))</f>
        <v>0</v>
      </c>
    </row>
    <row r="916" spans="2:6" hidden="1">
      <c r="B916" s="113">
        <v>203</v>
      </c>
      <c r="C916" s="139" t="str">
        <f ca="1">IF(ISERROR(OFFSET('HARGA SATUAN'!$C$6,MATCH(B916,'HARGA SATUAN'!$N$7:$N$1492,0),0)),"",OFFSET('HARGA SATUAN'!$C$6,MATCH(B916,'HARGA SATUAN'!$N$7:$N$1492,0),0))</f>
        <v/>
      </c>
      <c r="D916" s="139">
        <f ca="1">SUMIFS(RAB!$F$14:$F$160,RAB!$C$14:$C$160,C916)</f>
        <v>0</v>
      </c>
      <c r="E916" s="26">
        <f t="shared" ca="1" si="36"/>
        <v>0</v>
      </c>
      <c r="F916" s="26">
        <f ca="1">IF(D916=0,0,SUM($E$713:E916))</f>
        <v>0</v>
      </c>
    </row>
    <row r="917" spans="2:6" hidden="1">
      <c r="B917" s="113">
        <v>204</v>
      </c>
      <c r="C917" s="139" t="str">
        <f ca="1">IF(ISERROR(OFFSET('HARGA SATUAN'!$C$6,MATCH(B917,'HARGA SATUAN'!$N$7:$N$1492,0),0)),"",OFFSET('HARGA SATUAN'!$C$6,MATCH(B917,'HARGA SATUAN'!$N$7:$N$1492,0),0))</f>
        <v/>
      </c>
      <c r="D917" s="139">
        <f ca="1">SUMIFS(RAB!$F$14:$F$160,RAB!$C$14:$C$160,C917)</f>
        <v>0</v>
      </c>
      <c r="E917" s="26">
        <f t="shared" ca="1" si="36"/>
        <v>0</v>
      </c>
      <c r="F917" s="26">
        <f ca="1">IF(D917=0,0,SUM($E$713:E917))</f>
        <v>0</v>
      </c>
    </row>
    <row r="918" spans="2:6" hidden="1">
      <c r="B918" s="113">
        <v>205</v>
      </c>
      <c r="C918" s="139" t="str">
        <f ca="1">IF(ISERROR(OFFSET('HARGA SATUAN'!$C$6,MATCH(B918,'HARGA SATUAN'!$N$7:$N$1492,0),0)),"",OFFSET('HARGA SATUAN'!$C$6,MATCH(B918,'HARGA SATUAN'!$N$7:$N$1492,0),0))</f>
        <v/>
      </c>
      <c r="D918" s="139">
        <f ca="1">SUMIFS(RAB!$F$14:$F$160,RAB!$C$14:$C$160,C918)</f>
        <v>0</v>
      </c>
      <c r="E918" s="26">
        <f t="shared" ca="1" si="36"/>
        <v>0</v>
      </c>
      <c r="F918" s="26">
        <f ca="1">IF(D918=0,0,SUM($E$713:E918))</f>
        <v>0</v>
      </c>
    </row>
    <row r="919" spans="2:6" hidden="1">
      <c r="B919" s="113">
        <v>206</v>
      </c>
      <c r="C919" s="139" t="str">
        <f ca="1">IF(ISERROR(OFFSET('HARGA SATUAN'!$C$6,MATCH(B919,'HARGA SATUAN'!$N$7:$N$1492,0),0)),"",OFFSET('HARGA SATUAN'!$C$6,MATCH(B919,'HARGA SATUAN'!$N$7:$N$1492,0),0))</f>
        <v/>
      </c>
      <c r="D919" s="139">
        <f ca="1">SUMIFS(RAB!$F$14:$F$160,RAB!$C$14:$C$160,C919)</f>
        <v>0</v>
      </c>
      <c r="E919" s="26">
        <f t="shared" ca="1" si="36"/>
        <v>0</v>
      </c>
      <c r="F919" s="26">
        <f ca="1">IF(D919=0,0,SUM($E$713:E919))</f>
        <v>0</v>
      </c>
    </row>
    <row r="920" spans="2:6" hidden="1">
      <c r="B920" s="113">
        <v>207</v>
      </c>
      <c r="C920" s="139" t="str">
        <f ca="1">IF(ISERROR(OFFSET('HARGA SATUAN'!$C$6,MATCH(B920,'HARGA SATUAN'!$N$7:$N$1492,0),0)),"",OFFSET('HARGA SATUAN'!$C$6,MATCH(B920,'HARGA SATUAN'!$N$7:$N$1492,0),0))</f>
        <v/>
      </c>
      <c r="D920" s="139">
        <f ca="1">SUMIFS(RAB!$F$14:$F$160,RAB!$C$14:$C$160,C920)</f>
        <v>0</v>
      </c>
      <c r="E920" s="26">
        <f t="shared" ca="1" si="36"/>
        <v>0</v>
      </c>
      <c r="F920" s="26">
        <f ca="1">IF(D920=0,0,SUM($E$713:E920))</f>
        <v>0</v>
      </c>
    </row>
    <row r="921" spans="2:6" hidden="1">
      <c r="B921" s="113">
        <v>208</v>
      </c>
      <c r="C921" s="139" t="str">
        <f ca="1">IF(ISERROR(OFFSET('HARGA SATUAN'!$C$6,MATCH(B921,'HARGA SATUAN'!$N$7:$N$1492,0),0)),"",OFFSET('HARGA SATUAN'!$C$6,MATCH(B921,'HARGA SATUAN'!$N$7:$N$1492,0),0))</f>
        <v/>
      </c>
      <c r="D921" s="139">
        <f ca="1">SUMIFS(RAB!$F$14:$F$160,RAB!$C$14:$C$160,C921)</f>
        <v>0</v>
      </c>
      <c r="E921" s="26">
        <f t="shared" ca="1" si="36"/>
        <v>0</v>
      </c>
      <c r="F921" s="26">
        <f ca="1">IF(D921=0,0,SUM($E$713:E921))</f>
        <v>0</v>
      </c>
    </row>
    <row r="922" spans="2:6" hidden="1">
      <c r="B922" s="113">
        <v>209</v>
      </c>
      <c r="C922" s="139" t="str">
        <f ca="1">IF(ISERROR(OFFSET('HARGA SATUAN'!$C$6,MATCH(B922,'HARGA SATUAN'!$N$7:$N$1492,0),0)),"",OFFSET('HARGA SATUAN'!$C$6,MATCH(B922,'HARGA SATUAN'!$N$7:$N$1492,0),0))</f>
        <v/>
      </c>
      <c r="D922" s="139">
        <f ca="1">SUMIFS(RAB!$F$14:$F$160,RAB!$C$14:$C$160,C922)</f>
        <v>0</v>
      </c>
      <c r="E922" s="26">
        <f t="shared" ca="1" si="36"/>
        <v>0</v>
      </c>
      <c r="F922" s="26">
        <f ca="1">IF(D922=0,0,SUM($E$713:E922))</f>
        <v>0</v>
      </c>
    </row>
    <row r="923" spans="2:6" hidden="1">
      <c r="B923" s="113">
        <v>210</v>
      </c>
      <c r="C923" s="139" t="str">
        <f ca="1">IF(ISERROR(OFFSET('HARGA SATUAN'!$C$6,MATCH(B923,'HARGA SATUAN'!$N$7:$N$1492,0),0)),"",OFFSET('HARGA SATUAN'!$C$6,MATCH(B923,'HARGA SATUAN'!$N$7:$N$1492,0),0))</f>
        <v/>
      </c>
      <c r="D923" s="139">
        <f ca="1">SUMIFS(RAB!$F$14:$F$160,RAB!$C$14:$C$160,C923)</f>
        <v>0</v>
      </c>
      <c r="E923" s="26">
        <f t="shared" ca="1" si="36"/>
        <v>0</v>
      </c>
      <c r="F923" s="26">
        <f ca="1">IF(D923=0,0,SUM($E$713:E923))</f>
        <v>0</v>
      </c>
    </row>
    <row r="924" spans="2:6" hidden="1">
      <c r="B924" s="113">
        <v>211</v>
      </c>
      <c r="C924" s="139" t="str">
        <f ca="1">IF(ISERROR(OFFSET('HARGA SATUAN'!$C$6,MATCH(B924,'HARGA SATUAN'!$N$7:$N$1492,0),0)),"",OFFSET('HARGA SATUAN'!$C$6,MATCH(B924,'HARGA SATUAN'!$N$7:$N$1492,0),0))</f>
        <v/>
      </c>
      <c r="D924" s="139">
        <f ca="1">SUMIFS(RAB!$F$14:$F$160,RAB!$C$14:$C$160,C924)</f>
        <v>0</v>
      </c>
      <c r="E924" s="26">
        <f t="shared" ca="1" si="36"/>
        <v>0</v>
      </c>
      <c r="F924" s="26">
        <f ca="1">IF(D924=0,0,SUM($E$713:E924))</f>
        <v>0</v>
      </c>
    </row>
    <row r="925" spans="2:6" hidden="1">
      <c r="B925" s="113">
        <v>212</v>
      </c>
      <c r="C925" s="139" t="str">
        <f ca="1">IF(ISERROR(OFFSET('HARGA SATUAN'!$C$6,MATCH(B925,'HARGA SATUAN'!$N$7:$N$1492,0),0)),"",OFFSET('HARGA SATUAN'!$C$6,MATCH(B925,'HARGA SATUAN'!$N$7:$N$1492,0),0))</f>
        <v/>
      </c>
      <c r="D925" s="139">
        <f ca="1">SUMIFS(RAB!$F$14:$F$160,RAB!$C$14:$C$160,C925)</f>
        <v>0</v>
      </c>
      <c r="E925" s="26">
        <f t="shared" ca="1" si="36"/>
        <v>0</v>
      </c>
      <c r="F925" s="26">
        <f ca="1">IF(D925=0,0,SUM($E$713:E925))</f>
        <v>0</v>
      </c>
    </row>
    <row r="926" spans="2:6" hidden="1">
      <c r="B926" s="113">
        <v>213</v>
      </c>
      <c r="C926" s="139" t="str">
        <f ca="1">IF(ISERROR(OFFSET('HARGA SATUAN'!$C$6,MATCH(B926,'HARGA SATUAN'!$N$7:$N$1492,0),0)),"",OFFSET('HARGA SATUAN'!$C$6,MATCH(B926,'HARGA SATUAN'!$N$7:$N$1492,0),0))</f>
        <v/>
      </c>
      <c r="D926" s="139">
        <f ca="1">SUMIFS(RAB!$F$14:$F$160,RAB!$C$14:$C$160,C926)</f>
        <v>0</v>
      </c>
      <c r="E926" s="26">
        <f t="shared" ca="1" si="36"/>
        <v>0</v>
      </c>
      <c r="F926" s="26">
        <f ca="1">IF(D926=0,0,SUM($E$713:E926))</f>
        <v>0</v>
      </c>
    </row>
    <row r="927" spans="2:6" hidden="1">
      <c r="B927" s="113">
        <v>214</v>
      </c>
      <c r="C927" s="139" t="str">
        <f ca="1">IF(ISERROR(OFFSET('HARGA SATUAN'!$C$6,MATCH(B927,'HARGA SATUAN'!$N$7:$N$1492,0),0)),"",OFFSET('HARGA SATUAN'!$C$6,MATCH(B927,'HARGA SATUAN'!$N$7:$N$1492,0),0))</f>
        <v/>
      </c>
      <c r="D927" s="139">
        <f ca="1">SUMIFS(RAB!$F$14:$F$160,RAB!$C$14:$C$160,C927)</f>
        <v>0</v>
      </c>
      <c r="E927" s="26">
        <f t="shared" ca="1" si="36"/>
        <v>0</v>
      </c>
      <c r="F927" s="26">
        <f ca="1">IF(D927=0,0,SUM($E$713:E927))</f>
        <v>0</v>
      </c>
    </row>
    <row r="928" spans="2:6" hidden="1">
      <c r="B928" s="113">
        <v>215</v>
      </c>
      <c r="C928" s="139" t="str">
        <f ca="1">IF(ISERROR(OFFSET('HARGA SATUAN'!$C$6,MATCH(B928,'HARGA SATUAN'!$N$7:$N$1492,0),0)),"",OFFSET('HARGA SATUAN'!$C$6,MATCH(B928,'HARGA SATUAN'!$N$7:$N$1492,0),0))</f>
        <v/>
      </c>
      <c r="D928" s="139">
        <f ca="1">SUMIFS(RAB!$F$14:$F$160,RAB!$C$14:$C$160,C928)</f>
        <v>0</v>
      </c>
      <c r="E928" s="26">
        <f t="shared" ca="1" si="36"/>
        <v>0</v>
      </c>
      <c r="F928" s="26">
        <f ca="1">IF(D928=0,0,SUM($E$713:E928))</f>
        <v>0</v>
      </c>
    </row>
    <row r="929" spans="2:6" hidden="1">
      <c r="B929" s="113">
        <v>216</v>
      </c>
      <c r="C929" s="139" t="str">
        <f ca="1">IF(ISERROR(OFFSET('HARGA SATUAN'!$C$6,MATCH(B929,'HARGA SATUAN'!$N$7:$N$1492,0),0)),"",OFFSET('HARGA SATUAN'!$C$6,MATCH(B929,'HARGA SATUAN'!$N$7:$N$1492,0),0))</f>
        <v/>
      </c>
      <c r="D929" s="139">
        <f ca="1">SUMIFS(RAB!$F$14:$F$160,RAB!$C$14:$C$160,C929)</f>
        <v>0</v>
      </c>
      <c r="E929" s="26">
        <f t="shared" ca="1" si="36"/>
        <v>0</v>
      </c>
      <c r="F929" s="26">
        <f ca="1">IF(D929=0,0,SUM($E$713:E929))</f>
        <v>0</v>
      </c>
    </row>
    <row r="930" spans="2:6" hidden="1">
      <c r="B930" s="113">
        <v>217</v>
      </c>
      <c r="C930" s="139" t="str">
        <f ca="1">IF(ISERROR(OFFSET('HARGA SATUAN'!$C$6,MATCH(B930,'HARGA SATUAN'!$N$7:$N$1492,0),0)),"",OFFSET('HARGA SATUAN'!$C$6,MATCH(B930,'HARGA SATUAN'!$N$7:$N$1492,0),0))</f>
        <v/>
      </c>
      <c r="D930" s="139">
        <f ca="1">SUMIFS(RAB!$F$14:$F$160,RAB!$C$14:$C$160,C930)</f>
        <v>0</v>
      </c>
      <c r="E930" s="26">
        <f t="shared" ca="1" si="36"/>
        <v>0</v>
      </c>
      <c r="F930" s="26">
        <f ca="1">IF(D930=0,0,SUM($E$713:E930))</f>
        <v>0</v>
      </c>
    </row>
    <row r="931" spans="2:6" hidden="1">
      <c r="B931" s="113">
        <v>218</v>
      </c>
      <c r="C931" s="139" t="str">
        <f ca="1">IF(ISERROR(OFFSET('HARGA SATUAN'!$C$6,MATCH(B931,'HARGA SATUAN'!$N$7:$N$1492,0),0)),"",OFFSET('HARGA SATUAN'!$C$6,MATCH(B931,'HARGA SATUAN'!$N$7:$N$1492,0),0))</f>
        <v/>
      </c>
      <c r="D931" s="139">
        <f ca="1">SUMIFS(RAB!$F$14:$F$160,RAB!$C$14:$C$160,C931)</f>
        <v>0</v>
      </c>
      <c r="E931" s="26">
        <f t="shared" ca="1" si="36"/>
        <v>0</v>
      </c>
      <c r="F931" s="26">
        <f ca="1">IF(D931=0,0,SUM($E$713:E931))</f>
        <v>0</v>
      </c>
    </row>
    <row r="932" spans="2:6" hidden="1">
      <c r="B932" s="113">
        <v>219</v>
      </c>
      <c r="C932" s="139" t="str">
        <f ca="1">IF(ISERROR(OFFSET('HARGA SATUAN'!$C$6,MATCH(B932,'HARGA SATUAN'!$N$7:$N$1492,0),0)),"",OFFSET('HARGA SATUAN'!$C$6,MATCH(B932,'HARGA SATUAN'!$N$7:$N$1492,0),0))</f>
        <v/>
      </c>
      <c r="D932" s="139">
        <f ca="1">SUMIFS(RAB!$F$14:$F$160,RAB!$C$14:$C$160,C932)</f>
        <v>0</v>
      </c>
      <c r="E932" s="26">
        <f t="shared" ca="1" si="36"/>
        <v>0</v>
      </c>
      <c r="F932" s="26">
        <f ca="1">IF(D932=0,0,SUM($E$713:E932))</f>
        <v>0</v>
      </c>
    </row>
    <row r="933" spans="2:6" hidden="1">
      <c r="B933" s="113">
        <v>220</v>
      </c>
      <c r="C933" s="139" t="str">
        <f ca="1">IF(ISERROR(OFFSET('HARGA SATUAN'!$C$6,MATCH(B933,'HARGA SATUAN'!$N$7:$N$1492,0),0)),"",OFFSET('HARGA SATUAN'!$C$6,MATCH(B933,'HARGA SATUAN'!$N$7:$N$1492,0),0))</f>
        <v/>
      </c>
      <c r="D933" s="139">
        <f ca="1">SUMIFS(RAB!$F$14:$F$160,RAB!$C$14:$C$160,C933)</f>
        <v>0</v>
      </c>
      <c r="E933" s="26">
        <f t="shared" ca="1" si="36"/>
        <v>0</v>
      </c>
      <c r="F933" s="26">
        <f ca="1">IF(D933=0,0,SUM($E$713:E933))</f>
        <v>0</v>
      </c>
    </row>
    <row r="934" spans="2:6" hidden="1">
      <c r="B934" s="113">
        <v>221</v>
      </c>
      <c r="C934" s="139" t="str">
        <f ca="1">IF(ISERROR(OFFSET('HARGA SATUAN'!$C$6,MATCH(B934,'HARGA SATUAN'!$N$7:$N$1492,0),0)),"",OFFSET('HARGA SATUAN'!$C$6,MATCH(B934,'HARGA SATUAN'!$N$7:$N$1492,0),0))</f>
        <v/>
      </c>
      <c r="D934" s="139">
        <f ca="1">SUMIFS(RAB!$F$14:$F$160,RAB!$C$14:$C$160,C934)</f>
        <v>0</v>
      </c>
      <c r="E934" s="26">
        <f t="shared" ca="1" si="36"/>
        <v>0</v>
      </c>
      <c r="F934" s="26">
        <f ca="1">IF(D934=0,0,SUM($E$713:E934))</f>
        <v>0</v>
      </c>
    </row>
    <row r="935" spans="2:6" hidden="1">
      <c r="B935" s="113">
        <v>222</v>
      </c>
      <c r="C935" s="139" t="str">
        <f ca="1">IF(ISERROR(OFFSET('HARGA SATUAN'!$C$6,MATCH(B935,'HARGA SATUAN'!$N$7:$N$1492,0),0)),"",OFFSET('HARGA SATUAN'!$C$6,MATCH(B935,'HARGA SATUAN'!$N$7:$N$1492,0),0))</f>
        <v/>
      </c>
      <c r="D935" s="139">
        <f ca="1">SUMIFS(RAB!$F$14:$F$160,RAB!$C$14:$C$160,C935)</f>
        <v>0</v>
      </c>
      <c r="E935" s="26">
        <f t="shared" ca="1" si="36"/>
        <v>0</v>
      </c>
      <c r="F935" s="26">
        <f ca="1">IF(D935=0,0,SUM($E$713:E935))</f>
        <v>0</v>
      </c>
    </row>
    <row r="936" spans="2:6" hidden="1">
      <c r="B936" s="113">
        <v>223</v>
      </c>
      <c r="C936" s="139" t="str">
        <f ca="1">IF(ISERROR(OFFSET('HARGA SATUAN'!$C$6,MATCH(B936,'HARGA SATUAN'!$N$7:$N$1492,0),0)),"",OFFSET('HARGA SATUAN'!$C$6,MATCH(B936,'HARGA SATUAN'!$N$7:$N$1492,0),0))</f>
        <v/>
      </c>
      <c r="D936" s="139">
        <f ca="1">SUMIFS(RAB!$F$14:$F$160,RAB!$C$14:$C$160,C936)</f>
        <v>0</v>
      </c>
      <c r="E936" s="26">
        <f t="shared" ca="1" si="36"/>
        <v>0</v>
      </c>
      <c r="F936" s="26">
        <f ca="1">IF(D936=0,0,SUM($E$713:E936))</f>
        <v>0</v>
      </c>
    </row>
    <row r="937" spans="2:6" hidden="1">
      <c r="B937" s="113">
        <v>224</v>
      </c>
      <c r="C937" s="139" t="str">
        <f ca="1">IF(ISERROR(OFFSET('HARGA SATUAN'!$C$6,MATCH(B937,'HARGA SATUAN'!$N$7:$N$1492,0),0)),"",OFFSET('HARGA SATUAN'!$C$6,MATCH(B937,'HARGA SATUAN'!$N$7:$N$1492,0),0))</f>
        <v/>
      </c>
      <c r="D937" s="139">
        <f ca="1">SUMIFS(RAB!$F$14:$F$160,RAB!$C$14:$C$160,C937)</f>
        <v>0</v>
      </c>
      <c r="E937" s="26">
        <f t="shared" ca="1" si="36"/>
        <v>0</v>
      </c>
      <c r="F937" s="26">
        <f ca="1">IF(D937=0,0,SUM($E$713:E937))</f>
        <v>0</v>
      </c>
    </row>
    <row r="938" spans="2:6" hidden="1">
      <c r="B938" s="113">
        <v>225</v>
      </c>
      <c r="C938" s="139" t="str">
        <f ca="1">IF(ISERROR(OFFSET('HARGA SATUAN'!$C$6,MATCH(B938,'HARGA SATUAN'!$N$7:$N$1492,0),0)),"",OFFSET('HARGA SATUAN'!$C$6,MATCH(B938,'HARGA SATUAN'!$N$7:$N$1492,0),0))</f>
        <v/>
      </c>
      <c r="D938" s="139">
        <f ca="1">SUMIFS(RAB!$F$14:$F$160,RAB!$C$14:$C$160,C938)</f>
        <v>0</v>
      </c>
      <c r="E938" s="26">
        <f t="shared" ca="1" si="36"/>
        <v>0</v>
      </c>
      <c r="F938" s="26">
        <f ca="1">IF(D938=0,0,SUM($E$713:E938))</f>
        <v>0</v>
      </c>
    </row>
    <row r="939" spans="2:6" hidden="1">
      <c r="B939" s="113">
        <v>226</v>
      </c>
      <c r="C939" s="139" t="str">
        <f ca="1">IF(ISERROR(OFFSET('HARGA SATUAN'!$C$6,MATCH(B939,'HARGA SATUAN'!$N$7:$N$1492,0),0)),"",OFFSET('HARGA SATUAN'!$C$6,MATCH(B939,'HARGA SATUAN'!$N$7:$N$1492,0),0))</f>
        <v/>
      </c>
      <c r="D939" s="139">
        <f ca="1">SUMIFS(RAB!$F$14:$F$160,RAB!$C$14:$C$160,C939)</f>
        <v>0</v>
      </c>
      <c r="E939" s="26">
        <f t="shared" ca="1" si="36"/>
        <v>0</v>
      </c>
      <c r="F939" s="26">
        <f ca="1">IF(D939=0,0,SUM($E$713:E939))</f>
        <v>0</v>
      </c>
    </row>
    <row r="940" spans="2:6" hidden="1">
      <c r="B940" s="113">
        <v>227</v>
      </c>
      <c r="C940" s="139" t="str">
        <f ca="1">IF(ISERROR(OFFSET('HARGA SATUAN'!$C$6,MATCH(B940,'HARGA SATUAN'!$N$7:$N$1492,0),0)),"",OFFSET('HARGA SATUAN'!$C$6,MATCH(B940,'HARGA SATUAN'!$N$7:$N$1492,0),0))</f>
        <v/>
      </c>
      <c r="D940" s="139">
        <f ca="1">SUMIFS(RAB!$F$14:$F$160,RAB!$C$14:$C$160,C940)</f>
        <v>0</v>
      </c>
      <c r="E940" s="26">
        <f t="shared" ca="1" si="36"/>
        <v>0</v>
      </c>
      <c r="F940" s="26">
        <f ca="1">IF(D940=0,0,SUM($E$713:E940))</f>
        <v>0</v>
      </c>
    </row>
    <row r="941" spans="2:6" hidden="1">
      <c r="B941" s="113">
        <v>228</v>
      </c>
      <c r="C941" s="139" t="str">
        <f ca="1">IF(ISERROR(OFFSET('HARGA SATUAN'!$C$6,MATCH(B941,'HARGA SATUAN'!$N$7:$N$1492,0),0)),"",OFFSET('HARGA SATUAN'!$C$6,MATCH(B941,'HARGA SATUAN'!$N$7:$N$1492,0),0))</f>
        <v/>
      </c>
      <c r="D941" s="139">
        <f ca="1">SUMIFS(RAB!$F$14:$F$160,RAB!$C$14:$C$160,C941)</f>
        <v>0</v>
      </c>
      <c r="E941" s="26">
        <f t="shared" ca="1" si="36"/>
        <v>0</v>
      </c>
      <c r="F941" s="26">
        <f ca="1">IF(D941=0,0,SUM($E$713:E941))</f>
        <v>0</v>
      </c>
    </row>
    <row r="942" spans="2:6" hidden="1">
      <c r="B942" s="113">
        <v>229</v>
      </c>
      <c r="C942" s="139" t="str">
        <f ca="1">IF(ISERROR(OFFSET('HARGA SATUAN'!$C$6,MATCH(B942,'HARGA SATUAN'!$N$7:$N$1492,0),0)),"",OFFSET('HARGA SATUAN'!$C$6,MATCH(B942,'HARGA SATUAN'!$N$7:$N$1492,0),0))</f>
        <v/>
      </c>
      <c r="D942" s="139">
        <f ca="1">SUMIFS(RAB!$F$14:$F$160,RAB!$C$14:$C$160,C942)</f>
        <v>0</v>
      </c>
      <c r="E942" s="26">
        <f t="shared" ca="1" si="36"/>
        <v>0</v>
      </c>
      <c r="F942" s="26">
        <f ca="1">IF(D942=0,0,SUM($E$713:E942))</f>
        <v>0</v>
      </c>
    </row>
    <row r="943" spans="2:6" hidden="1">
      <c r="B943" s="113">
        <v>230</v>
      </c>
      <c r="C943" s="139" t="str">
        <f ca="1">IF(ISERROR(OFFSET('HARGA SATUAN'!$C$6,MATCH(B943,'HARGA SATUAN'!$N$7:$N$1492,0),0)),"",OFFSET('HARGA SATUAN'!$C$6,MATCH(B943,'HARGA SATUAN'!$N$7:$N$1492,0),0))</f>
        <v/>
      </c>
      <c r="D943" s="139">
        <f ca="1">SUMIFS(RAB!$F$14:$F$160,RAB!$C$14:$C$160,C943)</f>
        <v>0</v>
      </c>
      <c r="E943" s="26">
        <f t="shared" ca="1" si="36"/>
        <v>0</v>
      </c>
      <c r="F943" s="26">
        <f ca="1">IF(D943=0,0,SUM($E$713:E943))</f>
        <v>0</v>
      </c>
    </row>
    <row r="944" spans="2:6" hidden="1">
      <c r="B944" s="113">
        <v>231</v>
      </c>
      <c r="C944" s="139" t="str">
        <f ca="1">IF(ISERROR(OFFSET('HARGA SATUAN'!$C$6,MATCH(B944,'HARGA SATUAN'!$N$7:$N$1492,0),0)),"",OFFSET('HARGA SATUAN'!$C$6,MATCH(B944,'HARGA SATUAN'!$N$7:$N$1492,0),0))</f>
        <v/>
      </c>
      <c r="D944" s="139">
        <f ca="1">SUMIFS(RAB!$F$14:$F$160,RAB!$C$14:$C$160,C944)</f>
        <v>0</v>
      </c>
      <c r="E944" s="26">
        <f t="shared" ca="1" si="36"/>
        <v>0</v>
      </c>
      <c r="F944" s="26">
        <f ca="1">IF(D944=0,0,SUM($E$713:E944))</f>
        <v>0</v>
      </c>
    </row>
    <row r="945" spans="2:6" hidden="1">
      <c r="B945" s="113">
        <v>232</v>
      </c>
      <c r="C945" s="139" t="str">
        <f ca="1">IF(ISERROR(OFFSET('HARGA SATUAN'!$C$6,MATCH(B945,'HARGA SATUAN'!$N$7:$N$1492,0),0)),"",OFFSET('HARGA SATUAN'!$C$6,MATCH(B945,'HARGA SATUAN'!$N$7:$N$1492,0),0))</f>
        <v/>
      </c>
      <c r="D945" s="139">
        <f ca="1">SUMIFS(RAB!$F$14:$F$160,RAB!$C$14:$C$160,C945)</f>
        <v>0</v>
      </c>
      <c r="E945" s="26">
        <f t="shared" ca="1" si="36"/>
        <v>0</v>
      </c>
      <c r="F945" s="26">
        <f ca="1">IF(D945=0,0,SUM($E$713:E945))</f>
        <v>0</v>
      </c>
    </row>
    <row r="946" spans="2:6" hidden="1">
      <c r="B946" s="113">
        <v>233</v>
      </c>
      <c r="C946" s="139" t="str">
        <f ca="1">IF(ISERROR(OFFSET('HARGA SATUAN'!$C$6,MATCH(B946,'HARGA SATUAN'!$N$7:$N$1492,0),0)),"",OFFSET('HARGA SATUAN'!$C$6,MATCH(B946,'HARGA SATUAN'!$N$7:$N$1492,0),0))</f>
        <v/>
      </c>
      <c r="D946" s="139">
        <f ca="1">SUMIFS(RAB!$F$14:$F$160,RAB!$C$14:$C$160,C946)</f>
        <v>0</v>
      </c>
      <c r="E946" s="26">
        <f t="shared" ca="1" si="36"/>
        <v>0</v>
      </c>
      <c r="F946" s="26">
        <f ca="1">IF(D946=0,0,SUM($E$713:E946))</f>
        <v>0</v>
      </c>
    </row>
    <row r="947" spans="2:6" hidden="1">
      <c r="B947" s="113">
        <v>234</v>
      </c>
      <c r="C947" s="139" t="str">
        <f ca="1">IF(ISERROR(OFFSET('HARGA SATUAN'!$C$6,MATCH(B947,'HARGA SATUAN'!$N$7:$N$1492,0),0)),"",OFFSET('HARGA SATUAN'!$C$6,MATCH(B947,'HARGA SATUAN'!$N$7:$N$1492,0),0))</f>
        <v/>
      </c>
      <c r="D947" s="139">
        <f ca="1">SUMIFS(RAB!$F$14:$F$160,RAB!$C$14:$C$160,C947)</f>
        <v>0</v>
      </c>
      <c r="E947" s="26">
        <f t="shared" ca="1" si="36"/>
        <v>0</v>
      </c>
      <c r="F947" s="26">
        <f ca="1">IF(D947=0,0,SUM($E$713:E947))</f>
        <v>0</v>
      </c>
    </row>
    <row r="948" spans="2:6" hidden="1">
      <c r="B948" s="113">
        <v>235</v>
      </c>
      <c r="C948" s="139" t="str">
        <f ca="1">IF(ISERROR(OFFSET('HARGA SATUAN'!$C$6,MATCH(B948,'HARGA SATUAN'!$N$7:$N$1492,0),0)),"",OFFSET('HARGA SATUAN'!$C$6,MATCH(B948,'HARGA SATUAN'!$N$7:$N$1492,0),0))</f>
        <v/>
      </c>
      <c r="D948" s="139">
        <f ca="1">SUMIFS(RAB!$F$14:$F$160,RAB!$C$14:$C$160,C948)</f>
        <v>0</v>
      </c>
      <c r="E948" s="26">
        <f t="shared" ca="1" si="36"/>
        <v>0</v>
      </c>
      <c r="F948" s="26">
        <f ca="1">IF(D948=0,0,SUM($E$713:E948))</f>
        <v>0</v>
      </c>
    </row>
    <row r="949" spans="2:6" hidden="1">
      <c r="B949" s="113">
        <v>236</v>
      </c>
      <c r="C949" s="139" t="str">
        <f ca="1">IF(ISERROR(OFFSET('HARGA SATUAN'!$C$6,MATCH(B949,'HARGA SATUAN'!$N$7:$N$1492,0),0)),"",OFFSET('HARGA SATUAN'!$C$6,MATCH(B949,'HARGA SATUAN'!$N$7:$N$1492,0),0))</f>
        <v/>
      </c>
      <c r="D949" s="139">
        <f ca="1">SUMIFS(RAB!$F$14:$F$160,RAB!$C$14:$C$160,C949)</f>
        <v>0</v>
      </c>
      <c r="E949" s="26">
        <f t="shared" ca="1" si="36"/>
        <v>0</v>
      </c>
      <c r="F949" s="26">
        <f ca="1">IF(D949=0,0,SUM($E$713:E949))</f>
        <v>0</v>
      </c>
    </row>
    <row r="950" spans="2:6" hidden="1">
      <c r="B950" s="113">
        <v>237</v>
      </c>
      <c r="C950" s="139" t="str">
        <f ca="1">IF(ISERROR(OFFSET('HARGA SATUAN'!$C$6,MATCH(B950,'HARGA SATUAN'!$N$7:$N$1492,0),0)),"",OFFSET('HARGA SATUAN'!$C$6,MATCH(B950,'HARGA SATUAN'!$N$7:$N$1492,0),0))</f>
        <v/>
      </c>
      <c r="D950" s="139">
        <f ca="1">SUMIFS(RAB!$F$14:$F$160,RAB!$C$14:$C$160,C950)</f>
        <v>0</v>
      </c>
      <c r="E950" s="26">
        <f t="shared" ca="1" si="36"/>
        <v>0</v>
      </c>
      <c r="F950" s="26">
        <f ca="1">IF(D950=0,0,SUM($E$713:E950))</f>
        <v>0</v>
      </c>
    </row>
    <row r="951" spans="2:6" hidden="1">
      <c r="B951" s="113">
        <v>238</v>
      </c>
      <c r="C951" s="139" t="str">
        <f ca="1">IF(ISERROR(OFFSET('HARGA SATUAN'!$C$6,MATCH(B951,'HARGA SATUAN'!$N$7:$N$1492,0),0)),"",OFFSET('HARGA SATUAN'!$C$6,MATCH(B951,'HARGA SATUAN'!$N$7:$N$1492,0),0))</f>
        <v/>
      </c>
      <c r="D951" s="139">
        <f ca="1">SUMIFS(RAB!$F$14:$F$160,RAB!$C$14:$C$160,C951)</f>
        <v>0</v>
      </c>
      <c r="E951" s="26">
        <f t="shared" ca="1" si="36"/>
        <v>0</v>
      </c>
      <c r="F951" s="26">
        <f ca="1">IF(D951=0,0,SUM($E$713:E951))</f>
        <v>0</v>
      </c>
    </row>
    <row r="952" spans="2:6" hidden="1">
      <c r="B952" s="113">
        <v>239</v>
      </c>
      <c r="C952" s="139" t="str">
        <f ca="1">IF(ISERROR(OFFSET('HARGA SATUAN'!$C$6,MATCH(B952,'HARGA SATUAN'!$N$7:$N$1492,0),0)),"",OFFSET('HARGA SATUAN'!$C$6,MATCH(B952,'HARGA SATUAN'!$N$7:$N$1492,0),0))</f>
        <v/>
      </c>
      <c r="D952" s="139">
        <f ca="1">SUMIFS(RAB!$F$14:$F$160,RAB!$C$14:$C$160,C952)</f>
        <v>0</v>
      </c>
      <c r="E952" s="26">
        <f t="shared" ca="1" si="36"/>
        <v>0</v>
      </c>
      <c r="F952" s="26">
        <f ca="1">IF(D952=0,0,SUM($E$713:E952))</f>
        <v>0</v>
      </c>
    </row>
    <row r="953" spans="2:6" hidden="1">
      <c r="B953" s="113">
        <v>240</v>
      </c>
      <c r="C953" s="139" t="str">
        <f ca="1">IF(ISERROR(OFFSET('HARGA SATUAN'!$C$6,MATCH(B953,'HARGA SATUAN'!$N$7:$N$1492,0),0)),"",OFFSET('HARGA SATUAN'!$C$6,MATCH(B953,'HARGA SATUAN'!$N$7:$N$1492,0),0))</f>
        <v/>
      </c>
      <c r="D953" s="139">
        <f ca="1">SUMIFS(RAB!$F$14:$F$160,RAB!$C$14:$C$160,C953)</f>
        <v>0</v>
      </c>
      <c r="E953" s="26">
        <f t="shared" ca="1" si="36"/>
        <v>0</v>
      </c>
      <c r="F953" s="26">
        <f ca="1">IF(D953=0,0,SUM($E$713:E953))</f>
        <v>0</v>
      </c>
    </row>
    <row r="954" spans="2:6" hidden="1">
      <c r="B954" s="113">
        <v>241</v>
      </c>
      <c r="C954" s="139" t="str">
        <f ca="1">IF(ISERROR(OFFSET('HARGA SATUAN'!$C$6,MATCH(B954,'HARGA SATUAN'!$N$7:$N$1492,0),0)),"",OFFSET('HARGA SATUAN'!$C$6,MATCH(B954,'HARGA SATUAN'!$N$7:$N$1492,0),0))</f>
        <v/>
      </c>
      <c r="D954" s="139">
        <f ca="1">SUMIFS(RAB!$F$14:$F$160,RAB!$C$14:$C$160,C954)</f>
        <v>0</v>
      </c>
      <c r="E954" s="26">
        <f t="shared" ca="1" si="36"/>
        <v>0</v>
      </c>
      <c r="F954" s="26">
        <f ca="1">IF(D954=0,0,SUM($E$713:E954))</f>
        <v>0</v>
      </c>
    </row>
    <row r="955" spans="2:6" hidden="1">
      <c r="B955" s="113">
        <v>242</v>
      </c>
      <c r="C955" s="139" t="str">
        <f ca="1">IF(ISERROR(OFFSET('HARGA SATUAN'!$C$6,MATCH(B955,'HARGA SATUAN'!$N$7:$N$1492,0),0)),"",OFFSET('HARGA SATUAN'!$C$6,MATCH(B955,'HARGA SATUAN'!$N$7:$N$1492,0),0))</f>
        <v/>
      </c>
      <c r="D955" s="139">
        <f ca="1">SUMIFS(RAB!$F$14:$F$160,RAB!$C$14:$C$160,C955)</f>
        <v>0</v>
      </c>
      <c r="E955" s="26">
        <f t="shared" ca="1" si="36"/>
        <v>0</v>
      </c>
      <c r="F955" s="26">
        <f ca="1">IF(D955=0,0,SUM($E$713:E955))</f>
        <v>0</v>
      </c>
    </row>
    <row r="956" spans="2:6" hidden="1">
      <c r="B956" s="113">
        <v>243</v>
      </c>
      <c r="C956" s="139" t="str">
        <f ca="1">IF(ISERROR(OFFSET('HARGA SATUAN'!$C$6,MATCH(B956,'HARGA SATUAN'!$N$7:$N$1492,0),0)),"",OFFSET('HARGA SATUAN'!$C$6,MATCH(B956,'HARGA SATUAN'!$N$7:$N$1492,0),0))</f>
        <v/>
      </c>
      <c r="D956" s="139">
        <f ca="1">SUMIFS(RAB!$F$14:$F$160,RAB!$C$14:$C$160,C956)</f>
        <v>0</v>
      </c>
      <c r="E956" s="26">
        <f t="shared" ca="1" si="36"/>
        <v>0</v>
      </c>
      <c r="F956" s="26">
        <f ca="1">IF(D956=0,0,SUM($E$713:E956))</f>
        <v>0</v>
      </c>
    </row>
    <row r="957" spans="2:6" hidden="1">
      <c r="B957" s="113">
        <v>244</v>
      </c>
      <c r="C957" s="139" t="str">
        <f ca="1">IF(ISERROR(OFFSET('HARGA SATUAN'!$C$6,MATCH(B957,'HARGA SATUAN'!$N$7:$N$1492,0),0)),"",OFFSET('HARGA SATUAN'!$C$6,MATCH(B957,'HARGA SATUAN'!$N$7:$N$1492,0),0))</f>
        <v/>
      </c>
      <c r="D957" s="139">
        <f ca="1">SUMIFS(RAB!$F$14:$F$160,RAB!$C$14:$C$160,C957)</f>
        <v>0</v>
      </c>
      <c r="E957" s="26">
        <f t="shared" ca="1" si="36"/>
        <v>0</v>
      </c>
      <c r="F957" s="26">
        <f ca="1">IF(D957=0,0,SUM($E$713:E957))</f>
        <v>0</v>
      </c>
    </row>
    <row r="958" spans="2:6" hidden="1">
      <c r="B958" s="113">
        <v>245</v>
      </c>
      <c r="C958" s="139" t="str">
        <f ca="1">IF(ISERROR(OFFSET('HARGA SATUAN'!$C$6,MATCH(B958,'HARGA SATUAN'!$N$7:$N$1492,0),0)),"",OFFSET('HARGA SATUAN'!$C$6,MATCH(B958,'HARGA SATUAN'!$N$7:$N$1492,0),0))</f>
        <v/>
      </c>
      <c r="D958" s="139">
        <f ca="1">SUMIFS(RAB!$F$14:$F$160,RAB!$C$14:$C$160,C958)</f>
        <v>0</v>
      </c>
      <c r="E958" s="26">
        <f t="shared" ca="1" si="36"/>
        <v>0</v>
      </c>
      <c r="F958" s="26">
        <f ca="1">IF(D958=0,0,SUM($E$713:E958))</f>
        <v>0</v>
      </c>
    </row>
    <row r="959" spans="2:6" hidden="1">
      <c r="B959" s="113">
        <v>246</v>
      </c>
      <c r="C959" s="139" t="str">
        <f ca="1">IF(ISERROR(OFFSET('HARGA SATUAN'!$C$6,MATCH(B959,'HARGA SATUAN'!$N$7:$N$1492,0),0)),"",OFFSET('HARGA SATUAN'!$C$6,MATCH(B959,'HARGA SATUAN'!$N$7:$N$1492,0),0))</f>
        <v/>
      </c>
      <c r="D959" s="139">
        <f ca="1">SUMIFS(RAB!$F$14:$F$160,RAB!$C$14:$C$160,C959)</f>
        <v>0</v>
      </c>
      <c r="E959" s="26">
        <f t="shared" ca="1" si="36"/>
        <v>0</v>
      </c>
      <c r="F959" s="26">
        <f ca="1">IF(D959=0,0,SUM($E$713:E959))</f>
        <v>0</v>
      </c>
    </row>
    <row r="960" spans="2:6" hidden="1">
      <c r="B960" s="113">
        <v>247</v>
      </c>
      <c r="C960" s="139" t="str">
        <f ca="1">IF(ISERROR(OFFSET('HARGA SATUAN'!$C$6,MATCH(B960,'HARGA SATUAN'!$N$7:$N$1492,0),0)),"",OFFSET('HARGA SATUAN'!$C$6,MATCH(B960,'HARGA SATUAN'!$N$7:$N$1492,0),0))</f>
        <v/>
      </c>
      <c r="D960" s="139">
        <f ca="1">SUMIFS(RAB!$F$14:$F$160,RAB!$C$14:$C$160,C960)</f>
        <v>0</v>
      </c>
      <c r="E960" s="26">
        <f t="shared" ca="1" si="36"/>
        <v>0</v>
      </c>
      <c r="F960" s="26">
        <f ca="1">IF(D960=0,0,SUM($E$713:E960))</f>
        <v>0</v>
      </c>
    </row>
    <row r="961" spans="2:6" hidden="1">
      <c r="B961" s="113">
        <v>248</v>
      </c>
      <c r="C961" s="139" t="str">
        <f ca="1">IF(ISERROR(OFFSET('HARGA SATUAN'!$C$6,MATCH(B961,'HARGA SATUAN'!$N$7:$N$1492,0),0)),"",OFFSET('HARGA SATUAN'!$C$6,MATCH(B961,'HARGA SATUAN'!$N$7:$N$1492,0),0))</f>
        <v/>
      </c>
      <c r="D961" s="139">
        <f ca="1">SUMIFS(RAB!$F$14:$F$160,RAB!$C$14:$C$160,C961)</f>
        <v>0</v>
      </c>
      <c r="E961" s="26">
        <f t="shared" ca="1" si="36"/>
        <v>0</v>
      </c>
      <c r="F961" s="26">
        <f ca="1">IF(D961=0,0,SUM($E$713:E961))</f>
        <v>0</v>
      </c>
    </row>
    <row r="962" spans="2:6" hidden="1">
      <c r="B962" s="113">
        <v>249</v>
      </c>
      <c r="C962" s="139" t="str">
        <f ca="1">IF(ISERROR(OFFSET('HARGA SATUAN'!$C$6,MATCH(B962,'HARGA SATUAN'!$N$7:$N$1492,0),0)),"",OFFSET('HARGA SATUAN'!$C$6,MATCH(B962,'HARGA SATUAN'!$N$7:$N$1492,0),0))</f>
        <v/>
      </c>
      <c r="D962" s="139">
        <f ca="1">SUMIFS(RAB!$F$14:$F$160,RAB!$C$14:$C$160,C962)</f>
        <v>0</v>
      </c>
      <c r="E962" s="26">
        <f t="shared" ca="1" si="36"/>
        <v>0</v>
      </c>
      <c r="F962" s="26">
        <f ca="1">IF(D962=0,0,SUM($E$713:E962))</f>
        <v>0</v>
      </c>
    </row>
    <row r="963" spans="2:6" hidden="1">
      <c r="B963" s="113">
        <v>250</v>
      </c>
      <c r="C963" s="139" t="str">
        <f ca="1">IF(ISERROR(OFFSET('HARGA SATUAN'!$C$6,MATCH(B963,'HARGA SATUAN'!$N$7:$N$1492,0),0)),"",OFFSET('HARGA SATUAN'!$C$6,MATCH(B963,'HARGA SATUAN'!$N$7:$N$1492,0),0))</f>
        <v/>
      </c>
      <c r="D963" s="139">
        <f ca="1">SUMIFS(RAB!$F$14:$F$160,RAB!$C$14:$C$160,C963)</f>
        <v>0</v>
      </c>
      <c r="E963" s="26">
        <f t="shared" ca="1" si="36"/>
        <v>0</v>
      </c>
      <c r="F963" s="26">
        <f ca="1">IF(D963=0,0,SUM($E$713:E963))</f>
        <v>0</v>
      </c>
    </row>
    <row r="964" spans="2:6" hidden="1">
      <c r="B964" s="113">
        <v>251</v>
      </c>
      <c r="C964" s="139" t="str">
        <f ca="1">IF(ISERROR(OFFSET('HARGA SATUAN'!$C$6,MATCH(B964,'HARGA SATUAN'!$N$7:$N$1492,0),0)),"",OFFSET('HARGA SATUAN'!$C$6,MATCH(B964,'HARGA SATUAN'!$N$7:$N$1492,0),0))</f>
        <v/>
      </c>
      <c r="D964" s="139">
        <f ca="1">SUMIFS(RAB!$F$14:$F$160,RAB!$C$14:$C$160,C964)</f>
        <v>0</v>
      </c>
      <c r="E964" s="26">
        <f t="shared" ca="1" si="36"/>
        <v>0</v>
      </c>
      <c r="F964" s="26">
        <f ca="1">IF(D964=0,0,SUM($E$713:E964))</f>
        <v>0</v>
      </c>
    </row>
    <row r="965" spans="2:6" hidden="1">
      <c r="B965" s="113">
        <v>252</v>
      </c>
      <c r="C965" s="139" t="str">
        <f ca="1">IF(ISERROR(OFFSET('HARGA SATUAN'!$C$6,MATCH(B965,'HARGA SATUAN'!$N$7:$N$1492,0),0)),"",OFFSET('HARGA SATUAN'!$C$6,MATCH(B965,'HARGA SATUAN'!$N$7:$N$1492,0),0))</f>
        <v/>
      </c>
      <c r="D965" s="139">
        <f ca="1">SUMIFS(RAB!$F$14:$F$160,RAB!$C$14:$C$160,C965)</f>
        <v>0</v>
      </c>
      <c r="E965" s="26">
        <f t="shared" ca="1" si="36"/>
        <v>0</v>
      </c>
      <c r="F965" s="26">
        <f ca="1">IF(D965=0,0,SUM($E$713:E965))</f>
        <v>0</v>
      </c>
    </row>
    <row r="966" spans="2:6" hidden="1">
      <c r="B966" s="113">
        <v>253</v>
      </c>
      <c r="C966" s="139" t="str">
        <f ca="1">IF(ISERROR(OFFSET('HARGA SATUAN'!$C$6,MATCH(B966,'HARGA SATUAN'!$N$7:$N$1492,0),0)),"",OFFSET('HARGA SATUAN'!$C$6,MATCH(B966,'HARGA SATUAN'!$N$7:$N$1492,0),0))</f>
        <v/>
      </c>
      <c r="D966" s="139">
        <f ca="1">SUMIFS(RAB!$F$14:$F$160,RAB!$C$14:$C$160,C966)</f>
        <v>0</v>
      </c>
      <c r="E966" s="26">
        <f t="shared" ca="1" si="36"/>
        <v>0</v>
      </c>
      <c r="F966" s="26">
        <f ca="1">IF(D966=0,0,SUM($E$713:E966))</f>
        <v>0</v>
      </c>
    </row>
    <row r="967" spans="2:6" hidden="1">
      <c r="B967" s="113">
        <v>254</v>
      </c>
      <c r="C967" s="139" t="str">
        <f ca="1">IF(ISERROR(OFFSET('HARGA SATUAN'!$C$6,MATCH(B967,'HARGA SATUAN'!$N$7:$N$1492,0),0)),"",OFFSET('HARGA SATUAN'!$C$6,MATCH(B967,'HARGA SATUAN'!$N$7:$N$1492,0),0))</f>
        <v/>
      </c>
      <c r="D967" s="139">
        <f ca="1">SUMIFS(RAB!$F$14:$F$160,RAB!$C$14:$C$160,C967)</f>
        <v>0</v>
      </c>
      <c r="E967" s="26">
        <f t="shared" ca="1" si="36"/>
        <v>0</v>
      </c>
      <c r="F967" s="26">
        <f ca="1">IF(D967=0,0,SUM($E$713:E967))</f>
        <v>0</v>
      </c>
    </row>
    <row r="968" spans="2:6" hidden="1">
      <c r="B968" s="113">
        <v>255</v>
      </c>
      <c r="C968" s="139" t="str">
        <f ca="1">IF(ISERROR(OFFSET('HARGA SATUAN'!$C$6,MATCH(B968,'HARGA SATUAN'!$N$7:$N$1492,0),0)),"",OFFSET('HARGA SATUAN'!$C$6,MATCH(B968,'HARGA SATUAN'!$N$7:$N$1492,0),0))</f>
        <v/>
      </c>
      <c r="D968" s="139">
        <f ca="1">SUMIFS(RAB!$F$14:$F$160,RAB!$C$14:$C$160,C968)</f>
        <v>0</v>
      </c>
      <c r="E968" s="26">
        <f t="shared" ca="1" si="36"/>
        <v>0</v>
      </c>
      <c r="F968" s="26">
        <f ca="1">IF(D968=0,0,SUM($E$713:E968))</f>
        <v>0</v>
      </c>
    </row>
    <row r="969" spans="2:6" hidden="1">
      <c r="B969" s="113">
        <v>256</v>
      </c>
      <c r="C969" s="139" t="str">
        <f ca="1">IF(ISERROR(OFFSET('HARGA SATUAN'!$C$6,MATCH(B969,'HARGA SATUAN'!$N$7:$N$1492,0),0)),"",OFFSET('HARGA SATUAN'!$C$6,MATCH(B969,'HARGA SATUAN'!$N$7:$N$1492,0),0))</f>
        <v/>
      </c>
      <c r="D969" s="139">
        <f ca="1">SUMIFS(RAB!$F$14:$F$160,RAB!$C$14:$C$160,C969)</f>
        <v>0</v>
      </c>
      <c r="E969" s="26">
        <f t="shared" ca="1" si="36"/>
        <v>0</v>
      </c>
      <c r="F969" s="26">
        <f ca="1">IF(D969=0,0,SUM($E$713:E969))</f>
        <v>0</v>
      </c>
    </row>
    <row r="970" spans="2:6" hidden="1">
      <c r="B970" s="113">
        <v>257</v>
      </c>
      <c r="C970" s="139" t="str">
        <f ca="1">IF(ISERROR(OFFSET('HARGA SATUAN'!$C$6,MATCH(B970,'HARGA SATUAN'!$N$7:$N$1492,0),0)),"",OFFSET('HARGA SATUAN'!$C$6,MATCH(B970,'HARGA SATUAN'!$N$7:$N$1492,0),0))</f>
        <v/>
      </c>
      <c r="D970" s="139">
        <f ca="1">SUMIFS(RAB!$F$14:$F$160,RAB!$C$14:$C$160,C970)</f>
        <v>0</v>
      </c>
      <c r="E970" s="26">
        <f t="shared" ca="1" si="36"/>
        <v>0</v>
      </c>
      <c r="F970" s="26">
        <f ca="1">IF(D970=0,0,SUM($E$713:E970))</f>
        <v>0</v>
      </c>
    </row>
    <row r="971" spans="2:6" hidden="1">
      <c r="B971" s="113">
        <v>258</v>
      </c>
      <c r="C971" s="139" t="str">
        <f ca="1">IF(ISERROR(OFFSET('HARGA SATUAN'!$C$6,MATCH(B971,'HARGA SATUAN'!$N$7:$N$1492,0),0)),"",OFFSET('HARGA SATUAN'!$C$6,MATCH(B971,'HARGA SATUAN'!$N$7:$N$1492,0),0))</f>
        <v/>
      </c>
      <c r="D971" s="139">
        <f ca="1">SUMIFS(RAB!$F$14:$F$160,RAB!$C$14:$C$160,C971)</f>
        <v>0</v>
      </c>
      <c r="E971" s="26">
        <f t="shared" ref="E971:E1034" ca="1" si="37">IF(D971=0,0,1)</f>
        <v>0</v>
      </c>
      <c r="F971" s="26">
        <f ca="1">IF(D971=0,0,SUM($E$713:E971))</f>
        <v>0</v>
      </c>
    </row>
    <row r="972" spans="2:6" hidden="1">
      <c r="B972" s="113">
        <v>259</v>
      </c>
      <c r="C972" s="139" t="str">
        <f ca="1">IF(ISERROR(OFFSET('HARGA SATUAN'!$C$6,MATCH(B972,'HARGA SATUAN'!$N$7:$N$1492,0),0)),"",OFFSET('HARGA SATUAN'!$C$6,MATCH(B972,'HARGA SATUAN'!$N$7:$N$1492,0),0))</f>
        <v/>
      </c>
      <c r="D972" s="139">
        <f ca="1">SUMIFS(RAB!$F$14:$F$160,RAB!$C$14:$C$160,C972)</f>
        <v>0</v>
      </c>
      <c r="E972" s="26">
        <f t="shared" ca="1" si="37"/>
        <v>0</v>
      </c>
      <c r="F972" s="26">
        <f ca="1">IF(D972=0,0,SUM($E$713:E972))</f>
        <v>0</v>
      </c>
    </row>
    <row r="973" spans="2:6" hidden="1">
      <c r="B973" s="113">
        <v>260</v>
      </c>
      <c r="C973" s="139" t="str">
        <f ca="1">IF(ISERROR(OFFSET('HARGA SATUAN'!$C$6,MATCH(B973,'HARGA SATUAN'!$N$7:$N$1492,0),0)),"",OFFSET('HARGA SATUAN'!$C$6,MATCH(B973,'HARGA SATUAN'!$N$7:$N$1492,0),0))</f>
        <v/>
      </c>
      <c r="D973" s="139">
        <f ca="1">SUMIFS(RAB!$F$14:$F$160,RAB!$C$14:$C$160,C973)</f>
        <v>0</v>
      </c>
      <c r="E973" s="26">
        <f t="shared" ca="1" si="37"/>
        <v>0</v>
      </c>
      <c r="F973" s="26">
        <f ca="1">IF(D973=0,0,SUM($E$713:E973))</f>
        <v>0</v>
      </c>
    </row>
    <row r="974" spans="2:6" hidden="1">
      <c r="B974" s="113">
        <v>261</v>
      </c>
      <c r="C974" s="139" t="str">
        <f ca="1">IF(ISERROR(OFFSET('HARGA SATUAN'!$C$6,MATCH(B974,'HARGA SATUAN'!$N$7:$N$1492,0),0)),"",OFFSET('HARGA SATUAN'!$C$6,MATCH(B974,'HARGA SATUAN'!$N$7:$N$1492,0),0))</f>
        <v/>
      </c>
      <c r="D974" s="139">
        <f ca="1">SUMIFS(RAB!$F$14:$F$160,RAB!$C$14:$C$160,C974)</f>
        <v>0</v>
      </c>
      <c r="E974" s="26">
        <f t="shared" ca="1" si="37"/>
        <v>0</v>
      </c>
      <c r="F974" s="26">
        <f ca="1">IF(D974=0,0,SUM($E$713:E974))</f>
        <v>0</v>
      </c>
    </row>
    <row r="975" spans="2:6" hidden="1">
      <c r="B975" s="113">
        <v>262</v>
      </c>
      <c r="C975" s="139" t="str">
        <f ca="1">IF(ISERROR(OFFSET('HARGA SATUAN'!$C$6,MATCH(B975,'HARGA SATUAN'!$N$7:$N$1492,0),0)),"",OFFSET('HARGA SATUAN'!$C$6,MATCH(B975,'HARGA SATUAN'!$N$7:$N$1492,0),0))</f>
        <v/>
      </c>
      <c r="D975" s="139">
        <f ca="1">SUMIFS(RAB!$F$14:$F$160,RAB!$C$14:$C$160,C975)</f>
        <v>0</v>
      </c>
      <c r="E975" s="26">
        <f t="shared" ca="1" si="37"/>
        <v>0</v>
      </c>
      <c r="F975" s="26">
        <f ca="1">IF(D975=0,0,SUM($E$713:E975))</f>
        <v>0</v>
      </c>
    </row>
    <row r="976" spans="2:6" hidden="1">
      <c r="B976" s="113">
        <v>263</v>
      </c>
      <c r="C976" s="139" t="str">
        <f ca="1">IF(ISERROR(OFFSET('HARGA SATUAN'!$C$6,MATCH(B976,'HARGA SATUAN'!$N$7:$N$1492,0),0)),"",OFFSET('HARGA SATUAN'!$C$6,MATCH(B976,'HARGA SATUAN'!$N$7:$N$1492,0),0))</f>
        <v/>
      </c>
      <c r="D976" s="139">
        <f ca="1">SUMIFS(RAB!$F$14:$F$160,RAB!$C$14:$C$160,C976)</f>
        <v>0</v>
      </c>
      <c r="E976" s="26">
        <f t="shared" ca="1" si="37"/>
        <v>0</v>
      </c>
      <c r="F976" s="26">
        <f ca="1">IF(D976=0,0,SUM($E$713:E976))</f>
        <v>0</v>
      </c>
    </row>
    <row r="977" spans="2:6" hidden="1">
      <c r="B977" s="113">
        <v>264</v>
      </c>
      <c r="C977" s="139" t="str">
        <f ca="1">IF(ISERROR(OFFSET('HARGA SATUAN'!$C$6,MATCH(B977,'HARGA SATUAN'!$N$7:$N$1492,0),0)),"",OFFSET('HARGA SATUAN'!$C$6,MATCH(B977,'HARGA SATUAN'!$N$7:$N$1492,0),0))</f>
        <v/>
      </c>
      <c r="D977" s="139">
        <f ca="1">SUMIFS(RAB!$F$14:$F$160,RAB!$C$14:$C$160,C977)</f>
        <v>0</v>
      </c>
      <c r="E977" s="26">
        <f t="shared" ca="1" si="37"/>
        <v>0</v>
      </c>
      <c r="F977" s="26">
        <f ca="1">IF(D977=0,0,SUM($E$713:E977))</f>
        <v>0</v>
      </c>
    </row>
    <row r="978" spans="2:6" hidden="1">
      <c r="B978" s="113">
        <v>265</v>
      </c>
      <c r="C978" s="139" t="str">
        <f ca="1">IF(ISERROR(OFFSET('HARGA SATUAN'!$C$6,MATCH(B978,'HARGA SATUAN'!$N$7:$N$1492,0),0)),"",OFFSET('HARGA SATUAN'!$C$6,MATCH(B978,'HARGA SATUAN'!$N$7:$N$1492,0),0))</f>
        <v/>
      </c>
      <c r="D978" s="139">
        <f ca="1">SUMIFS(RAB!$F$14:$F$160,RAB!$C$14:$C$160,C978)</f>
        <v>0</v>
      </c>
      <c r="E978" s="26">
        <f t="shared" ca="1" si="37"/>
        <v>0</v>
      </c>
      <c r="F978" s="26">
        <f ca="1">IF(D978=0,0,SUM($E$713:E978))</f>
        <v>0</v>
      </c>
    </row>
    <row r="979" spans="2:6" hidden="1">
      <c r="B979" s="113">
        <v>266</v>
      </c>
      <c r="C979" s="139" t="str">
        <f ca="1">IF(ISERROR(OFFSET('HARGA SATUAN'!$C$6,MATCH(B979,'HARGA SATUAN'!$N$7:$N$1492,0),0)),"",OFFSET('HARGA SATUAN'!$C$6,MATCH(B979,'HARGA SATUAN'!$N$7:$N$1492,0),0))</f>
        <v/>
      </c>
      <c r="D979" s="139">
        <f ca="1">SUMIFS(RAB!$F$14:$F$160,RAB!$C$14:$C$160,C979)</f>
        <v>0</v>
      </c>
      <c r="E979" s="26">
        <f t="shared" ca="1" si="37"/>
        <v>0</v>
      </c>
      <c r="F979" s="26">
        <f ca="1">IF(D979=0,0,SUM($E$713:E979))</f>
        <v>0</v>
      </c>
    </row>
    <row r="980" spans="2:6" hidden="1">
      <c r="B980" s="113">
        <v>267</v>
      </c>
      <c r="C980" s="139" t="str">
        <f ca="1">IF(ISERROR(OFFSET('HARGA SATUAN'!$C$6,MATCH(B980,'HARGA SATUAN'!$N$7:$N$1492,0),0)),"",OFFSET('HARGA SATUAN'!$C$6,MATCH(B980,'HARGA SATUAN'!$N$7:$N$1492,0),0))</f>
        <v/>
      </c>
      <c r="D980" s="139">
        <f ca="1">SUMIFS(RAB!$F$14:$F$160,RAB!$C$14:$C$160,C980)</f>
        <v>0</v>
      </c>
      <c r="E980" s="26">
        <f t="shared" ca="1" si="37"/>
        <v>0</v>
      </c>
      <c r="F980" s="26">
        <f ca="1">IF(D980=0,0,SUM($E$713:E980))</f>
        <v>0</v>
      </c>
    </row>
    <row r="981" spans="2:6" hidden="1">
      <c r="B981" s="113">
        <v>268</v>
      </c>
      <c r="C981" s="139" t="str">
        <f ca="1">IF(ISERROR(OFFSET('HARGA SATUAN'!$C$6,MATCH(B981,'HARGA SATUAN'!$N$7:$N$1492,0),0)),"",OFFSET('HARGA SATUAN'!$C$6,MATCH(B981,'HARGA SATUAN'!$N$7:$N$1492,0),0))</f>
        <v/>
      </c>
      <c r="D981" s="139">
        <f ca="1">SUMIFS(RAB!$F$14:$F$160,RAB!$C$14:$C$160,C981)</f>
        <v>0</v>
      </c>
      <c r="E981" s="26">
        <f t="shared" ca="1" si="37"/>
        <v>0</v>
      </c>
      <c r="F981" s="26">
        <f ca="1">IF(D981=0,0,SUM($E$713:E981))</f>
        <v>0</v>
      </c>
    </row>
    <row r="982" spans="2:6" hidden="1">
      <c r="B982" s="113">
        <v>269</v>
      </c>
      <c r="C982" s="139" t="str">
        <f ca="1">IF(ISERROR(OFFSET('HARGA SATUAN'!$C$6,MATCH(B982,'HARGA SATUAN'!$N$7:$N$1492,0),0)),"",OFFSET('HARGA SATUAN'!$C$6,MATCH(B982,'HARGA SATUAN'!$N$7:$N$1492,0),0))</f>
        <v/>
      </c>
      <c r="D982" s="139">
        <f ca="1">SUMIFS(RAB!$F$14:$F$160,RAB!$C$14:$C$160,C982)</f>
        <v>0</v>
      </c>
      <c r="E982" s="26">
        <f t="shared" ca="1" si="37"/>
        <v>0</v>
      </c>
      <c r="F982" s="26">
        <f ca="1">IF(D982=0,0,SUM($E$713:E982))</f>
        <v>0</v>
      </c>
    </row>
    <row r="983" spans="2:6" hidden="1">
      <c r="B983" s="113">
        <v>270</v>
      </c>
      <c r="C983" s="139" t="str">
        <f ca="1">IF(ISERROR(OFFSET('HARGA SATUAN'!$C$6,MATCH(B983,'HARGA SATUAN'!$N$7:$N$1492,0),0)),"",OFFSET('HARGA SATUAN'!$C$6,MATCH(B983,'HARGA SATUAN'!$N$7:$N$1492,0),0))</f>
        <v/>
      </c>
      <c r="D983" s="139">
        <f ca="1">SUMIFS(RAB!$F$14:$F$160,RAB!$C$14:$C$160,C983)</f>
        <v>0</v>
      </c>
      <c r="E983" s="26">
        <f t="shared" ca="1" si="37"/>
        <v>0</v>
      </c>
      <c r="F983" s="26">
        <f ca="1">IF(D983=0,0,SUM($E$713:E983))</f>
        <v>0</v>
      </c>
    </row>
    <row r="984" spans="2:6" hidden="1">
      <c r="B984" s="113">
        <v>271</v>
      </c>
      <c r="C984" s="139" t="str">
        <f ca="1">IF(ISERROR(OFFSET('HARGA SATUAN'!$C$6,MATCH(B984,'HARGA SATUAN'!$N$7:$N$1492,0),0)),"",OFFSET('HARGA SATUAN'!$C$6,MATCH(B984,'HARGA SATUAN'!$N$7:$N$1492,0),0))</f>
        <v/>
      </c>
      <c r="D984" s="139">
        <f ca="1">SUMIFS(RAB!$F$14:$F$160,RAB!$C$14:$C$160,C984)</f>
        <v>0</v>
      </c>
      <c r="E984" s="26">
        <f t="shared" ca="1" si="37"/>
        <v>0</v>
      </c>
      <c r="F984" s="26">
        <f ca="1">IF(D984=0,0,SUM($E$713:E984))</f>
        <v>0</v>
      </c>
    </row>
    <row r="985" spans="2:6" hidden="1">
      <c r="B985" s="113">
        <v>272</v>
      </c>
      <c r="C985" s="139" t="str">
        <f ca="1">IF(ISERROR(OFFSET('HARGA SATUAN'!$C$6,MATCH(B985,'HARGA SATUAN'!$N$7:$N$1492,0),0)),"",OFFSET('HARGA SATUAN'!$C$6,MATCH(B985,'HARGA SATUAN'!$N$7:$N$1492,0),0))</f>
        <v/>
      </c>
      <c r="D985" s="139">
        <f ca="1">SUMIFS(RAB!$F$14:$F$160,RAB!$C$14:$C$160,C985)</f>
        <v>0</v>
      </c>
      <c r="E985" s="26">
        <f t="shared" ca="1" si="37"/>
        <v>0</v>
      </c>
      <c r="F985" s="26">
        <f ca="1">IF(D985=0,0,SUM($E$713:E985))</f>
        <v>0</v>
      </c>
    </row>
    <row r="986" spans="2:6" hidden="1">
      <c r="B986" s="113">
        <v>273</v>
      </c>
      <c r="C986" s="139" t="str">
        <f ca="1">IF(ISERROR(OFFSET('HARGA SATUAN'!$C$6,MATCH(B986,'HARGA SATUAN'!$N$7:$N$1492,0),0)),"",OFFSET('HARGA SATUAN'!$C$6,MATCH(B986,'HARGA SATUAN'!$N$7:$N$1492,0),0))</f>
        <v/>
      </c>
      <c r="D986" s="139">
        <f ca="1">SUMIFS(RAB!$F$14:$F$160,RAB!$C$14:$C$160,C986)</f>
        <v>0</v>
      </c>
      <c r="E986" s="26">
        <f t="shared" ca="1" si="37"/>
        <v>0</v>
      </c>
      <c r="F986" s="26">
        <f ca="1">IF(D986=0,0,SUM($E$713:E986))</f>
        <v>0</v>
      </c>
    </row>
    <row r="987" spans="2:6" hidden="1">
      <c r="B987" s="113">
        <v>274</v>
      </c>
      <c r="C987" s="139" t="str">
        <f ca="1">IF(ISERROR(OFFSET('HARGA SATUAN'!$C$6,MATCH(B987,'HARGA SATUAN'!$N$7:$N$1492,0),0)),"",OFFSET('HARGA SATUAN'!$C$6,MATCH(B987,'HARGA SATUAN'!$N$7:$N$1492,0),0))</f>
        <v/>
      </c>
      <c r="D987" s="139">
        <f ca="1">SUMIFS(RAB!$F$14:$F$160,RAB!$C$14:$C$160,C987)</f>
        <v>0</v>
      </c>
      <c r="E987" s="26">
        <f t="shared" ca="1" si="37"/>
        <v>0</v>
      </c>
      <c r="F987" s="26">
        <f ca="1">IF(D987=0,0,SUM($E$713:E987))</f>
        <v>0</v>
      </c>
    </row>
    <row r="988" spans="2:6" hidden="1">
      <c r="B988" s="113">
        <v>275</v>
      </c>
      <c r="C988" s="139" t="str">
        <f ca="1">IF(ISERROR(OFFSET('HARGA SATUAN'!$C$6,MATCH(B988,'HARGA SATUAN'!$N$7:$N$1492,0),0)),"",OFFSET('HARGA SATUAN'!$C$6,MATCH(B988,'HARGA SATUAN'!$N$7:$N$1492,0),0))</f>
        <v/>
      </c>
      <c r="D988" s="139">
        <f ca="1">SUMIFS(RAB!$F$14:$F$160,RAB!$C$14:$C$160,C988)</f>
        <v>0</v>
      </c>
      <c r="E988" s="26">
        <f t="shared" ca="1" si="37"/>
        <v>0</v>
      </c>
      <c r="F988" s="26">
        <f ca="1">IF(D988=0,0,SUM($E$713:E988))</f>
        <v>0</v>
      </c>
    </row>
    <row r="989" spans="2:6" hidden="1">
      <c r="B989" s="113">
        <v>276</v>
      </c>
      <c r="C989" s="139" t="str">
        <f ca="1">IF(ISERROR(OFFSET('HARGA SATUAN'!$C$6,MATCH(B989,'HARGA SATUAN'!$N$7:$N$1492,0),0)),"",OFFSET('HARGA SATUAN'!$C$6,MATCH(B989,'HARGA SATUAN'!$N$7:$N$1492,0),0))</f>
        <v/>
      </c>
      <c r="D989" s="139">
        <f ca="1">SUMIFS(RAB!$F$14:$F$160,RAB!$C$14:$C$160,C989)</f>
        <v>0</v>
      </c>
      <c r="E989" s="26">
        <f t="shared" ca="1" si="37"/>
        <v>0</v>
      </c>
      <c r="F989" s="26">
        <f ca="1">IF(D989=0,0,SUM($E$713:E989))</f>
        <v>0</v>
      </c>
    </row>
    <row r="990" spans="2:6" hidden="1">
      <c r="B990" s="113">
        <v>277</v>
      </c>
      <c r="C990" s="139" t="str">
        <f ca="1">IF(ISERROR(OFFSET('HARGA SATUAN'!$C$6,MATCH(B990,'HARGA SATUAN'!$N$7:$N$1492,0),0)),"",OFFSET('HARGA SATUAN'!$C$6,MATCH(B990,'HARGA SATUAN'!$N$7:$N$1492,0),0))</f>
        <v/>
      </c>
      <c r="D990" s="139">
        <f ca="1">SUMIFS(RAB!$F$14:$F$160,RAB!$C$14:$C$160,C990)</f>
        <v>0</v>
      </c>
      <c r="E990" s="26">
        <f t="shared" ca="1" si="37"/>
        <v>0</v>
      </c>
      <c r="F990" s="26">
        <f ca="1">IF(D990=0,0,SUM($E$713:E990))</f>
        <v>0</v>
      </c>
    </row>
    <row r="991" spans="2:6" hidden="1">
      <c r="B991" s="113">
        <v>278</v>
      </c>
      <c r="C991" s="139" t="str">
        <f ca="1">IF(ISERROR(OFFSET('HARGA SATUAN'!$C$6,MATCH(B991,'HARGA SATUAN'!$N$7:$N$1492,0),0)),"",OFFSET('HARGA SATUAN'!$C$6,MATCH(B991,'HARGA SATUAN'!$N$7:$N$1492,0),0))</f>
        <v/>
      </c>
      <c r="D991" s="139">
        <f ca="1">SUMIFS(RAB!$F$14:$F$160,RAB!$C$14:$C$160,C991)</f>
        <v>0</v>
      </c>
      <c r="E991" s="26">
        <f t="shared" ca="1" si="37"/>
        <v>0</v>
      </c>
      <c r="F991" s="26">
        <f ca="1">IF(D991=0,0,SUM($E$713:E991))</f>
        <v>0</v>
      </c>
    </row>
    <row r="992" spans="2:6" hidden="1">
      <c r="B992" s="113">
        <v>279</v>
      </c>
      <c r="C992" s="139" t="str">
        <f ca="1">IF(ISERROR(OFFSET('HARGA SATUAN'!$C$6,MATCH(B992,'HARGA SATUAN'!$N$7:$N$1492,0),0)),"",OFFSET('HARGA SATUAN'!$C$6,MATCH(B992,'HARGA SATUAN'!$N$7:$N$1492,0),0))</f>
        <v/>
      </c>
      <c r="D992" s="139">
        <f ca="1">SUMIFS(RAB!$F$14:$F$160,RAB!$C$14:$C$160,C992)</f>
        <v>0</v>
      </c>
      <c r="E992" s="26">
        <f t="shared" ca="1" si="37"/>
        <v>0</v>
      </c>
      <c r="F992" s="26">
        <f ca="1">IF(D992=0,0,SUM($E$713:E992))</f>
        <v>0</v>
      </c>
    </row>
    <row r="993" spans="2:6" hidden="1">
      <c r="B993" s="113">
        <v>280</v>
      </c>
      <c r="C993" s="139" t="str">
        <f ca="1">IF(ISERROR(OFFSET('HARGA SATUAN'!$C$6,MATCH(B993,'HARGA SATUAN'!$N$7:$N$1492,0),0)),"",OFFSET('HARGA SATUAN'!$C$6,MATCH(B993,'HARGA SATUAN'!$N$7:$N$1492,0),0))</f>
        <v/>
      </c>
      <c r="D993" s="139">
        <f ca="1">SUMIFS(RAB!$F$14:$F$160,RAB!$C$14:$C$160,C993)</f>
        <v>0</v>
      </c>
      <c r="E993" s="26">
        <f t="shared" ca="1" si="37"/>
        <v>0</v>
      </c>
      <c r="F993" s="26">
        <f ca="1">IF(D993=0,0,SUM($E$713:E993))</f>
        <v>0</v>
      </c>
    </row>
    <row r="994" spans="2:6" hidden="1">
      <c r="B994" s="113">
        <v>281</v>
      </c>
      <c r="C994" s="139" t="str">
        <f ca="1">IF(ISERROR(OFFSET('HARGA SATUAN'!$C$6,MATCH(B994,'HARGA SATUAN'!$N$7:$N$1492,0),0)),"",OFFSET('HARGA SATUAN'!$C$6,MATCH(B994,'HARGA SATUAN'!$N$7:$N$1492,0),0))</f>
        <v/>
      </c>
      <c r="D994" s="139">
        <f ca="1">SUMIFS(RAB!$F$14:$F$160,RAB!$C$14:$C$160,C994)</f>
        <v>0</v>
      </c>
      <c r="E994" s="26">
        <f t="shared" ca="1" si="37"/>
        <v>0</v>
      </c>
      <c r="F994" s="26">
        <f ca="1">IF(D994=0,0,SUM($E$713:E994))</f>
        <v>0</v>
      </c>
    </row>
    <row r="995" spans="2:6" hidden="1">
      <c r="B995" s="113">
        <v>282</v>
      </c>
      <c r="C995" s="139" t="str">
        <f ca="1">IF(ISERROR(OFFSET('HARGA SATUAN'!$C$6,MATCH(B995,'HARGA SATUAN'!$N$7:$N$1492,0),0)),"",OFFSET('HARGA SATUAN'!$C$6,MATCH(B995,'HARGA SATUAN'!$N$7:$N$1492,0),0))</f>
        <v/>
      </c>
      <c r="D995" s="139">
        <f ca="1">SUMIFS(RAB!$F$14:$F$160,RAB!$C$14:$C$160,C995)</f>
        <v>0</v>
      </c>
      <c r="E995" s="26">
        <f t="shared" ca="1" si="37"/>
        <v>0</v>
      </c>
      <c r="F995" s="26">
        <f ca="1">IF(D995=0,0,SUM($E$713:E995))</f>
        <v>0</v>
      </c>
    </row>
    <row r="996" spans="2:6" hidden="1">
      <c r="B996" s="113">
        <v>283</v>
      </c>
      <c r="C996" s="139" t="str">
        <f ca="1">IF(ISERROR(OFFSET('HARGA SATUAN'!$C$6,MATCH(B996,'HARGA SATUAN'!$N$7:$N$1492,0),0)),"",OFFSET('HARGA SATUAN'!$C$6,MATCH(B996,'HARGA SATUAN'!$N$7:$N$1492,0),0))</f>
        <v/>
      </c>
      <c r="D996" s="139">
        <f ca="1">SUMIFS(RAB!$F$14:$F$160,RAB!$C$14:$C$160,C996)</f>
        <v>0</v>
      </c>
      <c r="E996" s="26">
        <f t="shared" ca="1" si="37"/>
        <v>0</v>
      </c>
      <c r="F996" s="26">
        <f ca="1">IF(D996=0,0,SUM($E$713:E996))</f>
        <v>0</v>
      </c>
    </row>
    <row r="997" spans="2:6" hidden="1">
      <c r="B997" s="113">
        <v>284</v>
      </c>
      <c r="C997" s="139" t="str">
        <f ca="1">IF(ISERROR(OFFSET('HARGA SATUAN'!$C$6,MATCH(B997,'HARGA SATUAN'!$N$7:$N$1492,0),0)),"",OFFSET('HARGA SATUAN'!$C$6,MATCH(B997,'HARGA SATUAN'!$N$7:$N$1492,0),0))</f>
        <v/>
      </c>
      <c r="D997" s="139">
        <f ca="1">SUMIFS(RAB!$F$14:$F$160,RAB!$C$14:$C$160,C997)</f>
        <v>0</v>
      </c>
      <c r="E997" s="26">
        <f t="shared" ca="1" si="37"/>
        <v>0</v>
      </c>
      <c r="F997" s="26">
        <f ca="1">IF(D997=0,0,SUM($E$713:E997))</f>
        <v>0</v>
      </c>
    </row>
    <row r="998" spans="2:6" hidden="1">
      <c r="B998" s="113">
        <v>285</v>
      </c>
      <c r="C998" s="139" t="str">
        <f ca="1">IF(ISERROR(OFFSET('HARGA SATUAN'!$C$6,MATCH(B998,'HARGA SATUAN'!$N$7:$N$1492,0),0)),"",OFFSET('HARGA SATUAN'!$C$6,MATCH(B998,'HARGA SATUAN'!$N$7:$N$1492,0),0))</f>
        <v/>
      </c>
      <c r="D998" s="139">
        <f ca="1">SUMIFS(RAB!$F$14:$F$160,RAB!$C$14:$C$160,C998)</f>
        <v>0</v>
      </c>
      <c r="E998" s="26">
        <f t="shared" ca="1" si="37"/>
        <v>0</v>
      </c>
      <c r="F998" s="26">
        <f ca="1">IF(D998=0,0,SUM($E$713:E998))</f>
        <v>0</v>
      </c>
    </row>
    <row r="999" spans="2:6" hidden="1">
      <c r="B999" s="113">
        <v>286</v>
      </c>
      <c r="C999" s="139" t="str">
        <f ca="1">IF(ISERROR(OFFSET('HARGA SATUAN'!$C$6,MATCH(B999,'HARGA SATUAN'!$N$7:$N$1492,0),0)),"",OFFSET('HARGA SATUAN'!$C$6,MATCH(B999,'HARGA SATUAN'!$N$7:$N$1492,0),0))</f>
        <v/>
      </c>
      <c r="D999" s="139">
        <f ca="1">SUMIFS(RAB!$F$14:$F$160,RAB!$C$14:$C$160,C999)</f>
        <v>0</v>
      </c>
      <c r="E999" s="26">
        <f t="shared" ca="1" si="37"/>
        <v>0</v>
      </c>
      <c r="F999" s="26">
        <f ca="1">IF(D999=0,0,SUM($E$713:E999))</f>
        <v>0</v>
      </c>
    </row>
    <row r="1000" spans="2:6" hidden="1">
      <c r="B1000" s="113">
        <v>287</v>
      </c>
      <c r="C1000" s="139" t="str">
        <f ca="1">IF(ISERROR(OFFSET('HARGA SATUAN'!$C$6,MATCH(B1000,'HARGA SATUAN'!$N$7:$N$1492,0),0)),"",OFFSET('HARGA SATUAN'!$C$6,MATCH(B1000,'HARGA SATUAN'!$N$7:$N$1492,0),0))</f>
        <v/>
      </c>
      <c r="D1000" s="139">
        <f ca="1">SUMIFS(RAB!$F$14:$F$160,RAB!$C$14:$C$160,C1000)</f>
        <v>0</v>
      </c>
      <c r="E1000" s="26">
        <f t="shared" ca="1" si="37"/>
        <v>0</v>
      </c>
      <c r="F1000" s="26">
        <f ca="1">IF(D1000=0,0,SUM($E$713:E1000))</f>
        <v>0</v>
      </c>
    </row>
    <row r="1001" spans="2:6" hidden="1">
      <c r="B1001" s="113">
        <v>288</v>
      </c>
      <c r="C1001" s="139" t="str">
        <f ca="1">IF(ISERROR(OFFSET('HARGA SATUAN'!$C$6,MATCH(B1001,'HARGA SATUAN'!$N$7:$N$1492,0),0)),"",OFFSET('HARGA SATUAN'!$C$6,MATCH(B1001,'HARGA SATUAN'!$N$7:$N$1492,0),0))</f>
        <v/>
      </c>
      <c r="D1001" s="139">
        <f ca="1">SUMIFS(RAB!$F$14:$F$160,RAB!$C$14:$C$160,C1001)</f>
        <v>0</v>
      </c>
      <c r="E1001" s="26">
        <f t="shared" ca="1" si="37"/>
        <v>0</v>
      </c>
      <c r="F1001" s="26">
        <f ca="1">IF(D1001=0,0,SUM($E$713:E1001))</f>
        <v>0</v>
      </c>
    </row>
    <row r="1002" spans="2:6" hidden="1">
      <c r="B1002" s="113">
        <v>289</v>
      </c>
      <c r="C1002" s="139" t="str">
        <f ca="1">IF(ISERROR(OFFSET('HARGA SATUAN'!$C$6,MATCH(B1002,'HARGA SATUAN'!$N$7:$N$1492,0),0)),"",OFFSET('HARGA SATUAN'!$C$6,MATCH(B1002,'HARGA SATUAN'!$N$7:$N$1492,0),0))</f>
        <v/>
      </c>
      <c r="D1002" s="139">
        <f ca="1">SUMIFS(RAB!$F$14:$F$160,RAB!$C$14:$C$160,C1002)</f>
        <v>0</v>
      </c>
      <c r="E1002" s="26">
        <f t="shared" ca="1" si="37"/>
        <v>0</v>
      </c>
      <c r="F1002" s="26">
        <f ca="1">IF(D1002=0,0,SUM($E$713:E1002))</f>
        <v>0</v>
      </c>
    </row>
    <row r="1003" spans="2:6" hidden="1">
      <c r="B1003" s="113">
        <v>290</v>
      </c>
      <c r="C1003" s="139" t="str">
        <f ca="1">IF(ISERROR(OFFSET('HARGA SATUAN'!$C$6,MATCH(B1003,'HARGA SATUAN'!$N$7:$N$1492,0),0)),"",OFFSET('HARGA SATUAN'!$C$6,MATCH(B1003,'HARGA SATUAN'!$N$7:$N$1492,0),0))</f>
        <v/>
      </c>
      <c r="D1003" s="139">
        <f ca="1">SUMIFS(RAB!$F$14:$F$160,RAB!$C$14:$C$160,C1003)</f>
        <v>0</v>
      </c>
      <c r="E1003" s="26">
        <f t="shared" ca="1" si="37"/>
        <v>0</v>
      </c>
      <c r="F1003" s="26">
        <f ca="1">IF(D1003=0,0,SUM($E$713:E1003))</f>
        <v>0</v>
      </c>
    </row>
    <row r="1004" spans="2:6" hidden="1">
      <c r="B1004" s="113">
        <v>291</v>
      </c>
      <c r="C1004" s="139" t="str">
        <f ca="1">IF(ISERROR(OFFSET('HARGA SATUAN'!$C$6,MATCH(B1004,'HARGA SATUAN'!$N$7:$N$1492,0),0)),"",OFFSET('HARGA SATUAN'!$C$6,MATCH(B1004,'HARGA SATUAN'!$N$7:$N$1492,0),0))</f>
        <v/>
      </c>
      <c r="D1004" s="139">
        <f ca="1">SUMIFS(RAB!$F$14:$F$160,RAB!$C$14:$C$160,C1004)</f>
        <v>0</v>
      </c>
      <c r="E1004" s="26">
        <f t="shared" ca="1" si="37"/>
        <v>0</v>
      </c>
      <c r="F1004" s="26">
        <f ca="1">IF(D1004=0,0,SUM($E$713:E1004))</f>
        <v>0</v>
      </c>
    </row>
    <row r="1005" spans="2:6" hidden="1">
      <c r="B1005" s="113">
        <v>292</v>
      </c>
      <c r="C1005" s="139" t="str">
        <f ca="1">IF(ISERROR(OFFSET('HARGA SATUAN'!$C$6,MATCH(B1005,'HARGA SATUAN'!$N$7:$N$1492,0),0)),"",OFFSET('HARGA SATUAN'!$C$6,MATCH(B1005,'HARGA SATUAN'!$N$7:$N$1492,0),0))</f>
        <v/>
      </c>
      <c r="D1005" s="139">
        <f ca="1">SUMIFS(RAB!$F$14:$F$160,RAB!$C$14:$C$160,C1005)</f>
        <v>0</v>
      </c>
      <c r="E1005" s="26">
        <f t="shared" ca="1" si="37"/>
        <v>0</v>
      </c>
      <c r="F1005" s="26">
        <f ca="1">IF(D1005=0,0,SUM($E$713:E1005))</f>
        <v>0</v>
      </c>
    </row>
    <row r="1006" spans="2:6" hidden="1">
      <c r="B1006" s="113">
        <v>293</v>
      </c>
      <c r="C1006" s="139" t="str">
        <f ca="1">IF(ISERROR(OFFSET('HARGA SATUAN'!$C$6,MATCH(B1006,'HARGA SATUAN'!$N$7:$N$1492,0),0)),"",OFFSET('HARGA SATUAN'!$C$6,MATCH(B1006,'HARGA SATUAN'!$N$7:$N$1492,0),0))</f>
        <v/>
      </c>
      <c r="D1006" s="139">
        <f ca="1">SUMIFS(RAB!$F$14:$F$160,RAB!$C$14:$C$160,C1006)</f>
        <v>0</v>
      </c>
      <c r="E1006" s="26">
        <f t="shared" ca="1" si="37"/>
        <v>0</v>
      </c>
      <c r="F1006" s="26">
        <f ca="1">IF(D1006=0,0,SUM($E$713:E1006))</f>
        <v>0</v>
      </c>
    </row>
    <row r="1007" spans="2:6" hidden="1">
      <c r="B1007" s="113">
        <v>294</v>
      </c>
      <c r="C1007" s="139" t="str">
        <f ca="1">IF(ISERROR(OFFSET('HARGA SATUAN'!$C$6,MATCH(B1007,'HARGA SATUAN'!$N$7:$N$1492,0),0)),"",OFFSET('HARGA SATUAN'!$C$6,MATCH(B1007,'HARGA SATUAN'!$N$7:$N$1492,0),0))</f>
        <v/>
      </c>
      <c r="D1007" s="139">
        <f ca="1">SUMIFS(RAB!$F$14:$F$160,RAB!$C$14:$C$160,C1007)</f>
        <v>0</v>
      </c>
      <c r="E1007" s="26">
        <f t="shared" ca="1" si="37"/>
        <v>0</v>
      </c>
      <c r="F1007" s="26">
        <f ca="1">IF(D1007=0,0,SUM($E$713:E1007))</f>
        <v>0</v>
      </c>
    </row>
    <row r="1008" spans="2:6" hidden="1">
      <c r="B1008" s="113">
        <v>295</v>
      </c>
      <c r="C1008" s="139" t="str">
        <f ca="1">IF(ISERROR(OFFSET('HARGA SATUAN'!$C$6,MATCH(B1008,'HARGA SATUAN'!$N$7:$N$1492,0),0)),"",OFFSET('HARGA SATUAN'!$C$6,MATCH(B1008,'HARGA SATUAN'!$N$7:$N$1492,0),0))</f>
        <v/>
      </c>
      <c r="D1008" s="139">
        <f ca="1">SUMIFS(RAB!$F$14:$F$160,RAB!$C$14:$C$160,C1008)</f>
        <v>0</v>
      </c>
      <c r="E1008" s="26">
        <f t="shared" ca="1" si="37"/>
        <v>0</v>
      </c>
      <c r="F1008" s="26">
        <f ca="1">IF(D1008=0,0,SUM($E$713:E1008))</f>
        <v>0</v>
      </c>
    </row>
    <row r="1009" spans="2:6" hidden="1">
      <c r="B1009" s="113">
        <v>296</v>
      </c>
      <c r="C1009" s="139" t="str">
        <f ca="1">IF(ISERROR(OFFSET('HARGA SATUAN'!$C$6,MATCH(B1009,'HARGA SATUAN'!$N$7:$N$1492,0),0)),"",OFFSET('HARGA SATUAN'!$C$6,MATCH(B1009,'HARGA SATUAN'!$N$7:$N$1492,0),0))</f>
        <v/>
      </c>
      <c r="D1009" s="139">
        <f ca="1">SUMIFS(RAB!$F$14:$F$160,RAB!$C$14:$C$160,C1009)</f>
        <v>0</v>
      </c>
      <c r="E1009" s="26">
        <f t="shared" ca="1" si="37"/>
        <v>0</v>
      </c>
      <c r="F1009" s="26">
        <f ca="1">IF(D1009=0,0,SUM($E$713:E1009))</f>
        <v>0</v>
      </c>
    </row>
    <row r="1010" spans="2:6" hidden="1">
      <c r="B1010" s="113">
        <v>297</v>
      </c>
      <c r="C1010" s="139" t="str">
        <f ca="1">IF(ISERROR(OFFSET('HARGA SATUAN'!$C$6,MATCH(B1010,'HARGA SATUAN'!$N$7:$N$1492,0),0)),"",OFFSET('HARGA SATUAN'!$C$6,MATCH(B1010,'HARGA SATUAN'!$N$7:$N$1492,0),0))</f>
        <v/>
      </c>
      <c r="D1010" s="139">
        <f ca="1">SUMIFS(RAB!$F$14:$F$160,RAB!$C$14:$C$160,C1010)</f>
        <v>0</v>
      </c>
      <c r="E1010" s="26">
        <f t="shared" ca="1" si="37"/>
        <v>0</v>
      </c>
      <c r="F1010" s="26">
        <f ca="1">IF(D1010=0,0,SUM($E$713:E1010))</f>
        <v>0</v>
      </c>
    </row>
    <row r="1011" spans="2:6" hidden="1">
      <c r="B1011" s="113">
        <v>298</v>
      </c>
      <c r="C1011" s="139" t="str">
        <f ca="1">IF(ISERROR(OFFSET('HARGA SATUAN'!$C$6,MATCH(B1011,'HARGA SATUAN'!$N$7:$N$1492,0),0)),"",OFFSET('HARGA SATUAN'!$C$6,MATCH(B1011,'HARGA SATUAN'!$N$7:$N$1492,0),0))</f>
        <v/>
      </c>
      <c r="D1011" s="139">
        <f ca="1">SUMIFS(RAB!$F$14:$F$160,RAB!$C$14:$C$160,C1011)</f>
        <v>0</v>
      </c>
      <c r="E1011" s="26">
        <f t="shared" ca="1" si="37"/>
        <v>0</v>
      </c>
      <c r="F1011" s="26">
        <f ca="1">IF(D1011=0,0,SUM($E$713:E1011))</f>
        <v>0</v>
      </c>
    </row>
    <row r="1012" spans="2:6" hidden="1">
      <c r="B1012" s="113">
        <v>299</v>
      </c>
      <c r="C1012" s="139" t="str">
        <f ca="1">IF(ISERROR(OFFSET('HARGA SATUAN'!$C$6,MATCH(B1012,'HARGA SATUAN'!$N$7:$N$1492,0),0)),"",OFFSET('HARGA SATUAN'!$C$6,MATCH(B1012,'HARGA SATUAN'!$N$7:$N$1492,0),0))</f>
        <v/>
      </c>
      <c r="D1012" s="139">
        <f ca="1">SUMIFS(RAB!$F$14:$F$160,RAB!$C$14:$C$160,C1012)</f>
        <v>0</v>
      </c>
      <c r="E1012" s="26">
        <f t="shared" ca="1" si="37"/>
        <v>0</v>
      </c>
      <c r="F1012" s="26">
        <f ca="1">IF(D1012=0,0,SUM($E$713:E1012))</f>
        <v>0</v>
      </c>
    </row>
    <row r="1013" spans="2:6" hidden="1">
      <c r="B1013" s="113">
        <v>300</v>
      </c>
      <c r="C1013" s="139" t="str">
        <f ca="1">IF(ISERROR(OFFSET('HARGA SATUAN'!$C$6,MATCH(B1013,'HARGA SATUAN'!$N$7:$N$1492,0),0)),"",OFFSET('HARGA SATUAN'!$C$6,MATCH(B1013,'HARGA SATUAN'!$N$7:$N$1492,0),0))</f>
        <v/>
      </c>
      <c r="D1013" s="139">
        <f ca="1">SUMIFS(RAB!$F$14:$F$160,RAB!$C$14:$C$160,C1013)</f>
        <v>0</v>
      </c>
      <c r="E1013" s="26">
        <f t="shared" ca="1" si="37"/>
        <v>0</v>
      </c>
      <c r="F1013" s="26">
        <f ca="1">IF(D1013=0,0,SUM($E$713:E1013))</f>
        <v>0</v>
      </c>
    </row>
    <row r="1014" spans="2:6" hidden="1">
      <c r="B1014" s="113">
        <v>301</v>
      </c>
      <c r="C1014" s="139" t="str">
        <f ca="1">IF(ISERROR(OFFSET('HARGA SATUAN'!$C$6,MATCH(B1014,'HARGA SATUAN'!$N$7:$N$1492,0),0)),"",OFFSET('HARGA SATUAN'!$C$6,MATCH(B1014,'HARGA SATUAN'!$N$7:$N$1492,0),0))</f>
        <v/>
      </c>
      <c r="D1014" s="139">
        <f ca="1">SUMIFS(RAB!$F$14:$F$160,RAB!$C$14:$C$160,C1014)</f>
        <v>0</v>
      </c>
      <c r="E1014" s="26">
        <f t="shared" ca="1" si="37"/>
        <v>0</v>
      </c>
      <c r="F1014" s="26">
        <f ca="1">IF(D1014=0,0,SUM($E$713:E1014))</f>
        <v>0</v>
      </c>
    </row>
    <row r="1015" spans="2:6" hidden="1">
      <c r="B1015" s="113">
        <v>302</v>
      </c>
      <c r="C1015" s="139" t="str">
        <f ca="1">IF(ISERROR(OFFSET('HARGA SATUAN'!$C$6,MATCH(B1015,'HARGA SATUAN'!$N$7:$N$1492,0),0)),"",OFFSET('HARGA SATUAN'!$C$6,MATCH(B1015,'HARGA SATUAN'!$N$7:$N$1492,0),0))</f>
        <v/>
      </c>
      <c r="D1015" s="139">
        <f ca="1">SUMIFS(RAB!$F$14:$F$160,RAB!$C$14:$C$160,C1015)</f>
        <v>0</v>
      </c>
      <c r="E1015" s="26">
        <f t="shared" ca="1" si="37"/>
        <v>0</v>
      </c>
      <c r="F1015" s="26">
        <f ca="1">IF(D1015=0,0,SUM($E$713:E1015))</f>
        <v>0</v>
      </c>
    </row>
    <row r="1016" spans="2:6" hidden="1">
      <c r="B1016" s="113">
        <v>303</v>
      </c>
      <c r="C1016" s="139" t="str">
        <f ca="1">IF(ISERROR(OFFSET('HARGA SATUAN'!$C$6,MATCH(B1016,'HARGA SATUAN'!$N$7:$N$1492,0),0)),"",OFFSET('HARGA SATUAN'!$C$6,MATCH(B1016,'HARGA SATUAN'!$N$7:$N$1492,0),0))</f>
        <v/>
      </c>
      <c r="D1016" s="139">
        <f ca="1">SUMIFS(RAB!$F$14:$F$160,RAB!$C$14:$C$160,C1016)</f>
        <v>0</v>
      </c>
      <c r="E1016" s="26">
        <f t="shared" ca="1" si="37"/>
        <v>0</v>
      </c>
      <c r="F1016" s="26">
        <f ca="1">IF(D1016=0,0,SUM($E$713:E1016))</f>
        <v>0</v>
      </c>
    </row>
    <row r="1017" spans="2:6" hidden="1">
      <c r="B1017" s="113">
        <v>304</v>
      </c>
      <c r="C1017" s="139" t="str">
        <f ca="1">IF(ISERROR(OFFSET('HARGA SATUAN'!$C$6,MATCH(B1017,'HARGA SATUAN'!$N$7:$N$1492,0),0)),"",OFFSET('HARGA SATUAN'!$C$6,MATCH(B1017,'HARGA SATUAN'!$N$7:$N$1492,0),0))</f>
        <v/>
      </c>
      <c r="D1017" s="139">
        <f ca="1">SUMIFS(RAB!$F$14:$F$160,RAB!$C$14:$C$160,C1017)</f>
        <v>0</v>
      </c>
      <c r="E1017" s="26">
        <f t="shared" ca="1" si="37"/>
        <v>0</v>
      </c>
      <c r="F1017" s="26">
        <f ca="1">IF(D1017=0,0,SUM($E$713:E1017))</f>
        <v>0</v>
      </c>
    </row>
    <row r="1018" spans="2:6" hidden="1">
      <c r="B1018" s="113">
        <v>305</v>
      </c>
      <c r="C1018" s="139" t="str">
        <f ca="1">IF(ISERROR(OFFSET('HARGA SATUAN'!$C$6,MATCH(B1018,'HARGA SATUAN'!$N$7:$N$1492,0),0)),"",OFFSET('HARGA SATUAN'!$C$6,MATCH(B1018,'HARGA SATUAN'!$N$7:$N$1492,0),0))</f>
        <v/>
      </c>
      <c r="D1018" s="139">
        <f ca="1">SUMIFS(RAB!$F$14:$F$160,RAB!$C$14:$C$160,C1018)</f>
        <v>0</v>
      </c>
      <c r="E1018" s="26">
        <f t="shared" ca="1" si="37"/>
        <v>0</v>
      </c>
      <c r="F1018" s="26">
        <f ca="1">IF(D1018=0,0,SUM($E$713:E1018))</f>
        <v>0</v>
      </c>
    </row>
    <row r="1019" spans="2:6" hidden="1">
      <c r="B1019" s="113">
        <v>306</v>
      </c>
      <c r="C1019" s="139" t="str">
        <f ca="1">IF(ISERROR(OFFSET('HARGA SATUAN'!$C$6,MATCH(B1019,'HARGA SATUAN'!$N$7:$N$1492,0),0)),"",OFFSET('HARGA SATUAN'!$C$6,MATCH(B1019,'HARGA SATUAN'!$N$7:$N$1492,0),0))</f>
        <v/>
      </c>
      <c r="D1019" s="139">
        <f ca="1">SUMIFS(RAB!$F$14:$F$160,RAB!$C$14:$C$160,C1019)</f>
        <v>0</v>
      </c>
      <c r="E1019" s="26">
        <f t="shared" ca="1" si="37"/>
        <v>0</v>
      </c>
      <c r="F1019" s="26">
        <f ca="1">IF(D1019=0,0,SUM($E$713:E1019))</f>
        <v>0</v>
      </c>
    </row>
    <row r="1020" spans="2:6" hidden="1">
      <c r="B1020" s="113">
        <v>307</v>
      </c>
      <c r="C1020" s="139" t="str">
        <f ca="1">IF(ISERROR(OFFSET('HARGA SATUAN'!$C$6,MATCH(B1020,'HARGA SATUAN'!$N$7:$N$1492,0),0)),"",OFFSET('HARGA SATUAN'!$C$6,MATCH(B1020,'HARGA SATUAN'!$N$7:$N$1492,0),0))</f>
        <v/>
      </c>
      <c r="D1020" s="139">
        <f ca="1">SUMIFS(RAB!$F$14:$F$160,RAB!$C$14:$C$160,C1020)</f>
        <v>0</v>
      </c>
      <c r="E1020" s="26">
        <f t="shared" ca="1" si="37"/>
        <v>0</v>
      </c>
      <c r="F1020" s="26">
        <f ca="1">IF(D1020=0,0,SUM($E$713:E1020))</f>
        <v>0</v>
      </c>
    </row>
    <row r="1021" spans="2:6" hidden="1">
      <c r="B1021" s="113">
        <v>308</v>
      </c>
      <c r="C1021" s="139" t="str">
        <f ca="1">IF(ISERROR(OFFSET('HARGA SATUAN'!$C$6,MATCH(B1021,'HARGA SATUAN'!$N$7:$N$1492,0),0)),"",OFFSET('HARGA SATUAN'!$C$6,MATCH(B1021,'HARGA SATUAN'!$N$7:$N$1492,0),0))</f>
        <v/>
      </c>
      <c r="D1021" s="139">
        <f ca="1">SUMIFS(RAB!$F$14:$F$160,RAB!$C$14:$C$160,C1021)</f>
        <v>0</v>
      </c>
      <c r="E1021" s="26">
        <f t="shared" ca="1" si="37"/>
        <v>0</v>
      </c>
      <c r="F1021" s="26">
        <f ca="1">IF(D1021=0,0,SUM($E$713:E1021))</f>
        <v>0</v>
      </c>
    </row>
    <row r="1022" spans="2:6" hidden="1">
      <c r="B1022" s="113">
        <v>309</v>
      </c>
      <c r="C1022" s="139" t="str">
        <f ca="1">IF(ISERROR(OFFSET('HARGA SATUAN'!$C$6,MATCH(B1022,'HARGA SATUAN'!$N$7:$N$1492,0),0)),"",OFFSET('HARGA SATUAN'!$C$6,MATCH(B1022,'HARGA SATUAN'!$N$7:$N$1492,0),0))</f>
        <v/>
      </c>
      <c r="D1022" s="139">
        <f ca="1">SUMIFS(RAB!$F$14:$F$160,RAB!$C$14:$C$160,C1022)</f>
        <v>0</v>
      </c>
      <c r="E1022" s="26">
        <f t="shared" ca="1" si="37"/>
        <v>0</v>
      </c>
      <c r="F1022" s="26">
        <f ca="1">IF(D1022=0,0,SUM($E$713:E1022))</f>
        <v>0</v>
      </c>
    </row>
    <row r="1023" spans="2:6" hidden="1">
      <c r="B1023" s="113">
        <v>310</v>
      </c>
      <c r="C1023" s="139" t="str">
        <f ca="1">IF(ISERROR(OFFSET('HARGA SATUAN'!$C$6,MATCH(B1023,'HARGA SATUAN'!$N$7:$N$1492,0),0)),"",OFFSET('HARGA SATUAN'!$C$6,MATCH(B1023,'HARGA SATUAN'!$N$7:$N$1492,0),0))</f>
        <v/>
      </c>
      <c r="D1023" s="139">
        <f ca="1">SUMIFS(RAB!$F$14:$F$160,RAB!$C$14:$C$160,C1023)</f>
        <v>0</v>
      </c>
      <c r="E1023" s="26">
        <f t="shared" ca="1" si="37"/>
        <v>0</v>
      </c>
      <c r="F1023" s="26">
        <f ca="1">IF(D1023=0,0,SUM($E$713:E1023))</f>
        <v>0</v>
      </c>
    </row>
    <row r="1024" spans="2:6" hidden="1">
      <c r="B1024" s="113">
        <v>311</v>
      </c>
      <c r="C1024" s="139" t="str">
        <f ca="1">IF(ISERROR(OFFSET('HARGA SATUAN'!$C$6,MATCH(B1024,'HARGA SATUAN'!$N$7:$N$1492,0),0)),"",OFFSET('HARGA SATUAN'!$C$6,MATCH(B1024,'HARGA SATUAN'!$N$7:$N$1492,0),0))</f>
        <v/>
      </c>
      <c r="D1024" s="139">
        <f ca="1">SUMIFS(RAB!$F$14:$F$160,RAB!$C$14:$C$160,C1024)</f>
        <v>0</v>
      </c>
      <c r="E1024" s="26">
        <f t="shared" ca="1" si="37"/>
        <v>0</v>
      </c>
      <c r="F1024" s="26">
        <f ca="1">IF(D1024=0,0,SUM($E$713:E1024))</f>
        <v>0</v>
      </c>
    </row>
    <row r="1025" spans="2:6" hidden="1">
      <c r="B1025" s="113">
        <v>312</v>
      </c>
      <c r="C1025" s="139" t="str">
        <f ca="1">IF(ISERROR(OFFSET('HARGA SATUAN'!$C$6,MATCH(B1025,'HARGA SATUAN'!$N$7:$N$1492,0),0)),"",OFFSET('HARGA SATUAN'!$C$6,MATCH(B1025,'HARGA SATUAN'!$N$7:$N$1492,0),0))</f>
        <v/>
      </c>
      <c r="D1025" s="139">
        <f ca="1">SUMIFS(RAB!$F$14:$F$160,RAB!$C$14:$C$160,C1025)</f>
        <v>0</v>
      </c>
      <c r="E1025" s="26">
        <f t="shared" ca="1" si="37"/>
        <v>0</v>
      </c>
      <c r="F1025" s="26">
        <f ca="1">IF(D1025=0,0,SUM($E$713:E1025))</f>
        <v>0</v>
      </c>
    </row>
    <row r="1026" spans="2:6" hidden="1">
      <c r="B1026" s="113">
        <v>313</v>
      </c>
      <c r="C1026" s="139" t="str">
        <f ca="1">IF(ISERROR(OFFSET('HARGA SATUAN'!$C$6,MATCH(B1026,'HARGA SATUAN'!$N$7:$N$1492,0),0)),"",OFFSET('HARGA SATUAN'!$C$6,MATCH(B1026,'HARGA SATUAN'!$N$7:$N$1492,0),0))</f>
        <v/>
      </c>
      <c r="D1026" s="139">
        <f ca="1">SUMIFS(RAB!$F$14:$F$160,RAB!$C$14:$C$160,C1026)</f>
        <v>0</v>
      </c>
      <c r="E1026" s="26">
        <f t="shared" ca="1" si="37"/>
        <v>0</v>
      </c>
      <c r="F1026" s="26">
        <f ca="1">IF(D1026=0,0,SUM($E$713:E1026))</f>
        <v>0</v>
      </c>
    </row>
    <row r="1027" spans="2:6" hidden="1">
      <c r="B1027" s="113">
        <v>314</v>
      </c>
      <c r="C1027" s="139" t="str">
        <f ca="1">IF(ISERROR(OFFSET('HARGA SATUAN'!$C$6,MATCH(B1027,'HARGA SATUAN'!$N$7:$N$1492,0),0)),"",OFFSET('HARGA SATUAN'!$C$6,MATCH(B1027,'HARGA SATUAN'!$N$7:$N$1492,0),0))</f>
        <v/>
      </c>
      <c r="D1027" s="139">
        <f ca="1">SUMIFS(RAB!$F$14:$F$160,RAB!$C$14:$C$160,C1027)</f>
        <v>0</v>
      </c>
      <c r="E1027" s="26">
        <f t="shared" ca="1" si="37"/>
        <v>0</v>
      </c>
      <c r="F1027" s="26">
        <f ca="1">IF(D1027=0,0,SUM($E$713:E1027))</f>
        <v>0</v>
      </c>
    </row>
    <row r="1028" spans="2:6" hidden="1">
      <c r="B1028" s="113">
        <v>315</v>
      </c>
      <c r="C1028" s="139" t="str">
        <f ca="1">IF(ISERROR(OFFSET('HARGA SATUAN'!$C$6,MATCH(B1028,'HARGA SATUAN'!$N$7:$N$1492,0),0)),"",OFFSET('HARGA SATUAN'!$C$6,MATCH(B1028,'HARGA SATUAN'!$N$7:$N$1492,0),0))</f>
        <v/>
      </c>
      <c r="D1028" s="139">
        <f ca="1">SUMIFS(RAB!$F$14:$F$160,RAB!$C$14:$C$160,C1028)</f>
        <v>0</v>
      </c>
      <c r="E1028" s="26">
        <f t="shared" ca="1" si="37"/>
        <v>0</v>
      </c>
      <c r="F1028" s="26">
        <f ca="1">IF(D1028=0,0,SUM($E$713:E1028))</f>
        <v>0</v>
      </c>
    </row>
    <row r="1029" spans="2:6" hidden="1">
      <c r="B1029" s="113">
        <v>316</v>
      </c>
      <c r="C1029" s="139" t="str">
        <f ca="1">IF(ISERROR(OFFSET('HARGA SATUAN'!$C$6,MATCH(B1029,'HARGA SATUAN'!$N$7:$N$1492,0),0)),"",OFFSET('HARGA SATUAN'!$C$6,MATCH(B1029,'HARGA SATUAN'!$N$7:$N$1492,0),0))</f>
        <v/>
      </c>
      <c r="D1029" s="139">
        <f ca="1">SUMIFS(RAB!$F$14:$F$160,RAB!$C$14:$C$160,C1029)</f>
        <v>0</v>
      </c>
      <c r="E1029" s="26">
        <f t="shared" ca="1" si="37"/>
        <v>0</v>
      </c>
      <c r="F1029" s="26">
        <f ca="1">IF(D1029=0,0,SUM($E$713:E1029))</f>
        <v>0</v>
      </c>
    </row>
    <row r="1030" spans="2:6" hidden="1">
      <c r="B1030" s="113">
        <v>317</v>
      </c>
      <c r="C1030" s="139" t="str">
        <f ca="1">IF(ISERROR(OFFSET('HARGA SATUAN'!$C$6,MATCH(B1030,'HARGA SATUAN'!$N$7:$N$1492,0),0)),"",OFFSET('HARGA SATUAN'!$C$6,MATCH(B1030,'HARGA SATUAN'!$N$7:$N$1492,0),0))</f>
        <v/>
      </c>
      <c r="D1030" s="139">
        <f ca="1">SUMIFS(RAB!$F$14:$F$160,RAB!$C$14:$C$160,C1030)</f>
        <v>0</v>
      </c>
      <c r="E1030" s="26">
        <f t="shared" ca="1" si="37"/>
        <v>0</v>
      </c>
      <c r="F1030" s="26">
        <f ca="1">IF(D1030=0,0,SUM($E$713:E1030))</f>
        <v>0</v>
      </c>
    </row>
    <row r="1031" spans="2:6" hidden="1">
      <c r="B1031" s="113">
        <v>318</v>
      </c>
      <c r="C1031" s="139" t="str">
        <f ca="1">IF(ISERROR(OFFSET('HARGA SATUAN'!$C$6,MATCH(B1031,'HARGA SATUAN'!$N$7:$N$1492,0),0)),"",OFFSET('HARGA SATUAN'!$C$6,MATCH(B1031,'HARGA SATUAN'!$N$7:$N$1492,0),0))</f>
        <v/>
      </c>
      <c r="D1031" s="139">
        <f ca="1">SUMIFS(RAB!$F$14:$F$160,RAB!$C$14:$C$160,C1031)</f>
        <v>0</v>
      </c>
      <c r="E1031" s="26">
        <f t="shared" ca="1" si="37"/>
        <v>0</v>
      </c>
      <c r="F1031" s="26">
        <f ca="1">IF(D1031=0,0,SUM($E$713:E1031))</f>
        <v>0</v>
      </c>
    </row>
    <row r="1032" spans="2:6" hidden="1">
      <c r="B1032" s="113">
        <v>319</v>
      </c>
      <c r="C1032" s="139" t="str">
        <f ca="1">IF(ISERROR(OFFSET('HARGA SATUAN'!$C$6,MATCH(B1032,'HARGA SATUAN'!$N$7:$N$1492,0),0)),"",OFFSET('HARGA SATUAN'!$C$6,MATCH(B1032,'HARGA SATUAN'!$N$7:$N$1492,0),0))</f>
        <v/>
      </c>
      <c r="D1032" s="139">
        <f ca="1">SUMIFS(RAB!$F$14:$F$160,RAB!$C$14:$C$160,C1032)</f>
        <v>0</v>
      </c>
      <c r="E1032" s="26">
        <f t="shared" ca="1" si="37"/>
        <v>0</v>
      </c>
      <c r="F1032" s="26">
        <f ca="1">IF(D1032=0,0,SUM($E$713:E1032))</f>
        <v>0</v>
      </c>
    </row>
    <row r="1033" spans="2:6" hidden="1">
      <c r="B1033" s="113">
        <v>320</v>
      </c>
      <c r="C1033" s="139" t="str">
        <f ca="1">IF(ISERROR(OFFSET('HARGA SATUAN'!$C$6,MATCH(B1033,'HARGA SATUAN'!$N$7:$N$1492,0),0)),"",OFFSET('HARGA SATUAN'!$C$6,MATCH(B1033,'HARGA SATUAN'!$N$7:$N$1492,0),0))</f>
        <v/>
      </c>
      <c r="D1033" s="139">
        <f ca="1">SUMIFS(RAB!$F$14:$F$160,RAB!$C$14:$C$160,C1033)</f>
        <v>0</v>
      </c>
      <c r="E1033" s="26">
        <f t="shared" ca="1" si="37"/>
        <v>0</v>
      </c>
      <c r="F1033" s="26">
        <f ca="1">IF(D1033=0,0,SUM($E$713:E1033))</f>
        <v>0</v>
      </c>
    </row>
    <row r="1034" spans="2:6" hidden="1">
      <c r="B1034" s="113">
        <v>321</v>
      </c>
      <c r="C1034" s="139" t="str">
        <f ca="1">IF(ISERROR(OFFSET('HARGA SATUAN'!$C$6,MATCH(B1034,'HARGA SATUAN'!$N$7:$N$1492,0),0)),"",OFFSET('HARGA SATUAN'!$C$6,MATCH(B1034,'HARGA SATUAN'!$N$7:$N$1492,0),0))</f>
        <v/>
      </c>
      <c r="D1034" s="139">
        <f ca="1">SUMIFS(RAB!$F$14:$F$160,RAB!$C$14:$C$160,C1034)</f>
        <v>0</v>
      </c>
      <c r="E1034" s="26">
        <f t="shared" ca="1" si="37"/>
        <v>0</v>
      </c>
      <c r="F1034" s="26">
        <f ca="1">IF(D1034=0,0,SUM($E$713:E1034))</f>
        <v>0</v>
      </c>
    </row>
    <row r="1035" spans="2:6" hidden="1">
      <c r="B1035" s="113">
        <v>322</v>
      </c>
      <c r="C1035" s="139" t="str">
        <f ca="1">IF(ISERROR(OFFSET('HARGA SATUAN'!$C$6,MATCH(B1035,'HARGA SATUAN'!$N$7:$N$1492,0),0)),"",OFFSET('HARGA SATUAN'!$C$6,MATCH(B1035,'HARGA SATUAN'!$N$7:$N$1492,0),0))</f>
        <v/>
      </c>
      <c r="D1035" s="139">
        <f ca="1">SUMIFS(RAB!$F$14:$F$160,RAB!$C$14:$C$160,C1035)</f>
        <v>0</v>
      </c>
      <c r="E1035" s="26">
        <f t="shared" ref="E1035:E1098" ca="1" si="38">IF(D1035=0,0,1)</f>
        <v>0</v>
      </c>
      <c r="F1035" s="26">
        <f ca="1">IF(D1035=0,0,SUM($E$713:E1035))</f>
        <v>0</v>
      </c>
    </row>
    <row r="1036" spans="2:6" hidden="1">
      <c r="B1036" s="113">
        <v>323</v>
      </c>
      <c r="C1036" s="139" t="str">
        <f ca="1">IF(ISERROR(OFFSET('HARGA SATUAN'!$C$6,MATCH(B1036,'HARGA SATUAN'!$N$7:$N$1492,0),0)),"",OFFSET('HARGA SATUAN'!$C$6,MATCH(B1036,'HARGA SATUAN'!$N$7:$N$1492,0),0))</f>
        <v/>
      </c>
      <c r="D1036" s="139">
        <f ca="1">SUMIFS(RAB!$F$14:$F$160,RAB!$C$14:$C$160,C1036)</f>
        <v>0</v>
      </c>
      <c r="E1036" s="26">
        <f t="shared" ca="1" si="38"/>
        <v>0</v>
      </c>
      <c r="F1036" s="26">
        <f ca="1">IF(D1036=0,0,SUM($E$713:E1036))</f>
        <v>0</v>
      </c>
    </row>
    <row r="1037" spans="2:6" hidden="1">
      <c r="B1037" s="113">
        <v>324</v>
      </c>
      <c r="C1037" s="139" t="str">
        <f ca="1">IF(ISERROR(OFFSET('HARGA SATUAN'!$C$6,MATCH(B1037,'HARGA SATUAN'!$N$7:$N$1492,0),0)),"",OFFSET('HARGA SATUAN'!$C$6,MATCH(B1037,'HARGA SATUAN'!$N$7:$N$1492,0),0))</f>
        <v/>
      </c>
      <c r="D1037" s="139">
        <f ca="1">SUMIFS(RAB!$F$14:$F$160,RAB!$C$14:$C$160,C1037)</f>
        <v>0</v>
      </c>
      <c r="E1037" s="26">
        <f t="shared" ca="1" si="38"/>
        <v>0</v>
      </c>
      <c r="F1037" s="26">
        <f ca="1">IF(D1037=0,0,SUM($E$713:E1037))</f>
        <v>0</v>
      </c>
    </row>
    <row r="1038" spans="2:6" hidden="1">
      <c r="B1038" s="113">
        <v>325</v>
      </c>
      <c r="C1038" s="139" t="str">
        <f ca="1">IF(ISERROR(OFFSET('HARGA SATUAN'!$C$6,MATCH(B1038,'HARGA SATUAN'!$N$7:$N$1492,0),0)),"",OFFSET('HARGA SATUAN'!$C$6,MATCH(B1038,'HARGA SATUAN'!$N$7:$N$1492,0),0))</f>
        <v/>
      </c>
      <c r="D1038" s="139">
        <f ca="1">SUMIFS(RAB!$F$14:$F$160,RAB!$C$14:$C$160,C1038)</f>
        <v>0</v>
      </c>
      <c r="E1038" s="26">
        <f t="shared" ca="1" si="38"/>
        <v>0</v>
      </c>
      <c r="F1038" s="26">
        <f ca="1">IF(D1038=0,0,SUM($E$713:E1038))</f>
        <v>0</v>
      </c>
    </row>
    <row r="1039" spans="2:6" hidden="1">
      <c r="B1039" s="113">
        <v>326</v>
      </c>
      <c r="C1039" s="139" t="str">
        <f ca="1">IF(ISERROR(OFFSET('HARGA SATUAN'!$C$6,MATCH(B1039,'HARGA SATUAN'!$N$7:$N$1492,0),0)),"",OFFSET('HARGA SATUAN'!$C$6,MATCH(B1039,'HARGA SATUAN'!$N$7:$N$1492,0),0))</f>
        <v/>
      </c>
      <c r="D1039" s="139">
        <f ca="1">SUMIFS(RAB!$F$14:$F$160,RAB!$C$14:$C$160,C1039)</f>
        <v>0</v>
      </c>
      <c r="E1039" s="26">
        <f t="shared" ca="1" si="38"/>
        <v>0</v>
      </c>
      <c r="F1039" s="26">
        <f ca="1">IF(D1039=0,0,SUM($E$713:E1039))</f>
        <v>0</v>
      </c>
    </row>
    <row r="1040" spans="2:6" hidden="1">
      <c r="B1040" s="113">
        <v>327</v>
      </c>
      <c r="C1040" s="139" t="str">
        <f ca="1">IF(ISERROR(OFFSET('HARGA SATUAN'!$C$6,MATCH(B1040,'HARGA SATUAN'!$N$7:$N$1492,0),0)),"",OFFSET('HARGA SATUAN'!$C$6,MATCH(B1040,'HARGA SATUAN'!$N$7:$N$1492,0),0))</f>
        <v/>
      </c>
      <c r="D1040" s="139">
        <f ca="1">SUMIFS(RAB!$F$14:$F$160,RAB!$C$14:$C$160,C1040)</f>
        <v>0</v>
      </c>
      <c r="E1040" s="26">
        <f t="shared" ca="1" si="38"/>
        <v>0</v>
      </c>
      <c r="F1040" s="26">
        <f ca="1">IF(D1040=0,0,SUM($E$713:E1040))</f>
        <v>0</v>
      </c>
    </row>
    <row r="1041" spans="2:6" hidden="1">
      <c r="B1041" s="113">
        <v>328</v>
      </c>
      <c r="C1041" s="139" t="str">
        <f ca="1">IF(ISERROR(OFFSET('HARGA SATUAN'!$C$6,MATCH(B1041,'HARGA SATUAN'!$N$7:$N$1492,0),0)),"",OFFSET('HARGA SATUAN'!$C$6,MATCH(B1041,'HARGA SATUAN'!$N$7:$N$1492,0),0))</f>
        <v/>
      </c>
      <c r="D1041" s="139">
        <f ca="1">SUMIFS(RAB!$F$14:$F$160,RAB!$C$14:$C$160,C1041)</f>
        <v>0</v>
      </c>
      <c r="E1041" s="26">
        <f t="shared" ca="1" si="38"/>
        <v>0</v>
      </c>
      <c r="F1041" s="26">
        <f ca="1">IF(D1041=0,0,SUM($E$713:E1041))</f>
        <v>0</v>
      </c>
    </row>
    <row r="1042" spans="2:6" hidden="1">
      <c r="B1042" s="113">
        <v>329</v>
      </c>
      <c r="C1042" s="139" t="str">
        <f ca="1">IF(ISERROR(OFFSET('HARGA SATUAN'!$C$6,MATCH(B1042,'HARGA SATUAN'!$N$7:$N$1492,0),0)),"",OFFSET('HARGA SATUAN'!$C$6,MATCH(B1042,'HARGA SATUAN'!$N$7:$N$1492,0),0))</f>
        <v/>
      </c>
      <c r="D1042" s="139">
        <f ca="1">SUMIFS(RAB!$F$14:$F$160,RAB!$C$14:$C$160,C1042)</f>
        <v>0</v>
      </c>
      <c r="E1042" s="26">
        <f t="shared" ca="1" si="38"/>
        <v>0</v>
      </c>
      <c r="F1042" s="26">
        <f ca="1">IF(D1042=0,0,SUM($E$713:E1042))</f>
        <v>0</v>
      </c>
    </row>
    <row r="1043" spans="2:6" hidden="1">
      <c r="B1043" s="113">
        <v>330</v>
      </c>
      <c r="C1043" s="139" t="str">
        <f ca="1">IF(ISERROR(OFFSET('HARGA SATUAN'!$C$6,MATCH(B1043,'HARGA SATUAN'!$N$7:$N$1492,0),0)),"",OFFSET('HARGA SATUAN'!$C$6,MATCH(B1043,'HARGA SATUAN'!$N$7:$N$1492,0),0))</f>
        <v/>
      </c>
      <c r="D1043" s="139">
        <f ca="1">SUMIFS(RAB!$F$14:$F$160,RAB!$C$14:$C$160,C1043)</f>
        <v>0</v>
      </c>
      <c r="E1043" s="26">
        <f t="shared" ca="1" si="38"/>
        <v>0</v>
      </c>
      <c r="F1043" s="26">
        <f ca="1">IF(D1043=0,0,SUM($E$713:E1043))</f>
        <v>0</v>
      </c>
    </row>
    <row r="1044" spans="2:6" hidden="1">
      <c r="B1044" s="113">
        <v>331</v>
      </c>
      <c r="C1044" s="139" t="str">
        <f ca="1">IF(ISERROR(OFFSET('HARGA SATUAN'!$C$6,MATCH(B1044,'HARGA SATUAN'!$N$7:$N$1492,0),0)),"",OFFSET('HARGA SATUAN'!$C$6,MATCH(B1044,'HARGA SATUAN'!$N$7:$N$1492,0),0))</f>
        <v/>
      </c>
      <c r="D1044" s="139">
        <f ca="1">SUMIFS(RAB!$F$14:$F$160,RAB!$C$14:$C$160,C1044)</f>
        <v>0</v>
      </c>
      <c r="E1044" s="26">
        <f t="shared" ca="1" si="38"/>
        <v>0</v>
      </c>
      <c r="F1044" s="26">
        <f ca="1">IF(D1044=0,0,SUM($E$713:E1044))</f>
        <v>0</v>
      </c>
    </row>
    <row r="1045" spans="2:6" hidden="1">
      <c r="B1045" s="113">
        <v>332</v>
      </c>
      <c r="C1045" s="139" t="str">
        <f ca="1">IF(ISERROR(OFFSET('HARGA SATUAN'!$C$6,MATCH(B1045,'HARGA SATUAN'!$N$7:$N$1492,0),0)),"",OFFSET('HARGA SATUAN'!$C$6,MATCH(B1045,'HARGA SATUAN'!$N$7:$N$1492,0),0))</f>
        <v/>
      </c>
      <c r="D1045" s="139">
        <f ca="1">SUMIFS(RAB!$F$14:$F$160,RAB!$C$14:$C$160,C1045)</f>
        <v>0</v>
      </c>
      <c r="E1045" s="26">
        <f t="shared" ca="1" si="38"/>
        <v>0</v>
      </c>
      <c r="F1045" s="26">
        <f ca="1">IF(D1045=0,0,SUM($E$713:E1045))</f>
        <v>0</v>
      </c>
    </row>
    <row r="1046" spans="2:6" hidden="1">
      <c r="B1046" s="113">
        <v>333</v>
      </c>
      <c r="C1046" s="139" t="str">
        <f ca="1">IF(ISERROR(OFFSET('HARGA SATUAN'!$C$6,MATCH(B1046,'HARGA SATUAN'!$N$7:$N$1492,0),0)),"",OFFSET('HARGA SATUAN'!$C$6,MATCH(B1046,'HARGA SATUAN'!$N$7:$N$1492,0),0))</f>
        <v/>
      </c>
      <c r="D1046" s="139">
        <f ca="1">SUMIFS(RAB!$F$14:$F$160,RAB!$C$14:$C$160,C1046)</f>
        <v>0</v>
      </c>
      <c r="E1046" s="26">
        <f t="shared" ca="1" si="38"/>
        <v>0</v>
      </c>
      <c r="F1046" s="26">
        <f ca="1">IF(D1046=0,0,SUM($E$713:E1046))</f>
        <v>0</v>
      </c>
    </row>
    <row r="1047" spans="2:6" hidden="1">
      <c r="B1047" s="113">
        <v>334</v>
      </c>
      <c r="C1047" s="139" t="str">
        <f ca="1">IF(ISERROR(OFFSET('HARGA SATUAN'!$C$6,MATCH(B1047,'HARGA SATUAN'!$N$7:$N$1492,0),0)),"",OFFSET('HARGA SATUAN'!$C$6,MATCH(B1047,'HARGA SATUAN'!$N$7:$N$1492,0),0))</f>
        <v/>
      </c>
      <c r="D1047" s="139">
        <f ca="1">SUMIFS(RAB!$F$14:$F$160,RAB!$C$14:$C$160,C1047)</f>
        <v>0</v>
      </c>
      <c r="E1047" s="26">
        <f t="shared" ca="1" si="38"/>
        <v>0</v>
      </c>
      <c r="F1047" s="26">
        <f ca="1">IF(D1047=0,0,SUM($E$713:E1047))</f>
        <v>0</v>
      </c>
    </row>
    <row r="1048" spans="2:6" hidden="1">
      <c r="B1048" s="113">
        <v>335</v>
      </c>
      <c r="C1048" s="139" t="str">
        <f ca="1">IF(ISERROR(OFFSET('HARGA SATUAN'!$C$6,MATCH(B1048,'HARGA SATUAN'!$N$7:$N$1492,0),0)),"",OFFSET('HARGA SATUAN'!$C$6,MATCH(B1048,'HARGA SATUAN'!$N$7:$N$1492,0),0))</f>
        <v/>
      </c>
      <c r="D1048" s="139">
        <f ca="1">SUMIFS(RAB!$F$14:$F$160,RAB!$C$14:$C$160,C1048)</f>
        <v>0</v>
      </c>
      <c r="E1048" s="26">
        <f t="shared" ca="1" si="38"/>
        <v>0</v>
      </c>
      <c r="F1048" s="26">
        <f ca="1">IF(D1048=0,0,SUM($E$713:E1048))</f>
        <v>0</v>
      </c>
    </row>
    <row r="1049" spans="2:6" hidden="1">
      <c r="B1049" s="113">
        <v>336</v>
      </c>
      <c r="C1049" s="139" t="str">
        <f ca="1">IF(ISERROR(OFFSET('HARGA SATUAN'!$C$6,MATCH(B1049,'HARGA SATUAN'!$N$7:$N$1492,0),0)),"",OFFSET('HARGA SATUAN'!$C$6,MATCH(B1049,'HARGA SATUAN'!$N$7:$N$1492,0),0))</f>
        <v/>
      </c>
      <c r="D1049" s="139">
        <f ca="1">SUMIFS(RAB!$F$14:$F$160,RAB!$C$14:$C$160,C1049)</f>
        <v>0</v>
      </c>
      <c r="E1049" s="26">
        <f t="shared" ca="1" si="38"/>
        <v>0</v>
      </c>
      <c r="F1049" s="26">
        <f ca="1">IF(D1049=0,0,SUM($E$713:E1049))</f>
        <v>0</v>
      </c>
    </row>
    <row r="1050" spans="2:6" hidden="1">
      <c r="B1050" s="113">
        <v>337</v>
      </c>
      <c r="C1050" s="139" t="str">
        <f ca="1">IF(ISERROR(OFFSET('HARGA SATUAN'!$C$6,MATCH(B1050,'HARGA SATUAN'!$N$7:$N$1492,0),0)),"",OFFSET('HARGA SATUAN'!$C$6,MATCH(B1050,'HARGA SATUAN'!$N$7:$N$1492,0),0))</f>
        <v/>
      </c>
      <c r="D1050" s="139">
        <f ca="1">SUMIFS(RAB!$F$14:$F$160,RAB!$C$14:$C$160,C1050)</f>
        <v>0</v>
      </c>
      <c r="E1050" s="26">
        <f t="shared" ca="1" si="38"/>
        <v>0</v>
      </c>
      <c r="F1050" s="26">
        <f ca="1">IF(D1050=0,0,SUM($E$713:E1050))</f>
        <v>0</v>
      </c>
    </row>
    <row r="1051" spans="2:6" hidden="1">
      <c r="B1051" s="113">
        <v>338</v>
      </c>
      <c r="C1051" s="139" t="str">
        <f ca="1">IF(ISERROR(OFFSET('HARGA SATUAN'!$C$6,MATCH(B1051,'HARGA SATUAN'!$N$7:$N$1492,0),0)),"",OFFSET('HARGA SATUAN'!$C$6,MATCH(B1051,'HARGA SATUAN'!$N$7:$N$1492,0),0))</f>
        <v/>
      </c>
      <c r="D1051" s="139">
        <f ca="1">SUMIFS(RAB!$F$14:$F$160,RAB!$C$14:$C$160,C1051)</f>
        <v>0</v>
      </c>
      <c r="E1051" s="26">
        <f t="shared" ca="1" si="38"/>
        <v>0</v>
      </c>
      <c r="F1051" s="26">
        <f ca="1">IF(D1051=0,0,SUM($E$713:E1051))</f>
        <v>0</v>
      </c>
    </row>
    <row r="1052" spans="2:6" hidden="1">
      <c r="B1052" s="113">
        <v>339</v>
      </c>
      <c r="C1052" s="139" t="str">
        <f ca="1">IF(ISERROR(OFFSET('HARGA SATUAN'!$C$6,MATCH(B1052,'HARGA SATUAN'!$N$7:$N$1492,0),0)),"",OFFSET('HARGA SATUAN'!$C$6,MATCH(B1052,'HARGA SATUAN'!$N$7:$N$1492,0),0))</f>
        <v/>
      </c>
      <c r="D1052" s="139">
        <f ca="1">SUMIFS(RAB!$F$14:$F$160,RAB!$C$14:$C$160,C1052)</f>
        <v>0</v>
      </c>
      <c r="E1052" s="26">
        <f t="shared" ca="1" si="38"/>
        <v>0</v>
      </c>
      <c r="F1052" s="26">
        <f ca="1">IF(D1052=0,0,SUM($E$713:E1052))</f>
        <v>0</v>
      </c>
    </row>
    <row r="1053" spans="2:6" hidden="1">
      <c r="B1053" s="113">
        <v>340</v>
      </c>
      <c r="C1053" s="139" t="str">
        <f ca="1">IF(ISERROR(OFFSET('HARGA SATUAN'!$C$6,MATCH(B1053,'HARGA SATUAN'!$N$7:$N$1492,0),0)),"",OFFSET('HARGA SATUAN'!$C$6,MATCH(B1053,'HARGA SATUAN'!$N$7:$N$1492,0),0))</f>
        <v/>
      </c>
      <c r="D1053" s="139">
        <f ca="1">SUMIFS(RAB!$F$14:$F$160,RAB!$C$14:$C$160,C1053)</f>
        <v>0</v>
      </c>
      <c r="E1053" s="26">
        <f t="shared" ca="1" si="38"/>
        <v>0</v>
      </c>
      <c r="F1053" s="26">
        <f ca="1">IF(D1053=0,0,SUM($E$713:E1053))</f>
        <v>0</v>
      </c>
    </row>
    <row r="1054" spans="2:6" hidden="1">
      <c r="B1054" s="113">
        <v>341</v>
      </c>
      <c r="C1054" s="139" t="str">
        <f ca="1">IF(ISERROR(OFFSET('HARGA SATUAN'!$C$6,MATCH(B1054,'HARGA SATUAN'!$N$7:$N$1492,0),0)),"",OFFSET('HARGA SATUAN'!$C$6,MATCH(B1054,'HARGA SATUAN'!$N$7:$N$1492,0),0))</f>
        <v/>
      </c>
      <c r="D1054" s="139">
        <f ca="1">SUMIFS(RAB!$F$14:$F$160,RAB!$C$14:$C$160,C1054)</f>
        <v>0</v>
      </c>
      <c r="E1054" s="26">
        <f t="shared" ca="1" si="38"/>
        <v>0</v>
      </c>
      <c r="F1054" s="26">
        <f ca="1">IF(D1054=0,0,SUM($E$713:E1054))</f>
        <v>0</v>
      </c>
    </row>
    <row r="1055" spans="2:6" hidden="1">
      <c r="B1055" s="113">
        <v>342</v>
      </c>
      <c r="C1055" s="139" t="str">
        <f ca="1">IF(ISERROR(OFFSET('HARGA SATUAN'!$C$6,MATCH(B1055,'HARGA SATUAN'!$N$7:$N$1492,0),0)),"",OFFSET('HARGA SATUAN'!$C$6,MATCH(B1055,'HARGA SATUAN'!$N$7:$N$1492,0),0))</f>
        <v/>
      </c>
      <c r="D1055" s="139">
        <f ca="1">SUMIFS(RAB!$F$14:$F$160,RAB!$C$14:$C$160,C1055)</f>
        <v>0</v>
      </c>
      <c r="E1055" s="26">
        <f t="shared" ca="1" si="38"/>
        <v>0</v>
      </c>
      <c r="F1055" s="26">
        <f ca="1">IF(D1055=0,0,SUM($E$713:E1055))</f>
        <v>0</v>
      </c>
    </row>
    <row r="1056" spans="2:6" hidden="1">
      <c r="B1056" s="113">
        <v>343</v>
      </c>
      <c r="C1056" s="139" t="str">
        <f ca="1">IF(ISERROR(OFFSET('HARGA SATUAN'!$C$6,MATCH(B1056,'HARGA SATUAN'!$N$7:$N$1492,0),0)),"",OFFSET('HARGA SATUAN'!$C$6,MATCH(B1056,'HARGA SATUAN'!$N$7:$N$1492,0),0))</f>
        <v/>
      </c>
      <c r="D1056" s="139">
        <f ca="1">SUMIFS(RAB!$F$14:$F$160,RAB!$C$14:$C$160,C1056)</f>
        <v>0</v>
      </c>
      <c r="E1056" s="26">
        <f t="shared" ca="1" si="38"/>
        <v>0</v>
      </c>
      <c r="F1056" s="26">
        <f ca="1">IF(D1056=0,0,SUM($E$713:E1056))</f>
        <v>0</v>
      </c>
    </row>
    <row r="1057" spans="2:6" hidden="1">
      <c r="B1057" s="113">
        <v>344</v>
      </c>
      <c r="C1057" s="139" t="str">
        <f ca="1">IF(ISERROR(OFFSET('HARGA SATUAN'!$C$6,MATCH(B1057,'HARGA SATUAN'!$N$7:$N$1492,0),0)),"",OFFSET('HARGA SATUAN'!$C$6,MATCH(B1057,'HARGA SATUAN'!$N$7:$N$1492,0),0))</f>
        <v/>
      </c>
      <c r="D1057" s="139">
        <f ca="1">SUMIFS(RAB!$F$14:$F$160,RAB!$C$14:$C$160,C1057)</f>
        <v>0</v>
      </c>
      <c r="E1057" s="26">
        <f t="shared" ca="1" si="38"/>
        <v>0</v>
      </c>
      <c r="F1057" s="26">
        <f ca="1">IF(D1057=0,0,SUM($E$713:E1057))</f>
        <v>0</v>
      </c>
    </row>
    <row r="1058" spans="2:6" hidden="1">
      <c r="B1058" s="113">
        <v>345</v>
      </c>
      <c r="C1058" s="139" t="str">
        <f ca="1">IF(ISERROR(OFFSET('HARGA SATUAN'!$C$6,MATCH(B1058,'HARGA SATUAN'!$N$7:$N$1492,0),0)),"",OFFSET('HARGA SATUAN'!$C$6,MATCH(B1058,'HARGA SATUAN'!$N$7:$N$1492,0),0))</f>
        <v/>
      </c>
      <c r="D1058" s="139">
        <f ca="1">SUMIFS(RAB!$F$14:$F$160,RAB!$C$14:$C$160,C1058)</f>
        <v>0</v>
      </c>
      <c r="E1058" s="26">
        <f t="shared" ca="1" si="38"/>
        <v>0</v>
      </c>
      <c r="F1058" s="26">
        <f ca="1">IF(D1058=0,0,SUM($E$713:E1058))</f>
        <v>0</v>
      </c>
    </row>
    <row r="1059" spans="2:6" hidden="1">
      <c r="B1059" s="113">
        <v>346</v>
      </c>
      <c r="C1059" s="139" t="str">
        <f ca="1">IF(ISERROR(OFFSET('HARGA SATUAN'!$C$6,MATCH(B1059,'HARGA SATUAN'!$N$7:$N$1492,0),0)),"",OFFSET('HARGA SATUAN'!$C$6,MATCH(B1059,'HARGA SATUAN'!$N$7:$N$1492,0),0))</f>
        <v/>
      </c>
      <c r="D1059" s="139">
        <f ca="1">SUMIFS(RAB!$F$14:$F$160,RAB!$C$14:$C$160,C1059)</f>
        <v>0</v>
      </c>
      <c r="E1059" s="26">
        <f t="shared" ca="1" si="38"/>
        <v>0</v>
      </c>
      <c r="F1059" s="26">
        <f ca="1">IF(D1059=0,0,SUM($E$713:E1059))</f>
        <v>0</v>
      </c>
    </row>
    <row r="1060" spans="2:6" hidden="1">
      <c r="B1060" s="113">
        <v>347</v>
      </c>
      <c r="C1060" s="139" t="str">
        <f ca="1">IF(ISERROR(OFFSET('HARGA SATUAN'!$C$6,MATCH(B1060,'HARGA SATUAN'!$N$7:$N$1492,0),0)),"",OFFSET('HARGA SATUAN'!$C$6,MATCH(B1060,'HARGA SATUAN'!$N$7:$N$1492,0),0))</f>
        <v/>
      </c>
      <c r="D1060" s="139">
        <f ca="1">SUMIFS(RAB!$F$14:$F$160,RAB!$C$14:$C$160,C1060)</f>
        <v>0</v>
      </c>
      <c r="E1060" s="26">
        <f t="shared" ca="1" si="38"/>
        <v>0</v>
      </c>
      <c r="F1060" s="26">
        <f ca="1">IF(D1060=0,0,SUM($E$713:E1060))</f>
        <v>0</v>
      </c>
    </row>
    <row r="1061" spans="2:6" hidden="1">
      <c r="B1061" s="113">
        <v>348</v>
      </c>
      <c r="C1061" s="139" t="str">
        <f ca="1">IF(ISERROR(OFFSET('HARGA SATUAN'!$C$6,MATCH(B1061,'HARGA SATUAN'!$N$7:$N$1492,0),0)),"",OFFSET('HARGA SATUAN'!$C$6,MATCH(B1061,'HARGA SATUAN'!$N$7:$N$1492,0),0))</f>
        <v/>
      </c>
      <c r="D1061" s="139">
        <f ca="1">SUMIFS(RAB!$F$14:$F$160,RAB!$C$14:$C$160,C1061)</f>
        <v>0</v>
      </c>
      <c r="E1061" s="26">
        <f t="shared" ca="1" si="38"/>
        <v>0</v>
      </c>
      <c r="F1061" s="26">
        <f ca="1">IF(D1061=0,0,SUM($E$713:E1061))</f>
        <v>0</v>
      </c>
    </row>
    <row r="1062" spans="2:6" hidden="1">
      <c r="B1062" s="113">
        <v>349</v>
      </c>
      <c r="C1062" s="139" t="str">
        <f ca="1">IF(ISERROR(OFFSET('HARGA SATUAN'!$C$6,MATCH(B1062,'HARGA SATUAN'!$N$7:$N$1492,0),0)),"",OFFSET('HARGA SATUAN'!$C$6,MATCH(B1062,'HARGA SATUAN'!$N$7:$N$1492,0),0))</f>
        <v/>
      </c>
      <c r="D1062" s="139">
        <f ca="1">SUMIFS(RAB!$F$14:$F$160,RAB!$C$14:$C$160,C1062)</f>
        <v>0</v>
      </c>
      <c r="E1062" s="26">
        <f t="shared" ca="1" si="38"/>
        <v>0</v>
      </c>
      <c r="F1062" s="26">
        <f ca="1">IF(D1062=0,0,SUM($E$713:E1062))</f>
        <v>0</v>
      </c>
    </row>
    <row r="1063" spans="2:6" hidden="1">
      <c r="B1063" s="113">
        <v>350</v>
      </c>
      <c r="C1063" s="139" t="str">
        <f ca="1">IF(ISERROR(OFFSET('HARGA SATUAN'!$C$6,MATCH(B1063,'HARGA SATUAN'!$N$7:$N$1492,0),0)),"",OFFSET('HARGA SATUAN'!$C$6,MATCH(B1063,'HARGA SATUAN'!$N$7:$N$1492,0),0))</f>
        <v/>
      </c>
      <c r="D1063" s="139">
        <f ca="1">SUMIFS(RAB!$F$14:$F$160,RAB!$C$14:$C$160,C1063)</f>
        <v>0</v>
      </c>
      <c r="E1063" s="26">
        <f t="shared" ca="1" si="38"/>
        <v>0</v>
      </c>
      <c r="F1063" s="26">
        <f ca="1">IF(D1063=0,0,SUM($E$713:E1063))</f>
        <v>0</v>
      </c>
    </row>
    <row r="1064" spans="2:6" hidden="1">
      <c r="B1064" s="113">
        <v>351</v>
      </c>
      <c r="C1064" s="139" t="str">
        <f ca="1">IF(ISERROR(OFFSET('HARGA SATUAN'!$C$6,MATCH(B1064,'HARGA SATUAN'!$N$7:$N$1492,0),0)),"",OFFSET('HARGA SATUAN'!$C$6,MATCH(B1064,'HARGA SATUAN'!$N$7:$N$1492,0),0))</f>
        <v/>
      </c>
      <c r="D1064" s="139">
        <f ca="1">SUMIFS(RAB!$F$14:$F$160,RAB!$C$14:$C$160,C1064)</f>
        <v>0</v>
      </c>
      <c r="E1064" s="26">
        <f t="shared" ca="1" si="38"/>
        <v>0</v>
      </c>
      <c r="F1064" s="26">
        <f ca="1">IF(D1064=0,0,SUM($E$713:E1064))</f>
        <v>0</v>
      </c>
    </row>
    <row r="1065" spans="2:6" hidden="1">
      <c r="B1065" s="113">
        <v>352</v>
      </c>
      <c r="C1065" s="139" t="str">
        <f ca="1">IF(ISERROR(OFFSET('HARGA SATUAN'!$C$6,MATCH(B1065,'HARGA SATUAN'!$N$7:$N$1492,0),0)),"",OFFSET('HARGA SATUAN'!$C$6,MATCH(B1065,'HARGA SATUAN'!$N$7:$N$1492,0),0))</f>
        <v/>
      </c>
      <c r="D1065" s="139">
        <f ca="1">SUMIFS(RAB!$F$14:$F$160,RAB!$C$14:$C$160,C1065)</f>
        <v>0</v>
      </c>
      <c r="E1065" s="26">
        <f t="shared" ca="1" si="38"/>
        <v>0</v>
      </c>
      <c r="F1065" s="26">
        <f ca="1">IF(D1065=0,0,SUM($E$713:E1065))</f>
        <v>0</v>
      </c>
    </row>
    <row r="1066" spans="2:6" hidden="1">
      <c r="B1066" s="113">
        <v>353</v>
      </c>
      <c r="C1066" s="139" t="str">
        <f ca="1">IF(ISERROR(OFFSET('HARGA SATUAN'!$C$6,MATCH(B1066,'HARGA SATUAN'!$N$7:$N$1492,0),0)),"",OFFSET('HARGA SATUAN'!$C$6,MATCH(B1066,'HARGA SATUAN'!$N$7:$N$1492,0),0))</f>
        <v/>
      </c>
      <c r="D1066" s="139">
        <f ca="1">SUMIFS(RAB!$F$14:$F$160,RAB!$C$14:$C$160,C1066)</f>
        <v>0</v>
      </c>
      <c r="E1066" s="26">
        <f t="shared" ca="1" si="38"/>
        <v>0</v>
      </c>
      <c r="F1066" s="26">
        <f ca="1">IF(D1066=0,0,SUM($E$713:E1066))</f>
        <v>0</v>
      </c>
    </row>
    <row r="1067" spans="2:6" hidden="1">
      <c r="B1067" s="113">
        <v>354</v>
      </c>
      <c r="C1067" s="139" t="str">
        <f ca="1">IF(ISERROR(OFFSET('HARGA SATUAN'!$C$6,MATCH(B1067,'HARGA SATUAN'!$N$7:$N$1492,0),0)),"",OFFSET('HARGA SATUAN'!$C$6,MATCH(B1067,'HARGA SATUAN'!$N$7:$N$1492,0),0))</f>
        <v/>
      </c>
      <c r="D1067" s="139">
        <f ca="1">SUMIFS(RAB!$F$14:$F$160,RAB!$C$14:$C$160,C1067)</f>
        <v>0</v>
      </c>
      <c r="E1067" s="26">
        <f t="shared" ca="1" si="38"/>
        <v>0</v>
      </c>
      <c r="F1067" s="26">
        <f ca="1">IF(D1067=0,0,SUM($E$713:E1067))</f>
        <v>0</v>
      </c>
    </row>
    <row r="1068" spans="2:6" hidden="1">
      <c r="B1068" s="113">
        <v>355</v>
      </c>
      <c r="C1068" s="139" t="str">
        <f ca="1">IF(ISERROR(OFFSET('HARGA SATUAN'!$C$6,MATCH(B1068,'HARGA SATUAN'!$N$7:$N$1492,0),0)),"",OFFSET('HARGA SATUAN'!$C$6,MATCH(B1068,'HARGA SATUAN'!$N$7:$N$1492,0),0))</f>
        <v/>
      </c>
      <c r="D1068" s="139">
        <f ca="1">SUMIFS(RAB!$F$14:$F$160,RAB!$C$14:$C$160,C1068)</f>
        <v>0</v>
      </c>
      <c r="E1068" s="26">
        <f t="shared" ca="1" si="38"/>
        <v>0</v>
      </c>
      <c r="F1068" s="26">
        <f ca="1">IF(D1068=0,0,SUM($E$713:E1068))</f>
        <v>0</v>
      </c>
    </row>
    <row r="1069" spans="2:6" hidden="1">
      <c r="B1069" s="113">
        <v>356</v>
      </c>
      <c r="C1069" s="139" t="str">
        <f ca="1">IF(ISERROR(OFFSET('HARGA SATUAN'!$C$6,MATCH(B1069,'HARGA SATUAN'!$N$7:$N$1492,0),0)),"",OFFSET('HARGA SATUAN'!$C$6,MATCH(B1069,'HARGA SATUAN'!$N$7:$N$1492,0),0))</f>
        <v/>
      </c>
      <c r="D1069" s="139">
        <f ca="1">SUMIFS(RAB!$F$14:$F$160,RAB!$C$14:$C$160,C1069)</f>
        <v>0</v>
      </c>
      <c r="E1069" s="26">
        <f t="shared" ca="1" si="38"/>
        <v>0</v>
      </c>
      <c r="F1069" s="26">
        <f ca="1">IF(D1069=0,0,SUM($E$713:E1069))</f>
        <v>0</v>
      </c>
    </row>
    <row r="1070" spans="2:6" hidden="1">
      <c r="B1070" s="113">
        <v>357</v>
      </c>
      <c r="C1070" s="139" t="str">
        <f ca="1">IF(ISERROR(OFFSET('HARGA SATUAN'!$C$6,MATCH(B1070,'HARGA SATUAN'!$N$7:$N$1492,0),0)),"",OFFSET('HARGA SATUAN'!$C$6,MATCH(B1070,'HARGA SATUAN'!$N$7:$N$1492,0),0))</f>
        <v/>
      </c>
      <c r="D1070" s="139">
        <f ca="1">SUMIFS(RAB!$F$14:$F$160,RAB!$C$14:$C$160,C1070)</f>
        <v>0</v>
      </c>
      <c r="E1070" s="26">
        <f t="shared" ca="1" si="38"/>
        <v>0</v>
      </c>
      <c r="F1070" s="26">
        <f ca="1">IF(D1070=0,0,SUM($E$713:E1070))</f>
        <v>0</v>
      </c>
    </row>
    <row r="1071" spans="2:6" hidden="1">
      <c r="B1071" s="113">
        <v>358</v>
      </c>
      <c r="C1071" s="139" t="str">
        <f ca="1">IF(ISERROR(OFFSET('HARGA SATUAN'!$C$6,MATCH(B1071,'HARGA SATUAN'!$N$7:$N$1492,0),0)),"",OFFSET('HARGA SATUAN'!$C$6,MATCH(B1071,'HARGA SATUAN'!$N$7:$N$1492,0),0))</f>
        <v/>
      </c>
      <c r="D1071" s="139">
        <f ca="1">SUMIFS(RAB!$F$14:$F$160,RAB!$C$14:$C$160,C1071)</f>
        <v>0</v>
      </c>
      <c r="E1071" s="26">
        <f t="shared" ca="1" si="38"/>
        <v>0</v>
      </c>
      <c r="F1071" s="26">
        <f ca="1">IF(D1071=0,0,SUM($E$713:E1071))</f>
        <v>0</v>
      </c>
    </row>
    <row r="1072" spans="2:6" hidden="1">
      <c r="B1072" s="113">
        <v>359</v>
      </c>
      <c r="C1072" s="139" t="str">
        <f ca="1">IF(ISERROR(OFFSET('HARGA SATUAN'!$C$6,MATCH(B1072,'HARGA SATUAN'!$N$7:$N$1492,0),0)),"",OFFSET('HARGA SATUAN'!$C$6,MATCH(B1072,'HARGA SATUAN'!$N$7:$N$1492,0),0))</f>
        <v/>
      </c>
      <c r="D1072" s="139">
        <f ca="1">SUMIFS(RAB!$F$14:$F$160,RAB!$C$14:$C$160,C1072)</f>
        <v>0</v>
      </c>
      <c r="E1072" s="26">
        <f t="shared" ca="1" si="38"/>
        <v>0</v>
      </c>
      <c r="F1072" s="26">
        <f ca="1">IF(D1072=0,0,SUM($E$713:E1072))</f>
        <v>0</v>
      </c>
    </row>
    <row r="1073" spans="2:6" hidden="1">
      <c r="B1073" s="113">
        <v>360</v>
      </c>
      <c r="C1073" s="139" t="str">
        <f ca="1">IF(ISERROR(OFFSET('HARGA SATUAN'!$C$6,MATCH(B1073,'HARGA SATUAN'!$N$7:$N$1492,0),0)),"",OFFSET('HARGA SATUAN'!$C$6,MATCH(B1073,'HARGA SATUAN'!$N$7:$N$1492,0),0))</f>
        <v/>
      </c>
      <c r="D1073" s="139">
        <f ca="1">SUMIFS(RAB!$F$14:$F$160,RAB!$C$14:$C$160,C1073)</f>
        <v>0</v>
      </c>
      <c r="E1073" s="26">
        <f t="shared" ca="1" si="38"/>
        <v>0</v>
      </c>
      <c r="F1073" s="26">
        <f ca="1">IF(D1073=0,0,SUM($E$713:E1073))</f>
        <v>0</v>
      </c>
    </row>
    <row r="1074" spans="2:6" hidden="1">
      <c r="B1074" s="113">
        <v>361</v>
      </c>
      <c r="C1074" s="139" t="str">
        <f ca="1">IF(ISERROR(OFFSET('HARGA SATUAN'!$C$6,MATCH(B1074,'HARGA SATUAN'!$N$7:$N$1492,0),0)),"",OFFSET('HARGA SATUAN'!$C$6,MATCH(B1074,'HARGA SATUAN'!$N$7:$N$1492,0),0))</f>
        <v/>
      </c>
      <c r="D1074" s="139">
        <f ca="1">SUMIFS(RAB!$F$14:$F$160,RAB!$C$14:$C$160,C1074)</f>
        <v>0</v>
      </c>
      <c r="E1074" s="26">
        <f t="shared" ca="1" si="38"/>
        <v>0</v>
      </c>
      <c r="F1074" s="26">
        <f ca="1">IF(D1074=0,0,SUM($E$713:E1074))</f>
        <v>0</v>
      </c>
    </row>
    <row r="1075" spans="2:6" hidden="1">
      <c r="B1075" s="113">
        <v>362</v>
      </c>
      <c r="C1075" s="139" t="str">
        <f ca="1">IF(ISERROR(OFFSET('HARGA SATUAN'!$C$6,MATCH(B1075,'HARGA SATUAN'!$N$7:$N$1492,0),0)),"",OFFSET('HARGA SATUAN'!$C$6,MATCH(B1075,'HARGA SATUAN'!$N$7:$N$1492,0),0))</f>
        <v/>
      </c>
      <c r="D1075" s="139">
        <f ca="1">SUMIFS(RAB!$F$14:$F$160,RAB!$C$14:$C$160,C1075)</f>
        <v>0</v>
      </c>
      <c r="E1075" s="26">
        <f t="shared" ca="1" si="38"/>
        <v>0</v>
      </c>
      <c r="F1075" s="26">
        <f ca="1">IF(D1075=0,0,SUM($E$713:E1075))</f>
        <v>0</v>
      </c>
    </row>
    <row r="1076" spans="2:6" hidden="1">
      <c r="B1076" s="113">
        <v>363</v>
      </c>
      <c r="C1076" s="139" t="str">
        <f ca="1">IF(ISERROR(OFFSET('HARGA SATUAN'!$C$6,MATCH(B1076,'HARGA SATUAN'!$N$7:$N$1492,0),0)),"",OFFSET('HARGA SATUAN'!$C$6,MATCH(B1076,'HARGA SATUAN'!$N$7:$N$1492,0),0))</f>
        <v/>
      </c>
      <c r="D1076" s="139">
        <f ca="1">SUMIFS(RAB!$F$14:$F$160,RAB!$C$14:$C$160,C1076)</f>
        <v>0</v>
      </c>
      <c r="E1076" s="26">
        <f t="shared" ca="1" si="38"/>
        <v>0</v>
      </c>
      <c r="F1076" s="26">
        <f ca="1">IF(D1076=0,0,SUM($E$713:E1076))</f>
        <v>0</v>
      </c>
    </row>
    <row r="1077" spans="2:6" hidden="1">
      <c r="B1077" s="113">
        <v>364</v>
      </c>
      <c r="C1077" s="139" t="str">
        <f ca="1">IF(ISERROR(OFFSET('HARGA SATUAN'!$C$6,MATCH(B1077,'HARGA SATUAN'!$N$7:$N$1492,0),0)),"",OFFSET('HARGA SATUAN'!$C$6,MATCH(B1077,'HARGA SATUAN'!$N$7:$N$1492,0),0))</f>
        <v/>
      </c>
      <c r="D1077" s="139">
        <f ca="1">SUMIFS(RAB!$F$14:$F$160,RAB!$C$14:$C$160,C1077)</f>
        <v>0</v>
      </c>
      <c r="E1077" s="26">
        <f t="shared" ca="1" si="38"/>
        <v>0</v>
      </c>
      <c r="F1077" s="26">
        <f ca="1">IF(D1077=0,0,SUM($E$713:E1077))</f>
        <v>0</v>
      </c>
    </row>
    <row r="1078" spans="2:6" hidden="1">
      <c r="B1078" s="113">
        <v>365</v>
      </c>
      <c r="C1078" s="139" t="str">
        <f ca="1">IF(ISERROR(OFFSET('HARGA SATUAN'!$C$6,MATCH(B1078,'HARGA SATUAN'!$N$7:$N$1492,0),0)),"",OFFSET('HARGA SATUAN'!$C$6,MATCH(B1078,'HARGA SATUAN'!$N$7:$N$1492,0),0))</f>
        <v/>
      </c>
      <c r="D1078" s="139">
        <f ca="1">SUMIFS(RAB!$F$14:$F$160,RAB!$C$14:$C$160,C1078)</f>
        <v>0</v>
      </c>
      <c r="E1078" s="26">
        <f t="shared" ca="1" si="38"/>
        <v>0</v>
      </c>
      <c r="F1078" s="26">
        <f ca="1">IF(D1078=0,0,SUM($E$713:E1078))</f>
        <v>0</v>
      </c>
    </row>
    <row r="1079" spans="2:6" hidden="1">
      <c r="B1079" s="113">
        <v>366</v>
      </c>
      <c r="C1079" s="139" t="str">
        <f ca="1">IF(ISERROR(OFFSET('HARGA SATUAN'!$C$6,MATCH(B1079,'HARGA SATUAN'!$N$7:$N$1492,0),0)),"",OFFSET('HARGA SATUAN'!$C$6,MATCH(B1079,'HARGA SATUAN'!$N$7:$N$1492,0),0))</f>
        <v/>
      </c>
      <c r="D1079" s="139">
        <f ca="1">SUMIFS(RAB!$F$14:$F$160,RAB!$C$14:$C$160,C1079)</f>
        <v>0</v>
      </c>
      <c r="E1079" s="26">
        <f t="shared" ca="1" si="38"/>
        <v>0</v>
      </c>
      <c r="F1079" s="26">
        <f ca="1">IF(D1079=0,0,SUM($E$713:E1079))</f>
        <v>0</v>
      </c>
    </row>
    <row r="1080" spans="2:6" hidden="1">
      <c r="B1080" s="113">
        <v>367</v>
      </c>
      <c r="C1080" s="139" t="str">
        <f ca="1">IF(ISERROR(OFFSET('HARGA SATUAN'!$C$6,MATCH(B1080,'HARGA SATUAN'!$N$7:$N$1492,0),0)),"",OFFSET('HARGA SATUAN'!$C$6,MATCH(B1080,'HARGA SATUAN'!$N$7:$N$1492,0),0))</f>
        <v/>
      </c>
      <c r="D1080" s="139">
        <f ca="1">SUMIFS(RAB!$F$14:$F$160,RAB!$C$14:$C$160,C1080)</f>
        <v>0</v>
      </c>
      <c r="E1080" s="26">
        <f t="shared" ca="1" si="38"/>
        <v>0</v>
      </c>
      <c r="F1080" s="26">
        <f ca="1">IF(D1080=0,0,SUM($E$713:E1080))</f>
        <v>0</v>
      </c>
    </row>
    <row r="1081" spans="2:6" hidden="1">
      <c r="B1081" s="113">
        <v>368</v>
      </c>
      <c r="C1081" s="139" t="str">
        <f ca="1">IF(ISERROR(OFFSET('HARGA SATUAN'!$C$6,MATCH(B1081,'HARGA SATUAN'!$N$7:$N$1492,0),0)),"",OFFSET('HARGA SATUAN'!$C$6,MATCH(B1081,'HARGA SATUAN'!$N$7:$N$1492,0),0))</f>
        <v/>
      </c>
      <c r="D1081" s="139">
        <f ca="1">SUMIFS(RAB!$F$14:$F$160,RAB!$C$14:$C$160,C1081)</f>
        <v>0</v>
      </c>
      <c r="E1081" s="26">
        <f t="shared" ca="1" si="38"/>
        <v>0</v>
      </c>
      <c r="F1081" s="26">
        <f ca="1">IF(D1081=0,0,SUM($E$713:E1081))</f>
        <v>0</v>
      </c>
    </row>
    <row r="1082" spans="2:6" hidden="1">
      <c r="B1082" s="113">
        <v>369</v>
      </c>
      <c r="C1082" s="139" t="str">
        <f ca="1">IF(ISERROR(OFFSET('HARGA SATUAN'!$C$6,MATCH(B1082,'HARGA SATUAN'!$N$7:$N$1492,0),0)),"",OFFSET('HARGA SATUAN'!$C$6,MATCH(B1082,'HARGA SATUAN'!$N$7:$N$1492,0),0))</f>
        <v/>
      </c>
      <c r="D1082" s="139">
        <f ca="1">SUMIFS(RAB!$F$14:$F$160,RAB!$C$14:$C$160,C1082)</f>
        <v>0</v>
      </c>
      <c r="E1082" s="26">
        <f t="shared" ca="1" si="38"/>
        <v>0</v>
      </c>
      <c r="F1082" s="26">
        <f ca="1">IF(D1082=0,0,SUM($E$713:E1082))</f>
        <v>0</v>
      </c>
    </row>
    <row r="1083" spans="2:6" hidden="1">
      <c r="B1083" s="113">
        <v>370</v>
      </c>
      <c r="C1083" s="139" t="str">
        <f ca="1">IF(ISERROR(OFFSET('HARGA SATUAN'!$C$6,MATCH(B1083,'HARGA SATUAN'!$N$7:$N$1492,0),0)),"",OFFSET('HARGA SATUAN'!$C$6,MATCH(B1083,'HARGA SATUAN'!$N$7:$N$1492,0),0))</f>
        <v/>
      </c>
      <c r="D1083" s="139">
        <f ca="1">SUMIFS(RAB!$F$14:$F$160,RAB!$C$14:$C$160,C1083)</f>
        <v>0</v>
      </c>
      <c r="E1083" s="26">
        <f t="shared" ca="1" si="38"/>
        <v>0</v>
      </c>
      <c r="F1083" s="26">
        <f ca="1">IF(D1083=0,0,SUM($E$713:E1083))</f>
        <v>0</v>
      </c>
    </row>
    <row r="1084" spans="2:6" hidden="1">
      <c r="B1084" s="113">
        <v>371</v>
      </c>
      <c r="C1084" s="139" t="str">
        <f ca="1">IF(ISERROR(OFFSET('HARGA SATUAN'!$C$6,MATCH(B1084,'HARGA SATUAN'!$N$7:$N$1492,0),0)),"",OFFSET('HARGA SATUAN'!$C$6,MATCH(B1084,'HARGA SATUAN'!$N$7:$N$1492,0),0))</f>
        <v/>
      </c>
      <c r="D1084" s="139">
        <f ca="1">SUMIFS(RAB!$F$14:$F$160,RAB!$C$14:$C$160,C1084)</f>
        <v>0</v>
      </c>
      <c r="E1084" s="26">
        <f t="shared" ca="1" si="38"/>
        <v>0</v>
      </c>
      <c r="F1084" s="26">
        <f ca="1">IF(D1084=0,0,SUM($E$713:E1084))</f>
        <v>0</v>
      </c>
    </row>
    <row r="1085" spans="2:6" hidden="1">
      <c r="B1085" s="113">
        <v>372</v>
      </c>
      <c r="C1085" s="139" t="str">
        <f ca="1">IF(ISERROR(OFFSET('HARGA SATUAN'!$C$6,MATCH(B1085,'HARGA SATUAN'!$N$7:$N$1492,0),0)),"",OFFSET('HARGA SATUAN'!$C$6,MATCH(B1085,'HARGA SATUAN'!$N$7:$N$1492,0),0))</f>
        <v/>
      </c>
      <c r="D1085" s="139">
        <f ca="1">SUMIFS(RAB!$F$14:$F$160,RAB!$C$14:$C$160,C1085)</f>
        <v>0</v>
      </c>
      <c r="E1085" s="26">
        <f t="shared" ca="1" si="38"/>
        <v>0</v>
      </c>
      <c r="F1085" s="26">
        <f ca="1">IF(D1085=0,0,SUM($E$713:E1085))</f>
        <v>0</v>
      </c>
    </row>
    <row r="1086" spans="2:6" hidden="1">
      <c r="B1086" s="113">
        <v>373</v>
      </c>
      <c r="C1086" s="139" t="str">
        <f ca="1">IF(ISERROR(OFFSET('HARGA SATUAN'!$C$6,MATCH(B1086,'HARGA SATUAN'!$N$7:$N$1492,0),0)),"",OFFSET('HARGA SATUAN'!$C$6,MATCH(B1086,'HARGA SATUAN'!$N$7:$N$1492,0),0))</f>
        <v/>
      </c>
      <c r="D1086" s="139">
        <f ca="1">SUMIFS(RAB!$F$14:$F$160,RAB!$C$14:$C$160,C1086)</f>
        <v>0</v>
      </c>
      <c r="E1086" s="26">
        <f t="shared" ca="1" si="38"/>
        <v>0</v>
      </c>
      <c r="F1086" s="26">
        <f ca="1">IF(D1086=0,0,SUM($E$713:E1086))</f>
        <v>0</v>
      </c>
    </row>
    <row r="1087" spans="2:6" hidden="1">
      <c r="B1087" s="113">
        <v>374</v>
      </c>
      <c r="C1087" s="139" t="str">
        <f ca="1">IF(ISERROR(OFFSET('HARGA SATUAN'!$C$6,MATCH(B1087,'HARGA SATUAN'!$N$7:$N$1492,0),0)),"",OFFSET('HARGA SATUAN'!$C$6,MATCH(B1087,'HARGA SATUAN'!$N$7:$N$1492,0),0))</f>
        <v/>
      </c>
      <c r="D1087" s="139">
        <f ca="1">SUMIFS(RAB!$F$14:$F$160,RAB!$C$14:$C$160,C1087)</f>
        <v>0</v>
      </c>
      <c r="E1087" s="26">
        <f t="shared" ca="1" si="38"/>
        <v>0</v>
      </c>
      <c r="F1087" s="26">
        <f ca="1">IF(D1087=0,0,SUM($E$713:E1087))</f>
        <v>0</v>
      </c>
    </row>
    <row r="1088" spans="2:6" hidden="1">
      <c r="B1088" s="113">
        <v>375</v>
      </c>
      <c r="C1088" s="139" t="str">
        <f ca="1">IF(ISERROR(OFFSET('HARGA SATUAN'!$C$6,MATCH(B1088,'HARGA SATUAN'!$N$7:$N$1492,0),0)),"",OFFSET('HARGA SATUAN'!$C$6,MATCH(B1088,'HARGA SATUAN'!$N$7:$N$1492,0),0))</f>
        <v/>
      </c>
      <c r="D1088" s="139">
        <f ca="1">SUMIFS(RAB!$F$14:$F$160,RAB!$C$14:$C$160,C1088)</f>
        <v>0</v>
      </c>
      <c r="E1088" s="26">
        <f t="shared" ca="1" si="38"/>
        <v>0</v>
      </c>
      <c r="F1088" s="26">
        <f ca="1">IF(D1088=0,0,SUM($E$713:E1088))</f>
        <v>0</v>
      </c>
    </row>
    <row r="1089" spans="2:6" hidden="1">
      <c r="B1089" s="113">
        <v>376</v>
      </c>
      <c r="C1089" s="139" t="str">
        <f ca="1">IF(ISERROR(OFFSET('HARGA SATUAN'!$C$6,MATCH(B1089,'HARGA SATUAN'!$N$7:$N$1492,0),0)),"",OFFSET('HARGA SATUAN'!$C$6,MATCH(B1089,'HARGA SATUAN'!$N$7:$N$1492,0),0))</f>
        <v/>
      </c>
      <c r="D1089" s="139">
        <f ca="1">SUMIFS(RAB!$F$14:$F$160,RAB!$C$14:$C$160,C1089)</f>
        <v>0</v>
      </c>
      <c r="E1089" s="26">
        <f t="shared" ca="1" si="38"/>
        <v>0</v>
      </c>
      <c r="F1089" s="26">
        <f ca="1">IF(D1089=0,0,SUM($E$713:E1089))</f>
        <v>0</v>
      </c>
    </row>
    <row r="1090" spans="2:6" hidden="1">
      <c r="B1090" s="113">
        <v>377</v>
      </c>
      <c r="C1090" s="139" t="str">
        <f ca="1">IF(ISERROR(OFFSET('HARGA SATUAN'!$C$6,MATCH(B1090,'HARGA SATUAN'!$N$7:$N$1492,0),0)),"",OFFSET('HARGA SATUAN'!$C$6,MATCH(B1090,'HARGA SATUAN'!$N$7:$N$1492,0),0))</f>
        <v/>
      </c>
      <c r="D1090" s="139">
        <f ca="1">SUMIFS(RAB!$F$14:$F$160,RAB!$C$14:$C$160,C1090)</f>
        <v>0</v>
      </c>
      <c r="E1090" s="26">
        <f t="shared" ca="1" si="38"/>
        <v>0</v>
      </c>
      <c r="F1090" s="26">
        <f ca="1">IF(D1090=0,0,SUM($E$713:E1090))</f>
        <v>0</v>
      </c>
    </row>
    <row r="1091" spans="2:6" hidden="1">
      <c r="B1091" s="113">
        <v>378</v>
      </c>
      <c r="C1091" s="139" t="str">
        <f ca="1">IF(ISERROR(OFFSET('HARGA SATUAN'!$C$6,MATCH(B1091,'HARGA SATUAN'!$N$7:$N$1492,0),0)),"",OFFSET('HARGA SATUAN'!$C$6,MATCH(B1091,'HARGA SATUAN'!$N$7:$N$1492,0),0))</f>
        <v/>
      </c>
      <c r="D1091" s="139">
        <f ca="1">SUMIFS(RAB!$F$14:$F$160,RAB!$C$14:$C$160,C1091)</f>
        <v>0</v>
      </c>
      <c r="E1091" s="26">
        <f t="shared" ca="1" si="38"/>
        <v>0</v>
      </c>
      <c r="F1091" s="26">
        <f ca="1">IF(D1091=0,0,SUM($E$713:E1091))</f>
        <v>0</v>
      </c>
    </row>
    <row r="1092" spans="2:6" hidden="1">
      <c r="B1092" s="113">
        <v>379</v>
      </c>
      <c r="C1092" s="139" t="str">
        <f ca="1">IF(ISERROR(OFFSET('HARGA SATUAN'!$C$6,MATCH(B1092,'HARGA SATUAN'!$N$7:$N$1492,0),0)),"",OFFSET('HARGA SATUAN'!$C$6,MATCH(B1092,'HARGA SATUAN'!$N$7:$N$1492,0),0))</f>
        <v/>
      </c>
      <c r="D1092" s="139">
        <f ca="1">SUMIFS(RAB!$F$14:$F$160,RAB!$C$14:$C$160,C1092)</f>
        <v>0</v>
      </c>
      <c r="E1092" s="26">
        <f t="shared" ca="1" si="38"/>
        <v>0</v>
      </c>
      <c r="F1092" s="26">
        <f ca="1">IF(D1092=0,0,SUM($E$713:E1092))</f>
        <v>0</v>
      </c>
    </row>
    <row r="1093" spans="2:6" hidden="1">
      <c r="B1093" s="113">
        <v>380</v>
      </c>
      <c r="C1093" s="139" t="str">
        <f ca="1">IF(ISERROR(OFFSET('HARGA SATUAN'!$C$6,MATCH(B1093,'HARGA SATUAN'!$N$7:$N$1492,0),0)),"",OFFSET('HARGA SATUAN'!$C$6,MATCH(B1093,'HARGA SATUAN'!$N$7:$N$1492,0),0))</f>
        <v/>
      </c>
      <c r="D1093" s="139">
        <f ca="1">SUMIFS(RAB!$F$14:$F$160,RAB!$C$14:$C$160,C1093)</f>
        <v>0</v>
      </c>
      <c r="E1093" s="26">
        <f t="shared" ca="1" si="38"/>
        <v>0</v>
      </c>
      <c r="F1093" s="26">
        <f ca="1">IF(D1093=0,0,SUM($E$713:E1093))</f>
        <v>0</v>
      </c>
    </row>
    <row r="1094" spans="2:6" hidden="1">
      <c r="B1094" s="113">
        <v>381</v>
      </c>
      <c r="C1094" s="139" t="str">
        <f ca="1">IF(ISERROR(OFFSET('HARGA SATUAN'!$C$6,MATCH(B1094,'HARGA SATUAN'!$N$7:$N$1492,0),0)),"",OFFSET('HARGA SATUAN'!$C$6,MATCH(B1094,'HARGA SATUAN'!$N$7:$N$1492,0),0))</f>
        <v/>
      </c>
      <c r="D1094" s="139">
        <f ca="1">SUMIFS(RAB!$F$14:$F$160,RAB!$C$14:$C$160,C1094)</f>
        <v>0</v>
      </c>
      <c r="E1094" s="26">
        <f t="shared" ca="1" si="38"/>
        <v>0</v>
      </c>
      <c r="F1094" s="26">
        <f ca="1">IF(D1094=0,0,SUM($E$713:E1094))</f>
        <v>0</v>
      </c>
    </row>
    <row r="1095" spans="2:6" hidden="1">
      <c r="B1095" s="113">
        <v>382</v>
      </c>
      <c r="C1095" s="139" t="str">
        <f ca="1">IF(ISERROR(OFFSET('HARGA SATUAN'!$C$6,MATCH(B1095,'HARGA SATUAN'!$N$7:$N$1492,0),0)),"",OFFSET('HARGA SATUAN'!$C$6,MATCH(B1095,'HARGA SATUAN'!$N$7:$N$1492,0),0))</f>
        <v/>
      </c>
      <c r="D1095" s="139">
        <f ca="1">SUMIFS(RAB!$F$14:$F$160,RAB!$C$14:$C$160,C1095)</f>
        <v>0</v>
      </c>
      <c r="E1095" s="26">
        <f t="shared" ca="1" si="38"/>
        <v>0</v>
      </c>
      <c r="F1095" s="26">
        <f ca="1">IF(D1095=0,0,SUM($E$713:E1095))</f>
        <v>0</v>
      </c>
    </row>
    <row r="1096" spans="2:6" hidden="1">
      <c r="B1096" s="113">
        <v>383</v>
      </c>
      <c r="C1096" s="139" t="str">
        <f ca="1">IF(ISERROR(OFFSET('HARGA SATUAN'!$C$6,MATCH(B1096,'HARGA SATUAN'!$N$7:$N$1492,0),0)),"",OFFSET('HARGA SATUAN'!$C$6,MATCH(B1096,'HARGA SATUAN'!$N$7:$N$1492,0),0))</f>
        <v/>
      </c>
      <c r="D1096" s="139">
        <f ca="1">SUMIFS(RAB!$F$14:$F$160,RAB!$C$14:$C$160,C1096)</f>
        <v>0</v>
      </c>
      <c r="E1096" s="26">
        <f t="shared" ca="1" si="38"/>
        <v>0</v>
      </c>
      <c r="F1096" s="26">
        <f ca="1">IF(D1096=0,0,SUM($E$713:E1096))</f>
        <v>0</v>
      </c>
    </row>
    <row r="1097" spans="2:6" hidden="1">
      <c r="B1097" s="113">
        <v>384</v>
      </c>
      <c r="C1097" s="139" t="str">
        <f ca="1">IF(ISERROR(OFFSET('HARGA SATUAN'!$C$6,MATCH(B1097,'HARGA SATUAN'!$N$7:$N$1492,0),0)),"",OFFSET('HARGA SATUAN'!$C$6,MATCH(B1097,'HARGA SATUAN'!$N$7:$N$1492,0),0))</f>
        <v/>
      </c>
      <c r="D1097" s="139">
        <f ca="1">SUMIFS(RAB!$F$14:$F$160,RAB!$C$14:$C$160,C1097)</f>
        <v>0</v>
      </c>
      <c r="E1097" s="26">
        <f t="shared" ca="1" si="38"/>
        <v>0</v>
      </c>
      <c r="F1097" s="26">
        <f ca="1">IF(D1097=0,0,SUM($E$713:E1097))</f>
        <v>0</v>
      </c>
    </row>
    <row r="1098" spans="2:6" hidden="1">
      <c r="B1098" s="113">
        <v>385</v>
      </c>
      <c r="C1098" s="139" t="str">
        <f ca="1">IF(ISERROR(OFFSET('HARGA SATUAN'!$C$6,MATCH(B1098,'HARGA SATUAN'!$N$7:$N$1492,0),0)),"",OFFSET('HARGA SATUAN'!$C$6,MATCH(B1098,'HARGA SATUAN'!$N$7:$N$1492,0),0))</f>
        <v/>
      </c>
      <c r="D1098" s="139">
        <f ca="1">SUMIFS(RAB!$F$14:$F$160,RAB!$C$14:$C$160,C1098)</f>
        <v>0</v>
      </c>
      <c r="E1098" s="26">
        <f t="shared" ca="1" si="38"/>
        <v>0</v>
      </c>
      <c r="F1098" s="26">
        <f ca="1">IF(D1098=0,0,SUM($E$713:E1098))</f>
        <v>0</v>
      </c>
    </row>
    <row r="1099" spans="2:6" hidden="1">
      <c r="B1099" s="113">
        <v>386</v>
      </c>
      <c r="C1099" s="139" t="str">
        <f ca="1">IF(ISERROR(OFFSET('HARGA SATUAN'!$C$6,MATCH(B1099,'HARGA SATUAN'!$N$7:$N$1492,0),0)),"",OFFSET('HARGA SATUAN'!$C$6,MATCH(B1099,'HARGA SATUAN'!$N$7:$N$1492,0),0))</f>
        <v/>
      </c>
      <c r="D1099" s="139">
        <f ca="1">SUMIFS(RAB!$F$14:$F$160,RAB!$C$14:$C$160,C1099)</f>
        <v>0</v>
      </c>
      <c r="E1099" s="26">
        <f t="shared" ref="E1099:E1162" ca="1" si="39">IF(D1099=0,0,1)</f>
        <v>0</v>
      </c>
      <c r="F1099" s="26">
        <f ca="1">IF(D1099=0,0,SUM($E$713:E1099))</f>
        <v>0</v>
      </c>
    </row>
    <row r="1100" spans="2:6" hidden="1">
      <c r="B1100" s="113">
        <v>387</v>
      </c>
      <c r="C1100" s="139" t="str">
        <f ca="1">IF(ISERROR(OFFSET('HARGA SATUAN'!$C$6,MATCH(B1100,'HARGA SATUAN'!$N$7:$N$1492,0),0)),"",OFFSET('HARGA SATUAN'!$C$6,MATCH(B1100,'HARGA SATUAN'!$N$7:$N$1492,0),0))</f>
        <v/>
      </c>
      <c r="D1100" s="139">
        <f ca="1">SUMIFS(RAB!$F$14:$F$160,RAB!$C$14:$C$160,C1100)</f>
        <v>0</v>
      </c>
      <c r="E1100" s="26">
        <f t="shared" ca="1" si="39"/>
        <v>0</v>
      </c>
      <c r="F1100" s="26">
        <f ca="1">IF(D1100=0,0,SUM($E$713:E1100))</f>
        <v>0</v>
      </c>
    </row>
    <row r="1101" spans="2:6" hidden="1">
      <c r="B1101" s="113">
        <v>388</v>
      </c>
      <c r="C1101" s="139" t="str">
        <f ca="1">IF(ISERROR(OFFSET('HARGA SATUAN'!$C$6,MATCH(B1101,'HARGA SATUAN'!$N$7:$N$1492,0),0)),"",OFFSET('HARGA SATUAN'!$C$6,MATCH(B1101,'HARGA SATUAN'!$N$7:$N$1492,0),0))</f>
        <v/>
      </c>
      <c r="D1101" s="139">
        <f ca="1">SUMIFS(RAB!$F$14:$F$160,RAB!$C$14:$C$160,C1101)</f>
        <v>0</v>
      </c>
      <c r="E1101" s="26">
        <f t="shared" ca="1" si="39"/>
        <v>0</v>
      </c>
      <c r="F1101" s="26">
        <f ca="1">IF(D1101=0,0,SUM($E$713:E1101))</f>
        <v>0</v>
      </c>
    </row>
    <row r="1102" spans="2:6" hidden="1">
      <c r="B1102" s="113">
        <v>389</v>
      </c>
      <c r="C1102" s="139" t="str">
        <f ca="1">IF(ISERROR(OFFSET('HARGA SATUAN'!$C$6,MATCH(B1102,'HARGA SATUAN'!$N$7:$N$1492,0),0)),"",OFFSET('HARGA SATUAN'!$C$6,MATCH(B1102,'HARGA SATUAN'!$N$7:$N$1492,0),0))</f>
        <v/>
      </c>
      <c r="D1102" s="139">
        <f ca="1">SUMIFS(RAB!$F$14:$F$160,RAB!$C$14:$C$160,C1102)</f>
        <v>0</v>
      </c>
      <c r="E1102" s="26">
        <f t="shared" ca="1" si="39"/>
        <v>0</v>
      </c>
      <c r="F1102" s="26">
        <f ca="1">IF(D1102=0,0,SUM($E$713:E1102))</f>
        <v>0</v>
      </c>
    </row>
    <row r="1103" spans="2:6" hidden="1">
      <c r="B1103" s="113">
        <v>390</v>
      </c>
      <c r="C1103" s="139" t="str">
        <f ca="1">IF(ISERROR(OFFSET('HARGA SATUAN'!$C$6,MATCH(B1103,'HARGA SATUAN'!$N$7:$N$1492,0),0)),"",OFFSET('HARGA SATUAN'!$C$6,MATCH(B1103,'HARGA SATUAN'!$N$7:$N$1492,0),0))</f>
        <v/>
      </c>
      <c r="D1103" s="139">
        <f ca="1">SUMIFS(RAB!$F$14:$F$160,RAB!$C$14:$C$160,C1103)</f>
        <v>0</v>
      </c>
      <c r="E1103" s="26">
        <f t="shared" ca="1" si="39"/>
        <v>0</v>
      </c>
      <c r="F1103" s="26">
        <f ca="1">IF(D1103=0,0,SUM($E$713:E1103))</f>
        <v>0</v>
      </c>
    </row>
    <row r="1104" spans="2:6" hidden="1">
      <c r="B1104" s="113">
        <v>391</v>
      </c>
      <c r="C1104" s="139" t="str">
        <f ca="1">IF(ISERROR(OFFSET('HARGA SATUAN'!$C$6,MATCH(B1104,'HARGA SATUAN'!$N$7:$N$1492,0),0)),"",OFFSET('HARGA SATUAN'!$C$6,MATCH(B1104,'HARGA SATUAN'!$N$7:$N$1492,0),0))</f>
        <v/>
      </c>
      <c r="D1104" s="139">
        <f ca="1">SUMIFS(RAB!$F$14:$F$160,RAB!$C$14:$C$160,C1104)</f>
        <v>0</v>
      </c>
      <c r="E1104" s="26">
        <f t="shared" ca="1" si="39"/>
        <v>0</v>
      </c>
      <c r="F1104" s="26">
        <f ca="1">IF(D1104=0,0,SUM($E$713:E1104))</f>
        <v>0</v>
      </c>
    </row>
    <row r="1105" spans="2:6" hidden="1">
      <c r="B1105" s="113">
        <v>392</v>
      </c>
      <c r="C1105" s="139" t="str">
        <f ca="1">IF(ISERROR(OFFSET('HARGA SATUAN'!$C$6,MATCH(B1105,'HARGA SATUAN'!$N$7:$N$1492,0),0)),"",OFFSET('HARGA SATUAN'!$C$6,MATCH(B1105,'HARGA SATUAN'!$N$7:$N$1492,0),0))</f>
        <v/>
      </c>
      <c r="D1105" s="139">
        <f ca="1">SUMIFS(RAB!$F$14:$F$160,RAB!$C$14:$C$160,C1105)</f>
        <v>0</v>
      </c>
      <c r="E1105" s="26">
        <f t="shared" ca="1" si="39"/>
        <v>0</v>
      </c>
      <c r="F1105" s="26">
        <f ca="1">IF(D1105=0,0,SUM($E$713:E1105))</f>
        <v>0</v>
      </c>
    </row>
    <row r="1106" spans="2:6" hidden="1">
      <c r="B1106" s="113">
        <v>393</v>
      </c>
      <c r="C1106" s="139" t="str">
        <f ca="1">IF(ISERROR(OFFSET('HARGA SATUAN'!$C$6,MATCH(B1106,'HARGA SATUAN'!$N$7:$N$1492,0),0)),"",OFFSET('HARGA SATUAN'!$C$6,MATCH(B1106,'HARGA SATUAN'!$N$7:$N$1492,0),0))</f>
        <v/>
      </c>
      <c r="D1106" s="139">
        <f ca="1">SUMIFS(RAB!$F$14:$F$160,RAB!$C$14:$C$160,C1106)</f>
        <v>0</v>
      </c>
      <c r="E1106" s="26">
        <f t="shared" ca="1" si="39"/>
        <v>0</v>
      </c>
      <c r="F1106" s="26">
        <f ca="1">IF(D1106=0,0,SUM($E$713:E1106))</f>
        <v>0</v>
      </c>
    </row>
    <row r="1107" spans="2:6" hidden="1">
      <c r="B1107" s="113">
        <v>394</v>
      </c>
      <c r="C1107" s="139" t="str">
        <f ca="1">IF(ISERROR(OFFSET('HARGA SATUAN'!$C$6,MATCH(B1107,'HARGA SATUAN'!$N$7:$N$1492,0),0)),"",OFFSET('HARGA SATUAN'!$C$6,MATCH(B1107,'HARGA SATUAN'!$N$7:$N$1492,0),0))</f>
        <v/>
      </c>
      <c r="D1107" s="139">
        <f ca="1">SUMIFS(RAB!$F$14:$F$160,RAB!$C$14:$C$160,C1107)</f>
        <v>0</v>
      </c>
      <c r="E1107" s="26">
        <f t="shared" ca="1" si="39"/>
        <v>0</v>
      </c>
      <c r="F1107" s="26">
        <f ca="1">IF(D1107=0,0,SUM($E$713:E1107))</f>
        <v>0</v>
      </c>
    </row>
    <row r="1108" spans="2:6" hidden="1">
      <c r="B1108" s="113">
        <v>395</v>
      </c>
      <c r="C1108" s="139" t="str">
        <f ca="1">IF(ISERROR(OFFSET('HARGA SATUAN'!$C$6,MATCH(B1108,'HARGA SATUAN'!$N$7:$N$1492,0),0)),"",OFFSET('HARGA SATUAN'!$C$6,MATCH(B1108,'HARGA SATUAN'!$N$7:$N$1492,0),0))</f>
        <v/>
      </c>
      <c r="D1108" s="139">
        <f ca="1">SUMIFS(RAB!$F$14:$F$160,RAB!$C$14:$C$160,C1108)</f>
        <v>0</v>
      </c>
      <c r="E1108" s="26">
        <f t="shared" ca="1" si="39"/>
        <v>0</v>
      </c>
      <c r="F1108" s="26">
        <f ca="1">IF(D1108=0,0,SUM($E$713:E1108))</f>
        <v>0</v>
      </c>
    </row>
    <row r="1109" spans="2:6" hidden="1">
      <c r="B1109" s="113">
        <v>396</v>
      </c>
      <c r="C1109" s="139" t="str">
        <f ca="1">IF(ISERROR(OFFSET('HARGA SATUAN'!$C$6,MATCH(B1109,'HARGA SATUAN'!$N$7:$N$1492,0),0)),"",OFFSET('HARGA SATUAN'!$C$6,MATCH(B1109,'HARGA SATUAN'!$N$7:$N$1492,0),0))</f>
        <v/>
      </c>
      <c r="D1109" s="139">
        <f ca="1">SUMIFS(RAB!$F$14:$F$160,RAB!$C$14:$C$160,C1109)</f>
        <v>0</v>
      </c>
      <c r="E1109" s="26">
        <f t="shared" ca="1" si="39"/>
        <v>0</v>
      </c>
      <c r="F1109" s="26">
        <f ca="1">IF(D1109=0,0,SUM($E$713:E1109))</f>
        <v>0</v>
      </c>
    </row>
    <row r="1110" spans="2:6" hidden="1">
      <c r="B1110" s="113">
        <v>397</v>
      </c>
      <c r="C1110" s="139" t="str">
        <f ca="1">IF(ISERROR(OFFSET('HARGA SATUAN'!$C$6,MATCH(B1110,'HARGA SATUAN'!$N$7:$N$1492,0),0)),"",OFFSET('HARGA SATUAN'!$C$6,MATCH(B1110,'HARGA SATUAN'!$N$7:$N$1492,0),0))</f>
        <v/>
      </c>
      <c r="D1110" s="139">
        <f ca="1">SUMIFS(RAB!$F$14:$F$160,RAB!$C$14:$C$160,C1110)</f>
        <v>0</v>
      </c>
      <c r="E1110" s="26">
        <f t="shared" ca="1" si="39"/>
        <v>0</v>
      </c>
      <c r="F1110" s="26">
        <f ca="1">IF(D1110=0,0,SUM($E$713:E1110))</f>
        <v>0</v>
      </c>
    </row>
    <row r="1111" spans="2:6" hidden="1">
      <c r="B1111" s="113">
        <v>398</v>
      </c>
      <c r="C1111" s="139" t="str">
        <f ca="1">IF(ISERROR(OFFSET('HARGA SATUAN'!$C$6,MATCH(B1111,'HARGA SATUAN'!$N$7:$N$1492,0),0)),"",OFFSET('HARGA SATUAN'!$C$6,MATCH(B1111,'HARGA SATUAN'!$N$7:$N$1492,0),0))</f>
        <v/>
      </c>
      <c r="D1111" s="139">
        <f ca="1">SUMIFS(RAB!$F$14:$F$160,RAB!$C$14:$C$160,C1111)</f>
        <v>0</v>
      </c>
      <c r="E1111" s="26">
        <f t="shared" ca="1" si="39"/>
        <v>0</v>
      </c>
      <c r="F1111" s="26">
        <f ca="1">IF(D1111=0,0,SUM($E$713:E1111))</f>
        <v>0</v>
      </c>
    </row>
    <row r="1112" spans="2:6" hidden="1">
      <c r="B1112" s="113">
        <v>399</v>
      </c>
      <c r="C1112" s="139" t="str">
        <f ca="1">IF(ISERROR(OFFSET('HARGA SATUAN'!$C$6,MATCH(B1112,'HARGA SATUAN'!$N$7:$N$1492,0),0)),"",OFFSET('HARGA SATUAN'!$C$6,MATCH(B1112,'HARGA SATUAN'!$N$7:$N$1492,0),0))</f>
        <v/>
      </c>
      <c r="D1112" s="139">
        <f ca="1">SUMIFS(RAB!$F$14:$F$160,RAB!$C$14:$C$160,C1112)</f>
        <v>0</v>
      </c>
      <c r="E1112" s="26">
        <f t="shared" ca="1" si="39"/>
        <v>0</v>
      </c>
      <c r="F1112" s="26">
        <f ca="1">IF(D1112=0,0,SUM($E$713:E1112))</f>
        <v>0</v>
      </c>
    </row>
    <row r="1113" spans="2:6" hidden="1">
      <c r="B1113" s="113">
        <v>400</v>
      </c>
      <c r="C1113" s="139" t="str">
        <f ca="1">IF(ISERROR(OFFSET('HARGA SATUAN'!$C$6,MATCH(B1113,'HARGA SATUAN'!$N$7:$N$1492,0),0)),"",OFFSET('HARGA SATUAN'!$C$6,MATCH(B1113,'HARGA SATUAN'!$N$7:$N$1492,0),0))</f>
        <v/>
      </c>
      <c r="D1113" s="139">
        <f ca="1">SUMIFS(RAB!$F$14:$F$160,RAB!$C$14:$C$160,C1113)</f>
        <v>0</v>
      </c>
      <c r="E1113" s="26">
        <f t="shared" ca="1" si="39"/>
        <v>0</v>
      </c>
      <c r="F1113" s="26">
        <f ca="1">IF(D1113=0,0,SUM($E$713:E1113))</f>
        <v>0</v>
      </c>
    </row>
    <row r="1114" spans="2:6" hidden="1">
      <c r="B1114" s="113">
        <v>401</v>
      </c>
      <c r="C1114" s="139" t="str">
        <f ca="1">IF(ISERROR(OFFSET('HARGA SATUAN'!$C$6,MATCH(B1114,'HARGA SATUAN'!$N$7:$N$1492,0),0)),"",OFFSET('HARGA SATUAN'!$C$6,MATCH(B1114,'HARGA SATUAN'!$N$7:$N$1492,0),0))</f>
        <v/>
      </c>
      <c r="D1114" s="139">
        <f ca="1">SUMIFS(RAB!$F$14:$F$160,RAB!$C$14:$C$160,C1114)</f>
        <v>0</v>
      </c>
      <c r="E1114" s="26">
        <f t="shared" ca="1" si="39"/>
        <v>0</v>
      </c>
      <c r="F1114" s="26">
        <f ca="1">IF(D1114=0,0,SUM($E$713:E1114))</f>
        <v>0</v>
      </c>
    </row>
    <row r="1115" spans="2:6" hidden="1">
      <c r="B1115" s="113">
        <v>402</v>
      </c>
      <c r="C1115" s="139" t="str">
        <f ca="1">IF(ISERROR(OFFSET('HARGA SATUAN'!$C$6,MATCH(B1115,'HARGA SATUAN'!$N$7:$N$1492,0),0)),"",OFFSET('HARGA SATUAN'!$C$6,MATCH(B1115,'HARGA SATUAN'!$N$7:$N$1492,0),0))</f>
        <v/>
      </c>
      <c r="D1115" s="139">
        <f ca="1">SUMIFS(RAB!$F$14:$F$160,RAB!$C$14:$C$160,C1115)</f>
        <v>0</v>
      </c>
      <c r="E1115" s="26">
        <f t="shared" ca="1" si="39"/>
        <v>0</v>
      </c>
      <c r="F1115" s="26">
        <f ca="1">IF(D1115=0,0,SUM($E$713:E1115))</f>
        <v>0</v>
      </c>
    </row>
    <row r="1116" spans="2:6" hidden="1">
      <c r="B1116" s="113">
        <v>403</v>
      </c>
      <c r="C1116" s="139" t="str">
        <f ca="1">IF(ISERROR(OFFSET('HARGA SATUAN'!$C$6,MATCH(B1116,'HARGA SATUAN'!$N$7:$N$1492,0),0)),"",OFFSET('HARGA SATUAN'!$C$6,MATCH(B1116,'HARGA SATUAN'!$N$7:$N$1492,0),0))</f>
        <v/>
      </c>
      <c r="D1116" s="139">
        <f ca="1">SUMIFS(RAB!$F$14:$F$160,RAB!$C$14:$C$160,C1116)</f>
        <v>0</v>
      </c>
      <c r="E1116" s="26">
        <f t="shared" ca="1" si="39"/>
        <v>0</v>
      </c>
      <c r="F1116" s="26">
        <f ca="1">IF(D1116=0,0,SUM($E$713:E1116))</f>
        <v>0</v>
      </c>
    </row>
    <row r="1117" spans="2:6" hidden="1">
      <c r="B1117" s="113">
        <v>404</v>
      </c>
      <c r="C1117" s="139" t="str">
        <f ca="1">IF(ISERROR(OFFSET('HARGA SATUAN'!$C$6,MATCH(B1117,'HARGA SATUAN'!$N$7:$N$1492,0),0)),"",OFFSET('HARGA SATUAN'!$C$6,MATCH(B1117,'HARGA SATUAN'!$N$7:$N$1492,0),0))</f>
        <v/>
      </c>
      <c r="D1117" s="139">
        <f ca="1">SUMIFS(RAB!$F$14:$F$160,RAB!$C$14:$C$160,C1117)</f>
        <v>0</v>
      </c>
      <c r="E1117" s="26">
        <f t="shared" ca="1" si="39"/>
        <v>0</v>
      </c>
      <c r="F1117" s="26">
        <f ca="1">IF(D1117=0,0,SUM($E$713:E1117))</f>
        <v>0</v>
      </c>
    </row>
    <row r="1118" spans="2:6" hidden="1">
      <c r="B1118" s="113">
        <v>405</v>
      </c>
      <c r="C1118" s="139" t="str">
        <f ca="1">IF(ISERROR(OFFSET('HARGA SATUAN'!$C$6,MATCH(B1118,'HARGA SATUAN'!$N$7:$N$1492,0),0)),"",OFFSET('HARGA SATUAN'!$C$6,MATCH(B1118,'HARGA SATUAN'!$N$7:$N$1492,0),0))</f>
        <v/>
      </c>
      <c r="D1118" s="139">
        <f ca="1">SUMIFS(RAB!$F$14:$F$160,RAB!$C$14:$C$160,C1118)</f>
        <v>0</v>
      </c>
      <c r="E1118" s="26">
        <f t="shared" ca="1" si="39"/>
        <v>0</v>
      </c>
      <c r="F1118" s="26">
        <f ca="1">IF(D1118=0,0,SUM($E$713:E1118))</f>
        <v>0</v>
      </c>
    </row>
    <row r="1119" spans="2:6" hidden="1">
      <c r="B1119" s="113">
        <v>406</v>
      </c>
      <c r="C1119" s="139" t="str">
        <f ca="1">IF(ISERROR(OFFSET('HARGA SATUAN'!$C$6,MATCH(B1119,'HARGA SATUAN'!$N$7:$N$1492,0),0)),"",OFFSET('HARGA SATUAN'!$C$6,MATCH(B1119,'HARGA SATUAN'!$N$7:$N$1492,0),0))</f>
        <v/>
      </c>
      <c r="D1119" s="139">
        <f ca="1">SUMIFS(RAB!$F$14:$F$160,RAB!$C$14:$C$160,C1119)</f>
        <v>0</v>
      </c>
      <c r="E1119" s="26">
        <f t="shared" ca="1" si="39"/>
        <v>0</v>
      </c>
      <c r="F1119" s="26">
        <f ca="1">IF(D1119=0,0,SUM($E$713:E1119))</f>
        <v>0</v>
      </c>
    </row>
    <row r="1120" spans="2:6" hidden="1">
      <c r="B1120" s="113">
        <v>407</v>
      </c>
      <c r="C1120" s="139" t="str">
        <f ca="1">IF(ISERROR(OFFSET('HARGA SATUAN'!$C$6,MATCH(B1120,'HARGA SATUAN'!$N$7:$N$1492,0),0)),"",OFFSET('HARGA SATUAN'!$C$6,MATCH(B1120,'HARGA SATUAN'!$N$7:$N$1492,0),0))</f>
        <v/>
      </c>
      <c r="D1120" s="139">
        <f ca="1">SUMIFS(RAB!$F$14:$F$160,RAB!$C$14:$C$160,C1120)</f>
        <v>0</v>
      </c>
      <c r="E1120" s="26">
        <f t="shared" ca="1" si="39"/>
        <v>0</v>
      </c>
      <c r="F1120" s="26">
        <f ca="1">IF(D1120=0,0,SUM($E$713:E1120))</f>
        <v>0</v>
      </c>
    </row>
    <row r="1121" spans="2:6" hidden="1">
      <c r="B1121" s="113">
        <v>408</v>
      </c>
      <c r="C1121" s="139" t="str">
        <f ca="1">IF(ISERROR(OFFSET('HARGA SATUAN'!$C$6,MATCH(B1121,'HARGA SATUAN'!$N$7:$N$1492,0),0)),"",OFFSET('HARGA SATUAN'!$C$6,MATCH(B1121,'HARGA SATUAN'!$N$7:$N$1492,0),0))</f>
        <v/>
      </c>
      <c r="D1121" s="139">
        <f ca="1">SUMIFS(RAB!$F$14:$F$160,RAB!$C$14:$C$160,C1121)</f>
        <v>0</v>
      </c>
      <c r="E1121" s="26">
        <f t="shared" ca="1" si="39"/>
        <v>0</v>
      </c>
      <c r="F1121" s="26">
        <f ca="1">IF(D1121=0,0,SUM($E$713:E1121))</f>
        <v>0</v>
      </c>
    </row>
    <row r="1122" spans="2:6" hidden="1">
      <c r="B1122" s="113">
        <v>409</v>
      </c>
      <c r="C1122" s="139" t="str">
        <f ca="1">IF(ISERROR(OFFSET('HARGA SATUAN'!$C$6,MATCH(B1122,'HARGA SATUAN'!$N$7:$N$1492,0),0)),"",OFFSET('HARGA SATUAN'!$C$6,MATCH(B1122,'HARGA SATUAN'!$N$7:$N$1492,0),0))</f>
        <v/>
      </c>
      <c r="D1122" s="139">
        <f ca="1">SUMIFS(RAB!$F$14:$F$160,RAB!$C$14:$C$160,C1122)</f>
        <v>0</v>
      </c>
      <c r="E1122" s="26">
        <f t="shared" ca="1" si="39"/>
        <v>0</v>
      </c>
      <c r="F1122" s="26">
        <f ca="1">IF(D1122=0,0,SUM($E$713:E1122))</f>
        <v>0</v>
      </c>
    </row>
    <row r="1123" spans="2:6" hidden="1">
      <c r="B1123" s="113">
        <v>410</v>
      </c>
      <c r="C1123" s="139" t="str">
        <f ca="1">IF(ISERROR(OFFSET('HARGA SATUAN'!$C$6,MATCH(B1123,'HARGA SATUAN'!$N$7:$N$1492,0),0)),"",OFFSET('HARGA SATUAN'!$C$6,MATCH(B1123,'HARGA SATUAN'!$N$7:$N$1492,0),0))</f>
        <v/>
      </c>
      <c r="D1123" s="139">
        <f ca="1">SUMIFS(RAB!$F$14:$F$160,RAB!$C$14:$C$160,C1123)</f>
        <v>0</v>
      </c>
      <c r="E1123" s="26">
        <f t="shared" ca="1" si="39"/>
        <v>0</v>
      </c>
      <c r="F1123" s="26">
        <f ca="1">IF(D1123=0,0,SUM($E$713:E1123))</f>
        <v>0</v>
      </c>
    </row>
    <row r="1124" spans="2:6" hidden="1">
      <c r="B1124" s="113">
        <v>411</v>
      </c>
      <c r="C1124" s="139" t="str">
        <f ca="1">IF(ISERROR(OFFSET('HARGA SATUAN'!$C$6,MATCH(B1124,'HARGA SATUAN'!$N$7:$N$1492,0),0)),"",OFFSET('HARGA SATUAN'!$C$6,MATCH(B1124,'HARGA SATUAN'!$N$7:$N$1492,0),0))</f>
        <v/>
      </c>
      <c r="D1124" s="139">
        <f ca="1">SUMIFS(RAB!$F$14:$F$160,RAB!$C$14:$C$160,C1124)</f>
        <v>0</v>
      </c>
      <c r="E1124" s="26">
        <f t="shared" ca="1" si="39"/>
        <v>0</v>
      </c>
      <c r="F1124" s="26">
        <f ca="1">IF(D1124=0,0,SUM($E$713:E1124))</f>
        <v>0</v>
      </c>
    </row>
    <row r="1125" spans="2:6" hidden="1">
      <c r="B1125" s="113">
        <v>412</v>
      </c>
      <c r="C1125" s="139" t="str">
        <f ca="1">IF(ISERROR(OFFSET('HARGA SATUAN'!$C$6,MATCH(B1125,'HARGA SATUAN'!$N$7:$N$1492,0),0)),"",OFFSET('HARGA SATUAN'!$C$6,MATCH(B1125,'HARGA SATUAN'!$N$7:$N$1492,0),0))</f>
        <v/>
      </c>
      <c r="D1125" s="139">
        <f ca="1">SUMIFS(RAB!$F$14:$F$160,RAB!$C$14:$C$160,C1125)</f>
        <v>0</v>
      </c>
      <c r="E1125" s="26">
        <f t="shared" ca="1" si="39"/>
        <v>0</v>
      </c>
      <c r="F1125" s="26">
        <f ca="1">IF(D1125=0,0,SUM($E$713:E1125))</f>
        <v>0</v>
      </c>
    </row>
    <row r="1126" spans="2:6" hidden="1">
      <c r="B1126" s="113">
        <v>413</v>
      </c>
      <c r="C1126" s="139" t="str">
        <f ca="1">IF(ISERROR(OFFSET('HARGA SATUAN'!$C$6,MATCH(B1126,'HARGA SATUAN'!$N$7:$N$1492,0),0)),"",OFFSET('HARGA SATUAN'!$C$6,MATCH(B1126,'HARGA SATUAN'!$N$7:$N$1492,0),0))</f>
        <v/>
      </c>
      <c r="D1126" s="139">
        <f ca="1">SUMIFS(RAB!$F$14:$F$160,RAB!$C$14:$C$160,C1126)</f>
        <v>0</v>
      </c>
      <c r="E1126" s="26">
        <f t="shared" ca="1" si="39"/>
        <v>0</v>
      </c>
      <c r="F1126" s="26">
        <f ca="1">IF(D1126=0,0,SUM($E$713:E1126))</f>
        <v>0</v>
      </c>
    </row>
    <row r="1127" spans="2:6" hidden="1">
      <c r="B1127" s="113">
        <v>414</v>
      </c>
      <c r="C1127" s="139" t="str">
        <f ca="1">IF(ISERROR(OFFSET('HARGA SATUAN'!$C$6,MATCH(B1127,'HARGA SATUAN'!$N$7:$N$1492,0),0)),"",OFFSET('HARGA SATUAN'!$C$6,MATCH(B1127,'HARGA SATUAN'!$N$7:$N$1492,0),0))</f>
        <v/>
      </c>
      <c r="D1127" s="139">
        <f ca="1">SUMIFS(RAB!$F$14:$F$160,RAB!$C$14:$C$160,C1127)</f>
        <v>0</v>
      </c>
      <c r="E1127" s="26">
        <f t="shared" ca="1" si="39"/>
        <v>0</v>
      </c>
      <c r="F1127" s="26">
        <f ca="1">IF(D1127=0,0,SUM($E$713:E1127))</f>
        <v>0</v>
      </c>
    </row>
    <row r="1128" spans="2:6" hidden="1">
      <c r="B1128" s="113">
        <v>415</v>
      </c>
      <c r="C1128" s="139" t="str">
        <f ca="1">IF(ISERROR(OFFSET('HARGA SATUAN'!$C$6,MATCH(B1128,'HARGA SATUAN'!$N$7:$N$1492,0),0)),"",OFFSET('HARGA SATUAN'!$C$6,MATCH(B1128,'HARGA SATUAN'!$N$7:$N$1492,0),0))</f>
        <v/>
      </c>
      <c r="D1128" s="139">
        <f ca="1">SUMIFS(RAB!$F$14:$F$160,RAB!$C$14:$C$160,C1128)</f>
        <v>0</v>
      </c>
      <c r="E1128" s="26">
        <f t="shared" ca="1" si="39"/>
        <v>0</v>
      </c>
      <c r="F1128" s="26">
        <f ca="1">IF(D1128=0,0,SUM($E$713:E1128))</f>
        <v>0</v>
      </c>
    </row>
    <row r="1129" spans="2:6" hidden="1">
      <c r="B1129" s="113">
        <v>416</v>
      </c>
      <c r="C1129" s="139" t="str">
        <f ca="1">IF(ISERROR(OFFSET('HARGA SATUAN'!$C$6,MATCH(B1129,'HARGA SATUAN'!$N$7:$N$1492,0),0)),"",OFFSET('HARGA SATUAN'!$C$6,MATCH(B1129,'HARGA SATUAN'!$N$7:$N$1492,0),0))</f>
        <v/>
      </c>
      <c r="D1129" s="139">
        <f ca="1">SUMIFS(RAB!$F$14:$F$160,RAB!$C$14:$C$160,C1129)</f>
        <v>0</v>
      </c>
      <c r="E1129" s="26">
        <f t="shared" ca="1" si="39"/>
        <v>0</v>
      </c>
      <c r="F1129" s="26">
        <f ca="1">IF(D1129=0,0,SUM($E$713:E1129))</f>
        <v>0</v>
      </c>
    </row>
    <row r="1130" spans="2:6" hidden="1">
      <c r="B1130" s="113">
        <v>417</v>
      </c>
      <c r="C1130" s="139" t="str">
        <f ca="1">IF(ISERROR(OFFSET('HARGA SATUAN'!$C$6,MATCH(B1130,'HARGA SATUAN'!$N$7:$N$1492,0),0)),"",OFFSET('HARGA SATUAN'!$C$6,MATCH(B1130,'HARGA SATUAN'!$N$7:$N$1492,0),0))</f>
        <v/>
      </c>
      <c r="D1130" s="139">
        <f ca="1">SUMIFS(RAB!$F$14:$F$160,RAB!$C$14:$C$160,C1130)</f>
        <v>0</v>
      </c>
      <c r="E1130" s="26">
        <f t="shared" ca="1" si="39"/>
        <v>0</v>
      </c>
      <c r="F1130" s="26">
        <f ca="1">IF(D1130=0,0,SUM($E$713:E1130))</f>
        <v>0</v>
      </c>
    </row>
    <row r="1131" spans="2:6" hidden="1">
      <c r="B1131" s="113">
        <v>418</v>
      </c>
      <c r="C1131" s="139" t="str">
        <f ca="1">IF(ISERROR(OFFSET('HARGA SATUAN'!$C$6,MATCH(B1131,'HARGA SATUAN'!$N$7:$N$1492,0),0)),"",OFFSET('HARGA SATUAN'!$C$6,MATCH(B1131,'HARGA SATUAN'!$N$7:$N$1492,0),0))</f>
        <v/>
      </c>
      <c r="D1131" s="139">
        <f ca="1">SUMIFS(RAB!$F$14:$F$160,RAB!$C$14:$C$160,C1131)</f>
        <v>0</v>
      </c>
      <c r="E1131" s="26">
        <f t="shared" ca="1" si="39"/>
        <v>0</v>
      </c>
      <c r="F1131" s="26">
        <f ca="1">IF(D1131=0,0,SUM($E$713:E1131))</f>
        <v>0</v>
      </c>
    </row>
    <row r="1132" spans="2:6" hidden="1">
      <c r="B1132" s="113">
        <v>419</v>
      </c>
      <c r="C1132" s="139" t="str">
        <f ca="1">IF(ISERROR(OFFSET('HARGA SATUAN'!$C$6,MATCH(B1132,'HARGA SATUAN'!$N$7:$N$1492,0),0)),"",OFFSET('HARGA SATUAN'!$C$6,MATCH(B1132,'HARGA SATUAN'!$N$7:$N$1492,0),0))</f>
        <v/>
      </c>
      <c r="D1132" s="139">
        <f ca="1">SUMIFS(RAB!$F$14:$F$160,RAB!$C$14:$C$160,C1132)</f>
        <v>0</v>
      </c>
      <c r="E1132" s="26">
        <f t="shared" ca="1" si="39"/>
        <v>0</v>
      </c>
      <c r="F1132" s="26">
        <f ca="1">IF(D1132=0,0,SUM($E$713:E1132))</f>
        <v>0</v>
      </c>
    </row>
    <row r="1133" spans="2:6" hidden="1">
      <c r="B1133" s="113">
        <v>420</v>
      </c>
      <c r="C1133" s="139" t="str">
        <f ca="1">IF(ISERROR(OFFSET('HARGA SATUAN'!$C$6,MATCH(B1133,'HARGA SATUAN'!$N$7:$N$1492,0),0)),"",OFFSET('HARGA SATUAN'!$C$6,MATCH(B1133,'HARGA SATUAN'!$N$7:$N$1492,0),0))</f>
        <v/>
      </c>
      <c r="D1133" s="139">
        <f ca="1">SUMIFS(RAB!$F$14:$F$160,RAB!$C$14:$C$160,C1133)</f>
        <v>0</v>
      </c>
      <c r="E1133" s="26">
        <f t="shared" ca="1" si="39"/>
        <v>0</v>
      </c>
      <c r="F1133" s="26">
        <f ca="1">IF(D1133=0,0,SUM($E$713:E1133))</f>
        <v>0</v>
      </c>
    </row>
    <row r="1134" spans="2:6" hidden="1">
      <c r="B1134" s="113">
        <v>421</v>
      </c>
      <c r="C1134" s="139" t="str">
        <f ca="1">IF(ISERROR(OFFSET('HARGA SATUAN'!$C$6,MATCH(B1134,'HARGA SATUAN'!$N$7:$N$1492,0),0)),"",OFFSET('HARGA SATUAN'!$C$6,MATCH(B1134,'HARGA SATUAN'!$N$7:$N$1492,0),0))</f>
        <v/>
      </c>
      <c r="D1134" s="139">
        <f ca="1">SUMIFS(RAB!$F$14:$F$160,RAB!$C$14:$C$160,C1134)</f>
        <v>0</v>
      </c>
      <c r="E1134" s="26">
        <f t="shared" ca="1" si="39"/>
        <v>0</v>
      </c>
      <c r="F1134" s="26">
        <f ca="1">IF(D1134=0,0,SUM($E$713:E1134))</f>
        <v>0</v>
      </c>
    </row>
    <row r="1135" spans="2:6" hidden="1">
      <c r="B1135" s="113">
        <v>422</v>
      </c>
      <c r="C1135" s="139" t="str">
        <f ca="1">IF(ISERROR(OFFSET('HARGA SATUAN'!$C$6,MATCH(B1135,'HARGA SATUAN'!$N$7:$N$1492,0),0)),"",OFFSET('HARGA SATUAN'!$C$6,MATCH(B1135,'HARGA SATUAN'!$N$7:$N$1492,0),0))</f>
        <v/>
      </c>
      <c r="D1135" s="139">
        <f ca="1">SUMIFS(RAB!$F$14:$F$160,RAB!$C$14:$C$160,C1135)</f>
        <v>0</v>
      </c>
      <c r="E1135" s="26">
        <f t="shared" ca="1" si="39"/>
        <v>0</v>
      </c>
      <c r="F1135" s="26">
        <f ca="1">IF(D1135=0,0,SUM($E$713:E1135))</f>
        <v>0</v>
      </c>
    </row>
    <row r="1136" spans="2:6" hidden="1">
      <c r="B1136" s="113">
        <v>423</v>
      </c>
      <c r="C1136" s="139" t="str">
        <f ca="1">IF(ISERROR(OFFSET('HARGA SATUAN'!$C$6,MATCH(B1136,'HARGA SATUAN'!$N$7:$N$1492,0),0)),"",OFFSET('HARGA SATUAN'!$C$6,MATCH(B1136,'HARGA SATUAN'!$N$7:$N$1492,0),0))</f>
        <v/>
      </c>
      <c r="D1136" s="139">
        <f ca="1">SUMIFS(RAB!$F$14:$F$160,RAB!$C$14:$C$160,C1136)</f>
        <v>0</v>
      </c>
      <c r="E1136" s="26">
        <f t="shared" ca="1" si="39"/>
        <v>0</v>
      </c>
      <c r="F1136" s="26">
        <f ca="1">IF(D1136=0,0,SUM($E$713:E1136))</f>
        <v>0</v>
      </c>
    </row>
    <row r="1137" spans="2:6" hidden="1">
      <c r="B1137" s="113">
        <v>424</v>
      </c>
      <c r="C1137" s="139" t="str">
        <f ca="1">IF(ISERROR(OFFSET('HARGA SATUAN'!$C$6,MATCH(B1137,'HARGA SATUAN'!$N$7:$N$1492,0),0)),"",OFFSET('HARGA SATUAN'!$C$6,MATCH(B1137,'HARGA SATUAN'!$N$7:$N$1492,0),0))</f>
        <v/>
      </c>
      <c r="D1137" s="139">
        <f ca="1">SUMIFS(RAB!$F$14:$F$160,RAB!$C$14:$C$160,C1137)</f>
        <v>0</v>
      </c>
      <c r="E1137" s="26">
        <f t="shared" ca="1" si="39"/>
        <v>0</v>
      </c>
      <c r="F1137" s="26">
        <f ca="1">IF(D1137=0,0,SUM($E$713:E1137))</f>
        <v>0</v>
      </c>
    </row>
    <row r="1138" spans="2:6" hidden="1">
      <c r="B1138" s="113">
        <v>425</v>
      </c>
      <c r="C1138" s="139" t="str">
        <f ca="1">IF(ISERROR(OFFSET('HARGA SATUAN'!$C$6,MATCH(B1138,'HARGA SATUAN'!$N$7:$N$1492,0),0)),"",OFFSET('HARGA SATUAN'!$C$6,MATCH(B1138,'HARGA SATUAN'!$N$7:$N$1492,0),0))</f>
        <v/>
      </c>
      <c r="D1138" s="139">
        <f ca="1">SUMIFS(RAB!$F$14:$F$160,RAB!$C$14:$C$160,C1138)</f>
        <v>0</v>
      </c>
      <c r="E1138" s="26">
        <f t="shared" ca="1" si="39"/>
        <v>0</v>
      </c>
      <c r="F1138" s="26">
        <f ca="1">IF(D1138=0,0,SUM($E$713:E1138))</f>
        <v>0</v>
      </c>
    </row>
    <row r="1139" spans="2:6" hidden="1">
      <c r="B1139" s="113">
        <v>426</v>
      </c>
      <c r="C1139" s="139" t="str">
        <f ca="1">IF(ISERROR(OFFSET('HARGA SATUAN'!$C$6,MATCH(B1139,'HARGA SATUAN'!$N$7:$N$1492,0),0)),"",OFFSET('HARGA SATUAN'!$C$6,MATCH(B1139,'HARGA SATUAN'!$N$7:$N$1492,0),0))</f>
        <v/>
      </c>
      <c r="D1139" s="139">
        <f ca="1">SUMIFS(RAB!$F$14:$F$160,RAB!$C$14:$C$160,C1139)</f>
        <v>0</v>
      </c>
      <c r="E1139" s="26">
        <f t="shared" ca="1" si="39"/>
        <v>0</v>
      </c>
      <c r="F1139" s="26">
        <f ca="1">IF(D1139=0,0,SUM($E$713:E1139))</f>
        <v>0</v>
      </c>
    </row>
    <row r="1140" spans="2:6" hidden="1">
      <c r="B1140" s="113">
        <v>427</v>
      </c>
      <c r="C1140" s="139" t="str">
        <f ca="1">IF(ISERROR(OFFSET('HARGA SATUAN'!$C$6,MATCH(B1140,'HARGA SATUAN'!$N$7:$N$1492,0),0)),"",OFFSET('HARGA SATUAN'!$C$6,MATCH(B1140,'HARGA SATUAN'!$N$7:$N$1492,0),0))</f>
        <v/>
      </c>
      <c r="D1140" s="139">
        <f ca="1">SUMIFS(RAB!$F$14:$F$160,RAB!$C$14:$C$160,C1140)</f>
        <v>0</v>
      </c>
      <c r="E1140" s="26">
        <f t="shared" ca="1" si="39"/>
        <v>0</v>
      </c>
      <c r="F1140" s="26">
        <f ca="1">IF(D1140=0,0,SUM($E$713:E1140))</f>
        <v>0</v>
      </c>
    </row>
    <row r="1141" spans="2:6" hidden="1">
      <c r="B1141" s="113">
        <v>428</v>
      </c>
      <c r="C1141" s="139" t="str">
        <f ca="1">IF(ISERROR(OFFSET('HARGA SATUAN'!$C$6,MATCH(B1141,'HARGA SATUAN'!$N$7:$N$1492,0),0)),"",OFFSET('HARGA SATUAN'!$C$6,MATCH(B1141,'HARGA SATUAN'!$N$7:$N$1492,0),0))</f>
        <v/>
      </c>
      <c r="D1141" s="139">
        <f ca="1">SUMIFS(RAB!$F$14:$F$160,RAB!$C$14:$C$160,C1141)</f>
        <v>0</v>
      </c>
      <c r="E1141" s="26">
        <f t="shared" ca="1" si="39"/>
        <v>0</v>
      </c>
      <c r="F1141" s="26">
        <f ca="1">IF(D1141=0,0,SUM($E$713:E1141))</f>
        <v>0</v>
      </c>
    </row>
    <row r="1142" spans="2:6" hidden="1">
      <c r="B1142" s="113">
        <v>429</v>
      </c>
      <c r="C1142" s="139" t="str">
        <f ca="1">IF(ISERROR(OFFSET('HARGA SATUAN'!$C$6,MATCH(B1142,'HARGA SATUAN'!$N$7:$N$1492,0),0)),"",OFFSET('HARGA SATUAN'!$C$6,MATCH(B1142,'HARGA SATUAN'!$N$7:$N$1492,0),0))</f>
        <v/>
      </c>
      <c r="D1142" s="139">
        <f ca="1">SUMIFS(RAB!$F$14:$F$160,RAB!$C$14:$C$160,C1142)</f>
        <v>0</v>
      </c>
      <c r="E1142" s="26">
        <f t="shared" ca="1" si="39"/>
        <v>0</v>
      </c>
      <c r="F1142" s="26">
        <f ca="1">IF(D1142=0,0,SUM($E$713:E1142))</f>
        <v>0</v>
      </c>
    </row>
    <row r="1143" spans="2:6" hidden="1">
      <c r="B1143" s="113">
        <v>430</v>
      </c>
      <c r="C1143" s="139" t="str">
        <f ca="1">IF(ISERROR(OFFSET('HARGA SATUAN'!$C$6,MATCH(B1143,'HARGA SATUAN'!$N$7:$N$1492,0),0)),"",OFFSET('HARGA SATUAN'!$C$6,MATCH(B1143,'HARGA SATUAN'!$N$7:$N$1492,0),0))</f>
        <v/>
      </c>
      <c r="D1143" s="139">
        <f ca="1">SUMIFS(RAB!$F$14:$F$160,RAB!$C$14:$C$160,C1143)</f>
        <v>0</v>
      </c>
      <c r="E1143" s="26">
        <f t="shared" ca="1" si="39"/>
        <v>0</v>
      </c>
      <c r="F1143" s="26">
        <f ca="1">IF(D1143=0,0,SUM($E$713:E1143))</f>
        <v>0</v>
      </c>
    </row>
    <row r="1144" spans="2:6" hidden="1">
      <c r="B1144" s="113">
        <v>431</v>
      </c>
      <c r="C1144" s="139" t="str">
        <f ca="1">IF(ISERROR(OFFSET('HARGA SATUAN'!$C$6,MATCH(B1144,'HARGA SATUAN'!$N$7:$N$1492,0),0)),"",OFFSET('HARGA SATUAN'!$C$6,MATCH(B1144,'HARGA SATUAN'!$N$7:$N$1492,0),0))</f>
        <v/>
      </c>
      <c r="D1144" s="139">
        <f ca="1">SUMIFS(RAB!$F$14:$F$160,RAB!$C$14:$C$160,C1144)</f>
        <v>0</v>
      </c>
      <c r="E1144" s="26">
        <f t="shared" ca="1" si="39"/>
        <v>0</v>
      </c>
      <c r="F1144" s="26">
        <f ca="1">IF(D1144=0,0,SUM($E$713:E1144))</f>
        <v>0</v>
      </c>
    </row>
    <row r="1145" spans="2:6" hidden="1">
      <c r="B1145" s="113">
        <v>432</v>
      </c>
      <c r="C1145" s="139" t="str">
        <f ca="1">IF(ISERROR(OFFSET('HARGA SATUAN'!$C$6,MATCH(B1145,'HARGA SATUAN'!$N$7:$N$1492,0),0)),"",OFFSET('HARGA SATUAN'!$C$6,MATCH(B1145,'HARGA SATUAN'!$N$7:$N$1492,0),0))</f>
        <v/>
      </c>
      <c r="D1145" s="139">
        <f ca="1">SUMIFS(RAB!$F$14:$F$160,RAB!$C$14:$C$160,C1145)</f>
        <v>0</v>
      </c>
      <c r="E1145" s="26">
        <f t="shared" ca="1" si="39"/>
        <v>0</v>
      </c>
      <c r="F1145" s="26">
        <f ca="1">IF(D1145=0,0,SUM($E$713:E1145))</f>
        <v>0</v>
      </c>
    </row>
    <row r="1146" spans="2:6" hidden="1">
      <c r="B1146" s="113">
        <v>433</v>
      </c>
      <c r="C1146" s="139" t="str">
        <f ca="1">IF(ISERROR(OFFSET('HARGA SATUAN'!$C$6,MATCH(B1146,'HARGA SATUAN'!$N$7:$N$1492,0),0)),"",OFFSET('HARGA SATUAN'!$C$6,MATCH(B1146,'HARGA SATUAN'!$N$7:$N$1492,0),0))</f>
        <v/>
      </c>
      <c r="D1146" s="139">
        <f ca="1">SUMIFS(RAB!$F$14:$F$160,RAB!$C$14:$C$160,C1146)</f>
        <v>0</v>
      </c>
      <c r="E1146" s="26">
        <f t="shared" ca="1" si="39"/>
        <v>0</v>
      </c>
      <c r="F1146" s="26">
        <f ca="1">IF(D1146=0,0,SUM($E$713:E1146))</f>
        <v>0</v>
      </c>
    </row>
    <row r="1147" spans="2:6" hidden="1">
      <c r="B1147" s="113">
        <v>434</v>
      </c>
      <c r="C1147" s="139" t="str">
        <f ca="1">IF(ISERROR(OFFSET('HARGA SATUAN'!$C$6,MATCH(B1147,'HARGA SATUAN'!$N$7:$N$1492,0),0)),"",OFFSET('HARGA SATUAN'!$C$6,MATCH(B1147,'HARGA SATUAN'!$N$7:$N$1492,0),0))</f>
        <v/>
      </c>
      <c r="D1147" s="139">
        <f ca="1">SUMIFS(RAB!$F$14:$F$160,RAB!$C$14:$C$160,C1147)</f>
        <v>0</v>
      </c>
      <c r="E1147" s="26">
        <f t="shared" ca="1" si="39"/>
        <v>0</v>
      </c>
      <c r="F1147" s="26">
        <f ca="1">IF(D1147=0,0,SUM($E$713:E1147))</f>
        <v>0</v>
      </c>
    </row>
    <row r="1148" spans="2:6" hidden="1">
      <c r="B1148" s="113">
        <v>435</v>
      </c>
      <c r="C1148" s="139" t="str">
        <f ca="1">IF(ISERROR(OFFSET('HARGA SATUAN'!$C$6,MATCH(B1148,'HARGA SATUAN'!$N$7:$N$1492,0),0)),"",OFFSET('HARGA SATUAN'!$C$6,MATCH(B1148,'HARGA SATUAN'!$N$7:$N$1492,0),0))</f>
        <v/>
      </c>
      <c r="D1148" s="139">
        <f ca="1">SUMIFS(RAB!$F$14:$F$160,RAB!$C$14:$C$160,C1148)</f>
        <v>0</v>
      </c>
      <c r="E1148" s="26">
        <f t="shared" ca="1" si="39"/>
        <v>0</v>
      </c>
      <c r="F1148" s="26">
        <f ca="1">IF(D1148=0,0,SUM($E$713:E1148))</f>
        <v>0</v>
      </c>
    </row>
    <row r="1149" spans="2:6" hidden="1">
      <c r="B1149" s="113">
        <v>436</v>
      </c>
      <c r="C1149" s="139" t="str">
        <f ca="1">IF(ISERROR(OFFSET('HARGA SATUAN'!$C$6,MATCH(B1149,'HARGA SATUAN'!$N$7:$N$1492,0),0)),"",OFFSET('HARGA SATUAN'!$C$6,MATCH(B1149,'HARGA SATUAN'!$N$7:$N$1492,0),0))</f>
        <v/>
      </c>
      <c r="D1149" s="139">
        <f ca="1">SUMIFS(RAB!$F$14:$F$160,RAB!$C$14:$C$160,C1149)</f>
        <v>0</v>
      </c>
      <c r="E1149" s="26">
        <f t="shared" ca="1" si="39"/>
        <v>0</v>
      </c>
      <c r="F1149" s="26">
        <f ca="1">IF(D1149=0,0,SUM($E$713:E1149))</f>
        <v>0</v>
      </c>
    </row>
    <row r="1150" spans="2:6" hidden="1">
      <c r="B1150" s="113">
        <v>437</v>
      </c>
      <c r="C1150" s="139" t="str">
        <f ca="1">IF(ISERROR(OFFSET('HARGA SATUAN'!$C$6,MATCH(B1150,'HARGA SATUAN'!$N$7:$N$1492,0),0)),"",OFFSET('HARGA SATUAN'!$C$6,MATCH(B1150,'HARGA SATUAN'!$N$7:$N$1492,0),0))</f>
        <v/>
      </c>
      <c r="D1150" s="139">
        <f ca="1">SUMIFS(RAB!$F$14:$F$160,RAB!$C$14:$C$160,C1150)</f>
        <v>0</v>
      </c>
      <c r="E1150" s="26">
        <f t="shared" ca="1" si="39"/>
        <v>0</v>
      </c>
      <c r="F1150" s="26">
        <f ca="1">IF(D1150=0,0,SUM($E$713:E1150))</f>
        <v>0</v>
      </c>
    </row>
    <row r="1151" spans="2:6" hidden="1">
      <c r="B1151" s="113">
        <v>438</v>
      </c>
      <c r="C1151" s="139" t="str">
        <f ca="1">IF(ISERROR(OFFSET('HARGA SATUAN'!$C$6,MATCH(B1151,'HARGA SATUAN'!$N$7:$N$1492,0),0)),"",OFFSET('HARGA SATUAN'!$C$6,MATCH(B1151,'HARGA SATUAN'!$N$7:$N$1492,0),0))</f>
        <v/>
      </c>
      <c r="D1151" s="139">
        <f ca="1">SUMIFS(RAB!$F$14:$F$160,RAB!$C$14:$C$160,C1151)</f>
        <v>0</v>
      </c>
      <c r="E1151" s="26">
        <f t="shared" ca="1" si="39"/>
        <v>0</v>
      </c>
      <c r="F1151" s="26">
        <f ca="1">IF(D1151=0,0,SUM($E$713:E1151))</f>
        <v>0</v>
      </c>
    </row>
    <row r="1152" spans="2:6" hidden="1">
      <c r="B1152" s="113">
        <v>439</v>
      </c>
      <c r="C1152" s="139" t="str">
        <f ca="1">IF(ISERROR(OFFSET('HARGA SATUAN'!$C$6,MATCH(B1152,'HARGA SATUAN'!$N$7:$N$1492,0),0)),"",OFFSET('HARGA SATUAN'!$C$6,MATCH(B1152,'HARGA SATUAN'!$N$7:$N$1492,0),0))</f>
        <v/>
      </c>
      <c r="D1152" s="139">
        <f ca="1">SUMIFS(RAB!$F$14:$F$160,RAB!$C$14:$C$160,C1152)</f>
        <v>0</v>
      </c>
      <c r="E1152" s="26">
        <f t="shared" ca="1" si="39"/>
        <v>0</v>
      </c>
      <c r="F1152" s="26">
        <f ca="1">IF(D1152=0,0,SUM($E$713:E1152))</f>
        <v>0</v>
      </c>
    </row>
    <row r="1153" spans="2:6" hidden="1">
      <c r="B1153" s="113">
        <v>440</v>
      </c>
      <c r="C1153" s="139" t="str">
        <f ca="1">IF(ISERROR(OFFSET('HARGA SATUAN'!$C$6,MATCH(B1153,'HARGA SATUAN'!$N$7:$N$1492,0),0)),"",OFFSET('HARGA SATUAN'!$C$6,MATCH(B1153,'HARGA SATUAN'!$N$7:$N$1492,0),0))</f>
        <v/>
      </c>
      <c r="D1153" s="139">
        <f ca="1">SUMIFS(RAB!$F$14:$F$160,RAB!$C$14:$C$160,C1153)</f>
        <v>0</v>
      </c>
      <c r="E1153" s="26">
        <f t="shared" ca="1" si="39"/>
        <v>0</v>
      </c>
      <c r="F1153" s="26">
        <f ca="1">IF(D1153=0,0,SUM($E$713:E1153))</f>
        <v>0</v>
      </c>
    </row>
    <row r="1154" spans="2:6" hidden="1">
      <c r="B1154" s="113">
        <v>441</v>
      </c>
      <c r="C1154" s="139" t="str">
        <f ca="1">IF(ISERROR(OFFSET('HARGA SATUAN'!$C$6,MATCH(B1154,'HARGA SATUAN'!$N$7:$N$1492,0),0)),"",OFFSET('HARGA SATUAN'!$C$6,MATCH(B1154,'HARGA SATUAN'!$N$7:$N$1492,0),0))</f>
        <v/>
      </c>
      <c r="D1154" s="139">
        <f ca="1">SUMIFS(RAB!$F$14:$F$160,RAB!$C$14:$C$160,C1154)</f>
        <v>0</v>
      </c>
      <c r="E1154" s="26">
        <f t="shared" ca="1" si="39"/>
        <v>0</v>
      </c>
      <c r="F1154" s="26">
        <f ca="1">IF(D1154=0,0,SUM($E$713:E1154))</f>
        <v>0</v>
      </c>
    </row>
    <row r="1155" spans="2:6" hidden="1">
      <c r="B1155" s="113">
        <v>442</v>
      </c>
      <c r="C1155" s="139" t="str">
        <f ca="1">IF(ISERROR(OFFSET('HARGA SATUAN'!$C$6,MATCH(B1155,'HARGA SATUAN'!$N$7:$N$1492,0),0)),"",OFFSET('HARGA SATUAN'!$C$6,MATCH(B1155,'HARGA SATUAN'!$N$7:$N$1492,0),0))</f>
        <v/>
      </c>
      <c r="D1155" s="139">
        <f ca="1">SUMIFS(RAB!$F$14:$F$160,RAB!$C$14:$C$160,C1155)</f>
        <v>0</v>
      </c>
      <c r="E1155" s="26">
        <f t="shared" ca="1" si="39"/>
        <v>0</v>
      </c>
      <c r="F1155" s="26">
        <f ca="1">IF(D1155=0,0,SUM($E$713:E1155))</f>
        <v>0</v>
      </c>
    </row>
    <row r="1156" spans="2:6" hidden="1">
      <c r="B1156" s="113">
        <v>443</v>
      </c>
      <c r="C1156" s="139" t="str">
        <f ca="1">IF(ISERROR(OFFSET('HARGA SATUAN'!$C$6,MATCH(B1156,'HARGA SATUAN'!$N$7:$N$1492,0),0)),"",OFFSET('HARGA SATUAN'!$C$6,MATCH(B1156,'HARGA SATUAN'!$N$7:$N$1492,0),0))</f>
        <v/>
      </c>
      <c r="D1156" s="139">
        <f ca="1">SUMIFS(RAB!$F$14:$F$160,RAB!$C$14:$C$160,C1156)</f>
        <v>0</v>
      </c>
      <c r="E1156" s="26">
        <f t="shared" ca="1" si="39"/>
        <v>0</v>
      </c>
      <c r="F1156" s="26">
        <f ca="1">IF(D1156=0,0,SUM($E$713:E1156))</f>
        <v>0</v>
      </c>
    </row>
    <row r="1157" spans="2:6" hidden="1">
      <c r="B1157" s="113">
        <v>444</v>
      </c>
      <c r="C1157" s="139" t="str">
        <f ca="1">IF(ISERROR(OFFSET('HARGA SATUAN'!$C$6,MATCH(B1157,'HARGA SATUAN'!$N$7:$N$1492,0),0)),"",OFFSET('HARGA SATUAN'!$C$6,MATCH(B1157,'HARGA SATUAN'!$N$7:$N$1492,0),0))</f>
        <v/>
      </c>
      <c r="D1157" s="139">
        <f ca="1">SUMIFS(RAB!$F$14:$F$160,RAB!$C$14:$C$160,C1157)</f>
        <v>0</v>
      </c>
      <c r="E1157" s="26">
        <f t="shared" ca="1" si="39"/>
        <v>0</v>
      </c>
      <c r="F1157" s="26">
        <f ca="1">IF(D1157=0,0,SUM($E$713:E1157))</f>
        <v>0</v>
      </c>
    </row>
    <row r="1158" spans="2:6" hidden="1">
      <c r="B1158" s="113">
        <v>445</v>
      </c>
      <c r="C1158" s="139" t="str">
        <f ca="1">IF(ISERROR(OFFSET('HARGA SATUAN'!$C$6,MATCH(B1158,'HARGA SATUAN'!$N$7:$N$1492,0),0)),"",OFFSET('HARGA SATUAN'!$C$6,MATCH(B1158,'HARGA SATUAN'!$N$7:$N$1492,0),0))</f>
        <v/>
      </c>
      <c r="D1158" s="139">
        <f ca="1">SUMIFS(RAB!$F$14:$F$160,RAB!$C$14:$C$160,C1158)</f>
        <v>0</v>
      </c>
      <c r="E1158" s="26">
        <f t="shared" ca="1" si="39"/>
        <v>0</v>
      </c>
      <c r="F1158" s="26">
        <f ca="1">IF(D1158=0,0,SUM($E$713:E1158))</f>
        <v>0</v>
      </c>
    </row>
    <row r="1159" spans="2:6" hidden="1">
      <c r="B1159" s="113">
        <v>446</v>
      </c>
      <c r="C1159" s="139" t="str">
        <f ca="1">IF(ISERROR(OFFSET('HARGA SATUAN'!$C$6,MATCH(B1159,'HARGA SATUAN'!$N$7:$N$1492,0),0)),"",OFFSET('HARGA SATUAN'!$C$6,MATCH(B1159,'HARGA SATUAN'!$N$7:$N$1492,0),0))</f>
        <v/>
      </c>
      <c r="D1159" s="139">
        <f ca="1">SUMIFS(RAB!$F$14:$F$160,RAB!$C$14:$C$160,C1159)</f>
        <v>0</v>
      </c>
      <c r="E1159" s="26">
        <f t="shared" ca="1" si="39"/>
        <v>0</v>
      </c>
      <c r="F1159" s="26">
        <f ca="1">IF(D1159=0,0,SUM($E$713:E1159))</f>
        <v>0</v>
      </c>
    </row>
    <row r="1160" spans="2:6" hidden="1">
      <c r="B1160" s="113">
        <v>447</v>
      </c>
      <c r="C1160" s="139" t="str">
        <f ca="1">IF(ISERROR(OFFSET('HARGA SATUAN'!$C$6,MATCH(B1160,'HARGA SATUAN'!$N$7:$N$1492,0),0)),"",OFFSET('HARGA SATUAN'!$C$6,MATCH(B1160,'HARGA SATUAN'!$N$7:$N$1492,0),0))</f>
        <v/>
      </c>
      <c r="D1160" s="139">
        <f ca="1">SUMIFS(RAB!$F$14:$F$160,RAB!$C$14:$C$160,C1160)</f>
        <v>0</v>
      </c>
      <c r="E1160" s="26">
        <f t="shared" ca="1" si="39"/>
        <v>0</v>
      </c>
      <c r="F1160" s="26">
        <f ca="1">IF(D1160=0,0,SUM($E$713:E1160))</f>
        <v>0</v>
      </c>
    </row>
    <row r="1161" spans="2:6" hidden="1">
      <c r="B1161" s="113">
        <v>448</v>
      </c>
      <c r="C1161" s="139" t="str">
        <f ca="1">IF(ISERROR(OFFSET('HARGA SATUAN'!$C$6,MATCH(B1161,'HARGA SATUAN'!$N$7:$N$1492,0),0)),"",OFFSET('HARGA SATUAN'!$C$6,MATCH(B1161,'HARGA SATUAN'!$N$7:$N$1492,0),0))</f>
        <v/>
      </c>
      <c r="D1161" s="139">
        <f ca="1">SUMIFS(RAB!$F$14:$F$160,RAB!$C$14:$C$160,C1161)</f>
        <v>0</v>
      </c>
      <c r="E1161" s="26">
        <f t="shared" ca="1" si="39"/>
        <v>0</v>
      </c>
      <c r="F1161" s="26">
        <f ca="1">IF(D1161=0,0,SUM($E$713:E1161))</f>
        <v>0</v>
      </c>
    </row>
    <row r="1162" spans="2:6" hidden="1">
      <c r="B1162" s="113">
        <v>449</v>
      </c>
      <c r="C1162" s="139" t="str">
        <f ca="1">IF(ISERROR(OFFSET('HARGA SATUAN'!$C$6,MATCH(B1162,'HARGA SATUAN'!$N$7:$N$1492,0),0)),"",OFFSET('HARGA SATUAN'!$C$6,MATCH(B1162,'HARGA SATUAN'!$N$7:$N$1492,0),0))</f>
        <v/>
      </c>
      <c r="D1162" s="139">
        <f ca="1">SUMIFS(RAB!$F$14:$F$160,RAB!$C$14:$C$160,C1162)</f>
        <v>0</v>
      </c>
      <c r="E1162" s="26">
        <f t="shared" ca="1" si="39"/>
        <v>0</v>
      </c>
      <c r="F1162" s="26">
        <f ca="1">IF(D1162=0,0,SUM($E$713:E1162))</f>
        <v>0</v>
      </c>
    </row>
    <row r="1163" spans="2:6" hidden="1">
      <c r="B1163" s="113">
        <v>450</v>
      </c>
      <c r="C1163" s="139" t="str">
        <f ca="1">IF(ISERROR(OFFSET('HARGA SATUAN'!$C$6,MATCH(B1163,'HARGA SATUAN'!$N$7:$N$1492,0),0)),"",OFFSET('HARGA SATUAN'!$C$6,MATCH(B1163,'HARGA SATUAN'!$N$7:$N$1492,0),0))</f>
        <v/>
      </c>
      <c r="D1163" s="139">
        <f ca="1">SUMIFS(RAB!$F$14:$F$160,RAB!$C$14:$C$160,C1163)</f>
        <v>0</v>
      </c>
      <c r="E1163" s="26">
        <f t="shared" ref="E1163:E1226" ca="1" si="40">IF(D1163=0,0,1)</f>
        <v>0</v>
      </c>
      <c r="F1163" s="26">
        <f ca="1">IF(D1163=0,0,SUM($E$713:E1163))</f>
        <v>0</v>
      </c>
    </row>
    <row r="1164" spans="2:6" hidden="1">
      <c r="B1164" s="113">
        <v>451</v>
      </c>
      <c r="C1164" s="139" t="str">
        <f ca="1">IF(ISERROR(OFFSET('HARGA SATUAN'!$C$6,MATCH(B1164,'HARGA SATUAN'!$N$7:$N$1492,0),0)),"",OFFSET('HARGA SATUAN'!$C$6,MATCH(B1164,'HARGA SATUAN'!$N$7:$N$1492,0),0))</f>
        <v/>
      </c>
      <c r="D1164" s="139">
        <f ca="1">SUMIFS(RAB!$F$14:$F$160,RAB!$C$14:$C$160,C1164)</f>
        <v>0</v>
      </c>
      <c r="E1164" s="26">
        <f t="shared" ca="1" si="40"/>
        <v>0</v>
      </c>
      <c r="F1164" s="26">
        <f ca="1">IF(D1164=0,0,SUM($E$713:E1164))</f>
        <v>0</v>
      </c>
    </row>
    <row r="1165" spans="2:6" hidden="1">
      <c r="B1165" s="113">
        <v>452</v>
      </c>
      <c r="C1165" s="139" t="str">
        <f ca="1">IF(ISERROR(OFFSET('HARGA SATUAN'!$C$6,MATCH(B1165,'HARGA SATUAN'!$N$7:$N$1492,0),0)),"",OFFSET('HARGA SATUAN'!$C$6,MATCH(B1165,'HARGA SATUAN'!$N$7:$N$1492,0),0))</f>
        <v/>
      </c>
      <c r="D1165" s="139">
        <f ca="1">SUMIFS(RAB!$F$14:$F$160,RAB!$C$14:$C$160,C1165)</f>
        <v>0</v>
      </c>
      <c r="E1165" s="26">
        <f t="shared" ca="1" si="40"/>
        <v>0</v>
      </c>
      <c r="F1165" s="26">
        <f ca="1">IF(D1165=0,0,SUM($E$713:E1165))</f>
        <v>0</v>
      </c>
    </row>
    <row r="1166" spans="2:6" hidden="1">
      <c r="B1166" s="113">
        <v>453</v>
      </c>
      <c r="C1166" s="139" t="str">
        <f ca="1">IF(ISERROR(OFFSET('HARGA SATUAN'!$C$6,MATCH(B1166,'HARGA SATUAN'!$N$7:$N$1492,0),0)),"",OFFSET('HARGA SATUAN'!$C$6,MATCH(B1166,'HARGA SATUAN'!$N$7:$N$1492,0),0))</f>
        <v/>
      </c>
      <c r="D1166" s="139">
        <f ca="1">SUMIFS(RAB!$F$14:$F$160,RAB!$C$14:$C$160,C1166)</f>
        <v>0</v>
      </c>
      <c r="E1166" s="26">
        <f t="shared" ca="1" si="40"/>
        <v>0</v>
      </c>
      <c r="F1166" s="26">
        <f ca="1">IF(D1166=0,0,SUM($E$713:E1166))</f>
        <v>0</v>
      </c>
    </row>
    <row r="1167" spans="2:6" hidden="1">
      <c r="B1167" s="113">
        <v>454</v>
      </c>
      <c r="C1167" s="139" t="str">
        <f ca="1">IF(ISERROR(OFFSET('HARGA SATUAN'!$C$6,MATCH(B1167,'HARGA SATUAN'!$N$7:$N$1492,0),0)),"",OFFSET('HARGA SATUAN'!$C$6,MATCH(B1167,'HARGA SATUAN'!$N$7:$N$1492,0),0))</f>
        <v/>
      </c>
      <c r="D1167" s="139">
        <f ca="1">SUMIFS(RAB!$F$14:$F$160,RAB!$C$14:$C$160,C1167)</f>
        <v>0</v>
      </c>
      <c r="E1167" s="26">
        <f t="shared" ca="1" si="40"/>
        <v>0</v>
      </c>
      <c r="F1167" s="26">
        <f ca="1">IF(D1167=0,0,SUM($E$713:E1167))</f>
        <v>0</v>
      </c>
    </row>
    <row r="1168" spans="2:6" hidden="1">
      <c r="B1168" s="113">
        <v>455</v>
      </c>
      <c r="C1168" s="139" t="str">
        <f ca="1">IF(ISERROR(OFFSET('HARGA SATUAN'!$C$6,MATCH(B1168,'HARGA SATUAN'!$N$7:$N$1492,0),0)),"",OFFSET('HARGA SATUAN'!$C$6,MATCH(B1168,'HARGA SATUAN'!$N$7:$N$1492,0),0))</f>
        <v/>
      </c>
      <c r="D1168" s="139">
        <f ca="1">SUMIFS(RAB!$F$14:$F$160,RAB!$C$14:$C$160,C1168)</f>
        <v>0</v>
      </c>
      <c r="E1168" s="26">
        <f t="shared" ca="1" si="40"/>
        <v>0</v>
      </c>
      <c r="F1168" s="26">
        <f ca="1">IF(D1168=0,0,SUM($E$713:E1168))</f>
        <v>0</v>
      </c>
    </row>
    <row r="1169" spans="2:6" hidden="1">
      <c r="B1169" s="113">
        <v>456</v>
      </c>
      <c r="C1169" s="139" t="str">
        <f ca="1">IF(ISERROR(OFFSET('HARGA SATUAN'!$C$6,MATCH(B1169,'HARGA SATUAN'!$N$7:$N$1492,0),0)),"",OFFSET('HARGA SATUAN'!$C$6,MATCH(B1169,'HARGA SATUAN'!$N$7:$N$1492,0),0))</f>
        <v/>
      </c>
      <c r="D1169" s="139">
        <f ca="1">SUMIFS(RAB!$F$14:$F$160,RAB!$C$14:$C$160,C1169)</f>
        <v>0</v>
      </c>
      <c r="E1169" s="26">
        <f t="shared" ca="1" si="40"/>
        <v>0</v>
      </c>
      <c r="F1169" s="26">
        <f ca="1">IF(D1169=0,0,SUM($E$713:E1169))</f>
        <v>0</v>
      </c>
    </row>
    <row r="1170" spans="2:6" hidden="1">
      <c r="B1170" s="113">
        <v>457</v>
      </c>
      <c r="C1170" s="139" t="str">
        <f ca="1">IF(ISERROR(OFFSET('HARGA SATUAN'!$C$6,MATCH(B1170,'HARGA SATUAN'!$N$7:$N$1492,0),0)),"",OFFSET('HARGA SATUAN'!$C$6,MATCH(B1170,'HARGA SATUAN'!$N$7:$N$1492,0),0))</f>
        <v/>
      </c>
      <c r="D1170" s="139">
        <f ca="1">SUMIFS(RAB!$F$14:$F$160,RAB!$C$14:$C$160,C1170)</f>
        <v>0</v>
      </c>
      <c r="E1170" s="26">
        <f t="shared" ca="1" si="40"/>
        <v>0</v>
      </c>
      <c r="F1170" s="26">
        <f ca="1">IF(D1170=0,0,SUM($E$713:E1170))</f>
        <v>0</v>
      </c>
    </row>
    <row r="1171" spans="2:6" hidden="1">
      <c r="B1171" s="113">
        <v>458</v>
      </c>
      <c r="C1171" s="139" t="str">
        <f ca="1">IF(ISERROR(OFFSET('HARGA SATUAN'!$C$6,MATCH(B1171,'HARGA SATUAN'!$N$7:$N$1492,0),0)),"",OFFSET('HARGA SATUAN'!$C$6,MATCH(B1171,'HARGA SATUAN'!$N$7:$N$1492,0),0))</f>
        <v/>
      </c>
      <c r="D1171" s="139">
        <f ca="1">SUMIFS(RAB!$F$14:$F$160,RAB!$C$14:$C$160,C1171)</f>
        <v>0</v>
      </c>
      <c r="E1171" s="26">
        <f t="shared" ca="1" si="40"/>
        <v>0</v>
      </c>
      <c r="F1171" s="26">
        <f ca="1">IF(D1171=0,0,SUM($E$713:E1171))</f>
        <v>0</v>
      </c>
    </row>
    <row r="1172" spans="2:6" hidden="1">
      <c r="B1172" s="113">
        <v>459</v>
      </c>
      <c r="C1172" s="139" t="str">
        <f ca="1">IF(ISERROR(OFFSET('HARGA SATUAN'!$C$6,MATCH(B1172,'HARGA SATUAN'!$N$7:$N$1492,0),0)),"",OFFSET('HARGA SATUAN'!$C$6,MATCH(B1172,'HARGA SATUAN'!$N$7:$N$1492,0),0))</f>
        <v/>
      </c>
      <c r="D1172" s="139">
        <f ca="1">SUMIFS(RAB!$F$14:$F$160,RAB!$C$14:$C$160,C1172)</f>
        <v>0</v>
      </c>
      <c r="E1172" s="26">
        <f t="shared" ca="1" si="40"/>
        <v>0</v>
      </c>
      <c r="F1172" s="26">
        <f ca="1">IF(D1172=0,0,SUM($E$713:E1172))</f>
        <v>0</v>
      </c>
    </row>
    <row r="1173" spans="2:6" hidden="1">
      <c r="B1173" s="113">
        <v>460</v>
      </c>
      <c r="C1173" s="139" t="str">
        <f ca="1">IF(ISERROR(OFFSET('HARGA SATUAN'!$C$6,MATCH(B1173,'HARGA SATUAN'!$N$7:$N$1492,0),0)),"",OFFSET('HARGA SATUAN'!$C$6,MATCH(B1173,'HARGA SATUAN'!$N$7:$N$1492,0),0))</f>
        <v/>
      </c>
      <c r="D1173" s="139">
        <f ca="1">SUMIFS(RAB!$F$14:$F$160,RAB!$C$14:$C$160,C1173)</f>
        <v>0</v>
      </c>
      <c r="E1173" s="26">
        <f t="shared" ca="1" si="40"/>
        <v>0</v>
      </c>
      <c r="F1173" s="26">
        <f ca="1">IF(D1173=0,0,SUM($E$713:E1173))</f>
        <v>0</v>
      </c>
    </row>
    <row r="1174" spans="2:6" hidden="1">
      <c r="B1174" s="113">
        <v>461</v>
      </c>
      <c r="C1174" s="139" t="str">
        <f ca="1">IF(ISERROR(OFFSET('HARGA SATUAN'!$C$6,MATCH(B1174,'HARGA SATUAN'!$N$7:$N$1492,0),0)),"",OFFSET('HARGA SATUAN'!$C$6,MATCH(B1174,'HARGA SATUAN'!$N$7:$N$1492,0),0))</f>
        <v/>
      </c>
      <c r="D1174" s="139">
        <f ca="1">SUMIFS(RAB!$F$14:$F$160,RAB!$C$14:$C$160,C1174)</f>
        <v>0</v>
      </c>
      <c r="E1174" s="26">
        <f t="shared" ca="1" si="40"/>
        <v>0</v>
      </c>
      <c r="F1174" s="26">
        <f ca="1">IF(D1174=0,0,SUM($E$713:E1174))</f>
        <v>0</v>
      </c>
    </row>
    <row r="1175" spans="2:6" hidden="1">
      <c r="B1175" s="113">
        <v>462</v>
      </c>
      <c r="C1175" s="139" t="str">
        <f ca="1">IF(ISERROR(OFFSET('HARGA SATUAN'!$C$6,MATCH(B1175,'HARGA SATUAN'!$N$7:$N$1492,0),0)),"",OFFSET('HARGA SATUAN'!$C$6,MATCH(B1175,'HARGA SATUAN'!$N$7:$N$1492,0),0))</f>
        <v/>
      </c>
      <c r="D1175" s="139">
        <f ca="1">SUMIFS(RAB!$F$14:$F$160,RAB!$C$14:$C$160,C1175)</f>
        <v>0</v>
      </c>
      <c r="E1175" s="26">
        <f t="shared" ca="1" si="40"/>
        <v>0</v>
      </c>
      <c r="F1175" s="26">
        <f ca="1">IF(D1175=0,0,SUM($E$713:E1175))</f>
        <v>0</v>
      </c>
    </row>
    <row r="1176" spans="2:6" hidden="1">
      <c r="B1176" s="113">
        <v>463</v>
      </c>
      <c r="C1176" s="139" t="str">
        <f ca="1">IF(ISERROR(OFFSET('HARGA SATUAN'!$C$6,MATCH(B1176,'HARGA SATUAN'!$N$7:$N$1492,0),0)),"",OFFSET('HARGA SATUAN'!$C$6,MATCH(B1176,'HARGA SATUAN'!$N$7:$N$1492,0),0))</f>
        <v/>
      </c>
      <c r="D1176" s="139">
        <f ca="1">SUMIFS(RAB!$F$14:$F$160,RAB!$C$14:$C$160,C1176)</f>
        <v>0</v>
      </c>
      <c r="E1176" s="26">
        <f t="shared" ca="1" si="40"/>
        <v>0</v>
      </c>
      <c r="F1176" s="26">
        <f ca="1">IF(D1176=0,0,SUM($E$713:E1176))</f>
        <v>0</v>
      </c>
    </row>
    <row r="1177" spans="2:6" hidden="1">
      <c r="B1177" s="113">
        <v>464</v>
      </c>
      <c r="C1177" s="139" t="str">
        <f ca="1">IF(ISERROR(OFFSET('HARGA SATUAN'!$C$6,MATCH(B1177,'HARGA SATUAN'!$N$7:$N$1492,0),0)),"",OFFSET('HARGA SATUAN'!$C$6,MATCH(B1177,'HARGA SATUAN'!$N$7:$N$1492,0),0))</f>
        <v/>
      </c>
      <c r="D1177" s="139">
        <f ca="1">SUMIFS(RAB!$F$14:$F$160,RAB!$C$14:$C$160,C1177)</f>
        <v>0</v>
      </c>
      <c r="E1177" s="26">
        <f t="shared" ca="1" si="40"/>
        <v>0</v>
      </c>
      <c r="F1177" s="26">
        <f ca="1">IF(D1177=0,0,SUM($E$713:E1177))</f>
        <v>0</v>
      </c>
    </row>
    <row r="1178" spans="2:6" hidden="1">
      <c r="B1178" s="113">
        <v>465</v>
      </c>
      <c r="C1178" s="139" t="str">
        <f ca="1">IF(ISERROR(OFFSET('HARGA SATUAN'!$C$6,MATCH(B1178,'HARGA SATUAN'!$N$7:$N$1492,0),0)),"",OFFSET('HARGA SATUAN'!$C$6,MATCH(B1178,'HARGA SATUAN'!$N$7:$N$1492,0),0))</f>
        <v/>
      </c>
      <c r="D1178" s="139">
        <f ca="1">SUMIFS(RAB!$F$14:$F$160,RAB!$C$14:$C$160,C1178)</f>
        <v>0</v>
      </c>
      <c r="E1178" s="26">
        <f t="shared" ca="1" si="40"/>
        <v>0</v>
      </c>
      <c r="F1178" s="26">
        <f ca="1">IF(D1178=0,0,SUM($E$713:E1178))</f>
        <v>0</v>
      </c>
    </row>
    <row r="1179" spans="2:6" hidden="1">
      <c r="B1179" s="113">
        <v>466</v>
      </c>
      <c r="C1179" s="139" t="str">
        <f ca="1">IF(ISERROR(OFFSET('HARGA SATUAN'!$C$6,MATCH(B1179,'HARGA SATUAN'!$N$7:$N$1492,0),0)),"",OFFSET('HARGA SATUAN'!$C$6,MATCH(B1179,'HARGA SATUAN'!$N$7:$N$1492,0),0))</f>
        <v/>
      </c>
      <c r="D1179" s="139">
        <f ca="1">SUMIFS(RAB!$F$14:$F$160,RAB!$C$14:$C$160,C1179)</f>
        <v>0</v>
      </c>
      <c r="E1179" s="26">
        <f t="shared" ca="1" si="40"/>
        <v>0</v>
      </c>
      <c r="F1179" s="26">
        <f ca="1">IF(D1179=0,0,SUM($E$713:E1179))</f>
        <v>0</v>
      </c>
    </row>
    <row r="1180" spans="2:6" hidden="1">
      <c r="B1180" s="113">
        <v>467</v>
      </c>
      <c r="C1180" s="139" t="str">
        <f ca="1">IF(ISERROR(OFFSET('HARGA SATUAN'!$C$6,MATCH(B1180,'HARGA SATUAN'!$N$7:$N$1492,0),0)),"",OFFSET('HARGA SATUAN'!$C$6,MATCH(B1180,'HARGA SATUAN'!$N$7:$N$1492,0),0))</f>
        <v/>
      </c>
      <c r="D1180" s="139">
        <f ca="1">SUMIFS(RAB!$F$14:$F$160,RAB!$C$14:$C$160,C1180)</f>
        <v>0</v>
      </c>
      <c r="E1180" s="26">
        <f t="shared" ca="1" si="40"/>
        <v>0</v>
      </c>
      <c r="F1180" s="26">
        <f ca="1">IF(D1180=0,0,SUM($E$713:E1180))</f>
        <v>0</v>
      </c>
    </row>
    <row r="1181" spans="2:6" hidden="1">
      <c r="B1181" s="113">
        <v>468</v>
      </c>
      <c r="C1181" s="139" t="str">
        <f ca="1">IF(ISERROR(OFFSET('HARGA SATUAN'!$C$6,MATCH(B1181,'HARGA SATUAN'!$N$7:$N$1492,0),0)),"",OFFSET('HARGA SATUAN'!$C$6,MATCH(B1181,'HARGA SATUAN'!$N$7:$N$1492,0),0))</f>
        <v/>
      </c>
      <c r="D1181" s="139">
        <f ca="1">SUMIFS(RAB!$F$14:$F$160,RAB!$C$14:$C$160,C1181)</f>
        <v>0</v>
      </c>
      <c r="E1181" s="26">
        <f t="shared" ca="1" si="40"/>
        <v>0</v>
      </c>
      <c r="F1181" s="26">
        <f ca="1">IF(D1181=0,0,SUM($E$713:E1181))</f>
        <v>0</v>
      </c>
    </row>
    <row r="1182" spans="2:6" hidden="1">
      <c r="B1182" s="113">
        <v>469</v>
      </c>
      <c r="C1182" s="139" t="str">
        <f ca="1">IF(ISERROR(OFFSET('HARGA SATUAN'!$C$6,MATCH(B1182,'HARGA SATUAN'!$N$7:$N$1492,0),0)),"",OFFSET('HARGA SATUAN'!$C$6,MATCH(B1182,'HARGA SATUAN'!$N$7:$N$1492,0),0))</f>
        <v/>
      </c>
      <c r="D1182" s="139">
        <f ca="1">SUMIFS(RAB!$F$14:$F$160,RAB!$C$14:$C$160,C1182)</f>
        <v>0</v>
      </c>
      <c r="E1182" s="26">
        <f t="shared" ca="1" si="40"/>
        <v>0</v>
      </c>
      <c r="F1182" s="26">
        <f ca="1">IF(D1182=0,0,SUM($E$713:E1182))</f>
        <v>0</v>
      </c>
    </row>
    <row r="1183" spans="2:6" hidden="1">
      <c r="B1183" s="113">
        <v>470</v>
      </c>
      <c r="C1183" s="139" t="str">
        <f ca="1">IF(ISERROR(OFFSET('HARGA SATUAN'!$C$6,MATCH(B1183,'HARGA SATUAN'!$N$7:$N$1492,0),0)),"",OFFSET('HARGA SATUAN'!$C$6,MATCH(B1183,'HARGA SATUAN'!$N$7:$N$1492,0),0))</f>
        <v/>
      </c>
      <c r="D1183" s="139">
        <f ca="1">SUMIFS(RAB!$F$14:$F$160,RAB!$C$14:$C$160,C1183)</f>
        <v>0</v>
      </c>
      <c r="E1183" s="26">
        <f t="shared" ca="1" si="40"/>
        <v>0</v>
      </c>
      <c r="F1183" s="26">
        <f ca="1">IF(D1183=0,0,SUM($E$713:E1183))</f>
        <v>0</v>
      </c>
    </row>
    <row r="1184" spans="2:6" hidden="1">
      <c r="B1184" s="113">
        <v>471</v>
      </c>
      <c r="C1184" s="139" t="str">
        <f ca="1">IF(ISERROR(OFFSET('HARGA SATUAN'!$C$6,MATCH(B1184,'HARGA SATUAN'!$N$7:$N$1492,0),0)),"",OFFSET('HARGA SATUAN'!$C$6,MATCH(B1184,'HARGA SATUAN'!$N$7:$N$1492,0),0))</f>
        <v/>
      </c>
      <c r="D1184" s="139">
        <f ca="1">SUMIFS(RAB!$F$14:$F$160,RAB!$C$14:$C$160,C1184)</f>
        <v>0</v>
      </c>
      <c r="E1184" s="26">
        <f t="shared" ca="1" si="40"/>
        <v>0</v>
      </c>
      <c r="F1184" s="26">
        <f ca="1">IF(D1184=0,0,SUM($E$713:E1184))</f>
        <v>0</v>
      </c>
    </row>
    <row r="1185" spans="2:6" hidden="1">
      <c r="B1185" s="113">
        <v>472</v>
      </c>
      <c r="C1185" s="139" t="str">
        <f ca="1">IF(ISERROR(OFFSET('HARGA SATUAN'!$C$6,MATCH(B1185,'HARGA SATUAN'!$N$7:$N$1492,0),0)),"",OFFSET('HARGA SATUAN'!$C$6,MATCH(B1185,'HARGA SATUAN'!$N$7:$N$1492,0),0))</f>
        <v/>
      </c>
      <c r="D1185" s="139">
        <f ca="1">SUMIFS(RAB!$F$14:$F$160,RAB!$C$14:$C$160,C1185)</f>
        <v>0</v>
      </c>
      <c r="E1185" s="26">
        <f t="shared" ca="1" si="40"/>
        <v>0</v>
      </c>
      <c r="F1185" s="26">
        <f ca="1">IF(D1185=0,0,SUM($E$713:E1185))</f>
        <v>0</v>
      </c>
    </row>
    <row r="1186" spans="2:6" hidden="1">
      <c r="B1186" s="113">
        <v>473</v>
      </c>
      <c r="C1186" s="139" t="str">
        <f ca="1">IF(ISERROR(OFFSET('HARGA SATUAN'!$C$6,MATCH(B1186,'HARGA SATUAN'!$N$7:$N$1492,0),0)),"",OFFSET('HARGA SATUAN'!$C$6,MATCH(B1186,'HARGA SATUAN'!$N$7:$N$1492,0),0))</f>
        <v/>
      </c>
      <c r="D1186" s="139">
        <f ca="1">SUMIFS(RAB!$F$14:$F$160,RAB!$C$14:$C$160,C1186)</f>
        <v>0</v>
      </c>
      <c r="E1186" s="26">
        <f t="shared" ca="1" si="40"/>
        <v>0</v>
      </c>
      <c r="F1186" s="26">
        <f ca="1">IF(D1186=0,0,SUM($E$713:E1186))</f>
        <v>0</v>
      </c>
    </row>
    <row r="1187" spans="2:6" hidden="1">
      <c r="B1187" s="113">
        <v>474</v>
      </c>
      <c r="C1187" s="139" t="str">
        <f ca="1">IF(ISERROR(OFFSET('HARGA SATUAN'!$C$6,MATCH(B1187,'HARGA SATUAN'!$N$7:$N$1492,0),0)),"",OFFSET('HARGA SATUAN'!$C$6,MATCH(B1187,'HARGA SATUAN'!$N$7:$N$1492,0),0))</f>
        <v/>
      </c>
      <c r="D1187" s="139">
        <f ca="1">SUMIFS(RAB!$F$14:$F$160,RAB!$C$14:$C$160,C1187)</f>
        <v>0</v>
      </c>
      <c r="E1187" s="26">
        <f t="shared" ca="1" si="40"/>
        <v>0</v>
      </c>
      <c r="F1187" s="26">
        <f ca="1">IF(D1187=0,0,SUM($E$713:E1187))</f>
        <v>0</v>
      </c>
    </row>
    <row r="1188" spans="2:6" hidden="1">
      <c r="B1188" s="113">
        <v>475</v>
      </c>
      <c r="C1188" s="139" t="str">
        <f ca="1">IF(ISERROR(OFFSET('HARGA SATUAN'!$C$6,MATCH(B1188,'HARGA SATUAN'!$N$7:$N$1492,0),0)),"",OFFSET('HARGA SATUAN'!$C$6,MATCH(B1188,'HARGA SATUAN'!$N$7:$N$1492,0),0))</f>
        <v/>
      </c>
      <c r="D1188" s="139">
        <f ca="1">SUMIFS(RAB!$F$14:$F$160,RAB!$C$14:$C$160,C1188)</f>
        <v>0</v>
      </c>
      <c r="E1188" s="26">
        <f t="shared" ca="1" si="40"/>
        <v>0</v>
      </c>
      <c r="F1188" s="26">
        <f ca="1">IF(D1188=0,0,SUM($E$713:E1188))</f>
        <v>0</v>
      </c>
    </row>
    <row r="1189" spans="2:6" hidden="1">
      <c r="B1189" s="113">
        <v>476</v>
      </c>
      <c r="C1189" s="139" t="str">
        <f ca="1">IF(ISERROR(OFFSET('HARGA SATUAN'!$C$6,MATCH(B1189,'HARGA SATUAN'!$N$7:$N$1492,0),0)),"",OFFSET('HARGA SATUAN'!$C$6,MATCH(B1189,'HARGA SATUAN'!$N$7:$N$1492,0),0))</f>
        <v/>
      </c>
      <c r="D1189" s="139">
        <f ca="1">SUMIFS(RAB!$F$14:$F$160,RAB!$C$14:$C$160,C1189)</f>
        <v>0</v>
      </c>
      <c r="E1189" s="26">
        <f t="shared" ca="1" si="40"/>
        <v>0</v>
      </c>
      <c r="F1189" s="26">
        <f ca="1">IF(D1189=0,0,SUM($E$713:E1189))</f>
        <v>0</v>
      </c>
    </row>
    <row r="1190" spans="2:6" hidden="1">
      <c r="B1190" s="113">
        <v>477</v>
      </c>
      <c r="C1190" s="139" t="str">
        <f ca="1">IF(ISERROR(OFFSET('HARGA SATUAN'!$C$6,MATCH(B1190,'HARGA SATUAN'!$N$7:$N$1492,0),0)),"",OFFSET('HARGA SATUAN'!$C$6,MATCH(B1190,'HARGA SATUAN'!$N$7:$N$1492,0),0))</f>
        <v/>
      </c>
      <c r="D1190" s="139">
        <f ca="1">SUMIFS(RAB!$F$14:$F$160,RAB!$C$14:$C$160,C1190)</f>
        <v>0</v>
      </c>
      <c r="E1190" s="26">
        <f t="shared" ca="1" si="40"/>
        <v>0</v>
      </c>
      <c r="F1190" s="26">
        <f ca="1">IF(D1190=0,0,SUM($E$713:E1190))</f>
        <v>0</v>
      </c>
    </row>
    <row r="1191" spans="2:6" hidden="1">
      <c r="B1191" s="113">
        <v>478</v>
      </c>
      <c r="C1191" s="139" t="str">
        <f ca="1">IF(ISERROR(OFFSET('HARGA SATUAN'!$C$6,MATCH(B1191,'HARGA SATUAN'!$N$7:$N$1492,0),0)),"",OFFSET('HARGA SATUAN'!$C$6,MATCH(B1191,'HARGA SATUAN'!$N$7:$N$1492,0),0))</f>
        <v/>
      </c>
      <c r="D1191" s="139">
        <f ca="1">SUMIFS(RAB!$F$14:$F$160,RAB!$C$14:$C$160,C1191)</f>
        <v>0</v>
      </c>
      <c r="E1191" s="26">
        <f t="shared" ca="1" si="40"/>
        <v>0</v>
      </c>
      <c r="F1191" s="26">
        <f ca="1">IF(D1191=0,0,SUM($E$713:E1191))</f>
        <v>0</v>
      </c>
    </row>
    <row r="1192" spans="2:6" hidden="1">
      <c r="B1192" s="113">
        <v>479</v>
      </c>
      <c r="C1192" s="139" t="str">
        <f ca="1">IF(ISERROR(OFFSET('HARGA SATUAN'!$C$6,MATCH(B1192,'HARGA SATUAN'!$N$7:$N$1492,0),0)),"",OFFSET('HARGA SATUAN'!$C$6,MATCH(B1192,'HARGA SATUAN'!$N$7:$N$1492,0),0))</f>
        <v/>
      </c>
      <c r="D1192" s="139">
        <f ca="1">SUMIFS(RAB!$F$14:$F$160,RAB!$C$14:$C$160,C1192)</f>
        <v>0</v>
      </c>
      <c r="E1192" s="26">
        <f t="shared" ca="1" si="40"/>
        <v>0</v>
      </c>
      <c r="F1192" s="26">
        <f ca="1">IF(D1192=0,0,SUM($E$713:E1192))</f>
        <v>0</v>
      </c>
    </row>
    <row r="1193" spans="2:6" hidden="1">
      <c r="B1193" s="113">
        <v>480</v>
      </c>
      <c r="C1193" s="139" t="str">
        <f ca="1">IF(ISERROR(OFFSET('HARGA SATUAN'!$C$6,MATCH(B1193,'HARGA SATUAN'!$N$7:$N$1492,0),0)),"",OFFSET('HARGA SATUAN'!$C$6,MATCH(B1193,'HARGA SATUAN'!$N$7:$N$1492,0),0))</f>
        <v/>
      </c>
      <c r="D1193" s="139">
        <f ca="1">SUMIFS(RAB!$F$14:$F$160,RAB!$C$14:$C$160,C1193)</f>
        <v>0</v>
      </c>
      <c r="E1193" s="26">
        <f t="shared" ca="1" si="40"/>
        <v>0</v>
      </c>
      <c r="F1193" s="26">
        <f ca="1">IF(D1193=0,0,SUM($E$713:E1193))</f>
        <v>0</v>
      </c>
    </row>
    <row r="1194" spans="2:6" hidden="1">
      <c r="B1194" s="113">
        <v>481</v>
      </c>
      <c r="C1194" s="139" t="str">
        <f ca="1">IF(ISERROR(OFFSET('HARGA SATUAN'!$C$6,MATCH(B1194,'HARGA SATUAN'!$N$7:$N$1492,0),0)),"",OFFSET('HARGA SATUAN'!$C$6,MATCH(B1194,'HARGA SATUAN'!$N$7:$N$1492,0),0))</f>
        <v/>
      </c>
      <c r="D1194" s="139">
        <f ca="1">SUMIFS(RAB!$F$14:$F$160,RAB!$C$14:$C$160,C1194)</f>
        <v>0</v>
      </c>
      <c r="E1194" s="26">
        <f t="shared" ca="1" si="40"/>
        <v>0</v>
      </c>
      <c r="F1194" s="26">
        <f ca="1">IF(D1194=0,0,SUM($E$713:E1194))</f>
        <v>0</v>
      </c>
    </row>
    <row r="1195" spans="2:6" hidden="1">
      <c r="B1195" s="113">
        <v>482</v>
      </c>
      <c r="C1195" s="139" t="str">
        <f ca="1">IF(ISERROR(OFFSET('HARGA SATUAN'!$C$6,MATCH(B1195,'HARGA SATUAN'!$N$7:$N$1492,0),0)),"",OFFSET('HARGA SATUAN'!$C$6,MATCH(B1195,'HARGA SATUAN'!$N$7:$N$1492,0),0))</f>
        <v/>
      </c>
      <c r="D1195" s="139">
        <f ca="1">SUMIFS(RAB!$F$14:$F$160,RAB!$C$14:$C$160,C1195)</f>
        <v>0</v>
      </c>
      <c r="E1195" s="26">
        <f t="shared" ca="1" si="40"/>
        <v>0</v>
      </c>
      <c r="F1195" s="26">
        <f ca="1">IF(D1195=0,0,SUM($E$713:E1195))</f>
        <v>0</v>
      </c>
    </row>
    <row r="1196" spans="2:6" hidden="1">
      <c r="B1196" s="113">
        <v>483</v>
      </c>
      <c r="C1196" s="139" t="str">
        <f ca="1">IF(ISERROR(OFFSET('HARGA SATUAN'!$C$6,MATCH(B1196,'HARGA SATUAN'!$N$7:$N$1492,0),0)),"",OFFSET('HARGA SATUAN'!$C$6,MATCH(B1196,'HARGA SATUAN'!$N$7:$N$1492,0),0))</f>
        <v/>
      </c>
      <c r="D1196" s="139">
        <f ca="1">SUMIFS(RAB!$F$14:$F$160,RAB!$C$14:$C$160,C1196)</f>
        <v>0</v>
      </c>
      <c r="E1196" s="26">
        <f t="shared" ca="1" si="40"/>
        <v>0</v>
      </c>
      <c r="F1196" s="26">
        <f ca="1">IF(D1196=0,0,SUM($E$713:E1196))</f>
        <v>0</v>
      </c>
    </row>
    <row r="1197" spans="2:6" hidden="1">
      <c r="B1197" s="113">
        <v>484</v>
      </c>
      <c r="C1197" s="139" t="str">
        <f ca="1">IF(ISERROR(OFFSET('HARGA SATUAN'!$C$6,MATCH(B1197,'HARGA SATUAN'!$N$7:$N$1492,0),0)),"",OFFSET('HARGA SATUAN'!$C$6,MATCH(B1197,'HARGA SATUAN'!$N$7:$N$1492,0),0))</f>
        <v/>
      </c>
      <c r="D1197" s="139">
        <f ca="1">SUMIFS(RAB!$F$14:$F$160,RAB!$C$14:$C$160,C1197)</f>
        <v>0</v>
      </c>
      <c r="E1197" s="26">
        <f t="shared" ca="1" si="40"/>
        <v>0</v>
      </c>
      <c r="F1197" s="26">
        <f ca="1">IF(D1197=0,0,SUM($E$713:E1197))</f>
        <v>0</v>
      </c>
    </row>
    <row r="1198" spans="2:6" hidden="1">
      <c r="B1198" s="113">
        <v>485</v>
      </c>
      <c r="C1198" s="139" t="str">
        <f ca="1">IF(ISERROR(OFFSET('HARGA SATUAN'!$C$6,MATCH(B1198,'HARGA SATUAN'!$N$7:$N$1492,0),0)),"",OFFSET('HARGA SATUAN'!$C$6,MATCH(B1198,'HARGA SATUAN'!$N$7:$N$1492,0),0))</f>
        <v/>
      </c>
      <c r="D1198" s="139">
        <f ca="1">SUMIFS(RAB!$F$14:$F$160,RAB!$C$14:$C$160,C1198)</f>
        <v>0</v>
      </c>
      <c r="E1198" s="26">
        <f t="shared" ca="1" si="40"/>
        <v>0</v>
      </c>
      <c r="F1198" s="26">
        <f ca="1">IF(D1198=0,0,SUM($E$713:E1198))</f>
        <v>0</v>
      </c>
    </row>
    <row r="1199" spans="2:6" hidden="1">
      <c r="B1199" s="113">
        <v>486</v>
      </c>
      <c r="C1199" s="139" t="str">
        <f ca="1">IF(ISERROR(OFFSET('HARGA SATUAN'!$C$6,MATCH(B1199,'HARGA SATUAN'!$N$7:$N$1492,0),0)),"",OFFSET('HARGA SATUAN'!$C$6,MATCH(B1199,'HARGA SATUAN'!$N$7:$N$1492,0),0))</f>
        <v/>
      </c>
      <c r="D1199" s="139">
        <f ca="1">SUMIFS(RAB!$F$14:$F$160,RAB!$C$14:$C$160,C1199)</f>
        <v>0</v>
      </c>
      <c r="E1199" s="26">
        <f t="shared" ca="1" si="40"/>
        <v>0</v>
      </c>
      <c r="F1199" s="26">
        <f ca="1">IF(D1199=0,0,SUM($E$713:E1199))</f>
        <v>0</v>
      </c>
    </row>
    <row r="1200" spans="2:6" hidden="1">
      <c r="B1200" s="113">
        <v>487</v>
      </c>
      <c r="C1200" s="139" t="str">
        <f ca="1">IF(ISERROR(OFFSET('HARGA SATUAN'!$C$6,MATCH(B1200,'HARGA SATUAN'!$N$7:$N$1492,0),0)),"",OFFSET('HARGA SATUAN'!$C$6,MATCH(B1200,'HARGA SATUAN'!$N$7:$N$1492,0),0))</f>
        <v/>
      </c>
      <c r="D1200" s="139">
        <f ca="1">SUMIFS(RAB!$F$14:$F$160,RAB!$C$14:$C$160,C1200)</f>
        <v>0</v>
      </c>
      <c r="E1200" s="26">
        <f t="shared" ca="1" si="40"/>
        <v>0</v>
      </c>
      <c r="F1200" s="26">
        <f ca="1">IF(D1200=0,0,SUM($E$713:E1200))</f>
        <v>0</v>
      </c>
    </row>
    <row r="1201" spans="2:6" hidden="1">
      <c r="B1201" s="113">
        <v>488</v>
      </c>
      <c r="C1201" s="139" t="str">
        <f ca="1">IF(ISERROR(OFFSET('HARGA SATUAN'!$C$6,MATCH(B1201,'HARGA SATUAN'!$N$7:$N$1492,0),0)),"",OFFSET('HARGA SATUAN'!$C$6,MATCH(B1201,'HARGA SATUAN'!$N$7:$N$1492,0),0))</f>
        <v/>
      </c>
      <c r="D1201" s="139">
        <f ca="1">SUMIFS(RAB!$F$14:$F$160,RAB!$C$14:$C$160,C1201)</f>
        <v>0</v>
      </c>
      <c r="E1201" s="26">
        <f t="shared" ca="1" si="40"/>
        <v>0</v>
      </c>
      <c r="F1201" s="26">
        <f ca="1">IF(D1201=0,0,SUM($E$713:E1201))</f>
        <v>0</v>
      </c>
    </row>
    <row r="1202" spans="2:6" hidden="1">
      <c r="B1202" s="113">
        <v>489</v>
      </c>
      <c r="C1202" s="139" t="str">
        <f ca="1">IF(ISERROR(OFFSET('HARGA SATUAN'!$C$6,MATCH(B1202,'HARGA SATUAN'!$N$7:$N$1492,0),0)),"",OFFSET('HARGA SATUAN'!$C$6,MATCH(B1202,'HARGA SATUAN'!$N$7:$N$1492,0),0))</f>
        <v/>
      </c>
      <c r="D1202" s="139">
        <f ca="1">SUMIFS(RAB!$F$14:$F$160,RAB!$C$14:$C$160,C1202)</f>
        <v>0</v>
      </c>
      <c r="E1202" s="26">
        <f t="shared" ca="1" si="40"/>
        <v>0</v>
      </c>
      <c r="F1202" s="26">
        <f ca="1">IF(D1202=0,0,SUM($E$713:E1202))</f>
        <v>0</v>
      </c>
    </row>
    <row r="1203" spans="2:6" hidden="1">
      <c r="B1203" s="113">
        <v>490</v>
      </c>
      <c r="C1203" s="139" t="str">
        <f ca="1">IF(ISERROR(OFFSET('HARGA SATUAN'!$C$6,MATCH(B1203,'HARGA SATUAN'!$N$7:$N$1492,0),0)),"",OFFSET('HARGA SATUAN'!$C$6,MATCH(B1203,'HARGA SATUAN'!$N$7:$N$1492,0),0))</f>
        <v/>
      </c>
      <c r="D1203" s="139">
        <f ca="1">SUMIFS(RAB!$F$14:$F$160,RAB!$C$14:$C$160,C1203)</f>
        <v>0</v>
      </c>
      <c r="E1203" s="26">
        <f t="shared" ca="1" si="40"/>
        <v>0</v>
      </c>
      <c r="F1203" s="26">
        <f ca="1">IF(D1203=0,0,SUM($E$713:E1203))</f>
        <v>0</v>
      </c>
    </row>
    <row r="1204" spans="2:6" hidden="1">
      <c r="B1204" s="113">
        <v>491</v>
      </c>
      <c r="C1204" s="139" t="str">
        <f ca="1">IF(ISERROR(OFFSET('HARGA SATUAN'!$C$6,MATCH(B1204,'HARGA SATUAN'!$N$7:$N$1492,0),0)),"",OFFSET('HARGA SATUAN'!$C$6,MATCH(B1204,'HARGA SATUAN'!$N$7:$N$1492,0),0))</f>
        <v/>
      </c>
      <c r="D1204" s="139">
        <f ca="1">SUMIFS(RAB!$F$14:$F$160,RAB!$C$14:$C$160,C1204)</f>
        <v>0</v>
      </c>
      <c r="E1204" s="26">
        <f t="shared" ca="1" si="40"/>
        <v>0</v>
      </c>
      <c r="F1204" s="26">
        <f ca="1">IF(D1204=0,0,SUM($E$713:E1204))</f>
        <v>0</v>
      </c>
    </row>
    <row r="1205" spans="2:6" hidden="1">
      <c r="B1205" s="113">
        <v>492</v>
      </c>
      <c r="C1205" s="139" t="str">
        <f ca="1">IF(ISERROR(OFFSET('HARGA SATUAN'!$C$6,MATCH(B1205,'HARGA SATUAN'!$N$7:$N$1492,0),0)),"",OFFSET('HARGA SATUAN'!$C$6,MATCH(B1205,'HARGA SATUAN'!$N$7:$N$1492,0),0))</f>
        <v/>
      </c>
      <c r="D1205" s="139">
        <f ca="1">SUMIFS(RAB!$F$14:$F$160,RAB!$C$14:$C$160,C1205)</f>
        <v>0</v>
      </c>
      <c r="E1205" s="26">
        <f t="shared" ca="1" si="40"/>
        <v>0</v>
      </c>
      <c r="F1205" s="26">
        <f ca="1">IF(D1205=0,0,SUM($E$713:E1205))</f>
        <v>0</v>
      </c>
    </row>
    <row r="1206" spans="2:6" hidden="1">
      <c r="B1206" s="113">
        <v>493</v>
      </c>
      <c r="C1206" s="139" t="str">
        <f ca="1">IF(ISERROR(OFFSET('HARGA SATUAN'!$C$6,MATCH(B1206,'HARGA SATUAN'!$N$7:$N$1492,0),0)),"",OFFSET('HARGA SATUAN'!$C$6,MATCH(B1206,'HARGA SATUAN'!$N$7:$N$1492,0),0))</f>
        <v/>
      </c>
      <c r="D1206" s="139">
        <f ca="1">SUMIFS(RAB!$F$14:$F$160,RAB!$C$14:$C$160,C1206)</f>
        <v>0</v>
      </c>
      <c r="E1206" s="26">
        <f t="shared" ca="1" si="40"/>
        <v>0</v>
      </c>
      <c r="F1206" s="26">
        <f ca="1">IF(D1206=0,0,SUM($E$713:E1206))</f>
        <v>0</v>
      </c>
    </row>
    <row r="1207" spans="2:6" hidden="1">
      <c r="B1207" s="113">
        <v>494</v>
      </c>
      <c r="C1207" s="139" t="str">
        <f ca="1">IF(ISERROR(OFFSET('HARGA SATUAN'!$C$6,MATCH(B1207,'HARGA SATUAN'!$N$7:$N$1492,0),0)),"",OFFSET('HARGA SATUAN'!$C$6,MATCH(B1207,'HARGA SATUAN'!$N$7:$N$1492,0),0))</f>
        <v/>
      </c>
      <c r="D1207" s="139">
        <f ca="1">SUMIFS(RAB!$F$14:$F$160,RAB!$C$14:$C$160,C1207)</f>
        <v>0</v>
      </c>
      <c r="E1207" s="26">
        <f t="shared" ca="1" si="40"/>
        <v>0</v>
      </c>
      <c r="F1207" s="26">
        <f ca="1">IF(D1207=0,0,SUM($E$713:E1207))</f>
        <v>0</v>
      </c>
    </row>
    <row r="1208" spans="2:6" hidden="1">
      <c r="B1208" s="113">
        <v>495</v>
      </c>
      <c r="C1208" s="139" t="str">
        <f ca="1">IF(ISERROR(OFFSET('HARGA SATUAN'!$C$6,MATCH(B1208,'HARGA SATUAN'!$N$7:$N$1492,0),0)),"",OFFSET('HARGA SATUAN'!$C$6,MATCH(B1208,'HARGA SATUAN'!$N$7:$N$1492,0),0))</f>
        <v/>
      </c>
      <c r="D1208" s="139">
        <f ca="1">SUMIFS(RAB!$F$14:$F$160,RAB!$C$14:$C$160,C1208)</f>
        <v>0</v>
      </c>
      <c r="E1208" s="26">
        <f t="shared" ca="1" si="40"/>
        <v>0</v>
      </c>
      <c r="F1208" s="26">
        <f ca="1">IF(D1208=0,0,SUM($E$713:E1208))</f>
        <v>0</v>
      </c>
    </row>
    <row r="1209" spans="2:6" hidden="1">
      <c r="B1209" s="113">
        <v>496</v>
      </c>
      <c r="C1209" s="139" t="str">
        <f ca="1">IF(ISERROR(OFFSET('HARGA SATUAN'!$C$6,MATCH(B1209,'HARGA SATUAN'!$N$7:$N$1492,0),0)),"",OFFSET('HARGA SATUAN'!$C$6,MATCH(B1209,'HARGA SATUAN'!$N$7:$N$1492,0),0))</f>
        <v/>
      </c>
      <c r="D1209" s="139">
        <f ca="1">SUMIFS(RAB!$F$14:$F$160,RAB!$C$14:$C$160,C1209)</f>
        <v>0</v>
      </c>
      <c r="E1209" s="26">
        <f t="shared" ca="1" si="40"/>
        <v>0</v>
      </c>
      <c r="F1209" s="26">
        <f ca="1">IF(D1209=0,0,SUM($E$713:E1209))</f>
        <v>0</v>
      </c>
    </row>
    <row r="1210" spans="2:6" hidden="1">
      <c r="B1210" s="113">
        <v>497</v>
      </c>
      <c r="C1210" s="139" t="str">
        <f ca="1">IF(ISERROR(OFFSET('HARGA SATUAN'!$C$6,MATCH(B1210,'HARGA SATUAN'!$N$7:$N$1492,0),0)),"",OFFSET('HARGA SATUAN'!$C$6,MATCH(B1210,'HARGA SATUAN'!$N$7:$N$1492,0),0))</f>
        <v/>
      </c>
      <c r="D1210" s="139">
        <f ca="1">SUMIFS(RAB!$F$14:$F$160,RAB!$C$14:$C$160,C1210)</f>
        <v>0</v>
      </c>
      <c r="E1210" s="26">
        <f t="shared" ca="1" si="40"/>
        <v>0</v>
      </c>
      <c r="F1210" s="26">
        <f ca="1">IF(D1210=0,0,SUM($E$713:E1210))</f>
        <v>0</v>
      </c>
    </row>
    <row r="1211" spans="2:6" hidden="1">
      <c r="B1211" s="113">
        <v>498</v>
      </c>
      <c r="C1211" s="139" t="str">
        <f ca="1">IF(ISERROR(OFFSET('HARGA SATUAN'!$C$6,MATCH(B1211,'HARGA SATUAN'!$N$7:$N$1492,0),0)),"",OFFSET('HARGA SATUAN'!$C$6,MATCH(B1211,'HARGA SATUAN'!$N$7:$N$1492,0),0))</f>
        <v/>
      </c>
      <c r="D1211" s="139">
        <f ca="1">SUMIFS(RAB!$F$14:$F$160,RAB!$C$14:$C$160,C1211)</f>
        <v>0</v>
      </c>
      <c r="E1211" s="26">
        <f t="shared" ca="1" si="40"/>
        <v>0</v>
      </c>
      <c r="F1211" s="26">
        <f ca="1">IF(D1211=0,0,SUM($E$713:E1211))</f>
        <v>0</v>
      </c>
    </row>
    <row r="1212" spans="2:6" hidden="1">
      <c r="B1212" s="113">
        <v>499</v>
      </c>
      <c r="C1212" s="139" t="str">
        <f ca="1">IF(ISERROR(OFFSET('HARGA SATUAN'!$C$6,MATCH(B1212,'HARGA SATUAN'!$N$7:$N$1492,0),0)),"",OFFSET('HARGA SATUAN'!$C$6,MATCH(B1212,'HARGA SATUAN'!$N$7:$N$1492,0),0))</f>
        <v/>
      </c>
      <c r="D1212" s="139">
        <f ca="1">SUMIFS(RAB!$F$14:$F$160,RAB!$C$14:$C$160,C1212)</f>
        <v>0</v>
      </c>
      <c r="E1212" s="26">
        <f t="shared" ca="1" si="40"/>
        <v>0</v>
      </c>
      <c r="F1212" s="26">
        <f ca="1">IF(D1212=0,0,SUM($E$713:E1212))</f>
        <v>0</v>
      </c>
    </row>
    <row r="1213" spans="2:6" hidden="1">
      <c r="B1213" s="113">
        <v>500</v>
      </c>
      <c r="C1213" s="139" t="str">
        <f ca="1">IF(ISERROR(OFFSET('HARGA SATUAN'!$C$6,MATCH(B1213,'HARGA SATUAN'!$N$7:$N$1492,0),0)),"",OFFSET('HARGA SATUAN'!$C$6,MATCH(B1213,'HARGA SATUAN'!$N$7:$N$1492,0),0))</f>
        <v/>
      </c>
      <c r="D1213" s="139">
        <f ca="1">SUMIFS(RAB!$F$14:$F$160,RAB!$C$14:$C$160,C1213)</f>
        <v>0</v>
      </c>
      <c r="E1213" s="26">
        <f t="shared" ca="1" si="40"/>
        <v>0</v>
      </c>
      <c r="F1213" s="26">
        <f ca="1">IF(D1213=0,0,SUM($E$713:E1213))</f>
        <v>0</v>
      </c>
    </row>
    <row r="1214" spans="2:6" hidden="1">
      <c r="B1214" s="113">
        <v>501</v>
      </c>
      <c r="C1214" s="139" t="str">
        <f ca="1">IF(ISERROR(OFFSET('HARGA SATUAN'!$C$6,MATCH(B1214,'HARGA SATUAN'!$N$7:$N$1492,0),0)),"",OFFSET('HARGA SATUAN'!$C$6,MATCH(B1214,'HARGA SATUAN'!$N$7:$N$1492,0),0))</f>
        <v/>
      </c>
      <c r="D1214" s="139">
        <f ca="1">SUMIFS(RAB!$F$14:$F$160,RAB!$C$14:$C$160,C1214)</f>
        <v>0</v>
      </c>
      <c r="E1214" s="26">
        <f t="shared" ca="1" si="40"/>
        <v>0</v>
      </c>
      <c r="F1214" s="26">
        <f ca="1">IF(D1214=0,0,SUM($E$713:E1214))</f>
        <v>0</v>
      </c>
    </row>
    <row r="1215" spans="2:6" hidden="1">
      <c r="B1215" s="113">
        <v>502</v>
      </c>
      <c r="C1215" s="139" t="str">
        <f ca="1">IF(ISERROR(OFFSET('HARGA SATUAN'!$C$6,MATCH(B1215,'HARGA SATUAN'!$N$7:$N$1492,0),0)),"",OFFSET('HARGA SATUAN'!$C$6,MATCH(B1215,'HARGA SATUAN'!$N$7:$N$1492,0),0))</f>
        <v/>
      </c>
      <c r="D1215" s="139">
        <f ca="1">SUMIFS(RAB!$F$14:$F$160,RAB!$C$14:$C$160,C1215)</f>
        <v>0</v>
      </c>
      <c r="E1215" s="26">
        <f t="shared" ca="1" si="40"/>
        <v>0</v>
      </c>
      <c r="F1215" s="26">
        <f ca="1">IF(D1215=0,0,SUM($E$713:E1215))</f>
        <v>0</v>
      </c>
    </row>
    <row r="1216" spans="2:6" hidden="1">
      <c r="B1216" s="113">
        <v>503</v>
      </c>
      <c r="C1216" s="139" t="str">
        <f ca="1">IF(ISERROR(OFFSET('HARGA SATUAN'!$C$6,MATCH(B1216,'HARGA SATUAN'!$N$7:$N$1492,0),0)),"",OFFSET('HARGA SATUAN'!$C$6,MATCH(B1216,'HARGA SATUAN'!$N$7:$N$1492,0),0))</f>
        <v/>
      </c>
      <c r="D1216" s="139">
        <f ca="1">SUMIFS(RAB!$F$14:$F$160,RAB!$C$14:$C$160,C1216)</f>
        <v>0</v>
      </c>
      <c r="E1216" s="26">
        <f t="shared" ca="1" si="40"/>
        <v>0</v>
      </c>
      <c r="F1216" s="26">
        <f ca="1">IF(D1216=0,0,SUM($E$713:E1216))</f>
        <v>0</v>
      </c>
    </row>
    <row r="1217" spans="2:6" hidden="1">
      <c r="B1217" s="113">
        <v>504</v>
      </c>
      <c r="C1217" s="139" t="str">
        <f ca="1">IF(ISERROR(OFFSET('HARGA SATUAN'!$C$6,MATCH(B1217,'HARGA SATUAN'!$N$7:$N$1492,0),0)),"",OFFSET('HARGA SATUAN'!$C$6,MATCH(B1217,'HARGA SATUAN'!$N$7:$N$1492,0),0))</f>
        <v/>
      </c>
      <c r="D1217" s="139">
        <f ca="1">SUMIFS(RAB!$F$14:$F$160,RAB!$C$14:$C$160,C1217)</f>
        <v>0</v>
      </c>
      <c r="E1217" s="26">
        <f t="shared" ca="1" si="40"/>
        <v>0</v>
      </c>
      <c r="F1217" s="26">
        <f ca="1">IF(D1217=0,0,SUM($E$713:E1217))</f>
        <v>0</v>
      </c>
    </row>
    <row r="1218" spans="2:6" hidden="1">
      <c r="B1218" s="113">
        <v>505</v>
      </c>
      <c r="C1218" s="139" t="str">
        <f ca="1">IF(ISERROR(OFFSET('HARGA SATUAN'!$C$6,MATCH(B1218,'HARGA SATUAN'!$N$7:$N$1492,0),0)),"",OFFSET('HARGA SATUAN'!$C$6,MATCH(B1218,'HARGA SATUAN'!$N$7:$N$1492,0),0))</f>
        <v/>
      </c>
      <c r="D1218" s="139">
        <f ca="1">SUMIFS(RAB!$F$14:$F$160,RAB!$C$14:$C$160,C1218)</f>
        <v>0</v>
      </c>
      <c r="E1218" s="26">
        <f t="shared" ca="1" si="40"/>
        <v>0</v>
      </c>
      <c r="F1218" s="26">
        <f ca="1">IF(D1218=0,0,SUM($E$713:E1218))</f>
        <v>0</v>
      </c>
    </row>
    <row r="1219" spans="2:6" hidden="1">
      <c r="B1219" s="113">
        <v>506</v>
      </c>
      <c r="C1219" s="139" t="str">
        <f ca="1">IF(ISERROR(OFFSET('HARGA SATUAN'!$C$6,MATCH(B1219,'HARGA SATUAN'!$N$7:$N$1492,0),0)),"",OFFSET('HARGA SATUAN'!$C$6,MATCH(B1219,'HARGA SATUAN'!$N$7:$N$1492,0),0))</f>
        <v/>
      </c>
      <c r="D1219" s="139">
        <f ca="1">SUMIFS(RAB!$F$14:$F$160,RAB!$C$14:$C$160,C1219)</f>
        <v>0</v>
      </c>
      <c r="E1219" s="26">
        <f t="shared" ca="1" si="40"/>
        <v>0</v>
      </c>
      <c r="F1219" s="26">
        <f ca="1">IF(D1219=0,0,SUM($E$713:E1219))</f>
        <v>0</v>
      </c>
    </row>
    <row r="1220" spans="2:6" hidden="1">
      <c r="B1220" s="113">
        <v>507</v>
      </c>
      <c r="C1220" s="139" t="str">
        <f ca="1">IF(ISERROR(OFFSET('HARGA SATUAN'!$C$6,MATCH(B1220,'HARGA SATUAN'!$N$7:$N$1492,0),0)),"",OFFSET('HARGA SATUAN'!$C$6,MATCH(B1220,'HARGA SATUAN'!$N$7:$N$1492,0),0))</f>
        <v/>
      </c>
      <c r="D1220" s="139">
        <f ca="1">SUMIFS(RAB!$F$14:$F$160,RAB!$C$14:$C$160,C1220)</f>
        <v>0</v>
      </c>
      <c r="E1220" s="26">
        <f t="shared" ca="1" si="40"/>
        <v>0</v>
      </c>
      <c r="F1220" s="26">
        <f ca="1">IF(D1220=0,0,SUM($E$713:E1220))</f>
        <v>0</v>
      </c>
    </row>
    <row r="1221" spans="2:6" hidden="1">
      <c r="B1221" s="113">
        <v>508</v>
      </c>
      <c r="C1221" s="139" t="str">
        <f ca="1">IF(ISERROR(OFFSET('HARGA SATUAN'!$C$6,MATCH(B1221,'HARGA SATUAN'!$N$7:$N$1492,0),0)),"",OFFSET('HARGA SATUAN'!$C$6,MATCH(B1221,'HARGA SATUAN'!$N$7:$N$1492,0),0))</f>
        <v/>
      </c>
      <c r="D1221" s="139">
        <f ca="1">SUMIFS(RAB!$F$14:$F$160,RAB!$C$14:$C$160,C1221)</f>
        <v>0</v>
      </c>
      <c r="E1221" s="26">
        <f t="shared" ca="1" si="40"/>
        <v>0</v>
      </c>
      <c r="F1221" s="26">
        <f ca="1">IF(D1221=0,0,SUM($E$713:E1221))</f>
        <v>0</v>
      </c>
    </row>
    <row r="1222" spans="2:6" hidden="1">
      <c r="B1222" s="113">
        <v>509</v>
      </c>
      <c r="C1222" s="139" t="str">
        <f ca="1">IF(ISERROR(OFFSET('HARGA SATUAN'!$C$6,MATCH(B1222,'HARGA SATUAN'!$N$7:$N$1492,0),0)),"",OFFSET('HARGA SATUAN'!$C$6,MATCH(B1222,'HARGA SATUAN'!$N$7:$N$1492,0),0))</f>
        <v/>
      </c>
      <c r="D1222" s="139">
        <f ca="1">SUMIFS(RAB!$F$14:$F$160,RAB!$C$14:$C$160,C1222)</f>
        <v>0</v>
      </c>
      <c r="E1222" s="26">
        <f t="shared" ca="1" si="40"/>
        <v>0</v>
      </c>
      <c r="F1222" s="26">
        <f ca="1">IF(D1222=0,0,SUM($E$713:E1222))</f>
        <v>0</v>
      </c>
    </row>
    <row r="1223" spans="2:6" hidden="1">
      <c r="B1223" s="113">
        <v>510</v>
      </c>
      <c r="C1223" s="139" t="str">
        <f ca="1">IF(ISERROR(OFFSET('HARGA SATUAN'!$C$6,MATCH(B1223,'HARGA SATUAN'!$N$7:$N$1492,0),0)),"",OFFSET('HARGA SATUAN'!$C$6,MATCH(B1223,'HARGA SATUAN'!$N$7:$N$1492,0),0))</f>
        <v/>
      </c>
      <c r="D1223" s="139">
        <f ca="1">SUMIFS(RAB!$F$14:$F$160,RAB!$C$14:$C$160,C1223)</f>
        <v>0</v>
      </c>
      <c r="E1223" s="26">
        <f t="shared" ca="1" si="40"/>
        <v>0</v>
      </c>
      <c r="F1223" s="26">
        <f ca="1">IF(D1223=0,0,SUM($E$713:E1223))</f>
        <v>0</v>
      </c>
    </row>
    <row r="1224" spans="2:6" hidden="1">
      <c r="B1224" s="113">
        <v>511</v>
      </c>
      <c r="C1224" s="139" t="str">
        <f ca="1">IF(ISERROR(OFFSET('HARGA SATUAN'!$C$6,MATCH(B1224,'HARGA SATUAN'!$N$7:$N$1492,0),0)),"",OFFSET('HARGA SATUAN'!$C$6,MATCH(B1224,'HARGA SATUAN'!$N$7:$N$1492,0),0))</f>
        <v/>
      </c>
      <c r="D1224" s="139">
        <f ca="1">SUMIFS(RAB!$F$14:$F$160,RAB!$C$14:$C$160,C1224)</f>
        <v>0</v>
      </c>
      <c r="E1224" s="26">
        <f t="shared" ca="1" si="40"/>
        <v>0</v>
      </c>
      <c r="F1224" s="26">
        <f ca="1">IF(D1224=0,0,SUM($E$713:E1224))</f>
        <v>0</v>
      </c>
    </row>
    <row r="1225" spans="2:6" hidden="1">
      <c r="B1225" s="113">
        <v>512</v>
      </c>
      <c r="C1225" s="139" t="str">
        <f ca="1">IF(ISERROR(OFFSET('HARGA SATUAN'!$C$6,MATCH(B1225,'HARGA SATUAN'!$N$7:$N$1492,0),0)),"",OFFSET('HARGA SATUAN'!$C$6,MATCH(B1225,'HARGA SATUAN'!$N$7:$N$1492,0),0))</f>
        <v/>
      </c>
      <c r="D1225" s="139">
        <f ca="1">SUMIFS(RAB!$F$14:$F$160,RAB!$C$14:$C$160,C1225)</f>
        <v>0</v>
      </c>
      <c r="E1225" s="26">
        <f t="shared" ca="1" si="40"/>
        <v>0</v>
      </c>
      <c r="F1225" s="26">
        <f ca="1">IF(D1225=0,0,SUM($E$713:E1225))</f>
        <v>0</v>
      </c>
    </row>
    <row r="1226" spans="2:6" hidden="1">
      <c r="B1226" s="113">
        <v>513</v>
      </c>
      <c r="C1226" s="139" t="str">
        <f ca="1">IF(ISERROR(OFFSET('HARGA SATUAN'!$C$6,MATCH(B1226,'HARGA SATUAN'!$N$7:$N$1492,0),0)),"",OFFSET('HARGA SATUAN'!$C$6,MATCH(B1226,'HARGA SATUAN'!$N$7:$N$1492,0),0))</f>
        <v/>
      </c>
      <c r="D1226" s="139">
        <f ca="1">SUMIFS(RAB!$F$14:$F$160,RAB!$C$14:$C$160,C1226)</f>
        <v>0</v>
      </c>
      <c r="E1226" s="26">
        <f t="shared" ca="1" si="40"/>
        <v>0</v>
      </c>
      <c r="F1226" s="26">
        <f ca="1">IF(D1226=0,0,SUM($E$713:E1226))</f>
        <v>0</v>
      </c>
    </row>
    <row r="1227" spans="2:6" hidden="1">
      <c r="B1227" s="113">
        <v>514</v>
      </c>
      <c r="C1227" s="139" t="str">
        <f ca="1">IF(ISERROR(OFFSET('HARGA SATUAN'!$C$6,MATCH(B1227,'HARGA SATUAN'!$N$7:$N$1492,0),0)),"",OFFSET('HARGA SATUAN'!$C$6,MATCH(B1227,'HARGA SATUAN'!$N$7:$N$1492,0),0))</f>
        <v/>
      </c>
      <c r="D1227" s="139">
        <f ca="1">SUMIFS(RAB!$F$14:$F$160,RAB!$C$14:$C$160,C1227)</f>
        <v>0</v>
      </c>
      <c r="E1227" s="26">
        <f t="shared" ref="E1227:E1290" ca="1" si="41">IF(D1227=0,0,1)</f>
        <v>0</v>
      </c>
      <c r="F1227" s="26">
        <f ca="1">IF(D1227=0,0,SUM($E$713:E1227))</f>
        <v>0</v>
      </c>
    </row>
    <row r="1228" spans="2:6" hidden="1">
      <c r="B1228" s="113">
        <v>515</v>
      </c>
      <c r="C1228" s="139" t="str">
        <f ca="1">IF(ISERROR(OFFSET('HARGA SATUAN'!$C$6,MATCH(B1228,'HARGA SATUAN'!$N$7:$N$1492,0),0)),"",OFFSET('HARGA SATUAN'!$C$6,MATCH(B1228,'HARGA SATUAN'!$N$7:$N$1492,0),0))</f>
        <v/>
      </c>
      <c r="D1228" s="139">
        <f ca="1">SUMIFS(RAB!$F$14:$F$160,RAB!$C$14:$C$160,C1228)</f>
        <v>0</v>
      </c>
      <c r="E1228" s="26">
        <f t="shared" ca="1" si="41"/>
        <v>0</v>
      </c>
      <c r="F1228" s="26">
        <f ca="1">IF(D1228=0,0,SUM($E$713:E1228))</f>
        <v>0</v>
      </c>
    </row>
    <row r="1229" spans="2:6" hidden="1">
      <c r="B1229" s="113">
        <v>516</v>
      </c>
      <c r="C1229" s="139" t="str">
        <f ca="1">IF(ISERROR(OFFSET('HARGA SATUAN'!$C$6,MATCH(B1229,'HARGA SATUAN'!$N$7:$N$1492,0),0)),"",OFFSET('HARGA SATUAN'!$C$6,MATCH(B1229,'HARGA SATUAN'!$N$7:$N$1492,0),0))</f>
        <v/>
      </c>
      <c r="D1229" s="139">
        <f ca="1">SUMIFS(RAB!$F$14:$F$160,RAB!$C$14:$C$160,C1229)</f>
        <v>0</v>
      </c>
      <c r="E1229" s="26">
        <f t="shared" ca="1" si="41"/>
        <v>0</v>
      </c>
      <c r="F1229" s="26">
        <f ca="1">IF(D1229=0,0,SUM($E$713:E1229))</f>
        <v>0</v>
      </c>
    </row>
    <row r="1230" spans="2:6" hidden="1">
      <c r="B1230" s="113">
        <v>517</v>
      </c>
      <c r="C1230" s="139" t="str">
        <f ca="1">IF(ISERROR(OFFSET('HARGA SATUAN'!$C$6,MATCH(B1230,'HARGA SATUAN'!$N$7:$N$1492,0),0)),"",OFFSET('HARGA SATUAN'!$C$6,MATCH(B1230,'HARGA SATUAN'!$N$7:$N$1492,0),0))</f>
        <v/>
      </c>
      <c r="D1230" s="139">
        <f ca="1">SUMIFS(RAB!$F$14:$F$160,RAB!$C$14:$C$160,C1230)</f>
        <v>0</v>
      </c>
      <c r="E1230" s="26">
        <f t="shared" ca="1" si="41"/>
        <v>0</v>
      </c>
      <c r="F1230" s="26">
        <f ca="1">IF(D1230=0,0,SUM($E$713:E1230))</f>
        <v>0</v>
      </c>
    </row>
    <row r="1231" spans="2:6" hidden="1">
      <c r="B1231" s="113">
        <v>518</v>
      </c>
      <c r="C1231" s="139" t="str">
        <f ca="1">IF(ISERROR(OFFSET('HARGA SATUAN'!$C$6,MATCH(B1231,'HARGA SATUAN'!$N$7:$N$1492,0),0)),"",OFFSET('HARGA SATUAN'!$C$6,MATCH(B1231,'HARGA SATUAN'!$N$7:$N$1492,0),0))</f>
        <v/>
      </c>
      <c r="D1231" s="139">
        <f ca="1">SUMIFS(RAB!$F$14:$F$160,RAB!$C$14:$C$160,C1231)</f>
        <v>0</v>
      </c>
      <c r="E1231" s="26">
        <f t="shared" ca="1" si="41"/>
        <v>0</v>
      </c>
      <c r="F1231" s="26">
        <f ca="1">IF(D1231=0,0,SUM($E$713:E1231))</f>
        <v>0</v>
      </c>
    </row>
    <row r="1232" spans="2:6" hidden="1">
      <c r="B1232" s="113">
        <v>519</v>
      </c>
      <c r="C1232" s="139" t="str">
        <f ca="1">IF(ISERROR(OFFSET('HARGA SATUAN'!$C$6,MATCH(B1232,'HARGA SATUAN'!$N$7:$N$1492,0),0)),"",OFFSET('HARGA SATUAN'!$C$6,MATCH(B1232,'HARGA SATUAN'!$N$7:$N$1492,0),0))</f>
        <v/>
      </c>
      <c r="D1232" s="139">
        <f ca="1">SUMIFS(RAB!$F$14:$F$160,RAB!$C$14:$C$160,C1232)</f>
        <v>0</v>
      </c>
      <c r="E1232" s="26">
        <f t="shared" ca="1" si="41"/>
        <v>0</v>
      </c>
      <c r="F1232" s="26">
        <f ca="1">IF(D1232=0,0,SUM($E$713:E1232))</f>
        <v>0</v>
      </c>
    </row>
    <row r="1233" spans="2:6" hidden="1">
      <c r="B1233" s="113">
        <v>520</v>
      </c>
      <c r="C1233" s="139" t="str">
        <f ca="1">IF(ISERROR(OFFSET('HARGA SATUAN'!$C$6,MATCH(B1233,'HARGA SATUAN'!$N$7:$N$1492,0),0)),"",OFFSET('HARGA SATUAN'!$C$6,MATCH(B1233,'HARGA SATUAN'!$N$7:$N$1492,0),0))</f>
        <v/>
      </c>
      <c r="D1233" s="139">
        <f ca="1">SUMIFS(RAB!$F$14:$F$160,RAB!$C$14:$C$160,C1233)</f>
        <v>0</v>
      </c>
      <c r="E1233" s="26">
        <f t="shared" ca="1" si="41"/>
        <v>0</v>
      </c>
      <c r="F1233" s="26">
        <f ca="1">IF(D1233=0,0,SUM($E$713:E1233))</f>
        <v>0</v>
      </c>
    </row>
    <row r="1234" spans="2:6" hidden="1">
      <c r="B1234" s="113">
        <v>521</v>
      </c>
      <c r="C1234" s="139" t="str">
        <f ca="1">IF(ISERROR(OFFSET('HARGA SATUAN'!$C$6,MATCH(B1234,'HARGA SATUAN'!$N$7:$N$1492,0),0)),"",OFFSET('HARGA SATUAN'!$C$6,MATCH(B1234,'HARGA SATUAN'!$N$7:$N$1492,0),0))</f>
        <v/>
      </c>
      <c r="D1234" s="139">
        <f ca="1">SUMIFS(RAB!$F$14:$F$160,RAB!$C$14:$C$160,C1234)</f>
        <v>0</v>
      </c>
      <c r="E1234" s="26">
        <f t="shared" ca="1" si="41"/>
        <v>0</v>
      </c>
      <c r="F1234" s="26">
        <f ca="1">IF(D1234=0,0,SUM($E$713:E1234))</f>
        <v>0</v>
      </c>
    </row>
    <row r="1235" spans="2:6" hidden="1">
      <c r="B1235" s="113">
        <v>522</v>
      </c>
      <c r="C1235" s="139" t="str">
        <f ca="1">IF(ISERROR(OFFSET('HARGA SATUAN'!$C$6,MATCH(B1235,'HARGA SATUAN'!$N$7:$N$1492,0),0)),"",OFFSET('HARGA SATUAN'!$C$6,MATCH(B1235,'HARGA SATUAN'!$N$7:$N$1492,0),0))</f>
        <v/>
      </c>
      <c r="D1235" s="139">
        <f ca="1">SUMIFS(RAB!$F$14:$F$160,RAB!$C$14:$C$160,C1235)</f>
        <v>0</v>
      </c>
      <c r="E1235" s="26">
        <f t="shared" ca="1" si="41"/>
        <v>0</v>
      </c>
      <c r="F1235" s="26">
        <f ca="1">IF(D1235=0,0,SUM($E$713:E1235))</f>
        <v>0</v>
      </c>
    </row>
    <row r="1236" spans="2:6" hidden="1">
      <c r="B1236" s="113">
        <v>523</v>
      </c>
      <c r="C1236" s="139" t="str">
        <f ca="1">IF(ISERROR(OFFSET('HARGA SATUAN'!$C$6,MATCH(B1236,'HARGA SATUAN'!$N$7:$N$1492,0),0)),"",OFFSET('HARGA SATUAN'!$C$6,MATCH(B1236,'HARGA SATUAN'!$N$7:$N$1492,0),0))</f>
        <v/>
      </c>
      <c r="D1236" s="139">
        <f ca="1">SUMIFS(RAB!$F$14:$F$160,RAB!$C$14:$C$160,C1236)</f>
        <v>0</v>
      </c>
      <c r="E1236" s="26">
        <f t="shared" ca="1" si="41"/>
        <v>0</v>
      </c>
      <c r="F1236" s="26">
        <f ca="1">IF(D1236=0,0,SUM($E$713:E1236))</f>
        <v>0</v>
      </c>
    </row>
    <row r="1237" spans="2:6" hidden="1">
      <c r="B1237" s="113">
        <v>524</v>
      </c>
      <c r="C1237" s="139" t="str">
        <f ca="1">IF(ISERROR(OFFSET('HARGA SATUAN'!$C$6,MATCH(B1237,'HARGA SATUAN'!$N$7:$N$1492,0),0)),"",OFFSET('HARGA SATUAN'!$C$6,MATCH(B1237,'HARGA SATUAN'!$N$7:$N$1492,0),0))</f>
        <v/>
      </c>
      <c r="D1237" s="139">
        <f ca="1">SUMIFS(RAB!$F$14:$F$160,RAB!$C$14:$C$160,C1237)</f>
        <v>0</v>
      </c>
      <c r="E1237" s="26">
        <f t="shared" ca="1" si="41"/>
        <v>0</v>
      </c>
      <c r="F1237" s="26">
        <f ca="1">IF(D1237=0,0,SUM($E$713:E1237))</f>
        <v>0</v>
      </c>
    </row>
    <row r="1238" spans="2:6" hidden="1">
      <c r="B1238" s="113">
        <v>525</v>
      </c>
      <c r="C1238" s="139" t="str">
        <f ca="1">IF(ISERROR(OFFSET('HARGA SATUAN'!$C$6,MATCH(B1238,'HARGA SATUAN'!$N$7:$N$1492,0),0)),"",OFFSET('HARGA SATUAN'!$C$6,MATCH(B1238,'HARGA SATUAN'!$N$7:$N$1492,0),0))</f>
        <v/>
      </c>
      <c r="D1238" s="139">
        <f ca="1">SUMIFS(RAB!$F$14:$F$160,RAB!$C$14:$C$160,C1238)</f>
        <v>0</v>
      </c>
      <c r="E1238" s="26">
        <f t="shared" ca="1" si="41"/>
        <v>0</v>
      </c>
      <c r="F1238" s="26">
        <f ca="1">IF(D1238=0,0,SUM($E$713:E1238))</f>
        <v>0</v>
      </c>
    </row>
    <row r="1239" spans="2:6" hidden="1">
      <c r="B1239" s="113">
        <v>526</v>
      </c>
      <c r="C1239" s="139" t="str">
        <f ca="1">IF(ISERROR(OFFSET('HARGA SATUAN'!$C$6,MATCH(B1239,'HARGA SATUAN'!$N$7:$N$1492,0),0)),"",OFFSET('HARGA SATUAN'!$C$6,MATCH(B1239,'HARGA SATUAN'!$N$7:$N$1492,0),0))</f>
        <v/>
      </c>
      <c r="D1239" s="139">
        <f ca="1">SUMIFS(RAB!$F$14:$F$160,RAB!$C$14:$C$160,C1239)</f>
        <v>0</v>
      </c>
      <c r="E1239" s="26">
        <f t="shared" ca="1" si="41"/>
        <v>0</v>
      </c>
      <c r="F1239" s="26">
        <f ca="1">IF(D1239=0,0,SUM($E$713:E1239))</f>
        <v>0</v>
      </c>
    </row>
    <row r="1240" spans="2:6" hidden="1">
      <c r="B1240" s="113">
        <v>527</v>
      </c>
      <c r="C1240" s="139" t="str">
        <f ca="1">IF(ISERROR(OFFSET('HARGA SATUAN'!$C$6,MATCH(B1240,'HARGA SATUAN'!$N$7:$N$1492,0),0)),"",OFFSET('HARGA SATUAN'!$C$6,MATCH(B1240,'HARGA SATUAN'!$N$7:$N$1492,0),0))</f>
        <v/>
      </c>
      <c r="D1240" s="139">
        <f ca="1">SUMIFS(RAB!$F$14:$F$160,RAB!$C$14:$C$160,C1240)</f>
        <v>0</v>
      </c>
      <c r="E1240" s="26">
        <f t="shared" ca="1" si="41"/>
        <v>0</v>
      </c>
      <c r="F1240" s="26">
        <f ca="1">IF(D1240=0,0,SUM($E$713:E1240))</f>
        <v>0</v>
      </c>
    </row>
    <row r="1241" spans="2:6" hidden="1">
      <c r="B1241" s="113">
        <v>528</v>
      </c>
      <c r="C1241" s="139" t="str">
        <f ca="1">IF(ISERROR(OFFSET('HARGA SATUAN'!$C$6,MATCH(B1241,'HARGA SATUAN'!$N$7:$N$1492,0),0)),"",OFFSET('HARGA SATUAN'!$C$6,MATCH(B1241,'HARGA SATUAN'!$N$7:$N$1492,0),0))</f>
        <v/>
      </c>
      <c r="D1241" s="139">
        <f ca="1">SUMIFS(RAB!$F$14:$F$160,RAB!$C$14:$C$160,C1241)</f>
        <v>0</v>
      </c>
      <c r="E1241" s="26">
        <f t="shared" ca="1" si="41"/>
        <v>0</v>
      </c>
      <c r="F1241" s="26">
        <f ca="1">IF(D1241=0,0,SUM($E$713:E1241))</f>
        <v>0</v>
      </c>
    </row>
    <row r="1242" spans="2:6" hidden="1">
      <c r="B1242" s="113">
        <v>529</v>
      </c>
      <c r="C1242" s="139" t="str">
        <f ca="1">IF(ISERROR(OFFSET('HARGA SATUAN'!$C$6,MATCH(B1242,'HARGA SATUAN'!$N$7:$N$1492,0),0)),"",OFFSET('HARGA SATUAN'!$C$6,MATCH(B1242,'HARGA SATUAN'!$N$7:$N$1492,0),0))</f>
        <v/>
      </c>
      <c r="D1242" s="139">
        <f ca="1">SUMIFS(RAB!$F$14:$F$160,RAB!$C$14:$C$160,C1242)</f>
        <v>0</v>
      </c>
      <c r="E1242" s="26">
        <f t="shared" ca="1" si="41"/>
        <v>0</v>
      </c>
      <c r="F1242" s="26">
        <f ca="1">IF(D1242=0,0,SUM($E$713:E1242))</f>
        <v>0</v>
      </c>
    </row>
    <row r="1243" spans="2:6" hidden="1">
      <c r="B1243" s="113">
        <v>530</v>
      </c>
      <c r="C1243" s="139" t="str">
        <f ca="1">IF(ISERROR(OFFSET('HARGA SATUAN'!$C$6,MATCH(B1243,'HARGA SATUAN'!$N$7:$N$1492,0),0)),"",OFFSET('HARGA SATUAN'!$C$6,MATCH(B1243,'HARGA SATUAN'!$N$7:$N$1492,0),0))</f>
        <v/>
      </c>
      <c r="D1243" s="139">
        <f ca="1">SUMIFS(RAB!$F$14:$F$160,RAB!$C$14:$C$160,C1243)</f>
        <v>0</v>
      </c>
      <c r="E1243" s="26">
        <f t="shared" ca="1" si="41"/>
        <v>0</v>
      </c>
      <c r="F1243" s="26">
        <f ca="1">IF(D1243=0,0,SUM($E$713:E1243))</f>
        <v>0</v>
      </c>
    </row>
    <row r="1244" spans="2:6" hidden="1">
      <c r="B1244" s="113">
        <v>531</v>
      </c>
      <c r="C1244" s="139" t="str">
        <f ca="1">IF(ISERROR(OFFSET('HARGA SATUAN'!$C$6,MATCH(B1244,'HARGA SATUAN'!$N$7:$N$1492,0),0)),"",OFFSET('HARGA SATUAN'!$C$6,MATCH(B1244,'HARGA SATUAN'!$N$7:$N$1492,0),0))</f>
        <v/>
      </c>
      <c r="D1244" s="139">
        <f ca="1">SUMIFS(RAB!$F$14:$F$160,RAB!$C$14:$C$160,C1244)</f>
        <v>0</v>
      </c>
      <c r="E1244" s="26">
        <f t="shared" ca="1" si="41"/>
        <v>0</v>
      </c>
      <c r="F1244" s="26">
        <f ca="1">IF(D1244=0,0,SUM($E$713:E1244))</f>
        <v>0</v>
      </c>
    </row>
    <row r="1245" spans="2:6" hidden="1">
      <c r="B1245" s="113">
        <v>532</v>
      </c>
      <c r="C1245" s="139" t="str">
        <f ca="1">IF(ISERROR(OFFSET('HARGA SATUAN'!$C$6,MATCH(B1245,'HARGA SATUAN'!$N$7:$N$1492,0),0)),"",OFFSET('HARGA SATUAN'!$C$6,MATCH(B1245,'HARGA SATUAN'!$N$7:$N$1492,0),0))</f>
        <v/>
      </c>
      <c r="D1245" s="139">
        <f ca="1">SUMIFS(RAB!$F$14:$F$160,RAB!$C$14:$C$160,C1245)</f>
        <v>0</v>
      </c>
      <c r="E1245" s="26">
        <f t="shared" ca="1" si="41"/>
        <v>0</v>
      </c>
      <c r="F1245" s="26">
        <f ca="1">IF(D1245=0,0,SUM($E$713:E1245))</f>
        <v>0</v>
      </c>
    </row>
    <row r="1246" spans="2:6" hidden="1">
      <c r="B1246" s="113">
        <v>533</v>
      </c>
      <c r="C1246" s="139" t="str">
        <f ca="1">IF(ISERROR(OFFSET('HARGA SATUAN'!$C$6,MATCH(B1246,'HARGA SATUAN'!$N$7:$N$1492,0),0)),"",OFFSET('HARGA SATUAN'!$C$6,MATCH(B1246,'HARGA SATUAN'!$N$7:$N$1492,0),0))</f>
        <v/>
      </c>
      <c r="D1246" s="139">
        <f ca="1">SUMIFS(RAB!$F$14:$F$160,RAB!$C$14:$C$160,C1246)</f>
        <v>0</v>
      </c>
      <c r="E1246" s="26">
        <f t="shared" ca="1" si="41"/>
        <v>0</v>
      </c>
      <c r="F1246" s="26">
        <f ca="1">IF(D1246=0,0,SUM($E$713:E1246))</f>
        <v>0</v>
      </c>
    </row>
    <row r="1247" spans="2:6" hidden="1">
      <c r="B1247" s="113">
        <v>534</v>
      </c>
      <c r="C1247" s="139" t="str">
        <f ca="1">IF(ISERROR(OFFSET('HARGA SATUAN'!$C$6,MATCH(B1247,'HARGA SATUAN'!$N$7:$N$1492,0),0)),"",OFFSET('HARGA SATUAN'!$C$6,MATCH(B1247,'HARGA SATUAN'!$N$7:$N$1492,0),0))</f>
        <v/>
      </c>
      <c r="D1247" s="139">
        <f ca="1">SUMIFS(RAB!$F$14:$F$160,RAB!$C$14:$C$160,C1247)</f>
        <v>0</v>
      </c>
      <c r="E1247" s="26">
        <f t="shared" ca="1" si="41"/>
        <v>0</v>
      </c>
      <c r="F1247" s="26">
        <f ca="1">IF(D1247=0,0,SUM($E$713:E1247))</f>
        <v>0</v>
      </c>
    </row>
    <row r="1248" spans="2:6" hidden="1">
      <c r="B1248" s="113">
        <v>535</v>
      </c>
      <c r="C1248" s="139" t="str">
        <f ca="1">IF(ISERROR(OFFSET('HARGA SATUAN'!$C$6,MATCH(B1248,'HARGA SATUAN'!$N$7:$N$1492,0),0)),"",OFFSET('HARGA SATUAN'!$C$6,MATCH(B1248,'HARGA SATUAN'!$N$7:$N$1492,0),0))</f>
        <v/>
      </c>
      <c r="D1248" s="139">
        <f ca="1">SUMIFS(RAB!$F$14:$F$160,RAB!$C$14:$C$160,C1248)</f>
        <v>0</v>
      </c>
      <c r="E1248" s="26">
        <f t="shared" ca="1" si="41"/>
        <v>0</v>
      </c>
      <c r="F1248" s="26">
        <f ca="1">IF(D1248=0,0,SUM($E$713:E1248))</f>
        <v>0</v>
      </c>
    </row>
    <row r="1249" spans="2:6" hidden="1">
      <c r="B1249" s="113">
        <v>536</v>
      </c>
      <c r="C1249" s="139" t="str">
        <f ca="1">IF(ISERROR(OFFSET('HARGA SATUAN'!$C$6,MATCH(B1249,'HARGA SATUAN'!$N$7:$N$1492,0),0)),"",OFFSET('HARGA SATUAN'!$C$6,MATCH(B1249,'HARGA SATUAN'!$N$7:$N$1492,0),0))</f>
        <v/>
      </c>
      <c r="D1249" s="139">
        <f ca="1">SUMIFS(RAB!$F$14:$F$160,RAB!$C$14:$C$160,C1249)</f>
        <v>0</v>
      </c>
      <c r="E1249" s="26">
        <f t="shared" ca="1" si="41"/>
        <v>0</v>
      </c>
      <c r="F1249" s="26">
        <f ca="1">IF(D1249=0,0,SUM($E$713:E1249))</f>
        <v>0</v>
      </c>
    </row>
    <row r="1250" spans="2:6" hidden="1">
      <c r="B1250" s="113">
        <v>537</v>
      </c>
      <c r="C1250" s="139" t="str">
        <f ca="1">IF(ISERROR(OFFSET('HARGA SATUAN'!$C$6,MATCH(B1250,'HARGA SATUAN'!$N$7:$N$1492,0),0)),"",OFFSET('HARGA SATUAN'!$C$6,MATCH(B1250,'HARGA SATUAN'!$N$7:$N$1492,0),0))</f>
        <v/>
      </c>
      <c r="D1250" s="139">
        <f ca="1">SUMIFS(RAB!$F$14:$F$160,RAB!$C$14:$C$160,C1250)</f>
        <v>0</v>
      </c>
      <c r="E1250" s="26">
        <f t="shared" ca="1" si="41"/>
        <v>0</v>
      </c>
      <c r="F1250" s="26">
        <f ca="1">IF(D1250=0,0,SUM($E$713:E1250))</f>
        <v>0</v>
      </c>
    </row>
    <row r="1251" spans="2:6" hidden="1">
      <c r="B1251" s="113">
        <v>538</v>
      </c>
      <c r="C1251" s="139" t="str">
        <f ca="1">IF(ISERROR(OFFSET('HARGA SATUAN'!$C$6,MATCH(B1251,'HARGA SATUAN'!$N$7:$N$1492,0),0)),"",OFFSET('HARGA SATUAN'!$C$6,MATCH(B1251,'HARGA SATUAN'!$N$7:$N$1492,0),0))</f>
        <v/>
      </c>
      <c r="D1251" s="139">
        <f ca="1">SUMIFS(RAB!$F$14:$F$160,RAB!$C$14:$C$160,C1251)</f>
        <v>0</v>
      </c>
      <c r="E1251" s="26">
        <f t="shared" ca="1" si="41"/>
        <v>0</v>
      </c>
      <c r="F1251" s="26">
        <f ca="1">IF(D1251=0,0,SUM($E$713:E1251))</f>
        <v>0</v>
      </c>
    </row>
    <row r="1252" spans="2:6" hidden="1">
      <c r="B1252" s="113">
        <v>539</v>
      </c>
      <c r="C1252" s="139" t="str">
        <f ca="1">IF(ISERROR(OFFSET('HARGA SATUAN'!$C$6,MATCH(B1252,'HARGA SATUAN'!$N$7:$N$1492,0),0)),"",OFFSET('HARGA SATUAN'!$C$6,MATCH(B1252,'HARGA SATUAN'!$N$7:$N$1492,0),0))</f>
        <v/>
      </c>
      <c r="D1252" s="139">
        <f ca="1">SUMIFS(RAB!$F$14:$F$160,RAB!$C$14:$C$160,C1252)</f>
        <v>0</v>
      </c>
      <c r="E1252" s="26">
        <f t="shared" ca="1" si="41"/>
        <v>0</v>
      </c>
      <c r="F1252" s="26">
        <f ca="1">IF(D1252=0,0,SUM($E$713:E1252))</f>
        <v>0</v>
      </c>
    </row>
    <row r="1253" spans="2:6" hidden="1">
      <c r="B1253" s="113">
        <v>540</v>
      </c>
      <c r="C1253" s="139" t="str">
        <f ca="1">IF(ISERROR(OFFSET('HARGA SATUAN'!$C$6,MATCH(B1253,'HARGA SATUAN'!$N$7:$N$1492,0),0)),"",OFFSET('HARGA SATUAN'!$C$6,MATCH(B1253,'HARGA SATUAN'!$N$7:$N$1492,0),0))</f>
        <v/>
      </c>
      <c r="D1253" s="139">
        <f ca="1">SUMIFS(RAB!$F$14:$F$160,RAB!$C$14:$C$160,C1253)</f>
        <v>0</v>
      </c>
      <c r="E1253" s="26">
        <f t="shared" ca="1" si="41"/>
        <v>0</v>
      </c>
      <c r="F1253" s="26">
        <f ca="1">IF(D1253=0,0,SUM($E$713:E1253))</f>
        <v>0</v>
      </c>
    </row>
    <row r="1254" spans="2:6" hidden="1">
      <c r="B1254" s="113">
        <v>541</v>
      </c>
      <c r="C1254" s="139" t="str">
        <f ca="1">IF(ISERROR(OFFSET('HARGA SATUAN'!$C$6,MATCH(B1254,'HARGA SATUAN'!$N$7:$N$1492,0),0)),"",OFFSET('HARGA SATUAN'!$C$6,MATCH(B1254,'HARGA SATUAN'!$N$7:$N$1492,0),0))</f>
        <v/>
      </c>
      <c r="D1254" s="139">
        <f ca="1">SUMIFS(RAB!$F$14:$F$160,RAB!$C$14:$C$160,C1254)</f>
        <v>0</v>
      </c>
      <c r="E1254" s="26">
        <f t="shared" ca="1" si="41"/>
        <v>0</v>
      </c>
      <c r="F1254" s="26">
        <f ca="1">IF(D1254=0,0,SUM($E$713:E1254))</f>
        <v>0</v>
      </c>
    </row>
    <row r="1255" spans="2:6" hidden="1">
      <c r="B1255" s="113">
        <v>542</v>
      </c>
      <c r="C1255" s="139" t="str">
        <f ca="1">IF(ISERROR(OFFSET('HARGA SATUAN'!$C$6,MATCH(B1255,'HARGA SATUAN'!$N$7:$N$1492,0),0)),"",OFFSET('HARGA SATUAN'!$C$6,MATCH(B1255,'HARGA SATUAN'!$N$7:$N$1492,0),0))</f>
        <v/>
      </c>
      <c r="D1255" s="139">
        <f ca="1">SUMIFS(RAB!$F$14:$F$160,RAB!$C$14:$C$160,C1255)</f>
        <v>0</v>
      </c>
      <c r="E1255" s="26">
        <f t="shared" ca="1" si="41"/>
        <v>0</v>
      </c>
      <c r="F1255" s="26">
        <f ca="1">IF(D1255=0,0,SUM($E$713:E1255))</f>
        <v>0</v>
      </c>
    </row>
    <row r="1256" spans="2:6" hidden="1">
      <c r="B1256" s="113">
        <v>543</v>
      </c>
      <c r="C1256" s="139" t="str">
        <f ca="1">IF(ISERROR(OFFSET('HARGA SATUAN'!$C$6,MATCH(B1256,'HARGA SATUAN'!$N$7:$N$1492,0),0)),"",OFFSET('HARGA SATUAN'!$C$6,MATCH(B1256,'HARGA SATUAN'!$N$7:$N$1492,0),0))</f>
        <v/>
      </c>
      <c r="D1256" s="139">
        <f ca="1">SUMIFS(RAB!$F$14:$F$160,RAB!$C$14:$C$160,C1256)</f>
        <v>0</v>
      </c>
      <c r="E1256" s="26">
        <f t="shared" ca="1" si="41"/>
        <v>0</v>
      </c>
      <c r="F1256" s="26">
        <f ca="1">IF(D1256=0,0,SUM($E$713:E1256))</f>
        <v>0</v>
      </c>
    </row>
    <row r="1257" spans="2:6" hidden="1">
      <c r="B1257" s="113">
        <v>544</v>
      </c>
      <c r="C1257" s="139" t="str">
        <f ca="1">IF(ISERROR(OFFSET('HARGA SATUAN'!$C$6,MATCH(B1257,'HARGA SATUAN'!$N$7:$N$1492,0),0)),"",OFFSET('HARGA SATUAN'!$C$6,MATCH(B1257,'HARGA SATUAN'!$N$7:$N$1492,0),0))</f>
        <v/>
      </c>
      <c r="D1257" s="139">
        <f ca="1">SUMIFS(RAB!$F$14:$F$160,RAB!$C$14:$C$160,C1257)</f>
        <v>0</v>
      </c>
      <c r="E1257" s="26">
        <f t="shared" ca="1" si="41"/>
        <v>0</v>
      </c>
      <c r="F1257" s="26">
        <f ca="1">IF(D1257=0,0,SUM($E$713:E1257))</f>
        <v>0</v>
      </c>
    </row>
    <row r="1258" spans="2:6" hidden="1">
      <c r="B1258" s="113">
        <v>545</v>
      </c>
      <c r="C1258" s="139" t="str">
        <f ca="1">IF(ISERROR(OFFSET('HARGA SATUAN'!$C$6,MATCH(B1258,'HARGA SATUAN'!$N$7:$N$1492,0),0)),"",OFFSET('HARGA SATUAN'!$C$6,MATCH(B1258,'HARGA SATUAN'!$N$7:$N$1492,0),0))</f>
        <v/>
      </c>
      <c r="D1258" s="139">
        <f ca="1">SUMIFS(RAB!$F$14:$F$160,RAB!$C$14:$C$160,C1258)</f>
        <v>0</v>
      </c>
      <c r="E1258" s="26">
        <f t="shared" ca="1" si="41"/>
        <v>0</v>
      </c>
      <c r="F1258" s="26">
        <f ca="1">IF(D1258=0,0,SUM($E$713:E1258))</f>
        <v>0</v>
      </c>
    </row>
    <row r="1259" spans="2:6" hidden="1">
      <c r="B1259" s="113">
        <v>546</v>
      </c>
      <c r="C1259" s="139" t="str">
        <f ca="1">IF(ISERROR(OFFSET('HARGA SATUAN'!$C$6,MATCH(B1259,'HARGA SATUAN'!$N$7:$N$1492,0),0)),"",OFFSET('HARGA SATUAN'!$C$6,MATCH(B1259,'HARGA SATUAN'!$N$7:$N$1492,0),0))</f>
        <v/>
      </c>
      <c r="D1259" s="139">
        <f ca="1">SUMIFS(RAB!$F$14:$F$160,RAB!$C$14:$C$160,C1259)</f>
        <v>0</v>
      </c>
      <c r="E1259" s="26">
        <f t="shared" ca="1" si="41"/>
        <v>0</v>
      </c>
      <c r="F1259" s="26">
        <f ca="1">IF(D1259=0,0,SUM($E$713:E1259))</f>
        <v>0</v>
      </c>
    </row>
    <row r="1260" spans="2:6" hidden="1">
      <c r="B1260" s="113">
        <v>547</v>
      </c>
      <c r="C1260" s="139" t="str">
        <f ca="1">IF(ISERROR(OFFSET('HARGA SATUAN'!$C$6,MATCH(B1260,'HARGA SATUAN'!$N$7:$N$1492,0),0)),"",OFFSET('HARGA SATUAN'!$C$6,MATCH(B1260,'HARGA SATUAN'!$N$7:$N$1492,0),0))</f>
        <v/>
      </c>
      <c r="D1260" s="139">
        <f ca="1">SUMIFS(RAB!$F$14:$F$160,RAB!$C$14:$C$160,C1260)</f>
        <v>0</v>
      </c>
      <c r="E1260" s="26">
        <f t="shared" ca="1" si="41"/>
        <v>0</v>
      </c>
      <c r="F1260" s="26">
        <f ca="1">IF(D1260=0,0,SUM($E$713:E1260))</f>
        <v>0</v>
      </c>
    </row>
    <row r="1261" spans="2:6" hidden="1">
      <c r="B1261" s="113">
        <v>548</v>
      </c>
      <c r="C1261" s="139" t="str">
        <f ca="1">IF(ISERROR(OFFSET('HARGA SATUAN'!$C$6,MATCH(B1261,'HARGA SATUAN'!$N$7:$N$1492,0),0)),"",OFFSET('HARGA SATUAN'!$C$6,MATCH(B1261,'HARGA SATUAN'!$N$7:$N$1492,0),0))</f>
        <v/>
      </c>
      <c r="D1261" s="139">
        <f ca="1">SUMIFS(RAB!$F$14:$F$160,RAB!$C$14:$C$160,C1261)</f>
        <v>0</v>
      </c>
      <c r="E1261" s="26">
        <f t="shared" ca="1" si="41"/>
        <v>0</v>
      </c>
      <c r="F1261" s="26">
        <f ca="1">IF(D1261=0,0,SUM($E$713:E1261))</f>
        <v>0</v>
      </c>
    </row>
    <row r="1262" spans="2:6" hidden="1">
      <c r="B1262" s="113">
        <v>549</v>
      </c>
      <c r="C1262" s="139" t="str">
        <f ca="1">IF(ISERROR(OFFSET('HARGA SATUAN'!$C$6,MATCH(B1262,'HARGA SATUAN'!$N$7:$N$1492,0),0)),"",OFFSET('HARGA SATUAN'!$C$6,MATCH(B1262,'HARGA SATUAN'!$N$7:$N$1492,0),0))</f>
        <v/>
      </c>
      <c r="D1262" s="139">
        <f ca="1">SUMIFS(RAB!$F$14:$F$160,RAB!$C$14:$C$160,C1262)</f>
        <v>0</v>
      </c>
      <c r="E1262" s="26">
        <f t="shared" ca="1" si="41"/>
        <v>0</v>
      </c>
      <c r="F1262" s="26">
        <f ca="1">IF(D1262=0,0,SUM($E$713:E1262))</f>
        <v>0</v>
      </c>
    </row>
    <row r="1263" spans="2:6" hidden="1">
      <c r="B1263" s="113">
        <v>550</v>
      </c>
      <c r="C1263" s="139" t="str">
        <f ca="1">IF(ISERROR(OFFSET('HARGA SATUAN'!$C$6,MATCH(B1263,'HARGA SATUAN'!$N$7:$N$1492,0),0)),"",OFFSET('HARGA SATUAN'!$C$6,MATCH(B1263,'HARGA SATUAN'!$N$7:$N$1492,0),0))</f>
        <v/>
      </c>
      <c r="D1263" s="139">
        <f ca="1">SUMIFS(RAB!$F$14:$F$160,RAB!$C$14:$C$160,C1263)</f>
        <v>0</v>
      </c>
      <c r="E1263" s="26">
        <f t="shared" ca="1" si="41"/>
        <v>0</v>
      </c>
      <c r="F1263" s="26">
        <f ca="1">IF(D1263=0,0,SUM($E$713:E1263))</f>
        <v>0</v>
      </c>
    </row>
    <row r="1264" spans="2:6" hidden="1">
      <c r="B1264" s="113">
        <v>551</v>
      </c>
      <c r="C1264" s="139" t="str">
        <f ca="1">IF(ISERROR(OFFSET('HARGA SATUAN'!$C$6,MATCH(B1264,'HARGA SATUAN'!$N$7:$N$1492,0),0)),"",OFFSET('HARGA SATUAN'!$C$6,MATCH(B1264,'HARGA SATUAN'!$N$7:$N$1492,0),0))</f>
        <v/>
      </c>
      <c r="D1264" s="139">
        <f ca="1">SUMIFS(RAB!$F$14:$F$160,RAB!$C$14:$C$160,C1264)</f>
        <v>0</v>
      </c>
      <c r="E1264" s="26">
        <f t="shared" ca="1" si="41"/>
        <v>0</v>
      </c>
      <c r="F1264" s="26">
        <f ca="1">IF(D1264=0,0,SUM($E$713:E1264))</f>
        <v>0</v>
      </c>
    </row>
    <row r="1265" spans="2:6" hidden="1">
      <c r="B1265" s="113">
        <v>552</v>
      </c>
      <c r="C1265" s="139" t="str">
        <f ca="1">IF(ISERROR(OFFSET('HARGA SATUAN'!$C$6,MATCH(B1265,'HARGA SATUAN'!$N$7:$N$1492,0),0)),"",OFFSET('HARGA SATUAN'!$C$6,MATCH(B1265,'HARGA SATUAN'!$N$7:$N$1492,0),0))</f>
        <v/>
      </c>
      <c r="D1265" s="139">
        <f ca="1">SUMIFS(RAB!$F$14:$F$160,RAB!$C$14:$C$160,C1265)</f>
        <v>0</v>
      </c>
      <c r="E1265" s="26">
        <f t="shared" ca="1" si="41"/>
        <v>0</v>
      </c>
      <c r="F1265" s="26">
        <f ca="1">IF(D1265=0,0,SUM($E$713:E1265))</f>
        <v>0</v>
      </c>
    </row>
    <row r="1266" spans="2:6" hidden="1">
      <c r="B1266" s="113">
        <v>553</v>
      </c>
      <c r="C1266" s="139" t="str">
        <f ca="1">IF(ISERROR(OFFSET('HARGA SATUAN'!$C$6,MATCH(B1266,'HARGA SATUAN'!$N$7:$N$1492,0),0)),"",OFFSET('HARGA SATUAN'!$C$6,MATCH(B1266,'HARGA SATUAN'!$N$7:$N$1492,0),0))</f>
        <v/>
      </c>
      <c r="D1266" s="139">
        <f ca="1">SUMIFS(RAB!$F$14:$F$160,RAB!$C$14:$C$160,C1266)</f>
        <v>0</v>
      </c>
      <c r="E1266" s="26">
        <f t="shared" ca="1" si="41"/>
        <v>0</v>
      </c>
      <c r="F1266" s="26">
        <f ca="1">IF(D1266=0,0,SUM($E$713:E1266))</f>
        <v>0</v>
      </c>
    </row>
    <row r="1267" spans="2:6" hidden="1">
      <c r="B1267" s="113">
        <v>554</v>
      </c>
      <c r="C1267" s="139" t="str">
        <f ca="1">IF(ISERROR(OFFSET('HARGA SATUAN'!$C$6,MATCH(B1267,'HARGA SATUAN'!$N$7:$N$1492,0),0)),"",OFFSET('HARGA SATUAN'!$C$6,MATCH(B1267,'HARGA SATUAN'!$N$7:$N$1492,0),0))</f>
        <v/>
      </c>
      <c r="D1267" s="139">
        <f ca="1">SUMIFS(RAB!$F$14:$F$160,RAB!$C$14:$C$160,C1267)</f>
        <v>0</v>
      </c>
      <c r="E1267" s="26">
        <f t="shared" ca="1" si="41"/>
        <v>0</v>
      </c>
      <c r="F1267" s="26">
        <f ca="1">IF(D1267=0,0,SUM($E$713:E1267))</f>
        <v>0</v>
      </c>
    </row>
    <row r="1268" spans="2:6" hidden="1">
      <c r="B1268" s="113">
        <v>555</v>
      </c>
      <c r="C1268" s="139" t="str">
        <f ca="1">IF(ISERROR(OFFSET('HARGA SATUAN'!$C$6,MATCH(B1268,'HARGA SATUAN'!$N$7:$N$1492,0),0)),"",OFFSET('HARGA SATUAN'!$C$6,MATCH(B1268,'HARGA SATUAN'!$N$7:$N$1492,0),0))</f>
        <v/>
      </c>
      <c r="D1268" s="139">
        <f ca="1">SUMIFS(RAB!$F$14:$F$160,RAB!$C$14:$C$160,C1268)</f>
        <v>0</v>
      </c>
      <c r="E1268" s="26">
        <f t="shared" ca="1" si="41"/>
        <v>0</v>
      </c>
      <c r="F1268" s="26">
        <f ca="1">IF(D1268=0,0,SUM($E$713:E1268))</f>
        <v>0</v>
      </c>
    </row>
    <row r="1269" spans="2:6" hidden="1">
      <c r="B1269" s="113">
        <v>556</v>
      </c>
      <c r="C1269" s="139" t="str">
        <f ca="1">IF(ISERROR(OFFSET('HARGA SATUAN'!$C$6,MATCH(B1269,'HARGA SATUAN'!$N$7:$N$1492,0),0)),"",OFFSET('HARGA SATUAN'!$C$6,MATCH(B1269,'HARGA SATUAN'!$N$7:$N$1492,0),0))</f>
        <v/>
      </c>
      <c r="D1269" s="139">
        <f ca="1">SUMIFS(RAB!$F$14:$F$160,RAB!$C$14:$C$160,C1269)</f>
        <v>0</v>
      </c>
      <c r="E1269" s="26">
        <f t="shared" ca="1" si="41"/>
        <v>0</v>
      </c>
      <c r="F1269" s="26">
        <f ca="1">IF(D1269=0,0,SUM($E$713:E1269))</f>
        <v>0</v>
      </c>
    </row>
    <row r="1270" spans="2:6" hidden="1">
      <c r="B1270" s="113">
        <v>557</v>
      </c>
      <c r="C1270" s="139" t="str">
        <f ca="1">IF(ISERROR(OFFSET('HARGA SATUAN'!$C$6,MATCH(B1270,'HARGA SATUAN'!$N$7:$N$1492,0),0)),"",OFFSET('HARGA SATUAN'!$C$6,MATCH(B1270,'HARGA SATUAN'!$N$7:$N$1492,0),0))</f>
        <v/>
      </c>
      <c r="D1270" s="139">
        <f ca="1">SUMIFS(RAB!$F$14:$F$160,RAB!$C$14:$C$160,C1270)</f>
        <v>0</v>
      </c>
      <c r="E1270" s="26">
        <f t="shared" ca="1" si="41"/>
        <v>0</v>
      </c>
      <c r="F1270" s="26">
        <f ca="1">IF(D1270=0,0,SUM($E$713:E1270))</f>
        <v>0</v>
      </c>
    </row>
    <row r="1271" spans="2:6" hidden="1">
      <c r="B1271" s="113">
        <v>558</v>
      </c>
      <c r="C1271" s="139" t="str">
        <f ca="1">IF(ISERROR(OFFSET('HARGA SATUAN'!$C$6,MATCH(B1271,'HARGA SATUAN'!$N$7:$N$1492,0),0)),"",OFFSET('HARGA SATUAN'!$C$6,MATCH(B1271,'HARGA SATUAN'!$N$7:$N$1492,0),0))</f>
        <v/>
      </c>
      <c r="D1271" s="139">
        <f ca="1">SUMIFS(RAB!$F$14:$F$160,RAB!$C$14:$C$160,C1271)</f>
        <v>0</v>
      </c>
      <c r="E1271" s="26">
        <f t="shared" ca="1" si="41"/>
        <v>0</v>
      </c>
      <c r="F1271" s="26">
        <f ca="1">IF(D1271=0,0,SUM($E$713:E1271))</f>
        <v>0</v>
      </c>
    </row>
    <row r="1272" spans="2:6" hidden="1">
      <c r="B1272" s="113">
        <v>559</v>
      </c>
      <c r="C1272" s="139" t="str">
        <f ca="1">IF(ISERROR(OFFSET('HARGA SATUAN'!$C$6,MATCH(B1272,'HARGA SATUAN'!$N$7:$N$1492,0),0)),"",OFFSET('HARGA SATUAN'!$C$6,MATCH(B1272,'HARGA SATUAN'!$N$7:$N$1492,0),0))</f>
        <v/>
      </c>
      <c r="D1272" s="139">
        <f ca="1">SUMIFS(RAB!$F$14:$F$160,RAB!$C$14:$C$160,C1272)</f>
        <v>0</v>
      </c>
      <c r="E1272" s="26">
        <f t="shared" ca="1" si="41"/>
        <v>0</v>
      </c>
      <c r="F1272" s="26">
        <f ca="1">IF(D1272=0,0,SUM($E$713:E1272))</f>
        <v>0</v>
      </c>
    </row>
    <row r="1273" spans="2:6" hidden="1">
      <c r="B1273" s="113">
        <v>560</v>
      </c>
      <c r="C1273" s="139" t="str">
        <f ca="1">IF(ISERROR(OFFSET('HARGA SATUAN'!$C$6,MATCH(B1273,'HARGA SATUAN'!$N$7:$N$1492,0),0)),"",OFFSET('HARGA SATUAN'!$C$6,MATCH(B1273,'HARGA SATUAN'!$N$7:$N$1492,0),0))</f>
        <v/>
      </c>
      <c r="D1273" s="139">
        <f ca="1">SUMIFS(RAB!$F$14:$F$160,RAB!$C$14:$C$160,C1273)</f>
        <v>0</v>
      </c>
      <c r="E1273" s="26">
        <f t="shared" ca="1" si="41"/>
        <v>0</v>
      </c>
      <c r="F1273" s="26">
        <f ca="1">IF(D1273=0,0,SUM($E$713:E1273))</f>
        <v>0</v>
      </c>
    </row>
    <row r="1274" spans="2:6" hidden="1">
      <c r="B1274" s="113">
        <v>561</v>
      </c>
      <c r="C1274" s="139" t="str">
        <f ca="1">IF(ISERROR(OFFSET('HARGA SATUAN'!$C$6,MATCH(B1274,'HARGA SATUAN'!$N$7:$N$1492,0),0)),"",OFFSET('HARGA SATUAN'!$C$6,MATCH(B1274,'HARGA SATUAN'!$N$7:$N$1492,0),0))</f>
        <v/>
      </c>
      <c r="D1274" s="139">
        <f ca="1">SUMIFS(RAB!$F$14:$F$160,RAB!$C$14:$C$160,C1274)</f>
        <v>0</v>
      </c>
      <c r="E1274" s="26">
        <f t="shared" ca="1" si="41"/>
        <v>0</v>
      </c>
      <c r="F1274" s="26">
        <f ca="1">IF(D1274=0,0,SUM($E$713:E1274))</f>
        <v>0</v>
      </c>
    </row>
    <row r="1275" spans="2:6" hidden="1">
      <c r="B1275" s="113">
        <v>562</v>
      </c>
      <c r="C1275" s="139" t="str">
        <f ca="1">IF(ISERROR(OFFSET('HARGA SATUAN'!$C$6,MATCH(B1275,'HARGA SATUAN'!$N$7:$N$1492,0),0)),"",OFFSET('HARGA SATUAN'!$C$6,MATCH(B1275,'HARGA SATUAN'!$N$7:$N$1492,0),0))</f>
        <v/>
      </c>
      <c r="D1275" s="139">
        <f ca="1">SUMIFS(RAB!$F$14:$F$160,RAB!$C$14:$C$160,C1275)</f>
        <v>0</v>
      </c>
      <c r="E1275" s="26">
        <f t="shared" ca="1" si="41"/>
        <v>0</v>
      </c>
      <c r="F1275" s="26">
        <f ca="1">IF(D1275=0,0,SUM($E$713:E1275))</f>
        <v>0</v>
      </c>
    </row>
    <row r="1276" spans="2:6" hidden="1">
      <c r="B1276" s="113">
        <v>563</v>
      </c>
      <c r="C1276" s="139" t="str">
        <f ca="1">IF(ISERROR(OFFSET('HARGA SATUAN'!$C$6,MATCH(B1276,'HARGA SATUAN'!$N$7:$N$1492,0),0)),"",OFFSET('HARGA SATUAN'!$C$6,MATCH(B1276,'HARGA SATUAN'!$N$7:$N$1492,0),0))</f>
        <v/>
      </c>
      <c r="D1276" s="139">
        <f ca="1">SUMIFS(RAB!$F$14:$F$160,RAB!$C$14:$C$160,C1276)</f>
        <v>0</v>
      </c>
      <c r="E1276" s="26">
        <f t="shared" ca="1" si="41"/>
        <v>0</v>
      </c>
      <c r="F1276" s="26">
        <f ca="1">IF(D1276=0,0,SUM($E$713:E1276))</f>
        <v>0</v>
      </c>
    </row>
    <row r="1277" spans="2:6" hidden="1">
      <c r="B1277" s="113">
        <v>564</v>
      </c>
      <c r="C1277" s="139" t="str">
        <f ca="1">IF(ISERROR(OFFSET('HARGA SATUAN'!$C$6,MATCH(B1277,'HARGA SATUAN'!$N$7:$N$1492,0),0)),"",OFFSET('HARGA SATUAN'!$C$6,MATCH(B1277,'HARGA SATUAN'!$N$7:$N$1492,0),0))</f>
        <v/>
      </c>
      <c r="D1277" s="139">
        <f ca="1">SUMIFS(RAB!$F$14:$F$160,RAB!$C$14:$C$160,C1277)</f>
        <v>0</v>
      </c>
      <c r="E1277" s="26">
        <f t="shared" ca="1" si="41"/>
        <v>0</v>
      </c>
      <c r="F1277" s="26">
        <f ca="1">IF(D1277=0,0,SUM($E$713:E1277))</f>
        <v>0</v>
      </c>
    </row>
    <row r="1278" spans="2:6" hidden="1">
      <c r="B1278" s="113">
        <v>565</v>
      </c>
      <c r="C1278" s="139" t="str">
        <f ca="1">IF(ISERROR(OFFSET('HARGA SATUAN'!$C$6,MATCH(B1278,'HARGA SATUAN'!$N$7:$N$1492,0),0)),"",OFFSET('HARGA SATUAN'!$C$6,MATCH(B1278,'HARGA SATUAN'!$N$7:$N$1492,0),0))</f>
        <v/>
      </c>
      <c r="D1278" s="139">
        <f ca="1">SUMIFS(RAB!$F$14:$F$160,RAB!$C$14:$C$160,C1278)</f>
        <v>0</v>
      </c>
      <c r="E1278" s="26">
        <f t="shared" ca="1" si="41"/>
        <v>0</v>
      </c>
      <c r="F1278" s="26">
        <f ca="1">IF(D1278=0,0,SUM($E$713:E1278))</f>
        <v>0</v>
      </c>
    </row>
    <row r="1279" spans="2:6" hidden="1">
      <c r="B1279" s="113">
        <v>566</v>
      </c>
      <c r="C1279" s="139" t="str">
        <f ca="1">IF(ISERROR(OFFSET('HARGA SATUAN'!$C$6,MATCH(B1279,'HARGA SATUAN'!$N$7:$N$1492,0),0)),"",OFFSET('HARGA SATUAN'!$C$6,MATCH(B1279,'HARGA SATUAN'!$N$7:$N$1492,0),0))</f>
        <v/>
      </c>
      <c r="D1279" s="139">
        <f ca="1">SUMIFS(RAB!$F$14:$F$160,RAB!$C$14:$C$160,C1279)</f>
        <v>0</v>
      </c>
      <c r="E1279" s="26">
        <f t="shared" ca="1" si="41"/>
        <v>0</v>
      </c>
      <c r="F1279" s="26">
        <f ca="1">IF(D1279=0,0,SUM($E$713:E1279))</f>
        <v>0</v>
      </c>
    </row>
    <row r="1280" spans="2:6" hidden="1">
      <c r="B1280" s="113">
        <v>567</v>
      </c>
      <c r="C1280" s="139" t="str">
        <f ca="1">IF(ISERROR(OFFSET('HARGA SATUAN'!$C$6,MATCH(B1280,'HARGA SATUAN'!$N$7:$N$1492,0),0)),"",OFFSET('HARGA SATUAN'!$C$6,MATCH(B1280,'HARGA SATUAN'!$N$7:$N$1492,0),0))</f>
        <v/>
      </c>
      <c r="D1280" s="139">
        <f ca="1">SUMIFS(RAB!$F$14:$F$160,RAB!$C$14:$C$160,C1280)</f>
        <v>0</v>
      </c>
      <c r="E1280" s="26">
        <f t="shared" ca="1" si="41"/>
        <v>0</v>
      </c>
      <c r="F1280" s="26">
        <f ca="1">IF(D1280=0,0,SUM($E$713:E1280))</f>
        <v>0</v>
      </c>
    </row>
    <row r="1281" spans="2:6" hidden="1">
      <c r="B1281" s="113">
        <v>568</v>
      </c>
      <c r="C1281" s="139" t="str">
        <f ca="1">IF(ISERROR(OFFSET('HARGA SATUAN'!$C$6,MATCH(B1281,'HARGA SATUAN'!$N$7:$N$1492,0),0)),"",OFFSET('HARGA SATUAN'!$C$6,MATCH(B1281,'HARGA SATUAN'!$N$7:$N$1492,0),0))</f>
        <v/>
      </c>
      <c r="D1281" s="139">
        <f ca="1">SUMIFS(RAB!$F$14:$F$160,RAB!$C$14:$C$160,C1281)</f>
        <v>0</v>
      </c>
      <c r="E1281" s="26">
        <f t="shared" ca="1" si="41"/>
        <v>0</v>
      </c>
      <c r="F1281" s="26">
        <f ca="1">IF(D1281=0,0,SUM($E$713:E1281))</f>
        <v>0</v>
      </c>
    </row>
    <row r="1282" spans="2:6" hidden="1">
      <c r="B1282" s="113">
        <v>569</v>
      </c>
      <c r="C1282" s="139" t="str">
        <f ca="1">IF(ISERROR(OFFSET('HARGA SATUAN'!$C$6,MATCH(B1282,'HARGA SATUAN'!$N$7:$N$1492,0),0)),"",OFFSET('HARGA SATUAN'!$C$6,MATCH(B1282,'HARGA SATUAN'!$N$7:$N$1492,0),0))</f>
        <v/>
      </c>
      <c r="D1282" s="139">
        <f ca="1">SUMIFS(RAB!$F$14:$F$160,RAB!$C$14:$C$160,C1282)</f>
        <v>0</v>
      </c>
      <c r="E1282" s="26">
        <f t="shared" ca="1" si="41"/>
        <v>0</v>
      </c>
      <c r="F1282" s="26">
        <f ca="1">IF(D1282=0,0,SUM($E$713:E1282))</f>
        <v>0</v>
      </c>
    </row>
    <row r="1283" spans="2:6" hidden="1">
      <c r="B1283" s="113">
        <v>570</v>
      </c>
      <c r="C1283" s="139" t="str">
        <f ca="1">IF(ISERROR(OFFSET('HARGA SATUAN'!$C$6,MATCH(B1283,'HARGA SATUAN'!$N$7:$N$1492,0),0)),"",OFFSET('HARGA SATUAN'!$C$6,MATCH(B1283,'HARGA SATUAN'!$N$7:$N$1492,0),0))</f>
        <v/>
      </c>
      <c r="D1283" s="139">
        <f ca="1">SUMIFS(RAB!$F$14:$F$160,RAB!$C$14:$C$160,C1283)</f>
        <v>0</v>
      </c>
      <c r="E1283" s="26">
        <f t="shared" ca="1" si="41"/>
        <v>0</v>
      </c>
      <c r="F1283" s="26">
        <f ca="1">IF(D1283=0,0,SUM($E$713:E1283))</f>
        <v>0</v>
      </c>
    </row>
    <row r="1284" spans="2:6" hidden="1">
      <c r="B1284" s="113">
        <v>571</v>
      </c>
      <c r="C1284" s="139" t="str">
        <f ca="1">IF(ISERROR(OFFSET('HARGA SATUAN'!$C$6,MATCH(B1284,'HARGA SATUAN'!$N$7:$N$1492,0),0)),"",OFFSET('HARGA SATUAN'!$C$6,MATCH(B1284,'HARGA SATUAN'!$N$7:$N$1492,0),0))</f>
        <v/>
      </c>
      <c r="D1284" s="139">
        <f ca="1">SUMIFS(RAB!$F$14:$F$160,RAB!$C$14:$C$160,C1284)</f>
        <v>0</v>
      </c>
      <c r="E1284" s="26">
        <f t="shared" ca="1" si="41"/>
        <v>0</v>
      </c>
      <c r="F1284" s="26">
        <f ca="1">IF(D1284=0,0,SUM($E$713:E1284))</f>
        <v>0</v>
      </c>
    </row>
    <row r="1285" spans="2:6" hidden="1">
      <c r="B1285" s="113">
        <v>572</v>
      </c>
      <c r="C1285" s="139" t="str">
        <f ca="1">IF(ISERROR(OFFSET('HARGA SATUAN'!$C$6,MATCH(B1285,'HARGA SATUAN'!$N$7:$N$1492,0),0)),"",OFFSET('HARGA SATUAN'!$C$6,MATCH(B1285,'HARGA SATUAN'!$N$7:$N$1492,0),0))</f>
        <v/>
      </c>
      <c r="D1285" s="139">
        <f ca="1">SUMIFS(RAB!$F$14:$F$160,RAB!$C$14:$C$160,C1285)</f>
        <v>0</v>
      </c>
      <c r="E1285" s="26">
        <f t="shared" ca="1" si="41"/>
        <v>0</v>
      </c>
      <c r="F1285" s="26">
        <f ca="1">IF(D1285=0,0,SUM($E$713:E1285))</f>
        <v>0</v>
      </c>
    </row>
    <row r="1286" spans="2:6" hidden="1">
      <c r="B1286" s="113">
        <v>573</v>
      </c>
      <c r="C1286" s="139" t="str">
        <f ca="1">IF(ISERROR(OFFSET('HARGA SATUAN'!$C$6,MATCH(B1286,'HARGA SATUAN'!$N$7:$N$1492,0),0)),"",OFFSET('HARGA SATUAN'!$C$6,MATCH(B1286,'HARGA SATUAN'!$N$7:$N$1492,0),0))</f>
        <v/>
      </c>
      <c r="D1286" s="139">
        <f ca="1">SUMIFS(RAB!$F$14:$F$160,RAB!$C$14:$C$160,C1286)</f>
        <v>0</v>
      </c>
      <c r="E1286" s="26">
        <f t="shared" ca="1" si="41"/>
        <v>0</v>
      </c>
      <c r="F1286" s="26">
        <f ca="1">IF(D1286=0,0,SUM($E$713:E1286))</f>
        <v>0</v>
      </c>
    </row>
    <row r="1287" spans="2:6" hidden="1">
      <c r="B1287" s="113">
        <v>574</v>
      </c>
      <c r="C1287" s="139" t="str">
        <f ca="1">IF(ISERROR(OFFSET('HARGA SATUAN'!$C$6,MATCH(B1287,'HARGA SATUAN'!$N$7:$N$1492,0),0)),"",OFFSET('HARGA SATUAN'!$C$6,MATCH(B1287,'HARGA SATUAN'!$N$7:$N$1492,0),0))</f>
        <v/>
      </c>
      <c r="D1287" s="139">
        <f ca="1">SUMIFS(RAB!$F$14:$F$160,RAB!$C$14:$C$160,C1287)</f>
        <v>0</v>
      </c>
      <c r="E1287" s="26">
        <f t="shared" ca="1" si="41"/>
        <v>0</v>
      </c>
      <c r="F1287" s="26">
        <f ca="1">IF(D1287=0,0,SUM($E$713:E1287))</f>
        <v>0</v>
      </c>
    </row>
    <row r="1288" spans="2:6" hidden="1">
      <c r="B1288" s="113">
        <v>575</v>
      </c>
      <c r="C1288" s="139" t="str">
        <f ca="1">IF(ISERROR(OFFSET('HARGA SATUAN'!$C$6,MATCH(B1288,'HARGA SATUAN'!$N$7:$N$1492,0),0)),"",OFFSET('HARGA SATUAN'!$C$6,MATCH(B1288,'HARGA SATUAN'!$N$7:$N$1492,0),0))</f>
        <v/>
      </c>
      <c r="D1288" s="139">
        <f ca="1">SUMIFS(RAB!$F$14:$F$160,RAB!$C$14:$C$160,C1288)</f>
        <v>0</v>
      </c>
      <c r="E1288" s="26">
        <f t="shared" ca="1" si="41"/>
        <v>0</v>
      </c>
      <c r="F1288" s="26">
        <f ca="1">IF(D1288=0,0,SUM($E$713:E1288))</f>
        <v>0</v>
      </c>
    </row>
    <row r="1289" spans="2:6" hidden="1">
      <c r="B1289" s="113">
        <v>576</v>
      </c>
      <c r="C1289" s="139" t="str">
        <f ca="1">IF(ISERROR(OFFSET('HARGA SATUAN'!$C$6,MATCH(B1289,'HARGA SATUAN'!$N$7:$N$1492,0),0)),"",OFFSET('HARGA SATUAN'!$C$6,MATCH(B1289,'HARGA SATUAN'!$N$7:$N$1492,0),0))</f>
        <v/>
      </c>
      <c r="D1289" s="139">
        <f ca="1">SUMIFS(RAB!$F$14:$F$160,RAB!$C$14:$C$160,C1289)</f>
        <v>0</v>
      </c>
      <c r="E1289" s="26">
        <f t="shared" ca="1" si="41"/>
        <v>0</v>
      </c>
      <c r="F1289" s="26">
        <f ca="1">IF(D1289=0,0,SUM($E$713:E1289))</f>
        <v>0</v>
      </c>
    </row>
    <row r="1290" spans="2:6" hidden="1">
      <c r="B1290" s="113">
        <v>577</v>
      </c>
      <c r="C1290" s="139" t="str">
        <f ca="1">IF(ISERROR(OFFSET('HARGA SATUAN'!$C$6,MATCH(B1290,'HARGA SATUAN'!$N$7:$N$1492,0),0)),"",OFFSET('HARGA SATUAN'!$C$6,MATCH(B1290,'HARGA SATUAN'!$N$7:$N$1492,0),0))</f>
        <v/>
      </c>
      <c r="D1290" s="139">
        <f ca="1">SUMIFS(RAB!$F$14:$F$160,RAB!$C$14:$C$160,C1290)</f>
        <v>0</v>
      </c>
      <c r="E1290" s="26">
        <f t="shared" ca="1" si="41"/>
        <v>0</v>
      </c>
      <c r="F1290" s="26">
        <f ca="1">IF(D1290=0,0,SUM($E$713:E1290))</f>
        <v>0</v>
      </c>
    </row>
    <row r="1291" spans="2:6" hidden="1">
      <c r="B1291" s="113">
        <v>578</v>
      </c>
      <c r="C1291" s="139" t="str">
        <f ca="1">IF(ISERROR(OFFSET('HARGA SATUAN'!$C$6,MATCH(B1291,'HARGA SATUAN'!$N$7:$N$1492,0),0)),"",OFFSET('HARGA SATUAN'!$C$6,MATCH(B1291,'HARGA SATUAN'!$N$7:$N$1492,0),0))</f>
        <v/>
      </c>
      <c r="D1291" s="139">
        <f ca="1">SUMIFS(RAB!$F$14:$F$160,RAB!$C$14:$C$160,C1291)</f>
        <v>0</v>
      </c>
      <c r="E1291" s="26">
        <f t="shared" ref="E1291:E1320" ca="1" si="42">IF(D1291=0,0,1)</f>
        <v>0</v>
      </c>
      <c r="F1291" s="26">
        <f ca="1">IF(D1291=0,0,SUM($E$713:E1291))</f>
        <v>0</v>
      </c>
    </row>
    <row r="1292" spans="2:6" hidden="1">
      <c r="B1292" s="113">
        <v>579</v>
      </c>
      <c r="C1292" s="139" t="str">
        <f ca="1">IF(ISERROR(OFFSET('HARGA SATUAN'!$C$6,MATCH(B1292,'HARGA SATUAN'!$N$7:$N$1492,0),0)),"",OFFSET('HARGA SATUAN'!$C$6,MATCH(B1292,'HARGA SATUAN'!$N$7:$N$1492,0),0))</f>
        <v/>
      </c>
      <c r="D1292" s="139">
        <f ca="1">SUMIFS(RAB!$F$14:$F$160,RAB!$C$14:$C$160,C1292)</f>
        <v>0</v>
      </c>
      <c r="E1292" s="26">
        <f t="shared" ca="1" si="42"/>
        <v>0</v>
      </c>
      <c r="F1292" s="26">
        <f ca="1">IF(D1292=0,0,SUM($E$713:E1292))</f>
        <v>0</v>
      </c>
    </row>
    <row r="1293" spans="2:6" hidden="1">
      <c r="B1293" s="113">
        <v>580</v>
      </c>
      <c r="C1293" s="139" t="str">
        <f ca="1">IF(ISERROR(OFFSET('HARGA SATUAN'!$C$6,MATCH(B1293,'HARGA SATUAN'!$N$7:$N$1492,0),0)),"",OFFSET('HARGA SATUAN'!$C$6,MATCH(B1293,'HARGA SATUAN'!$N$7:$N$1492,0),0))</f>
        <v/>
      </c>
      <c r="D1293" s="139">
        <f ca="1">SUMIFS(RAB!$F$14:$F$160,RAB!$C$14:$C$160,C1293)</f>
        <v>0</v>
      </c>
      <c r="E1293" s="26">
        <f t="shared" ca="1" si="42"/>
        <v>0</v>
      </c>
      <c r="F1293" s="26">
        <f ca="1">IF(D1293=0,0,SUM($E$713:E1293))</f>
        <v>0</v>
      </c>
    </row>
    <row r="1294" spans="2:6" hidden="1">
      <c r="B1294" s="113">
        <v>581</v>
      </c>
      <c r="C1294" s="139" t="str">
        <f ca="1">IF(ISERROR(OFFSET('HARGA SATUAN'!$C$6,MATCH(B1294,'HARGA SATUAN'!$N$7:$N$1492,0),0)),"",OFFSET('HARGA SATUAN'!$C$6,MATCH(B1294,'HARGA SATUAN'!$N$7:$N$1492,0),0))</f>
        <v/>
      </c>
      <c r="D1294" s="139">
        <f ca="1">SUMIFS(RAB!$F$14:$F$160,RAB!$C$14:$C$160,C1294)</f>
        <v>0</v>
      </c>
      <c r="E1294" s="26">
        <f t="shared" ca="1" si="42"/>
        <v>0</v>
      </c>
      <c r="F1294" s="26">
        <f ca="1">IF(D1294=0,0,SUM($E$713:E1294))</f>
        <v>0</v>
      </c>
    </row>
    <row r="1295" spans="2:6" hidden="1">
      <c r="B1295" s="113">
        <v>582</v>
      </c>
      <c r="C1295" s="139" t="str">
        <f ca="1">IF(ISERROR(OFFSET('HARGA SATUAN'!$C$6,MATCH(B1295,'HARGA SATUAN'!$N$7:$N$1492,0),0)),"",OFFSET('HARGA SATUAN'!$C$6,MATCH(B1295,'HARGA SATUAN'!$N$7:$N$1492,0),0))</f>
        <v/>
      </c>
      <c r="D1295" s="139">
        <f ca="1">SUMIFS(RAB!$F$14:$F$160,RAB!$C$14:$C$160,C1295)</f>
        <v>0</v>
      </c>
      <c r="E1295" s="26">
        <f t="shared" ca="1" si="42"/>
        <v>0</v>
      </c>
      <c r="F1295" s="26">
        <f ca="1">IF(D1295=0,0,SUM($E$713:E1295))</f>
        <v>0</v>
      </c>
    </row>
    <row r="1296" spans="2:6" hidden="1">
      <c r="B1296" s="113">
        <v>583</v>
      </c>
      <c r="C1296" s="139" t="str">
        <f ca="1">IF(ISERROR(OFFSET('HARGA SATUAN'!$C$6,MATCH(B1296,'HARGA SATUAN'!$N$7:$N$1492,0),0)),"",OFFSET('HARGA SATUAN'!$C$6,MATCH(B1296,'HARGA SATUAN'!$N$7:$N$1492,0),0))</f>
        <v/>
      </c>
      <c r="D1296" s="139">
        <f ca="1">SUMIFS(RAB!$F$14:$F$160,RAB!$C$14:$C$160,C1296)</f>
        <v>0</v>
      </c>
      <c r="E1296" s="26">
        <f t="shared" ca="1" si="42"/>
        <v>0</v>
      </c>
      <c r="F1296" s="26">
        <f ca="1">IF(D1296=0,0,SUM($E$713:E1296))</f>
        <v>0</v>
      </c>
    </row>
    <row r="1297" spans="2:6" hidden="1">
      <c r="B1297" s="113">
        <v>584</v>
      </c>
      <c r="C1297" s="139" t="str">
        <f ca="1">IF(ISERROR(OFFSET('HARGA SATUAN'!$C$6,MATCH(B1297,'HARGA SATUAN'!$N$7:$N$1492,0),0)),"",OFFSET('HARGA SATUAN'!$C$6,MATCH(B1297,'HARGA SATUAN'!$N$7:$N$1492,0),0))</f>
        <v/>
      </c>
      <c r="D1297" s="139">
        <f ca="1">SUMIFS(RAB!$F$14:$F$160,RAB!$C$14:$C$160,C1297)</f>
        <v>0</v>
      </c>
      <c r="E1297" s="26">
        <f t="shared" ca="1" si="42"/>
        <v>0</v>
      </c>
      <c r="F1297" s="26">
        <f ca="1">IF(D1297=0,0,SUM($E$713:E1297))</f>
        <v>0</v>
      </c>
    </row>
    <row r="1298" spans="2:6" hidden="1">
      <c r="B1298" s="113">
        <v>585</v>
      </c>
      <c r="C1298" s="139" t="str">
        <f ca="1">IF(ISERROR(OFFSET('HARGA SATUAN'!$C$6,MATCH(B1298,'HARGA SATUAN'!$N$7:$N$1492,0),0)),"",OFFSET('HARGA SATUAN'!$C$6,MATCH(B1298,'HARGA SATUAN'!$N$7:$N$1492,0),0))</f>
        <v/>
      </c>
      <c r="D1298" s="139">
        <f ca="1">SUMIFS(RAB!$F$14:$F$160,RAB!$C$14:$C$160,C1298)</f>
        <v>0</v>
      </c>
      <c r="E1298" s="26">
        <f t="shared" ca="1" si="42"/>
        <v>0</v>
      </c>
      <c r="F1298" s="26">
        <f ca="1">IF(D1298=0,0,SUM($E$713:E1298))</f>
        <v>0</v>
      </c>
    </row>
    <row r="1299" spans="2:6" hidden="1">
      <c r="B1299" s="113">
        <v>586</v>
      </c>
      <c r="C1299" s="139" t="str">
        <f ca="1">IF(ISERROR(OFFSET('HARGA SATUAN'!$C$6,MATCH(B1299,'HARGA SATUAN'!$N$7:$N$1492,0),0)),"",OFFSET('HARGA SATUAN'!$C$6,MATCH(B1299,'HARGA SATUAN'!$N$7:$N$1492,0),0))</f>
        <v/>
      </c>
      <c r="D1299" s="139">
        <f ca="1">SUMIFS(RAB!$F$14:$F$160,RAB!$C$14:$C$160,C1299)</f>
        <v>0</v>
      </c>
      <c r="E1299" s="26">
        <f t="shared" ca="1" si="42"/>
        <v>0</v>
      </c>
      <c r="F1299" s="26">
        <f ca="1">IF(D1299=0,0,SUM($E$713:E1299))</f>
        <v>0</v>
      </c>
    </row>
    <row r="1300" spans="2:6" hidden="1">
      <c r="B1300" s="113">
        <v>587</v>
      </c>
      <c r="C1300" s="139" t="str">
        <f ca="1">IF(ISERROR(OFFSET('HARGA SATUAN'!$C$6,MATCH(B1300,'HARGA SATUAN'!$N$7:$N$1492,0),0)),"",OFFSET('HARGA SATUAN'!$C$6,MATCH(B1300,'HARGA SATUAN'!$N$7:$N$1492,0),0))</f>
        <v/>
      </c>
      <c r="D1300" s="139">
        <f ca="1">SUMIFS(RAB!$F$14:$F$160,RAB!$C$14:$C$160,C1300)</f>
        <v>0</v>
      </c>
      <c r="E1300" s="26">
        <f t="shared" ca="1" si="42"/>
        <v>0</v>
      </c>
      <c r="F1300" s="26">
        <f ca="1">IF(D1300=0,0,SUM($E$713:E1300))</f>
        <v>0</v>
      </c>
    </row>
    <row r="1301" spans="2:6" hidden="1">
      <c r="B1301" s="113">
        <v>588</v>
      </c>
      <c r="C1301" s="139" t="str">
        <f ca="1">IF(ISERROR(OFFSET('HARGA SATUAN'!$C$6,MATCH(B1301,'HARGA SATUAN'!$N$7:$N$1492,0),0)),"",OFFSET('HARGA SATUAN'!$C$6,MATCH(B1301,'HARGA SATUAN'!$N$7:$N$1492,0),0))</f>
        <v/>
      </c>
      <c r="D1301" s="139">
        <f ca="1">SUMIFS(RAB!$F$14:$F$160,RAB!$C$14:$C$160,C1301)</f>
        <v>0</v>
      </c>
      <c r="E1301" s="26">
        <f t="shared" ca="1" si="42"/>
        <v>0</v>
      </c>
      <c r="F1301" s="26">
        <f ca="1">IF(D1301=0,0,SUM($E$713:E1301))</f>
        <v>0</v>
      </c>
    </row>
    <row r="1302" spans="2:6" hidden="1">
      <c r="B1302" s="113">
        <v>589</v>
      </c>
      <c r="C1302" s="139" t="str">
        <f ca="1">IF(ISERROR(OFFSET('HARGA SATUAN'!$C$6,MATCH(B1302,'HARGA SATUAN'!$N$7:$N$1492,0),0)),"",OFFSET('HARGA SATUAN'!$C$6,MATCH(B1302,'HARGA SATUAN'!$N$7:$N$1492,0),0))</f>
        <v/>
      </c>
      <c r="D1302" s="139">
        <f ca="1">SUMIFS(RAB!$F$14:$F$160,RAB!$C$14:$C$160,C1302)</f>
        <v>0</v>
      </c>
      <c r="E1302" s="26">
        <f t="shared" ca="1" si="42"/>
        <v>0</v>
      </c>
      <c r="F1302" s="26">
        <f ca="1">IF(D1302=0,0,SUM($E$713:E1302))</f>
        <v>0</v>
      </c>
    </row>
    <row r="1303" spans="2:6" hidden="1">
      <c r="B1303" s="113">
        <v>590</v>
      </c>
      <c r="C1303" s="139" t="str">
        <f ca="1">IF(ISERROR(OFFSET('HARGA SATUAN'!$C$6,MATCH(B1303,'HARGA SATUAN'!$N$7:$N$1492,0),0)),"",OFFSET('HARGA SATUAN'!$C$6,MATCH(B1303,'HARGA SATUAN'!$N$7:$N$1492,0),0))</f>
        <v/>
      </c>
      <c r="D1303" s="139">
        <f ca="1">SUMIFS(RAB!$F$14:$F$160,RAB!$C$14:$C$160,C1303)</f>
        <v>0</v>
      </c>
      <c r="E1303" s="26">
        <f t="shared" ca="1" si="42"/>
        <v>0</v>
      </c>
      <c r="F1303" s="26">
        <f ca="1">IF(D1303=0,0,SUM($E$713:E1303))</f>
        <v>0</v>
      </c>
    </row>
    <row r="1304" spans="2:6" hidden="1">
      <c r="B1304" s="113">
        <v>591</v>
      </c>
      <c r="C1304" s="139" t="str">
        <f ca="1">IF(ISERROR(OFFSET('HARGA SATUAN'!$C$6,MATCH(B1304,'HARGA SATUAN'!$N$7:$N$1492,0),0)),"",OFFSET('HARGA SATUAN'!$C$6,MATCH(B1304,'HARGA SATUAN'!$N$7:$N$1492,0),0))</f>
        <v/>
      </c>
      <c r="D1304" s="139">
        <f ca="1">SUMIFS(RAB!$F$14:$F$160,RAB!$C$14:$C$160,C1304)</f>
        <v>0</v>
      </c>
      <c r="E1304" s="26">
        <f t="shared" ca="1" si="42"/>
        <v>0</v>
      </c>
      <c r="F1304" s="26">
        <f ca="1">IF(D1304=0,0,SUM($E$713:E1304))</f>
        <v>0</v>
      </c>
    </row>
    <row r="1305" spans="2:6" hidden="1">
      <c r="B1305" s="113">
        <v>592</v>
      </c>
      <c r="C1305" s="139" t="str">
        <f ca="1">IF(ISERROR(OFFSET('HARGA SATUAN'!$C$6,MATCH(B1305,'HARGA SATUAN'!$N$7:$N$1492,0),0)),"",OFFSET('HARGA SATUAN'!$C$6,MATCH(B1305,'HARGA SATUAN'!$N$7:$N$1492,0),0))</f>
        <v/>
      </c>
      <c r="D1305" s="139">
        <f ca="1">SUMIFS(RAB!$F$14:$F$160,RAB!$C$14:$C$160,C1305)</f>
        <v>0</v>
      </c>
      <c r="E1305" s="26">
        <f t="shared" ca="1" si="42"/>
        <v>0</v>
      </c>
      <c r="F1305" s="26">
        <f ca="1">IF(D1305=0,0,SUM($E$713:E1305))</f>
        <v>0</v>
      </c>
    </row>
    <row r="1306" spans="2:6" hidden="1">
      <c r="B1306" s="113">
        <v>593</v>
      </c>
      <c r="C1306" s="139" t="str">
        <f ca="1">IF(ISERROR(OFFSET('HARGA SATUAN'!$C$6,MATCH(B1306,'HARGA SATUAN'!$N$7:$N$1492,0),0)),"",OFFSET('HARGA SATUAN'!$C$6,MATCH(B1306,'HARGA SATUAN'!$N$7:$N$1492,0),0))</f>
        <v/>
      </c>
      <c r="D1306" s="139">
        <f ca="1">SUMIFS(RAB!$F$14:$F$160,RAB!$C$14:$C$160,C1306)</f>
        <v>0</v>
      </c>
      <c r="E1306" s="26">
        <f t="shared" ca="1" si="42"/>
        <v>0</v>
      </c>
      <c r="F1306" s="26">
        <f ca="1">IF(D1306=0,0,SUM($E$713:E1306))</f>
        <v>0</v>
      </c>
    </row>
    <row r="1307" spans="2:6" hidden="1">
      <c r="B1307" s="113">
        <v>594</v>
      </c>
      <c r="C1307" s="139" t="str">
        <f ca="1">IF(ISERROR(OFFSET('HARGA SATUAN'!$C$6,MATCH(B1307,'HARGA SATUAN'!$N$7:$N$1492,0),0)),"",OFFSET('HARGA SATUAN'!$C$6,MATCH(B1307,'HARGA SATUAN'!$N$7:$N$1492,0),0))</f>
        <v/>
      </c>
      <c r="D1307" s="139">
        <f ca="1">SUMIFS(RAB!$F$14:$F$160,RAB!$C$14:$C$160,C1307)</f>
        <v>0</v>
      </c>
      <c r="E1307" s="26">
        <f t="shared" ca="1" si="42"/>
        <v>0</v>
      </c>
      <c r="F1307" s="26">
        <f ca="1">IF(D1307=0,0,SUM($E$713:E1307))</f>
        <v>0</v>
      </c>
    </row>
    <row r="1308" spans="2:6" hidden="1">
      <c r="B1308" s="113">
        <v>595</v>
      </c>
      <c r="C1308" s="139" t="str">
        <f ca="1">IF(ISERROR(OFFSET('HARGA SATUAN'!$C$6,MATCH(B1308,'HARGA SATUAN'!$N$7:$N$1492,0),0)),"",OFFSET('HARGA SATUAN'!$C$6,MATCH(B1308,'HARGA SATUAN'!$N$7:$N$1492,0),0))</f>
        <v/>
      </c>
      <c r="D1308" s="139">
        <f ca="1">SUMIFS(RAB!$F$14:$F$160,RAB!$C$14:$C$160,C1308)</f>
        <v>0</v>
      </c>
      <c r="E1308" s="26">
        <f t="shared" ca="1" si="42"/>
        <v>0</v>
      </c>
      <c r="F1308" s="26">
        <f ca="1">IF(D1308=0,0,SUM($E$713:E1308))</f>
        <v>0</v>
      </c>
    </row>
    <row r="1309" spans="2:6" hidden="1">
      <c r="B1309" s="113">
        <v>596</v>
      </c>
      <c r="C1309" s="139" t="str">
        <f ca="1">IF(ISERROR(OFFSET('HARGA SATUAN'!$C$6,MATCH(B1309,'HARGA SATUAN'!$N$7:$N$1492,0),0)),"",OFFSET('HARGA SATUAN'!$C$6,MATCH(B1309,'HARGA SATUAN'!$N$7:$N$1492,0),0))</f>
        <v/>
      </c>
      <c r="D1309" s="139">
        <f ca="1">SUMIFS(RAB!$F$14:$F$160,RAB!$C$14:$C$160,C1309)</f>
        <v>0</v>
      </c>
      <c r="E1309" s="26">
        <f t="shared" ca="1" si="42"/>
        <v>0</v>
      </c>
      <c r="F1309" s="26">
        <f ca="1">IF(D1309=0,0,SUM($E$713:E1309))</f>
        <v>0</v>
      </c>
    </row>
    <row r="1310" spans="2:6" hidden="1">
      <c r="B1310" s="113">
        <v>597</v>
      </c>
      <c r="C1310" s="139" t="str">
        <f ca="1">IF(ISERROR(OFFSET('HARGA SATUAN'!$C$6,MATCH(B1310,'HARGA SATUAN'!$N$7:$N$1492,0),0)),"",OFFSET('HARGA SATUAN'!$C$6,MATCH(B1310,'HARGA SATUAN'!$N$7:$N$1492,0),0))</f>
        <v/>
      </c>
      <c r="D1310" s="139">
        <f ca="1">SUMIFS(RAB!$F$14:$F$160,RAB!$C$14:$C$160,C1310)</f>
        <v>0</v>
      </c>
      <c r="E1310" s="26">
        <f t="shared" ca="1" si="42"/>
        <v>0</v>
      </c>
      <c r="F1310" s="26">
        <f ca="1">IF(D1310=0,0,SUM($E$713:E1310))</f>
        <v>0</v>
      </c>
    </row>
    <row r="1311" spans="2:6" hidden="1">
      <c r="B1311" s="113">
        <v>598</v>
      </c>
      <c r="C1311" s="139" t="str">
        <f ca="1">IF(ISERROR(OFFSET('HARGA SATUAN'!$C$6,MATCH(B1311,'HARGA SATUAN'!$N$7:$N$1492,0),0)),"",OFFSET('HARGA SATUAN'!$C$6,MATCH(B1311,'HARGA SATUAN'!$N$7:$N$1492,0),0))</f>
        <v/>
      </c>
      <c r="D1311" s="139">
        <f ca="1">SUMIFS(RAB!$F$14:$F$160,RAB!$C$14:$C$160,C1311)</f>
        <v>0</v>
      </c>
      <c r="E1311" s="26">
        <f t="shared" ca="1" si="42"/>
        <v>0</v>
      </c>
      <c r="F1311" s="26">
        <f ca="1">IF(D1311=0,0,SUM($E$713:E1311))</f>
        <v>0</v>
      </c>
    </row>
    <row r="1312" spans="2:6" hidden="1">
      <c r="B1312" s="113">
        <v>599</v>
      </c>
      <c r="C1312" s="139" t="str">
        <f ca="1">IF(ISERROR(OFFSET('HARGA SATUAN'!$C$6,MATCH(B1312,'HARGA SATUAN'!$N$7:$N$1492,0),0)),"",OFFSET('HARGA SATUAN'!$C$6,MATCH(B1312,'HARGA SATUAN'!$N$7:$N$1492,0),0))</f>
        <v/>
      </c>
      <c r="D1312" s="139">
        <f ca="1">SUMIFS(RAB!$F$14:$F$160,RAB!$C$14:$C$160,C1312)</f>
        <v>0</v>
      </c>
      <c r="E1312" s="26">
        <f t="shared" ca="1" si="42"/>
        <v>0</v>
      </c>
      <c r="F1312" s="26">
        <f ca="1">IF(D1312=0,0,SUM($E$713:E1312))</f>
        <v>0</v>
      </c>
    </row>
    <row r="1313" spans="2:6" hidden="1">
      <c r="B1313" s="113">
        <v>600</v>
      </c>
      <c r="C1313" s="139" t="str">
        <f ca="1">IF(ISERROR(OFFSET('HARGA SATUAN'!$C$6,MATCH(B1313,'HARGA SATUAN'!$N$7:$N$1492,0),0)),"",OFFSET('HARGA SATUAN'!$C$6,MATCH(B1313,'HARGA SATUAN'!$N$7:$N$1492,0),0))</f>
        <v/>
      </c>
      <c r="D1313" s="139">
        <f ca="1">SUMIFS(RAB!$F$14:$F$160,RAB!$C$14:$C$160,C1313)</f>
        <v>0</v>
      </c>
      <c r="E1313" s="26">
        <f t="shared" ca="1" si="42"/>
        <v>0</v>
      </c>
      <c r="F1313" s="26">
        <f ca="1">IF(D1313=0,0,SUM($E$713:E1313))</f>
        <v>0</v>
      </c>
    </row>
    <row r="1314" spans="2:6" hidden="1">
      <c r="B1314" s="113">
        <v>601</v>
      </c>
      <c r="C1314" s="139" t="str">
        <f ca="1">IF(ISERROR(OFFSET('HARGA SATUAN'!$C$6,MATCH(B1314,'HARGA SATUAN'!$N$7:$N$1492,0),0)),"",OFFSET('HARGA SATUAN'!$C$6,MATCH(B1314,'HARGA SATUAN'!$N$7:$N$1492,0),0))</f>
        <v/>
      </c>
      <c r="D1314" s="139">
        <f ca="1">SUMIFS(RAB!$F$14:$F$160,RAB!$C$14:$C$160,C1314)</f>
        <v>0</v>
      </c>
      <c r="E1314" s="26">
        <f t="shared" ca="1" si="42"/>
        <v>0</v>
      </c>
      <c r="F1314" s="26">
        <f ca="1">IF(D1314=0,0,SUM($E$713:E1314))</f>
        <v>0</v>
      </c>
    </row>
    <row r="1315" spans="2:6" hidden="1">
      <c r="B1315" s="113">
        <v>602</v>
      </c>
      <c r="C1315" s="139" t="str">
        <f ca="1">IF(ISERROR(OFFSET('HARGA SATUAN'!$C$6,MATCH(B1315,'HARGA SATUAN'!$N$7:$N$1492,0),0)),"",OFFSET('HARGA SATUAN'!$C$6,MATCH(B1315,'HARGA SATUAN'!$N$7:$N$1492,0),0))</f>
        <v/>
      </c>
      <c r="D1315" s="139">
        <f ca="1">SUMIFS(RAB!$F$14:$F$160,RAB!$C$14:$C$160,C1315)</f>
        <v>0</v>
      </c>
      <c r="E1315" s="26">
        <f t="shared" ca="1" si="42"/>
        <v>0</v>
      </c>
      <c r="F1315" s="26">
        <f ca="1">IF(D1315=0,0,SUM($E$713:E1315))</f>
        <v>0</v>
      </c>
    </row>
    <row r="1316" spans="2:6" hidden="1">
      <c r="B1316" s="113">
        <v>603</v>
      </c>
      <c r="C1316" s="139" t="str">
        <f ca="1">IF(ISERROR(OFFSET('HARGA SATUAN'!$C$6,MATCH(B1316,'HARGA SATUAN'!$N$7:$N$1492,0),0)),"",OFFSET('HARGA SATUAN'!$C$6,MATCH(B1316,'HARGA SATUAN'!$N$7:$N$1492,0),0))</f>
        <v/>
      </c>
      <c r="D1316" s="139">
        <f ca="1">SUMIFS(RAB!$F$14:$F$160,RAB!$C$14:$C$160,C1316)</f>
        <v>0</v>
      </c>
      <c r="E1316" s="26">
        <f t="shared" ca="1" si="42"/>
        <v>0</v>
      </c>
      <c r="F1316" s="26">
        <f ca="1">IF(D1316=0,0,SUM($E$713:E1316))</f>
        <v>0</v>
      </c>
    </row>
    <row r="1317" spans="2:6" hidden="1">
      <c r="B1317" s="113">
        <v>604</v>
      </c>
      <c r="C1317" s="139" t="str">
        <f ca="1">IF(ISERROR(OFFSET('HARGA SATUAN'!$C$6,MATCH(B1317,'HARGA SATUAN'!$N$7:$N$1492,0),0)),"",OFFSET('HARGA SATUAN'!$C$6,MATCH(B1317,'HARGA SATUAN'!$N$7:$N$1492,0),0))</f>
        <v/>
      </c>
      <c r="D1317" s="139">
        <f ca="1">SUMIFS(RAB!$F$14:$F$160,RAB!$C$14:$C$160,C1317)</f>
        <v>0</v>
      </c>
      <c r="E1317" s="26">
        <f t="shared" ca="1" si="42"/>
        <v>0</v>
      </c>
      <c r="F1317" s="26">
        <f ca="1">IF(D1317=0,0,SUM($E$713:E1317))</f>
        <v>0</v>
      </c>
    </row>
    <row r="1318" spans="2:6" hidden="1">
      <c r="B1318" s="113">
        <v>605</v>
      </c>
      <c r="C1318" s="139" t="str">
        <f ca="1">IF(ISERROR(OFFSET('HARGA SATUAN'!$C$6,MATCH(B1318,'HARGA SATUAN'!$N$7:$N$1492,0),0)),"",OFFSET('HARGA SATUAN'!$C$6,MATCH(B1318,'HARGA SATUAN'!$N$7:$N$1492,0),0))</f>
        <v/>
      </c>
      <c r="D1318" s="139">
        <f ca="1">SUMIFS(RAB!$F$14:$F$160,RAB!$C$14:$C$160,C1318)</f>
        <v>0</v>
      </c>
      <c r="E1318" s="26">
        <f t="shared" ca="1" si="42"/>
        <v>0</v>
      </c>
      <c r="F1318" s="26">
        <f ca="1">IF(D1318=0,0,SUM($E$713:E1318))</f>
        <v>0</v>
      </c>
    </row>
    <row r="1319" spans="2:6" hidden="1">
      <c r="B1319" s="113">
        <v>606</v>
      </c>
      <c r="C1319" s="139" t="str">
        <f ca="1">IF(ISERROR(OFFSET('HARGA SATUAN'!$C$6,MATCH(B1319,'HARGA SATUAN'!$N$7:$N$1492,0),0)),"",OFFSET('HARGA SATUAN'!$C$6,MATCH(B1319,'HARGA SATUAN'!$N$7:$N$1492,0),0))</f>
        <v/>
      </c>
      <c r="D1319" s="139">
        <f ca="1">SUMIFS(RAB!$F$14:$F$160,RAB!$C$14:$C$160,C1319)</f>
        <v>0</v>
      </c>
      <c r="E1319" s="26">
        <f t="shared" ca="1" si="42"/>
        <v>0</v>
      </c>
      <c r="F1319" s="26">
        <f ca="1">IF(D1319=0,0,SUM($E$713:E1319))</f>
        <v>0</v>
      </c>
    </row>
    <row r="1320" spans="2:6" hidden="1">
      <c r="B1320" s="113">
        <v>607</v>
      </c>
      <c r="C1320" s="139" t="str">
        <f ca="1">IF(ISERROR(OFFSET('HARGA SATUAN'!$C$6,MATCH(B1320,'HARGA SATUAN'!$N$7:$N$1492,0),0)),"",OFFSET('HARGA SATUAN'!$C$6,MATCH(B1320,'HARGA SATUAN'!$N$7:$N$1492,0),0))</f>
        <v/>
      </c>
      <c r="D1320" s="139">
        <f ca="1">SUMIFS(RAB!$F$14:$F$160,RAB!$C$14:$C$160,C1320)</f>
        <v>0</v>
      </c>
      <c r="E1320" s="26">
        <f t="shared" ca="1" si="42"/>
        <v>0</v>
      </c>
      <c r="F1320" s="26">
        <f ca="1">IF(D1320=0,0,SUM($E$713:E1320))</f>
        <v>0</v>
      </c>
    </row>
    <row r="1321" spans="2:6" hidden="1"/>
  </sheetData>
  <sheetProtection sort="0" autoFilter="0"/>
  <protectedRanges>
    <protectedRange sqref="C12:C711" name="Range1"/>
  </protectedRanges>
  <mergeCells count="11">
    <mergeCell ref="K7:L9"/>
    <mergeCell ref="H7:H9"/>
    <mergeCell ref="I7:I9"/>
    <mergeCell ref="J7:J9"/>
    <mergeCell ref="B4:H4"/>
    <mergeCell ref="B7:B9"/>
    <mergeCell ref="C7:C9"/>
    <mergeCell ref="D7:D9"/>
    <mergeCell ref="E7:E9"/>
    <mergeCell ref="F7:F9"/>
    <mergeCell ref="G7:G9"/>
  </mergeCells>
  <conditionalFormatting sqref="A1:K7">
    <cfRule type="cellIs" dxfId="57" priority="5" operator="equal">
      <formula>0</formula>
    </cfRule>
  </conditionalFormatting>
  <conditionalFormatting sqref="A10:L65536">
    <cfRule type="cellIs" dxfId="56" priority="1" operator="equal">
      <formula>0</formula>
    </cfRule>
  </conditionalFormatting>
  <conditionalFormatting sqref="C12:C711">
    <cfRule type="cellIs" dxfId="55" priority="66" stopIfTrue="1" operator="equal">
      <formula>0</formula>
    </cfRule>
  </conditionalFormatting>
  <conditionalFormatting sqref="E712:E65536">
    <cfRule type="cellIs" dxfId="54" priority="16" stopIfTrue="1" operator="equal">
      <formula>0</formula>
    </cfRule>
  </conditionalFormatting>
  <conditionalFormatting sqref="G1:G11 E6:E11 E1:E3 H7 H10:H11 F10:F711 G712:G65536">
    <cfRule type="cellIs" dxfId="53" priority="69" stopIfTrue="1" operator="equal">
      <formula>0</formula>
    </cfRule>
  </conditionalFormatting>
  <conditionalFormatting sqref="G12:H711">
    <cfRule type="cellIs" dxfId="52" priority="12" stopIfTrue="1" operator="equal">
      <formula>0</formula>
    </cfRule>
  </conditionalFormatting>
  <conditionalFormatting sqref="I7:K7">
    <cfRule type="cellIs" dxfId="51" priority="4" stopIfTrue="1" operator="equal">
      <formula>0</formula>
    </cfRule>
  </conditionalFormatting>
  <conditionalFormatting sqref="I10:L711">
    <cfRule type="cellIs" dxfId="50" priority="2" stopIfTrue="1" operator="equal">
      <formula>0</formula>
    </cfRule>
  </conditionalFormatting>
  <conditionalFormatting sqref="L1:L6">
    <cfRule type="cellIs" dxfId="49" priority="10" operator="equal">
      <formula>0</formula>
    </cfRule>
  </conditionalFormatting>
  <conditionalFormatting sqref="M1:IV1048576 A8:G9">
    <cfRule type="cellIs" dxfId="48" priority="68" operator="equal">
      <formula>0</formula>
    </cfRule>
  </conditionalFormatting>
  <dataValidations count="1">
    <dataValidation allowBlank="1" showInputMessage="1" showErrorMessage="1" errorTitle="PERINGATAN !!!" error="MDU / UPAH SALAH BOZ...." sqref="H7:K7 H10:L711" xr:uid="{00000000-0002-0000-0800-000000000000}"/>
  </dataValidations>
  <printOptions horizontalCentered="1"/>
  <pageMargins left="0.27559055118110237" right="0.3" top="0.31496062992125984" bottom="0.59055118110236227" header="0.31496062992125984" footer="0.31496062992125984"/>
  <pageSetup paperSize="9" scale="91" fitToHeight="12" orientation="portrait" horizontalDpi="1200" verticalDpi="12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1" tint="0.249977111117893"/>
    <pageSetUpPr fitToPage="1"/>
  </sheetPr>
  <dimension ref="A1:U94"/>
  <sheetViews>
    <sheetView showGridLines="0" zoomScale="85" zoomScaleNormal="85" workbookViewId="0">
      <pane xSplit="2" ySplit="13" topLeftCell="C14" activePane="bottomRight" state="frozen"/>
      <selection activeCell="D209" sqref="D209"/>
      <selection pane="topRight" activeCell="D209" sqref="D209"/>
      <selection pane="bottomLeft" activeCell="D209" sqref="D209"/>
      <selection pane="bottomRight" activeCell="D209" sqref="D209"/>
    </sheetView>
  </sheetViews>
  <sheetFormatPr defaultColWidth="9.140625" defaultRowHeight="15"/>
  <cols>
    <col min="1" max="1" width="5.28515625" style="30" customWidth="1"/>
    <col min="2" max="2" width="5.140625" style="24" customWidth="1"/>
    <col min="3" max="3" width="45.7109375" style="72" customWidth="1"/>
    <col min="4" max="4" width="8.7109375" style="72" customWidth="1"/>
    <col min="5" max="5" width="11.7109375" style="26" customWidth="1"/>
    <col min="6" max="6" width="7.7109375" style="26" customWidth="1"/>
    <col min="7" max="7" width="12.7109375" style="26" customWidth="1"/>
    <col min="8" max="9" width="16.7109375" style="27" customWidth="1"/>
    <col min="10" max="11" width="16.7109375" style="28" customWidth="1"/>
    <col min="12" max="12" width="3.7109375" style="29" customWidth="1"/>
    <col min="13" max="13" width="6.5703125" style="23" customWidth="1"/>
    <col min="14" max="14" width="7.28515625" style="23" customWidth="1"/>
    <col min="15" max="16" width="12.7109375" style="23" customWidth="1"/>
    <col min="17" max="17" width="2.42578125" style="23" customWidth="1"/>
    <col min="18" max="20" width="10.85546875" style="23" customWidth="1"/>
    <col min="21" max="16384" width="9.140625" style="23"/>
  </cols>
  <sheetData>
    <row r="1" spans="1:21">
      <c r="C1" s="98" t="str">
        <f>RAB!C1</f>
        <v>PT. PLN ( PERSERO )</v>
      </c>
      <c r="D1" s="25"/>
      <c r="T1" s="30"/>
    </row>
    <row r="2" spans="1:21">
      <c r="C2" s="98" t="str">
        <f>RAB!C2</f>
        <v>UNIT INDUK DISTRIBUSI JAWA TENGAH &amp; DI YOGYAKARTA</v>
      </c>
      <c r="D2" s="25"/>
      <c r="S2" s="73"/>
      <c r="T2" s="82"/>
    </row>
    <row r="3" spans="1:21">
      <c r="C3" s="98" t="str">
        <f>RAB!C3</f>
        <v>UP3 DEMAK</v>
      </c>
      <c r="D3" s="25"/>
      <c r="M3" s="83"/>
      <c r="N3" s="83"/>
      <c r="O3" s="83"/>
      <c r="P3" s="83"/>
      <c r="S3" s="73"/>
      <c r="T3" s="82"/>
    </row>
    <row r="4" spans="1:21" ht="15.75" customHeight="1">
      <c r="B4" s="532" t="s">
        <v>1127</v>
      </c>
      <c r="C4" s="532"/>
      <c r="D4" s="532"/>
      <c r="E4" s="532"/>
      <c r="F4" s="532"/>
      <c r="G4" s="532"/>
      <c r="H4" s="532"/>
      <c r="I4" s="532"/>
      <c r="J4" s="532"/>
      <c r="K4" s="532"/>
      <c r="S4" s="73"/>
      <c r="T4" s="73"/>
    </row>
    <row r="5" spans="1:21" ht="15.75" customHeight="1">
      <c r="B5" s="105"/>
      <c r="C5" s="105"/>
      <c r="D5" s="105"/>
      <c r="E5" s="105"/>
      <c r="F5" s="105"/>
      <c r="G5" s="105"/>
      <c r="H5" s="105"/>
      <c r="I5" s="105"/>
      <c r="J5" s="105"/>
      <c r="K5" s="105"/>
      <c r="S5" s="73"/>
      <c r="T5" s="73"/>
    </row>
    <row r="6" spans="1:21">
      <c r="C6" s="31"/>
      <c r="D6" s="25"/>
      <c r="E6" s="106" t="s">
        <v>1037</v>
      </c>
      <c r="F6" s="144" t="s">
        <v>9</v>
      </c>
      <c r="G6" s="556" t="str">
        <f>RAB!G6</f>
        <v>AGR UD NURA JAYA</v>
      </c>
      <c r="H6" s="556"/>
      <c r="I6" s="556"/>
      <c r="J6" s="556"/>
      <c r="K6" s="556"/>
      <c r="S6" s="73"/>
      <c r="T6" s="82"/>
      <c r="U6" s="73"/>
    </row>
    <row r="7" spans="1:21">
      <c r="C7" s="31"/>
      <c r="D7" s="25"/>
      <c r="E7" s="106" t="s">
        <v>1038</v>
      </c>
      <c r="F7" s="144" t="s">
        <v>9</v>
      </c>
      <c r="G7" s="106" t="str">
        <f>RAB!G7</f>
        <v>DS SIDOMULYO 07/04 WONOSALAM</v>
      </c>
      <c r="H7" s="107"/>
      <c r="S7" s="73"/>
      <c r="T7" s="82"/>
      <c r="U7" s="73"/>
    </row>
    <row r="8" spans="1:21">
      <c r="C8" s="31"/>
      <c r="D8" s="25"/>
      <c r="E8" s="106" t="s">
        <v>1039</v>
      </c>
      <c r="F8" s="144" t="s">
        <v>9</v>
      </c>
      <c r="G8" s="106">
        <f>RAB!G8</f>
        <v>0</v>
      </c>
      <c r="H8" s="107"/>
      <c r="S8" s="73"/>
      <c r="T8" s="82"/>
      <c r="U8" s="73"/>
    </row>
    <row r="9" spans="1:21">
      <c r="C9" s="31"/>
      <c r="D9" s="25"/>
      <c r="E9" s="106" t="s">
        <v>1040</v>
      </c>
      <c r="F9" s="144" t="s">
        <v>9</v>
      </c>
      <c r="G9" s="106" t="str">
        <f>RAB!G9</f>
        <v>SAR 2023</v>
      </c>
      <c r="H9" s="107"/>
      <c r="S9" s="73"/>
      <c r="T9" s="82"/>
      <c r="U9" s="73"/>
    </row>
    <row r="10" spans="1:21" ht="15.75" thickBot="1">
      <c r="C10" s="25"/>
      <c r="D10" s="25"/>
      <c r="S10" s="73"/>
      <c r="T10" s="73"/>
    </row>
    <row r="11" spans="1:21" ht="15.75" customHeight="1">
      <c r="B11" s="533" t="s">
        <v>0</v>
      </c>
      <c r="C11" s="535" t="s">
        <v>1</v>
      </c>
      <c r="D11" s="538" t="s">
        <v>42</v>
      </c>
      <c r="E11" s="538" t="s">
        <v>43</v>
      </c>
      <c r="F11" s="538" t="s">
        <v>2</v>
      </c>
      <c r="G11" s="540" t="s">
        <v>41</v>
      </c>
      <c r="H11" s="538" t="s">
        <v>3</v>
      </c>
      <c r="I11" s="538"/>
      <c r="J11" s="538"/>
      <c r="K11" s="543"/>
      <c r="M11" s="33"/>
      <c r="N11" s="33"/>
      <c r="O11" s="33"/>
      <c r="P11" s="33"/>
      <c r="R11" s="34"/>
      <c r="S11" s="74"/>
      <c r="T11" s="74"/>
    </row>
    <row r="12" spans="1:21" ht="15" customHeight="1">
      <c r="B12" s="534"/>
      <c r="C12" s="536"/>
      <c r="D12" s="539"/>
      <c r="E12" s="539"/>
      <c r="F12" s="539"/>
      <c r="G12" s="541"/>
      <c r="H12" s="547" t="s">
        <v>46</v>
      </c>
      <c r="I12" s="547" t="s">
        <v>5</v>
      </c>
      <c r="J12" s="539" t="s">
        <v>47</v>
      </c>
      <c r="K12" s="546" t="s">
        <v>4</v>
      </c>
      <c r="M12" s="33"/>
      <c r="N12" s="33"/>
      <c r="O12" s="33"/>
      <c r="P12" s="33"/>
      <c r="R12" s="34"/>
      <c r="S12" s="34"/>
      <c r="T12" s="34"/>
    </row>
    <row r="13" spans="1:21" ht="15" customHeight="1">
      <c r="B13" s="534"/>
      <c r="C13" s="537"/>
      <c r="D13" s="539"/>
      <c r="E13" s="539"/>
      <c r="F13" s="539"/>
      <c r="G13" s="542"/>
      <c r="H13" s="548"/>
      <c r="I13" s="548"/>
      <c r="J13" s="539"/>
      <c r="K13" s="546"/>
      <c r="M13" s="33"/>
      <c r="N13" s="35"/>
      <c r="O13" s="35"/>
      <c r="P13" s="35"/>
      <c r="R13" s="34"/>
      <c r="S13" s="34"/>
      <c r="T13" s="34"/>
    </row>
    <row r="14" spans="1:21" s="36" customFormat="1" ht="15.75" customHeight="1">
      <c r="A14" s="30"/>
      <c r="B14" s="37"/>
      <c r="C14" s="38"/>
      <c r="D14" s="39"/>
      <c r="E14" s="40"/>
      <c r="F14" s="41"/>
      <c r="G14" s="41" t="str">
        <f ca="1">IF(ISERROR(OFFSET('HARGA SATUAN'!$I$6,MATCH(C14,'HARGA SATUAN'!$C$7:$C$1492,0),0)),"",OFFSET('HARGA SATUAN'!$I$6,MATCH(C14,'HARGA SATUAN'!$C$7:$C$1492,0),0))</f>
        <v/>
      </c>
      <c r="H14" s="42">
        <f>IF(OR(D14="MDU",D14="MDU-KD"),G14*F14,0)</f>
        <v>0</v>
      </c>
      <c r="I14" s="42">
        <f>IF(D14="HDW",G14*F14,0)</f>
        <v>0</v>
      </c>
      <c r="J14" s="42">
        <f>IF(D14="JASA",G14*F14,0)</f>
        <v>0</v>
      </c>
      <c r="K14" s="43">
        <f t="shared" ref="K14:K23" si="0">SUM(H14:J14)</f>
        <v>0</v>
      </c>
      <c r="L14" s="44"/>
      <c r="R14" s="45"/>
      <c r="S14" s="45"/>
      <c r="T14" s="45"/>
    </row>
    <row r="15" spans="1:21" s="47" customFormat="1">
      <c r="A15" s="30"/>
      <c r="B15" s="75" t="s">
        <v>1035</v>
      </c>
      <c r="C15" s="76" t="s">
        <v>1128</v>
      </c>
      <c r="D15" s="39"/>
      <c r="E15" s="40"/>
      <c r="F15" s="79"/>
      <c r="G15" s="41" t="str">
        <f ca="1">IF(ISERROR(OFFSET('HARGA SATUAN'!$I$6,MATCH(C15,'HARGA SATUAN'!$C$7:$C$1492,0),0)),"",OFFSET('HARGA SATUAN'!$I$6,MATCH(C15,'HARGA SATUAN'!$C$7:$C$1492,0),0))</f>
        <v/>
      </c>
      <c r="H15" s="42">
        <f t="shared" ref="H15:H23" si="1">IF(OR(D15="MDU",D15="MDU-KD"),G15*F15,0)</f>
        <v>0</v>
      </c>
      <c r="I15" s="42">
        <f t="shared" ref="I15:I23" si="2">IF(D15="HDW",G15*F15,0)</f>
        <v>0</v>
      </c>
      <c r="J15" s="42">
        <f t="shared" ref="J15:J23" si="3">IF(D15="JASA",G15*F15,0)</f>
        <v>0</v>
      </c>
      <c r="K15" s="43">
        <f t="shared" si="0"/>
        <v>0</v>
      </c>
      <c r="L15" s="46"/>
      <c r="Q15" s="36"/>
      <c r="R15" s="45"/>
      <c r="S15" s="45"/>
      <c r="T15" s="45"/>
    </row>
    <row r="16" spans="1:21" s="47" customFormat="1">
      <c r="A16" s="30">
        <v>1</v>
      </c>
      <c r="B16" s="100">
        <f ca="1">IF(C16="","",A16)</f>
        <v>1</v>
      </c>
      <c r="C16" s="109" t="str">
        <f t="shared" ref="C16:C35" ca="1" si="4">IF(ISERROR(OFFSET($C$56,MATCH(A16,$F$57:$F$76,0),0)),"",OFFSET($C$56,MATCH(A16,$F$57:$F$76,0),0))</f>
        <v>Tiang Beton 12M-350 daN+E</v>
      </c>
      <c r="D16" s="101" t="str">
        <f ca="1">IF(ISERROR(OFFSET('HARGA SATUAN'!$D$6,MATCH(C16,'HARGA SATUAN'!$C$7:$C$1492,0),0)),"",OFFSET('HARGA SATUAN'!$D$6,MATCH(C16,'HARGA SATUAN'!$C$7:$C$1492,0),0))</f>
        <v>HDW</v>
      </c>
      <c r="E16" s="101" t="str">
        <f ca="1">IF(B16="+","Unit",IF(ISERROR(OFFSET('HARGA SATUAN'!$E$6,MATCH(C16,'HARGA SATUAN'!$C$7:$C$1492,0),0)),"",OFFSET('HARGA SATUAN'!$E$6,MATCH(C16,'HARGA SATUAN'!$C$7:$C$1492,0),0)))</f>
        <v>Btg</v>
      </c>
      <c r="F16" s="101">
        <f t="shared" ref="F16:F36" ca="1" si="5">IF(ISERROR(OFFSET($D$56,MATCH(A16,$F$57:$F$76,0),0)),"",OFFSET($D$56,MATCH(A16,$F$57:$F$76,0),0))</f>
        <v>1</v>
      </c>
      <c r="G16" s="41">
        <f ca="1">IF(ISERROR(OFFSET('HARGA SATUAN'!$I$6,MATCH(C16,'HARGA SATUAN'!$C$7:$C$1492,0),0)),"",OFFSET('HARGA SATUAN'!$I$6,MATCH(C16,'HARGA SATUAN'!$C$7:$C$1492,0),0))</f>
        <v>6074400</v>
      </c>
      <c r="H16" s="42">
        <f t="shared" ca="1" si="1"/>
        <v>0</v>
      </c>
      <c r="I16" s="42">
        <f t="shared" ca="1" si="2"/>
        <v>6074400</v>
      </c>
      <c r="J16" s="42">
        <f t="shared" ca="1" si="3"/>
        <v>0</v>
      </c>
      <c r="K16" s="43">
        <f t="shared" ca="1" si="0"/>
        <v>6074400</v>
      </c>
      <c r="L16" s="46"/>
      <c r="Q16" s="36"/>
      <c r="R16" s="45"/>
      <c r="S16" s="45"/>
      <c r="T16" s="45"/>
    </row>
    <row r="17" spans="1:20" s="47" customFormat="1">
      <c r="A17" s="30">
        <v>2</v>
      </c>
      <c r="B17" s="100" t="str">
        <f t="shared" ref="B17:B23" ca="1" si="6">IF(C17="","",A17)</f>
        <v/>
      </c>
      <c r="C17" s="109" t="str">
        <f t="shared" ca="1" si="4"/>
        <v/>
      </c>
      <c r="D17" s="101" t="str">
        <f ca="1">IF(ISERROR(OFFSET('HARGA SATUAN'!$D$6,MATCH(C17,'HARGA SATUAN'!$C$7:$C$1492,0),0)),"",OFFSET('HARGA SATUAN'!$D$6,MATCH(C17,'HARGA SATUAN'!$C$7:$C$1492,0),0))</f>
        <v/>
      </c>
      <c r="E17" s="101">
        <f ca="1">IF(B17="+","Unit",IF(ISERROR(OFFSET('HARGA SATUAN'!$E$6,MATCH(C17,'HARGA SATUAN'!$C$7:$C$1492,0),0)),"",OFFSET('HARGA SATUAN'!$E$6,MATCH(C17,'HARGA SATUAN'!$C$7:$C$1492,0),0)))</f>
        <v>0</v>
      </c>
      <c r="F17" s="101" t="str">
        <f t="shared" ca="1" si="5"/>
        <v/>
      </c>
      <c r="G17" s="41">
        <f ca="1">IF(ISERROR(OFFSET('HARGA SATUAN'!$I$6,MATCH(C17,'HARGA SATUAN'!$C$7:$C$1492,0),0)),"",OFFSET('HARGA SATUAN'!$I$6,MATCH(C17,'HARGA SATUAN'!$C$7:$C$1492,0),0))</f>
        <v>0</v>
      </c>
      <c r="H17" s="42">
        <f t="shared" ca="1" si="1"/>
        <v>0</v>
      </c>
      <c r="I17" s="42">
        <f t="shared" ca="1" si="2"/>
        <v>0</v>
      </c>
      <c r="J17" s="42">
        <f t="shared" ca="1" si="3"/>
        <v>0</v>
      </c>
      <c r="K17" s="43">
        <f t="shared" ca="1" si="0"/>
        <v>0</v>
      </c>
      <c r="L17" s="46"/>
      <c r="Q17" s="36"/>
      <c r="R17" s="45"/>
      <c r="S17" s="45"/>
      <c r="T17" s="45"/>
    </row>
    <row r="18" spans="1:20" s="47" customFormat="1">
      <c r="A18" s="30">
        <v>3</v>
      </c>
      <c r="B18" s="100" t="str">
        <f t="shared" ca="1" si="6"/>
        <v/>
      </c>
      <c r="C18" s="109" t="str">
        <f t="shared" ca="1" si="4"/>
        <v/>
      </c>
      <c r="D18" s="101" t="str">
        <f ca="1">IF(ISERROR(OFFSET('HARGA SATUAN'!$D$6,MATCH(C18,'HARGA SATUAN'!$C$7:$C$1492,0),0)),"",OFFSET('HARGA SATUAN'!$D$6,MATCH(C18,'HARGA SATUAN'!$C$7:$C$1492,0),0))</f>
        <v/>
      </c>
      <c r="E18" s="101">
        <f ca="1">IF(B18="+","Unit",IF(ISERROR(OFFSET('HARGA SATUAN'!$E$6,MATCH(C18,'HARGA SATUAN'!$C$7:$C$1492,0),0)),"",OFFSET('HARGA SATUAN'!$E$6,MATCH(C18,'HARGA SATUAN'!$C$7:$C$1492,0),0)))</f>
        <v>0</v>
      </c>
      <c r="F18" s="101" t="str">
        <f t="shared" ca="1" si="5"/>
        <v/>
      </c>
      <c r="G18" s="41">
        <f ca="1">IF(ISERROR(OFFSET('HARGA SATUAN'!$I$6,MATCH(C18,'HARGA SATUAN'!$C$7:$C$1492,0),0)),"",OFFSET('HARGA SATUAN'!$I$6,MATCH(C18,'HARGA SATUAN'!$C$7:$C$1492,0),0))</f>
        <v>0</v>
      </c>
      <c r="H18" s="42">
        <f t="shared" ca="1" si="1"/>
        <v>0</v>
      </c>
      <c r="I18" s="42">
        <f t="shared" ca="1" si="2"/>
        <v>0</v>
      </c>
      <c r="J18" s="42">
        <f t="shared" ca="1" si="3"/>
        <v>0</v>
      </c>
      <c r="K18" s="43">
        <f t="shared" ca="1" si="0"/>
        <v>0</v>
      </c>
      <c r="L18" s="46"/>
      <c r="Q18" s="36"/>
      <c r="R18" s="45"/>
      <c r="S18" s="45"/>
      <c r="T18" s="45"/>
    </row>
    <row r="19" spans="1:20" s="47" customFormat="1">
      <c r="A19" s="30">
        <v>4</v>
      </c>
      <c r="B19" s="100" t="str">
        <f t="shared" ca="1" si="6"/>
        <v/>
      </c>
      <c r="C19" s="109" t="str">
        <f t="shared" ca="1" si="4"/>
        <v/>
      </c>
      <c r="D19" s="101" t="str">
        <f ca="1">IF(ISERROR(OFFSET('HARGA SATUAN'!$D$6,MATCH(C19,'HARGA SATUAN'!$C$7:$C$1492,0),0)),"",OFFSET('HARGA SATUAN'!$D$6,MATCH(C19,'HARGA SATUAN'!$C$7:$C$1492,0),0))</f>
        <v/>
      </c>
      <c r="E19" s="101">
        <f ca="1">IF(B19="+","Unit",IF(ISERROR(OFFSET('HARGA SATUAN'!$E$6,MATCH(C19,'HARGA SATUAN'!$C$7:$C$1492,0),0)),"",OFFSET('HARGA SATUAN'!$E$6,MATCH(C19,'HARGA SATUAN'!$C$7:$C$1492,0),0)))</f>
        <v>0</v>
      </c>
      <c r="F19" s="101" t="str">
        <f t="shared" ca="1" si="5"/>
        <v/>
      </c>
      <c r="G19" s="41">
        <f ca="1">IF(ISERROR(OFFSET('HARGA SATUAN'!$I$6,MATCH(C19,'HARGA SATUAN'!$C$7:$C$1492,0),0)),"",OFFSET('HARGA SATUAN'!$I$6,MATCH(C19,'HARGA SATUAN'!$C$7:$C$1492,0),0))</f>
        <v>0</v>
      </c>
      <c r="H19" s="42">
        <f t="shared" ca="1" si="1"/>
        <v>0</v>
      </c>
      <c r="I19" s="42">
        <f t="shared" ca="1" si="2"/>
        <v>0</v>
      </c>
      <c r="J19" s="42">
        <f t="shared" ca="1" si="3"/>
        <v>0</v>
      </c>
      <c r="K19" s="43">
        <f t="shared" ca="1" si="0"/>
        <v>0</v>
      </c>
      <c r="L19" s="46"/>
      <c r="Q19" s="36"/>
      <c r="R19" s="45"/>
      <c r="S19" s="45"/>
      <c r="T19" s="45"/>
    </row>
    <row r="20" spans="1:20" s="47" customFormat="1">
      <c r="A20" s="30">
        <v>5</v>
      </c>
      <c r="B20" s="100" t="str">
        <f t="shared" ca="1" si="6"/>
        <v/>
      </c>
      <c r="C20" s="109" t="str">
        <f t="shared" ca="1" si="4"/>
        <v/>
      </c>
      <c r="D20" s="101" t="str">
        <f ca="1">IF(ISERROR(OFFSET('HARGA SATUAN'!$D$6,MATCH(C20,'HARGA SATUAN'!$C$7:$C$1492,0),0)),"",OFFSET('HARGA SATUAN'!$D$6,MATCH(C20,'HARGA SATUAN'!$C$7:$C$1492,0),0))</f>
        <v/>
      </c>
      <c r="E20" s="101">
        <f ca="1">IF(B20="+","Unit",IF(ISERROR(OFFSET('HARGA SATUAN'!$E$6,MATCH(C20,'HARGA SATUAN'!$C$7:$C$1492,0),0)),"",OFFSET('HARGA SATUAN'!$E$6,MATCH(C20,'HARGA SATUAN'!$C$7:$C$1492,0),0)))</f>
        <v>0</v>
      </c>
      <c r="F20" s="101" t="str">
        <f t="shared" ca="1" si="5"/>
        <v/>
      </c>
      <c r="G20" s="41">
        <f ca="1">IF(ISERROR(OFFSET('HARGA SATUAN'!$I$6,MATCH(C20,'HARGA SATUAN'!$C$7:$C$1492,0),0)),"",OFFSET('HARGA SATUAN'!$I$6,MATCH(C20,'HARGA SATUAN'!$C$7:$C$1492,0),0))</f>
        <v>0</v>
      </c>
      <c r="H20" s="42">
        <f t="shared" ca="1" si="1"/>
        <v>0</v>
      </c>
      <c r="I20" s="42">
        <f t="shared" ca="1" si="2"/>
        <v>0</v>
      </c>
      <c r="J20" s="42">
        <f t="shared" ca="1" si="3"/>
        <v>0</v>
      </c>
      <c r="K20" s="43">
        <f t="shared" ca="1" si="0"/>
        <v>0</v>
      </c>
      <c r="L20" s="46"/>
      <c r="Q20" s="36"/>
      <c r="R20" s="45"/>
      <c r="S20" s="45"/>
      <c r="T20" s="45"/>
    </row>
    <row r="21" spans="1:20" s="47" customFormat="1">
      <c r="A21" s="30">
        <v>6</v>
      </c>
      <c r="B21" s="100" t="str">
        <f t="shared" ca="1" si="6"/>
        <v/>
      </c>
      <c r="C21" s="109" t="str">
        <f t="shared" ca="1" si="4"/>
        <v/>
      </c>
      <c r="D21" s="101" t="str">
        <f ca="1">IF(ISERROR(OFFSET('HARGA SATUAN'!$D$6,MATCH(C21,'HARGA SATUAN'!$C$7:$C$1492,0),0)),"",OFFSET('HARGA SATUAN'!$D$6,MATCH(C21,'HARGA SATUAN'!$C$7:$C$1492,0),0))</f>
        <v/>
      </c>
      <c r="E21" s="101">
        <f ca="1">IF(B21="+","Unit",IF(ISERROR(OFFSET('HARGA SATUAN'!$E$6,MATCH(C21,'HARGA SATUAN'!$C$7:$C$1492,0),0)),"",OFFSET('HARGA SATUAN'!$E$6,MATCH(C21,'HARGA SATUAN'!$C$7:$C$1492,0),0)))</f>
        <v>0</v>
      </c>
      <c r="F21" s="101" t="str">
        <f t="shared" ca="1" si="5"/>
        <v/>
      </c>
      <c r="G21" s="41">
        <f ca="1">IF(ISERROR(OFFSET('HARGA SATUAN'!$I$6,MATCH(C21,'HARGA SATUAN'!$C$7:$C$1492,0),0)),"",OFFSET('HARGA SATUAN'!$I$6,MATCH(C21,'HARGA SATUAN'!$C$7:$C$1492,0),0))</f>
        <v>0</v>
      </c>
      <c r="H21" s="42">
        <f t="shared" ca="1" si="1"/>
        <v>0</v>
      </c>
      <c r="I21" s="42">
        <f t="shared" ca="1" si="2"/>
        <v>0</v>
      </c>
      <c r="J21" s="42">
        <f t="shared" ca="1" si="3"/>
        <v>0</v>
      </c>
      <c r="K21" s="43">
        <f t="shared" ca="1" si="0"/>
        <v>0</v>
      </c>
      <c r="L21" s="46"/>
      <c r="Q21" s="36"/>
      <c r="R21" s="45"/>
      <c r="S21" s="45"/>
      <c r="T21" s="45"/>
    </row>
    <row r="22" spans="1:20" s="47" customFormat="1">
      <c r="A22" s="30">
        <v>7</v>
      </c>
      <c r="B22" s="100" t="str">
        <f t="shared" ca="1" si="6"/>
        <v/>
      </c>
      <c r="C22" s="109" t="str">
        <f t="shared" ca="1" si="4"/>
        <v/>
      </c>
      <c r="D22" s="101" t="str">
        <f ca="1">IF(ISERROR(OFFSET('HARGA SATUAN'!$D$6,MATCH(C22,'HARGA SATUAN'!$C$7:$C$1492,0),0)),"",OFFSET('HARGA SATUAN'!$D$6,MATCH(C22,'HARGA SATUAN'!$C$7:$C$1492,0),0))</f>
        <v/>
      </c>
      <c r="E22" s="101">
        <f ca="1">IF(B22="+","Unit",IF(ISERROR(OFFSET('HARGA SATUAN'!$E$6,MATCH(C22,'HARGA SATUAN'!$C$7:$C$1492,0),0)),"",OFFSET('HARGA SATUAN'!$E$6,MATCH(C22,'HARGA SATUAN'!$C$7:$C$1492,0),0)))</f>
        <v>0</v>
      </c>
      <c r="F22" s="101" t="str">
        <f t="shared" ca="1" si="5"/>
        <v/>
      </c>
      <c r="G22" s="41">
        <f ca="1">IF(ISERROR(OFFSET('HARGA SATUAN'!$I$6,MATCH(C22,'HARGA SATUAN'!$C$7:$C$1492,0),0)),"",OFFSET('HARGA SATUAN'!$I$6,MATCH(C22,'HARGA SATUAN'!$C$7:$C$1492,0),0))</f>
        <v>0</v>
      </c>
      <c r="H22" s="42">
        <f t="shared" ca="1" si="1"/>
        <v>0</v>
      </c>
      <c r="I22" s="42">
        <f t="shared" ca="1" si="2"/>
        <v>0</v>
      </c>
      <c r="J22" s="42">
        <f t="shared" ca="1" si="3"/>
        <v>0</v>
      </c>
      <c r="K22" s="43">
        <f t="shared" ca="1" si="0"/>
        <v>0</v>
      </c>
      <c r="L22" s="46"/>
      <c r="Q22" s="36"/>
      <c r="R22" s="45"/>
      <c r="S22" s="45"/>
      <c r="T22" s="45"/>
    </row>
    <row r="23" spans="1:20" s="47" customFormat="1">
      <c r="A23" s="30">
        <v>8</v>
      </c>
      <c r="B23" s="100" t="str">
        <f t="shared" ca="1" si="6"/>
        <v/>
      </c>
      <c r="C23" s="109" t="str">
        <f t="shared" ca="1" si="4"/>
        <v/>
      </c>
      <c r="D23" s="101" t="str">
        <f ca="1">IF(ISERROR(OFFSET('HARGA SATUAN'!$D$6,MATCH(C23,'HARGA SATUAN'!$C$7:$C$1492,0),0)),"",OFFSET('HARGA SATUAN'!$D$6,MATCH(C23,'HARGA SATUAN'!$C$7:$C$1492,0),0))</f>
        <v/>
      </c>
      <c r="E23" s="101">
        <f ca="1">IF(B23="+","Unit",IF(ISERROR(OFFSET('HARGA SATUAN'!$E$6,MATCH(C23,'HARGA SATUAN'!$C$7:$C$1492,0),0)),"",OFFSET('HARGA SATUAN'!$E$6,MATCH(C23,'HARGA SATUAN'!$C$7:$C$1492,0),0)))</f>
        <v>0</v>
      </c>
      <c r="F23" s="101" t="str">
        <f t="shared" ca="1" si="5"/>
        <v/>
      </c>
      <c r="G23" s="41">
        <f ca="1">IF(ISERROR(OFFSET('HARGA SATUAN'!$I$6,MATCH(C23,'HARGA SATUAN'!$C$7:$C$1492,0),0)),"",OFFSET('HARGA SATUAN'!$I$6,MATCH(C23,'HARGA SATUAN'!$C$7:$C$1492,0),0))</f>
        <v>0</v>
      </c>
      <c r="H23" s="42">
        <f t="shared" ca="1" si="1"/>
        <v>0</v>
      </c>
      <c r="I23" s="42">
        <f t="shared" ca="1" si="2"/>
        <v>0</v>
      </c>
      <c r="J23" s="42">
        <f t="shared" ca="1" si="3"/>
        <v>0</v>
      </c>
      <c r="K23" s="43">
        <f t="shared" ca="1" si="0"/>
        <v>0</v>
      </c>
      <c r="L23" s="46"/>
      <c r="Q23" s="36"/>
      <c r="R23" s="45"/>
      <c r="S23" s="45"/>
      <c r="T23" s="45"/>
    </row>
    <row r="24" spans="1:20" s="47" customFormat="1">
      <c r="A24" s="30">
        <v>9</v>
      </c>
      <c r="B24" s="100" t="str">
        <f t="shared" ref="B24:B35" ca="1" si="7">IF(C24="","",A24)</f>
        <v/>
      </c>
      <c r="C24" s="109" t="str">
        <f t="shared" ca="1" si="4"/>
        <v/>
      </c>
      <c r="D24" s="101" t="str">
        <f ca="1">IF(ISERROR(OFFSET('HARGA SATUAN'!$D$6,MATCH(C24,'HARGA SATUAN'!$C$7:$C$1492,0),0)),"",OFFSET('HARGA SATUAN'!$D$6,MATCH(C24,'HARGA SATUAN'!$C$7:$C$1492,0),0))</f>
        <v/>
      </c>
      <c r="E24" s="101">
        <f ca="1">IF(B24="+","Unit",IF(ISERROR(OFFSET('HARGA SATUAN'!$E$6,MATCH(C24,'HARGA SATUAN'!$C$7:$C$1492,0),0)),"",OFFSET('HARGA SATUAN'!$E$6,MATCH(C24,'HARGA SATUAN'!$C$7:$C$1492,0),0)))</f>
        <v>0</v>
      </c>
      <c r="F24" s="101" t="str">
        <f t="shared" ca="1" si="5"/>
        <v/>
      </c>
      <c r="G24" s="41">
        <f ca="1">IF(ISERROR(OFFSET('HARGA SATUAN'!$I$6,MATCH(C24,'HARGA SATUAN'!$C$7:$C$1492,0),0)),"",OFFSET('HARGA SATUAN'!$I$6,MATCH(C24,'HARGA SATUAN'!$C$7:$C$1492,0),0))</f>
        <v>0</v>
      </c>
      <c r="H24" s="42">
        <f t="shared" ref="H24:H35" ca="1" si="8">IF(OR(D24="MDU",D24="MDU-KD"),G24*F24,0)</f>
        <v>0</v>
      </c>
      <c r="I24" s="42">
        <f t="shared" ref="I24:I35" ca="1" si="9">IF(D24="HDW",G24*F24,0)</f>
        <v>0</v>
      </c>
      <c r="J24" s="42">
        <f t="shared" ref="J24:J35" ca="1" si="10">IF(D24="JASA",G24*F24,0)</f>
        <v>0</v>
      </c>
      <c r="K24" s="43">
        <f t="shared" ref="K24:K35" ca="1" si="11">SUM(H24:J24)</f>
        <v>0</v>
      </c>
      <c r="L24" s="46"/>
      <c r="Q24" s="36"/>
      <c r="R24" s="45"/>
      <c r="S24" s="45"/>
      <c r="T24" s="45"/>
    </row>
    <row r="25" spans="1:20" s="47" customFormat="1">
      <c r="A25" s="30">
        <v>10</v>
      </c>
      <c r="B25" s="100" t="str">
        <f t="shared" ca="1" si="7"/>
        <v/>
      </c>
      <c r="C25" s="109" t="str">
        <f t="shared" ca="1" si="4"/>
        <v/>
      </c>
      <c r="D25" s="101" t="str">
        <f ca="1">IF(ISERROR(OFFSET('HARGA SATUAN'!$D$6,MATCH(C25,'HARGA SATUAN'!$C$7:$C$1492,0),0)),"",OFFSET('HARGA SATUAN'!$D$6,MATCH(C25,'HARGA SATUAN'!$C$7:$C$1492,0),0))</f>
        <v/>
      </c>
      <c r="E25" s="101">
        <f ca="1">IF(B25="+","Unit",IF(ISERROR(OFFSET('HARGA SATUAN'!$E$6,MATCH(C25,'HARGA SATUAN'!$C$7:$C$1492,0),0)),"",OFFSET('HARGA SATUAN'!$E$6,MATCH(C25,'HARGA SATUAN'!$C$7:$C$1492,0),0)))</f>
        <v>0</v>
      </c>
      <c r="F25" s="101" t="str">
        <f t="shared" ca="1" si="5"/>
        <v/>
      </c>
      <c r="G25" s="41">
        <f ca="1">IF(ISERROR(OFFSET('HARGA SATUAN'!$I$6,MATCH(C25,'HARGA SATUAN'!$C$7:$C$1492,0),0)),"",OFFSET('HARGA SATUAN'!$I$6,MATCH(C25,'HARGA SATUAN'!$C$7:$C$1492,0),0))</f>
        <v>0</v>
      </c>
      <c r="H25" s="42">
        <f t="shared" ca="1" si="8"/>
        <v>0</v>
      </c>
      <c r="I25" s="42">
        <f t="shared" ca="1" si="9"/>
        <v>0</v>
      </c>
      <c r="J25" s="42">
        <f t="shared" ca="1" si="10"/>
        <v>0</v>
      </c>
      <c r="K25" s="43">
        <f t="shared" ca="1" si="11"/>
        <v>0</v>
      </c>
      <c r="L25" s="46"/>
      <c r="Q25" s="36"/>
      <c r="R25" s="45"/>
      <c r="S25" s="45"/>
      <c r="T25" s="45"/>
    </row>
    <row r="26" spans="1:20" s="47" customFormat="1">
      <c r="A26" s="30">
        <v>11</v>
      </c>
      <c r="B26" s="100" t="str">
        <f t="shared" ca="1" si="7"/>
        <v/>
      </c>
      <c r="C26" s="109" t="str">
        <f t="shared" ca="1" si="4"/>
        <v/>
      </c>
      <c r="D26" s="101" t="str">
        <f ca="1">IF(ISERROR(OFFSET('HARGA SATUAN'!$D$6,MATCH(C26,'HARGA SATUAN'!$C$7:$C$1492,0),0)),"",OFFSET('HARGA SATUAN'!$D$6,MATCH(C26,'HARGA SATUAN'!$C$7:$C$1492,0),0))</f>
        <v/>
      </c>
      <c r="E26" s="101">
        <f ca="1">IF(B26="+","Unit",IF(ISERROR(OFFSET('HARGA SATUAN'!$E$6,MATCH(C26,'HARGA SATUAN'!$C$7:$C$1492,0),0)),"",OFFSET('HARGA SATUAN'!$E$6,MATCH(C26,'HARGA SATUAN'!$C$7:$C$1492,0),0)))</f>
        <v>0</v>
      </c>
      <c r="F26" s="101" t="str">
        <f t="shared" ca="1" si="5"/>
        <v/>
      </c>
      <c r="G26" s="41">
        <f ca="1">IF(ISERROR(OFFSET('HARGA SATUAN'!$I$6,MATCH(C26,'HARGA SATUAN'!$C$7:$C$1492,0),0)),"",OFFSET('HARGA SATUAN'!$I$6,MATCH(C26,'HARGA SATUAN'!$C$7:$C$1492,0),0))</f>
        <v>0</v>
      </c>
      <c r="H26" s="42">
        <f t="shared" ca="1" si="8"/>
        <v>0</v>
      </c>
      <c r="I26" s="42">
        <f t="shared" ca="1" si="9"/>
        <v>0</v>
      </c>
      <c r="J26" s="42">
        <f t="shared" ca="1" si="10"/>
        <v>0</v>
      </c>
      <c r="K26" s="43">
        <f t="shared" ca="1" si="11"/>
        <v>0</v>
      </c>
      <c r="L26" s="46"/>
      <c r="Q26" s="36"/>
      <c r="R26" s="45"/>
      <c r="S26" s="45"/>
      <c r="T26" s="45"/>
    </row>
    <row r="27" spans="1:20" s="47" customFormat="1">
      <c r="A27" s="30">
        <v>12</v>
      </c>
      <c r="B27" s="100" t="str">
        <f t="shared" ca="1" si="7"/>
        <v/>
      </c>
      <c r="C27" s="109" t="str">
        <f t="shared" ca="1" si="4"/>
        <v/>
      </c>
      <c r="D27" s="101" t="str">
        <f ca="1">IF(ISERROR(OFFSET('HARGA SATUAN'!$D$6,MATCH(C27,'HARGA SATUAN'!$C$7:$C$1492,0),0)),"",OFFSET('HARGA SATUAN'!$D$6,MATCH(C27,'HARGA SATUAN'!$C$7:$C$1492,0),0))</f>
        <v/>
      </c>
      <c r="E27" s="101">
        <f ca="1">IF(B27="+","Unit",IF(ISERROR(OFFSET('HARGA SATUAN'!$E$6,MATCH(C27,'HARGA SATUAN'!$C$7:$C$1492,0),0)),"",OFFSET('HARGA SATUAN'!$E$6,MATCH(C27,'HARGA SATUAN'!$C$7:$C$1492,0),0)))</f>
        <v>0</v>
      </c>
      <c r="F27" s="101" t="str">
        <f t="shared" ca="1" si="5"/>
        <v/>
      </c>
      <c r="G27" s="41">
        <f ca="1">IF(ISERROR(OFFSET('HARGA SATUAN'!$I$6,MATCH(C27,'HARGA SATUAN'!$C$7:$C$1492,0),0)),"",OFFSET('HARGA SATUAN'!$I$6,MATCH(C27,'HARGA SATUAN'!$C$7:$C$1492,0),0))</f>
        <v>0</v>
      </c>
      <c r="H27" s="42">
        <f t="shared" ca="1" si="8"/>
        <v>0</v>
      </c>
      <c r="I27" s="42">
        <f t="shared" ca="1" si="9"/>
        <v>0</v>
      </c>
      <c r="J27" s="42">
        <f t="shared" ca="1" si="10"/>
        <v>0</v>
      </c>
      <c r="K27" s="43">
        <f t="shared" ca="1" si="11"/>
        <v>0</v>
      </c>
      <c r="L27" s="46"/>
      <c r="Q27" s="36"/>
      <c r="R27" s="45"/>
      <c r="S27" s="45"/>
      <c r="T27" s="45"/>
    </row>
    <row r="28" spans="1:20" s="47" customFormat="1">
      <c r="A28" s="30">
        <v>13</v>
      </c>
      <c r="B28" s="100" t="str">
        <f t="shared" ca="1" si="7"/>
        <v/>
      </c>
      <c r="C28" s="109" t="str">
        <f t="shared" ca="1" si="4"/>
        <v/>
      </c>
      <c r="D28" s="101" t="str">
        <f ca="1">IF(ISERROR(OFFSET('HARGA SATUAN'!$D$6,MATCH(C28,'HARGA SATUAN'!$C$7:$C$1492,0),0)),"",OFFSET('HARGA SATUAN'!$D$6,MATCH(C28,'HARGA SATUAN'!$C$7:$C$1492,0),0))</f>
        <v/>
      </c>
      <c r="E28" s="101">
        <f ca="1">IF(B28="+","Unit",IF(ISERROR(OFFSET('HARGA SATUAN'!$E$6,MATCH(C28,'HARGA SATUAN'!$C$7:$C$1492,0),0)),"",OFFSET('HARGA SATUAN'!$E$6,MATCH(C28,'HARGA SATUAN'!$C$7:$C$1492,0),0)))</f>
        <v>0</v>
      </c>
      <c r="F28" s="101" t="str">
        <f t="shared" ca="1" si="5"/>
        <v/>
      </c>
      <c r="G28" s="41">
        <f ca="1">IF(ISERROR(OFFSET('HARGA SATUAN'!$I$6,MATCH(C28,'HARGA SATUAN'!$C$7:$C$1492,0),0)),"",OFFSET('HARGA SATUAN'!$I$6,MATCH(C28,'HARGA SATUAN'!$C$7:$C$1492,0),0))</f>
        <v>0</v>
      </c>
      <c r="H28" s="42">
        <f t="shared" ca="1" si="8"/>
        <v>0</v>
      </c>
      <c r="I28" s="42">
        <f t="shared" ca="1" si="9"/>
        <v>0</v>
      </c>
      <c r="J28" s="42">
        <f t="shared" ca="1" si="10"/>
        <v>0</v>
      </c>
      <c r="K28" s="43">
        <f t="shared" ca="1" si="11"/>
        <v>0</v>
      </c>
      <c r="L28" s="46"/>
      <c r="Q28" s="36"/>
      <c r="R28" s="45"/>
      <c r="S28" s="45"/>
      <c r="T28" s="45"/>
    </row>
    <row r="29" spans="1:20" s="47" customFormat="1">
      <c r="A29" s="30">
        <v>14</v>
      </c>
      <c r="B29" s="100" t="str">
        <f t="shared" ca="1" si="7"/>
        <v/>
      </c>
      <c r="C29" s="109" t="str">
        <f t="shared" ca="1" si="4"/>
        <v/>
      </c>
      <c r="D29" s="101" t="str">
        <f ca="1">IF(ISERROR(OFFSET('HARGA SATUAN'!$D$6,MATCH(C29,'HARGA SATUAN'!$C$7:$C$1492,0),0)),"",OFFSET('HARGA SATUAN'!$D$6,MATCH(C29,'HARGA SATUAN'!$C$7:$C$1492,0),0))</f>
        <v/>
      </c>
      <c r="E29" s="101">
        <f ca="1">IF(B29="+","Unit",IF(ISERROR(OFFSET('HARGA SATUAN'!$E$6,MATCH(C29,'HARGA SATUAN'!$C$7:$C$1492,0),0)),"",OFFSET('HARGA SATUAN'!$E$6,MATCH(C29,'HARGA SATUAN'!$C$7:$C$1492,0),0)))</f>
        <v>0</v>
      </c>
      <c r="F29" s="101" t="str">
        <f t="shared" ca="1" si="5"/>
        <v/>
      </c>
      <c r="G29" s="41">
        <f ca="1">IF(ISERROR(OFFSET('HARGA SATUAN'!$I$6,MATCH(C29,'HARGA SATUAN'!$C$7:$C$1492,0),0)),"",OFFSET('HARGA SATUAN'!$I$6,MATCH(C29,'HARGA SATUAN'!$C$7:$C$1492,0),0))</f>
        <v>0</v>
      </c>
      <c r="H29" s="42">
        <f t="shared" ca="1" si="8"/>
        <v>0</v>
      </c>
      <c r="I29" s="42">
        <f t="shared" ca="1" si="9"/>
        <v>0</v>
      </c>
      <c r="J29" s="42">
        <f t="shared" ca="1" si="10"/>
        <v>0</v>
      </c>
      <c r="K29" s="43">
        <f t="shared" ca="1" si="11"/>
        <v>0</v>
      </c>
      <c r="L29" s="46"/>
      <c r="Q29" s="36"/>
      <c r="R29" s="45"/>
      <c r="S29" s="45"/>
      <c r="T29" s="45"/>
    </row>
    <row r="30" spans="1:20" s="47" customFormat="1">
      <c r="A30" s="30">
        <v>15</v>
      </c>
      <c r="B30" s="100" t="str">
        <f t="shared" ca="1" si="7"/>
        <v/>
      </c>
      <c r="C30" s="109" t="str">
        <f t="shared" ca="1" si="4"/>
        <v/>
      </c>
      <c r="D30" s="101" t="str">
        <f ca="1">IF(ISERROR(OFFSET('HARGA SATUAN'!$D$6,MATCH(C30,'HARGA SATUAN'!$C$7:$C$1492,0),0)),"",OFFSET('HARGA SATUAN'!$D$6,MATCH(C30,'HARGA SATUAN'!$C$7:$C$1492,0),0))</f>
        <v/>
      </c>
      <c r="E30" s="101">
        <f ca="1">IF(B30="+","Unit",IF(ISERROR(OFFSET('HARGA SATUAN'!$E$6,MATCH(C30,'HARGA SATUAN'!$C$7:$C$1492,0),0)),"",OFFSET('HARGA SATUAN'!$E$6,MATCH(C30,'HARGA SATUAN'!$C$7:$C$1492,0),0)))</f>
        <v>0</v>
      </c>
      <c r="F30" s="101" t="str">
        <f t="shared" ca="1" si="5"/>
        <v/>
      </c>
      <c r="G30" s="41">
        <f ca="1">IF(ISERROR(OFFSET('HARGA SATUAN'!$I$6,MATCH(C30,'HARGA SATUAN'!$C$7:$C$1492,0),0)),"",OFFSET('HARGA SATUAN'!$I$6,MATCH(C30,'HARGA SATUAN'!$C$7:$C$1492,0),0))</f>
        <v>0</v>
      </c>
      <c r="H30" s="42">
        <f t="shared" ca="1" si="8"/>
        <v>0</v>
      </c>
      <c r="I30" s="42">
        <f t="shared" ca="1" si="9"/>
        <v>0</v>
      </c>
      <c r="J30" s="42">
        <f t="shared" ca="1" si="10"/>
        <v>0</v>
      </c>
      <c r="K30" s="43">
        <f t="shared" ca="1" si="11"/>
        <v>0</v>
      </c>
      <c r="L30" s="46"/>
      <c r="Q30" s="36"/>
      <c r="R30" s="45"/>
      <c r="S30" s="45"/>
      <c r="T30" s="45"/>
    </row>
    <row r="31" spans="1:20" s="47" customFormat="1">
      <c r="A31" s="30">
        <v>16</v>
      </c>
      <c r="B31" s="100" t="str">
        <f t="shared" ca="1" si="7"/>
        <v/>
      </c>
      <c r="C31" s="109" t="str">
        <f t="shared" ca="1" si="4"/>
        <v/>
      </c>
      <c r="D31" s="101" t="str">
        <f ca="1">IF(ISERROR(OFFSET('HARGA SATUAN'!$D$6,MATCH(C31,'HARGA SATUAN'!$C$7:$C$1492,0),0)),"",OFFSET('HARGA SATUAN'!$D$6,MATCH(C31,'HARGA SATUAN'!$C$7:$C$1492,0),0))</f>
        <v/>
      </c>
      <c r="E31" s="101">
        <f ca="1">IF(B31="+","Unit",IF(ISERROR(OFFSET('HARGA SATUAN'!$E$6,MATCH(C31,'HARGA SATUAN'!$C$7:$C$1492,0),0)),"",OFFSET('HARGA SATUAN'!$E$6,MATCH(C31,'HARGA SATUAN'!$C$7:$C$1492,0),0)))</f>
        <v>0</v>
      </c>
      <c r="F31" s="101" t="str">
        <f t="shared" ca="1" si="5"/>
        <v/>
      </c>
      <c r="G31" s="41">
        <f ca="1">IF(ISERROR(OFFSET('HARGA SATUAN'!$I$6,MATCH(C31,'HARGA SATUAN'!$C$7:$C$1492,0),0)),"",OFFSET('HARGA SATUAN'!$I$6,MATCH(C31,'HARGA SATUAN'!$C$7:$C$1492,0),0))</f>
        <v>0</v>
      </c>
      <c r="H31" s="42">
        <f t="shared" ca="1" si="8"/>
        <v>0</v>
      </c>
      <c r="I31" s="42">
        <f t="shared" ca="1" si="9"/>
        <v>0</v>
      </c>
      <c r="J31" s="42">
        <f t="shared" ca="1" si="10"/>
        <v>0</v>
      </c>
      <c r="K31" s="43">
        <f t="shared" ca="1" si="11"/>
        <v>0</v>
      </c>
      <c r="L31" s="46"/>
      <c r="Q31" s="36"/>
      <c r="R31" s="45"/>
      <c r="S31" s="45"/>
      <c r="T31" s="45"/>
    </row>
    <row r="32" spans="1:20" s="47" customFormat="1">
      <c r="A32" s="30">
        <v>17</v>
      </c>
      <c r="B32" s="100" t="str">
        <f t="shared" ca="1" si="7"/>
        <v/>
      </c>
      <c r="C32" s="109" t="str">
        <f t="shared" ca="1" si="4"/>
        <v/>
      </c>
      <c r="D32" s="101" t="str">
        <f ca="1">IF(ISERROR(OFFSET('HARGA SATUAN'!$D$6,MATCH(C32,'HARGA SATUAN'!$C$7:$C$1492,0),0)),"",OFFSET('HARGA SATUAN'!$D$6,MATCH(C32,'HARGA SATUAN'!$C$7:$C$1492,0),0))</f>
        <v/>
      </c>
      <c r="E32" s="101">
        <f ca="1">IF(B32="+","Unit",IF(ISERROR(OFFSET('HARGA SATUAN'!$E$6,MATCH(C32,'HARGA SATUAN'!$C$7:$C$1492,0),0)),"",OFFSET('HARGA SATUAN'!$E$6,MATCH(C32,'HARGA SATUAN'!$C$7:$C$1492,0),0)))</f>
        <v>0</v>
      </c>
      <c r="F32" s="101" t="str">
        <f t="shared" ca="1" si="5"/>
        <v/>
      </c>
      <c r="G32" s="41">
        <f ca="1">IF(ISERROR(OFFSET('HARGA SATUAN'!$I$6,MATCH(C32,'HARGA SATUAN'!$C$7:$C$1492,0),0)),"",OFFSET('HARGA SATUAN'!$I$6,MATCH(C32,'HARGA SATUAN'!$C$7:$C$1492,0),0))</f>
        <v>0</v>
      </c>
      <c r="H32" s="42">
        <f t="shared" ca="1" si="8"/>
        <v>0</v>
      </c>
      <c r="I32" s="42">
        <f t="shared" ca="1" si="9"/>
        <v>0</v>
      </c>
      <c r="J32" s="42">
        <f t="shared" ca="1" si="10"/>
        <v>0</v>
      </c>
      <c r="K32" s="43">
        <f t="shared" ca="1" si="11"/>
        <v>0</v>
      </c>
      <c r="L32" s="46"/>
      <c r="Q32" s="36"/>
      <c r="R32" s="45"/>
      <c r="S32" s="45"/>
      <c r="T32" s="45"/>
    </row>
    <row r="33" spans="1:20" s="47" customFormat="1">
      <c r="A33" s="30">
        <v>18</v>
      </c>
      <c r="B33" s="100" t="str">
        <f t="shared" ca="1" si="7"/>
        <v/>
      </c>
      <c r="C33" s="109" t="str">
        <f t="shared" ca="1" si="4"/>
        <v/>
      </c>
      <c r="D33" s="101" t="str">
        <f ca="1">IF(ISERROR(OFFSET('HARGA SATUAN'!$D$6,MATCH(C33,'HARGA SATUAN'!$C$7:$C$1492,0),0)),"",OFFSET('HARGA SATUAN'!$D$6,MATCH(C33,'HARGA SATUAN'!$C$7:$C$1492,0),0))</f>
        <v/>
      </c>
      <c r="E33" s="101">
        <f ca="1">IF(B33="+","Unit",IF(ISERROR(OFFSET('HARGA SATUAN'!$E$6,MATCH(C33,'HARGA SATUAN'!$C$7:$C$1492,0),0)),"",OFFSET('HARGA SATUAN'!$E$6,MATCH(C33,'HARGA SATUAN'!$C$7:$C$1492,0),0)))</f>
        <v>0</v>
      </c>
      <c r="F33" s="101" t="str">
        <f t="shared" ca="1" si="5"/>
        <v/>
      </c>
      <c r="G33" s="41">
        <f ca="1">IF(ISERROR(OFFSET('HARGA SATUAN'!$I$6,MATCH(C33,'HARGA SATUAN'!$C$7:$C$1492,0),0)),"",OFFSET('HARGA SATUAN'!$I$6,MATCH(C33,'HARGA SATUAN'!$C$7:$C$1492,0),0))</f>
        <v>0</v>
      </c>
      <c r="H33" s="42">
        <f t="shared" ca="1" si="8"/>
        <v>0</v>
      </c>
      <c r="I33" s="42">
        <f t="shared" ca="1" si="9"/>
        <v>0</v>
      </c>
      <c r="J33" s="42">
        <f t="shared" ca="1" si="10"/>
        <v>0</v>
      </c>
      <c r="K33" s="43">
        <f t="shared" ca="1" si="11"/>
        <v>0</v>
      </c>
      <c r="L33" s="46"/>
      <c r="Q33" s="36"/>
      <c r="R33" s="45"/>
      <c r="S33" s="45"/>
      <c r="T33" s="45"/>
    </row>
    <row r="34" spans="1:20" s="47" customFormat="1">
      <c r="A34" s="30">
        <v>19</v>
      </c>
      <c r="B34" s="100" t="str">
        <f t="shared" ca="1" si="7"/>
        <v/>
      </c>
      <c r="C34" s="109" t="str">
        <f t="shared" ca="1" si="4"/>
        <v/>
      </c>
      <c r="D34" s="101" t="str">
        <f ca="1">IF(ISERROR(OFFSET('HARGA SATUAN'!$D$6,MATCH(C34,'HARGA SATUAN'!$C$7:$C$1492,0),0)),"",OFFSET('HARGA SATUAN'!$D$6,MATCH(C34,'HARGA SATUAN'!$C$7:$C$1492,0),0))</f>
        <v/>
      </c>
      <c r="E34" s="101">
        <f ca="1">IF(B34="+","Unit",IF(ISERROR(OFFSET('HARGA SATUAN'!$E$6,MATCH(C34,'HARGA SATUAN'!$C$7:$C$1492,0),0)),"",OFFSET('HARGA SATUAN'!$E$6,MATCH(C34,'HARGA SATUAN'!$C$7:$C$1492,0),0)))</f>
        <v>0</v>
      </c>
      <c r="F34" s="101" t="str">
        <f t="shared" ca="1" si="5"/>
        <v/>
      </c>
      <c r="G34" s="41">
        <f ca="1">IF(ISERROR(OFFSET('HARGA SATUAN'!$I$6,MATCH(C34,'HARGA SATUAN'!$C$7:$C$1492,0),0)),"",OFFSET('HARGA SATUAN'!$I$6,MATCH(C34,'HARGA SATUAN'!$C$7:$C$1492,0),0))</f>
        <v>0</v>
      </c>
      <c r="H34" s="42">
        <f t="shared" ca="1" si="8"/>
        <v>0</v>
      </c>
      <c r="I34" s="42">
        <f t="shared" ca="1" si="9"/>
        <v>0</v>
      </c>
      <c r="J34" s="42">
        <f t="shared" ca="1" si="10"/>
        <v>0</v>
      </c>
      <c r="K34" s="43">
        <f t="shared" ca="1" si="11"/>
        <v>0</v>
      </c>
      <c r="L34" s="46"/>
      <c r="Q34" s="36"/>
      <c r="R34" s="45"/>
      <c r="S34" s="45"/>
      <c r="T34" s="45"/>
    </row>
    <row r="35" spans="1:20" s="47" customFormat="1">
      <c r="A35" s="30">
        <v>20</v>
      </c>
      <c r="B35" s="100" t="str">
        <f t="shared" ca="1" si="7"/>
        <v/>
      </c>
      <c r="C35" s="109" t="str">
        <f t="shared" ca="1" si="4"/>
        <v/>
      </c>
      <c r="D35" s="101" t="str">
        <f ca="1">IF(ISERROR(OFFSET('HARGA SATUAN'!$D$6,MATCH(C35,'HARGA SATUAN'!$C$7:$C$1492,0),0)),"",OFFSET('HARGA SATUAN'!$D$6,MATCH(C35,'HARGA SATUAN'!$C$7:$C$1492,0),0))</f>
        <v/>
      </c>
      <c r="E35" s="101">
        <f ca="1">IF(B35="+","Unit",IF(ISERROR(OFFSET('HARGA SATUAN'!$E$6,MATCH(C35,'HARGA SATUAN'!$C$7:$C$1492,0),0)),"",OFFSET('HARGA SATUAN'!$E$6,MATCH(C35,'HARGA SATUAN'!$C$7:$C$1492,0),0)))</f>
        <v>0</v>
      </c>
      <c r="F35" s="101" t="str">
        <f t="shared" ca="1" si="5"/>
        <v/>
      </c>
      <c r="G35" s="41">
        <f ca="1">IF(ISERROR(OFFSET('HARGA SATUAN'!$I$6,MATCH(C35,'HARGA SATUAN'!$C$7:$C$1492,0),0)),"",OFFSET('HARGA SATUAN'!$I$6,MATCH(C35,'HARGA SATUAN'!$C$7:$C$1492,0),0))</f>
        <v>0</v>
      </c>
      <c r="H35" s="42">
        <f t="shared" ca="1" si="8"/>
        <v>0</v>
      </c>
      <c r="I35" s="42">
        <f t="shared" ca="1" si="9"/>
        <v>0</v>
      </c>
      <c r="J35" s="42">
        <f t="shared" ca="1" si="10"/>
        <v>0</v>
      </c>
      <c r="K35" s="43">
        <f t="shared" ca="1" si="11"/>
        <v>0</v>
      </c>
      <c r="L35" s="46"/>
      <c r="Q35" s="36"/>
      <c r="R35" s="45"/>
      <c r="S35" s="45"/>
      <c r="T35" s="45"/>
    </row>
    <row r="36" spans="1:20" s="47" customFormat="1">
      <c r="A36" s="30"/>
      <c r="B36" s="102"/>
      <c r="C36" s="103"/>
      <c r="D36" s="101" t="str">
        <f ca="1">IF(ISERROR(OFFSET('HARGA SATUAN'!$D$6,MATCH(C36,'HARGA SATUAN'!$C$7:$C$1492,0),0)),"",OFFSET('HARGA SATUAN'!$D$6,MATCH(C36,'HARGA SATUAN'!$C$7:$C$1492,0),0))</f>
        <v/>
      </c>
      <c r="E36" s="101" t="str">
        <f ca="1">IF(B36="+","Unit",IF(ISERROR(OFFSET('HARGA SATUAN'!$E$6,MATCH(C36,'HARGA SATUAN'!$C$7:$C$1492,0),0)),"",OFFSET('HARGA SATUAN'!$E$6,MATCH(C36,'HARGA SATUAN'!$C$7:$C$1492,0),0)))</f>
        <v/>
      </c>
      <c r="F36" s="101">
        <f t="shared" ca="1" si="5"/>
        <v>0</v>
      </c>
      <c r="G36" s="41" t="str">
        <f ca="1">IF(ISERROR(OFFSET('HARGA SATUAN'!$I$6,MATCH(C36,'HARGA SATUAN'!$C$7:$C$1492,0),0)),"",OFFSET('HARGA SATUAN'!$I$6,MATCH(C36,'HARGA SATUAN'!$C$7:$C$1492,0),0))</f>
        <v/>
      </c>
      <c r="H36" s="42">
        <f ca="1">IF(OR(D36="MDU",D36="MDU-KD"),G36*F36,0)</f>
        <v>0</v>
      </c>
      <c r="I36" s="42">
        <f ca="1">IF(D36="HDW",G36*F36,0)</f>
        <v>0</v>
      </c>
      <c r="J36" s="42">
        <f ca="1">IF(D36="JASA",G36*F36,0)</f>
        <v>0</v>
      </c>
      <c r="K36" s="43">
        <f ca="1">SUM(H36:J36)</f>
        <v>0</v>
      </c>
      <c r="L36" s="46"/>
      <c r="Q36" s="36"/>
      <c r="R36" s="45"/>
      <c r="S36" s="45"/>
      <c r="T36" s="45"/>
    </row>
    <row r="37" spans="1:20" s="47" customFormat="1" ht="9" customHeight="1" thickBot="1">
      <c r="A37" s="30"/>
      <c r="B37" s="48"/>
      <c r="C37" s="49"/>
      <c r="D37" s="50"/>
      <c r="E37" s="51"/>
      <c r="F37" s="51"/>
      <c r="G37" s="51"/>
      <c r="H37" s="52"/>
      <c r="I37" s="52"/>
      <c r="J37" s="52"/>
      <c r="K37" s="53"/>
      <c r="L37" s="44"/>
    </row>
    <row r="38" spans="1:20" s="36" customFormat="1">
      <c r="A38" s="30"/>
      <c r="B38" s="54"/>
      <c r="C38" s="557" t="s">
        <v>1008</v>
      </c>
      <c r="D38" s="557"/>
      <c r="E38" s="557"/>
      <c r="F38" s="557"/>
      <c r="G38" s="77" t="s">
        <v>9</v>
      </c>
      <c r="H38" s="55">
        <f ca="1">SUM(H14:H37)</f>
        <v>0</v>
      </c>
      <c r="I38" s="55">
        <f ca="1">SUM(I14:I37)</f>
        <v>6074400</v>
      </c>
      <c r="J38" s="55">
        <f ca="1">SUM(J14:J37)</f>
        <v>0</v>
      </c>
      <c r="K38" s="55">
        <f ca="1">SUM(K14:K37)</f>
        <v>6074400</v>
      </c>
      <c r="L38" s="44"/>
      <c r="R38" s="99"/>
      <c r="S38" s="99"/>
      <c r="T38" s="99"/>
    </row>
    <row r="39" spans="1:20" s="36" customFormat="1">
      <c r="A39" s="30"/>
      <c r="B39" s="56"/>
      <c r="C39" s="558" t="s">
        <v>462</v>
      </c>
      <c r="D39" s="558"/>
      <c r="E39" s="558"/>
      <c r="F39" s="558"/>
      <c r="G39" s="59" t="s">
        <v>9</v>
      </c>
      <c r="H39" s="60">
        <f ca="1">H38*0.1</f>
        <v>0</v>
      </c>
      <c r="I39" s="60">
        <f ca="1">I38*0.1</f>
        <v>607440</v>
      </c>
      <c r="J39" s="60">
        <f ca="1">J38*0.1</f>
        <v>0</v>
      </c>
      <c r="K39" s="60">
        <f ca="1">K38*0.1</f>
        <v>607440</v>
      </c>
      <c r="L39" s="44"/>
      <c r="N39" s="57"/>
      <c r="R39" s="58"/>
      <c r="S39" s="58"/>
      <c r="T39" s="58"/>
    </row>
    <row r="40" spans="1:20" s="36" customFormat="1" ht="15.75" thickBot="1">
      <c r="A40" s="30"/>
      <c r="B40" s="56"/>
      <c r="C40" s="549" t="s">
        <v>463</v>
      </c>
      <c r="D40" s="549"/>
      <c r="E40" s="549"/>
      <c r="F40" s="549"/>
      <c r="G40" s="61" t="s">
        <v>9</v>
      </c>
      <c r="H40" s="78">
        <f ca="1">SUM(H38:H39)</f>
        <v>0</v>
      </c>
      <c r="I40" s="78">
        <f ca="1">SUM(I38:I39)</f>
        <v>6681840</v>
      </c>
      <c r="J40" s="61">
        <f ca="1">SUM(J38:J39)</f>
        <v>0</v>
      </c>
      <c r="K40" s="61">
        <f ca="1">SUM(K38:K39)</f>
        <v>6681840</v>
      </c>
      <c r="L40" s="44"/>
      <c r="R40" s="99"/>
      <c r="S40" s="99"/>
      <c r="T40" s="99"/>
    </row>
    <row r="41" spans="1:20" s="36" customFormat="1">
      <c r="A41" s="30"/>
      <c r="B41" s="550" t="e">
        <f ca="1">"Terbilang : ( "&amp;L42&amp;" Rupiah )"</f>
        <v>#NAME?</v>
      </c>
      <c r="C41" s="551"/>
      <c r="D41" s="551"/>
      <c r="E41" s="551"/>
      <c r="F41" s="551"/>
      <c r="G41" s="551"/>
      <c r="H41" s="551"/>
      <c r="I41" s="551"/>
      <c r="J41" s="551"/>
      <c r="K41" s="552"/>
      <c r="L41" s="44"/>
      <c r="R41" s="58"/>
      <c r="S41" s="58"/>
      <c r="T41" s="58"/>
    </row>
    <row r="42" spans="1:20" s="36" customFormat="1">
      <c r="A42" s="30"/>
      <c r="B42" s="553"/>
      <c r="C42" s="554"/>
      <c r="D42" s="554"/>
      <c r="E42" s="554"/>
      <c r="F42" s="554"/>
      <c r="G42" s="554"/>
      <c r="H42" s="554"/>
      <c r="I42" s="554"/>
      <c r="J42" s="554"/>
      <c r="K42" s="555"/>
      <c r="L42" s="62" t="e">
        <f ca="1">PROPER([91]!terbilang(K40))</f>
        <v>#NAME?</v>
      </c>
    </row>
    <row r="43" spans="1:20" s="36" customFormat="1" ht="15.75" thickBot="1">
      <c r="A43" s="30"/>
      <c r="B43" s="90" t="str">
        <f>"Harga yang dipakai adalah "&amp;'HARGA SATUAN'!I5&amp;""</f>
        <v>Harga yang dipakai adalah RAB HSS 2023</v>
      </c>
      <c r="C43" s="63"/>
      <c r="D43" s="32"/>
      <c r="E43" s="32"/>
      <c r="F43" s="32"/>
      <c r="G43" s="64"/>
      <c r="H43" s="64"/>
      <c r="I43" s="64"/>
      <c r="J43" s="64"/>
      <c r="K43" s="65"/>
      <c r="L43" s="44"/>
    </row>
    <row r="44" spans="1:20" s="36" customFormat="1">
      <c r="A44" s="30"/>
      <c r="B44" s="66"/>
      <c r="C44" s="67"/>
      <c r="D44" s="68"/>
      <c r="E44" s="69"/>
      <c r="F44" s="69"/>
      <c r="G44" s="69"/>
      <c r="H44" s="45"/>
      <c r="I44" s="45"/>
      <c r="J44" s="70"/>
      <c r="K44" s="70"/>
      <c r="L44" s="44"/>
    </row>
    <row r="45" spans="1:20" s="36" customFormat="1">
      <c r="A45" s="30"/>
      <c r="B45" s="66"/>
      <c r="C45" s="67"/>
      <c r="D45" s="68"/>
      <c r="E45" s="69"/>
      <c r="F45" s="69"/>
      <c r="G45" s="69"/>
      <c r="H45" s="544"/>
      <c r="I45" s="544"/>
      <c r="J45" s="545"/>
      <c r="K45" s="545"/>
      <c r="L45" s="44"/>
    </row>
    <row r="46" spans="1:20" s="36" customFormat="1">
      <c r="A46" s="30"/>
      <c r="B46" s="66"/>
      <c r="C46" s="66"/>
      <c r="D46" s="68"/>
      <c r="E46" s="69"/>
      <c r="F46" s="69"/>
      <c r="G46" s="69"/>
      <c r="H46" s="544"/>
      <c r="I46" s="544"/>
      <c r="J46" s="545"/>
      <c r="K46" s="545"/>
      <c r="L46" s="44"/>
    </row>
    <row r="47" spans="1:20" s="36" customFormat="1">
      <c r="A47" s="30"/>
      <c r="B47" s="66"/>
      <c r="C47" s="66"/>
      <c r="D47" s="68"/>
      <c r="E47" s="69"/>
      <c r="F47" s="69"/>
      <c r="G47" s="69"/>
      <c r="H47" s="544"/>
      <c r="I47" s="544"/>
      <c r="J47" s="545"/>
      <c r="K47" s="545"/>
      <c r="L47" s="44"/>
    </row>
    <row r="48" spans="1:20" s="36" customFormat="1">
      <c r="A48" s="30"/>
      <c r="B48" s="66"/>
      <c r="C48" s="66"/>
      <c r="D48" s="68"/>
      <c r="E48" s="69"/>
      <c r="F48" s="69"/>
      <c r="G48" s="69"/>
      <c r="H48" s="71"/>
      <c r="I48" s="71"/>
      <c r="J48" s="71"/>
      <c r="K48" s="71"/>
      <c r="L48" s="44"/>
    </row>
    <row r="49" spans="1:12" s="36" customFormat="1">
      <c r="A49" s="30"/>
      <c r="B49" s="66"/>
      <c r="C49" s="66"/>
      <c r="D49" s="68"/>
      <c r="E49" s="69"/>
      <c r="F49" s="69"/>
      <c r="G49" s="69"/>
      <c r="H49" s="71"/>
      <c r="I49" s="71"/>
      <c r="J49" s="71"/>
      <c r="K49" s="71"/>
      <c r="L49" s="44"/>
    </row>
    <row r="50" spans="1:12" s="36" customFormat="1">
      <c r="A50" s="30"/>
      <c r="B50" s="66"/>
      <c r="C50" s="66"/>
      <c r="D50" s="68"/>
      <c r="E50" s="69"/>
      <c r="F50" s="69"/>
      <c r="G50" s="69"/>
      <c r="H50" s="71"/>
      <c r="I50" s="71"/>
      <c r="J50" s="71"/>
      <c r="K50" s="71"/>
      <c r="L50" s="44"/>
    </row>
    <row r="51" spans="1:12" s="36" customFormat="1">
      <c r="A51" s="30"/>
      <c r="B51" s="66"/>
      <c r="C51" s="66"/>
      <c r="D51" s="68"/>
      <c r="E51" s="69"/>
      <c r="F51" s="69"/>
      <c r="G51" s="69"/>
      <c r="H51" s="71"/>
      <c r="I51" s="71"/>
      <c r="J51" s="71"/>
      <c r="K51" s="71"/>
      <c r="L51" s="44"/>
    </row>
    <row r="52" spans="1:12" s="36" customFormat="1">
      <c r="A52" s="30"/>
      <c r="B52" s="24"/>
      <c r="C52" s="24"/>
      <c r="D52" s="72"/>
      <c r="E52" s="26"/>
      <c r="F52" s="26"/>
      <c r="G52" s="26"/>
      <c r="H52" s="544"/>
      <c r="I52" s="544"/>
      <c r="J52" s="545"/>
      <c r="K52" s="545"/>
      <c r="L52" s="44"/>
    </row>
    <row r="53" spans="1:12">
      <c r="A53" s="73"/>
      <c r="C53" s="24"/>
      <c r="E53" s="24"/>
      <c r="F53" s="24"/>
      <c r="G53" s="24"/>
    </row>
    <row r="54" spans="1:12">
      <c r="A54" s="73"/>
      <c r="E54" s="24"/>
      <c r="F54" s="24"/>
      <c r="G54" s="24"/>
      <c r="H54" s="149"/>
      <c r="I54" s="149"/>
      <c r="J54" s="150"/>
      <c r="K54" s="150"/>
      <c r="L54" s="147"/>
    </row>
    <row r="55" spans="1:12" hidden="1">
      <c r="A55" s="73"/>
      <c r="E55" s="24"/>
      <c r="F55" s="24"/>
      <c r="G55" s="24"/>
      <c r="H55" s="149"/>
      <c r="I55" s="149"/>
      <c r="J55" s="150"/>
      <c r="K55" s="150"/>
      <c r="L55" s="147"/>
    </row>
    <row r="56" spans="1:12" hidden="1">
      <c r="A56" s="73"/>
      <c r="B56" s="152" t="s">
        <v>0</v>
      </c>
      <c r="C56" s="153" t="s">
        <v>1138</v>
      </c>
      <c r="E56" s="24"/>
      <c r="F56" s="24"/>
      <c r="G56" s="24"/>
      <c r="H56" s="149"/>
      <c r="I56" s="149"/>
      <c r="J56" s="150"/>
      <c r="K56" s="150"/>
      <c r="L56" s="147"/>
    </row>
    <row r="57" spans="1:12" hidden="1">
      <c r="A57" s="73"/>
      <c r="B57" s="24">
        <v>1</v>
      </c>
      <c r="C57" s="72" t="str">
        <f ca="1">IF(ISERROR(OFFSET('HARGA SATUAN'!$C$6,MATCH('REKAP TIANG'!B57,'HARGA SATUAN'!$P$7:$P$1455,0),0)),"",OFFSET('HARGA SATUAN'!$C$6,MATCH('REKAP TIANG'!B57,'HARGA SATUAN'!$P$7:$P$1455,0),0))</f>
        <v>Tiang Beton 9M-200 daN+E</v>
      </c>
      <c r="D57" s="72">
        <f ca="1">SUMIFS(RAB!$F$14:$F$160,RAB!$C$14:$C$160,'REKAP TIANG'!C57)</f>
        <v>0</v>
      </c>
      <c r="E57" s="24">
        <f t="shared" ref="E57:E64" ca="1" si="12">IF(D57=0,0,1)</f>
        <v>0</v>
      </c>
      <c r="F57" s="24">
        <f ca="1">IF(D57=0,0,SUM($E$56:E57))</f>
        <v>0</v>
      </c>
      <c r="G57" s="24"/>
      <c r="H57" s="149"/>
      <c r="I57" s="149"/>
      <c r="J57" s="150"/>
      <c r="K57" s="150"/>
      <c r="L57" s="147"/>
    </row>
    <row r="58" spans="1:12" hidden="1">
      <c r="A58" s="73"/>
      <c r="B58" s="24">
        <v>2</v>
      </c>
      <c r="C58" s="72" t="str">
        <f ca="1">IF(ISERROR(OFFSET('HARGA SATUAN'!$C$6,MATCH('REKAP TIANG'!B58,'HARGA SATUAN'!$P$7:$P$1455,0),0)),"",OFFSET('HARGA SATUAN'!$C$6,MATCH('REKAP TIANG'!B58,'HARGA SATUAN'!$P$7:$P$1455,0),0))</f>
        <v>Tiang Beton 11M-200 daN+E</v>
      </c>
      <c r="D58" s="72">
        <f ca="1">SUMIFS(RAB!$F$14:$F$160,RAB!$C$14:$C$160,'REKAP TIANG'!C58)</f>
        <v>0</v>
      </c>
      <c r="E58" s="24">
        <f t="shared" ca="1" si="12"/>
        <v>0</v>
      </c>
      <c r="F58" s="24">
        <f ca="1">IF(D58=0,0,SUM($E$56:E58))</f>
        <v>0</v>
      </c>
      <c r="G58" s="24"/>
      <c r="H58" s="149"/>
      <c r="I58" s="149"/>
      <c r="J58" s="150"/>
      <c r="K58" s="150"/>
      <c r="L58" s="147"/>
    </row>
    <row r="59" spans="1:12" hidden="1">
      <c r="A59" s="73"/>
      <c r="B59" s="24">
        <v>3</v>
      </c>
      <c r="C59" s="72" t="str">
        <f ca="1">IF(ISERROR(OFFSET('HARGA SATUAN'!$C$6,MATCH('REKAP TIANG'!B59,'HARGA SATUAN'!$P$7:$P$1455,0),0)),"",OFFSET('HARGA SATUAN'!$C$6,MATCH('REKAP TIANG'!B59,'HARGA SATUAN'!$P$7:$P$1455,0),0))</f>
        <v>Tiang Beton 12M-200 daN+E</v>
      </c>
      <c r="D59" s="72">
        <f ca="1">SUMIFS(RAB!$F$14:$F$160,RAB!$C$14:$C$160,'REKAP TIANG'!C59)</f>
        <v>0</v>
      </c>
      <c r="E59" s="24">
        <f t="shared" ca="1" si="12"/>
        <v>0</v>
      </c>
      <c r="F59" s="24">
        <f ca="1">IF(D59=0,0,SUM($E$56:E59))</f>
        <v>0</v>
      </c>
      <c r="G59" s="24"/>
      <c r="H59" s="149"/>
      <c r="I59" s="149"/>
      <c r="J59" s="150"/>
      <c r="K59" s="150"/>
      <c r="L59" s="147"/>
    </row>
    <row r="60" spans="1:12" hidden="1">
      <c r="A60" s="73"/>
      <c r="B60" s="24">
        <v>4</v>
      </c>
      <c r="C60" s="72" t="str">
        <f ca="1">IF(ISERROR(OFFSET('HARGA SATUAN'!$C$6,MATCH('REKAP TIANG'!B60,'HARGA SATUAN'!$P$7:$P$1455,0),0)),"",OFFSET('HARGA SATUAN'!$C$6,MATCH('REKAP TIANG'!B60,'HARGA SATUAN'!$P$7:$P$1455,0),0))</f>
        <v>Tiang Beton 12M-350 daN+E</v>
      </c>
      <c r="D60" s="72">
        <f ca="1">SUMIFS(RAB!$F$14:$F$160,RAB!$C$14:$C$160,'REKAP TIANG'!C60)</f>
        <v>1</v>
      </c>
      <c r="E60" s="24">
        <f t="shared" ca="1" si="12"/>
        <v>1</v>
      </c>
      <c r="F60" s="24">
        <f ca="1">IF(D60=0,0,SUM($E$56:E60))</f>
        <v>1</v>
      </c>
      <c r="G60" s="24"/>
      <c r="H60" s="149"/>
      <c r="I60" s="149"/>
      <c r="J60" s="150"/>
      <c r="K60" s="150"/>
      <c r="L60" s="147"/>
    </row>
    <row r="61" spans="1:12" hidden="1">
      <c r="A61" s="73"/>
      <c r="B61" s="24">
        <v>5</v>
      </c>
      <c r="C61" s="72" t="str">
        <f ca="1">IF(ISERROR(OFFSET('HARGA SATUAN'!$C$6,MATCH('REKAP TIANG'!B61,'HARGA SATUAN'!$P$7:$P$1455,0),0)),"",OFFSET('HARGA SATUAN'!$C$6,MATCH('REKAP TIANG'!B61,'HARGA SATUAN'!$P$7:$P$1455,0),0))</f>
        <v>Tiang Beton 13M-350 daN+E</v>
      </c>
      <c r="D61" s="72">
        <f ca="1">SUMIFS(RAB!$F$14:$F$160,RAB!$C$14:$C$160,'REKAP TIANG'!C61)</f>
        <v>0</v>
      </c>
      <c r="E61" s="24">
        <f t="shared" ca="1" si="12"/>
        <v>0</v>
      </c>
      <c r="F61" s="24">
        <f ca="1">IF(D61=0,0,SUM($E$56:E61))</f>
        <v>0</v>
      </c>
      <c r="G61" s="24"/>
      <c r="H61" s="149"/>
      <c r="I61" s="149"/>
      <c r="J61" s="150"/>
      <c r="K61" s="150"/>
      <c r="L61" s="147"/>
    </row>
    <row r="62" spans="1:12" hidden="1">
      <c r="A62" s="73"/>
      <c r="B62" s="24">
        <v>6</v>
      </c>
      <c r="C62" s="72" t="str">
        <f ca="1">IF(ISERROR(OFFSET('HARGA SATUAN'!$C$6,MATCH('REKAP TIANG'!B62,'HARGA SATUAN'!$P$7:$P$1455,0),0)),"",OFFSET('HARGA SATUAN'!$C$6,MATCH('REKAP TIANG'!B62,'HARGA SATUAN'!$P$7:$P$1455,0),0))</f>
        <v>Tiang Beton 14M-350 daN+E</v>
      </c>
      <c r="D62" s="72">
        <f ca="1">SUMIFS(RAB!$F$14:$F$160,RAB!$C$14:$C$160,'REKAP TIANG'!C62)</f>
        <v>0</v>
      </c>
      <c r="E62" s="24">
        <f t="shared" ca="1" si="12"/>
        <v>0</v>
      </c>
      <c r="F62" s="24">
        <f ca="1">IF(D62=0,0,SUM($E$56:E62))</f>
        <v>0</v>
      </c>
      <c r="G62" s="24"/>
      <c r="H62" s="149"/>
      <c r="I62" s="149"/>
      <c r="J62" s="150"/>
      <c r="K62" s="150"/>
      <c r="L62" s="147"/>
    </row>
    <row r="63" spans="1:12" hidden="1">
      <c r="A63" s="73"/>
      <c r="B63" s="24">
        <v>7</v>
      </c>
      <c r="C63" s="72" t="str">
        <f ca="1">IF(ISERROR(OFFSET('HARGA SATUAN'!$C$6,MATCH('REKAP TIANG'!B63,'HARGA SATUAN'!$P$7:$P$1455,0),0)),"",OFFSET('HARGA SATUAN'!$C$6,MATCH('REKAP TIANG'!B63,'HARGA SATUAN'!$P$7:$P$1455,0),0))</f>
        <v/>
      </c>
      <c r="D63" s="72">
        <f ca="1">SUMIFS(RAB!$F$14:$F$160,RAB!$C$14:$C$160,'REKAP TIANG'!C63)</f>
        <v>0</v>
      </c>
      <c r="E63" s="24">
        <f t="shared" ca="1" si="12"/>
        <v>0</v>
      </c>
      <c r="F63" s="24">
        <f ca="1">IF(D63=0,0,SUM($E$56:E63))</f>
        <v>0</v>
      </c>
      <c r="G63" s="24"/>
      <c r="H63" s="149"/>
      <c r="I63" s="149"/>
      <c r="J63" s="150"/>
      <c r="K63" s="150"/>
      <c r="L63" s="147"/>
    </row>
    <row r="64" spans="1:12" hidden="1">
      <c r="A64" s="73"/>
      <c r="B64" s="24">
        <v>8</v>
      </c>
      <c r="C64" s="72" t="str">
        <f ca="1">IF(ISERROR(OFFSET('HARGA SATUAN'!$C$6,MATCH('REKAP TIANG'!B64,'HARGA SATUAN'!$P$7:$P$1455,0),0)),"",OFFSET('HARGA SATUAN'!$C$6,MATCH('REKAP TIANG'!B64,'HARGA SATUAN'!$P$7:$P$1455,0),0))</f>
        <v/>
      </c>
      <c r="D64" s="72">
        <f ca="1">SUMIFS(RAB!$F$14:$F$160,RAB!$C$14:$C$160,'REKAP TIANG'!C64)</f>
        <v>0</v>
      </c>
      <c r="E64" s="24">
        <f t="shared" ca="1" si="12"/>
        <v>0</v>
      </c>
      <c r="F64" s="24">
        <f ca="1">IF(D64=0,0,SUM($E$56:E64))</f>
        <v>0</v>
      </c>
      <c r="G64" s="24"/>
      <c r="H64" s="149"/>
      <c r="I64" s="149"/>
      <c r="J64" s="150"/>
      <c r="K64" s="150"/>
      <c r="L64" s="147"/>
    </row>
    <row r="65" spans="1:12" hidden="1">
      <c r="A65" s="73"/>
      <c r="B65" s="24">
        <v>9</v>
      </c>
      <c r="C65" s="72" t="str">
        <f ca="1">IF(ISERROR(OFFSET('HARGA SATUAN'!$C$6,MATCH('REKAP TIANG'!B65,'HARGA SATUAN'!$P$7:$P$1455,0),0)),"",OFFSET('HARGA SATUAN'!$C$6,MATCH('REKAP TIANG'!B65,'HARGA SATUAN'!$P$7:$P$1455,0),0))</f>
        <v/>
      </c>
      <c r="D65" s="72">
        <f ca="1">SUMIFS(RAB!$F$14:$F$160,RAB!$C$14:$C$160,'REKAP TIANG'!C65)</f>
        <v>0</v>
      </c>
      <c r="E65" s="24">
        <f t="shared" ref="E65:E75" ca="1" si="13">IF(D65=0,0,1)</f>
        <v>0</v>
      </c>
      <c r="F65" s="24">
        <f ca="1">IF(D65=0,0,SUM($E$56:E65))</f>
        <v>0</v>
      </c>
      <c r="G65" s="24"/>
      <c r="H65" s="149"/>
      <c r="I65" s="149"/>
      <c r="J65" s="150"/>
      <c r="K65" s="150"/>
      <c r="L65" s="147"/>
    </row>
    <row r="66" spans="1:12" hidden="1">
      <c r="A66" s="73"/>
      <c r="B66" s="24">
        <v>10</v>
      </c>
      <c r="C66" s="72" t="str">
        <f ca="1">IF(ISERROR(OFFSET('HARGA SATUAN'!$C$6,MATCH('REKAP TIANG'!B66,'HARGA SATUAN'!$P$7:$P$1455,0),0)),"",OFFSET('HARGA SATUAN'!$C$6,MATCH('REKAP TIANG'!B66,'HARGA SATUAN'!$P$7:$P$1455,0),0))</f>
        <v/>
      </c>
      <c r="D66" s="72">
        <f ca="1">SUMIFS(RAB!$F$14:$F$160,RAB!$C$14:$C$160,'REKAP TIANG'!C66)</f>
        <v>0</v>
      </c>
      <c r="E66" s="24">
        <f t="shared" ca="1" si="13"/>
        <v>0</v>
      </c>
      <c r="F66" s="24">
        <f ca="1">IF(D66=0,0,SUM($E$56:E66))</f>
        <v>0</v>
      </c>
      <c r="G66" s="24"/>
      <c r="H66" s="149"/>
      <c r="I66" s="149"/>
      <c r="J66" s="150"/>
      <c r="K66" s="150"/>
      <c r="L66" s="147"/>
    </row>
    <row r="67" spans="1:12" hidden="1">
      <c r="A67" s="73"/>
      <c r="B67" s="24">
        <v>11</v>
      </c>
      <c r="C67" s="72" t="str">
        <f ca="1">IF(ISERROR(OFFSET('HARGA SATUAN'!$C$6,MATCH('REKAP TIANG'!B67,'HARGA SATUAN'!$P$7:$P$1455,0),0)),"",OFFSET('HARGA SATUAN'!$C$6,MATCH('REKAP TIANG'!B67,'HARGA SATUAN'!$P$7:$P$1455,0),0))</f>
        <v/>
      </c>
      <c r="D67" s="72">
        <f ca="1">SUMIFS(RAB!$F$14:$F$160,RAB!$C$14:$C$160,'REKAP TIANG'!C67)</f>
        <v>0</v>
      </c>
      <c r="E67" s="24">
        <f t="shared" ca="1" si="13"/>
        <v>0</v>
      </c>
      <c r="F67" s="24">
        <f ca="1">IF(D67=0,0,SUM($E$56:E67))</f>
        <v>0</v>
      </c>
      <c r="G67" s="24"/>
      <c r="H67" s="149"/>
      <c r="I67" s="149"/>
      <c r="J67" s="150"/>
      <c r="K67" s="150"/>
      <c r="L67" s="147"/>
    </row>
    <row r="68" spans="1:12" hidden="1">
      <c r="A68" s="73"/>
      <c r="B68" s="24">
        <v>12</v>
      </c>
      <c r="C68" s="72" t="str">
        <f ca="1">IF(ISERROR(OFFSET('HARGA SATUAN'!$C$6,MATCH('REKAP TIANG'!B68,'HARGA SATUAN'!$P$7:$P$1455,0),0)),"",OFFSET('HARGA SATUAN'!$C$6,MATCH('REKAP TIANG'!B68,'HARGA SATUAN'!$P$7:$P$1455,0),0))</f>
        <v/>
      </c>
      <c r="D68" s="72">
        <f ca="1">SUMIFS(RAB!$F$14:$F$160,RAB!$C$14:$C$160,'REKAP TIANG'!C68)</f>
        <v>0</v>
      </c>
      <c r="E68" s="24">
        <f t="shared" ca="1" si="13"/>
        <v>0</v>
      </c>
      <c r="F68" s="24">
        <f ca="1">IF(D68=0,0,SUM($E$56:E68))</f>
        <v>0</v>
      </c>
      <c r="G68" s="24"/>
      <c r="H68" s="149"/>
      <c r="I68" s="149"/>
      <c r="J68" s="150"/>
      <c r="K68" s="150"/>
      <c r="L68" s="147"/>
    </row>
    <row r="69" spans="1:12" hidden="1">
      <c r="A69" s="73"/>
      <c r="B69" s="24">
        <v>13</v>
      </c>
      <c r="C69" s="72" t="str">
        <f ca="1">IF(ISERROR(OFFSET('HARGA SATUAN'!$C$6,MATCH('REKAP TIANG'!B69,'HARGA SATUAN'!$P$7:$P$1455,0),0)),"",OFFSET('HARGA SATUAN'!$C$6,MATCH('REKAP TIANG'!B69,'HARGA SATUAN'!$P$7:$P$1455,0),0))</f>
        <v/>
      </c>
      <c r="D69" s="72">
        <f ca="1">SUMIFS(RAB!$F$14:$F$160,RAB!$C$14:$C$160,'REKAP TIANG'!C69)</f>
        <v>0</v>
      </c>
      <c r="E69" s="24">
        <f t="shared" ca="1" si="13"/>
        <v>0</v>
      </c>
      <c r="F69" s="24">
        <f ca="1">IF(D69=0,0,SUM($E$56:E69))</f>
        <v>0</v>
      </c>
      <c r="G69" s="24"/>
      <c r="H69" s="149"/>
      <c r="I69" s="149"/>
      <c r="J69" s="150"/>
      <c r="K69" s="150"/>
      <c r="L69" s="147"/>
    </row>
    <row r="70" spans="1:12" hidden="1">
      <c r="A70" s="73"/>
      <c r="B70" s="24">
        <v>14</v>
      </c>
      <c r="C70" s="72" t="str">
        <f ca="1">IF(ISERROR(OFFSET('HARGA SATUAN'!$C$6,MATCH('REKAP TIANG'!B70,'HARGA SATUAN'!$P$7:$P$1455,0),0)),"",OFFSET('HARGA SATUAN'!$C$6,MATCH('REKAP TIANG'!B70,'HARGA SATUAN'!$P$7:$P$1455,0),0))</f>
        <v/>
      </c>
      <c r="D70" s="72">
        <f ca="1">SUMIFS(RAB!$F$14:$F$160,RAB!$C$14:$C$160,'REKAP TIANG'!C70)</f>
        <v>0</v>
      </c>
      <c r="E70" s="24">
        <f t="shared" ca="1" si="13"/>
        <v>0</v>
      </c>
      <c r="F70" s="24">
        <f ca="1">IF(D70=0,0,SUM($E$56:E70))</f>
        <v>0</v>
      </c>
      <c r="G70" s="24"/>
      <c r="H70" s="149"/>
      <c r="I70" s="149"/>
      <c r="J70" s="150"/>
      <c r="K70" s="150"/>
      <c r="L70" s="147"/>
    </row>
    <row r="71" spans="1:12" hidden="1">
      <c r="A71" s="73"/>
      <c r="B71" s="24">
        <v>15</v>
      </c>
      <c r="C71" s="72" t="str">
        <f ca="1">IF(ISERROR(OFFSET('HARGA SATUAN'!$C$6,MATCH('REKAP TIANG'!B71,'HARGA SATUAN'!$P$7:$P$1455,0),0)),"",OFFSET('HARGA SATUAN'!$C$6,MATCH('REKAP TIANG'!B71,'HARGA SATUAN'!$P$7:$P$1455,0),0))</f>
        <v/>
      </c>
      <c r="D71" s="72">
        <f ca="1">SUMIFS(RAB!$F$14:$F$160,RAB!$C$14:$C$160,'REKAP TIANG'!C71)</f>
        <v>0</v>
      </c>
      <c r="E71" s="24">
        <f t="shared" ca="1" si="13"/>
        <v>0</v>
      </c>
      <c r="F71" s="24">
        <f ca="1">IF(D71=0,0,SUM($E$56:E71))</f>
        <v>0</v>
      </c>
      <c r="G71" s="24"/>
      <c r="H71" s="149"/>
      <c r="I71" s="149"/>
      <c r="J71" s="150"/>
      <c r="K71" s="150"/>
      <c r="L71" s="147"/>
    </row>
    <row r="72" spans="1:12" hidden="1">
      <c r="A72" s="73"/>
      <c r="B72" s="24">
        <v>16</v>
      </c>
      <c r="C72" s="72" t="str">
        <f ca="1">IF(ISERROR(OFFSET('HARGA SATUAN'!$C$6,MATCH('REKAP TIANG'!B72,'HARGA SATUAN'!$P$7:$P$1455,0),0)),"",OFFSET('HARGA SATUAN'!$C$6,MATCH('REKAP TIANG'!B72,'HARGA SATUAN'!$P$7:$P$1455,0),0))</f>
        <v/>
      </c>
      <c r="D72" s="72">
        <f ca="1">SUMIFS(RAB!$F$14:$F$160,RAB!$C$14:$C$160,'REKAP TIANG'!C72)</f>
        <v>0</v>
      </c>
      <c r="E72" s="24">
        <f t="shared" ca="1" si="13"/>
        <v>0</v>
      </c>
      <c r="F72" s="24">
        <f ca="1">IF(D72=0,0,SUM($E$56:E72))</f>
        <v>0</v>
      </c>
      <c r="G72" s="24"/>
      <c r="H72" s="149"/>
      <c r="I72" s="149"/>
      <c r="J72" s="150"/>
      <c r="K72" s="150"/>
      <c r="L72" s="147"/>
    </row>
    <row r="73" spans="1:12" hidden="1">
      <c r="A73" s="73"/>
      <c r="B73" s="24">
        <v>17</v>
      </c>
      <c r="C73" s="72" t="str">
        <f ca="1">IF(ISERROR(OFFSET('HARGA SATUAN'!$C$6,MATCH('REKAP TIANG'!B73,'HARGA SATUAN'!$P$7:$P$1455,0),0)),"",OFFSET('HARGA SATUAN'!$C$6,MATCH('REKAP TIANG'!B73,'HARGA SATUAN'!$P$7:$P$1455,0),0))</f>
        <v/>
      </c>
      <c r="D73" s="72">
        <f ca="1">SUMIFS(RAB!$F$14:$F$160,RAB!$C$14:$C$160,'REKAP TIANG'!C73)</f>
        <v>0</v>
      </c>
      <c r="E73" s="24">
        <f t="shared" ca="1" si="13"/>
        <v>0</v>
      </c>
      <c r="F73" s="24">
        <f ca="1">IF(D73=0,0,SUM($E$56:E73))</f>
        <v>0</v>
      </c>
      <c r="G73" s="24"/>
      <c r="H73" s="149"/>
      <c r="I73" s="149"/>
      <c r="J73" s="150"/>
      <c r="K73" s="150"/>
      <c r="L73" s="147"/>
    </row>
    <row r="74" spans="1:12" hidden="1">
      <c r="A74" s="73"/>
      <c r="B74" s="24">
        <v>18</v>
      </c>
      <c r="C74" s="72" t="str">
        <f ca="1">IF(ISERROR(OFFSET('HARGA SATUAN'!$C$6,MATCH('REKAP TIANG'!B74,'HARGA SATUAN'!$P$7:$P$1455,0),0)),"",OFFSET('HARGA SATUAN'!$C$6,MATCH('REKAP TIANG'!B74,'HARGA SATUAN'!$P$7:$P$1455,0),0))</f>
        <v/>
      </c>
      <c r="D74" s="72">
        <f ca="1">SUMIFS(RAB!$F$14:$F$160,RAB!$C$14:$C$160,'REKAP TIANG'!C74)</f>
        <v>0</v>
      </c>
      <c r="E74" s="24">
        <f t="shared" ca="1" si="13"/>
        <v>0</v>
      </c>
      <c r="F74" s="24">
        <f ca="1">IF(D74=0,0,SUM($E$56:E74))</f>
        <v>0</v>
      </c>
      <c r="G74" s="24"/>
      <c r="H74" s="149"/>
      <c r="I74" s="149"/>
      <c r="J74" s="150"/>
      <c r="K74" s="150"/>
      <c r="L74" s="147"/>
    </row>
    <row r="75" spans="1:12" hidden="1">
      <c r="A75" s="73"/>
      <c r="B75" s="24">
        <v>19</v>
      </c>
      <c r="C75" s="72" t="str">
        <f ca="1">IF(ISERROR(OFFSET('HARGA SATUAN'!$C$6,MATCH('REKAP TIANG'!B75,'HARGA SATUAN'!$P$7:$P$1455,0),0)),"",OFFSET('HARGA SATUAN'!$C$6,MATCH('REKAP TIANG'!B75,'HARGA SATUAN'!$P$7:$P$1455,0),0))</f>
        <v/>
      </c>
      <c r="D75" s="72">
        <f ca="1">SUMIFS(RAB!$F$14:$F$160,RAB!$C$14:$C$160,'REKAP TIANG'!C75)</f>
        <v>0</v>
      </c>
      <c r="E75" s="24">
        <f t="shared" ca="1" si="13"/>
        <v>0</v>
      </c>
      <c r="F75" s="24">
        <f ca="1">IF(D75=0,0,SUM($E$56:E75))</f>
        <v>0</v>
      </c>
      <c r="G75" s="24"/>
      <c r="H75" s="149"/>
      <c r="I75" s="149"/>
      <c r="J75" s="150"/>
      <c r="K75" s="150"/>
      <c r="L75" s="147"/>
    </row>
    <row r="76" spans="1:12" hidden="1">
      <c r="A76" s="73"/>
      <c r="B76" s="24">
        <v>20</v>
      </c>
      <c r="C76" s="72" t="str">
        <f ca="1">IF(ISERROR(OFFSET('HARGA SATUAN'!$C$6,MATCH('REKAP TIANG'!B76,'HARGA SATUAN'!$P$7:$P$1455,0),0)),"",OFFSET('HARGA SATUAN'!$C$6,MATCH('REKAP TIANG'!B76,'HARGA SATUAN'!$P$7:$P$1455,0),0))</f>
        <v/>
      </c>
      <c r="D76" s="72">
        <f ca="1">SUMIFS(RAB!$F$14:$F$160,RAB!$C$14:$C$160,'REKAP TIANG'!C76)</f>
        <v>0</v>
      </c>
      <c r="E76" s="24">
        <f ca="1">IF(D76=0,0,1)</f>
        <v>0</v>
      </c>
      <c r="F76" s="24">
        <f ca="1">IF(D76=0,0,SUM($E$56:E76))</f>
        <v>0</v>
      </c>
      <c r="G76" s="24"/>
      <c r="H76" s="149"/>
      <c r="I76" s="149"/>
      <c r="J76" s="150"/>
      <c r="K76" s="150"/>
      <c r="L76" s="147"/>
    </row>
    <row r="77" spans="1:12" hidden="1">
      <c r="A77" s="73"/>
      <c r="E77" s="24"/>
      <c r="F77" s="24"/>
      <c r="G77" s="24"/>
      <c r="H77" s="149"/>
      <c r="I77" s="149"/>
      <c r="J77" s="150"/>
      <c r="K77" s="150"/>
      <c r="L77" s="147"/>
    </row>
    <row r="78" spans="1:12" hidden="1">
      <c r="A78" s="73"/>
      <c r="E78" s="24"/>
      <c r="F78" s="24"/>
      <c r="G78" s="24"/>
      <c r="H78" s="149"/>
      <c r="I78" s="149"/>
      <c r="J78" s="150"/>
      <c r="K78" s="150"/>
      <c r="L78" s="147"/>
    </row>
    <row r="79" spans="1:12">
      <c r="A79" s="73"/>
      <c r="E79" s="24"/>
      <c r="F79" s="24"/>
      <c r="G79" s="24"/>
      <c r="H79" s="149"/>
      <c r="I79" s="149"/>
      <c r="J79" s="150"/>
      <c r="K79" s="150"/>
      <c r="L79" s="147"/>
    </row>
    <row r="80" spans="1:12">
      <c r="A80" s="73"/>
      <c r="E80" s="24"/>
      <c r="F80" s="24"/>
      <c r="G80" s="24"/>
      <c r="H80" s="149"/>
      <c r="I80" s="149"/>
      <c r="J80" s="150"/>
      <c r="K80" s="150"/>
      <c r="L80" s="147"/>
    </row>
    <row r="81" spans="1:12">
      <c r="A81" s="73"/>
      <c r="E81" s="24"/>
      <c r="F81" s="24"/>
      <c r="G81" s="24"/>
      <c r="H81" s="149"/>
      <c r="I81" s="149"/>
      <c r="J81" s="150"/>
      <c r="K81" s="150"/>
      <c r="L81" s="147"/>
    </row>
    <row r="82" spans="1:12">
      <c r="A82" s="73"/>
      <c r="E82" s="24"/>
      <c r="F82" s="24"/>
      <c r="G82" s="24"/>
      <c r="H82" s="149"/>
      <c r="I82" s="149"/>
      <c r="J82" s="150"/>
      <c r="K82" s="150"/>
      <c r="L82" s="147"/>
    </row>
    <row r="83" spans="1:12">
      <c r="A83" s="73"/>
      <c r="E83" s="24"/>
      <c r="F83" s="24"/>
      <c r="G83" s="24"/>
      <c r="H83" s="149"/>
      <c r="I83" s="149"/>
      <c r="J83" s="150"/>
      <c r="K83" s="150"/>
      <c r="L83" s="147"/>
    </row>
    <row r="84" spans="1:12">
      <c r="B84" s="147"/>
      <c r="C84" s="148"/>
      <c r="D84" s="148"/>
      <c r="E84" s="147"/>
      <c r="F84" s="147"/>
      <c r="G84" s="147"/>
      <c r="H84" s="149"/>
      <c r="I84" s="149"/>
      <c r="J84" s="150"/>
      <c r="K84" s="150"/>
      <c r="L84" s="147"/>
    </row>
    <row r="85" spans="1:12">
      <c r="B85" s="147"/>
      <c r="C85" s="148"/>
      <c r="D85" s="148"/>
      <c r="E85" s="147"/>
      <c r="F85" s="147"/>
      <c r="G85" s="147"/>
      <c r="H85" s="149"/>
      <c r="I85" s="149"/>
      <c r="J85" s="150"/>
      <c r="K85" s="150"/>
      <c r="L85" s="147"/>
    </row>
    <row r="86" spans="1:12">
      <c r="B86" s="147"/>
      <c r="C86" s="148"/>
      <c r="D86" s="148"/>
      <c r="E86" s="147"/>
      <c r="F86" s="147"/>
      <c r="G86" s="147"/>
      <c r="H86" s="149"/>
      <c r="I86" s="149"/>
      <c r="J86" s="150"/>
      <c r="K86" s="150"/>
      <c r="L86" s="147"/>
    </row>
    <row r="87" spans="1:12">
      <c r="B87" s="147"/>
      <c r="C87" s="148"/>
      <c r="D87" s="148"/>
      <c r="E87" s="147"/>
      <c r="F87" s="147"/>
      <c r="G87" s="147"/>
      <c r="H87" s="149"/>
      <c r="I87" s="149"/>
      <c r="J87" s="150"/>
      <c r="K87" s="150"/>
      <c r="L87" s="147"/>
    </row>
    <row r="88" spans="1:12">
      <c r="B88" s="147"/>
      <c r="C88" s="148"/>
      <c r="D88" s="148"/>
      <c r="E88" s="147"/>
      <c r="F88" s="147"/>
      <c r="G88" s="147"/>
      <c r="H88" s="149"/>
      <c r="I88" s="149"/>
      <c r="J88" s="150"/>
      <c r="K88" s="150"/>
      <c r="L88" s="147"/>
    </row>
    <row r="89" spans="1:12">
      <c r="B89" s="147"/>
      <c r="C89" s="148"/>
      <c r="D89" s="148"/>
      <c r="E89" s="147"/>
      <c r="F89" s="147"/>
      <c r="G89" s="147"/>
      <c r="H89" s="149"/>
      <c r="I89" s="149"/>
      <c r="J89" s="150"/>
      <c r="K89" s="150"/>
      <c r="L89" s="147"/>
    </row>
    <row r="90" spans="1:12">
      <c r="B90" s="147"/>
      <c r="C90" s="148"/>
      <c r="D90" s="148"/>
      <c r="E90" s="147"/>
      <c r="F90" s="147"/>
      <c r="G90" s="147"/>
      <c r="H90" s="149"/>
      <c r="I90" s="149"/>
      <c r="J90" s="150"/>
      <c r="K90" s="150"/>
      <c r="L90" s="147"/>
    </row>
    <row r="91" spans="1:12">
      <c r="B91" s="147"/>
      <c r="C91" s="148"/>
      <c r="D91" s="148"/>
      <c r="E91" s="147"/>
      <c r="F91" s="147"/>
      <c r="G91" s="147"/>
      <c r="H91" s="149"/>
      <c r="I91" s="149"/>
      <c r="J91" s="150"/>
      <c r="K91" s="150"/>
      <c r="L91" s="147"/>
    </row>
    <row r="92" spans="1:12">
      <c r="B92" s="147"/>
      <c r="C92" s="148"/>
      <c r="D92" s="148"/>
      <c r="E92" s="147"/>
      <c r="F92" s="147"/>
      <c r="G92" s="147"/>
      <c r="H92" s="149"/>
      <c r="I92" s="149"/>
      <c r="J92" s="150"/>
      <c r="K92" s="150"/>
      <c r="L92" s="147"/>
    </row>
    <row r="93" spans="1:12">
      <c r="B93" s="147"/>
      <c r="C93" s="148"/>
      <c r="D93" s="148"/>
      <c r="E93" s="147"/>
      <c r="F93" s="147"/>
      <c r="G93" s="147"/>
      <c r="H93" s="149"/>
      <c r="I93" s="149"/>
      <c r="J93" s="150"/>
      <c r="K93" s="150"/>
      <c r="L93" s="147"/>
    </row>
    <row r="94" spans="1:12">
      <c r="B94" s="147"/>
      <c r="C94" s="148"/>
      <c r="D94" s="148"/>
      <c r="E94" s="147"/>
      <c r="F94" s="147"/>
      <c r="G94" s="147"/>
      <c r="H94" s="149"/>
      <c r="I94" s="149"/>
      <c r="J94" s="150"/>
      <c r="K94" s="150"/>
      <c r="L94" s="147"/>
    </row>
  </sheetData>
  <sheetProtection sort="0" autoFilter="0"/>
  <autoFilter ref="B14:K36" xr:uid="{00000000-0009-0000-0000-00000A000000}"/>
  <mergeCells count="21">
    <mergeCell ref="C40:F40"/>
    <mergeCell ref="H46:K46"/>
    <mergeCell ref="B41:K42"/>
    <mergeCell ref="G6:K6"/>
    <mergeCell ref="C38:F38"/>
    <mergeCell ref="C39:F39"/>
    <mergeCell ref="H52:K52"/>
    <mergeCell ref="J12:J13"/>
    <mergeCell ref="K12:K13"/>
    <mergeCell ref="H12:H13"/>
    <mergeCell ref="I12:I13"/>
    <mergeCell ref="H45:K45"/>
    <mergeCell ref="H47:K47"/>
    <mergeCell ref="B4:K4"/>
    <mergeCell ref="B11:B13"/>
    <mergeCell ref="C11:C13"/>
    <mergeCell ref="D11:D13"/>
    <mergeCell ref="E11:E13"/>
    <mergeCell ref="F11:F13"/>
    <mergeCell ref="G11:G13"/>
    <mergeCell ref="H11:K11"/>
  </mergeCells>
  <conditionalFormatting sqref="A1:XFD5 G6 L6:IV6 A6:E9 G7:IV9 A10:XFD65536">
    <cfRule type="cellIs" dxfId="47" priority="2" operator="equal">
      <formula>0</formula>
    </cfRule>
  </conditionalFormatting>
  <conditionalFormatting sqref="E1:E3 G1:G35 E6:E15 H12:I12 N13 F14:F15 H14:K35 R14:T36 C16:C35 F17:F35 F36:K36 E37:F37 H37:K37 G37:G65536 E41:E65536">
    <cfRule type="cellIs" dxfId="46" priority="4" stopIfTrue="1" operator="equal">
      <formula>0</formula>
    </cfRule>
  </conditionalFormatting>
  <dataValidations count="2">
    <dataValidation type="list" allowBlank="1" showInputMessage="1" showErrorMessage="1" errorTitle="PERINGATAN!!!" error="HARGA YANG DIPAKAI SALAH...." sqref="O3:P3" xr:uid="{00000000-0002-0000-0A00-000000000000}">
      <formula1>$T$1:$T$4</formula1>
    </dataValidation>
    <dataValidation allowBlank="1" showInputMessage="1" showErrorMessage="1" errorTitle="PERINGATAN !!!" error="MDU / UPAH SALAH BOZ...." sqref="M11:P11 H14:K37" xr:uid="{00000000-0002-0000-0A00-000001000000}"/>
  </dataValidations>
  <printOptions horizontalCentered="1"/>
  <pageMargins left="0.27559055118110237" right="0.3" top="0.31496062992125984" bottom="0.59055118110236227" header="0.31496062992125984" footer="0.31496062992125984"/>
  <pageSetup paperSize="9" scale="60" fitToHeight="12" orientation="portrait" horizontalDpi="1200" verticalDpi="1200" r:id="rId1"/>
  <colBreaks count="1" manualBreakCount="1">
    <brk id="11" max="1048575" man="1"/>
  </colBrea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1" tint="0.249977111117893"/>
    <pageSetUpPr fitToPage="1"/>
  </sheetPr>
  <dimension ref="A1:U375"/>
  <sheetViews>
    <sheetView showGridLines="0" zoomScale="85" zoomScaleNormal="85" workbookViewId="0">
      <pane xSplit="2" ySplit="13" topLeftCell="C14" activePane="bottomRight" state="frozen"/>
      <selection activeCell="D209" sqref="D209"/>
      <selection pane="topRight" activeCell="D209" sqref="D209"/>
      <selection pane="bottomLeft" activeCell="D209" sqref="D209"/>
      <selection pane="bottomRight" activeCell="D209" sqref="D209"/>
    </sheetView>
  </sheetViews>
  <sheetFormatPr defaultColWidth="9.140625" defaultRowHeight="15"/>
  <cols>
    <col min="1" max="1" width="5.28515625" style="30" customWidth="1"/>
    <col min="2" max="2" width="5.140625" style="24" customWidth="1"/>
    <col min="3" max="3" width="45.7109375" style="72" customWidth="1"/>
    <col min="4" max="4" width="8.7109375" style="72" customWidth="1"/>
    <col min="5" max="5" width="11.7109375" style="26" customWidth="1"/>
    <col min="6" max="6" width="7.7109375" style="26" customWidth="1"/>
    <col min="7" max="7" width="12.7109375" style="26" customWidth="1"/>
    <col min="8" max="9" width="16.7109375" style="27" customWidth="1"/>
    <col min="10" max="11" width="16.7109375" style="28" customWidth="1"/>
    <col min="12" max="12" width="3.7109375" style="29" customWidth="1"/>
    <col min="13" max="13" width="6.5703125" style="23" customWidth="1"/>
    <col min="14" max="14" width="7.28515625" style="23" customWidth="1"/>
    <col min="15" max="16" width="12.7109375" style="23" customWidth="1"/>
    <col min="17" max="17" width="2.42578125" style="23" customWidth="1"/>
    <col min="18" max="20" width="10.85546875" style="23" customWidth="1"/>
    <col min="21" max="16384" width="9.140625" style="23"/>
  </cols>
  <sheetData>
    <row r="1" spans="1:21">
      <c r="C1" s="98" t="str">
        <f>RAB!C1</f>
        <v>PT. PLN ( PERSERO )</v>
      </c>
      <c r="D1" s="25"/>
      <c r="T1" s="30"/>
    </row>
    <row r="2" spans="1:21">
      <c r="C2" s="98" t="str">
        <f>RAB!C2</f>
        <v>UNIT INDUK DISTRIBUSI JAWA TENGAH &amp; DI YOGYAKARTA</v>
      </c>
      <c r="D2" s="25"/>
      <c r="S2" s="73"/>
      <c r="T2" s="82"/>
    </row>
    <row r="3" spans="1:21">
      <c r="C3" s="98" t="str">
        <f>RAB!C3</f>
        <v>UP3 DEMAK</v>
      </c>
      <c r="D3" s="25"/>
      <c r="M3" s="83"/>
      <c r="N3" s="83"/>
      <c r="O3" s="83"/>
      <c r="P3" s="83"/>
      <c r="S3" s="73"/>
      <c r="T3" s="82"/>
    </row>
    <row r="4" spans="1:21" ht="15.75" customHeight="1">
      <c r="B4" s="532" t="s">
        <v>1034</v>
      </c>
      <c r="C4" s="532"/>
      <c r="D4" s="532"/>
      <c r="E4" s="532"/>
      <c r="F4" s="532"/>
      <c r="G4" s="532"/>
      <c r="H4" s="532"/>
      <c r="I4" s="532"/>
      <c r="J4" s="532"/>
      <c r="K4" s="532"/>
      <c r="S4" s="73"/>
      <c r="T4" s="73"/>
    </row>
    <row r="5" spans="1:21" ht="15.75" customHeight="1">
      <c r="B5" s="105"/>
      <c r="C5" s="105"/>
      <c r="D5" s="105"/>
      <c r="E5" s="105"/>
      <c r="F5" s="105"/>
      <c r="G5" s="105"/>
      <c r="H5" s="105"/>
      <c r="I5" s="105"/>
      <c r="J5" s="105"/>
      <c r="K5" s="105"/>
      <c r="S5" s="73"/>
      <c r="T5" s="73"/>
    </row>
    <row r="6" spans="1:21">
      <c r="C6" s="31"/>
      <c r="D6" s="25"/>
      <c r="E6" s="106" t="s">
        <v>1037</v>
      </c>
      <c r="F6" s="144" t="s">
        <v>9</v>
      </c>
      <c r="G6" s="556" t="str">
        <f>RAB!G6</f>
        <v>AGR UD NURA JAYA</v>
      </c>
      <c r="H6" s="556"/>
      <c r="I6" s="556"/>
      <c r="J6" s="556"/>
      <c r="K6" s="556"/>
      <c r="S6" s="73"/>
      <c r="T6" s="82"/>
      <c r="U6" s="73"/>
    </row>
    <row r="7" spans="1:21">
      <c r="C7" s="31"/>
      <c r="D7" s="25"/>
      <c r="E7" s="106" t="s">
        <v>1038</v>
      </c>
      <c r="F7" s="144" t="s">
        <v>9</v>
      </c>
      <c r="G7" s="106" t="str">
        <f>RAB!G7</f>
        <v>DS SIDOMULYO 07/04 WONOSALAM</v>
      </c>
      <c r="H7" s="107"/>
      <c r="S7" s="73"/>
      <c r="T7" s="82"/>
      <c r="U7" s="73"/>
    </row>
    <row r="8" spans="1:21">
      <c r="C8" s="31"/>
      <c r="D8" s="25"/>
      <c r="E8" s="106" t="s">
        <v>1039</v>
      </c>
      <c r="F8" s="144" t="s">
        <v>9</v>
      </c>
      <c r="G8" s="106">
        <f>RAB!G8</f>
        <v>0</v>
      </c>
      <c r="H8" s="107"/>
      <c r="S8" s="73"/>
      <c r="T8" s="82"/>
      <c r="U8" s="73"/>
    </row>
    <row r="9" spans="1:21">
      <c r="C9" s="31"/>
      <c r="D9" s="25"/>
      <c r="E9" s="106" t="s">
        <v>1040</v>
      </c>
      <c r="F9" s="144" t="s">
        <v>9</v>
      </c>
      <c r="G9" s="106" t="str">
        <f>RAB!G9</f>
        <v>SAR 2023</v>
      </c>
      <c r="H9" s="107"/>
      <c r="S9" s="73"/>
      <c r="T9" s="82"/>
      <c r="U9" s="73"/>
    </row>
    <row r="10" spans="1:21" ht="15.75" thickBot="1">
      <c r="C10" s="25"/>
      <c r="D10" s="25"/>
      <c r="F10" s="144"/>
      <c r="S10" s="73"/>
      <c r="T10" s="73"/>
    </row>
    <row r="11" spans="1:21" ht="15.75" customHeight="1">
      <c r="B11" s="533" t="s">
        <v>0</v>
      </c>
      <c r="C11" s="535" t="s">
        <v>1</v>
      </c>
      <c r="D11" s="538" t="s">
        <v>42</v>
      </c>
      <c r="E11" s="538" t="s">
        <v>43</v>
      </c>
      <c r="F11" s="538" t="s">
        <v>2</v>
      </c>
      <c r="G11" s="540" t="s">
        <v>41</v>
      </c>
      <c r="H11" s="538" t="s">
        <v>3</v>
      </c>
      <c r="I11" s="538"/>
      <c r="J11" s="538"/>
      <c r="K11" s="543"/>
      <c r="M11" s="33"/>
      <c r="N11" s="33"/>
      <c r="O11" s="33"/>
      <c r="P11" s="33"/>
      <c r="R11" s="34"/>
      <c r="S11" s="74"/>
      <c r="T11" s="74"/>
    </row>
    <row r="12" spans="1:21" ht="15" customHeight="1">
      <c r="B12" s="534"/>
      <c r="C12" s="536"/>
      <c r="D12" s="539"/>
      <c r="E12" s="539"/>
      <c r="F12" s="539"/>
      <c r="G12" s="541"/>
      <c r="H12" s="547" t="s">
        <v>46</v>
      </c>
      <c r="I12" s="547" t="s">
        <v>5</v>
      </c>
      <c r="J12" s="539" t="s">
        <v>47</v>
      </c>
      <c r="K12" s="546" t="s">
        <v>4</v>
      </c>
      <c r="M12" s="33"/>
      <c r="N12" s="33"/>
      <c r="O12" s="33"/>
      <c r="P12" s="33"/>
      <c r="R12" s="34"/>
      <c r="S12" s="34"/>
      <c r="T12" s="34"/>
    </row>
    <row r="13" spans="1:21" ht="15" customHeight="1">
      <c r="B13" s="534"/>
      <c r="C13" s="537"/>
      <c r="D13" s="539"/>
      <c r="E13" s="539"/>
      <c r="F13" s="539"/>
      <c r="G13" s="542"/>
      <c r="H13" s="548"/>
      <c r="I13" s="548"/>
      <c r="J13" s="539"/>
      <c r="K13" s="546"/>
      <c r="M13" s="33"/>
      <c r="N13" s="35"/>
      <c r="O13" s="35"/>
      <c r="P13" s="35"/>
      <c r="R13" s="34"/>
      <c r="S13" s="34"/>
      <c r="T13" s="34"/>
    </row>
    <row r="14" spans="1:21" s="36" customFormat="1" ht="15.75" customHeight="1">
      <c r="A14" s="30"/>
      <c r="B14" s="37"/>
      <c r="C14" s="38"/>
      <c r="D14" s="39"/>
      <c r="E14" s="40"/>
      <c r="F14" s="41"/>
      <c r="G14" s="41" t="str">
        <f ca="1">IF(ISERROR(OFFSET('HARGA SATUAN'!$I$6,MATCH(C14,'HARGA SATUAN'!$C$7:$C$1492,0),0)),"",OFFSET('HARGA SATUAN'!$I$6,MATCH(C14,'HARGA SATUAN'!$C$7:$C$1492,0),0))</f>
        <v/>
      </c>
      <c r="H14" s="42">
        <f>IF(OR(D14="MDU",D14="MDU-KD"),G14*F14,0)</f>
        <v>0</v>
      </c>
      <c r="I14" s="42">
        <f>IF(D14="HDW",G14*F14,0)</f>
        <v>0</v>
      </c>
      <c r="J14" s="42">
        <f>IF(D14="JASA",G14*F14,0)</f>
        <v>0</v>
      </c>
      <c r="K14" s="43">
        <f t="shared" ref="K14:K115" si="0">SUM(H14:J14)</f>
        <v>0</v>
      </c>
      <c r="L14" s="44"/>
      <c r="R14" s="45"/>
      <c r="S14" s="45"/>
      <c r="T14" s="45"/>
    </row>
    <row r="15" spans="1:21" s="47" customFormat="1">
      <c r="A15" s="30"/>
      <c r="B15" s="75" t="s">
        <v>1035</v>
      </c>
      <c r="C15" s="76" t="s">
        <v>1034</v>
      </c>
      <c r="D15" s="39"/>
      <c r="E15" s="40"/>
      <c r="F15" s="79"/>
      <c r="G15" s="41" t="str">
        <f ca="1">IF(ISERROR(OFFSET('HARGA SATUAN'!$I$6,MATCH(C15,'HARGA SATUAN'!$C$7:$C$1492,0),0)),"",OFFSET('HARGA SATUAN'!$I$6,MATCH(C15,'HARGA SATUAN'!$C$7:$C$1492,0),0))</f>
        <v/>
      </c>
      <c r="H15" s="42">
        <f t="shared" ref="H15:H78" si="1">IF(OR(D15="MDU",D15="MDU-KD"),G15*F15,0)</f>
        <v>0</v>
      </c>
      <c r="I15" s="42">
        <f t="shared" ref="I15:I78" si="2">IF(D15="HDW",G15*F15,0)</f>
        <v>0</v>
      </c>
      <c r="J15" s="42">
        <f t="shared" ref="J15:J78" si="3">IF(D15="JASA",G15*F15,0)</f>
        <v>0</v>
      </c>
      <c r="K15" s="43">
        <f t="shared" si="0"/>
        <v>0</v>
      </c>
      <c r="L15" s="46"/>
      <c r="Q15" s="36"/>
      <c r="R15" s="45"/>
      <c r="S15" s="45"/>
      <c r="T15" s="45"/>
    </row>
    <row r="16" spans="1:21" s="47" customFormat="1" ht="30">
      <c r="A16" s="30">
        <v>1</v>
      </c>
      <c r="B16" s="100">
        <f ca="1">IF(C16="","",A16)</f>
        <v>1</v>
      </c>
      <c r="C16" s="109" t="str">
        <f ca="1">IF(ISERROR(OFFSET($C$223,MATCH(A16,$F$224:$F$373,0),0)),"",OFFSET($C$223,MATCH(A16,$F$224:$F$373,0),0))</f>
        <v>KWH Elektronik; 3P; 4W; 220/380V; 5(10); kls 1 (Pengukuran Tidak Langsung)</v>
      </c>
      <c r="D16" s="101" t="str">
        <f ca="1">IF(ISERROR(OFFSET('HARGA SATUAN'!$D$6,MATCH(C16,'HARGA SATUAN'!$C$7:$C$1492,0),0)),"",OFFSET('HARGA SATUAN'!$D$6,MATCH(C16,'HARGA SATUAN'!$C$7:$C$1492,0),0))</f>
        <v>MDU-KD</v>
      </c>
      <c r="E16" s="101" t="str">
        <f ca="1">IF(B16="+","Unit",IF(ISERROR(OFFSET('HARGA SATUAN'!$E$6,MATCH(C16,'HARGA SATUAN'!$C$7:$C$1492,0),0)),"",OFFSET('HARGA SATUAN'!$E$6,MATCH(C16,'HARGA SATUAN'!$C$7:$C$1492,0),0)))</f>
        <v>Bh</v>
      </c>
      <c r="F16" s="101">
        <f ca="1">IF(ISERROR(OFFSET($D$223,MATCH(A16,$F$224:$F$373,0),0)),"",OFFSET($D$223,MATCH(A16,$F$224:$F$373,0),0))</f>
        <v>1</v>
      </c>
      <c r="G16" s="41">
        <f ca="1">IF(ISERROR(OFFSET('HARGA SATUAN'!$I$6,MATCH(C16,'HARGA SATUAN'!$C$7:$C$1492,0),0)),"",OFFSET('HARGA SATUAN'!$I$6,MATCH(C16,'HARGA SATUAN'!$C$7:$C$1492,0),0))</f>
        <v>1504200</v>
      </c>
      <c r="H16" s="42">
        <f t="shared" ca="1" si="1"/>
        <v>1504200</v>
      </c>
      <c r="I16" s="42">
        <f t="shared" ca="1" si="2"/>
        <v>0</v>
      </c>
      <c r="J16" s="42">
        <f t="shared" ca="1" si="3"/>
        <v>0</v>
      </c>
      <c r="K16" s="43">
        <f t="shared" ca="1" si="0"/>
        <v>1504200</v>
      </c>
      <c r="L16" s="46"/>
      <c r="Q16" s="36"/>
      <c r="R16" s="45"/>
      <c r="S16" s="45"/>
      <c r="T16" s="45"/>
    </row>
    <row r="17" spans="1:20" s="47" customFormat="1" ht="30">
      <c r="A17" s="30">
        <v>2</v>
      </c>
      <c r="B17" s="100">
        <f t="shared" ref="B17:B80" ca="1" si="4">IF(C17="","",A17)</f>
        <v>2</v>
      </c>
      <c r="C17" s="109" t="str">
        <f t="shared" ref="C17:C80" ca="1" si="5">IF(ISERROR(OFFSET($C$223,MATCH(A17,$F$224:$F$373,0),0)),"",OFFSET($C$223,MATCH(A17,$F$224:$F$373,0),0))</f>
        <v>Smart Box Tidak Langsung Daya 105 kVA MCCB 160 A</v>
      </c>
      <c r="D17" s="101" t="str">
        <f ca="1">IF(ISERROR(OFFSET('HARGA SATUAN'!$D$6,MATCH(C17,'HARGA SATUAN'!$C$7:$C$1492,0),0)),"",OFFSET('HARGA SATUAN'!$D$6,MATCH(C17,'HARGA SATUAN'!$C$7:$C$1492,0),0))</f>
        <v>MDU-KD</v>
      </c>
      <c r="E17" s="101" t="str">
        <f ca="1">IF(B17="+","Unit",IF(ISERROR(OFFSET('HARGA SATUAN'!$E$6,MATCH(C17,'HARGA SATUAN'!$C$7:$C$1492,0),0)),"",OFFSET('HARGA SATUAN'!$E$6,MATCH(C17,'HARGA SATUAN'!$C$7:$C$1492,0),0)))</f>
        <v>Unit</v>
      </c>
      <c r="F17" s="101">
        <f t="shared" ref="F17:F80" ca="1" si="6">IF(ISERROR(OFFSET($D$223,MATCH(A17,$F$224:$F$373,0),0)),"",OFFSET($D$223,MATCH(A17,$F$224:$F$373,0),0))</f>
        <v>1</v>
      </c>
      <c r="G17" s="41">
        <f ca="1">IF(ISERROR(OFFSET('HARGA SATUAN'!$I$6,MATCH(C17,'HARGA SATUAN'!$C$7:$C$1492,0),0)),"",OFFSET('HARGA SATUAN'!$I$6,MATCH(C17,'HARGA SATUAN'!$C$7:$C$1492,0),0))</f>
        <v>14217900</v>
      </c>
      <c r="H17" s="42">
        <f t="shared" ca="1" si="1"/>
        <v>14217900</v>
      </c>
      <c r="I17" s="42">
        <f t="shared" ca="1" si="2"/>
        <v>0</v>
      </c>
      <c r="J17" s="42">
        <f t="shared" ca="1" si="3"/>
        <v>0</v>
      </c>
      <c r="K17" s="43">
        <f t="shared" ca="1" si="0"/>
        <v>14217900</v>
      </c>
      <c r="L17" s="46"/>
      <c r="Q17" s="36"/>
      <c r="R17" s="45"/>
      <c r="S17" s="45"/>
      <c r="T17" s="45"/>
    </row>
    <row r="18" spans="1:20" s="47" customFormat="1">
      <c r="A18" s="30">
        <v>3</v>
      </c>
      <c r="B18" s="100">
        <f t="shared" ca="1" si="4"/>
        <v>3</v>
      </c>
      <c r="C18" s="109" t="str">
        <f t="shared" ca="1" si="5"/>
        <v>Trafo 3 phasa 100 kVA YNyn0</v>
      </c>
      <c r="D18" s="101" t="str">
        <f ca="1">IF(ISERROR(OFFSET('HARGA SATUAN'!$D$6,MATCH(C18,'HARGA SATUAN'!$C$7:$C$1492,0),0)),"",OFFSET('HARGA SATUAN'!$D$6,MATCH(C18,'HARGA SATUAN'!$C$7:$C$1492,0),0))</f>
        <v>MDU-KD</v>
      </c>
      <c r="E18" s="101" t="str">
        <f ca="1">IF(B18="+","Unit",IF(ISERROR(OFFSET('HARGA SATUAN'!$E$6,MATCH(C18,'HARGA SATUAN'!$C$7:$C$1492,0),0)),"",OFFSET('HARGA SATUAN'!$E$6,MATCH(C18,'HARGA SATUAN'!$C$7:$C$1492,0),0)))</f>
        <v>Bh</v>
      </c>
      <c r="F18" s="101">
        <f t="shared" ca="1" si="6"/>
        <v>1</v>
      </c>
      <c r="G18" s="41">
        <f ca="1">IF(ISERROR(OFFSET('HARGA SATUAN'!$I$6,MATCH(C18,'HARGA SATUAN'!$C$7:$C$1492,0),0)),"",OFFSET('HARGA SATUAN'!$I$6,MATCH(C18,'HARGA SATUAN'!$C$7:$C$1492,0),0))</f>
        <v>56838600</v>
      </c>
      <c r="H18" s="42">
        <f t="shared" ca="1" si="1"/>
        <v>56838600</v>
      </c>
      <c r="I18" s="42">
        <f t="shared" ca="1" si="2"/>
        <v>0</v>
      </c>
      <c r="J18" s="42">
        <f t="shared" ca="1" si="3"/>
        <v>0</v>
      </c>
      <c r="K18" s="43">
        <f t="shared" ca="1" si="0"/>
        <v>56838600</v>
      </c>
      <c r="L18" s="46"/>
      <c r="Q18" s="36"/>
      <c r="R18" s="45"/>
      <c r="S18" s="45"/>
      <c r="T18" s="45"/>
    </row>
    <row r="19" spans="1:20" s="47" customFormat="1">
      <c r="A19" s="30">
        <v>4</v>
      </c>
      <c r="B19" s="100">
        <f t="shared" ca="1" si="4"/>
        <v>4</v>
      </c>
      <c r="C19" s="109" t="str">
        <f t="shared" ca="1" si="5"/>
        <v>FCO Polymer</v>
      </c>
      <c r="D19" s="101" t="str">
        <f ca="1">IF(ISERROR(OFFSET('HARGA SATUAN'!$D$6,MATCH(C19,'HARGA SATUAN'!$C$7:$C$1492,0),0)),"",OFFSET('HARGA SATUAN'!$D$6,MATCH(C19,'HARGA SATUAN'!$C$7:$C$1492,0),0))</f>
        <v>MDU-KD</v>
      </c>
      <c r="E19" s="101" t="str">
        <f ca="1">IF(B19="+","Unit",IF(ISERROR(OFFSET('HARGA SATUAN'!$E$6,MATCH(C19,'HARGA SATUAN'!$C$7:$C$1492,0),0)),"",OFFSET('HARGA SATUAN'!$E$6,MATCH(C19,'HARGA SATUAN'!$C$7:$C$1492,0),0)))</f>
        <v>Bh</v>
      </c>
      <c r="F19" s="101">
        <f t="shared" ca="1" si="6"/>
        <v>3</v>
      </c>
      <c r="G19" s="41">
        <f ca="1">IF(ISERROR(OFFSET('HARGA SATUAN'!$I$6,MATCH(C19,'HARGA SATUAN'!$C$7:$C$1492,0),0)),"",OFFSET('HARGA SATUAN'!$I$6,MATCH(C19,'HARGA SATUAN'!$C$7:$C$1492,0),0))</f>
        <v>848250</v>
      </c>
      <c r="H19" s="42">
        <f t="shared" ca="1" si="1"/>
        <v>2544750</v>
      </c>
      <c r="I19" s="42">
        <f t="shared" ca="1" si="2"/>
        <v>0</v>
      </c>
      <c r="J19" s="42">
        <f t="shared" ca="1" si="3"/>
        <v>0</v>
      </c>
      <c r="K19" s="43">
        <f t="shared" ca="1" si="0"/>
        <v>2544750</v>
      </c>
      <c r="L19" s="46"/>
      <c r="Q19" s="36"/>
      <c r="R19" s="45"/>
      <c r="S19" s="45"/>
      <c r="T19" s="45"/>
    </row>
    <row r="20" spans="1:20" s="47" customFormat="1">
      <c r="A20" s="30">
        <v>5</v>
      </c>
      <c r="B20" s="100">
        <f t="shared" ca="1" si="4"/>
        <v>5</v>
      </c>
      <c r="C20" s="109" t="str">
        <f t="shared" ca="1" si="5"/>
        <v>Lightning Arester (Polymer) 21 KV, 10 KA</v>
      </c>
      <c r="D20" s="101" t="str">
        <f ca="1">IF(ISERROR(OFFSET('HARGA SATUAN'!$D$6,MATCH(C20,'HARGA SATUAN'!$C$7:$C$1492,0),0)),"",OFFSET('HARGA SATUAN'!$D$6,MATCH(C20,'HARGA SATUAN'!$C$7:$C$1492,0),0))</f>
        <v>MDU-KD</v>
      </c>
      <c r="E20" s="101" t="str">
        <f ca="1">IF(B20="+","Unit",IF(ISERROR(OFFSET('HARGA SATUAN'!$E$6,MATCH(C20,'HARGA SATUAN'!$C$7:$C$1492,0),0)),"",OFFSET('HARGA SATUAN'!$E$6,MATCH(C20,'HARGA SATUAN'!$C$7:$C$1492,0),0)))</f>
        <v>Bh</v>
      </c>
      <c r="F20" s="101">
        <f t="shared" ca="1" si="6"/>
        <v>3</v>
      </c>
      <c r="G20" s="41">
        <f ca="1">IF(ISERROR(OFFSET('HARGA SATUAN'!$I$6,MATCH(C20,'HARGA SATUAN'!$C$7:$C$1492,0),0)),"",OFFSET('HARGA SATUAN'!$I$6,MATCH(C20,'HARGA SATUAN'!$C$7:$C$1492,0),0))</f>
        <v>725900</v>
      </c>
      <c r="H20" s="42">
        <f t="shared" ca="1" si="1"/>
        <v>2177700</v>
      </c>
      <c r="I20" s="42">
        <f t="shared" ca="1" si="2"/>
        <v>0</v>
      </c>
      <c r="J20" s="42">
        <f t="shared" ca="1" si="3"/>
        <v>0</v>
      </c>
      <c r="K20" s="43">
        <f t="shared" ca="1" si="0"/>
        <v>2177700</v>
      </c>
      <c r="L20" s="46"/>
      <c r="Q20" s="36"/>
      <c r="R20" s="45"/>
      <c r="S20" s="45"/>
      <c r="T20" s="45"/>
    </row>
    <row r="21" spans="1:20" s="47" customFormat="1">
      <c r="A21" s="30">
        <v>6</v>
      </c>
      <c r="B21" s="100">
        <f t="shared" ca="1" si="4"/>
        <v>6</v>
      </c>
      <c r="C21" s="109" t="str">
        <f t="shared" ca="1" si="5"/>
        <v>Isolator Tumpu ( Pin Post ) 20 KV Porcelein</v>
      </c>
      <c r="D21" s="101" t="str">
        <f ca="1">IF(ISERROR(OFFSET('HARGA SATUAN'!$D$6,MATCH(C21,'HARGA SATUAN'!$C$7:$C$1492,0),0)),"",OFFSET('HARGA SATUAN'!$D$6,MATCH(C21,'HARGA SATUAN'!$C$7:$C$1492,0),0))</f>
        <v>MDU-KD</v>
      </c>
      <c r="E21" s="101" t="str">
        <f ca="1">IF(B21="+","Unit",IF(ISERROR(OFFSET('HARGA SATUAN'!$E$6,MATCH(C21,'HARGA SATUAN'!$C$7:$C$1492,0),0)),"",OFFSET('HARGA SATUAN'!$E$6,MATCH(C21,'HARGA SATUAN'!$C$7:$C$1492,0),0)))</f>
        <v>Bh</v>
      </c>
      <c r="F21" s="101">
        <f t="shared" ca="1" si="6"/>
        <v>3</v>
      </c>
      <c r="G21" s="41">
        <f ca="1">IF(ISERROR(OFFSET('HARGA SATUAN'!$I$6,MATCH(C21,'HARGA SATUAN'!$C$7:$C$1492,0),0)),"",OFFSET('HARGA SATUAN'!$I$6,MATCH(C21,'HARGA SATUAN'!$C$7:$C$1492,0),0))</f>
        <v>235900</v>
      </c>
      <c r="H21" s="42">
        <f t="shared" ca="1" si="1"/>
        <v>707700</v>
      </c>
      <c r="I21" s="42">
        <f t="shared" ca="1" si="2"/>
        <v>0</v>
      </c>
      <c r="J21" s="42">
        <f t="shared" ca="1" si="3"/>
        <v>0</v>
      </c>
      <c r="K21" s="43">
        <f t="shared" ca="1" si="0"/>
        <v>707700</v>
      </c>
      <c r="L21" s="46"/>
      <c r="Q21" s="36"/>
      <c r="R21" s="45"/>
      <c r="S21" s="45"/>
      <c r="T21" s="45"/>
    </row>
    <row r="22" spans="1:20" s="47" customFormat="1">
      <c r="A22" s="30">
        <v>7</v>
      </c>
      <c r="B22" s="100">
        <f t="shared" ca="1" si="4"/>
        <v>7</v>
      </c>
      <c r="C22" s="109" t="str">
        <f t="shared" ca="1" si="5"/>
        <v>Isolator Tarik ( Suspension Polymer ) 20 KV</v>
      </c>
      <c r="D22" s="101" t="str">
        <f ca="1">IF(ISERROR(OFFSET('HARGA SATUAN'!$D$6,MATCH(C22,'HARGA SATUAN'!$C$7:$C$1492,0),0)),"",OFFSET('HARGA SATUAN'!$D$6,MATCH(C22,'HARGA SATUAN'!$C$7:$C$1492,0),0))</f>
        <v>MDU-KD</v>
      </c>
      <c r="E22" s="101" t="str">
        <f ca="1">IF(B22="+","Unit",IF(ISERROR(OFFSET('HARGA SATUAN'!$E$6,MATCH(C22,'HARGA SATUAN'!$C$7:$C$1492,0),0)),"",OFFSET('HARGA SATUAN'!$E$6,MATCH(C22,'HARGA SATUAN'!$C$7:$C$1492,0),0)))</f>
        <v>Set</v>
      </c>
      <c r="F22" s="101">
        <f t="shared" ca="1" si="6"/>
        <v>6</v>
      </c>
      <c r="G22" s="41">
        <f ca="1">IF(ISERROR(OFFSET('HARGA SATUAN'!$I$6,MATCH(C22,'HARGA SATUAN'!$C$7:$C$1492,0),0)),"",OFFSET('HARGA SATUAN'!$I$6,MATCH(C22,'HARGA SATUAN'!$C$7:$C$1492,0),0))</f>
        <v>205700</v>
      </c>
      <c r="H22" s="42">
        <f t="shared" ca="1" si="1"/>
        <v>1234200</v>
      </c>
      <c r="I22" s="42">
        <f t="shared" ca="1" si="2"/>
        <v>0</v>
      </c>
      <c r="J22" s="42">
        <f t="shared" ca="1" si="3"/>
        <v>0</v>
      </c>
      <c r="K22" s="43">
        <f t="shared" ca="1" si="0"/>
        <v>1234200</v>
      </c>
      <c r="L22" s="46"/>
      <c r="Q22" s="36"/>
      <c r="R22" s="45"/>
      <c r="S22" s="45"/>
      <c r="T22" s="45"/>
    </row>
    <row r="23" spans="1:20" s="47" customFormat="1">
      <c r="A23" s="30">
        <v>8</v>
      </c>
      <c r="B23" s="100">
        <f t="shared" ca="1" si="4"/>
        <v>8</v>
      </c>
      <c r="C23" s="109" t="str">
        <f t="shared" ca="1" si="5"/>
        <v>AAAC 70 mm²</v>
      </c>
      <c r="D23" s="101" t="str">
        <f ca="1">IF(ISERROR(OFFSET('HARGA SATUAN'!$D$6,MATCH(C23,'HARGA SATUAN'!$C$7:$C$1492,0),0)),"",OFFSET('HARGA SATUAN'!$D$6,MATCH(C23,'HARGA SATUAN'!$C$7:$C$1492,0),0))</f>
        <v>MDU-KD</v>
      </c>
      <c r="E23" s="101" t="str">
        <f ca="1">IF(B23="+","Unit",IF(ISERROR(OFFSET('HARGA SATUAN'!$E$6,MATCH(C23,'HARGA SATUAN'!$C$7:$C$1492,0),0)),"",OFFSET('HARGA SATUAN'!$E$6,MATCH(C23,'HARGA SATUAN'!$C$7:$C$1492,0),0)))</f>
        <v>Mtr</v>
      </c>
      <c r="F23" s="101">
        <f t="shared" ca="1" si="6"/>
        <v>229</v>
      </c>
      <c r="G23" s="41">
        <f ca="1">IF(ISERROR(OFFSET('HARGA SATUAN'!$I$6,MATCH(C23,'HARGA SATUAN'!$C$7:$C$1492,0),0)),"",OFFSET('HARGA SATUAN'!$I$6,MATCH(C23,'HARGA SATUAN'!$C$7:$C$1492,0),0))</f>
        <v>14200</v>
      </c>
      <c r="H23" s="42">
        <f t="shared" ca="1" si="1"/>
        <v>3251800</v>
      </c>
      <c r="I23" s="42">
        <f t="shared" ca="1" si="2"/>
        <v>0</v>
      </c>
      <c r="J23" s="42">
        <f t="shared" ca="1" si="3"/>
        <v>0</v>
      </c>
      <c r="K23" s="43">
        <f t="shared" ca="1" si="0"/>
        <v>3251800</v>
      </c>
      <c r="L23" s="46"/>
      <c r="Q23" s="36"/>
      <c r="R23" s="45"/>
      <c r="S23" s="45"/>
      <c r="T23" s="45"/>
    </row>
    <row r="24" spans="1:20" s="47" customFormat="1">
      <c r="A24" s="30">
        <v>9</v>
      </c>
      <c r="B24" s="100">
        <f t="shared" ca="1" si="4"/>
        <v>9</v>
      </c>
      <c r="C24" s="109" t="str">
        <f t="shared" ca="1" si="5"/>
        <v>NFA2X-T 3x70+1x70</v>
      </c>
      <c r="D24" s="101" t="str">
        <f ca="1">IF(ISERROR(OFFSET('HARGA SATUAN'!$D$6,MATCH(C24,'HARGA SATUAN'!$C$7:$C$1492,0),0)),"",OFFSET('HARGA SATUAN'!$D$6,MATCH(C24,'HARGA SATUAN'!$C$7:$C$1492,0),0))</f>
        <v>MDU-KD</v>
      </c>
      <c r="E24" s="101" t="str">
        <f ca="1">IF(B24="+","Unit",IF(ISERROR(OFFSET('HARGA SATUAN'!$E$6,MATCH(C24,'HARGA SATUAN'!$C$7:$C$1492,0),0)),"",OFFSET('HARGA SATUAN'!$E$6,MATCH(C24,'HARGA SATUAN'!$C$7:$C$1492,0),0)))</f>
        <v>Mtr</v>
      </c>
      <c r="F24" s="101">
        <f t="shared" ca="1" si="6"/>
        <v>12</v>
      </c>
      <c r="G24" s="41">
        <f ca="1">IF(ISERROR(OFFSET('HARGA SATUAN'!$I$6,MATCH(C24,'HARGA SATUAN'!$C$7:$C$1492,0),0)),"",OFFSET('HARGA SATUAN'!$I$6,MATCH(C24,'HARGA SATUAN'!$C$7:$C$1492,0),0))</f>
        <v>54500</v>
      </c>
      <c r="H24" s="42">
        <f t="shared" ca="1" si="1"/>
        <v>654000</v>
      </c>
      <c r="I24" s="42">
        <f t="shared" ca="1" si="2"/>
        <v>0</v>
      </c>
      <c r="J24" s="42">
        <f t="shared" ca="1" si="3"/>
        <v>0</v>
      </c>
      <c r="K24" s="43">
        <f t="shared" ca="1" si="0"/>
        <v>654000</v>
      </c>
      <c r="L24" s="46"/>
      <c r="Q24" s="36"/>
      <c r="R24" s="45"/>
      <c r="S24" s="45"/>
      <c r="T24" s="45"/>
    </row>
    <row r="25" spans="1:20" s="47" customFormat="1">
      <c r="A25" s="30">
        <v>10</v>
      </c>
      <c r="B25" s="100" t="str">
        <f t="shared" ca="1" si="4"/>
        <v/>
      </c>
      <c r="C25" s="109" t="str">
        <f t="shared" ca="1" si="5"/>
        <v/>
      </c>
      <c r="D25" s="101" t="str">
        <f ca="1">IF(ISERROR(OFFSET('HARGA SATUAN'!$D$6,MATCH(C25,'HARGA SATUAN'!$C$7:$C$1492,0),0)),"",OFFSET('HARGA SATUAN'!$D$6,MATCH(C25,'HARGA SATUAN'!$C$7:$C$1492,0),0))</f>
        <v/>
      </c>
      <c r="E25" s="101">
        <f ca="1">IF(B25="+","Unit",IF(ISERROR(OFFSET('HARGA SATUAN'!$E$6,MATCH(C25,'HARGA SATUAN'!$C$7:$C$1492,0),0)),"",OFFSET('HARGA SATUAN'!$E$6,MATCH(C25,'HARGA SATUAN'!$C$7:$C$1492,0),0)))</f>
        <v>0</v>
      </c>
      <c r="F25" s="101" t="str">
        <f t="shared" ca="1" si="6"/>
        <v/>
      </c>
      <c r="G25" s="41">
        <f ca="1">IF(ISERROR(OFFSET('HARGA SATUAN'!$I$6,MATCH(C25,'HARGA SATUAN'!$C$7:$C$1492,0),0)),"",OFFSET('HARGA SATUAN'!$I$6,MATCH(C25,'HARGA SATUAN'!$C$7:$C$1492,0),0))</f>
        <v>0</v>
      </c>
      <c r="H25" s="42">
        <f t="shared" ca="1" si="1"/>
        <v>0</v>
      </c>
      <c r="I25" s="42">
        <f t="shared" ca="1" si="2"/>
        <v>0</v>
      </c>
      <c r="J25" s="42">
        <f t="shared" ca="1" si="3"/>
        <v>0</v>
      </c>
      <c r="K25" s="43">
        <f t="shared" ca="1" si="0"/>
        <v>0</v>
      </c>
      <c r="L25" s="46"/>
      <c r="Q25" s="36"/>
      <c r="R25" s="45"/>
      <c r="S25" s="45"/>
      <c r="T25" s="45"/>
    </row>
    <row r="26" spans="1:20" s="47" customFormat="1">
      <c r="A26" s="30">
        <v>11</v>
      </c>
      <c r="B26" s="100" t="str">
        <f t="shared" ca="1" si="4"/>
        <v/>
      </c>
      <c r="C26" s="109" t="str">
        <f t="shared" ca="1" si="5"/>
        <v/>
      </c>
      <c r="D26" s="101" t="str">
        <f ca="1">IF(ISERROR(OFFSET('HARGA SATUAN'!$D$6,MATCH(C26,'HARGA SATUAN'!$C$7:$C$1492,0),0)),"",OFFSET('HARGA SATUAN'!$D$6,MATCH(C26,'HARGA SATUAN'!$C$7:$C$1492,0),0))</f>
        <v/>
      </c>
      <c r="E26" s="101">
        <f ca="1">IF(B26="+","Unit",IF(ISERROR(OFFSET('HARGA SATUAN'!$E$6,MATCH(C26,'HARGA SATUAN'!$C$7:$C$1492,0),0)),"",OFFSET('HARGA SATUAN'!$E$6,MATCH(C26,'HARGA SATUAN'!$C$7:$C$1492,0),0)))</f>
        <v>0</v>
      </c>
      <c r="F26" s="101" t="str">
        <f t="shared" ca="1" si="6"/>
        <v/>
      </c>
      <c r="G26" s="41">
        <f ca="1">IF(ISERROR(OFFSET('HARGA SATUAN'!$I$6,MATCH(C26,'HARGA SATUAN'!$C$7:$C$1492,0),0)),"",OFFSET('HARGA SATUAN'!$I$6,MATCH(C26,'HARGA SATUAN'!$C$7:$C$1492,0),0))</f>
        <v>0</v>
      </c>
      <c r="H26" s="42">
        <f t="shared" ca="1" si="1"/>
        <v>0</v>
      </c>
      <c r="I26" s="42">
        <f t="shared" ca="1" si="2"/>
        <v>0</v>
      </c>
      <c r="J26" s="42">
        <f t="shared" ca="1" si="3"/>
        <v>0</v>
      </c>
      <c r="K26" s="43">
        <f t="shared" ca="1" si="0"/>
        <v>0</v>
      </c>
      <c r="L26" s="46"/>
      <c r="Q26" s="36"/>
      <c r="R26" s="45"/>
      <c r="S26" s="45"/>
      <c r="T26" s="45"/>
    </row>
    <row r="27" spans="1:20" s="47" customFormat="1">
      <c r="A27" s="30">
        <v>12</v>
      </c>
      <c r="B27" s="100" t="str">
        <f t="shared" ca="1" si="4"/>
        <v/>
      </c>
      <c r="C27" s="109" t="str">
        <f t="shared" ca="1" si="5"/>
        <v/>
      </c>
      <c r="D27" s="101" t="str">
        <f ca="1">IF(ISERROR(OFFSET('HARGA SATUAN'!$D$6,MATCH(C27,'HARGA SATUAN'!$C$7:$C$1492,0),0)),"",OFFSET('HARGA SATUAN'!$D$6,MATCH(C27,'HARGA SATUAN'!$C$7:$C$1492,0),0))</f>
        <v/>
      </c>
      <c r="E27" s="101">
        <f ca="1">IF(B27="+","Unit",IF(ISERROR(OFFSET('HARGA SATUAN'!$E$6,MATCH(C27,'HARGA SATUAN'!$C$7:$C$1492,0),0)),"",OFFSET('HARGA SATUAN'!$E$6,MATCH(C27,'HARGA SATUAN'!$C$7:$C$1492,0),0)))</f>
        <v>0</v>
      </c>
      <c r="F27" s="101" t="str">
        <f t="shared" ca="1" si="6"/>
        <v/>
      </c>
      <c r="G27" s="41">
        <f ca="1">IF(ISERROR(OFFSET('HARGA SATUAN'!$I$6,MATCH(C27,'HARGA SATUAN'!$C$7:$C$1492,0),0)),"",OFFSET('HARGA SATUAN'!$I$6,MATCH(C27,'HARGA SATUAN'!$C$7:$C$1492,0),0))</f>
        <v>0</v>
      </c>
      <c r="H27" s="42">
        <f t="shared" ca="1" si="1"/>
        <v>0</v>
      </c>
      <c r="I27" s="42">
        <f t="shared" ca="1" si="2"/>
        <v>0</v>
      </c>
      <c r="J27" s="42">
        <f t="shared" ca="1" si="3"/>
        <v>0</v>
      </c>
      <c r="K27" s="43">
        <f t="shared" ca="1" si="0"/>
        <v>0</v>
      </c>
      <c r="L27" s="46"/>
      <c r="Q27" s="36"/>
      <c r="R27" s="45"/>
      <c r="S27" s="45"/>
      <c r="T27" s="45"/>
    </row>
    <row r="28" spans="1:20" s="47" customFormat="1">
      <c r="A28" s="30">
        <v>13</v>
      </c>
      <c r="B28" s="100" t="str">
        <f t="shared" ca="1" si="4"/>
        <v/>
      </c>
      <c r="C28" s="109" t="str">
        <f t="shared" ca="1" si="5"/>
        <v/>
      </c>
      <c r="D28" s="101" t="str">
        <f ca="1">IF(ISERROR(OFFSET('HARGA SATUAN'!$D$6,MATCH(C28,'HARGA SATUAN'!$C$7:$C$1492,0),0)),"",OFFSET('HARGA SATUAN'!$D$6,MATCH(C28,'HARGA SATUAN'!$C$7:$C$1492,0),0))</f>
        <v/>
      </c>
      <c r="E28" s="101">
        <f ca="1">IF(B28="+","Unit",IF(ISERROR(OFFSET('HARGA SATUAN'!$E$6,MATCH(C28,'HARGA SATUAN'!$C$7:$C$1492,0),0)),"",OFFSET('HARGA SATUAN'!$E$6,MATCH(C28,'HARGA SATUAN'!$C$7:$C$1492,0),0)))</f>
        <v>0</v>
      </c>
      <c r="F28" s="101" t="str">
        <f t="shared" ca="1" si="6"/>
        <v/>
      </c>
      <c r="G28" s="41">
        <f ca="1">IF(ISERROR(OFFSET('HARGA SATUAN'!$I$6,MATCH(C28,'HARGA SATUAN'!$C$7:$C$1492,0),0)),"",OFFSET('HARGA SATUAN'!$I$6,MATCH(C28,'HARGA SATUAN'!$C$7:$C$1492,0),0))</f>
        <v>0</v>
      </c>
      <c r="H28" s="42">
        <f t="shared" ca="1" si="1"/>
        <v>0</v>
      </c>
      <c r="I28" s="42">
        <f t="shared" ca="1" si="2"/>
        <v>0</v>
      </c>
      <c r="J28" s="42">
        <f t="shared" ca="1" si="3"/>
        <v>0</v>
      </c>
      <c r="K28" s="43">
        <f t="shared" ca="1" si="0"/>
        <v>0</v>
      </c>
      <c r="L28" s="46"/>
      <c r="Q28" s="36"/>
      <c r="R28" s="45"/>
      <c r="S28" s="45"/>
      <c r="T28" s="45"/>
    </row>
    <row r="29" spans="1:20" s="47" customFormat="1">
      <c r="A29" s="30">
        <v>14</v>
      </c>
      <c r="B29" s="100" t="str">
        <f t="shared" ca="1" si="4"/>
        <v/>
      </c>
      <c r="C29" s="109" t="str">
        <f t="shared" ca="1" si="5"/>
        <v/>
      </c>
      <c r="D29" s="101" t="str">
        <f ca="1">IF(ISERROR(OFFSET('HARGA SATUAN'!$D$6,MATCH(C29,'HARGA SATUAN'!$C$7:$C$1492,0),0)),"",OFFSET('HARGA SATUAN'!$D$6,MATCH(C29,'HARGA SATUAN'!$C$7:$C$1492,0),0))</f>
        <v/>
      </c>
      <c r="E29" s="101">
        <f ca="1">IF(B29="+","Unit",IF(ISERROR(OFFSET('HARGA SATUAN'!$E$6,MATCH(C29,'HARGA SATUAN'!$C$7:$C$1492,0),0)),"",OFFSET('HARGA SATUAN'!$E$6,MATCH(C29,'HARGA SATUAN'!$C$7:$C$1492,0),0)))</f>
        <v>0</v>
      </c>
      <c r="F29" s="101" t="str">
        <f t="shared" ca="1" si="6"/>
        <v/>
      </c>
      <c r="G29" s="41">
        <f ca="1">IF(ISERROR(OFFSET('HARGA SATUAN'!$I$6,MATCH(C29,'HARGA SATUAN'!$C$7:$C$1492,0),0)),"",OFFSET('HARGA SATUAN'!$I$6,MATCH(C29,'HARGA SATUAN'!$C$7:$C$1492,0),0))</f>
        <v>0</v>
      </c>
      <c r="H29" s="42">
        <f t="shared" ca="1" si="1"/>
        <v>0</v>
      </c>
      <c r="I29" s="42">
        <f t="shared" ca="1" si="2"/>
        <v>0</v>
      </c>
      <c r="J29" s="42">
        <f t="shared" ca="1" si="3"/>
        <v>0</v>
      </c>
      <c r="K29" s="43">
        <f t="shared" ca="1" si="0"/>
        <v>0</v>
      </c>
      <c r="L29" s="46"/>
      <c r="Q29" s="36"/>
      <c r="R29" s="45"/>
      <c r="S29" s="45"/>
      <c r="T29" s="45"/>
    </row>
    <row r="30" spans="1:20" s="47" customFormat="1">
      <c r="A30" s="30">
        <v>15</v>
      </c>
      <c r="B30" s="100" t="str">
        <f t="shared" ca="1" si="4"/>
        <v/>
      </c>
      <c r="C30" s="109" t="str">
        <f t="shared" ca="1" si="5"/>
        <v/>
      </c>
      <c r="D30" s="101" t="str">
        <f ca="1">IF(ISERROR(OFFSET('HARGA SATUAN'!$D$6,MATCH(C30,'HARGA SATUAN'!$C$7:$C$1492,0),0)),"",OFFSET('HARGA SATUAN'!$D$6,MATCH(C30,'HARGA SATUAN'!$C$7:$C$1492,0),0))</f>
        <v/>
      </c>
      <c r="E30" s="101">
        <f ca="1">IF(B30="+","Unit",IF(ISERROR(OFFSET('HARGA SATUAN'!$E$6,MATCH(C30,'HARGA SATUAN'!$C$7:$C$1492,0),0)),"",OFFSET('HARGA SATUAN'!$E$6,MATCH(C30,'HARGA SATUAN'!$C$7:$C$1492,0),0)))</f>
        <v>0</v>
      </c>
      <c r="F30" s="101" t="str">
        <f t="shared" ca="1" si="6"/>
        <v/>
      </c>
      <c r="G30" s="41">
        <f ca="1">IF(ISERROR(OFFSET('HARGA SATUAN'!$I$6,MATCH(C30,'HARGA SATUAN'!$C$7:$C$1492,0),0)),"",OFFSET('HARGA SATUAN'!$I$6,MATCH(C30,'HARGA SATUAN'!$C$7:$C$1492,0),0))</f>
        <v>0</v>
      </c>
      <c r="H30" s="42">
        <f t="shared" ca="1" si="1"/>
        <v>0</v>
      </c>
      <c r="I30" s="42">
        <f t="shared" ca="1" si="2"/>
        <v>0</v>
      </c>
      <c r="J30" s="42">
        <f t="shared" ca="1" si="3"/>
        <v>0</v>
      </c>
      <c r="K30" s="43">
        <f t="shared" ca="1" si="0"/>
        <v>0</v>
      </c>
      <c r="L30" s="46"/>
      <c r="Q30" s="36"/>
      <c r="R30" s="45"/>
      <c r="S30" s="45"/>
      <c r="T30" s="45"/>
    </row>
    <row r="31" spans="1:20" s="47" customFormat="1">
      <c r="A31" s="30">
        <v>16</v>
      </c>
      <c r="B31" s="100" t="str">
        <f t="shared" ca="1" si="4"/>
        <v/>
      </c>
      <c r="C31" s="109" t="str">
        <f t="shared" ca="1" si="5"/>
        <v/>
      </c>
      <c r="D31" s="101" t="str">
        <f ca="1">IF(ISERROR(OFFSET('HARGA SATUAN'!$D$6,MATCH(C31,'HARGA SATUAN'!$C$7:$C$1492,0),0)),"",OFFSET('HARGA SATUAN'!$D$6,MATCH(C31,'HARGA SATUAN'!$C$7:$C$1492,0),0))</f>
        <v/>
      </c>
      <c r="E31" s="101">
        <f ca="1">IF(B31="+","Unit",IF(ISERROR(OFFSET('HARGA SATUAN'!$E$6,MATCH(C31,'HARGA SATUAN'!$C$7:$C$1492,0),0)),"",OFFSET('HARGA SATUAN'!$E$6,MATCH(C31,'HARGA SATUAN'!$C$7:$C$1492,0),0)))</f>
        <v>0</v>
      </c>
      <c r="F31" s="101" t="str">
        <f t="shared" ca="1" si="6"/>
        <v/>
      </c>
      <c r="G31" s="41">
        <f ca="1">IF(ISERROR(OFFSET('HARGA SATUAN'!$I$6,MATCH(C31,'HARGA SATUAN'!$C$7:$C$1492,0),0)),"",OFFSET('HARGA SATUAN'!$I$6,MATCH(C31,'HARGA SATUAN'!$C$7:$C$1492,0),0))</f>
        <v>0</v>
      </c>
      <c r="H31" s="42">
        <f t="shared" ca="1" si="1"/>
        <v>0</v>
      </c>
      <c r="I31" s="42">
        <f t="shared" ca="1" si="2"/>
        <v>0</v>
      </c>
      <c r="J31" s="42">
        <f t="shared" ca="1" si="3"/>
        <v>0</v>
      </c>
      <c r="K31" s="43">
        <f t="shared" ca="1" si="0"/>
        <v>0</v>
      </c>
      <c r="L31" s="46"/>
      <c r="Q31" s="36"/>
      <c r="R31" s="45"/>
      <c r="S31" s="45"/>
      <c r="T31" s="45"/>
    </row>
    <row r="32" spans="1:20" s="47" customFormat="1">
      <c r="A32" s="30">
        <v>17</v>
      </c>
      <c r="B32" s="100" t="str">
        <f t="shared" ca="1" si="4"/>
        <v/>
      </c>
      <c r="C32" s="109" t="str">
        <f t="shared" ca="1" si="5"/>
        <v/>
      </c>
      <c r="D32" s="101" t="str">
        <f ca="1">IF(ISERROR(OFFSET('HARGA SATUAN'!$D$6,MATCH(C32,'HARGA SATUAN'!$C$7:$C$1492,0),0)),"",OFFSET('HARGA SATUAN'!$D$6,MATCH(C32,'HARGA SATUAN'!$C$7:$C$1492,0),0))</f>
        <v/>
      </c>
      <c r="E32" s="101">
        <f ca="1">IF(B32="+","Unit",IF(ISERROR(OFFSET('HARGA SATUAN'!$E$6,MATCH(C32,'HARGA SATUAN'!$C$7:$C$1492,0),0)),"",OFFSET('HARGA SATUAN'!$E$6,MATCH(C32,'HARGA SATUAN'!$C$7:$C$1492,0),0)))</f>
        <v>0</v>
      </c>
      <c r="F32" s="101" t="str">
        <f t="shared" ca="1" si="6"/>
        <v/>
      </c>
      <c r="G32" s="41">
        <f ca="1">IF(ISERROR(OFFSET('HARGA SATUAN'!$I$6,MATCH(C32,'HARGA SATUAN'!$C$7:$C$1492,0),0)),"",OFFSET('HARGA SATUAN'!$I$6,MATCH(C32,'HARGA SATUAN'!$C$7:$C$1492,0),0))</f>
        <v>0</v>
      </c>
      <c r="H32" s="42">
        <f t="shared" ca="1" si="1"/>
        <v>0</v>
      </c>
      <c r="I32" s="42">
        <f t="shared" ca="1" si="2"/>
        <v>0</v>
      </c>
      <c r="J32" s="42">
        <f t="shared" ca="1" si="3"/>
        <v>0</v>
      </c>
      <c r="K32" s="43">
        <f t="shared" ca="1" si="0"/>
        <v>0</v>
      </c>
      <c r="L32" s="46"/>
      <c r="Q32" s="36"/>
      <c r="R32" s="45"/>
      <c r="S32" s="45"/>
      <c r="T32" s="45"/>
    </row>
    <row r="33" spans="1:20" s="47" customFormat="1">
      <c r="A33" s="30">
        <v>18</v>
      </c>
      <c r="B33" s="100" t="str">
        <f t="shared" ca="1" si="4"/>
        <v/>
      </c>
      <c r="C33" s="109" t="str">
        <f t="shared" ca="1" si="5"/>
        <v/>
      </c>
      <c r="D33" s="101" t="str">
        <f ca="1">IF(ISERROR(OFFSET('HARGA SATUAN'!$D$6,MATCH(C33,'HARGA SATUAN'!$C$7:$C$1492,0),0)),"",OFFSET('HARGA SATUAN'!$D$6,MATCH(C33,'HARGA SATUAN'!$C$7:$C$1492,0),0))</f>
        <v/>
      </c>
      <c r="E33" s="101">
        <f ca="1">IF(B33="+","Unit",IF(ISERROR(OFFSET('HARGA SATUAN'!$E$6,MATCH(C33,'HARGA SATUAN'!$C$7:$C$1492,0),0)),"",OFFSET('HARGA SATUAN'!$E$6,MATCH(C33,'HARGA SATUAN'!$C$7:$C$1492,0),0)))</f>
        <v>0</v>
      </c>
      <c r="F33" s="101" t="str">
        <f t="shared" ca="1" si="6"/>
        <v/>
      </c>
      <c r="G33" s="41">
        <f ca="1">IF(ISERROR(OFFSET('HARGA SATUAN'!$I$6,MATCH(C33,'HARGA SATUAN'!$C$7:$C$1492,0),0)),"",OFFSET('HARGA SATUAN'!$I$6,MATCH(C33,'HARGA SATUAN'!$C$7:$C$1492,0),0))</f>
        <v>0</v>
      </c>
      <c r="H33" s="42">
        <f t="shared" ca="1" si="1"/>
        <v>0</v>
      </c>
      <c r="I33" s="42">
        <f t="shared" ca="1" si="2"/>
        <v>0</v>
      </c>
      <c r="J33" s="42">
        <f t="shared" ca="1" si="3"/>
        <v>0</v>
      </c>
      <c r="K33" s="43">
        <f t="shared" ca="1" si="0"/>
        <v>0</v>
      </c>
      <c r="L33" s="46"/>
      <c r="Q33" s="36"/>
      <c r="R33" s="45"/>
      <c r="S33" s="45"/>
      <c r="T33" s="45"/>
    </row>
    <row r="34" spans="1:20" s="47" customFormat="1">
      <c r="A34" s="30">
        <v>19</v>
      </c>
      <c r="B34" s="100" t="str">
        <f t="shared" ca="1" si="4"/>
        <v/>
      </c>
      <c r="C34" s="109" t="str">
        <f t="shared" ca="1" si="5"/>
        <v/>
      </c>
      <c r="D34" s="101" t="str">
        <f ca="1">IF(ISERROR(OFFSET('HARGA SATUAN'!$D$6,MATCH(C34,'HARGA SATUAN'!$C$7:$C$1492,0),0)),"",OFFSET('HARGA SATUAN'!$D$6,MATCH(C34,'HARGA SATUAN'!$C$7:$C$1492,0),0))</f>
        <v/>
      </c>
      <c r="E34" s="101">
        <f ca="1">IF(B34="+","Unit",IF(ISERROR(OFFSET('HARGA SATUAN'!$E$6,MATCH(C34,'HARGA SATUAN'!$C$7:$C$1492,0),0)),"",OFFSET('HARGA SATUAN'!$E$6,MATCH(C34,'HARGA SATUAN'!$C$7:$C$1492,0),0)))</f>
        <v>0</v>
      </c>
      <c r="F34" s="101" t="str">
        <f t="shared" ca="1" si="6"/>
        <v/>
      </c>
      <c r="G34" s="41">
        <f ca="1">IF(ISERROR(OFFSET('HARGA SATUAN'!$I$6,MATCH(C34,'HARGA SATUAN'!$C$7:$C$1492,0),0)),"",OFFSET('HARGA SATUAN'!$I$6,MATCH(C34,'HARGA SATUAN'!$C$7:$C$1492,0),0))</f>
        <v>0</v>
      </c>
      <c r="H34" s="42">
        <f t="shared" ca="1" si="1"/>
        <v>0</v>
      </c>
      <c r="I34" s="42">
        <f t="shared" ca="1" si="2"/>
        <v>0</v>
      </c>
      <c r="J34" s="42">
        <f t="shared" ca="1" si="3"/>
        <v>0</v>
      </c>
      <c r="K34" s="43">
        <f t="shared" ca="1" si="0"/>
        <v>0</v>
      </c>
      <c r="L34" s="46"/>
      <c r="Q34" s="36"/>
      <c r="R34" s="45"/>
      <c r="S34" s="45"/>
      <c r="T34" s="45"/>
    </row>
    <row r="35" spans="1:20" s="47" customFormat="1">
      <c r="A35" s="30">
        <v>20</v>
      </c>
      <c r="B35" s="100" t="str">
        <f t="shared" ca="1" si="4"/>
        <v/>
      </c>
      <c r="C35" s="109" t="str">
        <f t="shared" ca="1" si="5"/>
        <v/>
      </c>
      <c r="D35" s="101" t="str">
        <f ca="1">IF(ISERROR(OFFSET('HARGA SATUAN'!$D$6,MATCH(C35,'HARGA SATUAN'!$C$7:$C$1492,0),0)),"",OFFSET('HARGA SATUAN'!$D$6,MATCH(C35,'HARGA SATUAN'!$C$7:$C$1492,0),0))</f>
        <v/>
      </c>
      <c r="E35" s="101">
        <f ca="1">IF(B35="+","Unit",IF(ISERROR(OFFSET('HARGA SATUAN'!$E$6,MATCH(C35,'HARGA SATUAN'!$C$7:$C$1492,0),0)),"",OFFSET('HARGA SATUAN'!$E$6,MATCH(C35,'HARGA SATUAN'!$C$7:$C$1492,0),0)))</f>
        <v>0</v>
      </c>
      <c r="F35" s="101" t="str">
        <f t="shared" ca="1" si="6"/>
        <v/>
      </c>
      <c r="G35" s="41">
        <f ca="1">IF(ISERROR(OFFSET('HARGA SATUAN'!$I$6,MATCH(C35,'HARGA SATUAN'!$C$7:$C$1492,0),0)),"",OFFSET('HARGA SATUAN'!$I$6,MATCH(C35,'HARGA SATUAN'!$C$7:$C$1492,0),0))</f>
        <v>0</v>
      </c>
      <c r="H35" s="42">
        <f t="shared" ca="1" si="1"/>
        <v>0</v>
      </c>
      <c r="I35" s="42">
        <f t="shared" ca="1" si="2"/>
        <v>0</v>
      </c>
      <c r="J35" s="42">
        <f t="shared" ca="1" si="3"/>
        <v>0</v>
      </c>
      <c r="K35" s="43">
        <f t="shared" ca="1" si="0"/>
        <v>0</v>
      </c>
      <c r="L35" s="46"/>
      <c r="Q35" s="36"/>
      <c r="R35" s="45"/>
      <c r="S35" s="45"/>
      <c r="T35" s="45"/>
    </row>
    <row r="36" spans="1:20" s="47" customFormat="1">
      <c r="A36" s="30">
        <v>21</v>
      </c>
      <c r="B36" s="100" t="str">
        <f t="shared" ca="1" si="4"/>
        <v/>
      </c>
      <c r="C36" s="109" t="str">
        <f t="shared" ca="1" si="5"/>
        <v/>
      </c>
      <c r="D36" s="101" t="str">
        <f ca="1">IF(ISERROR(OFFSET('HARGA SATUAN'!$D$6,MATCH(C36,'HARGA SATUAN'!$C$7:$C$1492,0),0)),"",OFFSET('HARGA SATUAN'!$D$6,MATCH(C36,'HARGA SATUAN'!$C$7:$C$1492,0),0))</f>
        <v/>
      </c>
      <c r="E36" s="101">
        <f ca="1">IF(B36="+","Unit",IF(ISERROR(OFFSET('HARGA SATUAN'!$E$6,MATCH(C36,'HARGA SATUAN'!$C$7:$C$1492,0),0)),"",OFFSET('HARGA SATUAN'!$E$6,MATCH(C36,'HARGA SATUAN'!$C$7:$C$1492,0),0)))</f>
        <v>0</v>
      </c>
      <c r="F36" s="101" t="str">
        <f t="shared" ca="1" si="6"/>
        <v/>
      </c>
      <c r="G36" s="41">
        <f ca="1">IF(ISERROR(OFFSET('HARGA SATUAN'!$I$6,MATCH(C36,'HARGA SATUAN'!$C$7:$C$1492,0),0)),"",OFFSET('HARGA SATUAN'!$I$6,MATCH(C36,'HARGA SATUAN'!$C$7:$C$1492,0),0))</f>
        <v>0</v>
      </c>
      <c r="H36" s="42">
        <f t="shared" ca="1" si="1"/>
        <v>0</v>
      </c>
      <c r="I36" s="42">
        <f t="shared" ca="1" si="2"/>
        <v>0</v>
      </c>
      <c r="J36" s="42">
        <f t="shared" ca="1" si="3"/>
        <v>0</v>
      </c>
      <c r="K36" s="43">
        <f t="shared" ca="1" si="0"/>
        <v>0</v>
      </c>
      <c r="L36" s="46"/>
      <c r="Q36" s="36"/>
      <c r="R36" s="45"/>
      <c r="S36" s="45"/>
      <c r="T36" s="45"/>
    </row>
    <row r="37" spans="1:20" s="47" customFormat="1">
      <c r="A37" s="30">
        <v>22</v>
      </c>
      <c r="B37" s="100" t="str">
        <f t="shared" ca="1" si="4"/>
        <v/>
      </c>
      <c r="C37" s="109" t="str">
        <f t="shared" ca="1" si="5"/>
        <v/>
      </c>
      <c r="D37" s="101" t="str">
        <f ca="1">IF(ISERROR(OFFSET('HARGA SATUAN'!$D$6,MATCH(C37,'HARGA SATUAN'!$C$7:$C$1492,0),0)),"",OFFSET('HARGA SATUAN'!$D$6,MATCH(C37,'HARGA SATUAN'!$C$7:$C$1492,0),0))</f>
        <v/>
      </c>
      <c r="E37" s="101">
        <f ca="1">IF(B37="+","Unit",IF(ISERROR(OFFSET('HARGA SATUAN'!$E$6,MATCH(C37,'HARGA SATUAN'!$C$7:$C$1492,0),0)),"",OFFSET('HARGA SATUAN'!$E$6,MATCH(C37,'HARGA SATUAN'!$C$7:$C$1492,0),0)))</f>
        <v>0</v>
      </c>
      <c r="F37" s="101" t="str">
        <f t="shared" ca="1" si="6"/>
        <v/>
      </c>
      <c r="G37" s="41">
        <f ca="1">IF(ISERROR(OFFSET('HARGA SATUAN'!$I$6,MATCH(C37,'HARGA SATUAN'!$C$7:$C$1492,0),0)),"",OFFSET('HARGA SATUAN'!$I$6,MATCH(C37,'HARGA SATUAN'!$C$7:$C$1492,0),0))</f>
        <v>0</v>
      </c>
      <c r="H37" s="42">
        <f t="shared" ca="1" si="1"/>
        <v>0</v>
      </c>
      <c r="I37" s="42">
        <f t="shared" ca="1" si="2"/>
        <v>0</v>
      </c>
      <c r="J37" s="42">
        <f t="shared" ca="1" si="3"/>
        <v>0</v>
      </c>
      <c r="K37" s="43">
        <f t="shared" ca="1" si="0"/>
        <v>0</v>
      </c>
      <c r="L37" s="46"/>
      <c r="Q37" s="36"/>
      <c r="R37" s="45"/>
      <c r="S37" s="45"/>
      <c r="T37" s="45"/>
    </row>
    <row r="38" spans="1:20" s="47" customFormat="1">
      <c r="A38" s="30">
        <v>23</v>
      </c>
      <c r="B38" s="100" t="str">
        <f t="shared" ca="1" si="4"/>
        <v/>
      </c>
      <c r="C38" s="109" t="str">
        <f t="shared" ca="1" si="5"/>
        <v/>
      </c>
      <c r="D38" s="101" t="str">
        <f ca="1">IF(ISERROR(OFFSET('HARGA SATUAN'!$D$6,MATCH(C38,'HARGA SATUAN'!$C$7:$C$1492,0),0)),"",OFFSET('HARGA SATUAN'!$D$6,MATCH(C38,'HARGA SATUAN'!$C$7:$C$1492,0),0))</f>
        <v/>
      </c>
      <c r="E38" s="101">
        <f ca="1">IF(B38="+","Unit",IF(ISERROR(OFFSET('HARGA SATUAN'!$E$6,MATCH(C38,'HARGA SATUAN'!$C$7:$C$1492,0),0)),"",OFFSET('HARGA SATUAN'!$E$6,MATCH(C38,'HARGA SATUAN'!$C$7:$C$1492,0),0)))</f>
        <v>0</v>
      </c>
      <c r="F38" s="101" t="str">
        <f t="shared" ca="1" si="6"/>
        <v/>
      </c>
      <c r="G38" s="41">
        <f ca="1">IF(ISERROR(OFFSET('HARGA SATUAN'!$I$6,MATCH(C38,'HARGA SATUAN'!$C$7:$C$1492,0),0)),"",OFFSET('HARGA SATUAN'!$I$6,MATCH(C38,'HARGA SATUAN'!$C$7:$C$1492,0),0))</f>
        <v>0</v>
      </c>
      <c r="H38" s="42">
        <f t="shared" ca="1" si="1"/>
        <v>0</v>
      </c>
      <c r="I38" s="42">
        <f t="shared" ca="1" si="2"/>
        <v>0</v>
      </c>
      <c r="J38" s="42">
        <f t="shared" ca="1" si="3"/>
        <v>0</v>
      </c>
      <c r="K38" s="43">
        <f t="shared" ca="1" si="0"/>
        <v>0</v>
      </c>
      <c r="L38" s="46"/>
      <c r="Q38" s="36"/>
      <c r="R38" s="45"/>
      <c r="S38" s="45"/>
      <c r="T38" s="45"/>
    </row>
    <row r="39" spans="1:20" s="47" customFormat="1">
      <c r="A39" s="30">
        <v>24</v>
      </c>
      <c r="B39" s="100" t="str">
        <f t="shared" ca="1" si="4"/>
        <v/>
      </c>
      <c r="C39" s="109" t="str">
        <f t="shared" ca="1" si="5"/>
        <v/>
      </c>
      <c r="D39" s="101" t="str">
        <f ca="1">IF(ISERROR(OFFSET('HARGA SATUAN'!$D$6,MATCH(C39,'HARGA SATUAN'!$C$7:$C$1492,0),0)),"",OFFSET('HARGA SATUAN'!$D$6,MATCH(C39,'HARGA SATUAN'!$C$7:$C$1492,0),0))</f>
        <v/>
      </c>
      <c r="E39" s="101">
        <f ca="1">IF(B39="+","Unit",IF(ISERROR(OFFSET('HARGA SATUAN'!$E$6,MATCH(C39,'HARGA SATUAN'!$C$7:$C$1492,0),0)),"",OFFSET('HARGA SATUAN'!$E$6,MATCH(C39,'HARGA SATUAN'!$C$7:$C$1492,0),0)))</f>
        <v>0</v>
      </c>
      <c r="F39" s="101" t="str">
        <f t="shared" ca="1" si="6"/>
        <v/>
      </c>
      <c r="G39" s="41">
        <f ca="1">IF(ISERROR(OFFSET('HARGA SATUAN'!$I$6,MATCH(C39,'HARGA SATUAN'!$C$7:$C$1492,0),0)),"",OFFSET('HARGA SATUAN'!$I$6,MATCH(C39,'HARGA SATUAN'!$C$7:$C$1492,0),0))</f>
        <v>0</v>
      </c>
      <c r="H39" s="42">
        <f t="shared" ca="1" si="1"/>
        <v>0</v>
      </c>
      <c r="I39" s="42">
        <f t="shared" ca="1" si="2"/>
        <v>0</v>
      </c>
      <c r="J39" s="42">
        <f t="shared" ca="1" si="3"/>
        <v>0</v>
      </c>
      <c r="K39" s="43">
        <f t="shared" ca="1" si="0"/>
        <v>0</v>
      </c>
      <c r="L39" s="46"/>
      <c r="Q39" s="36"/>
      <c r="R39" s="45"/>
      <c r="S39" s="45"/>
      <c r="T39" s="45"/>
    </row>
    <row r="40" spans="1:20" s="47" customFormat="1">
      <c r="A40" s="30">
        <v>25</v>
      </c>
      <c r="B40" s="100" t="str">
        <f t="shared" ca="1" si="4"/>
        <v/>
      </c>
      <c r="C40" s="109" t="str">
        <f t="shared" ca="1" si="5"/>
        <v/>
      </c>
      <c r="D40" s="101" t="str">
        <f ca="1">IF(ISERROR(OFFSET('HARGA SATUAN'!$D$6,MATCH(C40,'HARGA SATUAN'!$C$7:$C$1492,0),0)),"",OFFSET('HARGA SATUAN'!$D$6,MATCH(C40,'HARGA SATUAN'!$C$7:$C$1492,0),0))</f>
        <v/>
      </c>
      <c r="E40" s="101">
        <f ca="1">IF(B40="+","Unit",IF(ISERROR(OFFSET('HARGA SATUAN'!$E$6,MATCH(C40,'HARGA SATUAN'!$C$7:$C$1492,0),0)),"",OFFSET('HARGA SATUAN'!$E$6,MATCH(C40,'HARGA SATUAN'!$C$7:$C$1492,0),0)))</f>
        <v>0</v>
      </c>
      <c r="F40" s="101" t="str">
        <f t="shared" ca="1" si="6"/>
        <v/>
      </c>
      <c r="G40" s="41">
        <f ca="1">IF(ISERROR(OFFSET('HARGA SATUAN'!$I$6,MATCH(C40,'HARGA SATUAN'!$C$7:$C$1492,0),0)),"",OFFSET('HARGA SATUAN'!$I$6,MATCH(C40,'HARGA SATUAN'!$C$7:$C$1492,0),0))</f>
        <v>0</v>
      </c>
      <c r="H40" s="42">
        <f t="shared" ca="1" si="1"/>
        <v>0</v>
      </c>
      <c r="I40" s="42">
        <f t="shared" ca="1" si="2"/>
        <v>0</v>
      </c>
      <c r="J40" s="42">
        <f t="shared" ca="1" si="3"/>
        <v>0</v>
      </c>
      <c r="K40" s="43">
        <f t="shared" ca="1" si="0"/>
        <v>0</v>
      </c>
      <c r="L40" s="46"/>
      <c r="Q40" s="36"/>
      <c r="R40" s="45"/>
      <c r="S40" s="45"/>
      <c r="T40" s="45"/>
    </row>
    <row r="41" spans="1:20" s="47" customFormat="1">
      <c r="A41" s="30">
        <v>26</v>
      </c>
      <c r="B41" s="100" t="str">
        <f t="shared" ca="1" si="4"/>
        <v/>
      </c>
      <c r="C41" s="109" t="str">
        <f t="shared" ca="1" si="5"/>
        <v/>
      </c>
      <c r="D41" s="101" t="str">
        <f ca="1">IF(ISERROR(OFFSET('HARGA SATUAN'!$D$6,MATCH(C41,'HARGA SATUAN'!$C$7:$C$1492,0),0)),"",OFFSET('HARGA SATUAN'!$D$6,MATCH(C41,'HARGA SATUAN'!$C$7:$C$1492,0),0))</f>
        <v/>
      </c>
      <c r="E41" s="101">
        <f ca="1">IF(B41="+","Unit",IF(ISERROR(OFFSET('HARGA SATUAN'!$E$6,MATCH(C41,'HARGA SATUAN'!$C$7:$C$1492,0),0)),"",OFFSET('HARGA SATUAN'!$E$6,MATCH(C41,'HARGA SATUAN'!$C$7:$C$1492,0),0)))</f>
        <v>0</v>
      </c>
      <c r="F41" s="101" t="str">
        <f t="shared" ca="1" si="6"/>
        <v/>
      </c>
      <c r="G41" s="41">
        <f ca="1">IF(ISERROR(OFFSET('HARGA SATUAN'!$I$6,MATCH(C41,'HARGA SATUAN'!$C$7:$C$1492,0),0)),"",OFFSET('HARGA SATUAN'!$I$6,MATCH(C41,'HARGA SATUAN'!$C$7:$C$1492,0),0))</f>
        <v>0</v>
      </c>
      <c r="H41" s="42">
        <f t="shared" ca="1" si="1"/>
        <v>0</v>
      </c>
      <c r="I41" s="42">
        <f t="shared" ca="1" si="2"/>
        <v>0</v>
      </c>
      <c r="J41" s="42">
        <f t="shared" ca="1" si="3"/>
        <v>0</v>
      </c>
      <c r="K41" s="43">
        <f t="shared" ca="1" si="0"/>
        <v>0</v>
      </c>
      <c r="L41" s="46"/>
      <c r="Q41" s="36"/>
      <c r="R41" s="45"/>
      <c r="S41" s="45"/>
      <c r="T41" s="45"/>
    </row>
    <row r="42" spans="1:20" s="47" customFormat="1">
      <c r="A42" s="30">
        <v>27</v>
      </c>
      <c r="B42" s="100" t="str">
        <f t="shared" ca="1" si="4"/>
        <v/>
      </c>
      <c r="C42" s="109" t="str">
        <f t="shared" ca="1" si="5"/>
        <v/>
      </c>
      <c r="D42" s="101" t="str">
        <f ca="1">IF(ISERROR(OFFSET('HARGA SATUAN'!$D$6,MATCH(C42,'HARGA SATUAN'!$C$7:$C$1492,0),0)),"",OFFSET('HARGA SATUAN'!$D$6,MATCH(C42,'HARGA SATUAN'!$C$7:$C$1492,0),0))</f>
        <v/>
      </c>
      <c r="E42" s="101">
        <f ca="1">IF(B42="+","Unit",IF(ISERROR(OFFSET('HARGA SATUAN'!$E$6,MATCH(C42,'HARGA SATUAN'!$C$7:$C$1492,0),0)),"",OFFSET('HARGA SATUAN'!$E$6,MATCH(C42,'HARGA SATUAN'!$C$7:$C$1492,0),0)))</f>
        <v>0</v>
      </c>
      <c r="F42" s="101" t="str">
        <f t="shared" ca="1" si="6"/>
        <v/>
      </c>
      <c r="G42" s="41">
        <f ca="1">IF(ISERROR(OFFSET('HARGA SATUAN'!$I$6,MATCH(C42,'HARGA SATUAN'!$C$7:$C$1492,0),0)),"",OFFSET('HARGA SATUAN'!$I$6,MATCH(C42,'HARGA SATUAN'!$C$7:$C$1492,0),0))</f>
        <v>0</v>
      </c>
      <c r="H42" s="42">
        <f t="shared" ca="1" si="1"/>
        <v>0</v>
      </c>
      <c r="I42" s="42">
        <f t="shared" ca="1" si="2"/>
        <v>0</v>
      </c>
      <c r="J42" s="42">
        <f t="shared" ca="1" si="3"/>
        <v>0</v>
      </c>
      <c r="K42" s="43">
        <f t="shared" ca="1" si="0"/>
        <v>0</v>
      </c>
      <c r="L42" s="46"/>
      <c r="Q42" s="36"/>
      <c r="R42" s="45"/>
      <c r="S42" s="45"/>
      <c r="T42" s="45"/>
    </row>
    <row r="43" spans="1:20" s="47" customFormat="1">
      <c r="A43" s="30">
        <v>28</v>
      </c>
      <c r="B43" s="100" t="str">
        <f t="shared" ca="1" si="4"/>
        <v/>
      </c>
      <c r="C43" s="109" t="str">
        <f t="shared" ca="1" si="5"/>
        <v/>
      </c>
      <c r="D43" s="101" t="str">
        <f ca="1">IF(ISERROR(OFFSET('HARGA SATUAN'!$D$6,MATCH(C43,'HARGA SATUAN'!$C$7:$C$1492,0),0)),"",OFFSET('HARGA SATUAN'!$D$6,MATCH(C43,'HARGA SATUAN'!$C$7:$C$1492,0),0))</f>
        <v/>
      </c>
      <c r="E43" s="101">
        <f ca="1">IF(B43="+","Unit",IF(ISERROR(OFFSET('HARGA SATUAN'!$E$6,MATCH(C43,'HARGA SATUAN'!$C$7:$C$1492,0),0)),"",OFFSET('HARGA SATUAN'!$E$6,MATCH(C43,'HARGA SATUAN'!$C$7:$C$1492,0),0)))</f>
        <v>0</v>
      </c>
      <c r="F43" s="101" t="str">
        <f t="shared" ca="1" si="6"/>
        <v/>
      </c>
      <c r="G43" s="41">
        <f ca="1">IF(ISERROR(OFFSET('HARGA SATUAN'!$I$6,MATCH(C43,'HARGA SATUAN'!$C$7:$C$1492,0),0)),"",OFFSET('HARGA SATUAN'!$I$6,MATCH(C43,'HARGA SATUAN'!$C$7:$C$1492,0),0))</f>
        <v>0</v>
      </c>
      <c r="H43" s="42">
        <f t="shared" ca="1" si="1"/>
        <v>0</v>
      </c>
      <c r="I43" s="42">
        <f t="shared" ca="1" si="2"/>
        <v>0</v>
      </c>
      <c r="J43" s="42">
        <f t="shared" ca="1" si="3"/>
        <v>0</v>
      </c>
      <c r="K43" s="43">
        <f t="shared" ca="1" si="0"/>
        <v>0</v>
      </c>
      <c r="L43" s="46"/>
      <c r="Q43" s="36"/>
      <c r="R43" s="45"/>
      <c r="S43" s="45"/>
      <c r="T43" s="45"/>
    </row>
    <row r="44" spans="1:20" s="47" customFormat="1">
      <c r="A44" s="30">
        <v>29</v>
      </c>
      <c r="B44" s="100" t="str">
        <f t="shared" ca="1" si="4"/>
        <v/>
      </c>
      <c r="C44" s="109" t="str">
        <f t="shared" ca="1" si="5"/>
        <v/>
      </c>
      <c r="D44" s="101" t="str">
        <f ca="1">IF(ISERROR(OFFSET('HARGA SATUAN'!$D$6,MATCH(C44,'HARGA SATUAN'!$C$7:$C$1492,0),0)),"",OFFSET('HARGA SATUAN'!$D$6,MATCH(C44,'HARGA SATUAN'!$C$7:$C$1492,0),0))</f>
        <v/>
      </c>
      <c r="E44" s="101">
        <f ca="1">IF(B44="+","Unit",IF(ISERROR(OFFSET('HARGA SATUAN'!$E$6,MATCH(C44,'HARGA SATUAN'!$C$7:$C$1492,0),0)),"",OFFSET('HARGA SATUAN'!$E$6,MATCH(C44,'HARGA SATUAN'!$C$7:$C$1492,0),0)))</f>
        <v>0</v>
      </c>
      <c r="F44" s="101" t="str">
        <f t="shared" ca="1" si="6"/>
        <v/>
      </c>
      <c r="G44" s="41">
        <f ca="1">IF(ISERROR(OFFSET('HARGA SATUAN'!$I$6,MATCH(C44,'HARGA SATUAN'!$C$7:$C$1492,0),0)),"",OFFSET('HARGA SATUAN'!$I$6,MATCH(C44,'HARGA SATUAN'!$C$7:$C$1492,0),0))</f>
        <v>0</v>
      </c>
      <c r="H44" s="42">
        <f t="shared" ca="1" si="1"/>
        <v>0</v>
      </c>
      <c r="I44" s="42">
        <f t="shared" ca="1" si="2"/>
        <v>0</v>
      </c>
      <c r="J44" s="42">
        <f t="shared" ca="1" si="3"/>
        <v>0</v>
      </c>
      <c r="K44" s="43">
        <f t="shared" ca="1" si="0"/>
        <v>0</v>
      </c>
      <c r="L44" s="46"/>
      <c r="Q44" s="36"/>
      <c r="R44" s="45"/>
      <c r="S44" s="45"/>
      <c r="T44" s="45"/>
    </row>
    <row r="45" spans="1:20" s="47" customFormat="1">
      <c r="A45" s="30">
        <v>30</v>
      </c>
      <c r="B45" s="100" t="str">
        <f t="shared" ca="1" si="4"/>
        <v/>
      </c>
      <c r="C45" s="109" t="str">
        <f t="shared" ca="1" si="5"/>
        <v/>
      </c>
      <c r="D45" s="101" t="str">
        <f ca="1">IF(ISERROR(OFFSET('HARGA SATUAN'!$D$6,MATCH(C45,'HARGA SATUAN'!$C$7:$C$1492,0),0)),"",OFFSET('HARGA SATUAN'!$D$6,MATCH(C45,'HARGA SATUAN'!$C$7:$C$1492,0),0))</f>
        <v/>
      </c>
      <c r="E45" s="101">
        <f ca="1">IF(B45="+","Unit",IF(ISERROR(OFFSET('HARGA SATUAN'!$E$6,MATCH(C45,'HARGA SATUAN'!$C$7:$C$1492,0),0)),"",OFFSET('HARGA SATUAN'!$E$6,MATCH(C45,'HARGA SATUAN'!$C$7:$C$1492,0),0)))</f>
        <v>0</v>
      </c>
      <c r="F45" s="101" t="str">
        <f t="shared" ca="1" si="6"/>
        <v/>
      </c>
      <c r="G45" s="41">
        <f ca="1">IF(ISERROR(OFFSET('HARGA SATUAN'!$I$6,MATCH(C45,'HARGA SATUAN'!$C$7:$C$1492,0),0)),"",OFFSET('HARGA SATUAN'!$I$6,MATCH(C45,'HARGA SATUAN'!$C$7:$C$1492,0),0))</f>
        <v>0</v>
      </c>
      <c r="H45" s="42">
        <f t="shared" ca="1" si="1"/>
        <v>0</v>
      </c>
      <c r="I45" s="42">
        <f t="shared" ca="1" si="2"/>
        <v>0</v>
      </c>
      <c r="J45" s="42">
        <f t="shared" ca="1" si="3"/>
        <v>0</v>
      </c>
      <c r="K45" s="43">
        <f t="shared" ca="1" si="0"/>
        <v>0</v>
      </c>
      <c r="L45" s="46"/>
      <c r="Q45" s="36"/>
      <c r="R45" s="45"/>
      <c r="S45" s="45"/>
      <c r="T45" s="45"/>
    </row>
    <row r="46" spans="1:20" s="47" customFormat="1">
      <c r="A46" s="30">
        <v>31</v>
      </c>
      <c r="B46" s="100" t="str">
        <f t="shared" ca="1" si="4"/>
        <v/>
      </c>
      <c r="C46" s="109" t="str">
        <f t="shared" ca="1" si="5"/>
        <v/>
      </c>
      <c r="D46" s="101" t="str">
        <f ca="1">IF(ISERROR(OFFSET('HARGA SATUAN'!$D$6,MATCH(C46,'HARGA SATUAN'!$C$7:$C$1492,0),0)),"",OFFSET('HARGA SATUAN'!$D$6,MATCH(C46,'HARGA SATUAN'!$C$7:$C$1492,0),0))</f>
        <v/>
      </c>
      <c r="E46" s="101">
        <f ca="1">IF(B46="+","Unit",IF(ISERROR(OFFSET('HARGA SATUAN'!$E$6,MATCH(C46,'HARGA SATUAN'!$C$7:$C$1492,0),0)),"",OFFSET('HARGA SATUAN'!$E$6,MATCH(C46,'HARGA SATUAN'!$C$7:$C$1492,0),0)))</f>
        <v>0</v>
      </c>
      <c r="F46" s="101" t="str">
        <f t="shared" ca="1" si="6"/>
        <v/>
      </c>
      <c r="G46" s="41">
        <f ca="1">IF(ISERROR(OFFSET('HARGA SATUAN'!$I$6,MATCH(C46,'HARGA SATUAN'!$C$7:$C$1492,0),0)),"",OFFSET('HARGA SATUAN'!$I$6,MATCH(C46,'HARGA SATUAN'!$C$7:$C$1492,0),0))</f>
        <v>0</v>
      </c>
      <c r="H46" s="42">
        <f t="shared" ca="1" si="1"/>
        <v>0</v>
      </c>
      <c r="I46" s="42">
        <f t="shared" ca="1" si="2"/>
        <v>0</v>
      </c>
      <c r="J46" s="42">
        <f t="shared" ca="1" si="3"/>
        <v>0</v>
      </c>
      <c r="K46" s="43">
        <f t="shared" ca="1" si="0"/>
        <v>0</v>
      </c>
      <c r="L46" s="46"/>
      <c r="Q46" s="36"/>
      <c r="R46" s="45"/>
      <c r="S46" s="45"/>
      <c r="T46" s="45"/>
    </row>
    <row r="47" spans="1:20" s="47" customFormat="1">
      <c r="A47" s="30">
        <v>32</v>
      </c>
      <c r="B47" s="100" t="str">
        <f t="shared" ca="1" si="4"/>
        <v/>
      </c>
      <c r="C47" s="109" t="str">
        <f t="shared" ca="1" si="5"/>
        <v/>
      </c>
      <c r="D47" s="101" t="str">
        <f ca="1">IF(ISERROR(OFFSET('HARGA SATUAN'!$D$6,MATCH(C47,'HARGA SATUAN'!$C$7:$C$1492,0),0)),"",OFFSET('HARGA SATUAN'!$D$6,MATCH(C47,'HARGA SATUAN'!$C$7:$C$1492,0),0))</f>
        <v/>
      </c>
      <c r="E47" s="101">
        <f ca="1">IF(B47="+","Unit",IF(ISERROR(OFFSET('HARGA SATUAN'!$E$6,MATCH(C47,'HARGA SATUAN'!$C$7:$C$1492,0),0)),"",OFFSET('HARGA SATUAN'!$E$6,MATCH(C47,'HARGA SATUAN'!$C$7:$C$1492,0),0)))</f>
        <v>0</v>
      </c>
      <c r="F47" s="101" t="str">
        <f t="shared" ca="1" si="6"/>
        <v/>
      </c>
      <c r="G47" s="41">
        <f ca="1">IF(ISERROR(OFFSET('HARGA SATUAN'!$I$6,MATCH(C47,'HARGA SATUAN'!$C$7:$C$1492,0),0)),"",OFFSET('HARGA SATUAN'!$I$6,MATCH(C47,'HARGA SATUAN'!$C$7:$C$1492,0),0))</f>
        <v>0</v>
      </c>
      <c r="H47" s="42">
        <f t="shared" ca="1" si="1"/>
        <v>0</v>
      </c>
      <c r="I47" s="42">
        <f t="shared" ca="1" si="2"/>
        <v>0</v>
      </c>
      <c r="J47" s="42">
        <f t="shared" ca="1" si="3"/>
        <v>0</v>
      </c>
      <c r="K47" s="43">
        <f t="shared" ca="1" si="0"/>
        <v>0</v>
      </c>
      <c r="L47" s="46"/>
      <c r="Q47" s="36"/>
      <c r="R47" s="45"/>
      <c r="S47" s="45"/>
      <c r="T47" s="45"/>
    </row>
    <row r="48" spans="1:20" s="47" customFormat="1">
      <c r="A48" s="30">
        <v>33</v>
      </c>
      <c r="B48" s="100" t="str">
        <f t="shared" ca="1" si="4"/>
        <v/>
      </c>
      <c r="C48" s="109" t="str">
        <f t="shared" ca="1" si="5"/>
        <v/>
      </c>
      <c r="D48" s="101" t="str">
        <f ca="1">IF(ISERROR(OFFSET('HARGA SATUAN'!$D$6,MATCH(C48,'HARGA SATUAN'!$C$7:$C$1492,0),0)),"",OFFSET('HARGA SATUAN'!$D$6,MATCH(C48,'HARGA SATUAN'!$C$7:$C$1492,0),0))</f>
        <v/>
      </c>
      <c r="E48" s="101">
        <f ca="1">IF(B48="+","Unit",IF(ISERROR(OFFSET('HARGA SATUAN'!$E$6,MATCH(C48,'HARGA SATUAN'!$C$7:$C$1492,0),0)),"",OFFSET('HARGA SATUAN'!$E$6,MATCH(C48,'HARGA SATUAN'!$C$7:$C$1492,0),0)))</f>
        <v>0</v>
      </c>
      <c r="F48" s="101" t="str">
        <f t="shared" ca="1" si="6"/>
        <v/>
      </c>
      <c r="G48" s="41">
        <f ca="1">IF(ISERROR(OFFSET('HARGA SATUAN'!$I$6,MATCH(C48,'HARGA SATUAN'!$C$7:$C$1492,0),0)),"",OFFSET('HARGA SATUAN'!$I$6,MATCH(C48,'HARGA SATUAN'!$C$7:$C$1492,0),0))</f>
        <v>0</v>
      </c>
      <c r="H48" s="42">
        <f t="shared" ca="1" si="1"/>
        <v>0</v>
      </c>
      <c r="I48" s="42">
        <f t="shared" ca="1" si="2"/>
        <v>0</v>
      </c>
      <c r="J48" s="42">
        <f t="shared" ca="1" si="3"/>
        <v>0</v>
      </c>
      <c r="K48" s="43">
        <f t="shared" ca="1" si="0"/>
        <v>0</v>
      </c>
      <c r="L48" s="46"/>
      <c r="Q48" s="36"/>
      <c r="R48" s="45"/>
      <c r="S48" s="45"/>
      <c r="T48" s="45"/>
    </row>
    <row r="49" spans="1:20" s="47" customFormat="1">
      <c r="A49" s="30">
        <v>34</v>
      </c>
      <c r="B49" s="100" t="str">
        <f t="shared" ca="1" si="4"/>
        <v/>
      </c>
      <c r="C49" s="109" t="str">
        <f t="shared" ca="1" si="5"/>
        <v/>
      </c>
      <c r="D49" s="101" t="str">
        <f ca="1">IF(ISERROR(OFFSET('HARGA SATUAN'!$D$6,MATCH(C49,'HARGA SATUAN'!$C$7:$C$1492,0),0)),"",OFFSET('HARGA SATUAN'!$D$6,MATCH(C49,'HARGA SATUAN'!$C$7:$C$1492,0),0))</f>
        <v/>
      </c>
      <c r="E49" s="101">
        <f ca="1">IF(B49="+","Unit",IF(ISERROR(OFFSET('HARGA SATUAN'!$E$6,MATCH(C49,'HARGA SATUAN'!$C$7:$C$1492,0),0)),"",OFFSET('HARGA SATUAN'!$E$6,MATCH(C49,'HARGA SATUAN'!$C$7:$C$1492,0),0)))</f>
        <v>0</v>
      </c>
      <c r="F49" s="101" t="str">
        <f t="shared" ca="1" si="6"/>
        <v/>
      </c>
      <c r="G49" s="41">
        <f ca="1">IF(ISERROR(OFFSET('HARGA SATUAN'!$I$6,MATCH(C49,'HARGA SATUAN'!$C$7:$C$1492,0),0)),"",OFFSET('HARGA SATUAN'!$I$6,MATCH(C49,'HARGA SATUAN'!$C$7:$C$1492,0),0))</f>
        <v>0</v>
      </c>
      <c r="H49" s="42">
        <f t="shared" ca="1" si="1"/>
        <v>0</v>
      </c>
      <c r="I49" s="42">
        <f t="shared" ca="1" si="2"/>
        <v>0</v>
      </c>
      <c r="J49" s="42">
        <f t="shared" ca="1" si="3"/>
        <v>0</v>
      </c>
      <c r="K49" s="43">
        <f t="shared" ca="1" si="0"/>
        <v>0</v>
      </c>
      <c r="L49" s="46"/>
      <c r="Q49" s="36"/>
      <c r="R49" s="45"/>
      <c r="S49" s="45"/>
      <c r="T49" s="45"/>
    </row>
    <row r="50" spans="1:20" s="47" customFormat="1">
      <c r="A50" s="30">
        <v>35</v>
      </c>
      <c r="B50" s="100" t="str">
        <f t="shared" ca="1" si="4"/>
        <v/>
      </c>
      <c r="C50" s="109" t="str">
        <f t="shared" ca="1" si="5"/>
        <v/>
      </c>
      <c r="D50" s="101" t="str">
        <f ca="1">IF(ISERROR(OFFSET('HARGA SATUAN'!$D$6,MATCH(C50,'HARGA SATUAN'!$C$7:$C$1492,0),0)),"",OFFSET('HARGA SATUAN'!$D$6,MATCH(C50,'HARGA SATUAN'!$C$7:$C$1492,0),0))</f>
        <v/>
      </c>
      <c r="E50" s="101">
        <f ca="1">IF(B50="+","Unit",IF(ISERROR(OFFSET('HARGA SATUAN'!$E$6,MATCH(C50,'HARGA SATUAN'!$C$7:$C$1492,0),0)),"",OFFSET('HARGA SATUAN'!$E$6,MATCH(C50,'HARGA SATUAN'!$C$7:$C$1492,0),0)))</f>
        <v>0</v>
      </c>
      <c r="F50" s="101" t="str">
        <f t="shared" ca="1" si="6"/>
        <v/>
      </c>
      <c r="G50" s="41">
        <f ca="1">IF(ISERROR(OFFSET('HARGA SATUAN'!$I$6,MATCH(C50,'HARGA SATUAN'!$C$7:$C$1492,0),0)),"",OFFSET('HARGA SATUAN'!$I$6,MATCH(C50,'HARGA SATUAN'!$C$7:$C$1492,0),0))</f>
        <v>0</v>
      </c>
      <c r="H50" s="42">
        <f t="shared" ca="1" si="1"/>
        <v>0</v>
      </c>
      <c r="I50" s="42">
        <f t="shared" ca="1" si="2"/>
        <v>0</v>
      </c>
      <c r="J50" s="42">
        <f t="shared" ca="1" si="3"/>
        <v>0</v>
      </c>
      <c r="K50" s="43">
        <f t="shared" ca="1" si="0"/>
        <v>0</v>
      </c>
      <c r="L50" s="46"/>
      <c r="Q50" s="36"/>
      <c r="R50" s="45"/>
      <c r="S50" s="45"/>
      <c r="T50" s="45"/>
    </row>
    <row r="51" spans="1:20" s="47" customFormat="1">
      <c r="A51" s="30">
        <v>36</v>
      </c>
      <c r="B51" s="100" t="str">
        <f t="shared" ca="1" si="4"/>
        <v/>
      </c>
      <c r="C51" s="109" t="str">
        <f t="shared" ca="1" si="5"/>
        <v/>
      </c>
      <c r="D51" s="101" t="str">
        <f ca="1">IF(ISERROR(OFFSET('HARGA SATUAN'!$D$6,MATCH(C51,'HARGA SATUAN'!$C$7:$C$1492,0),0)),"",OFFSET('HARGA SATUAN'!$D$6,MATCH(C51,'HARGA SATUAN'!$C$7:$C$1492,0),0))</f>
        <v/>
      </c>
      <c r="E51" s="101">
        <f ca="1">IF(B51="+","Unit",IF(ISERROR(OFFSET('HARGA SATUAN'!$E$6,MATCH(C51,'HARGA SATUAN'!$C$7:$C$1492,0),0)),"",OFFSET('HARGA SATUAN'!$E$6,MATCH(C51,'HARGA SATUAN'!$C$7:$C$1492,0),0)))</f>
        <v>0</v>
      </c>
      <c r="F51" s="101" t="str">
        <f t="shared" ca="1" si="6"/>
        <v/>
      </c>
      <c r="G51" s="41">
        <f ca="1">IF(ISERROR(OFFSET('HARGA SATUAN'!$I$6,MATCH(C51,'HARGA SATUAN'!$C$7:$C$1492,0),0)),"",OFFSET('HARGA SATUAN'!$I$6,MATCH(C51,'HARGA SATUAN'!$C$7:$C$1492,0),0))</f>
        <v>0</v>
      </c>
      <c r="H51" s="42">
        <f t="shared" ca="1" si="1"/>
        <v>0</v>
      </c>
      <c r="I51" s="42">
        <f t="shared" ca="1" si="2"/>
        <v>0</v>
      </c>
      <c r="J51" s="42">
        <f t="shared" ca="1" si="3"/>
        <v>0</v>
      </c>
      <c r="K51" s="43">
        <f t="shared" ca="1" si="0"/>
        <v>0</v>
      </c>
      <c r="L51" s="46"/>
      <c r="Q51" s="36"/>
      <c r="R51" s="45"/>
      <c r="S51" s="45"/>
      <c r="T51" s="45"/>
    </row>
    <row r="52" spans="1:20" s="47" customFormat="1">
      <c r="A52" s="30">
        <v>37</v>
      </c>
      <c r="B52" s="100" t="str">
        <f t="shared" ca="1" si="4"/>
        <v/>
      </c>
      <c r="C52" s="109" t="str">
        <f t="shared" ca="1" si="5"/>
        <v/>
      </c>
      <c r="D52" s="101" t="str">
        <f ca="1">IF(ISERROR(OFFSET('HARGA SATUAN'!$D$6,MATCH(C52,'HARGA SATUAN'!$C$7:$C$1492,0),0)),"",OFFSET('HARGA SATUAN'!$D$6,MATCH(C52,'HARGA SATUAN'!$C$7:$C$1492,0),0))</f>
        <v/>
      </c>
      <c r="E52" s="101">
        <f ca="1">IF(B52="+","Unit",IF(ISERROR(OFFSET('HARGA SATUAN'!$E$6,MATCH(C52,'HARGA SATUAN'!$C$7:$C$1492,0),0)),"",OFFSET('HARGA SATUAN'!$E$6,MATCH(C52,'HARGA SATUAN'!$C$7:$C$1492,0),0)))</f>
        <v>0</v>
      </c>
      <c r="F52" s="101" t="str">
        <f t="shared" ca="1" si="6"/>
        <v/>
      </c>
      <c r="G52" s="41">
        <f ca="1">IF(ISERROR(OFFSET('HARGA SATUAN'!$I$6,MATCH(C52,'HARGA SATUAN'!$C$7:$C$1492,0),0)),"",OFFSET('HARGA SATUAN'!$I$6,MATCH(C52,'HARGA SATUAN'!$C$7:$C$1492,0),0))</f>
        <v>0</v>
      </c>
      <c r="H52" s="42">
        <f t="shared" ca="1" si="1"/>
        <v>0</v>
      </c>
      <c r="I52" s="42">
        <f t="shared" ca="1" si="2"/>
        <v>0</v>
      </c>
      <c r="J52" s="42">
        <f t="shared" ca="1" si="3"/>
        <v>0</v>
      </c>
      <c r="K52" s="43">
        <f t="shared" ca="1" si="0"/>
        <v>0</v>
      </c>
      <c r="L52" s="46"/>
      <c r="Q52" s="36"/>
      <c r="R52" s="45"/>
      <c r="S52" s="45"/>
      <c r="T52" s="45"/>
    </row>
    <row r="53" spans="1:20" s="47" customFormat="1">
      <c r="A53" s="30">
        <v>38</v>
      </c>
      <c r="B53" s="100" t="str">
        <f t="shared" ca="1" si="4"/>
        <v/>
      </c>
      <c r="C53" s="109" t="str">
        <f t="shared" ca="1" si="5"/>
        <v/>
      </c>
      <c r="D53" s="101" t="str">
        <f ca="1">IF(ISERROR(OFFSET('HARGA SATUAN'!$D$6,MATCH(C53,'HARGA SATUAN'!$C$7:$C$1492,0),0)),"",OFFSET('HARGA SATUAN'!$D$6,MATCH(C53,'HARGA SATUAN'!$C$7:$C$1492,0),0))</f>
        <v/>
      </c>
      <c r="E53" s="101">
        <f ca="1">IF(B53="+","Unit",IF(ISERROR(OFFSET('HARGA SATUAN'!$E$6,MATCH(C53,'HARGA SATUAN'!$C$7:$C$1492,0),0)),"",OFFSET('HARGA SATUAN'!$E$6,MATCH(C53,'HARGA SATUAN'!$C$7:$C$1492,0),0)))</f>
        <v>0</v>
      </c>
      <c r="F53" s="101" t="str">
        <f t="shared" ca="1" si="6"/>
        <v/>
      </c>
      <c r="G53" s="41">
        <f ca="1">IF(ISERROR(OFFSET('HARGA SATUAN'!$I$6,MATCH(C53,'HARGA SATUAN'!$C$7:$C$1492,0),0)),"",OFFSET('HARGA SATUAN'!$I$6,MATCH(C53,'HARGA SATUAN'!$C$7:$C$1492,0),0))</f>
        <v>0</v>
      </c>
      <c r="H53" s="42">
        <f t="shared" ca="1" si="1"/>
        <v>0</v>
      </c>
      <c r="I53" s="42">
        <f t="shared" ca="1" si="2"/>
        <v>0</v>
      </c>
      <c r="J53" s="42">
        <f t="shared" ca="1" si="3"/>
        <v>0</v>
      </c>
      <c r="K53" s="43">
        <f t="shared" ca="1" si="0"/>
        <v>0</v>
      </c>
      <c r="L53" s="46"/>
      <c r="Q53" s="36"/>
      <c r="R53" s="45"/>
      <c r="S53" s="45"/>
      <c r="T53" s="45"/>
    </row>
    <row r="54" spans="1:20" s="47" customFormat="1">
      <c r="A54" s="30">
        <v>39</v>
      </c>
      <c r="B54" s="100" t="str">
        <f t="shared" ca="1" si="4"/>
        <v/>
      </c>
      <c r="C54" s="109" t="str">
        <f t="shared" ca="1" si="5"/>
        <v/>
      </c>
      <c r="D54" s="101" t="str">
        <f ca="1">IF(ISERROR(OFFSET('HARGA SATUAN'!$D$6,MATCH(C54,'HARGA SATUAN'!$C$7:$C$1492,0),0)),"",OFFSET('HARGA SATUAN'!$D$6,MATCH(C54,'HARGA SATUAN'!$C$7:$C$1492,0),0))</f>
        <v/>
      </c>
      <c r="E54" s="101">
        <f ca="1">IF(B54="+","Unit",IF(ISERROR(OFFSET('HARGA SATUAN'!$E$6,MATCH(C54,'HARGA SATUAN'!$C$7:$C$1492,0),0)),"",OFFSET('HARGA SATUAN'!$E$6,MATCH(C54,'HARGA SATUAN'!$C$7:$C$1492,0),0)))</f>
        <v>0</v>
      </c>
      <c r="F54" s="101" t="str">
        <f t="shared" ca="1" si="6"/>
        <v/>
      </c>
      <c r="G54" s="41">
        <f ca="1">IF(ISERROR(OFFSET('HARGA SATUAN'!$I$6,MATCH(C54,'HARGA SATUAN'!$C$7:$C$1492,0),0)),"",OFFSET('HARGA SATUAN'!$I$6,MATCH(C54,'HARGA SATUAN'!$C$7:$C$1492,0),0))</f>
        <v>0</v>
      </c>
      <c r="H54" s="42">
        <f t="shared" ca="1" si="1"/>
        <v>0</v>
      </c>
      <c r="I54" s="42">
        <f t="shared" ca="1" si="2"/>
        <v>0</v>
      </c>
      <c r="J54" s="42">
        <f t="shared" ca="1" si="3"/>
        <v>0</v>
      </c>
      <c r="K54" s="43">
        <f t="shared" ca="1" si="0"/>
        <v>0</v>
      </c>
      <c r="L54" s="46"/>
      <c r="Q54" s="36"/>
      <c r="R54" s="45"/>
      <c r="S54" s="45"/>
      <c r="T54" s="45"/>
    </row>
    <row r="55" spans="1:20" s="47" customFormat="1">
      <c r="A55" s="30">
        <v>40</v>
      </c>
      <c r="B55" s="100" t="str">
        <f t="shared" ca="1" si="4"/>
        <v/>
      </c>
      <c r="C55" s="109" t="str">
        <f t="shared" ca="1" si="5"/>
        <v/>
      </c>
      <c r="D55" s="101" t="str">
        <f ca="1">IF(ISERROR(OFFSET('HARGA SATUAN'!$D$6,MATCH(C55,'HARGA SATUAN'!$C$7:$C$1492,0),0)),"",OFFSET('HARGA SATUAN'!$D$6,MATCH(C55,'HARGA SATUAN'!$C$7:$C$1492,0),0))</f>
        <v/>
      </c>
      <c r="E55" s="101">
        <f ca="1">IF(B55="+","Unit",IF(ISERROR(OFFSET('HARGA SATUAN'!$E$6,MATCH(C55,'HARGA SATUAN'!$C$7:$C$1492,0),0)),"",OFFSET('HARGA SATUAN'!$E$6,MATCH(C55,'HARGA SATUAN'!$C$7:$C$1492,0),0)))</f>
        <v>0</v>
      </c>
      <c r="F55" s="101" t="str">
        <f t="shared" ca="1" si="6"/>
        <v/>
      </c>
      <c r="G55" s="41">
        <f ca="1">IF(ISERROR(OFFSET('HARGA SATUAN'!$I$6,MATCH(C55,'HARGA SATUAN'!$C$7:$C$1492,0),0)),"",OFFSET('HARGA SATUAN'!$I$6,MATCH(C55,'HARGA SATUAN'!$C$7:$C$1492,0),0))</f>
        <v>0</v>
      </c>
      <c r="H55" s="42">
        <f t="shared" ca="1" si="1"/>
        <v>0</v>
      </c>
      <c r="I55" s="42">
        <f t="shared" ca="1" si="2"/>
        <v>0</v>
      </c>
      <c r="J55" s="42">
        <f t="shared" ca="1" si="3"/>
        <v>0</v>
      </c>
      <c r="K55" s="43">
        <f t="shared" ca="1" si="0"/>
        <v>0</v>
      </c>
      <c r="L55" s="46"/>
      <c r="Q55" s="36"/>
      <c r="R55" s="45"/>
      <c r="S55" s="45"/>
      <c r="T55" s="45"/>
    </row>
    <row r="56" spans="1:20" s="47" customFormat="1">
      <c r="A56" s="30">
        <v>41</v>
      </c>
      <c r="B56" s="100" t="str">
        <f t="shared" ca="1" si="4"/>
        <v/>
      </c>
      <c r="C56" s="109" t="str">
        <f t="shared" ca="1" si="5"/>
        <v/>
      </c>
      <c r="D56" s="101" t="str">
        <f ca="1">IF(ISERROR(OFFSET('HARGA SATUAN'!$D$6,MATCH(C56,'HARGA SATUAN'!$C$7:$C$1492,0),0)),"",OFFSET('HARGA SATUAN'!$D$6,MATCH(C56,'HARGA SATUAN'!$C$7:$C$1492,0),0))</f>
        <v/>
      </c>
      <c r="E56" s="101">
        <f ca="1">IF(B56="+","Unit",IF(ISERROR(OFFSET('HARGA SATUAN'!$E$6,MATCH(C56,'HARGA SATUAN'!$C$7:$C$1492,0),0)),"",OFFSET('HARGA SATUAN'!$E$6,MATCH(C56,'HARGA SATUAN'!$C$7:$C$1492,0),0)))</f>
        <v>0</v>
      </c>
      <c r="F56" s="101" t="str">
        <f t="shared" ca="1" si="6"/>
        <v/>
      </c>
      <c r="G56" s="41">
        <f ca="1">IF(ISERROR(OFFSET('HARGA SATUAN'!$I$6,MATCH(C56,'HARGA SATUAN'!$C$7:$C$1492,0),0)),"",OFFSET('HARGA SATUAN'!$I$6,MATCH(C56,'HARGA SATUAN'!$C$7:$C$1492,0),0))</f>
        <v>0</v>
      </c>
      <c r="H56" s="42">
        <f t="shared" ca="1" si="1"/>
        <v>0</v>
      </c>
      <c r="I56" s="42">
        <f t="shared" ca="1" si="2"/>
        <v>0</v>
      </c>
      <c r="J56" s="42">
        <f t="shared" ca="1" si="3"/>
        <v>0</v>
      </c>
      <c r="K56" s="43">
        <f t="shared" ca="1" si="0"/>
        <v>0</v>
      </c>
      <c r="L56" s="46"/>
      <c r="Q56" s="36"/>
      <c r="R56" s="45"/>
      <c r="S56" s="45"/>
      <c r="T56" s="45"/>
    </row>
    <row r="57" spans="1:20" s="47" customFormat="1">
      <c r="A57" s="30">
        <v>42</v>
      </c>
      <c r="B57" s="100" t="str">
        <f t="shared" ca="1" si="4"/>
        <v/>
      </c>
      <c r="C57" s="109" t="str">
        <f t="shared" ca="1" si="5"/>
        <v/>
      </c>
      <c r="D57" s="101" t="str">
        <f ca="1">IF(ISERROR(OFFSET('HARGA SATUAN'!$D$6,MATCH(C57,'HARGA SATUAN'!$C$7:$C$1492,0),0)),"",OFFSET('HARGA SATUAN'!$D$6,MATCH(C57,'HARGA SATUAN'!$C$7:$C$1492,0),0))</f>
        <v/>
      </c>
      <c r="E57" s="101">
        <f ca="1">IF(B57="+","Unit",IF(ISERROR(OFFSET('HARGA SATUAN'!$E$6,MATCH(C57,'HARGA SATUAN'!$C$7:$C$1492,0),0)),"",OFFSET('HARGA SATUAN'!$E$6,MATCH(C57,'HARGA SATUAN'!$C$7:$C$1492,0),0)))</f>
        <v>0</v>
      </c>
      <c r="F57" s="101" t="str">
        <f t="shared" ca="1" si="6"/>
        <v/>
      </c>
      <c r="G57" s="41">
        <f ca="1">IF(ISERROR(OFFSET('HARGA SATUAN'!$I$6,MATCH(C57,'HARGA SATUAN'!$C$7:$C$1492,0),0)),"",OFFSET('HARGA SATUAN'!$I$6,MATCH(C57,'HARGA SATUAN'!$C$7:$C$1492,0),0))</f>
        <v>0</v>
      </c>
      <c r="H57" s="42">
        <f t="shared" ca="1" si="1"/>
        <v>0</v>
      </c>
      <c r="I57" s="42">
        <f t="shared" ca="1" si="2"/>
        <v>0</v>
      </c>
      <c r="J57" s="42">
        <f t="shared" ca="1" si="3"/>
        <v>0</v>
      </c>
      <c r="K57" s="43">
        <f t="shared" ca="1" si="0"/>
        <v>0</v>
      </c>
      <c r="L57" s="46"/>
      <c r="Q57" s="36"/>
      <c r="R57" s="45"/>
      <c r="S57" s="45"/>
      <c r="T57" s="45"/>
    </row>
    <row r="58" spans="1:20" s="47" customFormat="1">
      <c r="A58" s="30">
        <v>43</v>
      </c>
      <c r="B58" s="100" t="str">
        <f t="shared" ca="1" si="4"/>
        <v/>
      </c>
      <c r="C58" s="109" t="str">
        <f t="shared" ca="1" si="5"/>
        <v/>
      </c>
      <c r="D58" s="101" t="str">
        <f ca="1">IF(ISERROR(OFFSET('HARGA SATUAN'!$D$6,MATCH(C58,'HARGA SATUAN'!$C$7:$C$1492,0),0)),"",OFFSET('HARGA SATUAN'!$D$6,MATCH(C58,'HARGA SATUAN'!$C$7:$C$1492,0),0))</f>
        <v/>
      </c>
      <c r="E58" s="101">
        <f ca="1">IF(B58="+","Unit",IF(ISERROR(OFFSET('HARGA SATUAN'!$E$6,MATCH(C58,'HARGA SATUAN'!$C$7:$C$1492,0),0)),"",OFFSET('HARGA SATUAN'!$E$6,MATCH(C58,'HARGA SATUAN'!$C$7:$C$1492,0),0)))</f>
        <v>0</v>
      </c>
      <c r="F58" s="101" t="str">
        <f t="shared" ca="1" si="6"/>
        <v/>
      </c>
      <c r="G58" s="41">
        <f ca="1">IF(ISERROR(OFFSET('HARGA SATUAN'!$I$6,MATCH(C58,'HARGA SATUAN'!$C$7:$C$1492,0),0)),"",OFFSET('HARGA SATUAN'!$I$6,MATCH(C58,'HARGA SATUAN'!$C$7:$C$1492,0),0))</f>
        <v>0</v>
      </c>
      <c r="H58" s="42">
        <f t="shared" ca="1" si="1"/>
        <v>0</v>
      </c>
      <c r="I58" s="42">
        <f t="shared" ca="1" si="2"/>
        <v>0</v>
      </c>
      <c r="J58" s="42">
        <f t="shared" ca="1" si="3"/>
        <v>0</v>
      </c>
      <c r="K58" s="43">
        <f t="shared" ca="1" si="0"/>
        <v>0</v>
      </c>
      <c r="L58" s="46"/>
      <c r="Q58" s="36"/>
      <c r="R58" s="45"/>
      <c r="S58" s="45"/>
      <c r="T58" s="45"/>
    </row>
    <row r="59" spans="1:20" s="47" customFormat="1">
      <c r="A59" s="30">
        <v>44</v>
      </c>
      <c r="B59" s="100" t="str">
        <f t="shared" ca="1" si="4"/>
        <v/>
      </c>
      <c r="C59" s="109" t="str">
        <f t="shared" ca="1" si="5"/>
        <v/>
      </c>
      <c r="D59" s="101" t="str">
        <f ca="1">IF(ISERROR(OFFSET('HARGA SATUAN'!$D$6,MATCH(C59,'HARGA SATUAN'!$C$7:$C$1492,0),0)),"",OFFSET('HARGA SATUAN'!$D$6,MATCH(C59,'HARGA SATUAN'!$C$7:$C$1492,0),0))</f>
        <v/>
      </c>
      <c r="E59" s="101">
        <f ca="1">IF(B59="+","Unit",IF(ISERROR(OFFSET('HARGA SATUAN'!$E$6,MATCH(C59,'HARGA SATUAN'!$C$7:$C$1492,0),0)),"",OFFSET('HARGA SATUAN'!$E$6,MATCH(C59,'HARGA SATUAN'!$C$7:$C$1492,0),0)))</f>
        <v>0</v>
      </c>
      <c r="F59" s="101" t="str">
        <f t="shared" ca="1" si="6"/>
        <v/>
      </c>
      <c r="G59" s="41">
        <f ca="1">IF(ISERROR(OFFSET('HARGA SATUAN'!$I$6,MATCH(C59,'HARGA SATUAN'!$C$7:$C$1492,0),0)),"",OFFSET('HARGA SATUAN'!$I$6,MATCH(C59,'HARGA SATUAN'!$C$7:$C$1492,0),0))</f>
        <v>0</v>
      </c>
      <c r="H59" s="42">
        <f t="shared" ca="1" si="1"/>
        <v>0</v>
      </c>
      <c r="I59" s="42">
        <f t="shared" ca="1" si="2"/>
        <v>0</v>
      </c>
      <c r="J59" s="42">
        <f t="shared" ca="1" si="3"/>
        <v>0</v>
      </c>
      <c r="K59" s="43">
        <f t="shared" ca="1" si="0"/>
        <v>0</v>
      </c>
      <c r="L59" s="46"/>
      <c r="Q59" s="36"/>
      <c r="R59" s="45"/>
      <c r="S59" s="45"/>
      <c r="T59" s="45"/>
    </row>
    <row r="60" spans="1:20" s="47" customFormat="1">
      <c r="A60" s="30">
        <v>45</v>
      </c>
      <c r="B60" s="100" t="str">
        <f t="shared" ca="1" si="4"/>
        <v/>
      </c>
      <c r="C60" s="109" t="str">
        <f t="shared" ca="1" si="5"/>
        <v/>
      </c>
      <c r="D60" s="101" t="str">
        <f ca="1">IF(ISERROR(OFFSET('HARGA SATUAN'!$D$6,MATCH(C60,'HARGA SATUAN'!$C$7:$C$1492,0),0)),"",OFFSET('HARGA SATUAN'!$D$6,MATCH(C60,'HARGA SATUAN'!$C$7:$C$1492,0),0))</f>
        <v/>
      </c>
      <c r="E60" s="101">
        <f ca="1">IF(B60="+","Unit",IF(ISERROR(OFFSET('HARGA SATUAN'!$E$6,MATCH(C60,'HARGA SATUAN'!$C$7:$C$1492,0),0)),"",OFFSET('HARGA SATUAN'!$E$6,MATCH(C60,'HARGA SATUAN'!$C$7:$C$1492,0),0)))</f>
        <v>0</v>
      </c>
      <c r="F60" s="101" t="str">
        <f t="shared" ca="1" si="6"/>
        <v/>
      </c>
      <c r="G60" s="41">
        <f ca="1">IF(ISERROR(OFFSET('HARGA SATUAN'!$I$6,MATCH(C60,'HARGA SATUAN'!$C$7:$C$1492,0),0)),"",OFFSET('HARGA SATUAN'!$I$6,MATCH(C60,'HARGA SATUAN'!$C$7:$C$1492,0),0))</f>
        <v>0</v>
      </c>
      <c r="H60" s="42">
        <f t="shared" ca="1" si="1"/>
        <v>0</v>
      </c>
      <c r="I60" s="42">
        <f t="shared" ca="1" si="2"/>
        <v>0</v>
      </c>
      <c r="J60" s="42">
        <f t="shared" ca="1" si="3"/>
        <v>0</v>
      </c>
      <c r="K60" s="43">
        <f t="shared" ca="1" si="0"/>
        <v>0</v>
      </c>
      <c r="L60" s="46"/>
      <c r="Q60" s="36"/>
      <c r="R60" s="45"/>
      <c r="S60" s="45"/>
      <c r="T60" s="45"/>
    </row>
    <row r="61" spans="1:20" s="47" customFormat="1">
      <c r="A61" s="30">
        <v>46</v>
      </c>
      <c r="B61" s="100" t="str">
        <f t="shared" ca="1" si="4"/>
        <v/>
      </c>
      <c r="C61" s="109" t="str">
        <f t="shared" ca="1" si="5"/>
        <v/>
      </c>
      <c r="D61" s="101" t="str">
        <f ca="1">IF(ISERROR(OFFSET('HARGA SATUAN'!$D$6,MATCH(C61,'HARGA SATUAN'!$C$7:$C$1492,0),0)),"",OFFSET('HARGA SATUAN'!$D$6,MATCH(C61,'HARGA SATUAN'!$C$7:$C$1492,0),0))</f>
        <v/>
      </c>
      <c r="E61" s="101">
        <f ca="1">IF(B61="+","Unit",IF(ISERROR(OFFSET('HARGA SATUAN'!$E$6,MATCH(C61,'HARGA SATUAN'!$C$7:$C$1492,0),0)),"",OFFSET('HARGA SATUAN'!$E$6,MATCH(C61,'HARGA SATUAN'!$C$7:$C$1492,0),0)))</f>
        <v>0</v>
      </c>
      <c r="F61" s="101" t="str">
        <f t="shared" ca="1" si="6"/>
        <v/>
      </c>
      <c r="G61" s="41">
        <f ca="1">IF(ISERROR(OFFSET('HARGA SATUAN'!$I$6,MATCH(C61,'HARGA SATUAN'!$C$7:$C$1492,0),0)),"",OFFSET('HARGA SATUAN'!$I$6,MATCH(C61,'HARGA SATUAN'!$C$7:$C$1492,0),0))</f>
        <v>0</v>
      </c>
      <c r="H61" s="42">
        <f t="shared" ca="1" si="1"/>
        <v>0</v>
      </c>
      <c r="I61" s="42">
        <f t="shared" ca="1" si="2"/>
        <v>0</v>
      </c>
      <c r="J61" s="42">
        <f t="shared" ca="1" si="3"/>
        <v>0</v>
      </c>
      <c r="K61" s="43">
        <f t="shared" ca="1" si="0"/>
        <v>0</v>
      </c>
      <c r="L61" s="46"/>
      <c r="Q61" s="36"/>
      <c r="R61" s="45"/>
      <c r="S61" s="45"/>
      <c r="T61" s="45"/>
    </row>
    <row r="62" spans="1:20" s="47" customFormat="1">
      <c r="A62" s="30">
        <v>47</v>
      </c>
      <c r="B62" s="100" t="str">
        <f t="shared" ca="1" si="4"/>
        <v/>
      </c>
      <c r="C62" s="109" t="str">
        <f t="shared" ca="1" si="5"/>
        <v/>
      </c>
      <c r="D62" s="101" t="str">
        <f ca="1">IF(ISERROR(OFFSET('HARGA SATUAN'!$D$6,MATCH(C62,'HARGA SATUAN'!$C$7:$C$1492,0),0)),"",OFFSET('HARGA SATUAN'!$D$6,MATCH(C62,'HARGA SATUAN'!$C$7:$C$1492,0),0))</f>
        <v/>
      </c>
      <c r="E62" s="101">
        <f ca="1">IF(B62="+","Unit",IF(ISERROR(OFFSET('HARGA SATUAN'!$E$6,MATCH(C62,'HARGA SATUAN'!$C$7:$C$1492,0),0)),"",OFFSET('HARGA SATUAN'!$E$6,MATCH(C62,'HARGA SATUAN'!$C$7:$C$1492,0),0)))</f>
        <v>0</v>
      </c>
      <c r="F62" s="101" t="str">
        <f t="shared" ca="1" si="6"/>
        <v/>
      </c>
      <c r="G62" s="41">
        <f ca="1">IF(ISERROR(OFFSET('HARGA SATUAN'!$I$6,MATCH(C62,'HARGA SATUAN'!$C$7:$C$1492,0),0)),"",OFFSET('HARGA SATUAN'!$I$6,MATCH(C62,'HARGA SATUAN'!$C$7:$C$1492,0),0))</f>
        <v>0</v>
      </c>
      <c r="H62" s="42">
        <f t="shared" ca="1" si="1"/>
        <v>0</v>
      </c>
      <c r="I62" s="42">
        <f t="shared" ca="1" si="2"/>
        <v>0</v>
      </c>
      <c r="J62" s="42">
        <f t="shared" ca="1" si="3"/>
        <v>0</v>
      </c>
      <c r="K62" s="43">
        <f t="shared" ca="1" si="0"/>
        <v>0</v>
      </c>
      <c r="L62" s="46"/>
      <c r="Q62" s="36"/>
      <c r="R62" s="45"/>
      <c r="S62" s="45"/>
      <c r="T62" s="45"/>
    </row>
    <row r="63" spans="1:20" s="47" customFormat="1">
      <c r="A63" s="30">
        <v>48</v>
      </c>
      <c r="B63" s="100" t="str">
        <f t="shared" ca="1" si="4"/>
        <v/>
      </c>
      <c r="C63" s="109" t="str">
        <f t="shared" ca="1" si="5"/>
        <v/>
      </c>
      <c r="D63" s="101" t="str">
        <f ca="1">IF(ISERROR(OFFSET('HARGA SATUAN'!$D$6,MATCH(C63,'HARGA SATUAN'!$C$7:$C$1492,0),0)),"",OFFSET('HARGA SATUAN'!$D$6,MATCH(C63,'HARGA SATUAN'!$C$7:$C$1492,0),0))</f>
        <v/>
      </c>
      <c r="E63" s="101">
        <f ca="1">IF(B63="+","Unit",IF(ISERROR(OFFSET('HARGA SATUAN'!$E$6,MATCH(C63,'HARGA SATUAN'!$C$7:$C$1492,0),0)),"",OFFSET('HARGA SATUAN'!$E$6,MATCH(C63,'HARGA SATUAN'!$C$7:$C$1492,0),0)))</f>
        <v>0</v>
      </c>
      <c r="F63" s="101" t="str">
        <f t="shared" ca="1" si="6"/>
        <v/>
      </c>
      <c r="G63" s="41">
        <f ca="1">IF(ISERROR(OFFSET('HARGA SATUAN'!$I$6,MATCH(C63,'HARGA SATUAN'!$C$7:$C$1492,0),0)),"",OFFSET('HARGA SATUAN'!$I$6,MATCH(C63,'HARGA SATUAN'!$C$7:$C$1492,0),0))</f>
        <v>0</v>
      </c>
      <c r="H63" s="42">
        <f t="shared" ca="1" si="1"/>
        <v>0</v>
      </c>
      <c r="I63" s="42">
        <f t="shared" ca="1" si="2"/>
        <v>0</v>
      </c>
      <c r="J63" s="42">
        <f t="shared" ca="1" si="3"/>
        <v>0</v>
      </c>
      <c r="K63" s="43">
        <f t="shared" ca="1" si="0"/>
        <v>0</v>
      </c>
      <c r="L63" s="46"/>
      <c r="Q63" s="36"/>
      <c r="R63" s="45"/>
      <c r="S63" s="45"/>
      <c r="T63" s="45"/>
    </row>
    <row r="64" spans="1:20" s="47" customFormat="1">
      <c r="A64" s="30">
        <v>49</v>
      </c>
      <c r="B64" s="100" t="str">
        <f t="shared" ca="1" si="4"/>
        <v/>
      </c>
      <c r="C64" s="109" t="str">
        <f t="shared" ca="1" si="5"/>
        <v/>
      </c>
      <c r="D64" s="101" t="str">
        <f ca="1">IF(ISERROR(OFFSET('HARGA SATUAN'!$D$6,MATCH(C64,'HARGA SATUAN'!$C$7:$C$1492,0),0)),"",OFFSET('HARGA SATUAN'!$D$6,MATCH(C64,'HARGA SATUAN'!$C$7:$C$1492,0),0))</f>
        <v/>
      </c>
      <c r="E64" s="101">
        <f ca="1">IF(B64="+","Unit",IF(ISERROR(OFFSET('HARGA SATUAN'!$E$6,MATCH(C64,'HARGA SATUAN'!$C$7:$C$1492,0),0)),"",OFFSET('HARGA SATUAN'!$E$6,MATCH(C64,'HARGA SATUAN'!$C$7:$C$1492,0),0)))</f>
        <v>0</v>
      </c>
      <c r="F64" s="101" t="str">
        <f t="shared" ca="1" si="6"/>
        <v/>
      </c>
      <c r="G64" s="41">
        <f ca="1">IF(ISERROR(OFFSET('HARGA SATUAN'!$I$6,MATCH(C64,'HARGA SATUAN'!$C$7:$C$1492,0),0)),"",OFFSET('HARGA SATUAN'!$I$6,MATCH(C64,'HARGA SATUAN'!$C$7:$C$1492,0),0))</f>
        <v>0</v>
      </c>
      <c r="H64" s="42">
        <f t="shared" ca="1" si="1"/>
        <v>0</v>
      </c>
      <c r="I64" s="42">
        <f t="shared" ca="1" si="2"/>
        <v>0</v>
      </c>
      <c r="J64" s="42">
        <f t="shared" ca="1" si="3"/>
        <v>0</v>
      </c>
      <c r="K64" s="43">
        <f t="shared" ca="1" si="0"/>
        <v>0</v>
      </c>
      <c r="L64" s="46"/>
      <c r="Q64" s="36"/>
      <c r="R64" s="45"/>
      <c r="S64" s="45"/>
      <c r="T64" s="45"/>
    </row>
    <row r="65" spans="1:20" s="47" customFormat="1">
      <c r="A65" s="30">
        <v>50</v>
      </c>
      <c r="B65" s="100" t="str">
        <f t="shared" ca="1" si="4"/>
        <v/>
      </c>
      <c r="C65" s="109" t="str">
        <f t="shared" ca="1" si="5"/>
        <v/>
      </c>
      <c r="D65" s="101" t="str">
        <f ca="1">IF(ISERROR(OFFSET('HARGA SATUAN'!$D$6,MATCH(C65,'HARGA SATUAN'!$C$7:$C$1492,0),0)),"",OFFSET('HARGA SATUAN'!$D$6,MATCH(C65,'HARGA SATUAN'!$C$7:$C$1492,0),0))</f>
        <v/>
      </c>
      <c r="E65" s="101">
        <f ca="1">IF(B65="+","Unit",IF(ISERROR(OFFSET('HARGA SATUAN'!$E$6,MATCH(C65,'HARGA SATUAN'!$C$7:$C$1492,0),0)),"",OFFSET('HARGA SATUAN'!$E$6,MATCH(C65,'HARGA SATUAN'!$C$7:$C$1492,0),0)))</f>
        <v>0</v>
      </c>
      <c r="F65" s="101" t="str">
        <f t="shared" ca="1" si="6"/>
        <v/>
      </c>
      <c r="G65" s="41">
        <f ca="1">IF(ISERROR(OFFSET('HARGA SATUAN'!$I$6,MATCH(C65,'HARGA SATUAN'!$C$7:$C$1492,0),0)),"",OFFSET('HARGA SATUAN'!$I$6,MATCH(C65,'HARGA SATUAN'!$C$7:$C$1492,0),0))</f>
        <v>0</v>
      </c>
      <c r="H65" s="42">
        <f t="shared" ca="1" si="1"/>
        <v>0</v>
      </c>
      <c r="I65" s="42">
        <f t="shared" ca="1" si="2"/>
        <v>0</v>
      </c>
      <c r="J65" s="42">
        <f t="shared" ca="1" si="3"/>
        <v>0</v>
      </c>
      <c r="K65" s="43">
        <f t="shared" ca="1" si="0"/>
        <v>0</v>
      </c>
      <c r="L65" s="46"/>
      <c r="Q65" s="36"/>
      <c r="R65" s="45"/>
      <c r="S65" s="45"/>
      <c r="T65" s="45"/>
    </row>
    <row r="66" spans="1:20" s="47" customFormat="1">
      <c r="A66" s="30">
        <v>51</v>
      </c>
      <c r="B66" s="100" t="str">
        <f t="shared" ca="1" si="4"/>
        <v/>
      </c>
      <c r="C66" s="109" t="str">
        <f t="shared" ca="1" si="5"/>
        <v/>
      </c>
      <c r="D66" s="101" t="str">
        <f ca="1">IF(ISERROR(OFFSET('HARGA SATUAN'!$D$6,MATCH(C66,'HARGA SATUAN'!$C$7:$C$1492,0),0)),"",OFFSET('HARGA SATUAN'!$D$6,MATCH(C66,'HARGA SATUAN'!$C$7:$C$1492,0),0))</f>
        <v/>
      </c>
      <c r="E66" s="101">
        <f ca="1">IF(B66="+","Unit",IF(ISERROR(OFFSET('HARGA SATUAN'!$E$6,MATCH(C66,'HARGA SATUAN'!$C$7:$C$1492,0),0)),"",OFFSET('HARGA SATUAN'!$E$6,MATCH(C66,'HARGA SATUAN'!$C$7:$C$1492,0),0)))</f>
        <v>0</v>
      </c>
      <c r="F66" s="101" t="str">
        <f t="shared" ca="1" si="6"/>
        <v/>
      </c>
      <c r="G66" s="41">
        <f ca="1">IF(ISERROR(OFFSET('HARGA SATUAN'!$I$6,MATCH(C66,'HARGA SATUAN'!$C$7:$C$1492,0),0)),"",OFFSET('HARGA SATUAN'!$I$6,MATCH(C66,'HARGA SATUAN'!$C$7:$C$1492,0),0))</f>
        <v>0</v>
      </c>
      <c r="H66" s="42">
        <f t="shared" ca="1" si="1"/>
        <v>0</v>
      </c>
      <c r="I66" s="42">
        <f t="shared" ca="1" si="2"/>
        <v>0</v>
      </c>
      <c r="J66" s="42">
        <f t="shared" ca="1" si="3"/>
        <v>0</v>
      </c>
      <c r="K66" s="43">
        <f t="shared" ca="1" si="0"/>
        <v>0</v>
      </c>
      <c r="L66" s="46"/>
      <c r="Q66" s="36"/>
      <c r="R66" s="45"/>
      <c r="S66" s="45"/>
      <c r="T66" s="45"/>
    </row>
    <row r="67" spans="1:20" s="47" customFormat="1">
      <c r="A67" s="30">
        <v>52</v>
      </c>
      <c r="B67" s="100" t="str">
        <f t="shared" ca="1" si="4"/>
        <v/>
      </c>
      <c r="C67" s="109" t="str">
        <f t="shared" ca="1" si="5"/>
        <v/>
      </c>
      <c r="D67" s="101" t="str">
        <f ca="1">IF(ISERROR(OFFSET('HARGA SATUAN'!$D$6,MATCH(C67,'HARGA SATUAN'!$C$7:$C$1492,0),0)),"",OFFSET('HARGA SATUAN'!$D$6,MATCH(C67,'HARGA SATUAN'!$C$7:$C$1492,0),0))</f>
        <v/>
      </c>
      <c r="E67" s="101">
        <f ca="1">IF(B67="+","Unit",IF(ISERROR(OFFSET('HARGA SATUAN'!$E$6,MATCH(C67,'HARGA SATUAN'!$C$7:$C$1492,0),0)),"",OFFSET('HARGA SATUAN'!$E$6,MATCH(C67,'HARGA SATUAN'!$C$7:$C$1492,0),0)))</f>
        <v>0</v>
      </c>
      <c r="F67" s="101" t="str">
        <f t="shared" ca="1" si="6"/>
        <v/>
      </c>
      <c r="G67" s="41">
        <f ca="1">IF(ISERROR(OFFSET('HARGA SATUAN'!$I$6,MATCH(C67,'HARGA SATUAN'!$C$7:$C$1492,0),0)),"",OFFSET('HARGA SATUAN'!$I$6,MATCH(C67,'HARGA SATUAN'!$C$7:$C$1492,0),0))</f>
        <v>0</v>
      </c>
      <c r="H67" s="42">
        <f t="shared" ca="1" si="1"/>
        <v>0</v>
      </c>
      <c r="I67" s="42">
        <f t="shared" ca="1" si="2"/>
        <v>0</v>
      </c>
      <c r="J67" s="42">
        <f t="shared" ca="1" si="3"/>
        <v>0</v>
      </c>
      <c r="K67" s="43">
        <f t="shared" ref="K67:K104" ca="1" si="7">SUM(H67:J67)</f>
        <v>0</v>
      </c>
      <c r="L67" s="46"/>
      <c r="Q67" s="36"/>
      <c r="R67" s="45"/>
      <c r="S67" s="45"/>
      <c r="T67" s="45"/>
    </row>
    <row r="68" spans="1:20" s="47" customFormat="1">
      <c r="A68" s="30">
        <v>53</v>
      </c>
      <c r="B68" s="100" t="str">
        <f t="shared" ca="1" si="4"/>
        <v/>
      </c>
      <c r="C68" s="109" t="str">
        <f t="shared" ca="1" si="5"/>
        <v/>
      </c>
      <c r="D68" s="101" t="str">
        <f ca="1">IF(ISERROR(OFFSET('HARGA SATUAN'!$D$6,MATCH(C68,'HARGA SATUAN'!$C$7:$C$1492,0),0)),"",OFFSET('HARGA SATUAN'!$D$6,MATCH(C68,'HARGA SATUAN'!$C$7:$C$1492,0),0))</f>
        <v/>
      </c>
      <c r="E68" s="101">
        <f ca="1">IF(B68="+","Unit",IF(ISERROR(OFFSET('HARGA SATUAN'!$E$6,MATCH(C68,'HARGA SATUAN'!$C$7:$C$1492,0),0)),"",OFFSET('HARGA SATUAN'!$E$6,MATCH(C68,'HARGA SATUAN'!$C$7:$C$1492,0),0)))</f>
        <v>0</v>
      </c>
      <c r="F68" s="101" t="str">
        <f t="shared" ca="1" si="6"/>
        <v/>
      </c>
      <c r="G68" s="41">
        <f ca="1">IF(ISERROR(OFFSET('HARGA SATUAN'!$I$6,MATCH(C68,'HARGA SATUAN'!$C$7:$C$1492,0),0)),"",OFFSET('HARGA SATUAN'!$I$6,MATCH(C68,'HARGA SATUAN'!$C$7:$C$1492,0),0))</f>
        <v>0</v>
      </c>
      <c r="H68" s="42">
        <f t="shared" ca="1" si="1"/>
        <v>0</v>
      </c>
      <c r="I68" s="42">
        <f t="shared" ca="1" si="2"/>
        <v>0</v>
      </c>
      <c r="J68" s="42">
        <f t="shared" ca="1" si="3"/>
        <v>0</v>
      </c>
      <c r="K68" s="43">
        <f t="shared" ca="1" si="7"/>
        <v>0</v>
      </c>
      <c r="L68" s="46"/>
      <c r="Q68" s="36"/>
      <c r="R68" s="45"/>
      <c r="S68" s="45"/>
      <c r="T68" s="45"/>
    </row>
    <row r="69" spans="1:20" s="47" customFormat="1">
      <c r="A69" s="30">
        <v>54</v>
      </c>
      <c r="B69" s="100" t="str">
        <f t="shared" ca="1" si="4"/>
        <v/>
      </c>
      <c r="C69" s="109" t="str">
        <f t="shared" ca="1" si="5"/>
        <v/>
      </c>
      <c r="D69" s="101" t="str">
        <f ca="1">IF(ISERROR(OFFSET('HARGA SATUAN'!$D$6,MATCH(C69,'HARGA SATUAN'!$C$7:$C$1492,0),0)),"",OFFSET('HARGA SATUAN'!$D$6,MATCH(C69,'HARGA SATUAN'!$C$7:$C$1492,0),0))</f>
        <v/>
      </c>
      <c r="E69" s="101">
        <f ca="1">IF(B69="+","Unit",IF(ISERROR(OFFSET('HARGA SATUAN'!$E$6,MATCH(C69,'HARGA SATUAN'!$C$7:$C$1492,0),0)),"",OFFSET('HARGA SATUAN'!$E$6,MATCH(C69,'HARGA SATUAN'!$C$7:$C$1492,0),0)))</f>
        <v>0</v>
      </c>
      <c r="F69" s="101" t="str">
        <f t="shared" ca="1" si="6"/>
        <v/>
      </c>
      <c r="G69" s="41">
        <f ca="1">IF(ISERROR(OFFSET('HARGA SATUAN'!$I$6,MATCH(C69,'HARGA SATUAN'!$C$7:$C$1492,0),0)),"",OFFSET('HARGA SATUAN'!$I$6,MATCH(C69,'HARGA SATUAN'!$C$7:$C$1492,0),0))</f>
        <v>0</v>
      </c>
      <c r="H69" s="42">
        <f t="shared" ca="1" si="1"/>
        <v>0</v>
      </c>
      <c r="I69" s="42">
        <f t="shared" ca="1" si="2"/>
        <v>0</v>
      </c>
      <c r="J69" s="42">
        <f t="shared" ca="1" si="3"/>
        <v>0</v>
      </c>
      <c r="K69" s="43">
        <f t="shared" ca="1" si="7"/>
        <v>0</v>
      </c>
      <c r="L69" s="46"/>
      <c r="Q69" s="36"/>
      <c r="R69" s="45"/>
      <c r="S69" s="45"/>
      <c r="T69" s="45"/>
    </row>
    <row r="70" spans="1:20" s="47" customFormat="1">
      <c r="A70" s="30">
        <v>55</v>
      </c>
      <c r="B70" s="100" t="str">
        <f t="shared" ca="1" si="4"/>
        <v/>
      </c>
      <c r="C70" s="109" t="str">
        <f t="shared" ca="1" si="5"/>
        <v/>
      </c>
      <c r="D70" s="101" t="str">
        <f ca="1">IF(ISERROR(OFFSET('HARGA SATUAN'!$D$6,MATCH(C70,'HARGA SATUAN'!$C$7:$C$1492,0),0)),"",OFFSET('HARGA SATUAN'!$D$6,MATCH(C70,'HARGA SATUAN'!$C$7:$C$1492,0),0))</f>
        <v/>
      </c>
      <c r="E70" s="101">
        <f ca="1">IF(B70="+","Unit",IF(ISERROR(OFFSET('HARGA SATUAN'!$E$6,MATCH(C70,'HARGA SATUAN'!$C$7:$C$1492,0),0)),"",OFFSET('HARGA SATUAN'!$E$6,MATCH(C70,'HARGA SATUAN'!$C$7:$C$1492,0),0)))</f>
        <v>0</v>
      </c>
      <c r="F70" s="101" t="str">
        <f t="shared" ca="1" si="6"/>
        <v/>
      </c>
      <c r="G70" s="41">
        <f ca="1">IF(ISERROR(OFFSET('HARGA SATUAN'!$I$6,MATCH(C70,'HARGA SATUAN'!$C$7:$C$1492,0),0)),"",OFFSET('HARGA SATUAN'!$I$6,MATCH(C70,'HARGA SATUAN'!$C$7:$C$1492,0),0))</f>
        <v>0</v>
      </c>
      <c r="H70" s="42">
        <f t="shared" ca="1" si="1"/>
        <v>0</v>
      </c>
      <c r="I70" s="42">
        <f t="shared" ca="1" si="2"/>
        <v>0</v>
      </c>
      <c r="J70" s="42">
        <f t="shared" ca="1" si="3"/>
        <v>0</v>
      </c>
      <c r="K70" s="43">
        <f t="shared" ca="1" si="7"/>
        <v>0</v>
      </c>
      <c r="L70" s="46"/>
      <c r="Q70" s="36"/>
      <c r="R70" s="45"/>
      <c r="S70" s="45"/>
      <c r="T70" s="45"/>
    </row>
    <row r="71" spans="1:20" s="47" customFormat="1">
      <c r="A71" s="30">
        <v>56</v>
      </c>
      <c r="B71" s="100" t="str">
        <f t="shared" ca="1" si="4"/>
        <v/>
      </c>
      <c r="C71" s="109" t="str">
        <f t="shared" ca="1" si="5"/>
        <v/>
      </c>
      <c r="D71" s="101" t="str">
        <f ca="1">IF(ISERROR(OFFSET('HARGA SATUAN'!$D$6,MATCH(C71,'HARGA SATUAN'!$C$7:$C$1492,0),0)),"",OFFSET('HARGA SATUAN'!$D$6,MATCH(C71,'HARGA SATUAN'!$C$7:$C$1492,0),0))</f>
        <v/>
      </c>
      <c r="E71" s="101">
        <f ca="1">IF(B71="+","Unit",IF(ISERROR(OFFSET('HARGA SATUAN'!$E$6,MATCH(C71,'HARGA SATUAN'!$C$7:$C$1492,0),0)),"",OFFSET('HARGA SATUAN'!$E$6,MATCH(C71,'HARGA SATUAN'!$C$7:$C$1492,0),0)))</f>
        <v>0</v>
      </c>
      <c r="F71" s="101" t="str">
        <f t="shared" ca="1" si="6"/>
        <v/>
      </c>
      <c r="G71" s="41">
        <f ca="1">IF(ISERROR(OFFSET('HARGA SATUAN'!$I$6,MATCH(C71,'HARGA SATUAN'!$C$7:$C$1492,0),0)),"",OFFSET('HARGA SATUAN'!$I$6,MATCH(C71,'HARGA SATUAN'!$C$7:$C$1492,0),0))</f>
        <v>0</v>
      </c>
      <c r="H71" s="42">
        <f t="shared" ca="1" si="1"/>
        <v>0</v>
      </c>
      <c r="I71" s="42">
        <f t="shared" ca="1" si="2"/>
        <v>0</v>
      </c>
      <c r="J71" s="42">
        <f t="shared" ca="1" si="3"/>
        <v>0</v>
      </c>
      <c r="K71" s="43">
        <f t="shared" ca="1" si="7"/>
        <v>0</v>
      </c>
      <c r="L71" s="46"/>
      <c r="Q71" s="36"/>
      <c r="R71" s="45"/>
      <c r="S71" s="45"/>
      <c r="T71" s="45"/>
    </row>
    <row r="72" spans="1:20" s="47" customFormat="1">
      <c r="A72" s="30">
        <v>57</v>
      </c>
      <c r="B72" s="100" t="str">
        <f t="shared" ca="1" si="4"/>
        <v/>
      </c>
      <c r="C72" s="109" t="str">
        <f t="shared" ca="1" si="5"/>
        <v/>
      </c>
      <c r="D72" s="101" t="str">
        <f ca="1">IF(ISERROR(OFFSET('HARGA SATUAN'!$D$6,MATCH(C72,'HARGA SATUAN'!$C$7:$C$1492,0),0)),"",OFFSET('HARGA SATUAN'!$D$6,MATCH(C72,'HARGA SATUAN'!$C$7:$C$1492,0),0))</f>
        <v/>
      </c>
      <c r="E72" s="101">
        <f ca="1">IF(B72="+","Unit",IF(ISERROR(OFFSET('HARGA SATUAN'!$E$6,MATCH(C72,'HARGA SATUAN'!$C$7:$C$1492,0),0)),"",OFFSET('HARGA SATUAN'!$E$6,MATCH(C72,'HARGA SATUAN'!$C$7:$C$1492,0),0)))</f>
        <v>0</v>
      </c>
      <c r="F72" s="101" t="str">
        <f t="shared" ca="1" si="6"/>
        <v/>
      </c>
      <c r="G72" s="41">
        <f ca="1">IF(ISERROR(OFFSET('HARGA SATUAN'!$I$6,MATCH(C72,'HARGA SATUAN'!$C$7:$C$1492,0),0)),"",OFFSET('HARGA SATUAN'!$I$6,MATCH(C72,'HARGA SATUAN'!$C$7:$C$1492,0),0))</f>
        <v>0</v>
      </c>
      <c r="H72" s="42">
        <f t="shared" ca="1" si="1"/>
        <v>0</v>
      </c>
      <c r="I72" s="42">
        <f t="shared" ca="1" si="2"/>
        <v>0</v>
      </c>
      <c r="J72" s="42">
        <f t="shared" ca="1" si="3"/>
        <v>0</v>
      </c>
      <c r="K72" s="43">
        <f t="shared" ca="1" si="7"/>
        <v>0</v>
      </c>
      <c r="L72" s="46"/>
      <c r="Q72" s="36"/>
      <c r="R72" s="45"/>
      <c r="S72" s="45"/>
      <c r="T72" s="45"/>
    </row>
    <row r="73" spans="1:20" s="47" customFormat="1">
      <c r="A73" s="30">
        <v>58</v>
      </c>
      <c r="B73" s="100" t="str">
        <f t="shared" ca="1" si="4"/>
        <v/>
      </c>
      <c r="C73" s="109" t="str">
        <f t="shared" ca="1" si="5"/>
        <v/>
      </c>
      <c r="D73" s="101" t="str">
        <f ca="1">IF(ISERROR(OFFSET('HARGA SATUAN'!$D$6,MATCH(C73,'HARGA SATUAN'!$C$7:$C$1492,0),0)),"",OFFSET('HARGA SATUAN'!$D$6,MATCH(C73,'HARGA SATUAN'!$C$7:$C$1492,0),0))</f>
        <v/>
      </c>
      <c r="E73" s="101">
        <f ca="1">IF(B73="+","Unit",IF(ISERROR(OFFSET('HARGA SATUAN'!$E$6,MATCH(C73,'HARGA SATUAN'!$C$7:$C$1492,0),0)),"",OFFSET('HARGA SATUAN'!$E$6,MATCH(C73,'HARGA SATUAN'!$C$7:$C$1492,0),0)))</f>
        <v>0</v>
      </c>
      <c r="F73" s="101" t="str">
        <f t="shared" ca="1" si="6"/>
        <v/>
      </c>
      <c r="G73" s="41">
        <f ca="1">IF(ISERROR(OFFSET('HARGA SATUAN'!$I$6,MATCH(C73,'HARGA SATUAN'!$C$7:$C$1492,0),0)),"",OFFSET('HARGA SATUAN'!$I$6,MATCH(C73,'HARGA SATUAN'!$C$7:$C$1492,0),0))</f>
        <v>0</v>
      </c>
      <c r="H73" s="42">
        <f t="shared" ca="1" si="1"/>
        <v>0</v>
      </c>
      <c r="I73" s="42">
        <f t="shared" ca="1" si="2"/>
        <v>0</v>
      </c>
      <c r="J73" s="42">
        <f t="shared" ca="1" si="3"/>
        <v>0</v>
      </c>
      <c r="K73" s="43">
        <f t="shared" ca="1" si="7"/>
        <v>0</v>
      </c>
      <c r="L73" s="46"/>
      <c r="Q73" s="36"/>
      <c r="R73" s="45"/>
      <c r="S73" s="45"/>
      <c r="T73" s="45"/>
    </row>
    <row r="74" spans="1:20" s="47" customFormat="1">
      <c r="A74" s="30">
        <v>59</v>
      </c>
      <c r="B74" s="100" t="str">
        <f t="shared" ca="1" si="4"/>
        <v/>
      </c>
      <c r="C74" s="109" t="str">
        <f t="shared" ca="1" si="5"/>
        <v/>
      </c>
      <c r="D74" s="101" t="str">
        <f ca="1">IF(ISERROR(OFFSET('HARGA SATUAN'!$D$6,MATCH(C74,'HARGA SATUAN'!$C$7:$C$1492,0),0)),"",OFFSET('HARGA SATUAN'!$D$6,MATCH(C74,'HARGA SATUAN'!$C$7:$C$1492,0),0))</f>
        <v/>
      </c>
      <c r="E74" s="101">
        <f ca="1">IF(B74="+","Unit",IF(ISERROR(OFFSET('HARGA SATUAN'!$E$6,MATCH(C74,'HARGA SATUAN'!$C$7:$C$1492,0),0)),"",OFFSET('HARGA SATUAN'!$E$6,MATCH(C74,'HARGA SATUAN'!$C$7:$C$1492,0),0)))</f>
        <v>0</v>
      </c>
      <c r="F74" s="101" t="str">
        <f t="shared" ca="1" si="6"/>
        <v/>
      </c>
      <c r="G74" s="41">
        <f ca="1">IF(ISERROR(OFFSET('HARGA SATUAN'!$I$6,MATCH(C74,'HARGA SATUAN'!$C$7:$C$1492,0),0)),"",OFFSET('HARGA SATUAN'!$I$6,MATCH(C74,'HARGA SATUAN'!$C$7:$C$1492,0),0))</f>
        <v>0</v>
      </c>
      <c r="H74" s="42">
        <f t="shared" ca="1" si="1"/>
        <v>0</v>
      </c>
      <c r="I74" s="42">
        <f t="shared" ca="1" si="2"/>
        <v>0</v>
      </c>
      <c r="J74" s="42">
        <f t="shared" ca="1" si="3"/>
        <v>0</v>
      </c>
      <c r="K74" s="43">
        <f t="shared" ca="1" si="7"/>
        <v>0</v>
      </c>
      <c r="L74" s="46"/>
      <c r="Q74" s="36"/>
      <c r="R74" s="45"/>
      <c r="S74" s="45"/>
      <c r="T74" s="45"/>
    </row>
    <row r="75" spans="1:20" s="47" customFormat="1">
      <c r="A75" s="30">
        <v>60</v>
      </c>
      <c r="B75" s="100" t="str">
        <f t="shared" ca="1" si="4"/>
        <v/>
      </c>
      <c r="C75" s="109" t="str">
        <f t="shared" ca="1" si="5"/>
        <v/>
      </c>
      <c r="D75" s="101" t="str">
        <f ca="1">IF(ISERROR(OFFSET('HARGA SATUAN'!$D$6,MATCH(C75,'HARGA SATUAN'!$C$7:$C$1492,0),0)),"",OFFSET('HARGA SATUAN'!$D$6,MATCH(C75,'HARGA SATUAN'!$C$7:$C$1492,0),0))</f>
        <v/>
      </c>
      <c r="E75" s="101">
        <f ca="1">IF(B75="+","Unit",IF(ISERROR(OFFSET('HARGA SATUAN'!$E$6,MATCH(C75,'HARGA SATUAN'!$C$7:$C$1492,0),0)),"",OFFSET('HARGA SATUAN'!$E$6,MATCH(C75,'HARGA SATUAN'!$C$7:$C$1492,0),0)))</f>
        <v>0</v>
      </c>
      <c r="F75" s="101" t="str">
        <f t="shared" ca="1" si="6"/>
        <v/>
      </c>
      <c r="G75" s="41">
        <f ca="1">IF(ISERROR(OFFSET('HARGA SATUAN'!$I$6,MATCH(C75,'HARGA SATUAN'!$C$7:$C$1492,0),0)),"",OFFSET('HARGA SATUAN'!$I$6,MATCH(C75,'HARGA SATUAN'!$C$7:$C$1492,0),0))</f>
        <v>0</v>
      </c>
      <c r="H75" s="42">
        <f t="shared" ca="1" si="1"/>
        <v>0</v>
      </c>
      <c r="I75" s="42">
        <f t="shared" ca="1" si="2"/>
        <v>0</v>
      </c>
      <c r="J75" s="42">
        <f t="shared" ca="1" si="3"/>
        <v>0</v>
      </c>
      <c r="K75" s="43">
        <f t="shared" ca="1" si="7"/>
        <v>0</v>
      </c>
      <c r="L75" s="46"/>
      <c r="Q75" s="36"/>
      <c r="R75" s="45"/>
      <c r="S75" s="45"/>
      <c r="T75" s="45"/>
    </row>
    <row r="76" spans="1:20" s="47" customFormat="1">
      <c r="A76" s="30">
        <v>61</v>
      </c>
      <c r="B76" s="100" t="str">
        <f t="shared" ca="1" si="4"/>
        <v/>
      </c>
      <c r="C76" s="109" t="str">
        <f t="shared" ca="1" si="5"/>
        <v/>
      </c>
      <c r="D76" s="101" t="str">
        <f ca="1">IF(ISERROR(OFFSET('HARGA SATUAN'!$D$6,MATCH(C76,'HARGA SATUAN'!$C$7:$C$1492,0),0)),"",OFFSET('HARGA SATUAN'!$D$6,MATCH(C76,'HARGA SATUAN'!$C$7:$C$1492,0),0))</f>
        <v/>
      </c>
      <c r="E76" s="101">
        <f ca="1">IF(B76="+","Unit",IF(ISERROR(OFFSET('HARGA SATUAN'!$E$6,MATCH(C76,'HARGA SATUAN'!$C$7:$C$1492,0),0)),"",OFFSET('HARGA SATUAN'!$E$6,MATCH(C76,'HARGA SATUAN'!$C$7:$C$1492,0),0)))</f>
        <v>0</v>
      </c>
      <c r="F76" s="101" t="str">
        <f t="shared" ca="1" si="6"/>
        <v/>
      </c>
      <c r="G76" s="41">
        <f ca="1">IF(ISERROR(OFFSET('HARGA SATUAN'!$I$6,MATCH(C76,'HARGA SATUAN'!$C$7:$C$1492,0),0)),"",OFFSET('HARGA SATUAN'!$I$6,MATCH(C76,'HARGA SATUAN'!$C$7:$C$1492,0),0))</f>
        <v>0</v>
      </c>
      <c r="H76" s="42">
        <f t="shared" ca="1" si="1"/>
        <v>0</v>
      </c>
      <c r="I76" s="42">
        <f t="shared" ca="1" si="2"/>
        <v>0</v>
      </c>
      <c r="J76" s="42">
        <f t="shared" ca="1" si="3"/>
        <v>0</v>
      </c>
      <c r="K76" s="43">
        <f t="shared" ca="1" si="7"/>
        <v>0</v>
      </c>
      <c r="L76" s="46"/>
      <c r="Q76" s="36"/>
      <c r="R76" s="45"/>
      <c r="S76" s="45"/>
      <c r="T76" s="45"/>
    </row>
    <row r="77" spans="1:20" s="47" customFormat="1">
      <c r="A77" s="30">
        <v>62</v>
      </c>
      <c r="B77" s="100" t="str">
        <f t="shared" ca="1" si="4"/>
        <v/>
      </c>
      <c r="C77" s="109" t="str">
        <f t="shared" ca="1" si="5"/>
        <v/>
      </c>
      <c r="D77" s="101" t="str">
        <f ca="1">IF(ISERROR(OFFSET('HARGA SATUAN'!$D$6,MATCH(C77,'HARGA SATUAN'!$C$7:$C$1492,0),0)),"",OFFSET('HARGA SATUAN'!$D$6,MATCH(C77,'HARGA SATUAN'!$C$7:$C$1492,0),0))</f>
        <v/>
      </c>
      <c r="E77" s="101">
        <f ca="1">IF(B77="+","Unit",IF(ISERROR(OFFSET('HARGA SATUAN'!$E$6,MATCH(C77,'HARGA SATUAN'!$C$7:$C$1492,0),0)),"",OFFSET('HARGA SATUAN'!$E$6,MATCH(C77,'HARGA SATUAN'!$C$7:$C$1492,0),0)))</f>
        <v>0</v>
      </c>
      <c r="F77" s="101" t="str">
        <f t="shared" ca="1" si="6"/>
        <v/>
      </c>
      <c r="G77" s="41">
        <f ca="1">IF(ISERROR(OFFSET('HARGA SATUAN'!$I$6,MATCH(C77,'HARGA SATUAN'!$C$7:$C$1492,0),0)),"",OFFSET('HARGA SATUAN'!$I$6,MATCH(C77,'HARGA SATUAN'!$C$7:$C$1492,0),0))</f>
        <v>0</v>
      </c>
      <c r="H77" s="42">
        <f t="shared" ca="1" si="1"/>
        <v>0</v>
      </c>
      <c r="I77" s="42">
        <f t="shared" ca="1" si="2"/>
        <v>0</v>
      </c>
      <c r="J77" s="42">
        <f t="shared" ca="1" si="3"/>
        <v>0</v>
      </c>
      <c r="K77" s="43">
        <f t="shared" ca="1" si="7"/>
        <v>0</v>
      </c>
      <c r="L77" s="46"/>
      <c r="Q77" s="36"/>
      <c r="R77" s="45"/>
      <c r="S77" s="45"/>
      <c r="T77" s="45"/>
    </row>
    <row r="78" spans="1:20" s="47" customFormat="1">
      <c r="A78" s="30">
        <v>63</v>
      </c>
      <c r="B78" s="100" t="str">
        <f t="shared" ca="1" si="4"/>
        <v/>
      </c>
      <c r="C78" s="109" t="str">
        <f t="shared" ca="1" si="5"/>
        <v/>
      </c>
      <c r="D78" s="101" t="str">
        <f ca="1">IF(ISERROR(OFFSET('HARGA SATUAN'!$D$6,MATCH(C78,'HARGA SATUAN'!$C$7:$C$1492,0),0)),"",OFFSET('HARGA SATUAN'!$D$6,MATCH(C78,'HARGA SATUAN'!$C$7:$C$1492,0),0))</f>
        <v/>
      </c>
      <c r="E78" s="101">
        <f ca="1">IF(B78="+","Unit",IF(ISERROR(OFFSET('HARGA SATUAN'!$E$6,MATCH(C78,'HARGA SATUAN'!$C$7:$C$1492,0),0)),"",OFFSET('HARGA SATUAN'!$E$6,MATCH(C78,'HARGA SATUAN'!$C$7:$C$1492,0),0)))</f>
        <v>0</v>
      </c>
      <c r="F78" s="101" t="str">
        <f t="shared" ca="1" si="6"/>
        <v/>
      </c>
      <c r="G78" s="41">
        <f ca="1">IF(ISERROR(OFFSET('HARGA SATUAN'!$I$6,MATCH(C78,'HARGA SATUAN'!$C$7:$C$1492,0),0)),"",OFFSET('HARGA SATUAN'!$I$6,MATCH(C78,'HARGA SATUAN'!$C$7:$C$1492,0),0))</f>
        <v>0</v>
      </c>
      <c r="H78" s="42">
        <f t="shared" ca="1" si="1"/>
        <v>0</v>
      </c>
      <c r="I78" s="42">
        <f t="shared" ca="1" si="2"/>
        <v>0</v>
      </c>
      <c r="J78" s="42">
        <f t="shared" ca="1" si="3"/>
        <v>0</v>
      </c>
      <c r="K78" s="43">
        <f t="shared" ca="1" si="7"/>
        <v>0</v>
      </c>
      <c r="L78" s="46"/>
      <c r="Q78" s="36"/>
      <c r="R78" s="45"/>
      <c r="S78" s="45"/>
      <c r="T78" s="45"/>
    </row>
    <row r="79" spans="1:20" s="47" customFormat="1">
      <c r="A79" s="30">
        <v>64</v>
      </c>
      <c r="B79" s="100" t="str">
        <f t="shared" ca="1" si="4"/>
        <v/>
      </c>
      <c r="C79" s="109" t="str">
        <f t="shared" ca="1" si="5"/>
        <v/>
      </c>
      <c r="D79" s="101" t="str">
        <f ca="1">IF(ISERROR(OFFSET('HARGA SATUAN'!$D$6,MATCH(C79,'HARGA SATUAN'!$C$7:$C$1492,0),0)),"",OFFSET('HARGA SATUAN'!$D$6,MATCH(C79,'HARGA SATUAN'!$C$7:$C$1492,0),0))</f>
        <v/>
      </c>
      <c r="E79" s="101">
        <f ca="1">IF(B79="+","Unit",IF(ISERROR(OFFSET('HARGA SATUAN'!$E$6,MATCH(C79,'HARGA SATUAN'!$C$7:$C$1492,0),0)),"",OFFSET('HARGA SATUAN'!$E$6,MATCH(C79,'HARGA SATUAN'!$C$7:$C$1492,0),0)))</f>
        <v>0</v>
      </c>
      <c r="F79" s="101" t="str">
        <f t="shared" ca="1" si="6"/>
        <v/>
      </c>
      <c r="G79" s="41">
        <f ca="1">IF(ISERROR(OFFSET('HARGA SATUAN'!$I$6,MATCH(C79,'HARGA SATUAN'!$C$7:$C$1492,0),0)),"",OFFSET('HARGA SATUAN'!$I$6,MATCH(C79,'HARGA SATUAN'!$C$7:$C$1492,0),0))</f>
        <v>0</v>
      </c>
      <c r="H79" s="42">
        <f t="shared" ref="H79:H115" ca="1" si="8">IF(OR(D79="MDU",D79="MDU-KD"),G79*F79,0)</f>
        <v>0</v>
      </c>
      <c r="I79" s="42">
        <f t="shared" ref="I79:I115" ca="1" si="9">IF(D79="HDW",G79*F79,0)</f>
        <v>0</v>
      </c>
      <c r="J79" s="42">
        <f t="shared" ref="J79:J115" ca="1" si="10">IF(D79="JASA",G79*F79,0)</f>
        <v>0</v>
      </c>
      <c r="K79" s="43">
        <f t="shared" ca="1" si="7"/>
        <v>0</v>
      </c>
      <c r="L79" s="46"/>
      <c r="Q79" s="36"/>
      <c r="R79" s="45"/>
      <c r="S79" s="45"/>
      <c r="T79" s="45"/>
    </row>
    <row r="80" spans="1:20" s="47" customFormat="1">
      <c r="A80" s="30">
        <v>65</v>
      </c>
      <c r="B80" s="100" t="str">
        <f t="shared" ca="1" si="4"/>
        <v/>
      </c>
      <c r="C80" s="109" t="str">
        <f t="shared" ca="1" si="5"/>
        <v/>
      </c>
      <c r="D80" s="101" t="str">
        <f ca="1">IF(ISERROR(OFFSET('HARGA SATUAN'!$D$6,MATCH(C80,'HARGA SATUAN'!$C$7:$C$1492,0),0)),"",OFFSET('HARGA SATUAN'!$D$6,MATCH(C80,'HARGA SATUAN'!$C$7:$C$1492,0),0))</f>
        <v/>
      </c>
      <c r="E80" s="101">
        <f ca="1">IF(B80="+","Unit",IF(ISERROR(OFFSET('HARGA SATUAN'!$E$6,MATCH(C80,'HARGA SATUAN'!$C$7:$C$1492,0),0)),"",OFFSET('HARGA SATUAN'!$E$6,MATCH(C80,'HARGA SATUAN'!$C$7:$C$1492,0),0)))</f>
        <v>0</v>
      </c>
      <c r="F80" s="101" t="str">
        <f t="shared" ca="1" si="6"/>
        <v/>
      </c>
      <c r="G80" s="41">
        <f ca="1">IF(ISERROR(OFFSET('HARGA SATUAN'!$I$6,MATCH(C80,'HARGA SATUAN'!$C$7:$C$1492,0),0)),"",OFFSET('HARGA SATUAN'!$I$6,MATCH(C80,'HARGA SATUAN'!$C$7:$C$1492,0),0))</f>
        <v>0</v>
      </c>
      <c r="H80" s="42">
        <f t="shared" ca="1" si="8"/>
        <v>0</v>
      </c>
      <c r="I80" s="42">
        <f t="shared" ca="1" si="9"/>
        <v>0</v>
      </c>
      <c r="J80" s="42">
        <f t="shared" ca="1" si="10"/>
        <v>0</v>
      </c>
      <c r="K80" s="43">
        <f t="shared" ca="1" si="7"/>
        <v>0</v>
      </c>
      <c r="L80" s="46"/>
      <c r="Q80" s="36"/>
      <c r="R80" s="45"/>
      <c r="S80" s="45"/>
      <c r="T80" s="45"/>
    </row>
    <row r="81" spans="1:20" s="47" customFormat="1">
      <c r="A81" s="30">
        <v>66</v>
      </c>
      <c r="B81" s="100" t="str">
        <f t="shared" ref="B81:B165" ca="1" si="11">IF(C81="","",A81)</f>
        <v/>
      </c>
      <c r="C81" s="109" t="str">
        <f t="shared" ref="C81:C144" ca="1" si="12">IF(ISERROR(OFFSET($C$223,MATCH(A81,$F$224:$F$373,0),0)),"",OFFSET($C$223,MATCH(A81,$F$224:$F$373,0),0))</f>
        <v/>
      </c>
      <c r="D81" s="101" t="str">
        <f ca="1">IF(ISERROR(OFFSET('HARGA SATUAN'!$D$6,MATCH(C81,'HARGA SATUAN'!$C$7:$C$1492,0),0)),"",OFFSET('HARGA SATUAN'!$D$6,MATCH(C81,'HARGA SATUAN'!$C$7:$C$1492,0),0))</f>
        <v/>
      </c>
      <c r="E81" s="101">
        <f ca="1">IF(B81="+","Unit",IF(ISERROR(OFFSET('HARGA SATUAN'!$E$6,MATCH(C81,'HARGA SATUAN'!$C$7:$C$1492,0),0)),"",OFFSET('HARGA SATUAN'!$E$6,MATCH(C81,'HARGA SATUAN'!$C$7:$C$1492,0),0)))</f>
        <v>0</v>
      </c>
      <c r="F81" s="101" t="str">
        <f t="shared" ref="F81:F144" ca="1" si="13">IF(ISERROR(OFFSET($D$223,MATCH(A81,$F$224:$F$373,0),0)),"",OFFSET($D$223,MATCH(A81,$F$224:$F$373,0),0))</f>
        <v/>
      </c>
      <c r="G81" s="41">
        <f ca="1">IF(ISERROR(OFFSET('HARGA SATUAN'!$I$6,MATCH(C81,'HARGA SATUAN'!$C$7:$C$1492,0),0)),"",OFFSET('HARGA SATUAN'!$I$6,MATCH(C81,'HARGA SATUAN'!$C$7:$C$1492,0),0))</f>
        <v>0</v>
      </c>
      <c r="H81" s="42">
        <f t="shared" ca="1" si="8"/>
        <v>0</v>
      </c>
      <c r="I81" s="42">
        <f t="shared" ca="1" si="9"/>
        <v>0</v>
      </c>
      <c r="J81" s="42">
        <f t="shared" ca="1" si="10"/>
        <v>0</v>
      </c>
      <c r="K81" s="43">
        <f t="shared" ca="1" si="7"/>
        <v>0</v>
      </c>
      <c r="L81" s="46"/>
      <c r="Q81" s="36"/>
      <c r="R81" s="45"/>
      <c r="S81" s="45"/>
      <c r="T81" s="45"/>
    </row>
    <row r="82" spans="1:20" s="47" customFormat="1">
      <c r="A82" s="30">
        <v>67</v>
      </c>
      <c r="B82" s="100" t="str">
        <f t="shared" ca="1" si="11"/>
        <v/>
      </c>
      <c r="C82" s="109" t="str">
        <f t="shared" ca="1" si="12"/>
        <v/>
      </c>
      <c r="D82" s="101" t="str">
        <f ca="1">IF(ISERROR(OFFSET('HARGA SATUAN'!$D$6,MATCH(C82,'HARGA SATUAN'!$C$7:$C$1492,0),0)),"",OFFSET('HARGA SATUAN'!$D$6,MATCH(C82,'HARGA SATUAN'!$C$7:$C$1492,0),0))</f>
        <v/>
      </c>
      <c r="E82" s="101">
        <f ca="1">IF(B82="+","Unit",IF(ISERROR(OFFSET('HARGA SATUAN'!$E$6,MATCH(C82,'HARGA SATUAN'!$C$7:$C$1492,0),0)),"",OFFSET('HARGA SATUAN'!$E$6,MATCH(C82,'HARGA SATUAN'!$C$7:$C$1492,0),0)))</f>
        <v>0</v>
      </c>
      <c r="F82" s="101" t="str">
        <f t="shared" ca="1" si="13"/>
        <v/>
      </c>
      <c r="G82" s="41">
        <f ca="1">IF(ISERROR(OFFSET('HARGA SATUAN'!$I$6,MATCH(C82,'HARGA SATUAN'!$C$7:$C$1492,0),0)),"",OFFSET('HARGA SATUAN'!$I$6,MATCH(C82,'HARGA SATUAN'!$C$7:$C$1492,0),0))</f>
        <v>0</v>
      </c>
      <c r="H82" s="42">
        <f t="shared" ca="1" si="8"/>
        <v>0</v>
      </c>
      <c r="I82" s="42">
        <f t="shared" ca="1" si="9"/>
        <v>0</v>
      </c>
      <c r="J82" s="42">
        <f t="shared" ca="1" si="10"/>
        <v>0</v>
      </c>
      <c r="K82" s="43">
        <f t="shared" ca="1" si="7"/>
        <v>0</v>
      </c>
      <c r="L82" s="46"/>
      <c r="Q82" s="36"/>
      <c r="R82" s="45"/>
      <c r="S82" s="45"/>
      <c r="T82" s="45"/>
    </row>
    <row r="83" spans="1:20" s="47" customFormat="1">
      <c r="A83" s="30">
        <v>68</v>
      </c>
      <c r="B83" s="100" t="str">
        <f t="shared" ca="1" si="11"/>
        <v/>
      </c>
      <c r="C83" s="109" t="str">
        <f t="shared" ca="1" si="12"/>
        <v/>
      </c>
      <c r="D83" s="101" t="str">
        <f ca="1">IF(ISERROR(OFFSET('HARGA SATUAN'!$D$6,MATCH(C83,'HARGA SATUAN'!$C$7:$C$1492,0),0)),"",OFFSET('HARGA SATUAN'!$D$6,MATCH(C83,'HARGA SATUAN'!$C$7:$C$1492,0),0))</f>
        <v/>
      </c>
      <c r="E83" s="101">
        <f ca="1">IF(B83="+","Unit",IF(ISERROR(OFFSET('HARGA SATUAN'!$E$6,MATCH(C83,'HARGA SATUAN'!$C$7:$C$1492,0),0)),"",OFFSET('HARGA SATUAN'!$E$6,MATCH(C83,'HARGA SATUAN'!$C$7:$C$1492,0),0)))</f>
        <v>0</v>
      </c>
      <c r="F83" s="101" t="str">
        <f t="shared" ca="1" si="13"/>
        <v/>
      </c>
      <c r="G83" s="41">
        <f ca="1">IF(ISERROR(OFFSET('HARGA SATUAN'!$I$6,MATCH(C83,'HARGA SATUAN'!$C$7:$C$1492,0),0)),"",OFFSET('HARGA SATUAN'!$I$6,MATCH(C83,'HARGA SATUAN'!$C$7:$C$1492,0),0))</f>
        <v>0</v>
      </c>
      <c r="H83" s="42">
        <f t="shared" ca="1" si="8"/>
        <v>0</v>
      </c>
      <c r="I83" s="42">
        <f t="shared" ca="1" si="9"/>
        <v>0</v>
      </c>
      <c r="J83" s="42">
        <f t="shared" ca="1" si="10"/>
        <v>0</v>
      </c>
      <c r="K83" s="43">
        <f t="shared" ca="1" si="7"/>
        <v>0</v>
      </c>
      <c r="L83" s="46"/>
      <c r="Q83" s="36"/>
      <c r="R83" s="45"/>
      <c r="S83" s="45"/>
      <c r="T83" s="45"/>
    </row>
    <row r="84" spans="1:20" s="47" customFormat="1">
      <c r="A84" s="30">
        <v>69</v>
      </c>
      <c r="B84" s="100" t="str">
        <f t="shared" ca="1" si="11"/>
        <v/>
      </c>
      <c r="C84" s="109" t="str">
        <f t="shared" ca="1" si="12"/>
        <v/>
      </c>
      <c r="D84" s="101" t="str">
        <f ca="1">IF(ISERROR(OFFSET('HARGA SATUAN'!$D$6,MATCH(C84,'HARGA SATUAN'!$C$7:$C$1492,0),0)),"",OFFSET('HARGA SATUAN'!$D$6,MATCH(C84,'HARGA SATUAN'!$C$7:$C$1492,0),0))</f>
        <v/>
      </c>
      <c r="E84" s="101">
        <f ca="1">IF(B84="+","Unit",IF(ISERROR(OFFSET('HARGA SATUAN'!$E$6,MATCH(C84,'HARGA SATUAN'!$C$7:$C$1492,0),0)),"",OFFSET('HARGA SATUAN'!$E$6,MATCH(C84,'HARGA SATUAN'!$C$7:$C$1492,0),0)))</f>
        <v>0</v>
      </c>
      <c r="F84" s="101" t="str">
        <f t="shared" ca="1" si="13"/>
        <v/>
      </c>
      <c r="G84" s="41">
        <f ca="1">IF(ISERROR(OFFSET('HARGA SATUAN'!$I$6,MATCH(C84,'HARGA SATUAN'!$C$7:$C$1492,0),0)),"",OFFSET('HARGA SATUAN'!$I$6,MATCH(C84,'HARGA SATUAN'!$C$7:$C$1492,0),0))</f>
        <v>0</v>
      </c>
      <c r="H84" s="42">
        <f t="shared" ca="1" si="8"/>
        <v>0</v>
      </c>
      <c r="I84" s="42">
        <f t="shared" ca="1" si="9"/>
        <v>0</v>
      </c>
      <c r="J84" s="42">
        <f t="shared" ca="1" si="10"/>
        <v>0</v>
      </c>
      <c r="K84" s="43">
        <f t="shared" ca="1" si="7"/>
        <v>0</v>
      </c>
      <c r="L84" s="46"/>
      <c r="Q84" s="36"/>
      <c r="R84" s="45"/>
      <c r="S84" s="45"/>
      <c r="T84" s="45"/>
    </row>
    <row r="85" spans="1:20" s="47" customFormat="1">
      <c r="A85" s="30">
        <v>70</v>
      </c>
      <c r="B85" s="100" t="str">
        <f t="shared" ca="1" si="11"/>
        <v/>
      </c>
      <c r="C85" s="109" t="str">
        <f t="shared" ca="1" si="12"/>
        <v/>
      </c>
      <c r="D85" s="101" t="str">
        <f ca="1">IF(ISERROR(OFFSET('HARGA SATUAN'!$D$6,MATCH(C85,'HARGA SATUAN'!$C$7:$C$1492,0),0)),"",OFFSET('HARGA SATUAN'!$D$6,MATCH(C85,'HARGA SATUAN'!$C$7:$C$1492,0),0))</f>
        <v/>
      </c>
      <c r="E85" s="101">
        <f ca="1">IF(B85="+","Unit",IF(ISERROR(OFFSET('HARGA SATUAN'!$E$6,MATCH(C85,'HARGA SATUAN'!$C$7:$C$1492,0),0)),"",OFFSET('HARGA SATUAN'!$E$6,MATCH(C85,'HARGA SATUAN'!$C$7:$C$1492,0),0)))</f>
        <v>0</v>
      </c>
      <c r="F85" s="101" t="str">
        <f t="shared" ca="1" si="13"/>
        <v/>
      </c>
      <c r="G85" s="41">
        <f ca="1">IF(ISERROR(OFFSET('HARGA SATUAN'!$I$6,MATCH(C85,'HARGA SATUAN'!$C$7:$C$1492,0),0)),"",OFFSET('HARGA SATUAN'!$I$6,MATCH(C85,'HARGA SATUAN'!$C$7:$C$1492,0),0))</f>
        <v>0</v>
      </c>
      <c r="H85" s="42">
        <f t="shared" ca="1" si="8"/>
        <v>0</v>
      </c>
      <c r="I85" s="42">
        <f t="shared" ca="1" si="9"/>
        <v>0</v>
      </c>
      <c r="J85" s="42">
        <f t="shared" ca="1" si="10"/>
        <v>0</v>
      </c>
      <c r="K85" s="43">
        <f t="shared" ca="1" si="7"/>
        <v>0</v>
      </c>
      <c r="L85" s="46"/>
      <c r="Q85" s="36"/>
      <c r="R85" s="45"/>
      <c r="S85" s="45"/>
      <c r="T85" s="45"/>
    </row>
    <row r="86" spans="1:20" s="47" customFormat="1">
      <c r="A86" s="30">
        <v>71</v>
      </c>
      <c r="B86" s="100" t="str">
        <f t="shared" ca="1" si="11"/>
        <v/>
      </c>
      <c r="C86" s="109" t="str">
        <f t="shared" ca="1" si="12"/>
        <v/>
      </c>
      <c r="D86" s="101" t="str">
        <f ca="1">IF(ISERROR(OFFSET('HARGA SATUAN'!$D$6,MATCH(C86,'HARGA SATUAN'!$C$7:$C$1492,0),0)),"",OFFSET('HARGA SATUAN'!$D$6,MATCH(C86,'HARGA SATUAN'!$C$7:$C$1492,0),0))</f>
        <v/>
      </c>
      <c r="E86" s="101">
        <f ca="1">IF(B86="+","Unit",IF(ISERROR(OFFSET('HARGA SATUAN'!$E$6,MATCH(C86,'HARGA SATUAN'!$C$7:$C$1492,0),0)),"",OFFSET('HARGA SATUAN'!$E$6,MATCH(C86,'HARGA SATUAN'!$C$7:$C$1492,0),0)))</f>
        <v>0</v>
      </c>
      <c r="F86" s="101" t="str">
        <f t="shared" ca="1" si="13"/>
        <v/>
      </c>
      <c r="G86" s="41">
        <f ca="1">IF(ISERROR(OFFSET('HARGA SATUAN'!$I$6,MATCH(C86,'HARGA SATUAN'!$C$7:$C$1492,0),0)),"",OFFSET('HARGA SATUAN'!$I$6,MATCH(C86,'HARGA SATUAN'!$C$7:$C$1492,0),0))</f>
        <v>0</v>
      </c>
      <c r="H86" s="42">
        <f t="shared" ca="1" si="8"/>
        <v>0</v>
      </c>
      <c r="I86" s="42">
        <f t="shared" ca="1" si="9"/>
        <v>0</v>
      </c>
      <c r="J86" s="42">
        <f t="shared" ca="1" si="10"/>
        <v>0</v>
      </c>
      <c r="K86" s="43">
        <f t="shared" ca="1" si="7"/>
        <v>0</v>
      </c>
      <c r="L86" s="46"/>
      <c r="Q86" s="36"/>
      <c r="R86" s="45"/>
      <c r="S86" s="45"/>
      <c r="T86" s="45"/>
    </row>
    <row r="87" spans="1:20" s="47" customFormat="1">
      <c r="A87" s="30">
        <v>72</v>
      </c>
      <c r="B87" s="100" t="str">
        <f t="shared" ca="1" si="11"/>
        <v/>
      </c>
      <c r="C87" s="109" t="str">
        <f t="shared" ca="1" si="12"/>
        <v/>
      </c>
      <c r="D87" s="101" t="str">
        <f ca="1">IF(ISERROR(OFFSET('HARGA SATUAN'!$D$6,MATCH(C87,'HARGA SATUAN'!$C$7:$C$1492,0),0)),"",OFFSET('HARGA SATUAN'!$D$6,MATCH(C87,'HARGA SATUAN'!$C$7:$C$1492,0),0))</f>
        <v/>
      </c>
      <c r="E87" s="101">
        <f ca="1">IF(B87="+","Unit",IF(ISERROR(OFFSET('HARGA SATUAN'!$E$6,MATCH(C87,'HARGA SATUAN'!$C$7:$C$1492,0),0)),"",OFFSET('HARGA SATUAN'!$E$6,MATCH(C87,'HARGA SATUAN'!$C$7:$C$1492,0),0)))</f>
        <v>0</v>
      </c>
      <c r="F87" s="101" t="str">
        <f t="shared" ca="1" si="13"/>
        <v/>
      </c>
      <c r="G87" s="41">
        <f ca="1">IF(ISERROR(OFFSET('HARGA SATUAN'!$I$6,MATCH(C87,'HARGA SATUAN'!$C$7:$C$1492,0),0)),"",OFFSET('HARGA SATUAN'!$I$6,MATCH(C87,'HARGA SATUAN'!$C$7:$C$1492,0),0))</f>
        <v>0</v>
      </c>
      <c r="H87" s="42">
        <f t="shared" ca="1" si="8"/>
        <v>0</v>
      </c>
      <c r="I87" s="42">
        <f t="shared" ca="1" si="9"/>
        <v>0</v>
      </c>
      <c r="J87" s="42">
        <f t="shared" ca="1" si="10"/>
        <v>0</v>
      </c>
      <c r="K87" s="43">
        <f t="shared" ca="1" si="7"/>
        <v>0</v>
      </c>
      <c r="L87" s="46"/>
      <c r="Q87" s="36"/>
      <c r="R87" s="45"/>
      <c r="S87" s="45"/>
      <c r="T87" s="45"/>
    </row>
    <row r="88" spans="1:20" s="47" customFormat="1">
      <c r="A88" s="30">
        <v>73</v>
      </c>
      <c r="B88" s="100" t="str">
        <f t="shared" ca="1" si="11"/>
        <v/>
      </c>
      <c r="C88" s="109" t="str">
        <f t="shared" ca="1" si="12"/>
        <v/>
      </c>
      <c r="D88" s="101" t="str">
        <f ca="1">IF(ISERROR(OFFSET('HARGA SATUAN'!$D$6,MATCH(C88,'HARGA SATUAN'!$C$7:$C$1492,0),0)),"",OFFSET('HARGA SATUAN'!$D$6,MATCH(C88,'HARGA SATUAN'!$C$7:$C$1492,0),0))</f>
        <v/>
      </c>
      <c r="E88" s="101">
        <f ca="1">IF(B88="+","Unit",IF(ISERROR(OFFSET('HARGA SATUAN'!$E$6,MATCH(C88,'HARGA SATUAN'!$C$7:$C$1492,0),0)),"",OFFSET('HARGA SATUAN'!$E$6,MATCH(C88,'HARGA SATUAN'!$C$7:$C$1492,0),0)))</f>
        <v>0</v>
      </c>
      <c r="F88" s="101" t="str">
        <f t="shared" ca="1" si="13"/>
        <v/>
      </c>
      <c r="G88" s="41">
        <f ca="1">IF(ISERROR(OFFSET('HARGA SATUAN'!$I$6,MATCH(C88,'HARGA SATUAN'!$C$7:$C$1492,0),0)),"",OFFSET('HARGA SATUAN'!$I$6,MATCH(C88,'HARGA SATUAN'!$C$7:$C$1492,0),0))</f>
        <v>0</v>
      </c>
      <c r="H88" s="42">
        <f t="shared" ca="1" si="8"/>
        <v>0</v>
      </c>
      <c r="I88" s="42">
        <f t="shared" ca="1" si="9"/>
        <v>0</v>
      </c>
      <c r="J88" s="42">
        <f t="shared" ca="1" si="10"/>
        <v>0</v>
      </c>
      <c r="K88" s="43">
        <f t="shared" ca="1" si="7"/>
        <v>0</v>
      </c>
      <c r="L88" s="46"/>
      <c r="Q88" s="36"/>
      <c r="R88" s="45"/>
      <c r="S88" s="45"/>
      <c r="T88" s="45"/>
    </row>
    <row r="89" spans="1:20" s="47" customFormat="1">
      <c r="A89" s="30">
        <v>74</v>
      </c>
      <c r="B89" s="100" t="str">
        <f t="shared" ca="1" si="11"/>
        <v/>
      </c>
      <c r="C89" s="109" t="str">
        <f t="shared" ca="1" si="12"/>
        <v/>
      </c>
      <c r="D89" s="101" t="str">
        <f ca="1">IF(ISERROR(OFFSET('HARGA SATUAN'!$D$6,MATCH(C89,'HARGA SATUAN'!$C$7:$C$1492,0),0)),"",OFFSET('HARGA SATUAN'!$D$6,MATCH(C89,'HARGA SATUAN'!$C$7:$C$1492,0),0))</f>
        <v/>
      </c>
      <c r="E89" s="101">
        <f ca="1">IF(B89="+","Unit",IF(ISERROR(OFFSET('HARGA SATUAN'!$E$6,MATCH(C89,'HARGA SATUAN'!$C$7:$C$1492,0),0)),"",OFFSET('HARGA SATUAN'!$E$6,MATCH(C89,'HARGA SATUAN'!$C$7:$C$1492,0),0)))</f>
        <v>0</v>
      </c>
      <c r="F89" s="101" t="str">
        <f t="shared" ca="1" si="13"/>
        <v/>
      </c>
      <c r="G89" s="41">
        <f ca="1">IF(ISERROR(OFFSET('HARGA SATUAN'!$I$6,MATCH(C89,'HARGA SATUAN'!$C$7:$C$1492,0),0)),"",OFFSET('HARGA SATUAN'!$I$6,MATCH(C89,'HARGA SATUAN'!$C$7:$C$1492,0),0))</f>
        <v>0</v>
      </c>
      <c r="H89" s="42">
        <f t="shared" ca="1" si="8"/>
        <v>0</v>
      </c>
      <c r="I89" s="42">
        <f t="shared" ca="1" si="9"/>
        <v>0</v>
      </c>
      <c r="J89" s="42">
        <f t="shared" ca="1" si="10"/>
        <v>0</v>
      </c>
      <c r="K89" s="43">
        <f t="shared" ca="1" si="7"/>
        <v>0</v>
      </c>
      <c r="L89" s="46"/>
      <c r="Q89" s="36"/>
      <c r="R89" s="45"/>
      <c r="S89" s="45"/>
      <c r="T89" s="45"/>
    </row>
    <row r="90" spans="1:20" s="47" customFormat="1">
      <c r="A90" s="30">
        <v>75</v>
      </c>
      <c r="B90" s="100" t="str">
        <f t="shared" ca="1" si="11"/>
        <v/>
      </c>
      <c r="C90" s="109" t="str">
        <f t="shared" ca="1" si="12"/>
        <v/>
      </c>
      <c r="D90" s="101" t="str">
        <f ca="1">IF(ISERROR(OFFSET('HARGA SATUAN'!$D$6,MATCH(C90,'HARGA SATUAN'!$C$7:$C$1492,0),0)),"",OFFSET('HARGA SATUAN'!$D$6,MATCH(C90,'HARGA SATUAN'!$C$7:$C$1492,0),0))</f>
        <v/>
      </c>
      <c r="E90" s="101">
        <f ca="1">IF(B90="+","Unit",IF(ISERROR(OFFSET('HARGA SATUAN'!$E$6,MATCH(C90,'HARGA SATUAN'!$C$7:$C$1492,0),0)),"",OFFSET('HARGA SATUAN'!$E$6,MATCH(C90,'HARGA SATUAN'!$C$7:$C$1492,0),0)))</f>
        <v>0</v>
      </c>
      <c r="F90" s="101" t="str">
        <f t="shared" ca="1" si="13"/>
        <v/>
      </c>
      <c r="G90" s="41">
        <f ca="1">IF(ISERROR(OFFSET('HARGA SATUAN'!$I$6,MATCH(C90,'HARGA SATUAN'!$C$7:$C$1492,0),0)),"",OFFSET('HARGA SATUAN'!$I$6,MATCH(C90,'HARGA SATUAN'!$C$7:$C$1492,0),0))</f>
        <v>0</v>
      </c>
      <c r="H90" s="42">
        <f t="shared" ca="1" si="8"/>
        <v>0</v>
      </c>
      <c r="I90" s="42">
        <f t="shared" ca="1" si="9"/>
        <v>0</v>
      </c>
      <c r="J90" s="42">
        <f t="shared" ca="1" si="10"/>
        <v>0</v>
      </c>
      <c r="K90" s="43">
        <f t="shared" ca="1" si="7"/>
        <v>0</v>
      </c>
      <c r="L90" s="46"/>
      <c r="Q90" s="36"/>
      <c r="R90" s="45"/>
      <c r="S90" s="45"/>
      <c r="T90" s="45"/>
    </row>
    <row r="91" spans="1:20" s="47" customFormat="1">
      <c r="A91" s="30">
        <v>76</v>
      </c>
      <c r="B91" s="100" t="str">
        <f t="shared" ca="1" si="11"/>
        <v/>
      </c>
      <c r="C91" s="109" t="str">
        <f t="shared" ca="1" si="12"/>
        <v/>
      </c>
      <c r="D91" s="101" t="str">
        <f ca="1">IF(ISERROR(OFFSET('HARGA SATUAN'!$D$6,MATCH(C91,'HARGA SATUAN'!$C$7:$C$1492,0),0)),"",OFFSET('HARGA SATUAN'!$D$6,MATCH(C91,'HARGA SATUAN'!$C$7:$C$1492,0),0))</f>
        <v/>
      </c>
      <c r="E91" s="101">
        <f ca="1">IF(B91="+","Unit",IF(ISERROR(OFFSET('HARGA SATUAN'!$E$6,MATCH(C91,'HARGA SATUAN'!$C$7:$C$1492,0),0)),"",OFFSET('HARGA SATUAN'!$E$6,MATCH(C91,'HARGA SATUAN'!$C$7:$C$1492,0),0)))</f>
        <v>0</v>
      </c>
      <c r="F91" s="101" t="str">
        <f t="shared" ca="1" si="13"/>
        <v/>
      </c>
      <c r="G91" s="41">
        <f ca="1">IF(ISERROR(OFFSET('HARGA SATUAN'!$I$6,MATCH(C91,'HARGA SATUAN'!$C$7:$C$1492,0),0)),"",OFFSET('HARGA SATUAN'!$I$6,MATCH(C91,'HARGA SATUAN'!$C$7:$C$1492,0),0))</f>
        <v>0</v>
      </c>
      <c r="H91" s="42">
        <f t="shared" ca="1" si="8"/>
        <v>0</v>
      </c>
      <c r="I91" s="42">
        <f t="shared" ca="1" si="9"/>
        <v>0</v>
      </c>
      <c r="J91" s="42">
        <f t="shared" ca="1" si="10"/>
        <v>0</v>
      </c>
      <c r="K91" s="43">
        <f t="shared" ca="1" si="7"/>
        <v>0</v>
      </c>
      <c r="L91" s="46"/>
      <c r="Q91" s="36"/>
      <c r="R91" s="45"/>
      <c r="S91" s="45"/>
      <c r="T91" s="45"/>
    </row>
    <row r="92" spans="1:20" s="47" customFormat="1">
      <c r="A92" s="30">
        <v>77</v>
      </c>
      <c r="B92" s="100" t="str">
        <f t="shared" ca="1" si="11"/>
        <v/>
      </c>
      <c r="C92" s="109" t="str">
        <f t="shared" ca="1" si="12"/>
        <v/>
      </c>
      <c r="D92" s="101" t="str">
        <f ca="1">IF(ISERROR(OFFSET('HARGA SATUAN'!$D$6,MATCH(C92,'HARGA SATUAN'!$C$7:$C$1492,0),0)),"",OFFSET('HARGA SATUAN'!$D$6,MATCH(C92,'HARGA SATUAN'!$C$7:$C$1492,0),0))</f>
        <v/>
      </c>
      <c r="E92" s="101">
        <f ca="1">IF(B92="+","Unit",IF(ISERROR(OFFSET('HARGA SATUAN'!$E$6,MATCH(C92,'HARGA SATUAN'!$C$7:$C$1492,0),0)),"",OFFSET('HARGA SATUAN'!$E$6,MATCH(C92,'HARGA SATUAN'!$C$7:$C$1492,0),0)))</f>
        <v>0</v>
      </c>
      <c r="F92" s="101" t="str">
        <f t="shared" ca="1" si="13"/>
        <v/>
      </c>
      <c r="G92" s="41">
        <f ca="1">IF(ISERROR(OFFSET('HARGA SATUAN'!$I$6,MATCH(C92,'HARGA SATUAN'!$C$7:$C$1492,0),0)),"",OFFSET('HARGA SATUAN'!$I$6,MATCH(C92,'HARGA SATUAN'!$C$7:$C$1492,0),0))</f>
        <v>0</v>
      </c>
      <c r="H92" s="42">
        <f t="shared" ca="1" si="8"/>
        <v>0</v>
      </c>
      <c r="I92" s="42">
        <f t="shared" ca="1" si="9"/>
        <v>0</v>
      </c>
      <c r="J92" s="42">
        <f t="shared" ca="1" si="10"/>
        <v>0</v>
      </c>
      <c r="K92" s="43">
        <f t="shared" ca="1" si="7"/>
        <v>0</v>
      </c>
      <c r="L92" s="46"/>
      <c r="Q92" s="36"/>
      <c r="R92" s="45"/>
      <c r="S92" s="45"/>
      <c r="T92" s="45"/>
    </row>
    <row r="93" spans="1:20" s="47" customFormat="1">
      <c r="A93" s="30">
        <v>78</v>
      </c>
      <c r="B93" s="100" t="str">
        <f t="shared" ca="1" si="11"/>
        <v/>
      </c>
      <c r="C93" s="109" t="str">
        <f t="shared" ca="1" si="12"/>
        <v/>
      </c>
      <c r="D93" s="101" t="str">
        <f ca="1">IF(ISERROR(OFFSET('HARGA SATUAN'!$D$6,MATCH(C93,'HARGA SATUAN'!$C$7:$C$1492,0),0)),"",OFFSET('HARGA SATUAN'!$D$6,MATCH(C93,'HARGA SATUAN'!$C$7:$C$1492,0),0))</f>
        <v/>
      </c>
      <c r="E93" s="101">
        <f ca="1">IF(B93="+","Unit",IF(ISERROR(OFFSET('HARGA SATUAN'!$E$6,MATCH(C93,'HARGA SATUAN'!$C$7:$C$1492,0),0)),"",OFFSET('HARGA SATUAN'!$E$6,MATCH(C93,'HARGA SATUAN'!$C$7:$C$1492,0),0)))</f>
        <v>0</v>
      </c>
      <c r="F93" s="101" t="str">
        <f t="shared" ca="1" si="13"/>
        <v/>
      </c>
      <c r="G93" s="41">
        <f ca="1">IF(ISERROR(OFFSET('HARGA SATUAN'!$I$6,MATCH(C93,'HARGA SATUAN'!$C$7:$C$1492,0),0)),"",OFFSET('HARGA SATUAN'!$I$6,MATCH(C93,'HARGA SATUAN'!$C$7:$C$1492,0),0))</f>
        <v>0</v>
      </c>
      <c r="H93" s="42">
        <f t="shared" ca="1" si="8"/>
        <v>0</v>
      </c>
      <c r="I93" s="42">
        <f t="shared" ca="1" si="9"/>
        <v>0</v>
      </c>
      <c r="J93" s="42">
        <f t="shared" ca="1" si="10"/>
        <v>0</v>
      </c>
      <c r="K93" s="43">
        <f t="shared" ca="1" si="7"/>
        <v>0</v>
      </c>
      <c r="L93" s="46"/>
      <c r="Q93" s="36"/>
      <c r="R93" s="45"/>
      <c r="S93" s="45"/>
      <c r="T93" s="45"/>
    </row>
    <row r="94" spans="1:20" s="47" customFormat="1">
      <c r="A94" s="30">
        <v>79</v>
      </c>
      <c r="B94" s="100" t="str">
        <f t="shared" ca="1" si="11"/>
        <v/>
      </c>
      <c r="C94" s="109" t="str">
        <f t="shared" ca="1" si="12"/>
        <v/>
      </c>
      <c r="D94" s="101" t="str">
        <f ca="1">IF(ISERROR(OFFSET('HARGA SATUAN'!$D$6,MATCH(C94,'HARGA SATUAN'!$C$7:$C$1492,0),0)),"",OFFSET('HARGA SATUAN'!$D$6,MATCH(C94,'HARGA SATUAN'!$C$7:$C$1492,0),0))</f>
        <v/>
      </c>
      <c r="E94" s="101">
        <f ca="1">IF(B94="+","Unit",IF(ISERROR(OFFSET('HARGA SATUAN'!$E$6,MATCH(C94,'HARGA SATUAN'!$C$7:$C$1492,0),0)),"",OFFSET('HARGA SATUAN'!$E$6,MATCH(C94,'HARGA SATUAN'!$C$7:$C$1492,0),0)))</f>
        <v>0</v>
      </c>
      <c r="F94" s="101" t="str">
        <f t="shared" ca="1" si="13"/>
        <v/>
      </c>
      <c r="G94" s="41">
        <f ca="1">IF(ISERROR(OFFSET('HARGA SATUAN'!$I$6,MATCH(C94,'HARGA SATUAN'!$C$7:$C$1492,0),0)),"",OFFSET('HARGA SATUAN'!$I$6,MATCH(C94,'HARGA SATUAN'!$C$7:$C$1492,0),0))</f>
        <v>0</v>
      </c>
      <c r="H94" s="42">
        <f t="shared" ca="1" si="8"/>
        <v>0</v>
      </c>
      <c r="I94" s="42">
        <f t="shared" ca="1" si="9"/>
        <v>0</v>
      </c>
      <c r="J94" s="42">
        <f t="shared" ca="1" si="10"/>
        <v>0</v>
      </c>
      <c r="K94" s="43">
        <f t="shared" ca="1" si="7"/>
        <v>0</v>
      </c>
      <c r="L94" s="46"/>
      <c r="Q94" s="36"/>
      <c r="R94" s="45"/>
      <c r="S94" s="45"/>
      <c r="T94" s="45"/>
    </row>
    <row r="95" spans="1:20" s="47" customFormat="1">
      <c r="A95" s="30">
        <v>80</v>
      </c>
      <c r="B95" s="100" t="str">
        <f t="shared" ca="1" si="11"/>
        <v/>
      </c>
      <c r="C95" s="109" t="str">
        <f t="shared" ca="1" si="12"/>
        <v/>
      </c>
      <c r="D95" s="101" t="str">
        <f ca="1">IF(ISERROR(OFFSET('HARGA SATUAN'!$D$6,MATCH(C95,'HARGA SATUAN'!$C$7:$C$1492,0),0)),"",OFFSET('HARGA SATUAN'!$D$6,MATCH(C95,'HARGA SATUAN'!$C$7:$C$1492,0),0))</f>
        <v/>
      </c>
      <c r="E95" s="101">
        <f ca="1">IF(B95="+","Unit",IF(ISERROR(OFFSET('HARGA SATUAN'!$E$6,MATCH(C95,'HARGA SATUAN'!$C$7:$C$1492,0),0)),"",OFFSET('HARGA SATUAN'!$E$6,MATCH(C95,'HARGA SATUAN'!$C$7:$C$1492,0),0)))</f>
        <v>0</v>
      </c>
      <c r="F95" s="101" t="str">
        <f t="shared" ca="1" si="13"/>
        <v/>
      </c>
      <c r="G95" s="41">
        <f ca="1">IF(ISERROR(OFFSET('HARGA SATUAN'!$I$6,MATCH(C95,'HARGA SATUAN'!$C$7:$C$1492,0),0)),"",OFFSET('HARGA SATUAN'!$I$6,MATCH(C95,'HARGA SATUAN'!$C$7:$C$1492,0),0))</f>
        <v>0</v>
      </c>
      <c r="H95" s="42">
        <f t="shared" ca="1" si="8"/>
        <v>0</v>
      </c>
      <c r="I95" s="42">
        <f t="shared" ca="1" si="9"/>
        <v>0</v>
      </c>
      <c r="J95" s="42">
        <f t="shared" ca="1" si="10"/>
        <v>0</v>
      </c>
      <c r="K95" s="43">
        <f t="shared" ca="1" si="7"/>
        <v>0</v>
      </c>
      <c r="L95" s="46"/>
      <c r="Q95" s="36"/>
      <c r="R95" s="45"/>
      <c r="S95" s="45"/>
      <c r="T95" s="45"/>
    </row>
    <row r="96" spans="1:20" s="47" customFormat="1">
      <c r="A96" s="30">
        <v>81</v>
      </c>
      <c r="B96" s="100" t="str">
        <f t="shared" ca="1" si="11"/>
        <v/>
      </c>
      <c r="C96" s="109" t="str">
        <f t="shared" ca="1" si="12"/>
        <v/>
      </c>
      <c r="D96" s="101" t="str">
        <f ca="1">IF(ISERROR(OFFSET('HARGA SATUAN'!$D$6,MATCH(C96,'HARGA SATUAN'!$C$7:$C$1492,0),0)),"",OFFSET('HARGA SATUAN'!$D$6,MATCH(C96,'HARGA SATUAN'!$C$7:$C$1492,0),0))</f>
        <v/>
      </c>
      <c r="E96" s="101">
        <f ca="1">IF(B96="+","Unit",IF(ISERROR(OFFSET('HARGA SATUAN'!$E$6,MATCH(C96,'HARGA SATUAN'!$C$7:$C$1492,0),0)),"",OFFSET('HARGA SATUAN'!$E$6,MATCH(C96,'HARGA SATUAN'!$C$7:$C$1492,0),0)))</f>
        <v>0</v>
      </c>
      <c r="F96" s="101" t="str">
        <f t="shared" ca="1" si="13"/>
        <v/>
      </c>
      <c r="G96" s="41">
        <f ca="1">IF(ISERROR(OFFSET('HARGA SATUAN'!$I$6,MATCH(C96,'HARGA SATUAN'!$C$7:$C$1492,0),0)),"",OFFSET('HARGA SATUAN'!$I$6,MATCH(C96,'HARGA SATUAN'!$C$7:$C$1492,0),0))</f>
        <v>0</v>
      </c>
      <c r="H96" s="42">
        <f t="shared" ca="1" si="8"/>
        <v>0</v>
      </c>
      <c r="I96" s="42">
        <f t="shared" ca="1" si="9"/>
        <v>0</v>
      </c>
      <c r="J96" s="42">
        <f t="shared" ca="1" si="10"/>
        <v>0</v>
      </c>
      <c r="K96" s="43">
        <f t="shared" ca="1" si="7"/>
        <v>0</v>
      </c>
      <c r="L96" s="46"/>
      <c r="Q96" s="36"/>
      <c r="R96" s="45"/>
      <c r="S96" s="45"/>
      <c r="T96" s="45"/>
    </row>
    <row r="97" spans="1:20" s="47" customFormat="1">
      <c r="A97" s="30">
        <v>82</v>
      </c>
      <c r="B97" s="100" t="str">
        <f t="shared" ca="1" si="11"/>
        <v/>
      </c>
      <c r="C97" s="109" t="str">
        <f t="shared" ca="1" si="12"/>
        <v/>
      </c>
      <c r="D97" s="101" t="str">
        <f ca="1">IF(ISERROR(OFFSET('HARGA SATUAN'!$D$6,MATCH(C97,'HARGA SATUAN'!$C$7:$C$1492,0),0)),"",OFFSET('HARGA SATUAN'!$D$6,MATCH(C97,'HARGA SATUAN'!$C$7:$C$1492,0),0))</f>
        <v/>
      </c>
      <c r="E97" s="101">
        <f ca="1">IF(B97="+","Unit",IF(ISERROR(OFFSET('HARGA SATUAN'!$E$6,MATCH(C97,'HARGA SATUAN'!$C$7:$C$1492,0),0)),"",OFFSET('HARGA SATUAN'!$E$6,MATCH(C97,'HARGA SATUAN'!$C$7:$C$1492,0),0)))</f>
        <v>0</v>
      </c>
      <c r="F97" s="101" t="str">
        <f t="shared" ca="1" si="13"/>
        <v/>
      </c>
      <c r="G97" s="41">
        <f ca="1">IF(ISERROR(OFFSET('HARGA SATUAN'!$I$6,MATCH(C97,'HARGA SATUAN'!$C$7:$C$1492,0),0)),"",OFFSET('HARGA SATUAN'!$I$6,MATCH(C97,'HARGA SATUAN'!$C$7:$C$1492,0),0))</f>
        <v>0</v>
      </c>
      <c r="H97" s="42">
        <f t="shared" ca="1" si="8"/>
        <v>0</v>
      </c>
      <c r="I97" s="42">
        <f t="shared" ca="1" si="9"/>
        <v>0</v>
      </c>
      <c r="J97" s="42">
        <f t="shared" ca="1" si="10"/>
        <v>0</v>
      </c>
      <c r="K97" s="43">
        <f t="shared" ca="1" si="7"/>
        <v>0</v>
      </c>
      <c r="L97" s="46"/>
      <c r="Q97" s="36"/>
      <c r="R97" s="45"/>
      <c r="S97" s="45"/>
      <c r="T97" s="45"/>
    </row>
    <row r="98" spans="1:20" s="47" customFormat="1">
      <c r="A98" s="30">
        <v>83</v>
      </c>
      <c r="B98" s="100" t="str">
        <f t="shared" ca="1" si="11"/>
        <v/>
      </c>
      <c r="C98" s="109" t="str">
        <f t="shared" ca="1" si="12"/>
        <v/>
      </c>
      <c r="D98" s="101" t="str">
        <f ca="1">IF(ISERROR(OFFSET('HARGA SATUAN'!$D$6,MATCH(C98,'HARGA SATUAN'!$C$7:$C$1492,0),0)),"",OFFSET('HARGA SATUAN'!$D$6,MATCH(C98,'HARGA SATUAN'!$C$7:$C$1492,0),0))</f>
        <v/>
      </c>
      <c r="E98" s="101">
        <f ca="1">IF(B98="+","Unit",IF(ISERROR(OFFSET('HARGA SATUAN'!$E$6,MATCH(C98,'HARGA SATUAN'!$C$7:$C$1492,0),0)),"",OFFSET('HARGA SATUAN'!$E$6,MATCH(C98,'HARGA SATUAN'!$C$7:$C$1492,0),0)))</f>
        <v>0</v>
      </c>
      <c r="F98" s="101" t="str">
        <f t="shared" ca="1" si="13"/>
        <v/>
      </c>
      <c r="G98" s="41">
        <f ca="1">IF(ISERROR(OFFSET('HARGA SATUAN'!$I$6,MATCH(C98,'HARGA SATUAN'!$C$7:$C$1492,0),0)),"",OFFSET('HARGA SATUAN'!$I$6,MATCH(C98,'HARGA SATUAN'!$C$7:$C$1492,0),0))</f>
        <v>0</v>
      </c>
      <c r="H98" s="42">
        <f t="shared" ca="1" si="8"/>
        <v>0</v>
      </c>
      <c r="I98" s="42">
        <f t="shared" ca="1" si="9"/>
        <v>0</v>
      </c>
      <c r="J98" s="42">
        <f t="shared" ca="1" si="10"/>
        <v>0</v>
      </c>
      <c r="K98" s="43">
        <f t="shared" ca="1" si="7"/>
        <v>0</v>
      </c>
      <c r="L98" s="46"/>
      <c r="Q98" s="36"/>
      <c r="R98" s="45"/>
      <c r="S98" s="45"/>
      <c r="T98" s="45"/>
    </row>
    <row r="99" spans="1:20" s="47" customFormat="1">
      <c r="A99" s="30">
        <v>84</v>
      </c>
      <c r="B99" s="100" t="str">
        <f t="shared" ca="1" si="11"/>
        <v/>
      </c>
      <c r="C99" s="109" t="str">
        <f t="shared" ca="1" si="12"/>
        <v/>
      </c>
      <c r="D99" s="101" t="str">
        <f ca="1">IF(ISERROR(OFFSET('HARGA SATUAN'!$D$6,MATCH(C99,'HARGA SATUAN'!$C$7:$C$1492,0),0)),"",OFFSET('HARGA SATUAN'!$D$6,MATCH(C99,'HARGA SATUAN'!$C$7:$C$1492,0),0))</f>
        <v/>
      </c>
      <c r="E99" s="101">
        <f ca="1">IF(B99="+","Unit",IF(ISERROR(OFFSET('HARGA SATUAN'!$E$6,MATCH(C99,'HARGA SATUAN'!$C$7:$C$1492,0),0)),"",OFFSET('HARGA SATUAN'!$E$6,MATCH(C99,'HARGA SATUAN'!$C$7:$C$1492,0),0)))</f>
        <v>0</v>
      </c>
      <c r="F99" s="101" t="str">
        <f t="shared" ca="1" si="13"/>
        <v/>
      </c>
      <c r="G99" s="41">
        <f ca="1">IF(ISERROR(OFFSET('HARGA SATUAN'!$I$6,MATCH(C99,'HARGA SATUAN'!$C$7:$C$1492,0),0)),"",OFFSET('HARGA SATUAN'!$I$6,MATCH(C99,'HARGA SATUAN'!$C$7:$C$1492,0),0))</f>
        <v>0</v>
      </c>
      <c r="H99" s="42">
        <f t="shared" ca="1" si="8"/>
        <v>0</v>
      </c>
      <c r="I99" s="42">
        <f t="shared" ca="1" si="9"/>
        <v>0</v>
      </c>
      <c r="J99" s="42">
        <f t="shared" ca="1" si="10"/>
        <v>0</v>
      </c>
      <c r="K99" s="43">
        <f t="shared" ca="1" si="7"/>
        <v>0</v>
      </c>
      <c r="L99" s="46"/>
      <c r="Q99" s="36"/>
      <c r="R99" s="45"/>
      <c r="S99" s="45"/>
      <c r="T99" s="45"/>
    </row>
    <row r="100" spans="1:20" s="47" customFormat="1">
      <c r="A100" s="30">
        <v>85</v>
      </c>
      <c r="B100" s="100" t="str">
        <f t="shared" ca="1" si="11"/>
        <v/>
      </c>
      <c r="C100" s="109" t="str">
        <f t="shared" ca="1" si="12"/>
        <v/>
      </c>
      <c r="D100" s="101" t="str">
        <f ca="1">IF(ISERROR(OFFSET('HARGA SATUAN'!$D$6,MATCH(C100,'HARGA SATUAN'!$C$7:$C$1492,0),0)),"",OFFSET('HARGA SATUAN'!$D$6,MATCH(C100,'HARGA SATUAN'!$C$7:$C$1492,0),0))</f>
        <v/>
      </c>
      <c r="E100" s="101">
        <f ca="1">IF(B100="+","Unit",IF(ISERROR(OFFSET('HARGA SATUAN'!$E$6,MATCH(C100,'HARGA SATUAN'!$C$7:$C$1492,0),0)),"",OFFSET('HARGA SATUAN'!$E$6,MATCH(C100,'HARGA SATUAN'!$C$7:$C$1492,0),0)))</f>
        <v>0</v>
      </c>
      <c r="F100" s="101" t="str">
        <f t="shared" ca="1" si="13"/>
        <v/>
      </c>
      <c r="G100" s="41">
        <f ca="1">IF(ISERROR(OFFSET('HARGA SATUAN'!$I$6,MATCH(C100,'HARGA SATUAN'!$C$7:$C$1492,0),0)),"",OFFSET('HARGA SATUAN'!$I$6,MATCH(C100,'HARGA SATUAN'!$C$7:$C$1492,0),0))</f>
        <v>0</v>
      </c>
      <c r="H100" s="42">
        <f t="shared" ca="1" si="8"/>
        <v>0</v>
      </c>
      <c r="I100" s="42">
        <f t="shared" ca="1" si="9"/>
        <v>0</v>
      </c>
      <c r="J100" s="42">
        <f t="shared" ca="1" si="10"/>
        <v>0</v>
      </c>
      <c r="K100" s="43">
        <f t="shared" ca="1" si="7"/>
        <v>0</v>
      </c>
      <c r="L100" s="46"/>
      <c r="Q100" s="36"/>
      <c r="R100" s="45"/>
      <c r="S100" s="45"/>
      <c r="T100" s="45"/>
    </row>
    <row r="101" spans="1:20" s="47" customFormat="1">
      <c r="A101" s="30">
        <v>86</v>
      </c>
      <c r="B101" s="100" t="str">
        <f t="shared" ca="1" si="11"/>
        <v/>
      </c>
      <c r="C101" s="109" t="str">
        <f t="shared" ca="1" si="12"/>
        <v/>
      </c>
      <c r="D101" s="101" t="str">
        <f ca="1">IF(ISERROR(OFFSET('HARGA SATUAN'!$D$6,MATCH(C101,'HARGA SATUAN'!$C$7:$C$1492,0),0)),"",OFFSET('HARGA SATUAN'!$D$6,MATCH(C101,'HARGA SATUAN'!$C$7:$C$1492,0),0))</f>
        <v/>
      </c>
      <c r="E101" s="101">
        <f ca="1">IF(B101="+","Unit",IF(ISERROR(OFFSET('HARGA SATUAN'!$E$6,MATCH(C101,'HARGA SATUAN'!$C$7:$C$1492,0),0)),"",OFFSET('HARGA SATUAN'!$E$6,MATCH(C101,'HARGA SATUAN'!$C$7:$C$1492,0),0)))</f>
        <v>0</v>
      </c>
      <c r="F101" s="101" t="str">
        <f t="shared" ca="1" si="13"/>
        <v/>
      </c>
      <c r="G101" s="41">
        <f ca="1">IF(ISERROR(OFFSET('HARGA SATUAN'!$I$6,MATCH(C101,'HARGA SATUAN'!$C$7:$C$1492,0),0)),"",OFFSET('HARGA SATUAN'!$I$6,MATCH(C101,'HARGA SATUAN'!$C$7:$C$1492,0),0))</f>
        <v>0</v>
      </c>
      <c r="H101" s="42">
        <f t="shared" ca="1" si="8"/>
        <v>0</v>
      </c>
      <c r="I101" s="42">
        <f t="shared" ca="1" si="9"/>
        <v>0</v>
      </c>
      <c r="J101" s="42">
        <f t="shared" ca="1" si="10"/>
        <v>0</v>
      </c>
      <c r="K101" s="43">
        <f t="shared" ca="1" si="7"/>
        <v>0</v>
      </c>
      <c r="L101" s="46"/>
      <c r="Q101" s="36"/>
      <c r="R101" s="45"/>
      <c r="S101" s="45"/>
      <c r="T101" s="45"/>
    </row>
    <row r="102" spans="1:20" s="47" customFormat="1">
      <c r="A102" s="30">
        <v>87</v>
      </c>
      <c r="B102" s="100" t="str">
        <f t="shared" ca="1" si="11"/>
        <v/>
      </c>
      <c r="C102" s="109" t="str">
        <f t="shared" ca="1" si="12"/>
        <v/>
      </c>
      <c r="D102" s="101" t="str">
        <f ca="1">IF(ISERROR(OFFSET('HARGA SATUAN'!$D$6,MATCH(C102,'HARGA SATUAN'!$C$7:$C$1492,0),0)),"",OFFSET('HARGA SATUAN'!$D$6,MATCH(C102,'HARGA SATUAN'!$C$7:$C$1492,0),0))</f>
        <v/>
      </c>
      <c r="E102" s="101">
        <f ca="1">IF(B102="+","Unit",IF(ISERROR(OFFSET('HARGA SATUAN'!$E$6,MATCH(C102,'HARGA SATUAN'!$C$7:$C$1492,0),0)),"",OFFSET('HARGA SATUAN'!$E$6,MATCH(C102,'HARGA SATUAN'!$C$7:$C$1492,0),0)))</f>
        <v>0</v>
      </c>
      <c r="F102" s="101" t="str">
        <f t="shared" ca="1" si="13"/>
        <v/>
      </c>
      <c r="G102" s="41">
        <f ca="1">IF(ISERROR(OFFSET('HARGA SATUAN'!$I$6,MATCH(C102,'HARGA SATUAN'!$C$7:$C$1492,0),0)),"",OFFSET('HARGA SATUAN'!$I$6,MATCH(C102,'HARGA SATUAN'!$C$7:$C$1492,0),0))</f>
        <v>0</v>
      </c>
      <c r="H102" s="42">
        <f t="shared" ca="1" si="8"/>
        <v>0</v>
      </c>
      <c r="I102" s="42">
        <f t="shared" ca="1" si="9"/>
        <v>0</v>
      </c>
      <c r="J102" s="42">
        <f t="shared" ca="1" si="10"/>
        <v>0</v>
      </c>
      <c r="K102" s="43">
        <f t="shared" ca="1" si="7"/>
        <v>0</v>
      </c>
      <c r="L102" s="46"/>
      <c r="Q102" s="36"/>
      <c r="R102" s="45"/>
      <c r="S102" s="45"/>
      <c r="T102" s="45"/>
    </row>
    <row r="103" spans="1:20" s="47" customFormat="1">
      <c r="A103" s="30">
        <v>88</v>
      </c>
      <c r="B103" s="100" t="str">
        <f t="shared" ca="1" si="11"/>
        <v/>
      </c>
      <c r="C103" s="109" t="str">
        <f t="shared" ca="1" si="12"/>
        <v/>
      </c>
      <c r="D103" s="101" t="str">
        <f ca="1">IF(ISERROR(OFFSET('HARGA SATUAN'!$D$6,MATCH(C103,'HARGA SATUAN'!$C$7:$C$1492,0),0)),"",OFFSET('HARGA SATUAN'!$D$6,MATCH(C103,'HARGA SATUAN'!$C$7:$C$1492,0),0))</f>
        <v/>
      </c>
      <c r="E103" s="101">
        <f ca="1">IF(B103="+","Unit",IF(ISERROR(OFFSET('HARGA SATUAN'!$E$6,MATCH(C103,'HARGA SATUAN'!$C$7:$C$1492,0),0)),"",OFFSET('HARGA SATUAN'!$E$6,MATCH(C103,'HARGA SATUAN'!$C$7:$C$1492,0),0)))</f>
        <v>0</v>
      </c>
      <c r="F103" s="101" t="str">
        <f t="shared" ca="1" si="13"/>
        <v/>
      </c>
      <c r="G103" s="41">
        <f ca="1">IF(ISERROR(OFFSET('HARGA SATUAN'!$I$6,MATCH(C103,'HARGA SATUAN'!$C$7:$C$1492,0),0)),"",OFFSET('HARGA SATUAN'!$I$6,MATCH(C103,'HARGA SATUAN'!$C$7:$C$1492,0),0))</f>
        <v>0</v>
      </c>
      <c r="H103" s="42">
        <f t="shared" ca="1" si="8"/>
        <v>0</v>
      </c>
      <c r="I103" s="42">
        <f t="shared" ca="1" si="9"/>
        <v>0</v>
      </c>
      <c r="J103" s="42">
        <f t="shared" ca="1" si="10"/>
        <v>0</v>
      </c>
      <c r="K103" s="43">
        <f t="shared" ca="1" si="7"/>
        <v>0</v>
      </c>
      <c r="L103" s="46"/>
      <c r="Q103" s="36"/>
      <c r="R103" s="45"/>
      <c r="S103" s="45"/>
      <c r="T103" s="45"/>
    </row>
    <row r="104" spans="1:20" s="47" customFormat="1">
      <c r="A104" s="30">
        <v>89</v>
      </c>
      <c r="B104" s="100" t="str">
        <f t="shared" ca="1" si="11"/>
        <v/>
      </c>
      <c r="C104" s="109" t="str">
        <f t="shared" ca="1" si="12"/>
        <v/>
      </c>
      <c r="D104" s="101" t="str">
        <f ca="1">IF(ISERROR(OFFSET('HARGA SATUAN'!$D$6,MATCH(C104,'HARGA SATUAN'!$C$7:$C$1492,0),0)),"",OFFSET('HARGA SATUAN'!$D$6,MATCH(C104,'HARGA SATUAN'!$C$7:$C$1492,0),0))</f>
        <v/>
      </c>
      <c r="E104" s="101">
        <f ca="1">IF(B104="+","Unit",IF(ISERROR(OFFSET('HARGA SATUAN'!$E$6,MATCH(C104,'HARGA SATUAN'!$C$7:$C$1492,0),0)),"",OFFSET('HARGA SATUAN'!$E$6,MATCH(C104,'HARGA SATUAN'!$C$7:$C$1492,0),0)))</f>
        <v>0</v>
      </c>
      <c r="F104" s="101" t="str">
        <f t="shared" ca="1" si="13"/>
        <v/>
      </c>
      <c r="G104" s="41">
        <f ca="1">IF(ISERROR(OFFSET('HARGA SATUAN'!$I$6,MATCH(C104,'HARGA SATUAN'!$C$7:$C$1492,0),0)),"",OFFSET('HARGA SATUAN'!$I$6,MATCH(C104,'HARGA SATUAN'!$C$7:$C$1492,0),0))</f>
        <v>0</v>
      </c>
      <c r="H104" s="42">
        <f t="shared" ca="1" si="8"/>
        <v>0</v>
      </c>
      <c r="I104" s="42">
        <f t="shared" ca="1" si="9"/>
        <v>0</v>
      </c>
      <c r="J104" s="42">
        <f t="shared" ca="1" si="10"/>
        <v>0</v>
      </c>
      <c r="K104" s="43">
        <f t="shared" ca="1" si="7"/>
        <v>0</v>
      </c>
      <c r="L104" s="46"/>
      <c r="Q104" s="36"/>
      <c r="R104" s="45"/>
      <c r="S104" s="45"/>
      <c r="T104" s="45"/>
    </row>
    <row r="105" spans="1:20" s="47" customFormat="1">
      <c r="A105" s="30">
        <v>90</v>
      </c>
      <c r="B105" s="100" t="str">
        <f t="shared" ca="1" si="11"/>
        <v/>
      </c>
      <c r="C105" s="109" t="str">
        <f t="shared" ca="1" si="12"/>
        <v/>
      </c>
      <c r="D105" s="101" t="str">
        <f ca="1">IF(ISERROR(OFFSET('HARGA SATUAN'!$D$6,MATCH(C105,'HARGA SATUAN'!$C$7:$C$1492,0),0)),"",OFFSET('HARGA SATUAN'!$D$6,MATCH(C105,'HARGA SATUAN'!$C$7:$C$1492,0),0))</f>
        <v/>
      </c>
      <c r="E105" s="101">
        <f ca="1">IF(B105="+","Unit",IF(ISERROR(OFFSET('HARGA SATUAN'!$E$6,MATCH(C105,'HARGA SATUAN'!$C$7:$C$1492,0),0)),"",OFFSET('HARGA SATUAN'!$E$6,MATCH(C105,'HARGA SATUAN'!$C$7:$C$1492,0),0)))</f>
        <v>0</v>
      </c>
      <c r="F105" s="101" t="str">
        <f t="shared" ca="1" si="13"/>
        <v/>
      </c>
      <c r="G105" s="41">
        <f ca="1">IF(ISERROR(OFFSET('HARGA SATUAN'!$I$6,MATCH(C105,'HARGA SATUAN'!$C$7:$C$1492,0),0)),"",OFFSET('HARGA SATUAN'!$I$6,MATCH(C105,'HARGA SATUAN'!$C$7:$C$1492,0),0))</f>
        <v>0</v>
      </c>
      <c r="H105" s="42">
        <f t="shared" ca="1" si="8"/>
        <v>0</v>
      </c>
      <c r="I105" s="42">
        <f t="shared" ca="1" si="9"/>
        <v>0</v>
      </c>
      <c r="J105" s="42">
        <f t="shared" ca="1" si="10"/>
        <v>0</v>
      </c>
      <c r="K105" s="43">
        <f t="shared" ca="1" si="0"/>
        <v>0</v>
      </c>
      <c r="L105" s="46"/>
      <c r="Q105" s="36"/>
      <c r="R105" s="45"/>
      <c r="S105" s="45"/>
      <c r="T105" s="45"/>
    </row>
    <row r="106" spans="1:20" s="47" customFormat="1">
      <c r="A106" s="30">
        <v>91</v>
      </c>
      <c r="B106" s="100" t="str">
        <f t="shared" ca="1" si="11"/>
        <v/>
      </c>
      <c r="C106" s="109" t="str">
        <f t="shared" ca="1" si="12"/>
        <v/>
      </c>
      <c r="D106" s="101" t="str">
        <f ca="1">IF(ISERROR(OFFSET('HARGA SATUAN'!$D$6,MATCH(C106,'HARGA SATUAN'!$C$7:$C$1492,0),0)),"",OFFSET('HARGA SATUAN'!$D$6,MATCH(C106,'HARGA SATUAN'!$C$7:$C$1492,0),0))</f>
        <v/>
      </c>
      <c r="E106" s="101">
        <f ca="1">IF(B106="+","Unit",IF(ISERROR(OFFSET('HARGA SATUAN'!$E$6,MATCH(C106,'HARGA SATUAN'!$C$7:$C$1492,0),0)),"",OFFSET('HARGA SATUAN'!$E$6,MATCH(C106,'HARGA SATUAN'!$C$7:$C$1492,0),0)))</f>
        <v>0</v>
      </c>
      <c r="F106" s="101" t="str">
        <f t="shared" ca="1" si="13"/>
        <v/>
      </c>
      <c r="G106" s="41">
        <f ca="1">IF(ISERROR(OFFSET('HARGA SATUAN'!$I$6,MATCH(C106,'HARGA SATUAN'!$C$7:$C$1492,0),0)),"",OFFSET('HARGA SATUAN'!$I$6,MATCH(C106,'HARGA SATUAN'!$C$7:$C$1492,0),0))</f>
        <v>0</v>
      </c>
      <c r="H106" s="42">
        <f t="shared" ca="1" si="8"/>
        <v>0</v>
      </c>
      <c r="I106" s="42">
        <f t="shared" ca="1" si="9"/>
        <v>0</v>
      </c>
      <c r="J106" s="42">
        <f t="shared" ca="1" si="10"/>
        <v>0</v>
      </c>
      <c r="K106" s="43">
        <f t="shared" ref="K106:K114" ca="1" si="14">SUM(H106:J106)</f>
        <v>0</v>
      </c>
      <c r="L106" s="46"/>
      <c r="Q106" s="36"/>
      <c r="R106" s="45"/>
      <c r="S106" s="45"/>
      <c r="T106" s="45"/>
    </row>
    <row r="107" spans="1:20" s="47" customFormat="1">
      <c r="A107" s="30">
        <v>92</v>
      </c>
      <c r="B107" s="100" t="str">
        <f t="shared" ca="1" si="11"/>
        <v/>
      </c>
      <c r="C107" s="109" t="str">
        <f t="shared" ca="1" si="12"/>
        <v/>
      </c>
      <c r="D107" s="101" t="str">
        <f ca="1">IF(ISERROR(OFFSET('HARGA SATUAN'!$D$6,MATCH(C107,'HARGA SATUAN'!$C$7:$C$1492,0),0)),"",OFFSET('HARGA SATUAN'!$D$6,MATCH(C107,'HARGA SATUAN'!$C$7:$C$1492,0),0))</f>
        <v/>
      </c>
      <c r="E107" s="101">
        <f ca="1">IF(B107="+","Unit",IF(ISERROR(OFFSET('HARGA SATUAN'!$E$6,MATCH(C107,'HARGA SATUAN'!$C$7:$C$1492,0),0)),"",OFFSET('HARGA SATUAN'!$E$6,MATCH(C107,'HARGA SATUAN'!$C$7:$C$1492,0),0)))</f>
        <v>0</v>
      </c>
      <c r="F107" s="101" t="str">
        <f t="shared" ca="1" si="13"/>
        <v/>
      </c>
      <c r="G107" s="41">
        <f ca="1">IF(ISERROR(OFFSET('HARGA SATUAN'!$I$6,MATCH(C107,'HARGA SATUAN'!$C$7:$C$1492,0),0)),"",OFFSET('HARGA SATUAN'!$I$6,MATCH(C107,'HARGA SATUAN'!$C$7:$C$1492,0),0))</f>
        <v>0</v>
      </c>
      <c r="H107" s="42">
        <f t="shared" ca="1" si="8"/>
        <v>0</v>
      </c>
      <c r="I107" s="42">
        <f t="shared" ca="1" si="9"/>
        <v>0</v>
      </c>
      <c r="J107" s="42">
        <f t="shared" ca="1" si="10"/>
        <v>0</v>
      </c>
      <c r="K107" s="43">
        <f t="shared" ca="1" si="14"/>
        <v>0</v>
      </c>
      <c r="L107" s="46"/>
      <c r="Q107" s="36"/>
      <c r="R107" s="45"/>
      <c r="S107" s="45"/>
      <c r="T107" s="45"/>
    </row>
    <row r="108" spans="1:20" s="47" customFormat="1">
      <c r="A108" s="30">
        <v>93</v>
      </c>
      <c r="B108" s="100" t="str">
        <f t="shared" ca="1" si="11"/>
        <v/>
      </c>
      <c r="C108" s="109" t="str">
        <f t="shared" ca="1" si="12"/>
        <v/>
      </c>
      <c r="D108" s="101" t="str">
        <f ca="1">IF(ISERROR(OFFSET('HARGA SATUAN'!$D$6,MATCH(C108,'HARGA SATUAN'!$C$7:$C$1492,0),0)),"",OFFSET('HARGA SATUAN'!$D$6,MATCH(C108,'HARGA SATUAN'!$C$7:$C$1492,0),0))</f>
        <v/>
      </c>
      <c r="E108" s="101">
        <f ca="1">IF(B108="+","Unit",IF(ISERROR(OFFSET('HARGA SATUAN'!$E$6,MATCH(C108,'HARGA SATUAN'!$C$7:$C$1492,0),0)),"",OFFSET('HARGA SATUAN'!$E$6,MATCH(C108,'HARGA SATUAN'!$C$7:$C$1492,0),0)))</f>
        <v>0</v>
      </c>
      <c r="F108" s="101" t="str">
        <f t="shared" ca="1" si="13"/>
        <v/>
      </c>
      <c r="G108" s="41">
        <f ca="1">IF(ISERROR(OFFSET('HARGA SATUAN'!$I$6,MATCH(C108,'HARGA SATUAN'!$C$7:$C$1492,0),0)),"",OFFSET('HARGA SATUAN'!$I$6,MATCH(C108,'HARGA SATUAN'!$C$7:$C$1492,0),0))</f>
        <v>0</v>
      </c>
      <c r="H108" s="42">
        <f t="shared" ca="1" si="8"/>
        <v>0</v>
      </c>
      <c r="I108" s="42">
        <f t="shared" ca="1" si="9"/>
        <v>0</v>
      </c>
      <c r="J108" s="42">
        <f t="shared" ca="1" si="10"/>
        <v>0</v>
      </c>
      <c r="K108" s="43">
        <f t="shared" ca="1" si="14"/>
        <v>0</v>
      </c>
      <c r="L108" s="46"/>
      <c r="Q108" s="36"/>
      <c r="R108" s="45"/>
      <c r="S108" s="45"/>
      <c r="T108" s="45"/>
    </row>
    <row r="109" spans="1:20" s="47" customFormat="1">
      <c r="A109" s="30">
        <v>94</v>
      </c>
      <c r="B109" s="100" t="str">
        <f t="shared" ca="1" si="11"/>
        <v/>
      </c>
      <c r="C109" s="109" t="str">
        <f t="shared" ca="1" si="12"/>
        <v/>
      </c>
      <c r="D109" s="101" t="str">
        <f ca="1">IF(ISERROR(OFFSET('HARGA SATUAN'!$D$6,MATCH(C109,'HARGA SATUAN'!$C$7:$C$1492,0),0)),"",OFFSET('HARGA SATUAN'!$D$6,MATCH(C109,'HARGA SATUAN'!$C$7:$C$1492,0),0))</f>
        <v/>
      </c>
      <c r="E109" s="101">
        <f ca="1">IF(B109="+","Unit",IF(ISERROR(OFFSET('HARGA SATUAN'!$E$6,MATCH(C109,'HARGA SATUAN'!$C$7:$C$1492,0),0)),"",OFFSET('HARGA SATUAN'!$E$6,MATCH(C109,'HARGA SATUAN'!$C$7:$C$1492,0),0)))</f>
        <v>0</v>
      </c>
      <c r="F109" s="101" t="str">
        <f t="shared" ca="1" si="13"/>
        <v/>
      </c>
      <c r="G109" s="41">
        <f ca="1">IF(ISERROR(OFFSET('HARGA SATUAN'!$I$6,MATCH(C109,'HARGA SATUAN'!$C$7:$C$1492,0),0)),"",OFFSET('HARGA SATUAN'!$I$6,MATCH(C109,'HARGA SATUAN'!$C$7:$C$1492,0),0))</f>
        <v>0</v>
      </c>
      <c r="H109" s="42">
        <f t="shared" ca="1" si="8"/>
        <v>0</v>
      </c>
      <c r="I109" s="42">
        <f t="shared" ca="1" si="9"/>
        <v>0</v>
      </c>
      <c r="J109" s="42">
        <f t="shared" ca="1" si="10"/>
        <v>0</v>
      </c>
      <c r="K109" s="43">
        <f t="shared" ca="1" si="14"/>
        <v>0</v>
      </c>
      <c r="L109" s="46"/>
      <c r="Q109" s="36"/>
      <c r="R109" s="45"/>
      <c r="S109" s="45"/>
      <c r="T109" s="45"/>
    </row>
    <row r="110" spans="1:20" s="47" customFormat="1">
      <c r="A110" s="30">
        <v>95</v>
      </c>
      <c r="B110" s="100" t="str">
        <f t="shared" ca="1" si="11"/>
        <v/>
      </c>
      <c r="C110" s="109" t="str">
        <f t="shared" ca="1" si="12"/>
        <v/>
      </c>
      <c r="D110" s="101" t="str">
        <f ca="1">IF(ISERROR(OFFSET('HARGA SATUAN'!$D$6,MATCH(C110,'HARGA SATUAN'!$C$7:$C$1492,0),0)),"",OFFSET('HARGA SATUAN'!$D$6,MATCH(C110,'HARGA SATUAN'!$C$7:$C$1492,0),0))</f>
        <v/>
      </c>
      <c r="E110" s="101">
        <f ca="1">IF(B110="+","Unit",IF(ISERROR(OFFSET('HARGA SATUAN'!$E$6,MATCH(C110,'HARGA SATUAN'!$C$7:$C$1492,0),0)),"",OFFSET('HARGA SATUAN'!$E$6,MATCH(C110,'HARGA SATUAN'!$C$7:$C$1492,0),0)))</f>
        <v>0</v>
      </c>
      <c r="F110" s="101" t="str">
        <f t="shared" ca="1" si="13"/>
        <v/>
      </c>
      <c r="G110" s="41">
        <f ca="1">IF(ISERROR(OFFSET('HARGA SATUAN'!$I$6,MATCH(C110,'HARGA SATUAN'!$C$7:$C$1492,0),0)),"",OFFSET('HARGA SATUAN'!$I$6,MATCH(C110,'HARGA SATUAN'!$C$7:$C$1492,0),0))</f>
        <v>0</v>
      </c>
      <c r="H110" s="42">
        <f t="shared" ca="1" si="8"/>
        <v>0</v>
      </c>
      <c r="I110" s="42">
        <f t="shared" ca="1" si="9"/>
        <v>0</v>
      </c>
      <c r="J110" s="42">
        <f t="shared" ca="1" si="10"/>
        <v>0</v>
      </c>
      <c r="K110" s="43">
        <f t="shared" ca="1" si="14"/>
        <v>0</v>
      </c>
      <c r="L110" s="46"/>
      <c r="Q110" s="36"/>
      <c r="R110" s="45"/>
      <c r="S110" s="45"/>
      <c r="T110" s="45"/>
    </row>
    <row r="111" spans="1:20" s="47" customFormat="1">
      <c r="A111" s="30">
        <v>96</v>
      </c>
      <c r="B111" s="100" t="str">
        <f t="shared" ca="1" si="11"/>
        <v/>
      </c>
      <c r="C111" s="109" t="str">
        <f t="shared" ca="1" si="12"/>
        <v/>
      </c>
      <c r="D111" s="101" t="str">
        <f ca="1">IF(ISERROR(OFFSET('HARGA SATUAN'!$D$6,MATCH(C111,'HARGA SATUAN'!$C$7:$C$1492,0),0)),"",OFFSET('HARGA SATUAN'!$D$6,MATCH(C111,'HARGA SATUAN'!$C$7:$C$1492,0),0))</f>
        <v/>
      </c>
      <c r="E111" s="101">
        <f ca="1">IF(B111="+","Unit",IF(ISERROR(OFFSET('HARGA SATUAN'!$E$6,MATCH(C111,'HARGA SATUAN'!$C$7:$C$1492,0),0)),"",OFFSET('HARGA SATUAN'!$E$6,MATCH(C111,'HARGA SATUAN'!$C$7:$C$1492,0),0)))</f>
        <v>0</v>
      </c>
      <c r="F111" s="101" t="str">
        <f t="shared" ca="1" si="13"/>
        <v/>
      </c>
      <c r="G111" s="41">
        <f ca="1">IF(ISERROR(OFFSET('HARGA SATUAN'!$I$6,MATCH(C111,'HARGA SATUAN'!$C$7:$C$1492,0),0)),"",OFFSET('HARGA SATUAN'!$I$6,MATCH(C111,'HARGA SATUAN'!$C$7:$C$1492,0),0))</f>
        <v>0</v>
      </c>
      <c r="H111" s="42">
        <f t="shared" ca="1" si="8"/>
        <v>0</v>
      </c>
      <c r="I111" s="42">
        <f t="shared" ca="1" si="9"/>
        <v>0</v>
      </c>
      <c r="J111" s="42">
        <f t="shared" ca="1" si="10"/>
        <v>0</v>
      </c>
      <c r="K111" s="43">
        <f t="shared" ca="1" si="14"/>
        <v>0</v>
      </c>
      <c r="L111" s="46"/>
      <c r="Q111" s="36"/>
      <c r="R111" s="45"/>
      <c r="S111" s="45"/>
      <c r="T111" s="45"/>
    </row>
    <row r="112" spans="1:20" s="47" customFormat="1">
      <c r="A112" s="30">
        <v>97</v>
      </c>
      <c r="B112" s="100" t="str">
        <f t="shared" ca="1" si="11"/>
        <v/>
      </c>
      <c r="C112" s="109" t="str">
        <f t="shared" ca="1" si="12"/>
        <v/>
      </c>
      <c r="D112" s="101" t="str">
        <f ca="1">IF(ISERROR(OFFSET('HARGA SATUAN'!$D$6,MATCH(C112,'HARGA SATUAN'!$C$7:$C$1492,0),0)),"",OFFSET('HARGA SATUAN'!$D$6,MATCH(C112,'HARGA SATUAN'!$C$7:$C$1492,0),0))</f>
        <v/>
      </c>
      <c r="E112" s="101">
        <f ca="1">IF(B112="+","Unit",IF(ISERROR(OFFSET('HARGA SATUAN'!$E$6,MATCH(C112,'HARGA SATUAN'!$C$7:$C$1492,0),0)),"",OFFSET('HARGA SATUAN'!$E$6,MATCH(C112,'HARGA SATUAN'!$C$7:$C$1492,0),0)))</f>
        <v>0</v>
      </c>
      <c r="F112" s="101" t="str">
        <f t="shared" ca="1" si="13"/>
        <v/>
      </c>
      <c r="G112" s="41">
        <f ca="1">IF(ISERROR(OFFSET('HARGA SATUAN'!$I$6,MATCH(C112,'HARGA SATUAN'!$C$7:$C$1492,0),0)),"",OFFSET('HARGA SATUAN'!$I$6,MATCH(C112,'HARGA SATUAN'!$C$7:$C$1492,0),0))</f>
        <v>0</v>
      </c>
      <c r="H112" s="42">
        <f t="shared" ca="1" si="8"/>
        <v>0</v>
      </c>
      <c r="I112" s="42">
        <f t="shared" ca="1" si="9"/>
        <v>0</v>
      </c>
      <c r="J112" s="42">
        <f t="shared" ca="1" si="10"/>
        <v>0</v>
      </c>
      <c r="K112" s="43">
        <f t="shared" ca="1" si="14"/>
        <v>0</v>
      </c>
      <c r="L112" s="46"/>
      <c r="Q112" s="36"/>
      <c r="R112" s="45"/>
      <c r="S112" s="45"/>
      <c r="T112" s="45"/>
    </row>
    <row r="113" spans="1:20" s="47" customFormat="1">
      <c r="A113" s="30">
        <v>98</v>
      </c>
      <c r="B113" s="100" t="str">
        <f t="shared" ca="1" si="11"/>
        <v/>
      </c>
      <c r="C113" s="109" t="str">
        <f t="shared" ca="1" si="12"/>
        <v/>
      </c>
      <c r="D113" s="101" t="str">
        <f ca="1">IF(ISERROR(OFFSET('HARGA SATUAN'!$D$6,MATCH(C113,'HARGA SATUAN'!$C$7:$C$1492,0),0)),"",OFFSET('HARGA SATUAN'!$D$6,MATCH(C113,'HARGA SATUAN'!$C$7:$C$1492,0),0))</f>
        <v/>
      </c>
      <c r="E113" s="101">
        <f ca="1">IF(B113="+","Unit",IF(ISERROR(OFFSET('HARGA SATUAN'!$E$6,MATCH(C113,'HARGA SATUAN'!$C$7:$C$1492,0),0)),"",OFFSET('HARGA SATUAN'!$E$6,MATCH(C113,'HARGA SATUAN'!$C$7:$C$1492,0),0)))</f>
        <v>0</v>
      </c>
      <c r="F113" s="101" t="str">
        <f t="shared" ca="1" si="13"/>
        <v/>
      </c>
      <c r="G113" s="41">
        <f ca="1">IF(ISERROR(OFFSET('HARGA SATUAN'!$I$6,MATCH(C113,'HARGA SATUAN'!$C$7:$C$1492,0),0)),"",OFFSET('HARGA SATUAN'!$I$6,MATCH(C113,'HARGA SATUAN'!$C$7:$C$1492,0),0))</f>
        <v>0</v>
      </c>
      <c r="H113" s="42">
        <f t="shared" ca="1" si="8"/>
        <v>0</v>
      </c>
      <c r="I113" s="42">
        <f t="shared" ca="1" si="9"/>
        <v>0</v>
      </c>
      <c r="J113" s="42">
        <f t="shared" ca="1" si="10"/>
        <v>0</v>
      </c>
      <c r="K113" s="43">
        <f t="shared" ca="1" si="14"/>
        <v>0</v>
      </c>
      <c r="L113" s="46"/>
      <c r="Q113" s="36"/>
      <c r="R113" s="45"/>
      <c r="S113" s="45"/>
      <c r="T113" s="45"/>
    </row>
    <row r="114" spans="1:20" s="47" customFormat="1">
      <c r="A114" s="30">
        <v>99</v>
      </c>
      <c r="B114" s="100" t="str">
        <f t="shared" ca="1" si="11"/>
        <v/>
      </c>
      <c r="C114" s="109" t="str">
        <f t="shared" ca="1" si="12"/>
        <v/>
      </c>
      <c r="D114" s="101" t="str">
        <f ca="1">IF(ISERROR(OFFSET('HARGA SATUAN'!$D$6,MATCH(C114,'HARGA SATUAN'!$C$7:$C$1492,0),0)),"",OFFSET('HARGA SATUAN'!$D$6,MATCH(C114,'HARGA SATUAN'!$C$7:$C$1492,0),0))</f>
        <v/>
      </c>
      <c r="E114" s="101">
        <f ca="1">IF(B114="+","Unit",IF(ISERROR(OFFSET('HARGA SATUAN'!$E$6,MATCH(C114,'HARGA SATUAN'!$C$7:$C$1492,0),0)),"",OFFSET('HARGA SATUAN'!$E$6,MATCH(C114,'HARGA SATUAN'!$C$7:$C$1492,0),0)))</f>
        <v>0</v>
      </c>
      <c r="F114" s="101" t="str">
        <f t="shared" ca="1" si="13"/>
        <v/>
      </c>
      <c r="G114" s="41">
        <f ca="1">IF(ISERROR(OFFSET('HARGA SATUAN'!$I$6,MATCH(C114,'HARGA SATUAN'!$C$7:$C$1492,0),0)),"",OFFSET('HARGA SATUAN'!$I$6,MATCH(C114,'HARGA SATUAN'!$C$7:$C$1492,0),0))</f>
        <v>0</v>
      </c>
      <c r="H114" s="42">
        <f t="shared" ca="1" si="8"/>
        <v>0</v>
      </c>
      <c r="I114" s="42">
        <f t="shared" ca="1" si="9"/>
        <v>0</v>
      </c>
      <c r="J114" s="42">
        <f t="shared" ca="1" si="10"/>
        <v>0</v>
      </c>
      <c r="K114" s="43">
        <f t="shared" ca="1" si="14"/>
        <v>0</v>
      </c>
      <c r="L114" s="46"/>
      <c r="Q114" s="36"/>
      <c r="R114" s="45"/>
      <c r="S114" s="45"/>
      <c r="T114" s="45"/>
    </row>
    <row r="115" spans="1:20" s="47" customFormat="1">
      <c r="A115" s="30">
        <v>100</v>
      </c>
      <c r="B115" s="100" t="str">
        <f t="shared" ca="1" si="11"/>
        <v/>
      </c>
      <c r="C115" s="109" t="str">
        <f t="shared" ca="1" si="12"/>
        <v/>
      </c>
      <c r="D115" s="101" t="str">
        <f ca="1">IF(ISERROR(OFFSET('HARGA SATUAN'!$D$6,MATCH(C115,'HARGA SATUAN'!$C$7:$C$1492,0),0)),"",OFFSET('HARGA SATUAN'!$D$6,MATCH(C115,'HARGA SATUAN'!$C$7:$C$1492,0),0))</f>
        <v/>
      </c>
      <c r="E115" s="101">
        <f ca="1">IF(B115="+","Unit",IF(ISERROR(OFFSET('HARGA SATUAN'!$E$6,MATCH(C115,'HARGA SATUAN'!$C$7:$C$1492,0),0)),"",OFFSET('HARGA SATUAN'!$E$6,MATCH(C115,'HARGA SATUAN'!$C$7:$C$1492,0),0)))</f>
        <v>0</v>
      </c>
      <c r="F115" s="101" t="str">
        <f t="shared" ca="1" si="13"/>
        <v/>
      </c>
      <c r="G115" s="41">
        <f ca="1">IF(ISERROR(OFFSET('HARGA SATUAN'!$I$6,MATCH(C115,'HARGA SATUAN'!$C$7:$C$1492,0),0)),"",OFFSET('HARGA SATUAN'!$I$6,MATCH(C115,'HARGA SATUAN'!$C$7:$C$1492,0),0))</f>
        <v>0</v>
      </c>
      <c r="H115" s="42">
        <f t="shared" ca="1" si="8"/>
        <v>0</v>
      </c>
      <c r="I115" s="42">
        <f t="shared" ca="1" si="9"/>
        <v>0</v>
      </c>
      <c r="J115" s="42">
        <f t="shared" ca="1" si="10"/>
        <v>0</v>
      </c>
      <c r="K115" s="43">
        <f t="shared" ca="1" si="0"/>
        <v>0</v>
      </c>
      <c r="L115" s="46"/>
      <c r="Q115" s="36"/>
      <c r="R115" s="45"/>
      <c r="S115" s="45"/>
      <c r="T115" s="45"/>
    </row>
    <row r="116" spans="1:20" s="47" customFormat="1">
      <c r="A116" s="30">
        <v>101</v>
      </c>
      <c r="B116" s="100" t="str">
        <f t="shared" ca="1" si="11"/>
        <v/>
      </c>
      <c r="C116" s="109" t="str">
        <f t="shared" ca="1" si="12"/>
        <v/>
      </c>
      <c r="D116" s="101" t="str">
        <f ca="1">IF(ISERROR(OFFSET('HARGA SATUAN'!$D$6,MATCH(C116,'HARGA SATUAN'!$C$7:$C$1492,0),0)),"",OFFSET('HARGA SATUAN'!$D$6,MATCH(C116,'HARGA SATUAN'!$C$7:$C$1492,0),0))</f>
        <v/>
      </c>
      <c r="E116" s="101">
        <f ca="1">IF(B116="+","Unit",IF(ISERROR(OFFSET('HARGA SATUAN'!$E$6,MATCH(C116,'HARGA SATUAN'!$C$7:$C$1492,0),0)),"",OFFSET('HARGA SATUAN'!$E$6,MATCH(C116,'HARGA SATUAN'!$C$7:$C$1492,0),0)))</f>
        <v>0</v>
      </c>
      <c r="F116" s="101" t="str">
        <f t="shared" ca="1" si="13"/>
        <v/>
      </c>
      <c r="G116" s="41">
        <f ca="1">IF(ISERROR(OFFSET('HARGA SATUAN'!$I$6,MATCH(C116,'HARGA SATUAN'!$C$7:$C$1492,0),0)),"",OFFSET('HARGA SATUAN'!$I$6,MATCH(C116,'HARGA SATUAN'!$C$7:$C$1492,0),0))</f>
        <v>0</v>
      </c>
      <c r="H116" s="42">
        <f t="shared" ref="H116:H165" ca="1" si="15">IF(OR(D116="MDU",D116="MDU-KD"),G116*F116,0)</f>
        <v>0</v>
      </c>
      <c r="I116" s="42">
        <f t="shared" ref="I116:I165" ca="1" si="16">IF(D116="HDW",G116*F116,0)</f>
        <v>0</v>
      </c>
      <c r="J116" s="42">
        <f t="shared" ref="J116:J165" ca="1" si="17">IF(D116="JASA",G116*F116,0)</f>
        <v>0</v>
      </c>
      <c r="K116" s="43">
        <f t="shared" ref="K116:K165" ca="1" si="18">SUM(H116:J116)</f>
        <v>0</v>
      </c>
      <c r="L116" s="46"/>
      <c r="Q116" s="36"/>
      <c r="R116" s="45"/>
      <c r="S116" s="45"/>
      <c r="T116" s="45"/>
    </row>
    <row r="117" spans="1:20" s="47" customFormat="1">
      <c r="A117" s="30">
        <v>102</v>
      </c>
      <c r="B117" s="100" t="str">
        <f t="shared" ca="1" si="11"/>
        <v/>
      </c>
      <c r="C117" s="109" t="str">
        <f t="shared" ca="1" si="12"/>
        <v/>
      </c>
      <c r="D117" s="101" t="str">
        <f ca="1">IF(ISERROR(OFFSET('HARGA SATUAN'!$D$6,MATCH(C117,'HARGA SATUAN'!$C$7:$C$1492,0),0)),"",OFFSET('HARGA SATUAN'!$D$6,MATCH(C117,'HARGA SATUAN'!$C$7:$C$1492,0),0))</f>
        <v/>
      </c>
      <c r="E117" s="101">
        <f ca="1">IF(B117="+","Unit",IF(ISERROR(OFFSET('HARGA SATUAN'!$E$6,MATCH(C117,'HARGA SATUAN'!$C$7:$C$1492,0),0)),"",OFFSET('HARGA SATUAN'!$E$6,MATCH(C117,'HARGA SATUAN'!$C$7:$C$1492,0),0)))</f>
        <v>0</v>
      </c>
      <c r="F117" s="101" t="str">
        <f t="shared" ca="1" si="13"/>
        <v/>
      </c>
      <c r="G117" s="41">
        <f ca="1">IF(ISERROR(OFFSET('HARGA SATUAN'!$I$6,MATCH(C117,'HARGA SATUAN'!$C$7:$C$1492,0),0)),"",OFFSET('HARGA SATUAN'!$I$6,MATCH(C117,'HARGA SATUAN'!$C$7:$C$1492,0),0))</f>
        <v>0</v>
      </c>
      <c r="H117" s="42">
        <f t="shared" ca="1" si="15"/>
        <v>0</v>
      </c>
      <c r="I117" s="42">
        <f t="shared" ca="1" si="16"/>
        <v>0</v>
      </c>
      <c r="J117" s="42">
        <f t="shared" ca="1" si="17"/>
        <v>0</v>
      </c>
      <c r="K117" s="43">
        <f t="shared" ca="1" si="18"/>
        <v>0</v>
      </c>
      <c r="L117" s="46"/>
      <c r="Q117" s="36"/>
      <c r="R117" s="45"/>
      <c r="S117" s="45"/>
      <c r="T117" s="45"/>
    </row>
    <row r="118" spans="1:20" s="47" customFormat="1">
      <c r="A118" s="30">
        <v>103</v>
      </c>
      <c r="B118" s="100" t="str">
        <f t="shared" ca="1" si="11"/>
        <v/>
      </c>
      <c r="C118" s="109" t="str">
        <f t="shared" ca="1" si="12"/>
        <v/>
      </c>
      <c r="D118" s="101" t="str">
        <f ca="1">IF(ISERROR(OFFSET('HARGA SATUAN'!$D$6,MATCH(C118,'HARGA SATUAN'!$C$7:$C$1492,0),0)),"",OFFSET('HARGA SATUAN'!$D$6,MATCH(C118,'HARGA SATUAN'!$C$7:$C$1492,0),0))</f>
        <v/>
      </c>
      <c r="E118" s="101">
        <f ca="1">IF(B118="+","Unit",IF(ISERROR(OFFSET('HARGA SATUAN'!$E$6,MATCH(C118,'HARGA SATUAN'!$C$7:$C$1492,0),0)),"",OFFSET('HARGA SATUAN'!$E$6,MATCH(C118,'HARGA SATUAN'!$C$7:$C$1492,0),0)))</f>
        <v>0</v>
      </c>
      <c r="F118" s="101" t="str">
        <f t="shared" ca="1" si="13"/>
        <v/>
      </c>
      <c r="G118" s="41">
        <f ca="1">IF(ISERROR(OFFSET('HARGA SATUAN'!$I$6,MATCH(C118,'HARGA SATUAN'!$C$7:$C$1492,0),0)),"",OFFSET('HARGA SATUAN'!$I$6,MATCH(C118,'HARGA SATUAN'!$C$7:$C$1492,0),0))</f>
        <v>0</v>
      </c>
      <c r="H118" s="42">
        <f t="shared" ca="1" si="15"/>
        <v>0</v>
      </c>
      <c r="I118" s="42">
        <f t="shared" ca="1" si="16"/>
        <v>0</v>
      </c>
      <c r="J118" s="42">
        <f t="shared" ca="1" si="17"/>
        <v>0</v>
      </c>
      <c r="K118" s="43">
        <f t="shared" ca="1" si="18"/>
        <v>0</v>
      </c>
      <c r="L118" s="46"/>
      <c r="Q118" s="36"/>
      <c r="R118" s="45"/>
      <c r="S118" s="45"/>
      <c r="T118" s="45"/>
    </row>
    <row r="119" spans="1:20" s="47" customFormat="1">
      <c r="A119" s="30">
        <v>104</v>
      </c>
      <c r="B119" s="100" t="str">
        <f t="shared" ca="1" si="11"/>
        <v/>
      </c>
      <c r="C119" s="109" t="str">
        <f t="shared" ca="1" si="12"/>
        <v/>
      </c>
      <c r="D119" s="101" t="str">
        <f ca="1">IF(ISERROR(OFFSET('HARGA SATUAN'!$D$6,MATCH(C119,'HARGA SATUAN'!$C$7:$C$1492,0),0)),"",OFFSET('HARGA SATUAN'!$D$6,MATCH(C119,'HARGA SATUAN'!$C$7:$C$1492,0),0))</f>
        <v/>
      </c>
      <c r="E119" s="101">
        <f ca="1">IF(B119="+","Unit",IF(ISERROR(OFFSET('HARGA SATUAN'!$E$6,MATCH(C119,'HARGA SATUAN'!$C$7:$C$1492,0),0)),"",OFFSET('HARGA SATUAN'!$E$6,MATCH(C119,'HARGA SATUAN'!$C$7:$C$1492,0),0)))</f>
        <v>0</v>
      </c>
      <c r="F119" s="101" t="str">
        <f t="shared" ca="1" si="13"/>
        <v/>
      </c>
      <c r="G119" s="41">
        <f ca="1">IF(ISERROR(OFFSET('HARGA SATUAN'!$I$6,MATCH(C119,'HARGA SATUAN'!$C$7:$C$1492,0),0)),"",OFFSET('HARGA SATUAN'!$I$6,MATCH(C119,'HARGA SATUAN'!$C$7:$C$1492,0),0))</f>
        <v>0</v>
      </c>
      <c r="H119" s="42">
        <f t="shared" ca="1" si="15"/>
        <v>0</v>
      </c>
      <c r="I119" s="42">
        <f t="shared" ca="1" si="16"/>
        <v>0</v>
      </c>
      <c r="J119" s="42">
        <f t="shared" ca="1" si="17"/>
        <v>0</v>
      </c>
      <c r="K119" s="43">
        <f t="shared" ca="1" si="18"/>
        <v>0</v>
      </c>
      <c r="L119" s="46"/>
      <c r="Q119" s="36"/>
      <c r="R119" s="45"/>
      <c r="S119" s="45"/>
      <c r="T119" s="45"/>
    </row>
    <row r="120" spans="1:20" s="47" customFormat="1">
      <c r="A120" s="30">
        <v>105</v>
      </c>
      <c r="B120" s="100" t="str">
        <f t="shared" ca="1" si="11"/>
        <v/>
      </c>
      <c r="C120" s="109" t="str">
        <f t="shared" ca="1" si="12"/>
        <v/>
      </c>
      <c r="D120" s="101" t="str">
        <f ca="1">IF(ISERROR(OFFSET('HARGA SATUAN'!$D$6,MATCH(C120,'HARGA SATUAN'!$C$7:$C$1492,0),0)),"",OFFSET('HARGA SATUAN'!$D$6,MATCH(C120,'HARGA SATUAN'!$C$7:$C$1492,0),0))</f>
        <v/>
      </c>
      <c r="E120" s="101">
        <f ca="1">IF(B120="+","Unit",IF(ISERROR(OFFSET('HARGA SATUAN'!$E$6,MATCH(C120,'HARGA SATUAN'!$C$7:$C$1492,0),0)),"",OFFSET('HARGA SATUAN'!$E$6,MATCH(C120,'HARGA SATUAN'!$C$7:$C$1492,0),0)))</f>
        <v>0</v>
      </c>
      <c r="F120" s="101" t="str">
        <f t="shared" ca="1" si="13"/>
        <v/>
      </c>
      <c r="G120" s="41">
        <f ca="1">IF(ISERROR(OFFSET('HARGA SATUAN'!$I$6,MATCH(C120,'HARGA SATUAN'!$C$7:$C$1492,0),0)),"",OFFSET('HARGA SATUAN'!$I$6,MATCH(C120,'HARGA SATUAN'!$C$7:$C$1492,0),0))</f>
        <v>0</v>
      </c>
      <c r="H120" s="42">
        <f t="shared" ca="1" si="15"/>
        <v>0</v>
      </c>
      <c r="I120" s="42">
        <f t="shared" ca="1" si="16"/>
        <v>0</v>
      </c>
      <c r="J120" s="42">
        <f t="shared" ca="1" si="17"/>
        <v>0</v>
      </c>
      <c r="K120" s="43">
        <f t="shared" ca="1" si="18"/>
        <v>0</v>
      </c>
      <c r="L120" s="46"/>
      <c r="Q120" s="36"/>
      <c r="R120" s="45"/>
      <c r="S120" s="45"/>
      <c r="T120" s="45"/>
    </row>
    <row r="121" spans="1:20" s="47" customFormat="1">
      <c r="A121" s="30">
        <v>106</v>
      </c>
      <c r="B121" s="100" t="str">
        <f t="shared" ca="1" si="11"/>
        <v/>
      </c>
      <c r="C121" s="109" t="str">
        <f t="shared" ca="1" si="12"/>
        <v/>
      </c>
      <c r="D121" s="101" t="str">
        <f ca="1">IF(ISERROR(OFFSET('HARGA SATUAN'!$D$6,MATCH(C121,'HARGA SATUAN'!$C$7:$C$1492,0),0)),"",OFFSET('HARGA SATUAN'!$D$6,MATCH(C121,'HARGA SATUAN'!$C$7:$C$1492,0),0))</f>
        <v/>
      </c>
      <c r="E121" s="101">
        <f ca="1">IF(B121="+","Unit",IF(ISERROR(OFFSET('HARGA SATUAN'!$E$6,MATCH(C121,'HARGA SATUAN'!$C$7:$C$1492,0),0)),"",OFFSET('HARGA SATUAN'!$E$6,MATCH(C121,'HARGA SATUAN'!$C$7:$C$1492,0),0)))</f>
        <v>0</v>
      </c>
      <c r="F121" s="101" t="str">
        <f t="shared" ca="1" si="13"/>
        <v/>
      </c>
      <c r="G121" s="41">
        <f ca="1">IF(ISERROR(OFFSET('HARGA SATUAN'!$I$6,MATCH(C121,'HARGA SATUAN'!$C$7:$C$1492,0),0)),"",OFFSET('HARGA SATUAN'!$I$6,MATCH(C121,'HARGA SATUAN'!$C$7:$C$1492,0),0))</f>
        <v>0</v>
      </c>
      <c r="H121" s="42">
        <f t="shared" ca="1" si="15"/>
        <v>0</v>
      </c>
      <c r="I121" s="42">
        <f t="shared" ca="1" si="16"/>
        <v>0</v>
      </c>
      <c r="J121" s="42">
        <f t="shared" ca="1" si="17"/>
        <v>0</v>
      </c>
      <c r="K121" s="43">
        <f t="shared" ca="1" si="18"/>
        <v>0</v>
      </c>
      <c r="L121" s="46"/>
      <c r="Q121" s="36"/>
      <c r="R121" s="45"/>
      <c r="S121" s="45"/>
      <c r="T121" s="45"/>
    </row>
    <row r="122" spans="1:20" s="47" customFormat="1">
      <c r="A122" s="30">
        <v>107</v>
      </c>
      <c r="B122" s="100" t="str">
        <f t="shared" ca="1" si="11"/>
        <v/>
      </c>
      <c r="C122" s="109" t="str">
        <f t="shared" ca="1" si="12"/>
        <v/>
      </c>
      <c r="D122" s="101" t="str">
        <f ca="1">IF(ISERROR(OFFSET('HARGA SATUAN'!$D$6,MATCH(C122,'HARGA SATUAN'!$C$7:$C$1492,0),0)),"",OFFSET('HARGA SATUAN'!$D$6,MATCH(C122,'HARGA SATUAN'!$C$7:$C$1492,0),0))</f>
        <v/>
      </c>
      <c r="E122" s="101">
        <f ca="1">IF(B122="+","Unit",IF(ISERROR(OFFSET('HARGA SATUAN'!$E$6,MATCH(C122,'HARGA SATUAN'!$C$7:$C$1492,0),0)),"",OFFSET('HARGA SATUAN'!$E$6,MATCH(C122,'HARGA SATUAN'!$C$7:$C$1492,0),0)))</f>
        <v>0</v>
      </c>
      <c r="F122" s="101" t="str">
        <f t="shared" ca="1" si="13"/>
        <v/>
      </c>
      <c r="G122" s="41">
        <f ca="1">IF(ISERROR(OFFSET('HARGA SATUAN'!$I$6,MATCH(C122,'HARGA SATUAN'!$C$7:$C$1492,0),0)),"",OFFSET('HARGA SATUAN'!$I$6,MATCH(C122,'HARGA SATUAN'!$C$7:$C$1492,0),0))</f>
        <v>0</v>
      </c>
      <c r="H122" s="42">
        <f t="shared" ca="1" si="15"/>
        <v>0</v>
      </c>
      <c r="I122" s="42">
        <f t="shared" ca="1" si="16"/>
        <v>0</v>
      </c>
      <c r="J122" s="42">
        <f t="shared" ca="1" si="17"/>
        <v>0</v>
      </c>
      <c r="K122" s="43">
        <f t="shared" ca="1" si="18"/>
        <v>0</v>
      </c>
      <c r="L122" s="46"/>
      <c r="Q122" s="36"/>
      <c r="R122" s="45"/>
      <c r="S122" s="45"/>
      <c r="T122" s="45"/>
    </row>
    <row r="123" spans="1:20" s="47" customFormat="1">
      <c r="A123" s="30">
        <v>108</v>
      </c>
      <c r="B123" s="100" t="str">
        <f t="shared" ca="1" si="11"/>
        <v/>
      </c>
      <c r="C123" s="109" t="str">
        <f t="shared" ca="1" si="12"/>
        <v/>
      </c>
      <c r="D123" s="101" t="str">
        <f ca="1">IF(ISERROR(OFFSET('HARGA SATUAN'!$D$6,MATCH(C123,'HARGA SATUAN'!$C$7:$C$1492,0),0)),"",OFFSET('HARGA SATUAN'!$D$6,MATCH(C123,'HARGA SATUAN'!$C$7:$C$1492,0),0))</f>
        <v/>
      </c>
      <c r="E123" s="101">
        <f ca="1">IF(B123="+","Unit",IF(ISERROR(OFFSET('HARGA SATUAN'!$E$6,MATCH(C123,'HARGA SATUAN'!$C$7:$C$1492,0),0)),"",OFFSET('HARGA SATUAN'!$E$6,MATCH(C123,'HARGA SATUAN'!$C$7:$C$1492,0),0)))</f>
        <v>0</v>
      </c>
      <c r="F123" s="101" t="str">
        <f t="shared" ca="1" si="13"/>
        <v/>
      </c>
      <c r="G123" s="41">
        <f ca="1">IF(ISERROR(OFFSET('HARGA SATUAN'!$I$6,MATCH(C123,'HARGA SATUAN'!$C$7:$C$1492,0),0)),"",OFFSET('HARGA SATUAN'!$I$6,MATCH(C123,'HARGA SATUAN'!$C$7:$C$1492,0),0))</f>
        <v>0</v>
      </c>
      <c r="H123" s="42">
        <f t="shared" ca="1" si="15"/>
        <v>0</v>
      </c>
      <c r="I123" s="42">
        <f t="shared" ca="1" si="16"/>
        <v>0</v>
      </c>
      <c r="J123" s="42">
        <f t="shared" ca="1" si="17"/>
        <v>0</v>
      </c>
      <c r="K123" s="43">
        <f t="shared" ca="1" si="18"/>
        <v>0</v>
      </c>
      <c r="L123" s="46"/>
      <c r="Q123" s="36"/>
      <c r="R123" s="45"/>
      <c r="S123" s="45"/>
      <c r="T123" s="45"/>
    </row>
    <row r="124" spans="1:20" s="47" customFormat="1">
      <c r="A124" s="30">
        <v>109</v>
      </c>
      <c r="B124" s="100" t="str">
        <f t="shared" ca="1" si="11"/>
        <v/>
      </c>
      <c r="C124" s="109" t="str">
        <f t="shared" ca="1" si="12"/>
        <v/>
      </c>
      <c r="D124" s="101" t="str">
        <f ca="1">IF(ISERROR(OFFSET('HARGA SATUAN'!$D$6,MATCH(C124,'HARGA SATUAN'!$C$7:$C$1492,0),0)),"",OFFSET('HARGA SATUAN'!$D$6,MATCH(C124,'HARGA SATUAN'!$C$7:$C$1492,0),0))</f>
        <v/>
      </c>
      <c r="E124" s="101">
        <f ca="1">IF(B124="+","Unit",IF(ISERROR(OFFSET('HARGA SATUAN'!$E$6,MATCH(C124,'HARGA SATUAN'!$C$7:$C$1492,0),0)),"",OFFSET('HARGA SATUAN'!$E$6,MATCH(C124,'HARGA SATUAN'!$C$7:$C$1492,0),0)))</f>
        <v>0</v>
      </c>
      <c r="F124" s="101" t="str">
        <f t="shared" ca="1" si="13"/>
        <v/>
      </c>
      <c r="G124" s="41">
        <f ca="1">IF(ISERROR(OFFSET('HARGA SATUAN'!$I$6,MATCH(C124,'HARGA SATUAN'!$C$7:$C$1492,0),0)),"",OFFSET('HARGA SATUAN'!$I$6,MATCH(C124,'HARGA SATUAN'!$C$7:$C$1492,0),0))</f>
        <v>0</v>
      </c>
      <c r="H124" s="42">
        <f t="shared" ca="1" si="15"/>
        <v>0</v>
      </c>
      <c r="I124" s="42">
        <f t="shared" ca="1" si="16"/>
        <v>0</v>
      </c>
      <c r="J124" s="42">
        <f t="shared" ca="1" si="17"/>
        <v>0</v>
      </c>
      <c r="K124" s="43">
        <f t="shared" ca="1" si="18"/>
        <v>0</v>
      </c>
      <c r="L124" s="46"/>
      <c r="Q124" s="36"/>
      <c r="R124" s="45"/>
      <c r="S124" s="45"/>
      <c r="T124" s="45"/>
    </row>
    <row r="125" spans="1:20" s="47" customFormat="1">
      <c r="A125" s="30">
        <v>110</v>
      </c>
      <c r="B125" s="100" t="str">
        <f t="shared" ca="1" si="11"/>
        <v/>
      </c>
      <c r="C125" s="109" t="str">
        <f t="shared" ca="1" si="12"/>
        <v/>
      </c>
      <c r="D125" s="101" t="str">
        <f ca="1">IF(ISERROR(OFFSET('HARGA SATUAN'!$D$6,MATCH(C125,'HARGA SATUAN'!$C$7:$C$1492,0),0)),"",OFFSET('HARGA SATUAN'!$D$6,MATCH(C125,'HARGA SATUAN'!$C$7:$C$1492,0),0))</f>
        <v/>
      </c>
      <c r="E125" s="101">
        <f ca="1">IF(B125="+","Unit",IF(ISERROR(OFFSET('HARGA SATUAN'!$E$6,MATCH(C125,'HARGA SATUAN'!$C$7:$C$1492,0),0)),"",OFFSET('HARGA SATUAN'!$E$6,MATCH(C125,'HARGA SATUAN'!$C$7:$C$1492,0),0)))</f>
        <v>0</v>
      </c>
      <c r="F125" s="101" t="str">
        <f t="shared" ca="1" si="13"/>
        <v/>
      </c>
      <c r="G125" s="41">
        <f ca="1">IF(ISERROR(OFFSET('HARGA SATUAN'!$I$6,MATCH(C125,'HARGA SATUAN'!$C$7:$C$1492,0),0)),"",OFFSET('HARGA SATUAN'!$I$6,MATCH(C125,'HARGA SATUAN'!$C$7:$C$1492,0),0))</f>
        <v>0</v>
      </c>
      <c r="H125" s="42">
        <f t="shared" ca="1" si="15"/>
        <v>0</v>
      </c>
      <c r="I125" s="42">
        <f t="shared" ca="1" si="16"/>
        <v>0</v>
      </c>
      <c r="J125" s="42">
        <f t="shared" ca="1" si="17"/>
        <v>0</v>
      </c>
      <c r="K125" s="43">
        <f t="shared" ca="1" si="18"/>
        <v>0</v>
      </c>
      <c r="L125" s="46"/>
      <c r="Q125" s="36"/>
      <c r="R125" s="45"/>
      <c r="S125" s="45"/>
      <c r="T125" s="45"/>
    </row>
    <row r="126" spans="1:20" s="47" customFormat="1">
      <c r="A126" s="30">
        <v>111</v>
      </c>
      <c r="B126" s="100" t="str">
        <f t="shared" ca="1" si="11"/>
        <v/>
      </c>
      <c r="C126" s="109" t="str">
        <f t="shared" ca="1" si="12"/>
        <v/>
      </c>
      <c r="D126" s="101" t="str">
        <f ca="1">IF(ISERROR(OFFSET('HARGA SATUAN'!$D$6,MATCH(C126,'HARGA SATUAN'!$C$7:$C$1492,0),0)),"",OFFSET('HARGA SATUAN'!$D$6,MATCH(C126,'HARGA SATUAN'!$C$7:$C$1492,0),0))</f>
        <v/>
      </c>
      <c r="E126" s="101">
        <f ca="1">IF(B126="+","Unit",IF(ISERROR(OFFSET('HARGA SATUAN'!$E$6,MATCH(C126,'HARGA SATUAN'!$C$7:$C$1492,0),0)),"",OFFSET('HARGA SATUAN'!$E$6,MATCH(C126,'HARGA SATUAN'!$C$7:$C$1492,0),0)))</f>
        <v>0</v>
      </c>
      <c r="F126" s="101" t="str">
        <f t="shared" ca="1" si="13"/>
        <v/>
      </c>
      <c r="G126" s="41">
        <f ca="1">IF(ISERROR(OFFSET('HARGA SATUAN'!$I$6,MATCH(C126,'HARGA SATUAN'!$C$7:$C$1492,0),0)),"",OFFSET('HARGA SATUAN'!$I$6,MATCH(C126,'HARGA SATUAN'!$C$7:$C$1492,0),0))</f>
        <v>0</v>
      </c>
      <c r="H126" s="42">
        <f t="shared" ca="1" si="15"/>
        <v>0</v>
      </c>
      <c r="I126" s="42">
        <f t="shared" ca="1" si="16"/>
        <v>0</v>
      </c>
      <c r="J126" s="42">
        <f t="shared" ca="1" si="17"/>
        <v>0</v>
      </c>
      <c r="K126" s="43">
        <f t="shared" ca="1" si="18"/>
        <v>0</v>
      </c>
      <c r="L126" s="46"/>
      <c r="Q126" s="36"/>
      <c r="R126" s="45"/>
      <c r="S126" s="45"/>
      <c r="T126" s="45"/>
    </row>
    <row r="127" spans="1:20" s="47" customFormat="1">
      <c r="A127" s="30">
        <v>112</v>
      </c>
      <c r="B127" s="100" t="str">
        <f t="shared" ca="1" si="11"/>
        <v/>
      </c>
      <c r="C127" s="109" t="str">
        <f t="shared" ca="1" si="12"/>
        <v/>
      </c>
      <c r="D127" s="101" t="str">
        <f ca="1">IF(ISERROR(OFFSET('HARGA SATUAN'!$D$6,MATCH(C127,'HARGA SATUAN'!$C$7:$C$1492,0),0)),"",OFFSET('HARGA SATUAN'!$D$6,MATCH(C127,'HARGA SATUAN'!$C$7:$C$1492,0),0))</f>
        <v/>
      </c>
      <c r="E127" s="101">
        <f ca="1">IF(B127="+","Unit",IF(ISERROR(OFFSET('HARGA SATUAN'!$E$6,MATCH(C127,'HARGA SATUAN'!$C$7:$C$1492,0),0)),"",OFFSET('HARGA SATUAN'!$E$6,MATCH(C127,'HARGA SATUAN'!$C$7:$C$1492,0),0)))</f>
        <v>0</v>
      </c>
      <c r="F127" s="101" t="str">
        <f t="shared" ca="1" si="13"/>
        <v/>
      </c>
      <c r="G127" s="41">
        <f ca="1">IF(ISERROR(OFFSET('HARGA SATUAN'!$I$6,MATCH(C127,'HARGA SATUAN'!$C$7:$C$1492,0),0)),"",OFFSET('HARGA SATUAN'!$I$6,MATCH(C127,'HARGA SATUAN'!$C$7:$C$1492,0),0))</f>
        <v>0</v>
      </c>
      <c r="H127" s="42">
        <f t="shared" ca="1" si="15"/>
        <v>0</v>
      </c>
      <c r="I127" s="42">
        <f t="shared" ca="1" si="16"/>
        <v>0</v>
      </c>
      <c r="J127" s="42">
        <f t="shared" ca="1" si="17"/>
        <v>0</v>
      </c>
      <c r="K127" s="43">
        <f t="shared" ca="1" si="18"/>
        <v>0</v>
      </c>
      <c r="L127" s="46"/>
      <c r="Q127" s="36"/>
      <c r="R127" s="45"/>
      <c r="S127" s="45"/>
      <c r="T127" s="45"/>
    </row>
    <row r="128" spans="1:20" s="47" customFormat="1">
      <c r="A128" s="30">
        <v>113</v>
      </c>
      <c r="B128" s="100" t="str">
        <f t="shared" ca="1" si="11"/>
        <v/>
      </c>
      <c r="C128" s="109" t="str">
        <f t="shared" ca="1" si="12"/>
        <v/>
      </c>
      <c r="D128" s="101" t="str">
        <f ca="1">IF(ISERROR(OFFSET('HARGA SATUAN'!$D$6,MATCH(C128,'HARGA SATUAN'!$C$7:$C$1492,0),0)),"",OFFSET('HARGA SATUAN'!$D$6,MATCH(C128,'HARGA SATUAN'!$C$7:$C$1492,0),0))</f>
        <v/>
      </c>
      <c r="E128" s="101">
        <f ca="1">IF(B128="+","Unit",IF(ISERROR(OFFSET('HARGA SATUAN'!$E$6,MATCH(C128,'HARGA SATUAN'!$C$7:$C$1492,0),0)),"",OFFSET('HARGA SATUAN'!$E$6,MATCH(C128,'HARGA SATUAN'!$C$7:$C$1492,0),0)))</f>
        <v>0</v>
      </c>
      <c r="F128" s="101" t="str">
        <f t="shared" ca="1" si="13"/>
        <v/>
      </c>
      <c r="G128" s="41">
        <f ca="1">IF(ISERROR(OFFSET('HARGA SATUAN'!$I$6,MATCH(C128,'HARGA SATUAN'!$C$7:$C$1492,0),0)),"",OFFSET('HARGA SATUAN'!$I$6,MATCH(C128,'HARGA SATUAN'!$C$7:$C$1492,0),0))</f>
        <v>0</v>
      </c>
      <c r="H128" s="42">
        <f t="shared" ca="1" si="15"/>
        <v>0</v>
      </c>
      <c r="I128" s="42">
        <f t="shared" ca="1" si="16"/>
        <v>0</v>
      </c>
      <c r="J128" s="42">
        <f t="shared" ca="1" si="17"/>
        <v>0</v>
      </c>
      <c r="K128" s="43">
        <f t="shared" ca="1" si="18"/>
        <v>0</v>
      </c>
      <c r="L128" s="46"/>
      <c r="Q128" s="36"/>
      <c r="R128" s="45"/>
      <c r="S128" s="45"/>
      <c r="T128" s="45"/>
    </row>
    <row r="129" spans="1:20" s="47" customFormat="1">
      <c r="A129" s="30">
        <v>114</v>
      </c>
      <c r="B129" s="100" t="str">
        <f t="shared" ca="1" si="11"/>
        <v/>
      </c>
      <c r="C129" s="109" t="str">
        <f t="shared" ca="1" si="12"/>
        <v/>
      </c>
      <c r="D129" s="101" t="str">
        <f ca="1">IF(ISERROR(OFFSET('HARGA SATUAN'!$D$6,MATCH(C129,'HARGA SATUAN'!$C$7:$C$1492,0),0)),"",OFFSET('HARGA SATUAN'!$D$6,MATCH(C129,'HARGA SATUAN'!$C$7:$C$1492,0),0))</f>
        <v/>
      </c>
      <c r="E129" s="101">
        <f ca="1">IF(B129="+","Unit",IF(ISERROR(OFFSET('HARGA SATUAN'!$E$6,MATCH(C129,'HARGA SATUAN'!$C$7:$C$1492,0),0)),"",OFFSET('HARGA SATUAN'!$E$6,MATCH(C129,'HARGA SATUAN'!$C$7:$C$1492,0),0)))</f>
        <v>0</v>
      </c>
      <c r="F129" s="101" t="str">
        <f t="shared" ca="1" si="13"/>
        <v/>
      </c>
      <c r="G129" s="41">
        <f ca="1">IF(ISERROR(OFFSET('HARGA SATUAN'!$I$6,MATCH(C129,'HARGA SATUAN'!$C$7:$C$1492,0),0)),"",OFFSET('HARGA SATUAN'!$I$6,MATCH(C129,'HARGA SATUAN'!$C$7:$C$1492,0),0))</f>
        <v>0</v>
      </c>
      <c r="H129" s="42">
        <f t="shared" ca="1" si="15"/>
        <v>0</v>
      </c>
      <c r="I129" s="42">
        <f t="shared" ca="1" si="16"/>
        <v>0</v>
      </c>
      <c r="J129" s="42">
        <f t="shared" ca="1" si="17"/>
        <v>0</v>
      </c>
      <c r="K129" s="43">
        <f t="shared" ca="1" si="18"/>
        <v>0</v>
      </c>
      <c r="L129" s="46"/>
      <c r="Q129" s="36"/>
      <c r="R129" s="45"/>
      <c r="S129" s="45"/>
      <c r="T129" s="45"/>
    </row>
    <row r="130" spans="1:20" s="47" customFormat="1">
      <c r="A130" s="30">
        <v>115</v>
      </c>
      <c r="B130" s="100" t="str">
        <f t="shared" ca="1" si="11"/>
        <v/>
      </c>
      <c r="C130" s="109" t="str">
        <f t="shared" ca="1" si="12"/>
        <v/>
      </c>
      <c r="D130" s="101" t="str">
        <f ca="1">IF(ISERROR(OFFSET('HARGA SATUAN'!$D$6,MATCH(C130,'HARGA SATUAN'!$C$7:$C$1492,0),0)),"",OFFSET('HARGA SATUAN'!$D$6,MATCH(C130,'HARGA SATUAN'!$C$7:$C$1492,0),0))</f>
        <v/>
      </c>
      <c r="E130" s="101">
        <f ca="1">IF(B130="+","Unit",IF(ISERROR(OFFSET('HARGA SATUAN'!$E$6,MATCH(C130,'HARGA SATUAN'!$C$7:$C$1492,0),0)),"",OFFSET('HARGA SATUAN'!$E$6,MATCH(C130,'HARGA SATUAN'!$C$7:$C$1492,0),0)))</f>
        <v>0</v>
      </c>
      <c r="F130" s="101" t="str">
        <f t="shared" ca="1" si="13"/>
        <v/>
      </c>
      <c r="G130" s="41">
        <f ca="1">IF(ISERROR(OFFSET('HARGA SATUAN'!$I$6,MATCH(C130,'HARGA SATUAN'!$C$7:$C$1492,0),0)),"",OFFSET('HARGA SATUAN'!$I$6,MATCH(C130,'HARGA SATUAN'!$C$7:$C$1492,0),0))</f>
        <v>0</v>
      </c>
      <c r="H130" s="42">
        <f t="shared" ca="1" si="15"/>
        <v>0</v>
      </c>
      <c r="I130" s="42">
        <f t="shared" ca="1" si="16"/>
        <v>0</v>
      </c>
      <c r="J130" s="42">
        <f t="shared" ca="1" si="17"/>
        <v>0</v>
      </c>
      <c r="K130" s="43">
        <f t="shared" ca="1" si="18"/>
        <v>0</v>
      </c>
      <c r="L130" s="46"/>
      <c r="Q130" s="36"/>
      <c r="R130" s="45"/>
      <c r="S130" s="45"/>
      <c r="T130" s="45"/>
    </row>
    <row r="131" spans="1:20" s="47" customFormat="1">
      <c r="A131" s="30">
        <v>116</v>
      </c>
      <c r="B131" s="100" t="str">
        <f t="shared" ca="1" si="11"/>
        <v/>
      </c>
      <c r="C131" s="109" t="str">
        <f t="shared" ca="1" si="12"/>
        <v/>
      </c>
      <c r="D131" s="101" t="str">
        <f ca="1">IF(ISERROR(OFFSET('HARGA SATUAN'!$D$6,MATCH(C131,'HARGA SATUAN'!$C$7:$C$1492,0),0)),"",OFFSET('HARGA SATUAN'!$D$6,MATCH(C131,'HARGA SATUAN'!$C$7:$C$1492,0),0))</f>
        <v/>
      </c>
      <c r="E131" s="101">
        <f ca="1">IF(B131="+","Unit",IF(ISERROR(OFFSET('HARGA SATUAN'!$E$6,MATCH(C131,'HARGA SATUAN'!$C$7:$C$1492,0),0)),"",OFFSET('HARGA SATUAN'!$E$6,MATCH(C131,'HARGA SATUAN'!$C$7:$C$1492,0),0)))</f>
        <v>0</v>
      </c>
      <c r="F131" s="101" t="str">
        <f t="shared" ca="1" si="13"/>
        <v/>
      </c>
      <c r="G131" s="41">
        <f ca="1">IF(ISERROR(OFFSET('HARGA SATUAN'!$I$6,MATCH(C131,'HARGA SATUAN'!$C$7:$C$1492,0),0)),"",OFFSET('HARGA SATUAN'!$I$6,MATCH(C131,'HARGA SATUAN'!$C$7:$C$1492,0),0))</f>
        <v>0</v>
      </c>
      <c r="H131" s="42">
        <f t="shared" ca="1" si="15"/>
        <v>0</v>
      </c>
      <c r="I131" s="42">
        <f t="shared" ca="1" si="16"/>
        <v>0</v>
      </c>
      <c r="J131" s="42">
        <f t="shared" ca="1" si="17"/>
        <v>0</v>
      </c>
      <c r="K131" s="43">
        <f t="shared" ca="1" si="18"/>
        <v>0</v>
      </c>
      <c r="L131" s="46"/>
      <c r="Q131" s="36"/>
      <c r="R131" s="45"/>
      <c r="S131" s="45"/>
      <c r="T131" s="45"/>
    </row>
    <row r="132" spans="1:20" s="47" customFormat="1">
      <c r="A132" s="30">
        <v>117</v>
      </c>
      <c r="B132" s="100" t="str">
        <f t="shared" ca="1" si="11"/>
        <v/>
      </c>
      <c r="C132" s="109" t="str">
        <f t="shared" ca="1" si="12"/>
        <v/>
      </c>
      <c r="D132" s="101" t="str">
        <f ca="1">IF(ISERROR(OFFSET('HARGA SATUAN'!$D$6,MATCH(C132,'HARGA SATUAN'!$C$7:$C$1492,0),0)),"",OFFSET('HARGA SATUAN'!$D$6,MATCH(C132,'HARGA SATUAN'!$C$7:$C$1492,0),0))</f>
        <v/>
      </c>
      <c r="E132" s="101">
        <f ca="1">IF(B132="+","Unit",IF(ISERROR(OFFSET('HARGA SATUAN'!$E$6,MATCH(C132,'HARGA SATUAN'!$C$7:$C$1492,0),0)),"",OFFSET('HARGA SATUAN'!$E$6,MATCH(C132,'HARGA SATUAN'!$C$7:$C$1492,0),0)))</f>
        <v>0</v>
      </c>
      <c r="F132" s="101" t="str">
        <f t="shared" ca="1" si="13"/>
        <v/>
      </c>
      <c r="G132" s="41">
        <f ca="1">IF(ISERROR(OFFSET('HARGA SATUAN'!$I$6,MATCH(C132,'HARGA SATUAN'!$C$7:$C$1492,0),0)),"",OFFSET('HARGA SATUAN'!$I$6,MATCH(C132,'HARGA SATUAN'!$C$7:$C$1492,0),0))</f>
        <v>0</v>
      </c>
      <c r="H132" s="42">
        <f t="shared" ca="1" si="15"/>
        <v>0</v>
      </c>
      <c r="I132" s="42">
        <f t="shared" ca="1" si="16"/>
        <v>0</v>
      </c>
      <c r="J132" s="42">
        <f t="shared" ca="1" si="17"/>
        <v>0</v>
      </c>
      <c r="K132" s="43">
        <f t="shared" ca="1" si="18"/>
        <v>0</v>
      </c>
      <c r="L132" s="46"/>
      <c r="Q132" s="36"/>
      <c r="R132" s="45"/>
      <c r="S132" s="45"/>
      <c r="T132" s="45"/>
    </row>
    <row r="133" spans="1:20" s="47" customFormat="1">
      <c r="A133" s="30">
        <v>118</v>
      </c>
      <c r="B133" s="100" t="str">
        <f t="shared" ca="1" si="11"/>
        <v/>
      </c>
      <c r="C133" s="109" t="str">
        <f t="shared" ca="1" si="12"/>
        <v/>
      </c>
      <c r="D133" s="101" t="str">
        <f ca="1">IF(ISERROR(OFFSET('HARGA SATUAN'!$D$6,MATCH(C133,'HARGA SATUAN'!$C$7:$C$1492,0),0)),"",OFFSET('HARGA SATUAN'!$D$6,MATCH(C133,'HARGA SATUAN'!$C$7:$C$1492,0),0))</f>
        <v/>
      </c>
      <c r="E133" s="101">
        <f ca="1">IF(B133="+","Unit",IF(ISERROR(OFFSET('HARGA SATUAN'!$E$6,MATCH(C133,'HARGA SATUAN'!$C$7:$C$1492,0),0)),"",OFFSET('HARGA SATUAN'!$E$6,MATCH(C133,'HARGA SATUAN'!$C$7:$C$1492,0),0)))</f>
        <v>0</v>
      </c>
      <c r="F133" s="101" t="str">
        <f t="shared" ca="1" si="13"/>
        <v/>
      </c>
      <c r="G133" s="41">
        <f ca="1">IF(ISERROR(OFFSET('HARGA SATUAN'!$I$6,MATCH(C133,'HARGA SATUAN'!$C$7:$C$1492,0),0)),"",OFFSET('HARGA SATUAN'!$I$6,MATCH(C133,'HARGA SATUAN'!$C$7:$C$1492,0),0))</f>
        <v>0</v>
      </c>
      <c r="H133" s="42">
        <f t="shared" ca="1" si="15"/>
        <v>0</v>
      </c>
      <c r="I133" s="42">
        <f t="shared" ca="1" si="16"/>
        <v>0</v>
      </c>
      <c r="J133" s="42">
        <f t="shared" ca="1" si="17"/>
        <v>0</v>
      </c>
      <c r="K133" s="43">
        <f t="shared" ca="1" si="18"/>
        <v>0</v>
      </c>
      <c r="L133" s="46"/>
      <c r="Q133" s="36"/>
      <c r="R133" s="45"/>
      <c r="S133" s="45"/>
      <c r="T133" s="45"/>
    </row>
    <row r="134" spans="1:20" s="47" customFormat="1">
      <c r="A134" s="30">
        <v>119</v>
      </c>
      <c r="B134" s="100" t="str">
        <f t="shared" ca="1" si="11"/>
        <v/>
      </c>
      <c r="C134" s="109" t="str">
        <f t="shared" ca="1" si="12"/>
        <v/>
      </c>
      <c r="D134" s="101" t="str">
        <f ca="1">IF(ISERROR(OFFSET('HARGA SATUAN'!$D$6,MATCH(C134,'HARGA SATUAN'!$C$7:$C$1492,0),0)),"",OFFSET('HARGA SATUAN'!$D$6,MATCH(C134,'HARGA SATUAN'!$C$7:$C$1492,0),0))</f>
        <v/>
      </c>
      <c r="E134" s="101">
        <f ca="1">IF(B134="+","Unit",IF(ISERROR(OFFSET('HARGA SATUAN'!$E$6,MATCH(C134,'HARGA SATUAN'!$C$7:$C$1492,0),0)),"",OFFSET('HARGA SATUAN'!$E$6,MATCH(C134,'HARGA SATUAN'!$C$7:$C$1492,0),0)))</f>
        <v>0</v>
      </c>
      <c r="F134" s="101" t="str">
        <f t="shared" ca="1" si="13"/>
        <v/>
      </c>
      <c r="G134" s="41">
        <f ca="1">IF(ISERROR(OFFSET('HARGA SATUAN'!$I$6,MATCH(C134,'HARGA SATUAN'!$C$7:$C$1492,0),0)),"",OFFSET('HARGA SATUAN'!$I$6,MATCH(C134,'HARGA SATUAN'!$C$7:$C$1492,0),0))</f>
        <v>0</v>
      </c>
      <c r="H134" s="42">
        <f t="shared" ca="1" si="15"/>
        <v>0</v>
      </c>
      <c r="I134" s="42">
        <f t="shared" ca="1" si="16"/>
        <v>0</v>
      </c>
      <c r="J134" s="42">
        <f t="shared" ca="1" si="17"/>
        <v>0</v>
      </c>
      <c r="K134" s="43">
        <f t="shared" ca="1" si="18"/>
        <v>0</v>
      </c>
      <c r="L134" s="46"/>
      <c r="Q134" s="36"/>
      <c r="R134" s="45"/>
      <c r="S134" s="45"/>
      <c r="T134" s="45"/>
    </row>
    <row r="135" spans="1:20" s="47" customFormat="1">
      <c r="A135" s="30">
        <v>120</v>
      </c>
      <c r="B135" s="100" t="str">
        <f t="shared" ca="1" si="11"/>
        <v/>
      </c>
      <c r="C135" s="109" t="str">
        <f t="shared" ca="1" si="12"/>
        <v/>
      </c>
      <c r="D135" s="101" t="str">
        <f ca="1">IF(ISERROR(OFFSET('HARGA SATUAN'!$D$6,MATCH(C135,'HARGA SATUAN'!$C$7:$C$1492,0),0)),"",OFFSET('HARGA SATUAN'!$D$6,MATCH(C135,'HARGA SATUAN'!$C$7:$C$1492,0),0))</f>
        <v/>
      </c>
      <c r="E135" s="101">
        <f ca="1">IF(B135="+","Unit",IF(ISERROR(OFFSET('HARGA SATUAN'!$E$6,MATCH(C135,'HARGA SATUAN'!$C$7:$C$1492,0),0)),"",OFFSET('HARGA SATUAN'!$E$6,MATCH(C135,'HARGA SATUAN'!$C$7:$C$1492,0),0)))</f>
        <v>0</v>
      </c>
      <c r="F135" s="101" t="str">
        <f t="shared" ca="1" si="13"/>
        <v/>
      </c>
      <c r="G135" s="41">
        <f ca="1">IF(ISERROR(OFFSET('HARGA SATUAN'!$I$6,MATCH(C135,'HARGA SATUAN'!$C$7:$C$1492,0),0)),"",OFFSET('HARGA SATUAN'!$I$6,MATCH(C135,'HARGA SATUAN'!$C$7:$C$1492,0),0))</f>
        <v>0</v>
      </c>
      <c r="H135" s="42">
        <f t="shared" ca="1" si="15"/>
        <v>0</v>
      </c>
      <c r="I135" s="42">
        <f t="shared" ca="1" si="16"/>
        <v>0</v>
      </c>
      <c r="J135" s="42">
        <f t="shared" ca="1" si="17"/>
        <v>0</v>
      </c>
      <c r="K135" s="43">
        <f t="shared" ca="1" si="18"/>
        <v>0</v>
      </c>
      <c r="L135" s="46"/>
      <c r="Q135" s="36"/>
      <c r="R135" s="45"/>
      <c r="S135" s="45"/>
      <c r="T135" s="45"/>
    </row>
    <row r="136" spans="1:20" s="47" customFormat="1">
      <c r="A136" s="30">
        <v>121</v>
      </c>
      <c r="B136" s="100" t="str">
        <f t="shared" ca="1" si="11"/>
        <v/>
      </c>
      <c r="C136" s="109" t="str">
        <f t="shared" ca="1" si="12"/>
        <v/>
      </c>
      <c r="D136" s="101" t="str">
        <f ca="1">IF(ISERROR(OFFSET('HARGA SATUAN'!$D$6,MATCH(C136,'HARGA SATUAN'!$C$7:$C$1492,0),0)),"",OFFSET('HARGA SATUAN'!$D$6,MATCH(C136,'HARGA SATUAN'!$C$7:$C$1492,0),0))</f>
        <v/>
      </c>
      <c r="E136" s="101">
        <f ca="1">IF(B136="+","Unit",IF(ISERROR(OFFSET('HARGA SATUAN'!$E$6,MATCH(C136,'HARGA SATUAN'!$C$7:$C$1492,0),0)),"",OFFSET('HARGA SATUAN'!$E$6,MATCH(C136,'HARGA SATUAN'!$C$7:$C$1492,0),0)))</f>
        <v>0</v>
      </c>
      <c r="F136" s="101" t="str">
        <f t="shared" ca="1" si="13"/>
        <v/>
      </c>
      <c r="G136" s="41">
        <f ca="1">IF(ISERROR(OFFSET('HARGA SATUAN'!$I$6,MATCH(C136,'HARGA SATUAN'!$C$7:$C$1492,0),0)),"",OFFSET('HARGA SATUAN'!$I$6,MATCH(C136,'HARGA SATUAN'!$C$7:$C$1492,0),0))</f>
        <v>0</v>
      </c>
      <c r="H136" s="42">
        <f t="shared" ca="1" si="15"/>
        <v>0</v>
      </c>
      <c r="I136" s="42">
        <f t="shared" ca="1" si="16"/>
        <v>0</v>
      </c>
      <c r="J136" s="42">
        <f t="shared" ca="1" si="17"/>
        <v>0</v>
      </c>
      <c r="K136" s="43">
        <f t="shared" ca="1" si="18"/>
        <v>0</v>
      </c>
      <c r="L136" s="46"/>
      <c r="Q136" s="36"/>
      <c r="R136" s="45"/>
      <c r="S136" s="45"/>
      <c r="T136" s="45"/>
    </row>
    <row r="137" spans="1:20" s="47" customFormat="1">
      <c r="A137" s="30">
        <v>122</v>
      </c>
      <c r="B137" s="100" t="str">
        <f t="shared" ca="1" si="11"/>
        <v/>
      </c>
      <c r="C137" s="109" t="str">
        <f t="shared" ca="1" si="12"/>
        <v/>
      </c>
      <c r="D137" s="101" t="str">
        <f ca="1">IF(ISERROR(OFFSET('HARGA SATUAN'!$D$6,MATCH(C137,'HARGA SATUAN'!$C$7:$C$1492,0),0)),"",OFFSET('HARGA SATUAN'!$D$6,MATCH(C137,'HARGA SATUAN'!$C$7:$C$1492,0),0))</f>
        <v/>
      </c>
      <c r="E137" s="101">
        <f ca="1">IF(B137="+","Unit",IF(ISERROR(OFFSET('HARGA SATUAN'!$E$6,MATCH(C137,'HARGA SATUAN'!$C$7:$C$1492,0),0)),"",OFFSET('HARGA SATUAN'!$E$6,MATCH(C137,'HARGA SATUAN'!$C$7:$C$1492,0),0)))</f>
        <v>0</v>
      </c>
      <c r="F137" s="101" t="str">
        <f t="shared" ca="1" si="13"/>
        <v/>
      </c>
      <c r="G137" s="41">
        <f ca="1">IF(ISERROR(OFFSET('HARGA SATUAN'!$I$6,MATCH(C137,'HARGA SATUAN'!$C$7:$C$1492,0),0)),"",OFFSET('HARGA SATUAN'!$I$6,MATCH(C137,'HARGA SATUAN'!$C$7:$C$1492,0),0))</f>
        <v>0</v>
      </c>
      <c r="H137" s="42">
        <f t="shared" ca="1" si="15"/>
        <v>0</v>
      </c>
      <c r="I137" s="42">
        <f t="shared" ca="1" si="16"/>
        <v>0</v>
      </c>
      <c r="J137" s="42">
        <f t="shared" ca="1" si="17"/>
        <v>0</v>
      </c>
      <c r="K137" s="43">
        <f t="shared" ca="1" si="18"/>
        <v>0</v>
      </c>
      <c r="L137" s="46"/>
      <c r="Q137" s="36"/>
      <c r="R137" s="45"/>
      <c r="S137" s="45"/>
      <c r="T137" s="45"/>
    </row>
    <row r="138" spans="1:20" s="47" customFormat="1">
      <c r="A138" s="30">
        <v>123</v>
      </c>
      <c r="B138" s="100" t="str">
        <f t="shared" ca="1" si="11"/>
        <v/>
      </c>
      <c r="C138" s="109" t="str">
        <f t="shared" ca="1" si="12"/>
        <v/>
      </c>
      <c r="D138" s="101" t="str">
        <f ca="1">IF(ISERROR(OFFSET('HARGA SATUAN'!$D$6,MATCH(C138,'HARGA SATUAN'!$C$7:$C$1492,0),0)),"",OFFSET('HARGA SATUAN'!$D$6,MATCH(C138,'HARGA SATUAN'!$C$7:$C$1492,0),0))</f>
        <v/>
      </c>
      <c r="E138" s="101">
        <f ca="1">IF(B138="+","Unit",IF(ISERROR(OFFSET('HARGA SATUAN'!$E$6,MATCH(C138,'HARGA SATUAN'!$C$7:$C$1492,0),0)),"",OFFSET('HARGA SATUAN'!$E$6,MATCH(C138,'HARGA SATUAN'!$C$7:$C$1492,0),0)))</f>
        <v>0</v>
      </c>
      <c r="F138" s="101" t="str">
        <f t="shared" ca="1" si="13"/>
        <v/>
      </c>
      <c r="G138" s="41">
        <f ca="1">IF(ISERROR(OFFSET('HARGA SATUAN'!$I$6,MATCH(C138,'HARGA SATUAN'!$C$7:$C$1492,0),0)),"",OFFSET('HARGA SATUAN'!$I$6,MATCH(C138,'HARGA SATUAN'!$C$7:$C$1492,0),0))</f>
        <v>0</v>
      </c>
      <c r="H138" s="42">
        <f t="shared" ca="1" si="15"/>
        <v>0</v>
      </c>
      <c r="I138" s="42">
        <f t="shared" ca="1" si="16"/>
        <v>0</v>
      </c>
      <c r="J138" s="42">
        <f t="shared" ca="1" si="17"/>
        <v>0</v>
      </c>
      <c r="K138" s="43">
        <f t="shared" ca="1" si="18"/>
        <v>0</v>
      </c>
      <c r="L138" s="46"/>
      <c r="Q138" s="36"/>
      <c r="R138" s="45"/>
      <c r="S138" s="45"/>
      <c r="T138" s="45"/>
    </row>
    <row r="139" spans="1:20" s="47" customFormat="1">
      <c r="A139" s="30">
        <v>124</v>
      </c>
      <c r="B139" s="100" t="str">
        <f t="shared" ca="1" si="11"/>
        <v/>
      </c>
      <c r="C139" s="109" t="str">
        <f t="shared" ca="1" si="12"/>
        <v/>
      </c>
      <c r="D139" s="101" t="str">
        <f ca="1">IF(ISERROR(OFFSET('HARGA SATUAN'!$D$6,MATCH(C139,'HARGA SATUAN'!$C$7:$C$1492,0),0)),"",OFFSET('HARGA SATUAN'!$D$6,MATCH(C139,'HARGA SATUAN'!$C$7:$C$1492,0),0))</f>
        <v/>
      </c>
      <c r="E139" s="101">
        <f ca="1">IF(B139="+","Unit",IF(ISERROR(OFFSET('HARGA SATUAN'!$E$6,MATCH(C139,'HARGA SATUAN'!$C$7:$C$1492,0),0)),"",OFFSET('HARGA SATUAN'!$E$6,MATCH(C139,'HARGA SATUAN'!$C$7:$C$1492,0),0)))</f>
        <v>0</v>
      </c>
      <c r="F139" s="101" t="str">
        <f t="shared" ca="1" si="13"/>
        <v/>
      </c>
      <c r="G139" s="41">
        <f ca="1">IF(ISERROR(OFFSET('HARGA SATUAN'!$I$6,MATCH(C139,'HARGA SATUAN'!$C$7:$C$1492,0),0)),"",OFFSET('HARGA SATUAN'!$I$6,MATCH(C139,'HARGA SATUAN'!$C$7:$C$1492,0),0))</f>
        <v>0</v>
      </c>
      <c r="H139" s="42">
        <f t="shared" ca="1" si="15"/>
        <v>0</v>
      </c>
      <c r="I139" s="42">
        <f t="shared" ca="1" si="16"/>
        <v>0</v>
      </c>
      <c r="J139" s="42">
        <f t="shared" ca="1" si="17"/>
        <v>0</v>
      </c>
      <c r="K139" s="43">
        <f t="shared" ca="1" si="18"/>
        <v>0</v>
      </c>
      <c r="L139" s="46"/>
      <c r="Q139" s="36"/>
      <c r="R139" s="45"/>
      <c r="S139" s="45"/>
      <c r="T139" s="45"/>
    </row>
    <row r="140" spans="1:20" s="47" customFormat="1">
      <c r="A140" s="30">
        <v>125</v>
      </c>
      <c r="B140" s="100" t="str">
        <f t="shared" ca="1" si="11"/>
        <v/>
      </c>
      <c r="C140" s="109" t="str">
        <f t="shared" ca="1" si="12"/>
        <v/>
      </c>
      <c r="D140" s="101" t="str">
        <f ca="1">IF(ISERROR(OFFSET('HARGA SATUAN'!$D$6,MATCH(C140,'HARGA SATUAN'!$C$7:$C$1492,0),0)),"",OFFSET('HARGA SATUAN'!$D$6,MATCH(C140,'HARGA SATUAN'!$C$7:$C$1492,0),0))</f>
        <v/>
      </c>
      <c r="E140" s="101">
        <f ca="1">IF(B140="+","Unit",IF(ISERROR(OFFSET('HARGA SATUAN'!$E$6,MATCH(C140,'HARGA SATUAN'!$C$7:$C$1492,0),0)),"",OFFSET('HARGA SATUAN'!$E$6,MATCH(C140,'HARGA SATUAN'!$C$7:$C$1492,0),0)))</f>
        <v>0</v>
      </c>
      <c r="F140" s="101" t="str">
        <f t="shared" ca="1" si="13"/>
        <v/>
      </c>
      <c r="G140" s="41">
        <f ca="1">IF(ISERROR(OFFSET('HARGA SATUAN'!$I$6,MATCH(C140,'HARGA SATUAN'!$C$7:$C$1492,0),0)),"",OFFSET('HARGA SATUAN'!$I$6,MATCH(C140,'HARGA SATUAN'!$C$7:$C$1492,0),0))</f>
        <v>0</v>
      </c>
      <c r="H140" s="42">
        <f t="shared" ca="1" si="15"/>
        <v>0</v>
      </c>
      <c r="I140" s="42">
        <f t="shared" ca="1" si="16"/>
        <v>0</v>
      </c>
      <c r="J140" s="42">
        <f t="shared" ca="1" si="17"/>
        <v>0</v>
      </c>
      <c r="K140" s="43">
        <f t="shared" ca="1" si="18"/>
        <v>0</v>
      </c>
      <c r="L140" s="46"/>
      <c r="Q140" s="36"/>
      <c r="R140" s="45"/>
      <c r="S140" s="45"/>
      <c r="T140" s="45"/>
    </row>
    <row r="141" spans="1:20" s="47" customFormat="1">
      <c r="A141" s="30">
        <v>126</v>
      </c>
      <c r="B141" s="100" t="str">
        <f t="shared" ca="1" si="11"/>
        <v/>
      </c>
      <c r="C141" s="109" t="str">
        <f t="shared" ca="1" si="12"/>
        <v/>
      </c>
      <c r="D141" s="101" t="str">
        <f ca="1">IF(ISERROR(OFFSET('HARGA SATUAN'!$D$6,MATCH(C141,'HARGA SATUAN'!$C$7:$C$1492,0),0)),"",OFFSET('HARGA SATUAN'!$D$6,MATCH(C141,'HARGA SATUAN'!$C$7:$C$1492,0),0))</f>
        <v/>
      </c>
      <c r="E141" s="101">
        <f ca="1">IF(B141="+","Unit",IF(ISERROR(OFFSET('HARGA SATUAN'!$E$6,MATCH(C141,'HARGA SATUAN'!$C$7:$C$1492,0),0)),"",OFFSET('HARGA SATUAN'!$E$6,MATCH(C141,'HARGA SATUAN'!$C$7:$C$1492,0),0)))</f>
        <v>0</v>
      </c>
      <c r="F141" s="101" t="str">
        <f t="shared" ca="1" si="13"/>
        <v/>
      </c>
      <c r="G141" s="41">
        <f ca="1">IF(ISERROR(OFFSET('HARGA SATUAN'!$I$6,MATCH(C141,'HARGA SATUAN'!$C$7:$C$1492,0),0)),"",OFFSET('HARGA SATUAN'!$I$6,MATCH(C141,'HARGA SATUAN'!$C$7:$C$1492,0),0))</f>
        <v>0</v>
      </c>
      <c r="H141" s="42">
        <f t="shared" ca="1" si="15"/>
        <v>0</v>
      </c>
      <c r="I141" s="42">
        <f t="shared" ca="1" si="16"/>
        <v>0</v>
      </c>
      <c r="J141" s="42">
        <f t="shared" ca="1" si="17"/>
        <v>0</v>
      </c>
      <c r="K141" s="43">
        <f t="shared" ca="1" si="18"/>
        <v>0</v>
      </c>
      <c r="L141" s="46"/>
      <c r="Q141" s="36"/>
      <c r="R141" s="45"/>
      <c r="S141" s="45"/>
      <c r="T141" s="45"/>
    </row>
    <row r="142" spans="1:20" s="47" customFormat="1">
      <c r="A142" s="30">
        <v>127</v>
      </c>
      <c r="B142" s="100" t="str">
        <f t="shared" ca="1" si="11"/>
        <v/>
      </c>
      <c r="C142" s="109" t="str">
        <f t="shared" ca="1" si="12"/>
        <v/>
      </c>
      <c r="D142" s="101" t="str">
        <f ca="1">IF(ISERROR(OFFSET('HARGA SATUAN'!$D$6,MATCH(C142,'HARGA SATUAN'!$C$7:$C$1492,0),0)),"",OFFSET('HARGA SATUAN'!$D$6,MATCH(C142,'HARGA SATUAN'!$C$7:$C$1492,0),0))</f>
        <v/>
      </c>
      <c r="E142" s="101">
        <f ca="1">IF(B142="+","Unit",IF(ISERROR(OFFSET('HARGA SATUAN'!$E$6,MATCH(C142,'HARGA SATUAN'!$C$7:$C$1492,0),0)),"",OFFSET('HARGA SATUAN'!$E$6,MATCH(C142,'HARGA SATUAN'!$C$7:$C$1492,0),0)))</f>
        <v>0</v>
      </c>
      <c r="F142" s="101" t="str">
        <f t="shared" ca="1" si="13"/>
        <v/>
      </c>
      <c r="G142" s="41">
        <f ca="1">IF(ISERROR(OFFSET('HARGA SATUAN'!$I$6,MATCH(C142,'HARGA SATUAN'!$C$7:$C$1492,0),0)),"",OFFSET('HARGA SATUAN'!$I$6,MATCH(C142,'HARGA SATUAN'!$C$7:$C$1492,0),0))</f>
        <v>0</v>
      </c>
      <c r="H142" s="42">
        <f t="shared" ca="1" si="15"/>
        <v>0</v>
      </c>
      <c r="I142" s="42">
        <f t="shared" ca="1" si="16"/>
        <v>0</v>
      </c>
      <c r="J142" s="42">
        <f t="shared" ca="1" si="17"/>
        <v>0</v>
      </c>
      <c r="K142" s="43">
        <f t="shared" ca="1" si="18"/>
        <v>0</v>
      </c>
      <c r="L142" s="46"/>
      <c r="Q142" s="36"/>
      <c r="R142" s="45"/>
      <c r="S142" s="45"/>
      <c r="T142" s="45"/>
    </row>
    <row r="143" spans="1:20" s="47" customFormat="1">
      <c r="A143" s="30">
        <v>128</v>
      </c>
      <c r="B143" s="100" t="str">
        <f t="shared" ca="1" si="11"/>
        <v/>
      </c>
      <c r="C143" s="109" t="str">
        <f t="shared" ca="1" si="12"/>
        <v/>
      </c>
      <c r="D143" s="101" t="str">
        <f ca="1">IF(ISERROR(OFFSET('HARGA SATUAN'!$D$6,MATCH(C143,'HARGA SATUAN'!$C$7:$C$1492,0),0)),"",OFFSET('HARGA SATUAN'!$D$6,MATCH(C143,'HARGA SATUAN'!$C$7:$C$1492,0),0))</f>
        <v/>
      </c>
      <c r="E143" s="101">
        <f ca="1">IF(B143="+","Unit",IF(ISERROR(OFFSET('HARGA SATUAN'!$E$6,MATCH(C143,'HARGA SATUAN'!$C$7:$C$1492,0),0)),"",OFFSET('HARGA SATUAN'!$E$6,MATCH(C143,'HARGA SATUAN'!$C$7:$C$1492,0),0)))</f>
        <v>0</v>
      </c>
      <c r="F143" s="101" t="str">
        <f t="shared" ca="1" si="13"/>
        <v/>
      </c>
      <c r="G143" s="41">
        <f ca="1">IF(ISERROR(OFFSET('HARGA SATUAN'!$I$6,MATCH(C143,'HARGA SATUAN'!$C$7:$C$1492,0),0)),"",OFFSET('HARGA SATUAN'!$I$6,MATCH(C143,'HARGA SATUAN'!$C$7:$C$1492,0),0))</f>
        <v>0</v>
      </c>
      <c r="H143" s="42">
        <f t="shared" ca="1" si="15"/>
        <v>0</v>
      </c>
      <c r="I143" s="42">
        <f t="shared" ca="1" si="16"/>
        <v>0</v>
      </c>
      <c r="J143" s="42">
        <f t="shared" ca="1" si="17"/>
        <v>0</v>
      </c>
      <c r="K143" s="43">
        <f t="shared" ca="1" si="18"/>
        <v>0</v>
      </c>
      <c r="L143" s="46"/>
      <c r="Q143" s="36"/>
      <c r="R143" s="45"/>
      <c r="S143" s="45"/>
      <c r="T143" s="45"/>
    </row>
    <row r="144" spans="1:20" s="47" customFormat="1">
      <c r="A144" s="30">
        <v>129</v>
      </c>
      <c r="B144" s="100" t="str">
        <f t="shared" ca="1" si="11"/>
        <v/>
      </c>
      <c r="C144" s="109" t="str">
        <f t="shared" ca="1" si="12"/>
        <v/>
      </c>
      <c r="D144" s="101" t="str">
        <f ca="1">IF(ISERROR(OFFSET('HARGA SATUAN'!$D$6,MATCH(C144,'HARGA SATUAN'!$C$7:$C$1492,0),0)),"",OFFSET('HARGA SATUAN'!$D$6,MATCH(C144,'HARGA SATUAN'!$C$7:$C$1492,0),0))</f>
        <v/>
      </c>
      <c r="E144" s="101">
        <f ca="1">IF(B144="+","Unit",IF(ISERROR(OFFSET('HARGA SATUAN'!$E$6,MATCH(C144,'HARGA SATUAN'!$C$7:$C$1492,0),0)),"",OFFSET('HARGA SATUAN'!$E$6,MATCH(C144,'HARGA SATUAN'!$C$7:$C$1492,0),0)))</f>
        <v>0</v>
      </c>
      <c r="F144" s="101" t="str">
        <f t="shared" ca="1" si="13"/>
        <v/>
      </c>
      <c r="G144" s="41">
        <f ca="1">IF(ISERROR(OFFSET('HARGA SATUAN'!$I$6,MATCH(C144,'HARGA SATUAN'!$C$7:$C$1492,0),0)),"",OFFSET('HARGA SATUAN'!$I$6,MATCH(C144,'HARGA SATUAN'!$C$7:$C$1492,0),0))</f>
        <v>0</v>
      </c>
      <c r="H144" s="42">
        <f t="shared" ca="1" si="15"/>
        <v>0</v>
      </c>
      <c r="I144" s="42">
        <f t="shared" ca="1" si="16"/>
        <v>0</v>
      </c>
      <c r="J144" s="42">
        <f t="shared" ca="1" si="17"/>
        <v>0</v>
      </c>
      <c r="K144" s="43">
        <f t="shared" ca="1" si="18"/>
        <v>0</v>
      </c>
      <c r="L144" s="46"/>
      <c r="Q144" s="36"/>
      <c r="R144" s="45"/>
      <c r="S144" s="45"/>
      <c r="T144" s="45"/>
    </row>
    <row r="145" spans="1:20" s="47" customFormat="1">
      <c r="A145" s="30">
        <v>130</v>
      </c>
      <c r="B145" s="100" t="str">
        <f t="shared" ca="1" si="11"/>
        <v/>
      </c>
      <c r="C145" s="109" t="str">
        <f t="shared" ref="C145:C165" ca="1" si="19">IF(ISERROR(OFFSET($C$223,MATCH(A145,$F$224:$F$373,0),0)),"",OFFSET($C$223,MATCH(A145,$F$224:$F$373,0),0))</f>
        <v/>
      </c>
      <c r="D145" s="101" t="str">
        <f ca="1">IF(ISERROR(OFFSET('HARGA SATUAN'!$D$6,MATCH(C145,'HARGA SATUAN'!$C$7:$C$1492,0),0)),"",OFFSET('HARGA SATUAN'!$D$6,MATCH(C145,'HARGA SATUAN'!$C$7:$C$1492,0),0))</f>
        <v/>
      </c>
      <c r="E145" s="101">
        <f ca="1">IF(B145="+","Unit",IF(ISERROR(OFFSET('HARGA SATUAN'!$E$6,MATCH(C145,'HARGA SATUAN'!$C$7:$C$1492,0),0)),"",OFFSET('HARGA SATUAN'!$E$6,MATCH(C145,'HARGA SATUAN'!$C$7:$C$1492,0),0)))</f>
        <v>0</v>
      </c>
      <c r="F145" s="101" t="str">
        <f t="shared" ref="F145:F165" ca="1" si="20">IF(ISERROR(OFFSET($D$223,MATCH(A145,$F$224:$F$373,0),0)),"",OFFSET($D$223,MATCH(A145,$F$224:$F$373,0),0))</f>
        <v/>
      </c>
      <c r="G145" s="41">
        <f ca="1">IF(ISERROR(OFFSET('HARGA SATUAN'!$I$6,MATCH(C145,'HARGA SATUAN'!$C$7:$C$1492,0),0)),"",OFFSET('HARGA SATUAN'!$I$6,MATCH(C145,'HARGA SATUAN'!$C$7:$C$1492,0),0))</f>
        <v>0</v>
      </c>
      <c r="H145" s="42">
        <f t="shared" ca="1" si="15"/>
        <v>0</v>
      </c>
      <c r="I145" s="42">
        <f t="shared" ca="1" si="16"/>
        <v>0</v>
      </c>
      <c r="J145" s="42">
        <f t="shared" ca="1" si="17"/>
        <v>0</v>
      </c>
      <c r="K145" s="43">
        <f t="shared" ca="1" si="18"/>
        <v>0</v>
      </c>
      <c r="L145" s="46"/>
      <c r="Q145" s="36"/>
      <c r="R145" s="45"/>
      <c r="S145" s="45"/>
      <c r="T145" s="45"/>
    </row>
    <row r="146" spans="1:20" s="47" customFormat="1">
      <c r="A146" s="30">
        <v>131</v>
      </c>
      <c r="B146" s="100" t="str">
        <f t="shared" ca="1" si="11"/>
        <v/>
      </c>
      <c r="C146" s="109" t="str">
        <f t="shared" ca="1" si="19"/>
        <v/>
      </c>
      <c r="D146" s="101" t="str">
        <f ca="1">IF(ISERROR(OFFSET('HARGA SATUAN'!$D$6,MATCH(C146,'HARGA SATUAN'!$C$7:$C$1492,0),0)),"",OFFSET('HARGA SATUAN'!$D$6,MATCH(C146,'HARGA SATUAN'!$C$7:$C$1492,0),0))</f>
        <v/>
      </c>
      <c r="E146" s="101">
        <f ca="1">IF(B146="+","Unit",IF(ISERROR(OFFSET('HARGA SATUAN'!$E$6,MATCH(C146,'HARGA SATUAN'!$C$7:$C$1492,0),0)),"",OFFSET('HARGA SATUAN'!$E$6,MATCH(C146,'HARGA SATUAN'!$C$7:$C$1492,0),0)))</f>
        <v>0</v>
      </c>
      <c r="F146" s="101" t="str">
        <f t="shared" ca="1" si="20"/>
        <v/>
      </c>
      <c r="G146" s="41">
        <f ca="1">IF(ISERROR(OFFSET('HARGA SATUAN'!$I$6,MATCH(C146,'HARGA SATUAN'!$C$7:$C$1492,0),0)),"",OFFSET('HARGA SATUAN'!$I$6,MATCH(C146,'HARGA SATUAN'!$C$7:$C$1492,0),0))</f>
        <v>0</v>
      </c>
      <c r="H146" s="42">
        <f t="shared" ca="1" si="15"/>
        <v>0</v>
      </c>
      <c r="I146" s="42">
        <f t="shared" ca="1" si="16"/>
        <v>0</v>
      </c>
      <c r="J146" s="42">
        <f t="shared" ca="1" si="17"/>
        <v>0</v>
      </c>
      <c r="K146" s="43">
        <f t="shared" ca="1" si="18"/>
        <v>0</v>
      </c>
      <c r="L146" s="46"/>
      <c r="Q146" s="36"/>
      <c r="R146" s="45"/>
      <c r="S146" s="45"/>
      <c r="T146" s="45"/>
    </row>
    <row r="147" spans="1:20" s="47" customFormat="1">
      <c r="A147" s="30">
        <v>132</v>
      </c>
      <c r="B147" s="100" t="str">
        <f t="shared" ca="1" si="11"/>
        <v/>
      </c>
      <c r="C147" s="109" t="str">
        <f t="shared" ca="1" si="19"/>
        <v/>
      </c>
      <c r="D147" s="101" t="str">
        <f ca="1">IF(ISERROR(OFFSET('HARGA SATUAN'!$D$6,MATCH(C147,'HARGA SATUAN'!$C$7:$C$1492,0),0)),"",OFFSET('HARGA SATUAN'!$D$6,MATCH(C147,'HARGA SATUAN'!$C$7:$C$1492,0),0))</f>
        <v/>
      </c>
      <c r="E147" s="101">
        <f ca="1">IF(B147="+","Unit",IF(ISERROR(OFFSET('HARGA SATUAN'!$E$6,MATCH(C147,'HARGA SATUAN'!$C$7:$C$1492,0),0)),"",OFFSET('HARGA SATUAN'!$E$6,MATCH(C147,'HARGA SATUAN'!$C$7:$C$1492,0),0)))</f>
        <v>0</v>
      </c>
      <c r="F147" s="101" t="str">
        <f t="shared" ca="1" si="20"/>
        <v/>
      </c>
      <c r="G147" s="41">
        <f ca="1">IF(ISERROR(OFFSET('HARGA SATUAN'!$I$6,MATCH(C147,'HARGA SATUAN'!$C$7:$C$1492,0),0)),"",OFFSET('HARGA SATUAN'!$I$6,MATCH(C147,'HARGA SATUAN'!$C$7:$C$1492,0),0))</f>
        <v>0</v>
      </c>
      <c r="H147" s="42">
        <f t="shared" ca="1" si="15"/>
        <v>0</v>
      </c>
      <c r="I147" s="42">
        <f t="shared" ca="1" si="16"/>
        <v>0</v>
      </c>
      <c r="J147" s="42">
        <f t="shared" ca="1" si="17"/>
        <v>0</v>
      </c>
      <c r="K147" s="43">
        <f t="shared" ca="1" si="18"/>
        <v>0</v>
      </c>
      <c r="L147" s="46"/>
      <c r="Q147" s="36"/>
      <c r="R147" s="45"/>
      <c r="S147" s="45"/>
      <c r="T147" s="45"/>
    </row>
    <row r="148" spans="1:20" s="47" customFormat="1">
      <c r="A148" s="30">
        <v>133</v>
      </c>
      <c r="B148" s="100" t="str">
        <f t="shared" ca="1" si="11"/>
        <v/>
      </c>
      <c r="C148" s="109" t="str">
        <f t="shared" ca="1" si="19"/>
        <v/>
      </c>
      <c r="D148" s="101" t="str">
        <f ca="1">IF(ISERROR(OFFSET('HARGA SATUAN'!$D$6,MATCH(C148,'HARGA SATUAN'!$C$7:$C$1492,0),0)),"",OFFSET('HARGA SATUAN'!$D$6,MATCH(C148,'HARGA SATUAN'!$C$7:$C$1492,0),0))</f>
        <v/>
      </c>
      <c r="E148" s="101">
        <f ca="1">IF(B148="+","Unit",IF(ISERROR(OFFSET('HARGA SATUAN'!$E$6,MATCH(C148,'HARGA SATUAN'!$C$7:$C$1492,0),0)),"",OFFSET('HARGA SATUAN'!$E$6,MATCH(C148,'HARGA SATUAN'!$C$7:$C$1492,0),0)))</f>
        <v>0</v>
      </c>
      <c r="F148" s="101" t="str">
        <f t="shared" ca="1" si="20"/>
        <v/>
      </c>
      <c r="G148" s="41">
        <f ca="1">IF(ISERROR(OFFSET('HARGA SATUAN'!$I$6,MATCH(C148,'HARGA SATUAN'!$C$7:$C$1492,0),0)),"",OFFSET('HARGA SATUAN'!$I$6,MATCH(C148,'HARGA SATUAN'!$C$7:$C$1492,0),0))</f>
        <v>0</v>
      </c>
      <c r="H148" s="42">
        <f t="shared" ca="1" si="15"/>
        <v>0</v>
      </c>
      <c r="I148" s="42">
        <f t="shared" ca="1" si="16"/>
        <v>0</v>
      </c>
      <c r="J148" s="42">
        <f t="shared" ca="1" si="17"/>
        <v>0</v>
      </c>
      <c r="K148" s="43">
        <f t="shared" ca="1" si="18"/>
        <v>0</v>
      </c>
      <c r="L148" s="46"/>
      <c r="Q148" s="36"/>
      <c r="R148" s="45"/>
      <c r="S148" s="45"/>
      <c r="T148" s="45"/>
    </row>
    <row r="149" spans="1:20" s="47" customFormat="1">
      <c r="A149" s="30">
        <v>134</v>
      </c>
      <c r="B149" s="100" t="str">
        <f t="shared" ca="1" si="11"/>
        <v/>
      </c>
      <c r="C149" s="109" t="str">
        <f t="shared" ca="1" si="19"/>
        <v/>
      </c>
      <c r="D149" s="101" t="str">
        <f ca="1">IF(ISERROR(OFFSET('HARGA SATUAN'!$D$6,MATCH(C149,'HARGA SATUAN'!$C$7:$C$1492,0),0)),"",OFFSET('HARGA SATUAN'!$D$6,MATCH(C149,'HARGA SATUAN'!$C$7:$C$1492,0),0))</f>
        <v/>
      </c>
      <c r="E149" s="101">
        <f ca="1">IF(B149="+","Unit",IF(ISERROR(OFFSET('HARGA SATUAN'!$E$6,MATCH(C149,'HARGA SATUAN'!$C$7:$C$1492,0),0)),"",OFFSET('HARGA SATUAN'!$E$6,MATCH(C149,'HARGA SATUAN'!$C$7:$C$1492,0),0)))</f>
        <v>0</v>
      </c>
      <c r="F149" s="101" t="str">
        <f t="shared" ca="1" si="20"/>
        <v/>
      </c>
      <c r="G149" s="41">
        <f ca="1">IF(ISERROR(OFFSET('HARGA SATUAN'!$I$6,MATCH(C149,'HARGA SATUAN'!$C$7:$C$1492,0),0)),"",OFFSET('HARGA SATUAN'!$I$6,MATCH(C149,'HARGA SATUAN'!$C$7:$C$1492,0),0))</f>
        <v>0</v>
      </c>
      <c r="H149" s="42">
        <f t="shared" ca="1" si="15"/>
        <v>0</v>
      </c>
      <c r="I149" s="42">
        <f t="shared" ca="1" si="16"/>
        <v>0</v>
      </c>
      <c r="J149" s="42">
        <f t="shared" ca="1" si="17"/>
        <v>0</v>
      </c>
      <c r="K149" s="43">
        <f t="shared" ca="1" si="18"/>
        <v>0</v>
      </c>
      <c r="L149" s="46"/>
      <c r="Q149" s="36"/>
      <c r="R149" s="45"/>
      <c r="S149" s="45"/>
      <c r="T149" s="45"/>
    </row>
    <row r="150" spans="1:20" s="47" customFormat="1">
      <c r="A150" s="30">
        <v>135</v>
      </c>
      <c r="B150" s="100" t="str">
        <f t="shared" ca="1" si="11"/>
        <v/>
      </c>
      <c r="C150" s="109" t="str">
        <f t="shared" ca="1" si="19"/>
        <v/>
      </c>
      <c r="D150" s="101" t="str">
        <f ca="1">IF(ISERROR(OFFSET('HARGA SATUAN'!$D$6,MATCH(C150,'HARGA SATUAN'!$C$7:$C$1492,0),0)),"",OFFSET('HARGA SATUAN'!$D$6,MATCH(C150,'HARGA SATUAN'!$C$7:$C$1492,0),0))</f>
        <v/>
      </c>
      <c r="E150" s="101">
        <f ca="1">IF(B150="+","Unit",IF(ISERROR(OFFSET('HARGA SATUAN'!$E$6,MATCH(C150,'HARGA SATUAN'!$C$7:$C$1492,0),0)),"",OFFSET('HARGA SATUAN'!$E$6,MATCH(C150,'HARGA SATUAN'!$C$7:$C$1492,0),0)))</f>
        <v>0</v>
      </c>
      <c r="F150" s="101" t="str">
        <f t="shared" ca="1" si="20"/>
        <v/>
      </c>
      <c r="G150" s="41">
        <f ca="1">IF(ISERROR(OFFSET('HARGA SATUAN'!$I$6,MATCH(C150,'HARGA SATUAN'!$C$7:$C$1492,0),0)),"",OFFSET('HARGA SATUAN'!$I$6,MATCH(C150,'HARGA SATUAN'!$C$7:$C$1492,0),0))</f>
        <v>0</v>
      </c>
      <c r="H150" s="42">
        <f t="shared" ca="1" si="15"/>
        <v>0</v>
      </c>
      <c r="I150" s="42">
        <f t="shared" ca="1" si="16"/>
        <v>0</v>
      </c>
      <c r="J150" s="42">
        <f t="shared" ca="1" si="17"/>
        <v>0</v>
      </c>
      <c r="K150" s="43">
        <f t="shared" ca="1" si="18"/>
        <v>0</v>
      </c>
      <c r="L150" s="46"/>
      <c r="Q150" s="36"/>
      <c r="R150" s="45"/>
      <c r="S150" s="45"/>
      <c r="T150" s="45"/>
    </row>
    <row r="151" spans="1:20" s="47" customFormat="1">
      <c r="A151" s="30">
        <v>136</v>
      </c>
      <c r="B151" s="100" t="str">
        <f t="shared" ca="1" si="11"/>
        <v/>
      </c>
      <c r="C151" s="109" t="str">
        <f t="shared" ca="1" si="19"/>
        <v/>
      </c>
      <c r="D151" s="101" t="str">
        <f ca="1">IF(ISERROR(OFFSET('HARGA SATUAN'!$D$6,MATCH(C151,'HARGA SATUAN'!$C$7:$C$1492,0),0)),"",OFFSET('HARGA SATUAN'!$D$6,MATCH(C151,'HARGA SATUAN'!$C$7:$C$1492,0),0))</f>
        <v/>
      </c>
      <c r="E151" s="101">
        <f ca="1">IF(B151="+","Unit",IF(ISERROR(OFFSET('HARGA SATUAN'!$E$6,MATCH(C151,'HARGA SATUAN'!$C$7:$C$1492,0),0)),"",OFFSET('HARGA SATUAN'!$E$6,MATCH(C151,'HARGA SATUAN'!$C$7:$C$1492,0),0)))</f>
        <v>0</v>
      </c>
      <c r="F151" s="101" t="str">
        <f t="shared" ca="1" si="20"/>
        <v/>
      </c>
      <c r="G151" s="41">
        <f ca="1">IF(ISERROR(OFFSET('HARGA SATUAN'!$I$6,MATCH(C151,'HARGA SATUAN'!$C$7:$C$1492,0),0)),"",OFFSET('HARGA SATUAN'!$I$6,MATCH(C151,'HARGA SATUAN'!$C$7:$C$1492,0),0))</f>
        <v>0</v>
      </c>
      <c r="H151" s="42">
        <f t="shared" ca="1" si="15"/>
        <v>0</v>
      </c>
      <c r="I151" s="42">
        <f t="shared" ca="1" si="16"/>
        <v>0</v>
      </c>
      <c r="J151" s="42">
        <f t="shared" ca="1" si="17"/>
        <v>0</v>
      </c>
      <c r="K151" s="43">
        <f t="shared" ca="1" si="18"/>
        <v>0</v>
      </c>
      <c r="L151" s="46"/>
      <c r="Q151" s="36"/>
      <c r="R151" s="45"/>
      <c r="S151" s="45"/>
      <c r="T151" s="45"/>
    </row>
    <row r="152" spans="1:20" s="47" customFormat="1">
      <c r="A152" s="30">
        <v>137</v>
      </c>
      <c r="B152" s="100" t="str">
        <f t="shared" ca="1" si="11"/>
        <v/>
      </c>
      <c r="C152" s="109" t="str">
        <f t="shared" ca="1" si="19"/>
        <v/>
      </c>
      <c r="D152" s="101" t="str">
        <f ca="1">IF(ISERROR(OFFSET('HARGA SATUAN'!$D$6,MATCH(C152,'HARGA SATUAN'!$C$7:$C$1492,0),0)),"",OFFSET('HARGA SATUAN'!$D$6,MATCH(C152,'HARGA SATUAN'!$C$7:$C$1492,0),0))</f>
        <v/>
      </c>
      <c r="E152" s="101">
        <f ca="1">IF(B152="+","Unit",IF(ISERROR(OFFSET('HARGA SATUAN'!$E$6,MATCH(C152,'HARGA SATUAN'!$C$7:$C$1492,0),0)),"",OFFSET('HARGA SATUAN'!$E$6,MATCH(C152,'HARGA SATUAN'!$C$7:$C$1492,0),0)))</f>
        <v>0</v>
      </c>
      <c r="F152" s="101" t="str">
        <f t="shared" ca="1" si="20"/>
        <v/>
      </c>
      <c r="G152" s="41">
        <f ca="1">IF(ISERROR(OFFSET('HARGA SATUAN'!$I$6,MATCH(C152,'HARGA SATUAN'!$C$7:$C$1492,0),0)),"",OFFSET('HARGA SATUAN'!$I$6,MATCH(C152,'HARGA SATUAN'!$C$7:$C$1492,0),0))</f>
        <v>0</v>
      </c>
      <c r="H152" s="42">
        <f t="shared" ca="1" si="15"/>
        <v>0</v>
      </c>
      <c r="I152" s="42">
        <f t="shared" ca="1" si="16"/>
        <v>0</v>
      </c>
      <c r="J152" s="42">
        <f t="shared" ca="1" si="17"/>
        <v>0</v>
      </c>
      <c r="K152" s="43">
        <f t="shared" ca="1" si="18"/>
        <v>0</v>
      </c>
      <c r="L152" s="46"/>
      <c r="Q152" s="36"/>
      <c r="R152" s="45"/>
      <c r="S152" s="45"/>
      <c r="T152" s="45"/>
    </row>
    <row r="153" spans="1:20" s="47" customFormat="1">
      <c r="A153" s="30">
        <v>138</v>
      </c>
      <c r="B153" s="100" t="str">
        <f t="shared" ca="1" si="11"/>
        <v/>
      </c>
      <c r="C153" s="109" t="str">
        <f t="shared" ca="1" si="19"/>
        <v/>
      </c>
      <c r="D153" s="101" t="str">
        <f ca="1">IF(ISERROR(OFFSET('HARGA SATUAN'!$D$6,MATCH(C153,'HARGA SATUAN'!$C$7:$C$1492,0),0)),"",OFFSET('HARGA SATUAN'!$D$6,MATCH(C153,'HARGA SATUAN'!$C$7:$C$1492,0),0))</f>
        <v/>
      </c>
      <c r="E153" s="101">
        <f ca="1">IF(B153="+","Unit",IF(ISERROR(OFFSET('HARGA SATUAN'!$E$6,MATCH(C153,'HARGA SATUAN'!$C$7:$C$1492,0),0)),"",OFFSET('HARGA SATUAN'!$E$6,MATCH(C153,'HARGA SATUAN'!$C$7:$C$1492,0),0)))</f>
        <v>0</v>
      </c>
      <c r="F153" s="101" t="str">
        <f t="shared" ca="1" si="20"/>
        <v/>
      </c>
      <c r="G153" s="41">
        <f ca="1">IF(ISERROR(OFFSET('HARGA SATUAN'!$I$6,MATCH(C153,'HARGA SATUAN'!$C$7:$C$1492,0),0)),"",OFFSET('HARGA SATUAN'!$I$6,MATCH(C153,'HARGA SATUAN'!$C$7:$C$1492,0),0))</f>
        <v>0</v>
      </c>
      <c r="H153" s="42">
        <f t="shared" ca="1" si="15"/>
        <v>0</v>
      </c>
      <c r="I153" s="42">
        <f t="shared" ca="1" si="16"/>
        <v>0</v>
      </c>
      <c r="J153" s="42">
        <f t="shared" ca="1" si="17"/>
        <v>0</v>
      </c>
      <c r="K153" s="43">
        <f t="shared" ca="1" si="18"/>
        <v>0</v>
      </c>
      <c r="L153" s="46"/>
      <c r="Q153" s="36"/>
      <c r="R153" s="45"/>
      <c r="S153" s="45"/>
      <c r="T153" s="45"/>
    </row>
    <row r="154" spans="1:20" s="47" customFormat="1">
      <c r="A154" s="30">
        <v>139</v>
      </c>
      <c r="B154" s="100" t="str">
        <f t="shared" ca="1" si="11"/>
        <v/>
      </c>
      <c r="C154" s="109" t="str">
        <f t="shared" ca="1" si="19"/>
        <v/>
      </c>
      <c r="D154" s="101" t="str">
        <f ca="1">IF(ISERROR(OFFSET('HARGA SATUAN'!$D$6,MATCH(C154,'HARGA SATUAN'!$C$7:$C$1492,0),0)),"",OFFSET('HARGA SATUAN'!$D$6,MATCH(C154,'HARGA SATUAN'!$C$7:$C$1492,0),0))</f>
        <v/>
      </c>
      <c r="E154" s="101">
        <f ca="1">IF(B154="+","Unit",IF(ISERROR(OFFSET('HARGA SATUAN'!$E$6,MATCH(C154,'HARGA SATUAN'!$C$7:$C$1492,0),0)),"",OFFSET('HARGA SATUAN'!$E$6,MATCH(C154,'HARGA SATUAN'!$C$7:$C$1492,0),0)))</f>
        <v>0</v>
      </c>
      <c r="F154" s="101" t="str">
        <f t="shared" ca="1" si="20"/>
        <v/>
      </c>
      <c r="G154" s="41">
        <f ca="1">IF(ISERROR(OFFSET('HARGA SATUAN'!$I$6,MATCH(C154,'HARGA SATUAN'!$C$7:$C$1492,0),0)),"",OFFSET('HARGA SATUAN'!$I$6,MATCH(C154,'HARGA SATUAN'!$C$7:$C$1492,0),0))</f>
        <v>0</v>
      </c>
      <c r="H154" s="42">
        <f t="shared" ca="1" si="15"/>
        <v>0</v>
      </c>
      <c r="I154" s="42">
        <f t="shared" ca="1" si="16"/>
        <v>0</v>
      </c>
      <c r="J154" s="42">
        <f t="shared" ca="1" si="17"/>
        <v>0</v>
      </c>
      <c r="K154" s="43">
        <f t="shared" ca="1" si="18"/>
        <v>0</v>
      </c>
      <c r="L154" s="46"/>
      <c r="Q154" s="36"/>
      <c r="R154" s="45"/>
      <c r="S154" s="45"/>
      <c r="T154" s="45"/>
    </row>
    <row r="155" spans="1:20" s="47" customFormat="1">
      <c r="A155" s="30">
        <v>140</v>
      </c>
      <c r="B155" s="100" t="str">
        <f t="shared" ca="1" si="11"/>
        <v/>
      </c>
      <c r="C155" s="109" t="str">
        <f t="shared" ca="1" si="19"/>
        <v/>
      </c>
      <c r="D155" s="101" t="str">
        <f ca="1">IF(ISERROR(OFFSET('HARGA SATUAN'!$D$6,MATCH(C155,'HARGA SATUAN'!$C$7:$C$1492,0),0)),"",OFFSET('HARGA SATUAN'!$D$6,MATCH(C155,'HARGA SATUAN'!$C$7:$C$1492,0),0))</f>
        <v/>
      </c>
      <c r="E155" s="101">
        <f ca="1">IF(B155="+","Unit",IF(ISERROR(OFFSET('HARGA SATUAN'!$E$6,MATCH(C155,'HARGA SATUAN'!$C$7:$C$1492,0),0)),"",OFFSET('HARGA SATUAN'!$E$6,MATCH(C155,'HARGA SATUAN'!$C$7:$C$1492,0),0)))</f>
        <v>0</v>
      </c>
      <c r="F155" s="101" t="str">
        <f t="shared" ca="1" si="20"/>
        <v/>
      </c>
      <c r="G155" s="41">
        <f ca="1">IF(ISERROR(OFFSET('HARGA SATUAN'!$I$6,MATCH(C155,'HARGA SATUAN'!$C$7:$C$1492,0),0)),"",OFFSET('HARGA SATUAN'!$I$6,MATCH(C155,'HARGA SATUAN'!$C$7:$C$1492,0),0))</f>
        <v>0</v>
      </c>
      <c r="H155" s="42">
        <f t="shared" ca="1" si="15"/>
        <v>0</v>
      </c>
      <c r="I155" s="42">
        <f t="shared" ca="1" si="16"/>
        <v>0</v>
      </c>
      <c r="J155" s="42">
        <f t="shared" ca="1" si="17"/>
        <v>0</v>
      </c>
      <c r="K155" s="43">
        <f t="shared" ca="1" si="18"/>
        <v>0</v>
      </c>
      <c r="L155" s="46"/>
      <c r="Q155" s="36"/>
      <c r="R155" s="45"/>
      <c r="S155" s="45"/>
      <c r="T155" s="45"/>
    </row>
    <row r="156" spans="1:20" s="47" customFormat="1">
      <c r="A156" s="30">
        <v>141</v>
      </c>
      <c r="B156" s="100" t="str">
        <f t="shared" ca="1" si="11"/>
        <v/>
      </c>
      <c r="C156" s="109" t="str">
        <f t="shared" ca="1" si="19"/>
        <v/>
      </c>
      <c r="D156" s="101" t="str">
        <f ca="1">IF(ISERROR(OFFSET('HARGA SATUAN'!$D$6,MATCH(C156,'HARGA SATUAN'!$C$7:$C$1492,0),0)),"",OFFSET('HARGA SATUAN'!$D$6,MATCH(C156,'HARGA SATUAN'!$C$7:$C$1492,0),0))</f>
        <v/>
      </c>
      <c r="E156" s="101">
        <f ca="1">IF(B156="+","Unit",IF(ISERROR(OFFSET('HARGA SATUAN'!$E$6,MATCH(C156,'HARGA SATUAN'!$C$7:$C$1492,0),0)),"",OFFSET('HARGA SATUAN'!$E$6,MATCH(C156,'HARGA SATUAN'!$C$7:$C$1492,0),0)))</f>
        <v>0</v>
      </c>
      <c r="F156" s="101" t="str">
        <f t="shared" ca="1" si="20"/>
        <v/>
      </c>
      <c r="G156" s="41">
        <f ca="1">IF(ISERROR(OFFSET('HARGA SATUAN'!$I$6,MATCH(C156,'HARGA SATUAN'!$C$7:$C$1492,0),0)),"",OFFSET('HARGA SATUAN'!$I$6,MATCH(C156,'HARGA SATUAN'!$C$7:$C$1492,0),0))</f>
        <v>0</v>
      </c>
      <c r="H156" s="42">
        <f t="shared" ca="1" si="15"/>
        <v>0</v>
      </c>
      <c r="I156" s="42">
        <f t="shared" ca="1" si="16"/>
        <v>0</v>
      </c>
      <c r="J156" s="42">
        <f t="shared" ca="1" si="17"/>
        <v>0</v>
      </c>
      <c r="K156" s="43">
        <f t="shared" ca="1" si="18"/>
        <v>0</v>
      </c>
      <c r="L156" s="46"/>
      <c r="Q156" s="36"/>
      <c r="R156" s="45"/>
      <c r="S156" s="45"/>
      <c r="T156" s="45"/>
    </row>
    <row r="157" spans="1:20" s="47" customFormat="1">
      <c r="A157" s="30">
        <v>142</v>
      </c>
      <c r="B157" s="100" t="str">
        <f t="shared" ca="1" si="11"/>
        <v/>
      </c>
      <c r="C157" s="109" t="str">
        <f t="shared" ca="1" si="19"/>
        <v/>
      </c>
      <c r="D157" s="101" t="str">
        <f ca="1">IF(ISERROR(OFFSET('HARGA SATUAN'!$D$6,MATCH(C157,'HARGA SATUAN'!$C$7:$C$1492,0),0)),"",OFFSET('HARGA SATUAN'!$D$6,MATCH(C157,'HARGA SATUAN'!$C$7:$C$1492,0),0))</f>
        <v/>
      </c>
      <c r="E157" s="101">
        <f ca="1">IF(B157="+","Unit",IF(ISERROR(OFFSET('HARGA SATUAN'!$E$6,MATCH(C157,'HARGA SATUAN'!$C$7:$C$1492,0),0)),"",OFFSET('HARGA SATUAN'!$E$6,MATCH(C157,'HARGA SATUAN'!$C$7:$C$1492,0),0)))</f>
        <v>0</v>
      </c>
      <c r="F157" s="101" t="str">
        <f t="shared" ca="1" si="20"/>
        <v/>
      </c>
      <c r="G157" s="41">
        <f ca="1">IF(ISERROR(OFFSET('HARGA SATUAN'!$I$6,MATCH(C157,'HARGA SATUAN'!$C$7:$C$1492,0),0)),"",OFFSET('HARGA SATUAN'!$I$6,MATCH(C157,'HARGA SATUAN'!$C$7:$C$1492,0),0))</f>
        <v>0</v>
      </c>
      <c r="H157" s="42">
        <f t="shared" ca="1" si="15"/>
        <v>0</v>
      </c>
      <c r="I157" s="42">
        <f t="shared" ca="1" si="16"/>
        <v>0</v>
      </c>
      <c r="J157" s="42">
        <f t="shared" ca="1" si="17"/>
        <v>0</v>
      </c>
      <c r="K157" s="43">
        <f t="shared" ca="1" si="18"/>
        <v>0</v>
      </c>
      <c r="L157" s="46"/>
      <c r="Q157" s="36"/>
      <c r="R157" s="45"/>
      <c r="S157" s="45"/>
      <c r="T157" s="45"/>
    </row>
    <row r="158" spans="1:20" s="47" customFormat="1">
      <c r="A158" s="30">
        <v>143</v>
      </c>
      <c r="B158" s="100" t="str">
        <f t="shared" ca="1" si="11"/>
        <v/>
      </c>
      <c r="C158" s="109" t="str">
        <f t="shared" ca="1" si="19"/>
        <v/>
      </c>
      <c r="D158" s="101" t="str">
        <f ca="1">IF(ISERROR(OFFSET('HARGA SATUAN'!$D$6,MATCH(C158,'HARGA SATUAN'!$C$7:$C$1492,0),0)),"",OFFSET('HARGA SATUAN'!$D$6,MATCH(C158,'HARGA SATUAN'!$C$7:$C$1492,0),0))</f>
        <v/>
      </c>
      <c r="E158" s="101">
        <f ca="1">IF(B158="+","Unit",IF(ISERROR(OFFSET('HARGA SATUAN'!$E$6,MATCH(C158,'HARGA SATUAN'!$C$7:$C$1492,0),0)),"",OFFSET('HARGA SATUAN'!$E$6,MATCH(C158,'HARGA SATUAN'!$C$7:$C$1492,0),0)))</f>
        <v>0</v>
      </c>
      <c r="F158" s="101" t="str">
        <f t="shared" ca="1" si="20"/>
        <v/>
      </c>
      <c r="G158" s="41">
        <f ca="1">IF(ISERROR(OFFSET('HARGA SATUAN'!$I$6,MATCH(C158,'HARGA SATUAN'!$C$7:$C$1492,0),0)),"",OFFSET('HARGA SATUAN'!$I$6,MATCH(C158,'HARGA SATUAN'!$C$7:$C$1492,0),0))</f>
        <v>0</v>
      </c>
      <c r="H158" s="42">
        <f t="shared" ca="1" si="15"/>
        <v>0</v>
      </c>
      <c r="I158" s="42">
        <f t="shared" ca="1" si="16"/>
        <v>0</v>
      </c>
      <c r="J158" s="42">
        <f t="shared" ca="1" si="17"/>
        <v>0</v>
      </c>
      <c r="K158" s="43">
        <f t="shared" ca="1" si="18"/>
        <v>0</v>
      </c>
      <c r="L158" s="46"/>
      <c r="Q158" s="36"/>
      <c r="R158" s="45"/>
      <c r="S158" s="45"/>
      <c r="T158" s="45"/>
    </row>
    <row r="159" spans="1:20" s="47" customFormat="1">
      <c r="A159" s="30">
        <v>144</v>
      </c>
      <c r="B159" s="100" t="str">
        <f t="shared" ca="1" si="11"/>
        <v/>
      </c>
      <c r="C159" s="109" t="str">
        <f t="shared" ca="1" si="19"/>
        <v/>
      </c>
      <c r="D159" s="101" t="str">
        <f ca="1">IF(ISERROR(OFFSET('HARGA SATUAN'!$D$6,MATCH(C159,'HARGA SATUAN'!$C$7:$C$1492,0),0)),"",OFFSET('HARGA SATUAN'!$D$6,MATCH(C159,'HARGA SATUAN'!$C$7:$C$1492,0),0))</f>
        <v/>
      </c>
      <c r="E159" s="101">
        <f ca="1">IF(B159="+","Unit",IF(ISERROR(OFFSET('HARGA SATUAN'!$E$6,MATCH(C159,'HARGA SATUAN'!$C$7:$C$1492,0),0)),"",OFFSET('HARGA SATUAN'!$E$6,MATCH(C159,'HARGA SATUAN'!$C$7:$C$1492,0),0)))</f>
        <v>0</v>
      </c>
      <c r="F159" s="101" t="str">
        <f t="shared" ca="1" si="20"/>
        <v/>
      </c>
      <c r="G159" s="41">
        <f ca="1">IF(ISERROR(OFFSET('HARGA SATUAN'!$I$6,MATCH(C159,'HARGA SATUAN'!$C$7:$C$1492,0),0)),"",OFFSET('HARGA SATUAN'!$I$6,MATCH(C159,'HARGA SATUAN'!$C$7:$C$1492,0),0))</f>
        <v>0</v>
      </c>
      <c r="H159" s="42">
        <f t="shared" ca="1" si="15"/>
        <v>0</v>
      </c>
      <c r="I159" s="42">
        <f t="shared" ca="1" si="16"/>
        <v>0</v>
      </c>
      <c r="J159" s="42">
        <f t="shared" ca="1" si="17"/>
        <v>0</v>
      </c>
      <c r="K159" s="43">
        <f t="shared" ca="1" si="18"/>
        <v>0</v>
      </c>
      <c r="L159" s="46"/>
      <c r="Q159" s="36"/>
      <c r="R159" s="45"/>
      <c r="S159" s="45"/>
      <c r="T159" s="45"/>
    </row>
    <row r="160" spans="1:20" s="47" customFormat="1">
      <c r="A160" s="30">
        <v>145</v>
      </c>
      <c r="B160" s="100" t="str">
        <f t="shared" ca="1" si="11"/>
        <v/>
      </c>
      <c r="C160" s="109" t="str">
        <f t="shared" ca="1" si="19"/>
        <v/>
      </c>
      <c r="D160" s="101" t="str">
        <f ca="1">IF(ISERROR(OFFSET('HARGA SATUAN'!$D$6,MATCH(C160,'HARGA SATUAN'!$C$7:$C$1492,0),0)),"",OFFSET('HARGA SATUAN'!$D$6,MATCH(C160,'HARGA SATUAN'!$C$7:$C$1492,0),0))</f>
        <v/>
      </c>
      <c r="E160" s="101">
        <f ca="1">IF(B160="+","Unit",IF(ISERROR(OFFSET('HARGA SATUAN'!$E$6,MATCH(C160,'HARGA SATUAN'!$C$7:$C$1492,0),0)),"",OFFSET('HARGA SATUAN'!$E$6,MATCH(C160,'HARGA SATUAN'!$C$7:$C$1492,0),0)))</f>
        <v>0</v>
      </c>
      <c r="F160" s="101" t="str">
        <f t="shared" ca="1" si="20"/>
        <v/>
      </c>
      <c r="G160" s="41">
        <f ca="1">IF(ISERROR(OFFSET('HARGA SATUAN'!$I$6,MATCH(C160,'HARGA SATUAN'!$C$7:$C$1492,0),0)),"",OFFSET('HARGA SATUAN'!$I$6,MATCH(C160,'HARGA SATUAN'!$C$7:$C$1492,0),0))</f>
        <v>0</v>
      </c>
      <c r="H160" s="42">
        <f t="shared" ca="1" si="15"/>
        <v>0</v>
      </c>
      <c r="I160" s="42">
        <f t="shared" ca="1" si="16"/>
        <v>0</v>
      </c>
      <c r="J160" s="42">
        <f t="shared" ca="1" si="17"/>
        <v>0</v>
      </c>
      <c r="K160" s="43">
        <f t="shared" ca="1" si="18"/>
        <v>0</v>
      </c>
      <c r="L160" s="46"/>
      <c r="Q160" s="36"/>
      <c r="R160" s="45"/>
      <c r="S160" s="45"/>
      <c r="T160" s="45"/>
    </row>
    <row r="161" spans="1:20" s="47" customFormat="1">
      <c r="A161" s="30">
        <v>146</v>
      </c>
      <c r="B161" s="100" t="str">
        <f t="shared" ca="1" si="11"/>
        <v/>
      </c>
      <c r="C161" s="109" t="str">
        <f t="shared" ca="1" si="19"/>
        <v/>
      </c>
      <c r="D161" s="101" t="str">
        <f ca="1">IF(ISERROR(OFFSET('HARGA SATUAN'!$D$6,MATCH(C161,'HARGA SATUAN'!$C$7:$C$1492,0),0)),"",OFFSET('HARGA SATUAN'!$D$6,MATCH(C161,'HARGA SATUAN'!$C$7:$C$1492,0),0))</f>
        <v/>
      </c>
      <c r="E161" s="101">
        <f ca="1">IF(B161="+","Unit",IF(ISERROR(OFFSET('HARGA SATUAN'!$E$6,MATCH(C161,'HARGA SATUAN'!$C$7:$C$1492,0),0)),"",OFFSET('HARGA SATUAN'!$E$6,MATCH(C161,'HARGA SATUAN'!$C$7:$C$1492,0),0)))</f>
        <v>0</v>
      </c>
      <c r="F161" s="101" t="str">
        <f t="shared" ca="1" si="20"/>
        <v/>
      </c>
      <c r="G161" s="41">
        <f ca="1">IF(ISERROR(OFFSET('HARGA SATUAN'!$I$6,MATCH(C161,'HARGA SATUAN'!$C$7:$C$1492,0),0)),"",OFFSET('HARGA SATUAN'!$I$6,MATCH(C161,'HARGA SATUAN'!$C$7:$C$1492,0),0))</f>
        <v>0</v>
      </c>
      <c r="H161" s="42">
        <f t="shared" ca="1" si="15"/>
        <v>0</v>
      </c>
      <c r="I161" s="42">
        <f t="shared" ca="1" si="16"/>
        <v>0</v>
      </c>
      <c r="J161" s="42">
        <f t="shared" ca="1" si="17"/>
        <v>0</v>
      </c>
      <c r="K161" s="43">
        <f t="shared" ca="1" si="18"/>
        <v>0</v>
      </c>
      <c r="L161" s="46"/>
      <c r="Q161" s="36"/>
      <c r="R161" s="45"/>
      <c r="S161" s="45"/>
      <c r="T161" s="45"/>
    </row>
    <row r="162" spans="1:20" s="47" customFormat="1">
      <c r="A162" s="30">
        <v>147</v>
      </c>
      <c r="B162" s="100" t="str">
        <f t="shared" ca="1" si="11"/>
        <v/>
      </c>
      <c r="C162" s="109" t="str">
        <f t="shared" ca="1" si="19"/>
        <v/>
      </c>
      <c r="D162" s="101" t="str">
        <f ca="1">IF(ISERROR(OFFSET('HARGA SATUAN'!$D$6,MATCH(C162,'HARGA SATUAN'!$C$7:$C$1492,0),0)),"",OFFSET('HARGA SATUAN'!$D$6,MATCH(C162,'HARGA SATUAN'!$C$7:$C$1492,0),0))</f>
        <v/>
      </c>
      <c r="E162" s="101">
        <f ca="1">IF(B162="+","Unit",IF(ISERROR(OFFSET('HARGA SATUAN'!$E$6,MATCH(C162,'HARGA SATUAN'!$C$7:$C$1492,0),0)),"",OFFSET('HARGA SATUAN'!$E$6,MATCH(C162,'HARGA SATUAN'!$C$7:$C$1492,0),0)))</f>
        <v>0</v>
      </c>
      <c r="F162" s="101" t="str">
        <f t="shared" ca="1" si="20"/>
        <v/>
      </c>
      <c r="G162" s="41">
        <f ca="1">IF(ISERROR(OFFSET('HARGA SATUAN'!$I$6,MATCH(C162,'HARGA SATUAN'!$C$7:$C$1492,0),0)),"",OFFSET('HARGA SATUAN'!$I$6,MATCH(C162,'HARGA SATUAN'!$C$7:$C$1492,0),0))</f>
        <v>0</v>
      </c>
      <c r="H162" s="42">
        <f t="shared" ca="1" si="15"/>
        <v>0</v>
      </c>
      <c r="I162" s="42">
        <f t="shared" ca="1" si="16"/>
        <v>0</v>
      </c>
      <c r="J162" s="42">
        <f t="shared" ca="1" si="17"/>
        <v>0</v>
      </c>
      <c r="K162" s="43">
        <f t="shared" ca="1" si="18"/>
        <v>0</v>
      </c>
      <c r="L162" s="46"/>
      <c r="Q162" s="36"/>
      <c r="R162" s="45"/>
      <c r="S162" s="45"/>
      <c r="T162" s="45"/>
    </row>
    <row r="163" spans="1:20" s="47" customFormat="1">
      <c r="A163" s="30">
        <v>148</v>
      </c>
      <c r="B163" s="100" t="str">
        <f t="shared" ca="1" si="11"/>
        <v/>
      </c>
      <c r="C163" s="109" t="str">
        <f t="shared" ca="1" si="19"/>
        <v/>
      </c>
      <c r="D163" s="101" t="str">
        <f ca="1">IF(ISERROR(OFFSET('HARGA SATUAN'!$D$6,MATCH(C163,'HARGA SATUAN'!$C$7:$C$1492,0),0)),"",OFFSET('HARGA SATUAN'!$D$6,MATCH(C163,'HARGA SATUAN'!$C$7:$C$1492,0),0))</f>
        <v/>
      </c>
      <c r="E163" s="101">
        <f ca="1">IF(B163="+","Unit",IF(ISERROR(OFFSET('HARGA SATUAN'!$E$6,MATCH(C163,'HARGA SATUAN'!$C$7:$C$1492,0),0)),"",OFFSET('HARGA SATUAN'!$E$6,MATCH(C163,'HARGA SATUAN'!$C$7:$C$1492,0),0)))</f>
        <v>0</v>
      </c>
      <c r="F163" s="101" t="str">
        <f t="shared" ca="1" si="20"/>
        <v/>
      </c>
      <c r="G163" s="41">
        <f ca="1">IF(ISERROR(OFFSET('HARGA SATUAN'!$I$6,MATCH(C163,'HARGA SATUAN'!$C$7:$C$1492,0),0)),"",OFFSET('HARGA SATUAN'!$I$6,MATCH(C163,'HARGA SATUAN'!$C$7:$C$1492,0),0))</f>
        <v>0</v>
      </c>
      <c r="H163" s="42">
        <f t="shared" ca="1" si="15"/>
        <v>0</v>
      </c>
      <c r="I163" s="42">
        <f t="shared" ca="1" si="16"/>
        <v>0</v>
      </c>
      <c r="J163" s="42">
        <f t="shared" ca="1" si="17"/>
        <v>0</v>
      </c>
      <c r="K163" s="43">
        <f t="shared" ca="1" si="18"/>
        <v>0</v>
      </c>
      <c r="L163" s="46"/>
      <c r="Q163" s="36"/>
      <c r="R163" s="45"/>
      <c r="S163" s="45"/>
      <c r="T163" s="45"/>
    </row>
    <row r="164" spans="1:20" s="47" customFormat="1">
      <c r="A164" s="30">
        <v>149</v>
      </c>
      <c r="B164" s="100" t="str">
        <f t="shared" ca="1" si="11"/>
        <v/>
      </c>
      <c r="C164" s="109" t="str">
        <f t="shared" ca="1" si="19"/>
        <v/>
      </c>
      <c r="D164" s="101" t="str">
        <f ca="1">IF(ISERROR(OFFSET('HARGA SATUAN'!$D$6,MATCH(C164,'HARGA SATUAN'!$C$7:$C$1492,0),0)),"",OFFSET('HARGA SATUAN'!$D$6,MATCH(C164,'HARGA SATUAN'!$C$7:$C$1492,0),0))</f>
        <v/>
      </c>
      <c r="E164" s="101">
        <f ca="1">IF(B164="+","Unit",IF(ISERROR(OFFSET('HARGA SATUAN'!$E$6,MATCH(C164,'HARGA SATUAN'!$C$7:$C$1492,0),0)),"",OFFSET('HARGA SATUAN'!$E$6,MATCH(C164,'HARGA SATUAN'!$C$7:$C$1492,0),0)))</f>
        <v>0</v>
      </c>
      <c r="F164" s="101" t="str">
        <f t="shared" ca="1" si="20"/>
        <v/>
      </c>
      <c r="G164" s="41">
        <f ca="1">IF(ISERROR(OFFSET('HARGA SATUAN'!$I$6,MATCH(C164,'HARGA SATUAN'!$C$7:$C$1492,0),0)),"",OFFSET('HARGA SATUAN'!$I$6,MATCH(C164,'HARGA SATUAN'!$C$7:$C$1492,0),0))</f>
        <v>0</v>
      </c>
      <c r="H164" s="42">
        <f t="shared" ca="1" si="15"/>
        <v>0</v>
      </c>
      <c r="I164" s="42">
        <f t="shared" ca="1" si="16"/>
        <v>0</v>
      </c>
      <c r="J164" s="42">
        <f t="shared" ca="1" si="17"/>
        <v>0</v>
      </c>
      <c r="K164" s="43">
        <f t="shared" ca="1" si="18"/>
        <v>0</v>
      </c>
      <c r="L164" s="46"/>
      <c r="Q164" s="36"/>
      <c r="R164" s="45"/>
      <c r="S164" s="45"/>
      <c r="T164" s="45"/>
    </row>
    <row r="165" spans="1:20" s="47" customFormat="1">
      <c r="A165" s="30">
        <v>150</v>
      </c>
      <c r="B165" s="100" t="str">
        <f t="shared" ca="1" si="11"/>
        <v/>
      </c>
      <c r="C165" s="109" t="str">
        <f t="shared" ca="1" si="19"/>
        <v/>
      </c>
      <c r="D165" s="101" t="str">
        <f ca="1">IF(ISERROR(OFFSET('HARGA SATUAN'!$D$6,MATCH(C165,'HARGA SATUAN'!$C$7:$C$1492,0),0)),"",OFFSET('HARGA SATUAN'!$D$6,MATCH(C165,'HARGA SATUAN'!$C$7:$C$1492,0),0))</f>
        <v/>
      </c>
      <c r="E165" s="101">
        <f ca="1">IF(B165="+","Unit",IF(ISERROR(OFFSET('HARGA SATUAN'!$E$6,MATCH(C165,'HARGA SATUAN'!$C$7:$C$1492,0),0)),"",OFFSET('HARGA SATUAN'!$E$6,MATCH(C165,'HARGA SATUAN'!$C$7:$C$1492,0),0)))</f>
        <v>0</v>
      </c>
      <c r="F165" s="101" t="str">
        <f t="shared" ca="1" si="20"/>
        <v/>
      </c>
      <c r="G165" s="41">
        <f ca="1">IF(ISERROR(OFFSET('HARGA SATUAN'!$I$6,MATCH(C165,'HARGA SATUAN'!$C$7:$C$1492,0),0)),"",OFFSET('HARGA SATUAN'!$I$6,MATCH(C165,'HARGA SATUAN'!$C$7:$C$1492,0),0))</f>
        <v>0</v>
      </c>
      <c r="H165" s="42">
        <f t="shared" ca="1" si="15"/>
        <v>0</v>
      </c>
      <c r="I165" s="42">
        <f t="shared" ca="1" si="16"/>
        <v>0</v>
      </c>
      <c r="J165" s="42">
        <f t="shared" ca="1" si="17"/>
        <v>0</v>
      </c>
      <c r="K165" s="43">
        <f t="shared" ca="1" si="18"/>
        <v>0</v>
      </c>
      <c r="L165" s="46"/>
      <c r="Q165" s="36"/>
      <c r="R165" s="45"/>
      <c r="S165" s="45"/>
      <c r="T165" s="45"/>
    </row>
    <row r="166" spans="1:20" s="47" customFormat="1">
      <c r="A166" s="30"/>
      <c r="B166" s="100"/>
      <c r="C166" s="103"/>
      <c r="D166" s="104"/>
      <c r="E166" s="40"/>
      <c r="F166" s="79"/>
      <c r="G166" s="41"/>
      <c r="H166" s="42"/>
      <c r="I166" s="42"/>
      <c r="J166" s="42"/>
      <c r="K166" s="43"/>
      <c r="L166" s="46"/>
      <c r="Q166" s="36"/>
      <c r="R166" s="45"/>
      <c r="S166" s="45"/>
      <c r="T166" s="45"/>
    </row>
    <row r="167" spans="1:20" s="47" customFormat="1" ht="9" customHeight="1" thickBot="1">
      <c r="A167" s="30"/>
      <c r="B167" s="48"/>
      <c r="C167" s="49"/>
      <c r="D167" s="50"/>
      <c r="E167" s="51"/>
      <c r="F167" s="51"/>
      <c r="G167" s="51"/>
      <c r="H167" s="52"/>
      <c r="I167" s="52"/>
      <c r="J167" s="52"/>
      <c r="K167" s="53"/>
      <c r="L167" s="44"/>
    </row>
    <row r="168" spans="1:20" s="36" customFormat="1">
      <c r="A168" s="30"/>
      <c r="B168" s="54"/>
      <c r="C168" s="557" t="s">
        <v>1008</v>
      </c>
      <c r="D168" s="557"/>
      <c r="E168" s="557"/>
      <c r="F168" s="557"/>
      <c r="G168" s="77" t="s">
        <v>9</v>
      </c>
      <c r="H168" s="55">
        <f ca="1">SUM(H14:H167)</f>
        <v>83130850</v>
      </c>
      <c r="I168" s="55">
        <f ca="1">SUM(I14:I167)</f>
        <v>0</v>
      </c>
      <c r="J168" s="55">
        <f ca="1">SUM(J14:J167)</f>
        <v>0</v>
      </c>
      <c r="K168" s="55">
        <f ca="1">SUM(K14:K167)</f>
        <v>83130850</v>
      </c>
      <c r="L168" s="44"/>
      <c r="R168" s="99"/>
      <c r="S168" s="99"/>
      <c r="T168" s="99"/>
    </row>
    <row r="169" spans="1:20" s="36" customFormat="1">
      <c r="A169" s="30"/>
      <c r="B169" s="56"/>
      <c r="C169" s="558" t="s">
        <v>462</v>
      </c>
      <c r="D169" s="558"/>
      <c r="E169" s="558"/>
      <c r="F169" s="558"/>
      <c r="G169" s="59" t="s">
        <v>9</v>
      </c>
      <c r="H169" s="60">
        <f ca="1">H168*0.1</f>
        <v>8313085</v>
      </c>
      <c r="I169" s="60">
        <f ca="1">I168*0.1</f>
        <v>0</v>
      </c>
      <c r="J169" s="60">
        <f ca="1">J168*0.1</f>
        <v>0</v>
      </c>
      <c r="K169" s="60">
        <f ca="1">K168*0.1</f>
        <v>8313085</v>
      </c>
      <c r="L169" s="44"/>
      <c r="N169" s="57"/>
      <c r="R169" s="58"/>
      <c r="S169" s="58"/>
      <c r="T169" s="58"/>
    </row>
    <row r="170" spans="1:20" s="36" customFormat="1" ht="15.75" thickBot="1">
      <c r="A170" s="30"/>
      <c r="B170" s="56"/>
      <c r="C170" s="549" t="s">
        <v>463</v>
      </c>
      <c r="D170" s="549"/>
      <c r="E170" s="549"/>
      <c r="F170" s="549"/>
      <c r="G170" s="61" t="s">
        <v>9</v>
      </c>
      <c r="H170" s="78">
        <f ca="1">SUM(H168:H169)</f>
        <v>91443935</v>
      </c>
      <c r="I170" s="78">
        <f ca="1">SUM(I168:I169)</f>
        <v>0</v>
      </c>
      <c r="J170" s="61">
        <f ca="1">SUM(J168:J169)</f>
        <v>0</v>
      </c>
      <c r="K170" s="61">
        <f ca="1">SUM(K168:K169)</f>
        <v>91443935</v>
      </c>
      <c r="L170" s="44"/>
      <c r="R170" s="99"/>
      <c r="S170" s="99"/>
      <c r="T170" s="99"/>
    </row>
    <row r="171" spans="1:20" s="36" customFormat="1">
      <c r="A171" s="30"/>
      <c r="B171" s="550" t="e">
        <f ca="1">"Terbilang : ( "&amp;L172&amp;" Rupiah )"</f>
        <v>#NAME?</v>
      </c>
      <c r="C171" s="551"/>
      <c r="D171" s="551"/>
      <c r="E171" s="551"/>
      <c r="F171" s="551"/>
      <c r="G171" s="551"/>
      <c r="H171" s="551"/>
      <c r="I171" s="551"/>
      <c r="J171" s="551"/>
      <c r="K171" s="552"/>
      <c r="L171" s="44"/>
      <c r="R171" s="58"/>
      <c r="S171" s="58"/>
      <c r="T171" s="58"/>
    </row>
    <row r="172" spans="1:20" s="36" customFormat="1">
      <c r="A172" s="30"/>
      <c r="B172" s="553"/>
      <c r="C172" s="554"/>
      <c r="D172" s="554"/>
      <c r="E172" s="554"/>
      <c r="F172" s="554"/>
      <c r="G172" s="554"/>
      <c r="H172" s="554"/>
      <c r="I172" s="554"/>
      <c r="J172" s="554"/>
      <c r="K172" s="555"/>
      <c r="L172" s="62" t="e">
        <f ca="1">PROPER([91]!terbilang(K170))</f>
        <v>#NAME?</v>
      </c>
    </row>
    <row r="173" spans="1:20" s="36" customFormat="1" ht="15.75" thickBot="1">
      <c r="A173" s="30"/>
      <c r="B173" s="90" t="str">
        <f>"Harga yang dipakai adalah "&amp;'HARGA SATUAN'!I5&amp;""</f>
        <v>Harga yang dipakai adalah RAB HSS 2023</v>
      </c>
      <c r="C173" s="63"/>
      <c r="D173" s="32"/>
      <c r="E173" s="32"/>
      <c r="F173" s="32"/>
      <c r="G173" s="64"/>
      <c r="H173" s="64"/>
      <c r="I173" s="64"/>
      <c r="J173" s="64"/>
      <c r="K173" s="65"/>
      <c r="L173" s="44"/>
    </row>
    <row r="174" spans="1:20" s="36" customFormat="1">
      <c r="A174" s="30"/>
      <c r="B174" s="66"/>
      <c r="C174" s="67"/>
      <c r="D174" s="68"/>
      <c r="E174" s="69"/>
      <c r="F174" s="69"/>
      <c r="G174" s="69"/>
      <c r="H174" s="45"/>
      <c r="I174" s="45"/>
      <c r="J174" s="70"/>
      <c r="K174" s="70"/>
      <c r="L174" s="44"/>
    </row>
    <row r="175" spans="1:20" s="36" customFormat="1">
      <c r="A175" s="30"/>
      <c r="B175" s="66"/>
      <c r="C175" s="67"/>
      <c r="D175" s="68"/>
      <c r="E175" s="69"/>
      <c r="F175" s="69"/>
      <c r="G175" s="69"/>
      <c r="H175" s="544"/>
      <c r="I175" s="544"/>
      <c r="J175" s="545"/>
      <c r="K175" s="545"/>
      <c r="L175" s="44"/>
    </row>
    <row r="176" spans="1:20" s="36" customFormat="1">
      <c r="A176" s="30"/>
      <c r="B176" s="66"/>
      <c r="C176" s="66"/>
      <c r="D176" s="68"/>
      <c r="E176" s="69"/>
      <c r="F176" s="69"/>
      <c r="G176" s="69"/>
      <c r="H176" s="544"/>
      <c r="I176" s="544"/>
      <c r="J176" s="545"/>
      <c r="K176" s="545"/>
      <c r="L176" s="44"/>
    </row>
    <row r="177" spans="1:12" s="36" customFormat="1">
      <c r="A177" s="30"/>
      <c r="B177" s="66"/>
      <c r="C177" s="66"/>
      <c r="D177" s="68"/>
      <c r="E177" s="69"/>
      <c r="F177" s="69"/>
      <c r="G177" s="69"/>
      <c r="H177" s="544"/>
      <c r="I177" s="544"/>
      <c r="J177" s="545"/>
      <c r="K177" s="545"/>
      <c r="L177" s="44"/>
    </row>
    <row r="178" spans="1:12" s="36" customFormat="1">
      <c r="A178" s="30"/>
      <c r="B178" s="66"/>
      <c r="C178" s="66"/>
      <c r="D178" s="68"/>
      <c r="E178" s="69"/>
      <c r="F178" s="69"/>
      <c r="G178" s="69"/>
      <c r="H178" s="71"/>
      <c r="I178" s="71"/>
      <c r="J178" s="71"/>
      <c r="K178" s="71"/>
      <c r="L178" s="44"/>
    </row>
    <row r="179" spans="1:12" s="36" customFormat="1">
      <c r="A179" s="30"/>
      <c r="B179" s="66"/>
      <c r="C179" s="66"/>
      <c r="D179" s="68"/>
      <c r="E179" s="69"/>
      <c r="F179" s="69"/>
      <c r="G179" s="69"/>
      <c r="H179" s="71"/>
      <c r="I179" s="71"/>
      <c r="J179" s="71"/>
      <c r="K179" s="71"/>
      <c r="L179" s="44"/>
    </row>
    <row r="180" spans="1:12" s="36" customFormat="1">
      <c r="A180" s="30"/>
      <c r="B180" s="66"/>
      <c r="C180" s="66"/>
      <c r="D180" s="68"/>
      <c r="E180" s="69"/>
      <c r="F180" s="69"/>
      <c r="G180" s="69"/>
      <c r="H180" s="71"/>
      <c r="I180" s="71"/>
      <c r="J180" s="71"/>
      <c r="K180" s="71"/>
      <c r="L180" s="44"/>
    </row>
    <row r="181" spans="1:12" s="36" customFormat="1">
      <c r="A181" s="30"/>
      <c r="B181" s="66"/>
      <c r="C181" s="66"/>
      <c r="D181" s="68"/>
      <c r="E181" s="69"/>
      <c r="F181" s="69"/>
      <c r="G181" s="69"/>
      <c r="H181" s="71"/>
      <c r="I181" s="71"/>
      <c r="J181" s="71"/>
      <c r="K181" s="71"/>
      <c r="L181" s="44"/>
    </row>
    <row r="182" spans="1:12" s="36" customFormat="1">
      <c r="A182" s="30"/>
      <c r="B182" s="24"/>
      <c r="C182" s="24"/>
      <c r="D182" s="72"/>
      <c r="E182" s="26"/>
      <c r="F182" s="26"/>
      <c r="G182" s="26"/>
      <c r="H182" s="544"/>
      <c r="I182" s="544"/>
      <c r="J182" s="545"/>
      <c r="K182" s="545"/>
      <c r="L182" s="44"/>
    </row>
    <row r="183" spans="1:12">
      <c r="C183" s="24"/>
    </row>
    <row r="222" spans="2:7" hidden="1"/>
    <row r="223" spans="2:7" hidden="1">
      <c r="B223" s="33" t="s">
        <v>0</v>
      </c>
      <c r="C223" s="146" t="s">
        <v>1139</v>
      </c>
    </row>
    <row r="224" spans="2:7" hidden="1">
      <c r="B224" s="151">
        <v>1</v>
      </c>
      <c r="C224" s="72" t="str">
        <f ca="1">IF(ISERROR(OFFSET('HARGA SATUAN'!$C$6,MATCH('REKAP MDU'!B224,'HARGA SATUAN'!$L$7:$L$1455,0),0)),"",OFFSET('HARGA SATUAN'!$C$6,MATCH('REKAP MDU'!B224,'HARGA SATUAN'!$L$7:$L$1455,0),0))</f>
        <v>KWH MPB; 1P;230V;5(60)A;1;2W</v>
      </c>
      <c r="D224" s="72">
        <f ca="1">SUMIFS(RAB!$F$14:$F$160,RAB!$C$14:$C$160,C224)</f>
        <v>0</v>
      </c>
      <c r="E224" s="24">
        <f ca="1">IF(D224=0,0,1)</f>
        <v>0</v>
      </c>
      <c r="F224" s="24">
        <f ca="1">IF(D224=0,0,SUM($E$223:E224))</f>
        <v>0</v>
      </c>
      <c r="G224" s="24"/>
    </row>
    <row r="225" spans="2:6" hidden="1">
      <c r="B225" s="23">
        <v>2</v>
      </c>
      <c r="C225" s="72" t="str">
        <f ca="1">IF(ISERROR(OFFSET('HARGA SATUAN'!$C$6,MATCH('REKAP MDU'!B225,'HARGA SATUAN'!$L$7:$L$1455,0),0)),"",OFFSET('HARGA SATUAN'!$C$6,MATCH('REKAP MDU'!B225,'HARGA SATUAN'!$L$7:$L$1455,0),0))</f>
        <v>KWH Elektronik; 1P; 2W; 230 V; 5(40) A; kls 1 (combo); register drum</v>
      </c>
      <c r="D225" s="72">
        <f ca="1">SUMIFS(RAB!$F$14:$F$160,RAB!$C$14:$C$160,C225)</f>
        <v>0</v>
      </c>
      <c r="E225" s="24">
        <f t="shared" ref="E225:E288" ca="1" si="21">IF(D225=0,0,1)</f>
        <v>0</v>
      </c>
      <c r="F225" s="24">
        <f ca="1">IF(D225=0,0,SUM($E$223:E225))</f>
        <v>0</v>
      </c>
    </row>
    <row r="226" spans="2:6" hidden="1">
      <c r="B226" s="151">
        <v>3</v>
      </c>
      <c r="C226" s="72" t="str">
        <f ca="1">IF(ISERROR(OFFSET('HARGA SATUAN'!$C$6,MATCH('REKAP MDU'!B226,'HARGA SATUAN'!$L$7:$L$1455,0),0)),"",OFFSET('HARGA SATUAN'!$C$6,MATCH('REKAP MDU'!B226,'HARGA SATUAN'!$L$7:$L$1455,0),0))</f>
        <v>KWH Elektronik; 1P; 2W; 230 V; 5(100) A; kls 1 termasuk modem 3G/4G</v>
      </c>
      <c r="D226" s="72">
        <f ca="1">SUMIFS(RAB!$F$14:$F$160,RAB!$C$14:$C$160,C226)</f>
        <v>0</v>
      </c>
      <c r="E226" s="24">
        <f t="shared" ca="1" si="21"/>
        <v>0</v>
      </c>
      <c r="F226" s="24">
        <f ca="1">IF(D226=0,0,SUM($E$223:E226))</f>
        <v>0</v>
      </c>
    </row>
    <row r="227" spans="2:6" hidden="1">
      <c r="B227" s="23">
        <v>4</v>
      </c>
      <c r="C227" s="72" t="str">
        <f ca="1">IF(ISERROR(OFFSET('HARGA SATUAN'!$C$6,MATCH('REKAP MDU'!B227,'HARGA SATUAN'!$L$7:$L$1455,0),0)),"",OFFSET('HARGA SATUAN'!$C$6,MATCH('REKAP MDU'!B227,'HARGA SATUAN'!$L$7:$L$1455,0),0))</f>
        <v>KWH Elektronik; 3P; 4W; 57.7-100V/220-400V; 5 A; kls 0.2 (meter pembanding)</v>
      </c>
      <c r="D227" s="72">
        <f ca="1">SUMIFS(RAB!$F$14:$F$160,RAB!$C$14:$C$160,C227)</f>
        <v>0</v>
      </c>
      <c r="E227" s="24">
        <f t="shared" ca="1" si="21"/>
        <v>0</v>
      </c>
      <c r="F227" s="24">
        <f ca="1">IF(D227=0,0,SUM($E$223:E227))</f>
        <v>0</v>
      </c>
    </row>
    <row r="228" spans="2:6" hidden="1">
      <c r="B228" s="151">
        <v>5</v>
      </c>
      <c r="C228" s="72" t="str">
        <f ca="1">IF(ISERROR(OFFSET('HARGA SATUAN'!$C$6,MATCH('REKAP MDU'!B228,'HARGA SATUAN'!$L$7:$L$1455,0),0)),"",OFFSET('HARGA SATUAN'!$C$6,MATCH('REKAP MDU'!B228,'HARGA SATUAN'!$L$7:$L$1455,0),0))</f>
        <v>KWH Elektronik; 3P; 4W; 220/380V; 5(80) A; kls 1 (Pengukuran Langsung)</v>
      </c>
      <c r="D228" s="72">
        <f ca="1">SUMIFS(RAB!$F$14:$F$160,RAB!$C$14:$C$160,C228)</f>
        <v>0</v>
      </c>
      <c r="E228" s="24">
        <f t="shared" ca="1" si="21"/>
        <v>0</v>
      </c>
      <c r="F228" s="24">
        <f ca="1">IF(D228=0,0,SUM($E$223:E228))</f>
        <v>0</v>
      </c>
    </row>
    <row r="229" spans="2:6" hidden="1">
      <c r="B229" s="23">
        <v>6</v>
      </c>
      <c r="C229" s="72" t="str">
        <f ca="1">IF(ISERROR(OFFSET('HARGA SATUAN'!$C$6,MATCH('REKAP MDU'!B229,'HARGA SATUAN'!$L$7:$L$1455,0),0)),"",OFFSET('HARGA SATUAN'!$C$6,MATCH('REKAP MDU'!B229,'HARGA SATUAN'!$L$7:$L$1455,0),0))</f>
        <v>KWH Elektronik; 3P; 4W; 57.7-100V/220-400V; 5(10) A; kls 0.5 (Pengukuran Tidak Langsung)</v>
      </c>
      <c r="D229" s="72">
        <f ca="1">SUMIFS(RAB!$F$14:$F$160,RAB!$C$14:$C$160,C229)</f>
        <v>0</v>
      </c>
      <c r="E229" s="24">
        <f t="shared" ca="1" si="21"/>
        <v>0</v>
      </c>
      <c r="F229" s="24">
        <f ca="1">IF(D229=0,0,SUM($E$223:E229))</f>
        <v>0</v>
      </c>
    </row>
    <row r="230" spans="2:6" hidden="1">
      <c r="B230" s="151">
        <v>7</v>
      </c>
      <c r="C230" s="72" t="str">
        <f ca="1">IF(ISERROR(OFFSET('HARGA SATUAN'!$C$6,MATCH('REKAP MDU'!B230,'HARGA SATUAN'!$L$7:$L$1455,0),0)),"",OFFSET('HARGA SATUAN'!$C$6,MATCH('REKAP MDU'!B230,'HARGA SATUAN'!$L$7:$L$1455,0),0))</f>
        <v>KWH Elektronik; 3P; 4W; 220/380V; 5(10); kls 1 (Pengukuran Tidak Langsung)</v>
      </c>
      <c r="D230" s="72">
        <f ca="1">SUMIFS(RAB!$F$14:$F$160,RAB!$C$14:$C$160,C230)</f>
        <v>1</v>
      </c>
      <c r="E230" s="24">
        <f t="shared" ca="1" si="21"/>
        <v>1</v>
      </c>
      <c r="F230" s="24">
        <f ca="1">IF(D230=0,0,SUM($E$223:E230))</f>
        <v>1</v>
      </c>
    </row>
    <row r="231" spans="2:6" hidden="1">
      <c r="B231" s="23">
        <v>8</v>
      </c>
      <c r="C231" s="72" t="str">
        <f ca="1">IF(ISERROR(OFFSET('HARGA SATUAN'!$C$6,MATCH('REKAP MDU'!B231,'HARGA SATUAN'!$L$7:$L$1455,0),0)),"",OFFSET('HARGA SATUAN'!$C$6,MATCH('REKAP MDU'!B231,'HARGA SATUAN'!$L$7:$L$1455,0),0))</f>
        <v>MCB 1 Fasa 2 A</v>
      </c>
      <c r="D231" s="72">
        <f ca="1">SUMIFS(RAB!$F$14:$F$160,RAB!$C$14:$C$160,C231)</f>
        <v>0</v>
      </c>
      <c r="E231" s="24">
        <f t="shared" ca="1" si="21"/>
        <v>0</v>
      </c>
      <c r="F231" s="24">
        <f ca="1">IF(D231=0,0,SUM($E$223:E231))</f>
        <v>0</v>
      </c>
    </row>
    <row r="232" spans="2:6" hidden="1">
      <c r="B232" s="151">
        <v>9</v>
      </c>
      <c r="C232" s="72" t="str">
        <f ca="1">IF(ISERROR(OFFSET('HARGA SATUAN'!$C$6,MATCH('REKAP MDU'!B232,'HARGA SATUAN'!$L$7:$L$1455,0),0)),"",OFFSET('HARGA SATUAN'!$C$6,MATCH('REKAP MDU'!B232,'HARGA SATUAN'!$L$7:$L$1455,0),0))</f>
        <v>MCB 1 Fasa 4 A</v>
      </c>
      <c r="D232" s="72">
        <f ca="1">SUMIFS(RAB!$F$14:$F$160,RAB!$C$14:$C$160,C232)</f>
        <v>0</v>
      </c>
      <c r="E232" s="24">
        <f t="shared" ca="1" si="21"/>
        <v>0</v>
      </c>
      <c r="F232" s="24">
        <f ca="1">IF(D232=0,0,SUM($E$223:E232))</f>
        <v>0</v>
      </c>
    </row>
    <row r="233" spans="2:6" hidden="1">
      <c r="B233" s="23">
        <v>10</v>
      </c>
      <c r="C233" s="72" t="str">
        <f ca="1">IF(ISERROR(OFFSET('HARGA SATUAN'!$C$6,MATCH('REKAP MDU'!B233,'HARGA SATUAN'!$L$7:$L$1455,0),0)),"",OFFSET('HARGA SATUAN'!$C$6,MATCH('REKAP MDU'!B233,'HARGA SATUAN'!$L$7:$L$1455,0),0))</f>
        <v>MCB 1 Fasa 6 A</v>
      </c>
      <c r="D233" s="72">
        <f ca="1">SUMIFS(RAB!$F$14:$F$160,RAB!$C$14:$C$160,C233)</f>
        <v>0</v>
      </c>
      <c r="E233" s="24">
        <f t="shared" ca="1" si="21"/>
        <v>0</v>
      </c>
      <c r="F233" s="24">
        <f ca="1">IF(D233=0,0,SUM($E$223:E233))</f>
        <v>0</v>
      </c>
    </row>
    <row r="234" spans="2:6" hidden="1">
      <c r="B234" s="151">
        <v>11</v>
      </c>
      <c r="C234" s="72" t="str">
        <f ca="1">IF(ISERROR(OFFSET('HARGA SATUAN'!$C$6,MATCH('REKAP MDU'!B234,'HARGA SATUAN'!$L$7:$L$1455,0),0)),"",OFFSET('HARGA SATUAN'!$C$6,MATCH('REKAP MDU'!B234,'HARGA SATUAN'!$L$7:$L$1455,0),0))</f>
        <v>MCB 1 Fasa 10 A</v>
      </c>
      <c r="D234" s="72">
        <f ca="1">SUMIFS(RAB!$F$14:$F$160,RAB!$C$14:$C$160,C234)</f>
        <v>0</v>
      </c>
      <c r="E234" s="24">
        <f t="shared" ca="1" si="21"/>
        <v>0</v>
      </c>
      <c r="F234" s="24">
        <f ca="1">IF(D234=0,0,SUM($E$223:E234))</f>
        <v>0</v>
      </c>
    </row>
    <row r="235" spans="2:6" hidden="1">
      <c r="B235" s="23">
        <v>12</v>
      </c>
      <c r="C235" s="72" t="str">
        <f ca="1">IF(ISERROR(OFFSET('HARGA SATUAN'!$C$6,MATCH('REKAP MDU'!B235,'HARGA SATUAN'!$L$7:$L$1455,0),0)),"",OFFSET('HARGA SATUAN'!$C$6,MATCH('REKAP MDU'!B235,'HARGA SATUAN'!$L$7:$L$1455,0),0))</f>
        <v>MCB 1 Fasa 16 A</v>
      </c>
      <c r="D235" s="72">
        <f ca="1">SUMIFS(RAB!$F$14:$F$160,RAB!$C$14:$C$160,C235)</f>
        <v>0</v>
      </c>
      <c r="E235" s="24">
        <f t="shared" ca="1" si="21"/>
        <v>0</v>
      </c>
      <c r="F235" s="24">
        <f ca="1">IF(D235=0,0,SUM($E$223:E235))</f>
        <v>0</v>
      </c>
    </row>
    <row r="236" spans="2:6" hidden="1">
      <c r="B236" s="151">
        <v>13</v>
      </c>
      <c r="C236" s="72" t="str">
        <f ca="1">IF(ISERROR(OFFSET('HARGA SATUAN'!$C$6,MATCH('REKAP MDU'!B236,'HARGA SATUAN'!$L$7:$L$1455,0),0)),"",OFFSET('HARGA SATUAN'!$C$6,MATCH('REKAP MDU'!B236,'HARGA SATUAN'!$L$7:$L$1455,0),0))</f>
        <v>MCB 1 Fasa 20 A</v>
      </c>
      <c r="D236" s="72">
        <f ca="1">SUMIFS(RAB!$F$14:$F$160,RAB!$C$14:$C$160,C236)</f>
        <v>0</v>
      </c>
      <c r="E236" s="24">
        <f t="shared" ca="1" si="21"/>
        <v>0</v>
      </c>
      <c r="F236" s="24">
        <f ca="1">IF(D236=0,0,SUM($E$223:E236))</f>
        <v>0</v>
      </c>
    </row>
    <row r="237" spans="2:6" hidden="1">
      <c r="B237" s="23">
        <v>14</v>
      </c>
      <c r="C237" s="72" t="str">
        <f ca="1">IF(ISERROR(OFFSET('HARGA SATUAN'!$C$6,MATCH('REKAP MDU'!B237,'HARGA SATUAN'!$L$7:$L$1455,0),0)),"",OFFSET('HARGA SATUAN'!$C$6,MATCH('REKAP MDU'!B237,'HARGA SATUAN'!$L$7:$L$1455,0),0))</f>
        <v>MCB 1 Fasa 25 A</v>
      </c>
      <c r="D237" s="72">
        <f ca="1">SUMIFS(RAB!$F$14:$F$160,RAB!$C$14:$C$160,C237)</f>
        <v>0</v>
      </c>
      <c r="E237" s="24">
        <f t="shared" ca="1" si="21"/>
        <v>0</v>
      </c>
      <c r="F237" s="24">
        <f ca="1">IF(D237=0,0,SUM($E$223:E237))</f>
        <v>0</v>
      </c>
    </row>
    <row r="238" spans="2:6" hidden="1">
      <c r="B238" s="151">
        <v>15</v>
      </c>
      <c r="C238" s="72" t="str">
        <f ca="1">IF(ISERROR(OFFSET('HARGA SATUAN'!$C$6,MATCH('REKAP MDU'!B238,'HARGA SATUAN'!$L$7:$L$1455,0),0)),"",OFFSET('HARGA SATUAN'!$C$6,MATCH('REKAP MDU'!B238,'HARGA SATUAN'!$L$7:$L$1455,0),0))</f>
        <v>MCB 1 Fasa 35 A</v>
      </c>
      <c r="D238" s="72">
        <f ca="1">SUMIFS(RAB!$F$14:$F$160,RAB!$C$14:$C$160,C238)</f>
        <v>0</v>
      </c>
      <c r="E238" s="24">
        <f t="shared" ca="1" si="21"/>
        <v>0</v>
      </c>
      <c r="F238" s="24">
        <f ca="1">IF(D238=0,0,SUM($E$223:E238))</f>
        <v>0</v>
      </c>
    </row>
    <row r="239" spans="2:6" hidden="1">
      <c r="B239" s="23">
        <v>16</v>
      </c>
      <c r="C239" s="72" t="str">
        <f ca="1">IF(ISERROR(OFFSET('HARGA SATUAN'!$C$6,MATCH('REKAP MDU'!B239,'HARGA SATUAN'!$L$7:$L$1455,0),0)),"",OFFSET('HARGA SATUAN'!$C$6,MATCH('REKAP MDU'!B239,'HARGA SATUAN'!$L$7:$L$1455,0),0))</f>
        <v>MCB 1 Fasa 50 A</v>
      </c>
      <c r="D239" s="72">
        <f ca="1">SUMIFS(RAB!$F$14:$F$160,RAB!$C$14:$C$160,C239)</f>
        <v>0</v>
      </c>
      <c r="E239" s="24">
        <f t="shared" ca="1" si="21"/>
        <v>0</v>
      </c>
      <c r="F239" s="24">
        <f ca="1">IF(D239=0,0,SUM($E$223:E239))</f>
        <v>0</v>
      </c>
    </row>
    <row r="240" spans="2:6" hidden="1">
      <c r="B240" s="151">
        <v>17</v>
      </c>
      <c r="C240" s="72" t="str">
        <f ca="1">IF(ISERROR(OFFSET('HARGA SATUAN'!$C$6,MATCH('REKAP MDU'!B240,'HARGA SATUAN'!$L$7:$L$1455,0),0)),"",OFFSET('HARGA SATUAN'!$C$6,MATCH('REKAP MDU'!B240,'HARGA SATUAN'!$L$7:$L$1455,0),0))</f>
        <v>MCB 3 Fasa 10 A</v>
      </c>
      <c r="D240" s="72">
        <f ca="1">SUMIFS(RAB!$F$14:$F$160,RAB!$C$14:$C$160,C240)</f>
        <v>0</v>
      </c>
      <c r="E240" s="24">
        <f t="shared" ca="1" si="21"/>
        <v>0</v>
      </c>
      <c r="F240" s="24">
        <f ca="1">IF(D240=0,0,SUM($E$223:E240))</f>
        <v>0</v>
      </c>
    </row>
    <row r="241" spans="2:6" hidden="1">
      <c r="B241" s="23">
        <v>18</v>
      </c>
      <c r="C241" s="72" t="str">
        <f ca="1">IF(ISERROR(OFFSET('HARGA SATUAN'!$C$6,MATCH('REKAP MDU'!B241,'HARGA SATUAN'!$L$7:$L$1455,0),0)),"",OFFSET('HARGA SATUAN'!$C$6,MATCH('REKAP MDU'!B241,'HARGA SATUAN'!$L$7:$L$1455,0),0))</f>
        <v>MCB 3 Fasa 16 A</v>
      </c>
      <c r="D241" s="72">
        <f ca="1">SUMIFS(RAB!$F$14:$F$160,RAB!$C$14:$C$160,C241)</f>
        <v>0</v>
      </c>
      <c r="E241" s="24">
        <f t="shared" ca="1" si="21"/>
        <v>0</v>
      </c>
      <c r="F241" s="24">
        <f ca="1">IF(D241=0,0,SUM($E$223:E241))</f>
        <v>0</v>
      </c>
    </row>
    <row r="242" spans="2:6" hidden="1">
      <c r="B242" s="151">
        <v>19</v>
      </c>
      <c r="C242" s="72" t="str">
        <f ca="1">IF(ISERROR(OFFSET('HARGA SATUAN'!$C$6,MATCH('REKAP MDU'!B242,'HARGA SATUAN'!$L$7:$L$1455,0),0)),"",OFFSET('HARGA SATUAN'!$C$6,MATCH('REKAP MDU'!B242,'HARGA SATUAN'!$L$7:$L$1455,0),0))</f>
        <v>MCB 3 Fasa 20 A</v>
      </c>
      <c r="D242" s="72">
        <f ca="1">SUMIFS(RAB!$F$14:$F$160,RAB!$C$14:$C$160,C242)</f>
        <v>0</v>
      </c>
      <c r="E242" s="24">
        <f t="shared" ca="1" si="21"/>
        <v>0</v>
      </c>
      <c r="F242" s="24">
        <f ca="1">IF(D242=0,0,SUM($E$223:E242))</f>
        <v>0</v>
      </c>
    </row>
    <row r="243" spans="2:6" hidden="1">
      <c r="B243" s="23">
        <v>20</v>
      </c>
      <c r="C243" s="72" t="str">
        <f ca="1">IF(ISERROR(OFFSET('HARGA SATUAN'!$C$6,MATCH('REKAP MDU'!B243,'HARGA SATUAN'!$L$7:$L$1455,0),0)),"",OFFSET('HARGA SATUAN'!$C$6,MATCH('REKAP MDU'!B243,'HARGA SATUAN'!$L$7:$L$1455,0),0))</f>
        <v>MCB 3 Fasa 25 A</v>
      </c>
      <c r="D243" s="72">
        <f ca="1">SUMIFS(RAB!$F$14:$F$160,RAB!$C$14:$C$160,C243)</f>
        <v>0</v>
      </c>
      <c r="E243" s="24">
        <f t="shared" ca="1" si="21"/>
        <v>0</v>
      </c>
      <c r="F243" s="24">
        <f ca="1">IF(D243=0,0,SUM($E$223:E243))</f>
        <v>0</v>
      </c>
    </row>
    <row r="244" spans="2:6" hidden="1">
      <c r="B244" s="151">
        <v>21</v>
      </c>
      <c r="C244" s="72" t="str">
        <f ca="1">IF(ISERROR(OFFSET('HARGA SATUAN'!$C$6,MATCH('REKAP MDU'!B244,'HARGA SATUAN'!$L$7:$L$1455,0),0)),"",OFFSET('HARGA SATUAN'!$C$6,MATCH('REKAP MDU'!B244,'HARGA SATUAN'!$L$7:$L$1455,0),0))</f>
        <v>MCB 3 Fasa 35 A</v>
      </c>
      <c r="D244" s="72">
        <f ca="1">SUMIFS(RAB!$F$14:$F$160,RAB!$C$14:$C$160,C244)</f>
        <v>0</v>
      </c>
      <c r="E244" s="24">
        <f t="shared" ca="1" si="21"/>
        <v>0</v>
      </c>
      <c r="F244" s="24">
        <f ca="1">IF(D244=0,0,SUM($E$223:E244))</f>
        <v>0</v>
      </c>
    </row>
    <row r="245" spans="2:6" hidden="1">
      <c r="B245" s="23">
        <v>22</v>
      </c>
      <c r="C245" s="72" t="str">
        <f ca="1">IF(ISERROR(OFFSET('HARGA SATUAN'!$C$6,MATCH('REKAP MDU'!B245,'HARGA SATUAN'!$L$7:$L$1455,0),0)),"",OFFSET('HARGA SATUAN'!$C$6,MATCH('REKAP MDU'!B245,'HARGA SATUAN'!$L$7:$L$1455,0),0))</f>
        <v>CT TM Indoor Tipe Blok 10/5-5A</v>
      </c>
      <c r="D245" s="72">
        <f ca="1">SUMIFS(RAB!$F$14:$F$160,RAB!$C$14:$C$160,C245)</f>
        <v>0</v>
      </c>
      <c r="E245" s="24">
        <f t="shared" ca="1" si="21"/>
        <v>0</v>
      </c>
      <c r="F245" s="24">
        <f ca="1">IF(D245=0,0,SUM($E$223:E245))</f>
        <v>0</v>
      </c>
    </row>
    <row r="246" spans="2:6" hidden="1">
      <c r="B246" s="151">
        <v>23</v>
      </c>
      <c r="C246" s="72" t="str">
        <f ca="1">IF(ISERROR(OFFSET('HARGA SATUAN'!$C$6,MATCH('REKAP MDU'!B246,'HARGA SATUAN'!$L$7:$L$1455,0),0)),"",OFFSET('HARGA SATUAN'!$C$6,MATCH('REKAP MDU'!B246,'HARGA SATUAN'!$L$7:$L$1455,0),0))</f>
        <v>CT TM Indoor Tipe Blok 15/5-5A</v>
      </c>
      <c r="D246" s="72">
        <f ca="1">SUMIFS(RAB!$F$14:$F$160,RAB!$C$14:$C$160,C246)</f>
        <v>0</v>
      </c>
      <c r="E246" s="24">
        <f t="shared" ca="1" si="21"/>
        <v>0</v>
      </c>
      <c r="F246" s="24">
        <f ca="1">IF(D246=0,0,SUM($E$223:E246))</f>
        <v>0</v>
      </c>
    </row>
    <row r="247" spans="2:6" hidden="1">
      <c r="B247" s="23">
        <v>24</v>
      </c>
      <c r="C247" s="72" t="str">
        <f ca="1">IF(ISERROR(OFFSET('HARGA SATUAN'!$C$6,MATCH('REKAP MDU'!B247,'HARGA SATUAN'!$L$7:$L$1455,0),0)),"",OFFSET('HARGA SATUAN'!$C$6,MATCH('REKAP MDU'!B247,'HARGA SATUAN'!$L$7:$L$1455,0),0))</f>
        <v>CT TM Indoor Tipe Blok 20/5-5A</v>
      </c>
      <c r="D247" s="72">
        <f ca="1">SUMIFS(RAB!$F$14:$F$160,RAB!$C$14:$C$160,C247)</f>
        <v>0</v>
      </c>
      <c r="E247" s="24">
        <f t="shared" ca="1" si="21"/>
        <v>0</v>
      </c>
      <c r="F247" s="24">
        <f ca="1">IF(D247=0,0,SUM($E$223:E247))</f>
        <v>0</v>
      </c>
    </row>
    <row r="248" spans="2:6" hidden="1">
      <c r="B248" s="151">
        <v>25</v>
      </c>
      <c r="C248" s="72" t="str">
        <f ca="1">IF(ISERROR(OFFSET('HARGA SATUAN'!$C$6,MATCH('REKAP MDU'!B248,'HARGA SATUAN'!$L$7:$L$1455,0),0)),"",OFFSET('HARGA SATUAN'!$C$6,MATCH('REKAP MDU'!B248,'HARGA SATUAN'!$L$7:$L$1455,0),0))</f>
        <v>CT TM Indoor Tipe Blok 30/5-5A</v>
      </c>
      <c r="D248" s="72">
        <f ca="1">SUMIFS(RAB!$F$14:$F$160,RAB!$C$14:$C$160,C248)</f>
        <v>0</v>
      </c>
      <c r="E248" s="24">
        <f t="shared" ca="1" si="21"/>
        <v>0</v>
      </c>
      <c r="F248" s="24">
        <f ca="1">IF(D248=0,0,SUM($E$223:E248))</f>
        <v>0</v>
      </c>
    </row>
    <row r="249" spans="2:6" hidden="1">
      <c r="B249" s="23">
        <v>26</v>
      </c>
      <c r="C249" s="72" t="str">
        <f ca="1">IF(ISERROR(OFFSET('HARGA SATUAN'!$C$6,MATCH('REKAP MDU'!B249,'HARGA SATUAN'!$L$7:$L$1455,0),0)),"",OFFSET('HARGA SATUAN'!$C$6,MATCH('REKAP MDU'!B249,'HARGA SATUAN'!$L$7:$L$1455,0),0))</f>
        <v>CT TM Indoor Tipe Blok 40/5-5A</v>
      </c>
      <c r="D249" s="72">
        <f ca="1">SUMIFS(RAB!$F$14:$F$160,RAB!$C$14:$C$160,C249)</f>
        <v>0</v>
      </c>
      <c r="E249" s="24">
        <f t="shared" ca="1" si="21"/>
        <v>0</v>
      </c>
      <c r="F249" s="24">
        <f ca="1">IF(D249=0,0,SUM($E$223:E249))</f>
        <v>0</v>
      </c>
    </row>
    <row r="250" spans="2:6" hidden="1">
      <c r="B250" s="151">
        <v>27</v>
      </c>
      <c r="C250" s="72" t="str">
        <f ca="1">IF(ISERROR(OFFSET('HARGA SATUAN'!$C$6,MATCH('REKAP MDU'!B250,'HARGA SATUAN'!$L$7:$L$1455,0),0)),"",OFFSET('HARGA SATUAN'!$C$6,MATCH('REKAP MDU'!B250,'HARGA SATUAN'!$L$7:$L$1455,0),0))</f>
        <v>CT TM Indoor Tipe Blok 50/5-5A</v>
      </c>
      <c r="D250" s="72">
        <f ca="1">SUMIFS(RAB!$F$14:$F$160,RAB!$C$14:$C$160,C250)</f>
        <v>0</v>
      </c>
      <c r="E250" s="24">
        <f t="shared" ca="1" si="21"/>
        <v>0</v>
      </c>
      <c r="F250" s="24">
        <f ca="1">IF(D250=0,0,SUM($E$223:E250))</f>
        <v>0</v>
      </c>
    </row>
    <row r="251" spans="2:6" hidden="1">
      <c r="B251" s="23">
        <v>28</v>
      </c>
      <c r="C251" s="72" t="str">
        <f ca="1">IF(ISERROR(OFFSET('HARGA SATUAN'!$C$6,MATCH('REKAP MDU'!B251,'HARGA SATUAN'!$L$7:$L$1455,0),0)),"",OFFSET('HARGA SATUAN'!$C$6,MATCH('REKAP MDU'!B251,'HARGA SATUAN'!$L$7:$L$1455,0),0))</f>
        <v>CT TM Indoor Tipe Blok 60/5-5A</v>
      </c>
      <c r="D251" s="72">
        <f ca="1">SUMIFS(RAB!$F$14:$F$160,RAB!$C$14:$C$160,C251)</f>
        <v>0</v>
      </c>
      <c r="E251" s="24">
        <f t="shared" ca="1" si="21"/>
        <v>0</v>
      </c>
      <c r="F251" s="24">
        <f ca="1">IF(D251=0,0,SUM($E$223:E251))</f>
        <v>0</v>
      </c>
    </row>
    <row r="252" spans="2:6" hidden="1">
      <c r="B252" s="151">
        <v>29</v>
      </c>
      <c r="C252" s="72" t="str">
        <f ca="1">IF(ISERROR(OFFSET('HARGA SATUAN'!$C$6,MATCH('REKAP MDU'!B252,'HARGA SATUAN'!$L$7:$L$1455,0),0)),"",OFFSET('HARGA SATUAN'!$C$6,MATCH('REKAP MDU'!B252,'HARGA SATUAN'!$L$7:$L$1455,0),0))</f>
        <v>CT TM Indoor Tipe Blok 75/5-5A</v>
      </c>
      <c r="D252" s="72">
        <f ca="1">SUMIFS(RAB!$F$14:$F$160,RAB!$C$14:$C$160,C252)</f>
        <v>0</v>
      </c>
      <c r="E252" s="24">
        <f t="shared" ca="1" si="21"/>
        <v>0</v>
      </c>
      <c r="F252" s="24">
        <f ca="1">IF(D252=0,0,SUM($E$223:E252))</f>
        <v>0</v>
      </c>
    </row>
    <row r="253" spans="2:6" hidden="1">
      <c r="B253" s="23">
        <v>30</v>
      </c>
      <c r="C253" s="72" t="str">
        <f ca="1">IF(ISERROR(OFFSET('HARGA SATUAN'!$C$6,MATCH('REKAP MDU'!B253,'HARGA SATUAN'!$L$7:$L$1455,0),0)),"",OFFSET('HARGA SATUAN'!$C$6,MATCH('REKAP MDU'!B253,'HARGA SATUAN'!$L$7:$L$1455,0),0))</f>
        <v>CT TM Indoor Tipe Blok 80/5-5A</v>
      </c>
      <c r="D253" s="72">
        <f ca="1">SUMIFS(RAB!$F$14:$F$160,RAB!$C$14:$C$160,C253)</f>
        <v>0</v>
      </c>
      <c r="E253" s="24">
        <f t="shared" ca="1" si="21"/>
        <v>0</v>
      </c>
      <c r="F253" s="24">
        <f ca="1">IF(D253=0,0,SUM($E$223:E253))</f>
        <v>0</v>
      </c>
    </row>
    <row r="254" spans="2:6" hidden="1">
      <c r="B254" s="151">
        <v>31</v>
      </c>
      <c r="C254" s="72" t="str">
        <f ca="1">IF(ISERROR(OFFSET('HARGA SATUAN'!$C$6,MATCH('REKAP MDU'!B254,'HARGA SATUAN'!$L$7:$L$1455,0),0)),"",OFFSET('HARGA SATUAN'!$C$6,MATCH('REKAP MDU'!B254,'HARGA SATUAN'!$L$7:$L$1455,0),0))</f>
        <v>CT TM Indoor Tipe Blok 100/5-5A</v>
      </c>
      <c r="D254" s="72">
        <f ca="1">SUMIFS(RAB!$F$14:$F$160,RAB!$C$14:$C$160,C254)</f>
        <v>0</v>
      </c>
      <c r="E254" s="24">
        <f t="shared" ca="1" si="21"/>
        <v>0</v>
      </c>
      <c r="F254" s="24">
        <f ca="1">IF(D254=0,0,SUM($E$223:E254))</f>
        <v>0</v>
      </c>
    </row>
    <row r="255" spans="2:6" hidden="1">
      <c r="B255" s="23">
        <v>32</v>
      </c>
      <c r="C255" s="72" t="str">
        <f ca="1">IF(ISERROR(OFFSET('HARGA SATUAN'!$C$6,MATCH('REKAP MDU'!B255,'HARGA SATUAN'!$L$7:$L$1455,0),0)),"",OFFSET('HARGA SATUAN'!$C$6,MATCH('REKAP MDU'!B255,'HARGA SATUAN'!$L$7:$L$1455,0),0))</f>
        <v>CT TM Indoor Tipe Blok 150/5-5A</v>
      </c>
      <c r="D255" s="72">
        <f ca="1">SUMIFS(RAB!$F$14:$F$160,RAB!$C$14:$C$160,C255)</f>
        <v>0</v>
      </c>
      <c r="E255" s="24">
        <f t="shared" ca="1" si="21"/>
        <v>0</v>
      </c>
      <c r="F255" s="24">
        <f ca="1">IF(D255=0,0,SUM($E$223:E255))</f>
        <v>0</v>
      </c>
    </row>
    <row r="256" spans="2:6" hidden="1">
      <c r="B256" s="151">
        <v>33</v>
      </c>
      <c r="C256" s="72" t="str">
        <f ca="1">IF(ISERROR(OFFSET('HARGA SATUAN'!$C$6,MATCH('REKAP MDU'!B256,'HARGA SATUAN'!$L$7:$L$1455,0),0)),"",OFFSET('HARGA SATUAN'!$C$6,MATCH('REKAP MDU'!B256,'HARGA SATUAN'!$L$7:$L$1455,0),0))</f>
        <v>CT TM Indoor Tipe Blok 200/5-5A</v>
      </c>
      <c r="D256" s="72">
        <f ca="1">SUMIFS(RAB!$F$14:$F$160,RAB!$C$14:$C$160,C256)</f>
        <v>0</v>
      </c>
      <c r="E256" s="24">
        <f t="shared" ca="1" si="21"/>
        <v>0</v>
      </c>
      <c r="F256" s="24">
        <f ca="1">IF(D256=0,0,SUM($E$223:E256))</f>
        <v>0</v>
      </c>
    </row>
    <row r="257" spans="2:6" hidden="1">
      <c r="B257" s="23">
        <v>34</v>
      </c>
      <c r="C257" s="72" t="str">
        <f ca="1">IF(ISERROR(OFFSET('HARGA SATUAN'!$C$6,MATCH('REKAP MDU'!B257,'HARGA SATUAN'!$L$7:$L$1455,0),0)),"",OFFSET('HARGA SATUAN'!$C$6,MATCH('REKAP MDU'!B257,'HARGA SATUAN'!$L$7:$L$1455,0),0))</f>
        <v>CT TM Indoor Tipe Blok 250/5-5A</v>
      </c>
      <c r="D257" s="72">
        <f ca="1">SUMIFS(RAB!$F$14:$F$160,RAB!$C$14:$C$160,C257)</f>
        <v>0</v>
      </c>
      <c r="E257" s="24">
        <f t="shared" ca="1" si="21"/>
        <v>0</v>
      </c>
      <c r="F257" s="24">
        <f ca="1">IF(D257=0,0,SUM($E$223:E257))</f>
        <v>0</v>
      </c>
    </row>
    <row r="258" spans="2:6" hidden="1">
      <c r="B258" s="151">
        <v>35</v>
      </c>
      <c r="C258" s="72" t="str">
        <f ca="1">IF(ISERROR(OFFSET('HARGA SATUAN'!$C$6,MATCH('REKAP MDU'!B258,'HARGA SATUAN'!$L$7:$L$1455,0),0)),"",OFFSET('HARGA SATUAN'!$C$6,MATCH('REKAP MDU'!B258,'HARGA SATUAN'!$L$7:$L$1455,0),0))</f>
        <v>CT TM Indoor Tipe Blok 300/5-5A</v>
      </c>
      <c r="D258" s="72">
        <f ca="1">SUMIFS(RAB!$F$14:$F$160,RAB!$C$14:$C$160,C258)</f>
        <v>0</v>
      </c>
      <c r="E258" s="24">
        <f t="shared" ca="1" si="21"/>
        <v>0</v>
      </c>
      <c r="F258" s="24">
        <f ca="1">IF(D258=0,0,SUM($E$223:E258))</f>
        <v>0</v>
      </c>
    </row>
    <row r="259" spans="2:6" hidden="1">
      <c r="B259" s="23">
        <v>36</v>
      </c>
      <c r="C259" s="72" t="str">
        <f ca="1">IF(ISERROR(OFFSET('HARGA SATUAN'!$C$6,MATCH('REKAP MDU'!B259,'HARGA SATUAN'!$L$7:$L$1455,0),0)),"",OFFSET('HARGA SATUAN'!$C$6,MATCH('REKAP MDU'!B259,'HARGA SATUAN'!$L$7:$L$1455,0),0))</f>
        <v>CT TM Indoor Tipe Blok 400/5-5A</v>
      </c>
      <c r="D259" s="72">
        <f ca="1">SUMIFS(RAB!$F$14:$F$160,RAB!$C$14:$C$160,C259)</f>
        <v>0</v>
      </c>
      <c r="E259" s="24">
        <f t="shared" ca="1" si="21"/>
        <v>0</v>
      </c>
      <c r="F259" s="24">
        <f ca="1">IF(D259=0,0,SUM($E$223:E259))</f>
        <v>0</v>
      </c>
    </row>
    <row r="260" spans="2:6" hidden="1">
      <c r="B260" s="151">
        <v>37</v>
      </c>
      <c r="C260" s="72" t="str">
        <f ca="1">IF(ISERROR(OFFSET('HARGA SATUAN'!$C$6,MATCH('REKAP MDU'!B260,'HARGA SATUAN'!$L$7:$L$1455,0),0)),"",OFFSET('HARGA SATUAN'!$C$6,MATCH('REKAP MDU'!B260,'HARGA SATUAN'!$L$7:$L$1455,0),0))</f>
        <v>CT TM Indoor Tipe Blok 500/5-5A</v>
      </c>
      <c r="D260" s="72">
        <f ca="1">SUMIFS(RAB!$F$14:$F$160,RAB!$C$14:$C$160,C260)</f>
        <v>0</v>
      </c>
      <c r="E260" s="24">
        <f t="shared" ca="1" si="21"/>
        <v>0</v>
      </c>
      <c r="F260" s="24">
        <f ca="1">IF(D260=0,0,SUM($E$223:E260))</f>
        <v>0</v>
      </c>
    </row>
    <row r="261" spans="2:6" hidden="1">
      <c r="B261" s="23">
        <v>38</v>
      </c>
      <c r="C261" s="72" t="str">
        <f ca="1">IF(ISERROR(OFFSET('HARGA SATUAN'!$C$6,MATCH('REKAP MDU'!B261,'HARGA SATUAN'!$L$7:$L$1455,0),0)),"",OFFSET('HARGA SATUAN'!$C$6,MATCH('REKAP MDU'!B261,'HARGA SATUAN'!$L$7:$L$1455,0),0))</f>
        <v>CT TM Indoor Tipe Blok 600/5-5A</v>
      </c>
      <c r="D261" s="72">
        <f ca="1">SUMIFS(RAB!$F$14:$F$160,RAB!$C$14:$C$160,C261)</f>
        <v>0</v>
      </c>
      <c r="E261" s="24">
        <f t="shared" ca="1" si="21"/>
        <v>0</v>
      </c>
      <c r="F261" s="24">
        <f ca="1">IF(D261=0,0,SUM($E$223:E261))</f>
        <v>0</v>
      </c>
    </row>
    <row r="262" spans="2:6" hidden="1">
      <c r="B262" s="151">
        <v>39</v>
      </c>
      <c r="C262" s="72" t="str">
        <f ca="1">IF(ISERROR(OFFSET('HARGA SATUAN'!$C$6,MATCH('REKAP MDU'!B262,'HARGA SATUAN'!$L$7:$L$1455,0),0)),"",OFFSET('HARGA SATUAN'!$C$6,MATCH('REKAP MDU'!B262,'HARGA SATUAN'!$L$7:$L$1455,0),0))</f>
        <v>CT TM Indoor Tipe Blok 750/5-5A</v>
      </c>
      <c r="D262" s="72">
        <f ca="1">SUMIFS(RAB!$F$14:$F$160,RAB!$C$14:$C$160,C262)</f>
        <v>0</v>
      </c>
      <c r="E262" s="24">
        <f t="shared" ca="1" si="21"/>
        <v>0</v>
      </c>
      <c r="F262" s="24">
        <f ca="1">IF(D262=0,0,SUM($E$223:E262))</f>
        <v>0</v>
      </c>
    </row>
    <row r="263" spans="2:6" hidden="1">
      <c r="B263" s="23">
        <v>40</v>
      </c>
      <c r="C263" s="72" t="str">
        <f ca="1">IF(ISERROR(OFFSET('HARGA SATUAN'!$C$6,MATCH('REKAP MDU'!B263,'HARGA SATUAN'!$L$7:$L$1455,0),0)),"",OFFSET('HARGA SATUAN'!$C$6,MATCH('REKAP MDU'!B263,'HARGA SATUAN'!$L$7:$L$1455,0),0))</f>
        <v>CT TM Indoor Tipe Blok 800/5-5A</v>
      </c>
      <c r="D263" s="72">
        <f ca="1">SUMIFS(RAB!$F$14:$F$160,RAB!$C$14:$C$160,C263)</f>
        <v>0</v>
      </c>
      <c r="E263" s="24">
        <f t="shared" ca="1" si="21"/>
        <v>0</v>
      </c>
      <c r="F263" s="24">
        <f ca="1">IF(D263=0,0,SUM($E$223:E263))</f>
        <v>0</v>
      </c>
    </row>
    <row r="264" spans="2:6" hidden="1">
      <c r="B264" s="151">
        <v>41</v>
      </c>
      <c r="C264" s="72" t="str">
        <f ca="1">IF(ISERROR(OFFSET('HARGA SATUAN'!$C$6,MATCH('REKAP MDU'!B264,'HARGA SATUAN'!$L$7:$L$1455,0),0)),"",OFFSET('HARGA SATUAN'!$C$6,MATCH('REKAP MDU'!B264,'HARGA SATUAN'!$L$7:$L$1455,0),0))</f>
        <v>CT TM Indoor Tipe Blok 1000/5-5A</v>
      </c>
      <c r="D264" s="72">
        <f ca="1">SUMIFS(RAB!$F$14:$F$160,RAB!$C$14:$C$160,C264)</f>
        <v>0</v>
      </c>
      <c r="E264" s="24">
        <f t="shared" ca="1" si="21"/>
        <v>0</v>
      </c>
      <c r="F264" s="24">
        <f ca="1">IF(D264=0,0,SUM($E$223:E264))</f>
        <v>0</v>
      </c>
    </row>
    <row r="265" spans="2:6" hidden="1">
      <c r="B265" s="23">
        <v>42</v>
      </c>
      <c r="C265" s="72" t="str">
        <f ca="1">IF(ISERROR(OFFSET('HARGA SATUAN'!$C$6,MATCH('REKAP MDU'!B265,'HARGA SATUAN'!$L$7:$L$1455,0),0)),"",OFFSET('HARGA SATUAN'!$C$6,MATCH('REKAP MDU'!B265,'HARGA SATUAN'!$L$7:$L$1455,0),0))</f>
        <v>CT TM Indoor Tipe Ring 50/5-5A</v>
      </c>
      <c r="D265" s="72">
        <f ca="1">SUMIFS(RAB!$F$14:$F$160,RAB!$C$14:$C$160,C265)</f>
        <v>0</v>
      </c>
      <c r="E265" s="24">
        <f t="shared" ca="1" si="21"/>
        <v>0</v>
      </c>
      <c r="F265" s="24">
        <f ca="1">IF(D265=0,0,SUM($E$223:E265))</f>
        <v>0</v>
      </c>
    </row>
    <row r="266" spans="2:6" hidden="1">
      <c r="B266" s="151">
        <v>43</v>
      </c>
      <c r="C266" s="72" t="str">
        <f ca="1">IF(ISERROR(OFFSET('HARGA SATUAN'!$C$6,MATCH('REKAP MDU'!B266,'HARGA SATUAN'!$L$7:$L$1455,0),0)),"",OFFSET('HARGA SATUAN'!$C$6,MATCH('REKAP MDU'!B266,'HARGA SATUAN'!$L$7:$L$1455,0),0))</f>
        <v>CT TM Indoor Tipe Ring 100/5-5A</v>
      </c>
      <c r="D266" s="72">
        <f ca="1">SUMIFS(RAB!$F$14:$F$160,RAB!$C$14:$C$160,C266)</f>
        <v>0</v>
      </c>
      <c r="E266" s="24">
        <f t="shared" ca="1" si="21"/>
        <v>0</v>
      </c>
      <c r="F266" s="24">
        <f ca="1">IF(D266=0,0,SUM($E$223:E266))</f>
        <v>0</v>
      </c>
    </row>
    <row r="267" spans="2:6" hidden="1">
      <c r="B267" s="23">
        <v>44</v>
      </c>
      <c r="C267" s="72" t="str">
        <f ca="1">IF(ISERROR(OFFSET('HARGA SATUAN'!$C$6,MATCH('REKAP MDU'!B267,'HARGA SATUAN'!$L$7:$L$1455,0),0)),"",OFFSET('HARGA SATUAN'!$C$6,MATCH('REKAP MDU'!B267,'HARGA SATUAN'!$L$7:$L$1455,0),0))</f>
        <v>CT TM Outdoor  10/5</v>
      </c>
      <c r="D267" s="72">
        <f ca="1">SUMIFS(RAB!$F$14:$F$160,RAB!$C$14:$C$160,C267)</f>
        <v>0</v>
      </c>
      <c r="E267" s="24">
        <f t="shared" ca="1" si="21"/>
        <v>0</v>
      </c>
      <c r="F267" s="24">
        <f ca="1">IF(D267=0,0,SUM($E$223:E267))</f>
        <v>0</v>
      </c>
    </row>
    <row r="268" spans="2:6" hidden="1">
      <c r="B268" s="151">
        <v>45</v>
      </c>
      <c r="C268" s="72" t="str">
        <f ca="1">IF(ISERROR(OFFSET('HARGA SATUAN'!$C$6,MATCH('REKAP MDU'!B268,'HARGA SATUAN'!$L$7:$L$1455,0),0)),"",OFFSET('HARGA SATUAN'!$C$6,MATCH('REKAP MDU'!B268,'HARGA SATUAN'!$L$7:$L$1455,0),0))</f>
        <v>CT TM Outdoor  15/5</v>
      </c>
      <c r="D268" s="72">
        <f ca="1">SUMIFS(RAB!$F$14:$F$160,RAB!$C$14:$C$160,C268)</f>
        <v>0</v>
      </c>
      <c r="E268" s="24">
        <f t="shared" ca="1" si="21"/>
        <v>0</v>
      </c>
      <c r="F268" s="24">
        <f ca="1">IF(D268=0,0,SUM($E$223:E268))</f>
        <v>0</v>
      </c>
    </row>
    <row r="269" spans="2:6" hidden="1">
      <c r="B269" s="23">
        <v>46</v>
      </c>
      <c r="C269" s="72" t="str">
        <f ca="1">IF(ISERROR(OFFSET('HARGA SATUAN'!$C$6,MATCH('REKAP MDU'!B269,'HARGA SATUAN'!$L$7:$L$1455,0),0)),"",OFFSET('HARGA SATUAN'!$C$6,MATCH('REKAP MDU'!B269,'HARGA SATUAN'!$L$7:$L$1455,0),0))</f>
        <v>CT TM Outdoor  20/5</v>
      </c>
      <c r="D269" s="72">
        <f ca="1">SUMIFS(RAB!$F$14:$F$160,RAB!$C$14:$C$160,C269)</f>
        <v>0</v>
      </c>
      <c r="E269" s="24">
        <f t="shared" ca="1" si="21"/>
        <v>0</v>
      </c>
      <c r="F269" s="24">
        <f ca="1">IF(D269=0,0,SUM($E$223:E269))</f>
        <v>0</v>
      </c>
    </row>
    <row r="270" spans="2:6" hidden="1">
      <c r="B270" s="151">
        <v>47</v>
      </c>
      <c r="C270" s="72" t="str">
        <f ca="1">IF(ISERROR(OFFSET('HARGA SATUAN'!$C$6,MATCH('REKAP MDU'!B270,'HARGA SATUAN'!$L$7:$L$1455,0),0)),"",OFFSET('HARGA SATUAN'!$C$6,MATCH('REKAP MDU'!B270,'HARGA SATUAN'!$L$7:$L$1455,0),0))</f>
        <v>CT TM Outdoor  25/5</v>
      </c>
      <c r="D270" s="72">
        <f ca="1">SUMIFS(RAB!$F$14:$F$160,RAB!$C$14:$C$160,C270)</f>
        <v>0</v>
      </c>
      <c r="E270" s="24">
        <f t="shared" ca="1" si="21"/>
        <v>0</v>
      </c>
      <c r="F270" s="24">
        <f ca="1">IF(D270=0,0,SUM($E$223:E270))</f>
        <v>0</v>
      </c>
    </row>
    <row r="271" spans="2:6" hidden="1">
      <c r="B271" s="23">
        <v>48</v>
      </c>
      <c r="C271" s="72" t="str">
        <f ca="1">IF(ISERROR(OFFSET('HARGA SATUAN'!$C$6,MATCH('REKAP MDU'!B271,'HARGA SATUAN'!$L$7:$L$1455,0),0)),"",OFFSET('HARGA SATUAN'!$C$6,MATCH('REKAP MDU'!B271,'HARGA SATUAN'!$L$7:$L$1455,0),0))</f>
        <v>CT TM Outdoor  30/5</v>
      </c>
      <c r="D271" s="72">
        <f ca="1">SUMIFS(RAB!$F$14:$F$160,RAB!$C$14:$C$160,C271)</f>
        <v>0</v>
      </c>
      <c r="E271" s="24">
        <f t="shared" ca="1" si="21"/>
        <v>0</v>
      </c>
      <c r="F271" s="24">
        <f ca="1">IF(D271=0,0,SUM($E$223:E271))</f>
        <v>0</v>
      </c>
    </row>
    <row r="272" spans="2:6" hidden="1">
      <c r="B272" s="151">
        <v>49</v>
      </c>
      <c r="C272" s="72" t="str">
        <f ca="1">IF(ISERROR(OFFSET('HARGA SATUAN'!$C$6,MATCH('REKAP MDU'!B272,'HARGA SATUAN'!$L$7:$L$1455,0),0)),"",OFFSET('HARGA SATUAN'!$C$6,MATCH('REKAP MDU'!B272,'HARGA SATUAN'!$L$7:$L$1455,0),0))</f>
        <v>CT TM Outdoor  40/5</v>
      </c>
      <c r="D272" s="72">
        <f ca="1">SUMIFS(RAB!$F$14:$F$160,RAB!$C$14:$C$160,C272)</f>
        <v>0</v>
      </c>
      <c r="E272" s="24">
        <f t="shared" ca="1" si="21"/>
        <v>0</v>
      </c>
      <c r="F272" s="24">
        <f ca="1">IF(D272=0,0,SUM($E$223:E272))</f>
        <v>0</v>
      </c>
    </row>
    <row r="273" spans="2:6" hidden="1">
      <c r="B273" s="23">
        <v>50</v>
      </c>
      <c r="C273" s="72" t="str">
        <f ca="1">IF(ISERROR(OFFSET('HARGA SATUAN'!$C$6,MATCH('REKAP MDU'!B273,'HARGA SATUAN'!$L$7:$L$1455,0),0)),"",OFFSET('HARGA SATUAN'!$C$6,MATCH('REKAP MDU'!B273,'HARGA SATUAN'!$L$7:$L$1455,0),0))</f>
        <v>CT TM Outdoor  50/5</v>
      </c>
      <c r="D273" s="72">
        <f ca="1">SUMIFS(RAB!$F$14:$F$160,RAB!$C$14:$C$160,C273)</f>
        <v>0</v>
      </c>
      <c r="E273" s="24">
        <f t="shared" ca="1" si="21"/>
        <v>0</v>
      </c>
      <c r="F273" s="24">
        <f ca="1">IF(D273=0,0,SUM($E$223:E273))</f>
        <v>0</v>
      </c>
    </row>
    <row r="274" spans="2:6" hidden="1">
      <c r="B274" s="151">
        <v>51</v>
      </c>
      <c r="C274" s="72" t="str">
        <f ca="1">IF(ISERROR(OFFSET('HARGA SATUAN'!$C$6,MATCH('REKAP MDU'!B274,'HARGA SATUAN'!$L$7:$L$1455,0),0)),"",OFFSET('HARGA SATUAN'!$C$6,MATCH('REKAP MDU'!B274,'HARGA SATUAN'!$L$7:$L$1455,0),0))</f>
        <v>CT TM Outdoor  60/5</v>
      </c>
      <c r="D274" s="72">
        <f ca="1">SUMIFS(RAB!$F$14:$F$160,RAB!$C$14:$C$160,C274)</f>
        <v>0</v>
      </c>
      <c r="E274" s="24">
        <f t="shared" ca="1" si="21"/>
        <v>0</v>
      </c>
      <c r="F274" s="24">
        <f ca="1">IF(D274=0,0,SUM($E$223:E274))</f>
        <v>0</v>
      </c>
    </row>
    <row r="275" spans="2:6" hidden="1">
      <c r="B275" s="23">
        <v>52</v>
      </c>
      <c r="C275" s="72" t="str">
        <f ca="1">IF(ISERROR(OFFSET('HARGA SATUAN'!$C$6,MATCH('REKAP MDU'!B275,'HARGA SATUAN'!$L$7:$L$1455,0),0)),"",OFFSET('HARGA SATUAN'!$C$6,MATCH('REKAP MDU'!B275,'HARGA SATUAN'!$L$7:$L$1455,0),0))</f>
        <v>CT TM Outdoor  75/5</v>
      </c>
      <c r="D275" s="72">
        <f ca="1">SUMIFS(RAB!$F$14:$F$160,RAB!$C$14:$C$160,C275)</f>
        <v>0</v>
      </c>
      <c r="E275" s="24">
        <f t="shared" ca="1" si="21"/>
        <v>0</v>
      </c>
      <c r="F275" s="24">
        <f ca="1">IF(D275=0,0,SUM($E$223:E275))</f>
        <v>0</v>
      </c>
    </row>
    <row r="276" spans="2:6" hidden="1">
      <c r="B276" s="151">
        <v>53</v>
      </c>
      <c r="C276" s="72" t="str">
        <f ca="1">IF(ISERROR(OFFSET('HARGA SATUAN'!$C$6,MATCH('REKAP MDU'!B276,'HARGA SATUAN'!$L$7:$L$1455,0),0)),"",OFFSET('HARGA SATUAN'!$C$6,MATCH('REKAP MDU'!B276,'HARGA SATUAN'!$L$7:$L$1455,0),0))</f>
        <v>CT TM Outdoor 80/5</v>
      </c>
      <c r="D276" s="72">
        <f ca="1">SUMIFS(RAB!$F$14:$F$160,RAB!$C$14:$C$160,C276)</f>
        <v>0</v>
      </c>
      <c r="E276" s="24">
        <f t="shared" ca="1" si="21"/>
        <v>0</v>
      </c>
      <c r="F276" s="24">
        <f ca="1">IF(D276=0,0,SUM($E$223:E276))</f>
        <v>0</v>
      </c>
    </row>
    <row r="277" spans="2:6" hidden="1">
      <c r="B277" s="23">
        <v>54</v>
      </c>
      <c r="C277" s="72" t="str">
        <f ca="1">IF(ISERROR(OFFSET('HARGA SATUAN'!$C$6,MATCH('REKAP MDU'!B277,'HARGA SATUAN'!$L$7:$L$1455,0),0)),"",OFFSET('HARGA SATUAN'!$C$6,MATCH('REKAP MDU'!B277,'HARGA SATUAN'!$L$7:$L$1455,0),0))</f>
        <v>CT TM Outdoor 100/5</v>
      </c>
      <c r="D277" s="72">
        <f ca="1">SUMIFS(RAB!$F$14:$F$160,RAB!$C$14:$C$160,C277)</f>
        <v>0</v>
      </c>
      <c r="E277" s="24">
        <f t="shared" ca="1" si="21"/>
        <v>0</v>
      </c>
      <c r="F277" s="24">
        <f ca="1">IF(D277=0,0,SUM($E$223:E277))</f>
        <v>0</v>
      </c>
    </row>
    <row r="278" spans="2:6" hidden="1">
      <c r="B278" s="151">
        <v>55</v>
      </c>
      <c r="C278" s="72" t="str">
        <f ca="1">IF(ISERROR(OFFSET('HARGA SATUAN'!$C$6,MATCH('REKAP MDU'!B278,'HARGA SATUAN'!$L$7:$L$1455,0),0)),"",OFFSET('HARGA SATUAN'!$C$6,MATCH('REKAP MDU'!B278,'HARGA SATUAN'!$L$7:$L$1455,0),0))</f>
        <v>CT TM Outdoor 150/5</v>
      </c>
      <c r="D278" s="72">
        <f ca="1">SUMIFS(RAB!$F$14:$F$160,RAB!$C$14:$C$160,C278)</f>
        <v>0</v>
      </c>
      <c r="E278" s="24">
        <f t="shared" ca="1" si="21"/>
        <v>0</v>
      </c>
      <c r="F278" s="24">
        <f ca="1">IF(D278=0,0,SUM($E$223:E278))</f>
        <v>0</v>
      </c>
    </row>
    <row r="279" spans="2:6" hidden="1">
      <c r="B279" s="23">
        <v>56</v>
      </c>
      <c r="C279" s="72" t="str">
        <f ca="1">IF(ISERROR(OFFSET('HARGA SATUAN'!$C$6,MATCH('REKAP MDU'!B279,'HARGA SATUAN'!$L$7:$L$1455,0),0)),"",OFFSET('HARGA SATUAN'!$C$6,MATCH('REKAP MDU'!B279,'HARGA SATUAN'!$L$7:$L$1455,0),0))</f>
        <v>CT TM Outdoor 200/5</v>
      </c>
      <c r="D279" s="72">
        <f ca="1">SUMIFS(RAB!$F$14:$F$160,RAB!$C$14:$C$160,C279)</f>
        <v>0</v>
      </c>
      <c r="E279" s="24">
        <f t="shared" ca="1" si="21"/>
        <v>0</v>
      </c>
      <c r="F279" s="24">
        <f ca="1">IF(D279=0,0,SUM($E$223:E279))</f>
        <v>0</v>
      </c>
    </row>
    <row r="280" spans="2:6" hidden="1">
      <c r="B280" s="151">
        <v>57</v>
      </c>
      <c r="C280" s="72" t="str">
        <f ca="1">IF(ISERROR(OFFSET('HARGA SATUAN'!$C$6,MATCH('REKAP MDU'!B280,'HARGA SATUAN'!$L$7:$L$1455,0),0)),"",OFFSET('HARGA SATUAN'!$C$6,MATCH('REKAP MDU'!B280,'HARGA SATUAN'!$L$7:$L$1455,0),0))</f>
        <v>CT TM Outdoor 250/5</v>
      </c>
      <c r="D280" s="72">
        <f ca="1">SUMIFS(RAB!$F$14:$F$160,RAB!$C$14:$C$160,C280)</f>
        <v>0</v>
      </c>
      <c r="E280" s="24">
        <f t="shared" ca="1" si="21"/>
        <v>0</v>
      </c>
      <c r="F280" s="24">
        <f ca="1">IF(D280=0,0,SUM($E$223:E280))</f>
        <v>0</v>
      </c>
    </row>
    <row r="281" spans="2:6" hidden="1">
      <c r="B281" s="23">
        <v>58</v>
      </c>
      <c r="C281" s="72" t="str">
        <f ca="1">IF(ISERROR(OFFSET('HARGA SATUAN'!$C$6,MATCH('REKAP MDU'!B281,'HARGA SATUAN'!$L$7:$L$1455,0),0)),"",OFFSET('HARGA SATUAN'!$C$6,MATCH('REKAP MDU'!B281,'HARGA SATUAN'!$L$7:$L$1455,0),0))</f>
        <v>CT TM Outdoor 300/5</v>
      </c>
      <c r="D281" s="72">
        <f ca="1">SUMIFS(RAB!$F$14:$F$160,RAB!$C$14:$C$160,C281)</f>
        <v>0</v>
      </c>
      <c r="E281" s="24">
        <f t="shared" ca="1" si="21"/>
        <v>0</v>
      </c>
      <c r="F281" s="24">
        <f ca="1">IF(D281=0,0,SUM($E$223:E281))</f>
        <v>0</v>
      </c>
    </row>
    <row r="282" spans="2:6" hidden="1">
      <c r="B282" s="151">
        <v>59</v>
      </c>
      <c r="C282" s="72" t="str">
        <f ca="1">IF(ISERROR(OFFSET('HARGA SATUAN'!$C$6,MATCH('REKAP MDU'!B282,'HARGA SATUAN'!$L$7:$L$1455,0),0)),"",OFFSET('HARGA SATUAN'!$C$6,MATCH('REKAP MDU'!B282,'HARGA SATUAN'!$L$7:$L$1455,0),0))</f>
        <v>CT TM Outdoor 400/5</v>
      </c>
      <c r="D282" s="72">
        <f ca="1">SUMIFS(RAB!$F$14:$F$160,RAB!$C$14:$C$160,C282)</f>
        <v>0</v>
      </c>
      <c r="E282" s="24">
        <f t="shared" ca="1" si="21"/>
        <v>0</v>
      </c>
      <c r="F282" s="24">
        <f ca="1">IF(D282=0,0,SUM($E$223:E282))</f>
        <v>0</v>
      </c>
    </row>
    <row r="283" spans="2:6" hidden="1">
      <c r="B283" s="23">
        <v>60</v>
      </c>
      <c r="C283" s="72" t="str">
        <f ca="1">IF(ISERROR(OFFSET('HARGA SATUAN'!$C$6,MATCH('REKAP MDU'!B283,'HARGA SATUAN'!$L$7:$L$1455,0),0)),"",OFFSET('HARGA SATUAN'!$C$6,MATCH('REKAP MDU'!B283,'HARGA SATUAN'!$L$7:$L$1455,0),0))</f>
        <v>PT Indoor (ratio 20.000/v3 : 100/v3) Class 0.2s</v>
      </c>
      <c r="D283" s="72">
        <f ca="1">SUMIFS(RAB!$F$14:$F$160,RAB!$C$14:$C$160,C283)</f>
        <v>0</v>
      </c>
      <c r="E283" s="24">
        <f t="shared" ca="1" si="21"/>
        <v>0</v>
      </c>
      <c r="F283" s="24">
        <f ca="1">IF(D283=0,0,SUM($E$223:E283))</f>
        <v>0</v>
      </c>
    </row>
    <row r="284" spans="2:6" hidden="1">
      <c r="B284" s="151">
        <v>61</v>
      </c>
      <c r="C284" s="72" t="str">
        <f ca="1">IF(ISERROR(OFFSET('HARGA SATUAN'!$C$6,MATCH('REKAP MDU'!B284,'HARGA SATUAN'!$L$7:$L$1455,0),0)),"",OFFSET('HARGA SATUAN'!$C$6,MATCH('REKAP MDU'!B284,'HARGA SATUAN'!$L$7:$L$1455,0),0))</f>
        <v>PT Outdoor (ratio 20.000/v3 : 100/v3) Class 0.2s</v>
      </c>
      <c r="D284" s="72">
        <f ca="1">SUMIFS(RAB!$F$14:$F$160,RAB!$C$14:$C$160,C284)</f>
        <v>0</v>
      </c>
      <c r="E284" s="24">
        <f t="shared" ca="1" si="21"/>
        <v>0</v>
      </c>
      <c r="F284" s="24">
        <f ca="1">IF(D284=0,0,SUM($E$223:E284))</f>
        <v>0</v>
      </c>
    </row>
    <row r="285" spans="2:6" hidden="1">
      <c r="B285" s="23">
        <v>62</v>
      </c>
      <c r="C285" s="72" t="str">
        <f ca="1">IF(ISERROR(OFFSET('HARGA SATUAN'!$C$6,MATCH('REKAP MDU'!B285,'HARGA SATUAN'!$L$7:$L$1455,0),0)),"",OFFSET('HARGA SATUAN'!$C$6,MATCH('REKAP MDU'!B285,'HARGA SATUAN'!$L$7:$L$1455,0),0))</f>
        <v>Smart Box Langsung Daya 3.9 kVA MCCB 6 A</v>
      </c>
      <c r="D285" s="72">
        <f ca="1">SUMIFS(RAB!$F$14:$F$160,RAB!$C$14:$C$160,C285)</f>
        <v>0</v>
      </c>
      <c r="E285" s="24">
        <f t="shared" ca="1" si="21"/>
        <v>0</v>
      </c>
      <c r="F285" s="24">
        <f ca="1">IF(D285=0,0,SUM($E$223:E285))</f>
        <v>0</v>
      </c>
    </row>
    <row r="286" spans="2:6" hidden="1">
      <c r="B286" s="151">
        <v>63</v>
      </c>
      <c r="C286" s="72" t="str">
        <f ca="1">IF(ISERROR(OFFSET('HARGA SATUAN'!$C$6,MATCH('REKAP MDU'!B286,'HARGA SATUAN'!$L$7:$L$1455,0),0)),"",OFFSET('HARGA SATUAN'!$C$6,MATCH('REKAP MDU'!B286,'HARGA SATUAN'!$L$7:$L$1455,0),0))</f>
        <v>Smart Box Langsung Daya 6.6 kVA MCCB 10 A</v>
      </c>
      <c r="D286" s="72">
        <f ca="1">SUMIFS(RAB!$F$14:$F$160,RAB!$C$14:$C$160,C286)</f>
        <v>0</v>
      </c>
      <c r="E286" s="24">
        <f t="shared" ca="1" si="21"/>
        <v>0</v>
      </c>
      <c r="F286" s="24">
        <f ca="1">IF(D286=0,0,SUM($E$223:E286))</f>
        <v>0</v>
      </c>
    </row>
    <row r="287" spans="2:6" hidden="1">
      <c r="B287" s="23">
        <v>64</v>
      </c>
      <c r="C287" s="72" t="str">
        <f ca="1">IF(ISERROR(OFFSET('HARGA SATUAN'!$C$6,MATCH('REKAP MDU'!B287,'HARGA SATUAN'!$L$7:$L$1455,0),0)),"",OFFSET('HARGA SATUAN'!$C$6,MATCH('REKAP MDU'!B287,'HARGA SATUAN'!$L$7:$L$1455,0),0))</f>
        <v>Smart Box Langsung Daya 10.6 kVA MCCB 16 A</v>
      </c>
      <c r="D287" s="72">
        <f ca="1">SUMIFS(RAB!$F$14:$F$160,RAB!$C$14:$C$160,C287)</f>
        <v>0</v>
      </c>
      <c r="E287" s="24">
        <f t="shared" ca="1" si="21"/>
        <v>0</v>
      </c>
      <c r="F287" s="24">
        <f ca="1">IF(D287=0,0,SUM($E$223:E287))</f>
        <v>0</v>
      </c>
    </row>
    <row r="288" spans="2:6" hidden="1">
      <c r="B288" s="151">
        <v>65</v>
      </c>
      <c r="C288" s="72" t="str">
        <f ca="1">IF(ISERROR(OFFSET('HARGA SATUAN'!$C$6,MATCH('REKAP MDU'!B288,'HARGA SATUAN'!$L$7:$L$1455,0),0)),"",OFFSET('HARGA SATUAN'!$C$6,MATCH('REKAP MDU'!B288,'HARGA SATUAN'!$L$7:$L$1455,0),0))</f>
        <v>Smart Box Langsung Daya 13.2 kVA MCCB 20 A</v>
      </c>
      <c r="D288" s="72">
        <f ca="1">SUMIFS(RAB!$F$14:$F$160,RAB!$C$14:$C$160,C288)</f>
        <v>0</v>
      </c>
      <c r="E288" s="24">
        <f t="shared" ca="1" si="21"/>
        <v>0</v>
      </c>
      <c r="F288" s="24">
        <f ca="1">IF(D288=0,0,SUM($E$223:E288))</f>
        <v>0</v>
      </c>
    </row>
    <row r="289" spans="2:6" hidden="1">
      <c r="B289" s="23">
        <v>66</v>
      </c>
      <c r="C289" s="72" t="str">
        <f ca="1">IF(ISERROR(OFFSET('HARGA SATUAN'!$C$6,MATCH('REKAP MDU'!B289,'HARGA SATUAN'!$L$7:$L$1455,0),0)),"",OFFSET('HARGA SATUAN'!$C$6,MATCH('REKAP MDU'!B289,'HARGA SATUAN'!$L$7:$L$1455,0),0))</f>
        <v>Smart Box Langsung Daya 16.5 kVA MCCB 25 A</v>
      </c>
      <c r="D289" s="72">
        <f ca="1">SUMIFS(RAB!$F$14:$F$160,RAB!$C$14:$C$160,C289)</f>
        <v>0</v>
      </c>
      <c r="E289" s="24">
        <f t="shared" ref="E289:E352" ca="1" si="22">IF(D289=0,0,1)</f>
        <v>0</v>
      </c>
      <c r="F289" s="24">
        <f ca="1">IF(D289=0,0,SUM($E$223:E289))</f>
        <v>0</v>
      </c>
    </row>
    <row r="290" spans="2:6" hidden="1">
      <c r="B290" s="151">
        <v>67</v>
      </c>
      <c r="C290" s="72" t="str">
        <f ca="1">IF(ISERROR(OFFSET('HARGA SATUAN'!$C$6,MATCH('REKAP MDU'!B290,'HARGA SATUAN'!$L$7:$L$1455,0),0)),"",OFFSET('HARGA SATUAN'!$C$6,MATCH('REKAP MDU'!B290,'HARGA SATUAN'!$L$7:$L$1455,0),0))</f>
        <v>Smart Box Langsung Daya 23 kVA MCCB 35 A</v>
      </c>
      <c r="D290" s="72">
        <f ca="1">SUMIFS(RAB!$F$14:$F$160,RAB!$C$14:$C$160,C290)</f>
        <v>0</v>
      </c>
      <c r="E290" s="24">
        <f t="shared" ca="1" si="22"/>
        <v>0</v>
      </c>
      <c r="F290" s="24">
        <f ca="1">IF(D290=0,0,SUM($E$223:E290))</f>
        <v>0</v>
      </c>
    </row>
    <row r="291" spans="2:6" hidden="1">
      <c r="B291" s="23">
        <v>68</v>
      </c>
      <c r="C291" s="72" t="str">
        <f ca="1">IF(ISERROR(OFFSET('HARGA SATUAN'!$C$6,MATCH('REKAP MDU'!B291,'HARGA SATUAN'!$L$7:$L$1455,0),0)),"",OFFSET('HARGA SATUAN'!$C$6,MATCH('REKAP MDU'!B291,'HARGA SATUAN'!$L$7:$L$1455,0),0))</f>
        <v>Smart Box Langsung Daya 33 kVA MCCB 50 A</v>
      </c>
      <c r="D291" s="72">
        <f ca="1">SUMIFS(RAB!$F$14:$F$160,RAB!$C$14:$C$160,C291)</f>
        <v>0</v>
      </c>
      <c r="E291" s="24">
        <f t="shared" ca="1" si="22"/>
        <v>0</v>
      </c>
      <c r="F291" s="24">
        <f ca="1">IF(D291=0,0,SUM($E$223:E291))</f>
        <v>0</v>
      </c>
    </row>
    <row r="292" spans="2:6" hidden="1">
      <c r="B292" s="151">
        <v>69</v>
      </c>
      <c r="C292" s="72" t="str">
        <f ca="1">IF(ISERROR(OFFSET('HARGA SATUAN'!$C$6,MATCH('REKAP MDU'!B292,'HARGA SATUAN'!$L$7:$L$1455,0),0)),"",OFFSET('HARGA SATUAN'!$C$6,MATCH('REKAP MDU'!B292,'HARGA SATUAN'!$L$7:$L$1455,0),0))</f>
        <v>Smart Box Langsung Daya 41.5 kVA MCCB 63 A</v>
      </c>
      <c r="D292" s="72">
        <f ca="1">SUMIFS(RAB!$F$14:$F$160,RAB!$C$14:$C$160,C292)</f>
        <v>0</v>
      </c>
      <c r="E292" s="24">
        <f t="shared" ca="1" si="22"/>
        <v>0</v>
      </c>
      <c r="F292" s="24">
        <f ca="1">IF(D292=0,0,SUM($E$223:E292))</f>
        <v>0</v>
      </c>
    </row>
    <row r="293" spans="2:6" hidden="1">
      <c r="B293" s="23">
        <v>70</v>
      </c>
      <c r="C293" s="72" t="str">
        <f ca="1">IF(ISERROR(OFFSET('HARGA SATUAN'!$C$6,MATCH('REKAP MDU'!B293,'HARGA SATUAN'!$L$7:$L$1455,0),0)),"",OFFSET('HARGA SATUAN'!$C$6,MATCH('REKAP MDU'!B293,'HARGA SATUAN'!$L$7:$L$1455,0),0))</f>
        <v>Smart Box Tidak Langsung Daya 53 kVA MCCB 80 A</v>
      </c>
      <c r="D293" s="72">
        <f ca="1">SUMIFS(RAB!$F$14:$F$160,RAB!$C$14:$C$160,C293)</f>
        <v>0</v>
      </c>
      <c r="E293" s="24">
        <f t="shared" ca="1" si="22"/>
        <v>0</v>
      </c>
      <c r="F293" s="24">
        <f ca="1">IF(D293=0,0,SUM($E$223:E293))</f>
        <v>0</v>
      </c>
    </row>
    <row r="294" spans="2:6" hidden="1">
      <c r="B294" s="151">
        <v>71</v>
      </c>
      <c r="C294" s="72" t="str">
        <f ca="1">IF(ISERROR(OFFSET('HARGA SATUAN'!$C$6,MATCH('REKAP MDU'!B294,'HARGA SATUAN'!$L$7:$L$1455,0),0)),"",OFFSET('HARGA SATUAN'!$C$6,MATCH('REKAP MDU'!B294,'HARGA SATUAN'!$L$7:$L$1455,0),0))</f>
        <v>Smart Box Tidak Langsung Daya 66 kVA MCCB 100 A</v>
      </c>
      <c r="D294" s="72">
        <f ca="1">SUMIFS(RAB!$F$14:$F$160,RAB!$C$14:$C$160,C294)</f>
        <v>0</v>
      </c>
      <c r="E294" s="24">
        <f t="shared" ca="1" si="22"/>
        <v>0</v>
      </c>
      <c r="F294" s="24">
        <f ca="1">IF(D294=0,0,SUM($E$223:E294))</f>
        <v>0</v>
      </c>
    </row>
    <row r="295" spans="2:6" hidden="1">
      <c r="B295" s="23">
        <v>72</v>
      </c>
      <c r="C295" s="72" t="str">
        <f ca="1">IF(ISERROR(OFFSET('HARGA SATUAN'!$C$6,MATCH('REKAP MDU'!B295,'HARGA SATUAN'!$L$7:$L$1455,0),0)),"",OFFSET('HARGA SATUAN'!$C$6,MATCH('REKAP MDU'!B295,'HARGA SATUAN'!$L$7:$L$1455,0),0))</f>
        <v>Smart Box Tidak Langsung Daya 82.5 kVA MCCB 125 A</v>
      </c>
      <c r="D295" s="72">
        <f ca="1">SUMIFS(RAB!$F$14:$F$160,RAB!$C$14:$C$160,C295)</f>
        <v>0</v>
      </c>
      <c r="E295" s="24">
        <f t="shared" ca="1" si="22"/>
        <v>0</v>
      </c>
      <c r="F295" s="24">
        <f ca="1">IF(D295=0,0,SUM($E$223:E295))</f>
        <v>0</v>
      </c>
    </row>
    <row r="296" spans="2:6" hidden="1">
      <c r="B296" s="151">
        <v>73</v>
      </c>
      <c r="C296" s="72" t="str">
        <f ca="1">IF(ISERROR(OFFSET('HARGA SATUAN'!$C$6,MATCH('REKAP MDU'!B296,'HARGA SATUAN'!$L$7:$L$1455,0),0)),"",OFFSET('HARGA SATUAN'!$C$6,MATCH('REKAP MDU'!B296,'HARGA SATUAN'!$L$7:$L$1455,0),0))</f>
        <v>Smart Box Tidak Langsung Daya 105 kVA MCCB 160 A</v>
      </c>
      <c r="D296" s="72">
        <f ca="1">SUMIFS(RAB!$F$14:$F$160,RAB!$C$14:$C$160,C296)</f>
        <v>1</v>
      </c>
      <c r="E296" s="24">
        <f t="shared" ca="1" si="22"/>
        <v>1</v>
      </c>
      <c r="F296" s="24">
        <f ca="1">IF(D296=0,0,SUM($E$223:E296))</f>
        <v>2</v>
      </c>
    </row>
    <row r="297" spans="2:6" hidden="1">
      <c r="B297" s="23">
        <v>74</v>
      </c>
      <c r="C297" s="72" t="str">
        <f ca="1">IF(ISERROR(OFFSET('HARGA SATUAN'!$C$6,MATCH('REKAP MDU'!B297,'HARGA SATUAN'!$L$7:$L$1455,0),0)),"",OFFSET('HARGA SATUAN'!$C$6,MATCH('REKAP MDU'!B297,'HARGA SATUAN'!$L$7:$L$1455,0),0))</f>
        <v>Smart Box Tidak Langsung Daya 131 kVA MCCB 200 A</v>
      </c>
      <c r="D297" s="72">
        <f ca="1">SUMIFS(RAB!$F$14:$F$160,RAB!$C$14:$C$160,C297)</f>
        <v>0</v>
      </c>
      <c r="E297" s="24">
        <f t="shared" ca="1" si="22"/>
        <v>0</v>
      </c>
      <c r="F297" s="24">
        <f ca="1">IF(D297=0,0,SUM($E$223:E297))</f>
        <v>0</v>
      </c>
    </row>
    <row r="298" spans="2:6" hidden="1">
      <c r="B298" s="151">
        <v>75</v>
      </c>
      <c r="C298" s="72" t="str">
        <f ca="1">IF(ISERROR(OFFSET('HARGA SATUAN'!$C$6,MATCH('REKAP MDU'!B298,'HARGA SATUAN'!$L$7:$L$1455,0),0)),"",OFFSET('HARGA SATUAN'!$C$6,MATCH('REKAP MDU'!B298,'HARGA SATUAN'!$L$7:$L$1455,0),0))</f>
        <v>Smart Box Tidak Langsung Daya 147 kVA MCCB 225 A</v>
      </c>
      <c r="D298" s="72">
        <f ca="1">SUMIFS(RAB!$F$14:$F$160,RAB!$C$14:$C$160,C298)</f>
        <v>0</v>
      </c>
      <c r="E298" s="24">
        <f t="shared" ca="1" si="22"/>
        <v>0</v>
      </c>
      <c r="F298" s="24">
        <f ca="1">IF(D298=0,0,SUM($E$223:E298))</f>
        <v>0</v>
      </c>
    </row>
    <row r="299" spans="2:6" hidden="1">
      <c r="B299" s="23">
        <v>76</v>
      </c>
      <c r="C299" s="72" t="str">
        <f ca="1">IF(ISERROR(OFFSET('HARGA SATUAN'!$C$6,MATCH('REKAP MDU'!B299,'HARGA SATUAN'!$L$7:$L$1455,0),0)),"",OFFSET('HARGA SATUAN'!$C$6,MATCH('REKAP MDU'!B299,'HARGA SATUAN'!$L$7:$L$1455,0),0))</f>
        <v>Smart Box Tidak Langsung Daya 164 kVA MCCB 250 A</v>
      </c>
      <c r="D299" s="72">
        <f ca="1">SUMIFS(RAB!$F$14:$F$160,RAB!$C$14:$C$160,C299)</f>
        <v>0</v>
      </c>
      <c r="E299" s="24">
        <f t="shared" ca="1" si="22"/>
        <v>0</v>
      </c>
      <c r="F299" s="24">
        <f ca="1">IF(D299=0,0,SUM($E$223:E299))</f>
        <v>0</v>
      </c>
    </row>
    <row r="300" spans="2:6" hidden="1">
      <c r="B300" s="151">
        <v>77</v>
      </c>
      <c r="C300" s="72" t="str">
        <f ca="1">IF(ISERROR(OFFSET('HARGA SATUAN'!$C$6,MATCH('REKAP MDU'!B300,'HARGA SATUAN'!$L$7:$L$1455,0),0)),"",OFFSET('HARGA SATUAN'!$C$6,MATCH('REKAP MDU'!B300,'HARGA SATUAN'!$L$7:$L$1455,0),0))</f>
        <v>Smart Box Tidak Langsung Daya 197 kVA MCCB 300 A</v>
      </c>
      <c r="D300" s="72">
        <f ca="1">SUMIFS(RAB!$F$14:$F$160,RAB!$C$14:$C$160,C300)</f>
        <v>0</v>
      </c>
      <c r="E300" s="24">
        <f t="shared" ca="1" si="22"/>
        <v>0</v>
      </c>
      <c r="F300" s="24">
        <f ca="1">IF(D300=0,0,SUM($E$223:E300))</f>
        <v>0</v>
      </c>
    </row>
    <row r="301" spans="2:6" hidden="1">
      <c r="B301" s="23">
        <v>78</v>
      </c>
      <c r="C301" s="72" t="str">
        <f ca="1">IF(ISERROR(OFFSET('HARGA SATUAN'!$C$6,MATCH('REKAP MDU'!B301,'HARGA SATUAN'!$L$7:$L$1455,0),0)),"",OFFSET('HARGA SATUAN'!$C$6,MATCH('REKAP MDU'!B301,'HARGA SATUAN'!$L$7:$L$1455,0),0))</f>
        <v>Smart Box Tidak Langsung Daya TM</v>
      </c>
      <c r="D301" s="72">
        <f ca="1">SUMIFS(RAB!$F$14:$F$160,RAB!$C$14:$C$160,C301)</f>
        <v>0</v>
      </c>
      <c r="E301" s="24">
        <f t="shared" ca="1" si="22"/>
        <v>0</v>
      </c>
      <c r="F301" s="24">
        <f ca="1">IF(D301=0,0,SUM($E$223:E301))</f>
        <v>0</v>
      </c>
    </row>
    <row r="302" spans="2:6" hidden="1">
      <c r="B302" s="151">
        <v>79</v>
      </c>
      <c r="C302" s="72" t="str">
        <f ca="1">IF(ISERROR(OFFSET('HARGA SATUAN'!$C$6,MATCH('REKAP MDU'!B302,'HARGA SATUAN'!$L$7:$L$1455,0),0)),"",OFFSET('HARGA SATUAN'!$C$6,MATCH('REKAP MDU'!B302,'HARGA SATUAN'!$L$7:$L$1455,0),0))</f>
        <v>Air Insulated LBS Manual;24KV;630A;Min-16KA</v>
      </c>
      <c r="D302" s="72">
        <f ca="1">SUMIFS(RAB!$F$14:$F$160,RAB!$C$14:$C$160,C302)</f>
        <v>0</v>
      </c>
      <c r="E302" s="24">
        <f t="shared" ca="1" si="22"/>
        <v>0</v>
      </c>
      <c r="F302" s="24">
        <f ca="1">IF(D302=0,0,SUM($E$223:E302))</f>
        <v>0</v>
      </c>
    </row>
    <row r="303" spans="2:6" hidden="1">
      <c r="B303" s="23">
        <v>80</v>
      </c>
      <c r="C303" s="72" t="str">
        <f ca="1">IF(ISERROR(OFFSET('HARGA SATUAN'!$C$6,MATCH('REKAP MDU'!B303,'HARGA SATUAN'!$L$7:$L$1455,0),0)),"",OFFSET('HARGA SATUAN'!$C$6,MATCH('REKAP MDU'!B303,'HARGA SATUAN'!$L$7:$L$1455,0),0))</f>
        <v>Air Insulated LBS Motorized;24KV;630A;Min-16KA</v>
      </c>
      <c r="D303" s="72">
        <f ca="1">SUMIFS(RAB!$F$14:$F$160,RAB!$C$14:$C$160,C303)</f>
        <v>0</v>
      </c>
      <c r="E303" s="24">
        <f t="shared" ca="1" si="22"/>
        <v>0</v>
      </c>
      <c r="F303" s="24">
        <f ca="1">IF(D303=0,0,SUM($E$223:E303))</f>
        <v>0</v>
      </c>
    </row>
    <row r="304" spans="2:6" hidden="1">
      <c r="B304" s="151">
        <v>81</v>
      </c>
      <c r="C304" s="72" t="str">
        <f ca="1">IF(ISERROR(OFFSET('HARGA SATUAN'!$C$6,MATCH('REKAP MDU'!B304,'HARGA SATUAN'!$L$7:$L$1455,0),0)),"",OFFSET('HARGA SATUAN'!$C$6,MATCH('REKAP MDU'!B304,'HARGA SATUAN'!$L$7:$L$1455,0),0))</f>
        <v>Air Insulated CBOG Motorized+Metering;20KV;630A;Min-16KA</v>
      </c>
      <c r="D304" s="72">
        <f ca="1">SUMIFS(RAB!$F$14:$F$160,RAB!$C$14:$C$160,C304)</f>
        <v>0</v>
      </c>
      <c r="E304" s="24">
        <f t="shared" ca="1" si="22"/>
        <v>0</v>
      </c>
      <c r="F304" s="24">
        <f ca="1">IF(D304=0,0,SUM($E$223:E304))</f>
        <v>0</v>
      </c>
    </row>
    <row r="305" spans="2:6" hidden="1">
      <c r="B305" s="23">
        <v>82</v>
      </c>
      <c r="C305" s="72" t="str">
        <f ca="1">IF(ISERROR(OFFSET('HARGA SATUAN'!$C$6,MATCH('REKAP MDU'!B305,'HARGA SATUAN'!$L$7:$L$1455,0),0)),"",OFFSET('HARGA SATUAN'!$C$6,MATCH('REKAP MDU'!B305,'HARGA SATUAN'!$L$7:$L$1455,0),0))</f>
        <v>Fully Gas Insulated LBS Motorized;24KV;630A;Min-16KA</v>
      </c>
      <c r="D305" s="72">
        <f ca="1">SUMIFS(RAB!$F$14:$F$160,RAB!$C$14:$C$160,C305)</f>
        <v>0</v>
      </c>
      <c r="E305" s="24">
        <f t="shared" ca="1" si="22"/>
        <v>0</v>
      </c>
      <c r="F305" s="24">
        <f ca="1">IF(D305=0,0,SUM($E$223:E305))</f>
        <v>0</v>
      </c>
    </row>
    <row r="306" spans="2:6" hidden="1">
      <c r="B306" s="151">
        <v>83</v>
      </c>
      <c r="C306" s="72" t="str">
        <f ca="1">IF(ISERROR(OFFSET('HARGA SATUAN'!$C$6,MATCH('REKAP MDU'!B306,'HARGA SATUAN'!$L$7:$L$1455,0),0)),"",OFFSET('HARGA SATUAN'!$C$6,MATCH('REKAP MDU'!B306,'HARGA SATUAN'!$L$7:$L$1455,0),0))</f>
        <v>Fully Gas Insulated CBOG Motorized+Metering;20KV;630A;Min-16KA</v>
      </c>
      <c r="D306" s="72">
        <f ca="1">SUMIFS(RAB!$F$14:$F$160,RAB!$C$14:$C$160,C306)</f>
        <v>0</v>
      </c>
      <c r="E306" s="24">
        <f t="shared" ca="1" si="22"/>
        <v>0</v>
      </c>
      <c r="F306" s="24">
        <f ca="1">IF(D306=0,0,SUM($E$223:E306))</f>
        <v>0</v>
      </c>
    </row>
    <row r="307" spans="2:6" hidden="1">
      <c r="B307" s="23">
        <v>84</v>
      </c>
      <c r="C307" s="72" t="str">
        <f ca="1">IF(ISERROR(OFFSET('HARGA SATUAN'!$C$6,MATCH('REKAP MDU'!B307,'HARGA SATUAN'!$L$7:$L$1455,0),0)),"",OFFSET('HARGA SATUAN'!$C$6,MATCH('REKAP MDU'!B307,'HARGA SATUAN'!$L$7:$L$1455,0),0))</f>
        <v>Fully Gas Insulated LBS Manual;24KV;630A;Min-16KA</v>
      </c>
      <c r="D307" s="72">
        <f ca="1">SUMIFS(RAB!$F$14:$F$160,RAB!$C$14:$C$160,C307)</f>
        <v>0</v>
      </c>
      <c r="E307" s="24">
        <f t="shared" ca="1" si="22"/>
        <v>0</v>
      </c>
      <c r="F307" s="24">
        <f ca="1">IF(D307=0,0,SUM($E$223:E307))</f>
        <v>0</v>
      </c>
    </row>
    <row r="308" spans="2:6" hidden="1">
      <c r="B308" s="151">
        <v>85</v>
      </c>
      <c r="C308" s="72" t="str">
        <f ca="1">IF(ISERROR(OFFSET('HARGA SATUAN'!$C$6,MATCH('REKAP MDU'!B308,'HARGA SATUAN'!$L$7:$L$1455,0),0)),"",OFFSET('HARGA SATUAN'!$C$6,MATCH('REKAP MDU'!B308,'HARGA SATUAN'!$L$7:$L$1455,0),0))</f>
        <v>Automatic Change Over (ACO) TM</v>
      </c>
      <c r="D308" s="72">
        <f ca="1">SUMIFS(RAB!$F$14:$F$160,RAB!$C$14:$C$160,C308)</f>
        <v>0</v>
      </c>
      <c r="E308" s="24">
        <f t="shared" ca="1" si="22"/>
        <v>0</v>
      </c>
      <c r="F308" s="24">
        <f ca="1">IF(D308=0,0,SUM($E$223:E308))</f>
        <v>0</v>
      </c>
    </row>
    <row r="309" spans="2:6" hidden="1">
      <c r="B309" s="23">
        <v>86</v>
      </c>
      <c r="C309" s="72" t="str">
        <f ca="1">IF(ISERROR(OFFSET('HARGA SATUAN'!$C$6,MATCH('REKAP MDU'!B309,'HARGA SATUAN'!$L$7:$L$1455,0),0)),"",OFFSET('HARGA SATUAN'!$C$6,MATCH('REKAP MDU'!B309,'HARGA SATUAN'!$L$7:$L$1455,0),0))</f>
        <v>Automatic Change Over (ACO) TR</v>
      </c>
      <c r="D309" s="72">
        <f ca="1">SUMIFS(RAB!$F$14:$F$160,RAB!$C$14:$C$160,C309)</f>
        <v>0</v>
      </c>
      <c r="E309" s="24">
        <f t="shared" ca="1" si="22"/>
        <v>0</v>
      </c>
      <c r="F309" s="24">
        <f ca="1">IF(D309=0,0,SUM($E$223:E309))</f>
        <v>0</v>
      </c>
    </row>
    <row r="310" spans="2:6" hidden="1">
      <c r="B310" s="151">
        <v>87</v>
      </c>
      <c r="C310" s="72" t="str">
        <f ca="1">IF(ISERROR(OFFSET('HARGA SATUAN'!$C$6,MATCH('REKAP MDU'!B310,'HARGA SATUAN'!$L$7:$L$1455,0),0)),"",OFFSET('HARGA SATUAN'!$C$6,MATCH('REKAP MDU'!B310,'HARGA SATUAN'!$L$7:$L$1455,0),0))</f>
        <v>Metaclad;Outgoing;20kV;630A;25kA - GI</v>
      </c>
      <c r="D310" s="72">
        <f ca="1">SUMIFS(RAB!$F$14:$F$160,RAB!$C$14:$C$160,C310)</f>
        <v>0</v>
      </c>
      <c r="E310" s="24">
        <f t="shared" ca="1" si="22"/>
        <v>0</v>
      </c>
      <c r="F310" s="24">
        <f ca="1">IF(D310=0,0,SUM($E$223:E310))</f>
        <v>0</v>
      </c>
    </row>
    <row r="311" spans="2:6" hidden="1">
      <c r="B311" s="23">
        <v>88</v>
      </c>
      <c r="C311" s="72" t="str">
        <f ca="1">IF(ISERROR(OFFSET('HARGA SATUAN'!$C$6,MATCH('REKAP MDU'!B311,'HARGA SATUAN'!$L$7:$L$1455,0),0)),"",OFFSET('HARGA SATUAN'!$C$6,MATCH('REKAP MDU'!B311,'HARGA SATUAN'!$L$7:$L$1455,0),0))</f>
        <v>Metaclad;Couple;20kV;2000A;25kA - GI</v>
      </c>
      <c r="D311" s="72">
        <f ca="1">SUMIFS(RAB!$F$14:$F$160,RAB!$C$14:$C$160,C311)</f>
        <v>0</v>
      </c>
      <c r="E311" s="24">
        <f t="shared" ca="1" si="22"/>
        <v>0</v>
      </c>
      <c r="F311" s="24">
        <f ca="1">IF(D311=0,0,SUM($E$223:E311))</f>
        <v>0</v>
      </c>
    </row>
    <row r="312" spans="2:6" hidden="1">
      <c r="B312" s="151">
        <v>89</v>
      </c>
      <c r="C312" s="72" t="str">
        <f ca="1">IF(ISERROR(OFFSET('HARGA SATUAN'!$C$6,MATCH('REKAP MDU'!B312,'HARGA SATUAN'!$L$7:$L$1455,0),0)),"",OFFSET('HARGA SATUAN'!$C$6,MATCH('REKAP MDU'!B312,'HARGA SATUAN'!$L$7:$L$1455,0),0))</f>
        <v>Trafo 1 Fasa CSP 50 kVA</v>
      </c>
      <c r="D312" s="72">
        <f ca="1">SUMIFS(RAB!$F$14:$F$160,RAB!$C$14:$C$160,C312)</f>
        <v>0</v>
      </c>
      <c r="E312" s="24">
        <f t="shared" ca="1" si="22"/>
        <v>0</v>
      </c>
      <c r="F312" s="24">
        <f ca="1">IF(D312=0,0,SUM($E$223:E312))</f>
        <v>0</v>
      </c>
    </row>
    <row r="313" spans="2:6" hidden="1">
      <c r="B313" s="23">
        <v>90</v>
      </c>
      <c r="C313" s="72" t="str">
        <f ca="1">IF(ISERROR(OFFSET('HARGA SATUAN'!$C$6,MATCH('REKAP MDU'!B313,'HARGA SATUAN'!$L$7:$L$1455,0),0)),"",OFFSET('HARGA SATUAN'!$C$6,MATCH('REKAP MDU'!B313,'HARGA SATUAN'!$L$7:$L$1455,0),0))</f>
        <v>Trafo 3 phasa 50 kVA YNyn0</v>
      </c>
      <c r="D313" s="72">
        <f ca="1">SUMIFS(RAB!$F$14:$F$160,RAB!$C$14:$C$160,C313)</f>
        <v>0</v>
      </c>
      <c r="E313" s="24">
        <f t="shared" ca="1" si="22"/>
        <v>0</v>
      </c>
      <c r="F313" s="24">
        <f ca="1">IF(D313=0,0,SUM($E$223:E313))</f>
        <v>0</v>
      </c>
    </row>
    <row r="314" spans="2:6" hidden="1">
      <c r="B314" s="151">
        <v>91</v>
      </c>
      <c r="C314" s="72" t="str">
        <f ca="1">IF(ISERROR(OFFSET('HARGA SATUAN'!$C$6,MATCH('REKAP MDU'!B314,'HARGA SATUAN'!$L$7:$L$1455,0),0)),"",OFFSET('HARGA SATUAN'!$C$6,MATCH('REKAP MDU'!B314,'HARGA SATUAN'!$L$7:$L$1455,0),0))</f>
        <v>Trafo 3 phasa 100 kVA YNyn0</v>
      </c>
      <c r="D314" s="72">
        <f ca="1">SUMIFS(RAB!$F$14:$F$160,RAB!$C$14:$C$160,C314)</f>
        <v>1</v>
      </c>
      <c r="E314" s="24">
        <f t="shared" ca="1" si="22"/>
        <v>1</v>
      </c>
      <c r="F314" s="24">
        <f ca="1">IF(D314=0,0,SUM($E$223:E314))</f>
        <v>3</v>
      </c>
    </row>
    <row r="315" spans="2:6" hidden="1">
      <c r="B315" s="23">
        <v>92</v>
      </c>
      <c r="C315" s="72" t="str">
        <f ca="1">IF(ISERROR(OFFSET('HARGA SATUAN'!$C$6,MATCH('REKAP MDU'!B315,'HARGA SATUAN'!$L$7:$L$1455,0),0)),"",OFFSET('HARGA SATUAN'!$C$6,MATCH('REKAP MDU'!B315,'HARGA SATUAN'!$L$7:$L$1455,0),0))</f>
        <v>Trafo 3 phasa 160 kVA YNyn0</v>
      </c>
      <c r="D315" s="72">
        <f ca="1">SUMIFS(RAB!$F$14:$F$160,RAB!$C$14:$C$160,C315)</f>
        <v>0</v>
      </c>
      <c r="E315" s="24">
        <f t="shared" ca="1" si="22"/>
        <v>0</v>
      </c>
      <c r="F315" s="24">
        <f ca="1">IF(D315=0,0,SUM($E$223:E315))</f>
        <v>0</v>
      </c>
    </row>
    <row r="316" spans="2:6" hidden="1">
      <c r="B316" s="151">
        <v>93</v>
      </c>
      <c r="C316" s="72" t="str">
        <f ca="1">IF(ISERROR(OFFSET('HARGA SATUAN'!$C$6,MATCH('REKAP MDU'!B316,'HARGA SATUAN'!$L$7:$L$1455,0),0)),"",OFFSET('HARGA SATUAN'!$C$6,MATCH('REKAP MDU'!B316,'HARGA SATUAN'!$L$7:$L$1455,0),0))</f>
        <v>Trafo 3 phasa 50 kVA Yzn5</v>
      </c>
      <c r="D316" s="72">
        <f ca="1">SUMIFS(RAB!$F$14:$F$160,RAB!$C$14:$C$160,C316)</f>
        <v>0</v>
      </c>
      <c r="E316" s="24">
        <f t="shared" ca="1" si="22"/>
        <v>0</v>
      </c>
      <c r="F316" s="24">
        <f ca="1">IF(D316=0,0,SUM($E$223:E316))</f>
        <v>0</v>
      </c>
    </row>
    <row r="317" spans="2:6" hidden="1">
      <c r="B317" s="23">
        <v>94</v>
      </c>
      <c r="C317" s="72" t="str">
        <f ca="1">IF(ISERROR(OFFSET('HARGA SATUAN'!$C$6,MATCH('REKAP MDU'!B317,'HARGA SATUAN'!$L$7:$L$1455,0),0)),"",OFFSET('HARGA SATUAN'!$C$6,MATCH('REKAP MDU'!B317,'HARGA SATUAN'!$L$7:$L$1455,0),0))</f>
        <v>Trafo 3 phasa 100 kVA Yzn5</v>
      </c>
      <c r="D317" s="72">
        <f ca="1">SUMIFS(RAB!$F$14:$F$160,RAB!$C$14:$C$160,C317)</f>
        <v>0</v>
      </c>
      <c r="E317" s="24">
        <f t="shared" ca="1" si="22"/>
        <v>0</v>
      </c>
      <c r="F317" s="24">
        <f ca="1">IF(D317=0,0,SUM($E$223:E317))</f>
        <v>0</v>
      </c>
    </row>
    <row r="318" spans="2:6" hidden="1">
      <c r="B318" s="151">
        <v>95</v>
      </c>
      <c r="C318" s="72" t="str">
        <f ca="1">IF(ISERROR(OFFSET('HARGA SATUAN'!$C$6,MATCH('REKAP MDU'!B318,'HARGA SATUAN'!$L$7:$L$1455,0),0)),"",OFFSET('HARGA SATUAN'!$C$6,MATCH('REKAP MDU'!B318,'HARGA SATUAN'!$L$7:$L$1455,0),0))</f>
        <v>Trafo 3 phasa 160 kVA Yzn5</v>
      </c>
      <c r="D318" s="72">
        <f ca="1">SUMIFS(RAB!$F$14:$F$160,RAB!$C$14:$C$160,C318)</f>
        <v>0</v>
      </c>
      <c r="E318" s="24">
        <f t="shared" ca="1" si="22"/>
        <v>0</v>
      </c>
      <c r="F318" s="24">
        <f ca="1">IF(D318=0,0,SUM($E$223:E318))</f>
        <v>0</v>
      </c>
    </row>
    <row r="319" spans="2:6" hidden="1">
      <c r="B319" s="23">
        <v>96</v>
      </c>
      <c r="C319" s="72" t="str">
        <f ca="1">IF(ISERROR(OFFSET('HARGA SATUAN'!$C$6,MATCH('REKAP MDU'!B319,'HARGA SATUAN'!$L$7:$L$1455,0),0)),"",OFFSET('HARGA SATUAN'!$C$6,MATCH('REKAP MDU'!B319,'HARGA SATUAN'!$L$7:$L$1455,0),0))</f>
        <v>Trafo 3 phasa 200 kVA Dyn5</v>
      </c>
      <c r="D319" s="72">
        <f ca="1">SUMIFS(RAB!$F$14:$F$160,RAB!$C$14:$C$160,C319)</f>
        <v>0</v>
      </c>
      <c r="E319" s="24">
        <f t="shared" ca="1" si="22"/>
        <v>0</v>
      </c>
      <c r="F319" s="24">
        <f ca="1">IF(D319=0,0,SUM($E$223:E319))</f>
        <v>0</v>
      </c>
    </row>
    <row r="320" spans="2:6" hidden="1">
      <c r="B320" s="151">
        <v>97</v>
      </c>
      <c r="C320" s="72" t="str">
        <f ca="1">IF(ISERROR(OFFSET('HARGA SATUAN'!$C$6,MATCH('REKAP MDU'!B320,'HARGA SATUAN'!$L$7:$L$1455,0),0)),"",OFFSET('HARGA SATUAN'!$C$6,MATCH('REKAP MDU'!B320,'HARGA SATUAN'!$L$7:$L$1455,0),0))</f>
        <v>Trafo 3 phasa 250 kVA DYn5</v>
      </c>
      <c r="D320" s="72">
        <f ca="1">SUMIFS(RAB!$F$14:$F$160,RAB!$C$14:$C$160,C320)</f>
        <v>0</v>
      </c>
      <c r="E320" s="24">
        <f t="shared" ca="1" si="22"/>
        <v>0</v>
      </c>
      <c r="F320" s="24">
        <f ca="1">IF(D320=0,0,SUM($E$223:E320))</f>
        <v>0</v>
      </c>
    </row>
    <row r="321" spans="2:6" hidden="1">
      <c r="B321" s="23">
        <v>98</v>
      </c>
      <c r="C321" s="72" t="str">
        <f ca="1">IF(ISERROR(OFFSET('HARGA SATUAN'!$C$6,MATCH('REKAP MDU'!B321,'HARGA SATUAN'!$L$7:$L$1455,0),0)),"",OFFSET('HARGA SATUAN'!$C$6,MATCH('REKAP MDU'!B321,'HARGA SATUAN'!$L$7:$L$1455,0),0))</f>
        <v>Trafo 3 phasa 400 kVA DYn5 OD</v>
      </c>
      <c r="D321" s="72">
        <f ca="1">SUMIFS(RAB!$F$14:$F$160,RAB!$C$14:$C$160,C321)</f>
        <v>0</v>
      </c>
      <c r="E321" s="24">
        <f t="shared" ca="1" si="22"/>
        <v>0</v>
      </c>
      <c r="F321" s="24">
        <f ca="1">IF(D321=0,0,SUM($E$223:E321))</f>
        <v>0</v>
      </c>
    </row>
    <row r="322" spans="2:6" hidden="1">
      <c r="B322" s="151">
        <v>99</v>
      </c>
      <c r="C322" s="72" t="str">
        <f ca="1">IF(ISERROR(OFFSET('HARGA SATUAN'!$C$6,MATCH('REKAP MDU'!B322,'HARGA SATUAN'!$L$7:$L$1455,0),0)),"",OFFSET('HARGA SATUAN'!$C$6,MATCH('REKAP MDU'!B322,'HARGA SATUAN'!$L$7:$L$1455,0),0))</f>
        <v>LVCB 2 Jurusan 250 A MCCB</v>
      </c>
      <c r="D322" s="72">
        <f ca="1">SUMIFS(RAB!$F$14:$F$160,RAB!$C$14:$C$160,C322)</f>
        <v>0</v>
      </c>
      <c r="E322" s="24">
        <f t="shared" ca="1" si="22"/>
        <v>0</v>
      </c>
      <c r="F322" s="24">
        <f ca="1">IF(D322=0,0,SUM($E$223:E322))</f>
        <v>0</v>
      </c>
    </row>
    <row r="323" spans="2:6" hidden="1">
      <c r="B323" s="23">
        <v>100</v>
      </c>
      <c r="C323" s="72" t="str">
        <f ca="1">IF(ISERROR(OFFSET('HARGA SATUAN'!$C$6,MATCH('REKAP MDU'!B323,'HARGA SATUAN'!$L$7:$L$1455,0),0)),"",OFFSET('HARGA SATUAN'!$C$6,MATCH('REKAP MDU'!B323,'HARGA SATUAN'!$L$7:$L$1455,0),0))</f>
        <v>LVCB 2 Jurusan 250 A LBS</v>
      </c>
      <c r="D323" s="72">
        <f ca="1">SUMIFS(RAB!$F$14:$F$160,RAB!$C$14:$C$160,C323)</f>
        <v>0</v>
      </c>
      <c r="E323" s="24">
        <f t="shared" ca="1" si="22"/>
        <v>0</v>
      </c>
      <c r="F323" s="24">
        <f ca="1">IF(D323=0,0,SUM($E$223:E323))</f>
        <v>0</v>
      </c>
    </row>
    <row r="324" spans="2:6" hidden="1">
      <c r="B324" s="151">
        <v>101</v>
      </c>
      <c r="C324" s="72" t="str">
        <f ca="1">IF(ISERROR(OFFSET('HARGA SATUAN'!$C$6,MATCH('REKAP MDU'!B324,'HARGA SATUAN'!$L$7:$L$1455,0),0)),"",OFFSET('HARGA SATUAN'!$C$6,MATCH('REKAP MDU'!B324,'HARGA SATUAN'!$L$7:$L$1455,0),0))</f>
        <v>LVCB 2 Jurusan 400 A LBS</v>
      </c>
      <c r="D324" s="72">
        <f ca="1">SUMIFS(RAB!$F$14:$F$160,RAB!$C$14:$C$160,C324)</f>
        <v>0</v>
      </c>
      <c r="E324" s="24">
        <f t="shared" ca="1" si="22"/>
        <v>0</v>
      </c>
      <c r="F324" s="24">
        <f ca="1">IF(D324=0,0,SUM($E$223:E324))</f>
        <v>0</v>
      </c>
    </row>
    <row r="325" spans="2:6" hidden="1">
      <c r="B325" s="23">
        <v>102</v>
      </c>
      <c r="C325" s="72" t="str">
        <f ca="1">IF(ISERROR(OFFSET('HARGA SATUAN'!$C$6,MATCH('REKAP MDU'!B325,'HARGA SATUAN'!$L$7:$L$1455,0),0)),"",OFFSET('HARGA SATUAN'!$C$6,MATCH('REKAP MDU'!B325,'HARGA SATUAN'!$L$7:$L$1455,0),0))</f>
        <v>LVCB 4 Jurusan 400 A LBS</v>
      </c>
      <c r="D325" s="72">
        <f ca="1">SUMIFS(RAB!$F$14:$F$160,RAB!$C$14:$C$160,C325)</f>
        <v>0</v>
      </c>
      <c r="E325" s="24">
        <f t="shared" ca="1" si="22"/>
        <v>0</v>
      </c>
      <c r="F325" s="24">
        <f ca="1">IF(D325=0,0,SUM($E$223:E325))</f>
        <v>0</v>
      </c>
    </row>
    <row r="326" spans="2:6" hidden="1">
      <c r="B326" s="151">
        <v>103</v>
      </c>
      <c r="C326" s="72" t="str">
        <f ca="1">IF(ISERROR(OFFSET('HARGA SATUAN'!$C$6,MATCH('REKAP MDU'!B326,'HARGA SATUAN'!$L$7:$L$1455,0),0)),"",OFFSET('HARGA SATUAN'!$C$6,MATCH('REKAP MDU'!B326,'HARGA SATUAN'!$L$7:$L$1455,0),0))</f>
        <v>LVCB 4 Jurusan 630 A LBS</v>
      </c>
      <c r="D326" s="72">
        <f ca="1">SUMIFS(RAB!$F$14:$F$160,RAB!$C$14:$C$160,C326)</f>
        <v>0</v>
      </c>
      <c r="E326" s="24">
        <f t="shared" ca="1" si="22"/>
        <v>0</v>
      </c>
      <c r="F326" s="24">
        <f ca="1">IF(D326=0,0,SUM($E$223:E326))</f>
        <v>0</v>
      </c>
    </row>
    <row r="327" spans="2:6" hidden="1">
      <c r="B327" s="23">
        <v>104</v>
      </c>
      <c r="C327" s="72" t="str">
        <f ca="1">IF(ISERROR(OFFSET('HARGA SATUAN'!$C$6,MATCH('REKAP MDU'!B327,'HARGA SATUAN'!$L$7:$L$1455,0),0)),"",OFFSET('HARGA SATUAN'!$C$6,MATCH('REKAP MDU'!B327,'HARGA SATUAN'!$L$7:$L$1455,0),0))</f>
        <v>FCO Polymer</v>
      </c>
      <c r="D327" s="72">
        <f ca="1">SUMIFS(RAB!$F$14:$F$160,RAB!$C$14:$C$160,C327)</f>
        <v>3</v>
      </c>
      <c r="E327" s="24">
        <f t="shared" ca="1" si="22"/>
        <v>1</v>
      </c>
      <c r="F327" s="24">
        <f ca="1">IF(D327=0,0,SUM($E$223:E327))</f>
        <v>4</v>
      </c>
    </row>
    <row r="328" spans="2:6" hidden="1">
      <c r="B328" s="151">
        <v>105</v>
      </c>
      <c r="C328" s="72" t="str">
        <f ca="1">IF(ISERROR(OFFSET('HARGA SATUAN'!$C$6,MATCH('REKAP MDU'!B328,'HARGA SATUAN'!$L$7:$L$1455,0),0)),"",OFFSET('HARGA SATUAN'!$C$6,MATCH('REKAP MDU'!B328,'HARGA SATUAN'!$L$7:$L$1455,0),0))</f>
        <v>Load Break Switch</v>
      </c>
      <c r="D328" s="72">
        <f ca="1">SUMIFS(RAB!$F$14:$F$160,RAB!$C$14:$C$160,C328)</f>
        <v>0</v>
      </c>
      <c r="E328" s="24">
        <f t="shared" ca="1" si="22"/>
        <v>0</v>
      </c>
      <c r="F328" s="24">
        <f ca="1">IF(D328=0,0,SUM($E$223:E328))</f>
        <v>0</v>
      </c>
    </row>
    <row r="329" spans="2:6" hidden="1">
      <c r="B329" s="23">
        <v>106</v>
      </c>
      <c r="C329" s="72" t="str">
        <f ca="1">IF(ISERROR(OFFSET('HARGA SATUAN'!$C$6,MATCH('REKAP MDU'!B329,'HARGA SATUAN'!$L$7:$L$1455,0),0)),"",OFFSET('HARGA SATUAN'!$C$6,MATCH('REKAP MDU'!B329,'HARGA SATUAN'!$L$7:$L$1455,0),0))</f>
        <v>Recloser</v>
      </c>
      <c r="D329" s="72">
        <f ca="1">SUMIFS(RAB!$F$14:$F$160,RAB!$C$14:$C$160,C329)</f>
        <v>0</v>
      </c>
      <c r="E329" s="24">
        <f t="shared" ca="1" si="22"/>
        <v>0</v>
      </c>
      <c r="F329" s="24">
        <f ca="1">IF(D329=0,0,SUM($E$223:E329))</f>
        <v>0</v>
      </c>
    </row>
    <row r="330" spans="2:6" hidden="1">
      <c r="B330" s="151">
        <v>107</v>
      </c>
      <c r="C330" s="72" t="str">
        <f ca="1">IF(ISERROR(OFFSET('HARGA SATUAN'!$C$6,MATCH('REKAP MDU'!B330,'HARGA SATUAN'!$L$7:$L$1455,0),0)),"",OFFSET('HARGA SATUAN'!$C$6,MATCH('REKAP MDU'!B330,'HARGA SATUAN'!$L$7:$L$1455,0),0))</f>
        <v>Disconnecting Switch 20 KV - 630 A Porcelein</v>
      </c>
      <c r="D330" s="72">
        <f ca="1">SUMIFS(RAB!$F$14:$F$160,RAB!$C$14:$C$160,C330)</f>
        <v>0</v>
      </c>
      <c r="E330" s="24">
        <f t="shared" ca="1" si="22"/>
        <v>0</v>
      </c>
      <c r="F330" s="24">
        <f ca="1">IF(D330=0,0,SUM($E$223:E330))</f>
        <v>0</v>
      </c>
    </row>
    <row r="331" spans="2:6" hidden="1">
      <c r="B331" s="23">
        <v>108</v>
      </c>
      <c r="C331" s="72" t="str">
        <f ca="1">IF(ISERROR(OFFSET('HARGA SATUAN'!$C$6,MATCH('REKAP MDU'!B331,'HARGA SATUAN'!$L$7:$L$1455,0),0)),"",OFFSET('HARGA SATUAN'!$C$6,MATCH('REKAP MDU'!B331,'HARGA SATUAN'!$L$7:$L$1455,0),0))</f>
        <v>Disconnecting Switch 20 KV - 630 A Polymer</v>
      </c>
      <c r="D331" s="72">
        <f ca="1">SUMIFS(RAB!$F$14:$F$160,RAB!$C$14:$C$160,C331)</f>
        <v>0</v>
      </c>
      <c r="E331" s="24">
        <f t="shared" ca="1" si="22"/>
        <v>0</v>
      </c>
      <c r="F331" s="24">
        <f ca="1">IF(D331=0,0,SUM($E$223:E331))</f>
        <v>0</v>
      </c>
    </row>
    <row r="332" spans="2:6" hidden="1">
      <c r="B332" s="151">
        <v>109</v>
      </c>
      <c r="C332" s="72" t="str">
        <f ca="1">IF(ISERROR(OFFSET('HARGA SATUAN'!$C$6,MATCH('REKAP MDU'!B332,'HARGA SATUAN'!$L$7:$L$1455,0),0)),"",OFFSET('HARGA SATUAN'!$C$6,MATCH('REKAP MDU'!B332,'HARGA SATUAN'!$L$7:$L$1455,0),0))</f>
        <v>Lightning Arester (Polymer) 21 KV, 10 KA</v>
      </c>
      <c r="D332" s="72">
        <f ca="1">SUMIFS(RAB!$F$14:$F$160,RAB!$C$14:$C$160,C332)</f>
        <v>3</v>
      </c>
      <c r="E332" s="24">
        <f t="shared" ca="1" si="22"/>
        <v>1</v>
      </c>
      <c r="F332" s="24">
        <f ca="1">IF(D332=0,0,SUM($E$223:E332))</f>
        <v>5</v>
      </c>
    </row>
    <row r="333" spans="2:6" hidden="1">
      <c r="B333" s="23">
        <v>110</v>
      </c>
      <c r="C333" s="72" t="str">
        <f ca="1">IF(ISERROR(OFFSET('HARGA SATUAN'!$C$6,MATCH('REKAP MDU'!B333,'HARGA SATUAN'!$L$7:$L$1455,0),0)),"",OFFSET('HARGA SATUAN'!$C$6,MATCH('REKAP MDU'!B333,'HARGA SATUAN'!$L$7:$L$1455,0),0))</f>
        <v>Lightning Arester (Polymer) 24 KV, 10 KA</v>
      </c>
      <c r="D333" s="72">
        <f ca="1">SUMIFS(RAB!$F$14:$F$160,RAB!$C$14:$C$160,C333)</f>
        <v>0</v>
      </c>
      <c r="E333" s="24">
        <f t="shared" ca="1" si="22"/>
        <v>0</v>
      </c>
      <c r="F333" s="24">
        <f ca="1">IF(D333=0,0,SUM($E$223:E333))</f>
        <v>0</v>
      </c>
    </row>
    <row r="334" spans="2:6" hidden="1">
      <c r="B334" s="151">
        <v>111</v>
      </c>
      <c r="C334" s="72" t="str">
        <f ca="1">IF(ISERROR(OFFSET('HARGA SATUAN'!$C$6,MATCH('REKAP MDU'!B334,'HARGA SATUAN'!$L$7:$L$1455,0),0)),"",OFFSET('HARGA SATUAN'!$C$6,MATCH('REKAP MDU'!B334,'HARGA SATUAN'!$L$7:$L$1455,0),0))</f>
        <v>Isolator Tumpu ( Pin Post ) 20 KV Porcelein</v>
      </c>
      <c r="D334" s="72">
        <f ca="1">SUMIFS(RAB!$F$14:$F$160,RAB!$C$14:$C$160,C334)</f>
        <v>3</v>
      </c>
      <c r="E334" s="24">
        <f t="shared" ca="1" si="22"/>
        <v>1</v>
      </c>
      <c r="F334" s="24">
        <f ca="1">IF(D334=0,0,SUM($E$223:E334))</f>
        <v>6</v>
      </c>
    </row>
    <row r="335" spans="2:6" hidden="1">
      <c r="B335" s="23">
        <v>112</v>
      </c>
      <c r="C335" s="72" t="str">
        <f ca="1">IF(ISERROR(OFFSET('HARGA SATUAN'!$C$6,MATCH('REKAP MDU'!B335,'HARGA SATUAN'!$L$7:$L$1455,0),0)),"",OFFSET('HARGA SATUAN'!$C$6,MATCH('REKAP MDU'!B335,'HARGA SATUAN'!$L$7:$L$1455,0),0))</f>
        <v>Isolator Tumpu ( Line Post ) 20 KV Polymer</v>
      </c>
      <c r="D335" s="72">
        <f ca="1">SUMIFS(RAB!$F$14:$F$160,RAB!$C$14:$C$160,C335)</f>
        <v>0</v>
      </c>
      <c r="E335" s="24">
        <f t="shared" ca="1" si="22"/>
        <v>0</v>
      </c>
      <c r="F335" s="24">
        <f ca="1">IF(D335=0,0,SUM($E$223:E335))</f>
        <v>0</v>
      </c>
    </row>
    <row r="336" spans="2:6" hidden="1">
      <c r="B336" s="151">
        <v>113</v>
      </c>
      <c r="C336" s="72" t="str">
        <f ca="1">IF(ISERROR(OFFSET('HARGA SATUAN'!$C$6,MATCH('REKAP MDU'!B336,'HARGA SATUAN'!$L$7:$L$1455,0),0)),"",OFFSET('HARGA SATUAN'!$C$6,MATCH('REKAP MDU'!B336,'HARGA SATUAN'!$L$7:$L$1455,0),0))</f>
        <v>Isolator Tarik ( Strainkap Porcelain ) 20 KV</v>
      </c>
      <c r="D336" s="72">
        <f ca="1">SUMIFS(RAB!$F$14:$F$160,RAB!$C$14:$C$160,C336)</f>
        <v>0</v>
      </c>
      <c r="E336" s="24">
        <f t="shared" ca="1" si="22"/>
        <v>0</v>
      </c>
      <c r="F336" s="24">
        <f ca="1">IF(D336=0,0,SUM($E$223:E336))</f>
        <v>0</v>
      </c>
    </row>
    <row r="337" spans="2:6" hidden="1">
      <c r="B337" s="23">
        <v>114</v>
      </c>
      <c r="C337" s="72" t="str">
        <f ca="1">IF(ISERROR(OFFSET('HARGA SATUAN'!$C$6,MATCH('REKAP MDU'!B337,'HARGA SATUAN'!$L$7:$L$1455,0),0)),"",OFFSET('HARGA SATUAN'!$C$6,MATCH('REKAP MDU'!B337,'HARGA SATUAN'!$L$7:$L$1455,0),0))</f>
        <v>Isolator Tarik ( Suspension Polymer ) 20 KV</v>
      </c>
      <c r="D337" s="72">
        <f ca="1">SUMIFS(RAB!$F$14:$F$160,RAB!$C$14:$C$160,C337)</f>
        <v>6</v>
      </c>
      <c r="E337" s="24">
        <f t="shared" ca="1" si="22"/>
        <v>1</v>
      </c>
      <c r="F337" s="24">
        <f ca="1">IF(D337=0,0,SUM($E$223:E337))</f>
        <v>7</v>
      </c>
    </row>
    <row r="338" spans="2:6" hidden="1">
      <c r="B338" s="151">
        <v>115</v>
      </c>
      <c r="C338" s="72" t="str">
        <f ca="1">IF(ISERROR(OFFSET('HARGA SATUAN'!$C$6,MATCH('REKAP MDU'!B338,'HARGA SATUAN'!$L$7:$L$1455,0),0)),"",OFFSET('HARGA SATUAN'!$C$6,MATCH('REKAP MDU'!B338,'HARGA SATUAN'!$L$7:$L$1455,0),0))</f>
        <v>AAAC 70 mm²</v>
      </c>
      <c r="D338" s="72">
        <f ca="1">SUMIFS(RAB!$F$14:$F$160,RAB!$C$14:$C$160,C338)</f>
        <v>229</v>
      </c>
      <c r="E338" s="24">
        <f t="shared" ca="1" si="22"/>
        <v>1</v>
      </c>
      <c r="F338" s="24">
        <f ca="1">IF(D338=0,0,SUM($E$223:E338))</f>
        <v>8</v>
      </c>
    </row>
    <row r="339" spans="2:6" hidden="1">
      <c r="B339" s="23">
        <v>116</v>
      </c>
      <c r="C339" s="72" t="str">
        <f ca="1">IF(ISERROR(OFFSET('HARGA SATUAN'!$C$6,MATCH('REKAP MDU'!B339,'HARGA SATUAN'!$L$7:$L$1455,0),0)),"",OFFSET('HARGA SATUAN'!$C$6,MATCH('REKAP MDU'!B339,'HARGA SATUAN'!$L$7:$L$1455,0),0))</f>
        <v>AAAC 150 mm²</v>
      </c>
      <c r="D339" s="72">
        <f ca="1">SUMIFS(RAB!$F$14:$F$160,RAB!$C$14:$C$160,C339)</f>
        <v>0</v>
      </c>
      <c r="E339" s="24">
        <f t="shared" ca="1" si="22"/>
        <v>0</v>
      </c>
      <c r="F339" s="24">
        <f ca="1">IF(D339=0,0,SUM($E$223:E339))</f>
        <v>0</v>
      </c>
    </row>
    <row r="340" spans="2:6" hidden="1">
      <c r="B340" s="151">
        <v>117</v>
      </c>
      <c r="C340" s="72" t="str">
        <f ca="1">IF(ISERROR(OFFSET('HARGA SATUAN'!$C$6,MATCH('REKAP MDU'!B340,'HARGA SATUAN'!$L$7:$L$1455,0),0)),"",OFFSET('HARGA SATUAN'!$C$6,MATCH('REKAP MDU'!B340,'HARGA SATUAN'!$L$7:$L$1455,0),0))</f>
        <v>AAAC 240 mm²</v>
      </c>
      <c r="D340" s="72">
        <f ca="1">SUMIFS(RAB!$F$14:$F$160,RAB!$C$14:$C$160,C340)</f>
        <v>0</v>
      </c>
      <c r="E340" s="24">
        <f t="shared" ca="1" si="22"/>
        <v>0</v>
      </c>
      <c r="F340" s="24">
        <f ca="1">IF(D340=0,0,SUM($E$223:E340))</f>
        <v>0</v>
      </c>
    </row>
    <row r="341" spans="2:6" hidden="1">
      <c r="B341" s="23">
        <v>118</v>
      </c>
      <c r="C341" s="72" t="str">
        <f ca="1">IF(ISERROR(OFFSET('HARGA SATUAN'!$C$6,MATCH('REKAP MDU'!B341,'HARGA SATUAN'!$L$7:$L$1455,0),0)),"",OFFSET('HARGA SATUAN'!$C$6,MATCH('REKAP MDU'!B341,'HARGA SATUAN'!$L$7:$L$1455,0),0))</f>
        <v>AAAC/S 70 mm²</v>
      </c>
      <c r="D341" s="72">
        <f ca="1">SUMIFS(RAB!$F$14:$F$160,RAB!$C$14:$C$160,C341)</f>
        <v>0</v>
      </c>
      <c r="E341" s="24">
        <f t="shared" ca="1" si="22"/>
        <v>0</v>
      </c>
      <c r="F341" s="24">
        <f ca="1">IF(D341=0,0,SUM($E$223:E341))</f>
        <v>0</v>
      </c>
    </row>
    <row r="342" spans="2:6" hidden="1">
      <c r="B342" s="151">
        <v>119</v>
      </c>
      <c r="C342" s="72" t="str">
        <f ca="1">IF(ISERROR(OFFSET('HARGA SATUAN'!$C$6,MATCH('REKAP MDU'!B342,'HARGA SATUAN'!$L$7:$L$1455,0),0)),"",OFFSET('HARGA SATUAN'!$C$6,MATCH('REKAP MDU'!B342,'HARGA SATUAN'!$L$7:$L$1455,0),0))</f>
        <v>AAAC/S 150 mm²</v>
      </c>
      <c r="D342" s="72">
        <f ca="1">SUMIFS(RAB!$F$14:$F$160,RAB!$C$14:$C$160,C342)</f>
        <v>0</v>
      </c>
      <c r="E342" s="24">
        <f t="shared" ca="1" si="22"/>
        <v>0</v>
      </c>
      <c r="F342" s="24">
        <f ca="1">IF(D342=0,0,SUM($E$223:E342))</f>
        <v>0</v>
      </c>
    </row>
    <row r="343" spans="2:6" hidden="1">
      <c r="B343" s="23">
        <v>120</v>
      </c>
      <c r="C343" s="72" t="str">
        <f ca="1">IF(ISERROR(OFFSET('HARGA SATUAN'!$C$6,MATCH('REKAP MDU'!B343,'HARGA SATUAN'!$L$7:$L$1455,0),0)),"",OFFSET('HARGA SATUAN'!$C$6,MATCH('REKAP MDU'!B343,'HARGA SATUAN'!$L$7:$L$1455,0),0))</f>
        <v>AAAC/S 240 mm²</v>
      </c>
      <c r="D343" s="72">
        <f ca="1">SUMIFS(RAB!$F$14:$F$160,RAB!$C$14:$C$160,C343)</f>
        <v>0</v>
      </c>
      <c r="E343" s="24">
        <f t="shared" ca="1" si="22"/>
        <v>0</v>
      </c>
      <c r="F343" s="24">
        <f ca="1">IF(D343=0,0,SUM($E$223:E343))</f>
        <v>0</v>
      </c>
    </row>
    <row r="344" spans="2:6" hidden="1">
      <c r="B344" s="151">
        <v>121</v>
      </c>
      <c r="C344" s="72" t="str">
        <f ca="1">IF(ISERROR(OFFSET('HARGA SATUAN'!$C$6,MATCH('REKAP MDU'!B344,'HARGA SATUAN'!$L$7:$L$1455,0),0)),"",OFFSET('HARGA SATUAN'!$C$6,MATCH('REKAP MDU'!B344,'HARGA SATUAN'!$L$7:$L$1455,0),0))</f>
        <v>NFA2X-T 2 x 70 + N 70 mm²</v>
      </c>
      <c r="D344" s="72">
        <f ca="1">SUMIFS(RAB!$F$14:$F$160,RAB!$C$14:$C$160,C344)</f>
        <v>0</v>
      </c>
      <c r="E344" s="24">
        <f t="shared" ca="1" si="22"/>
        <v>0</v>
      </c>
      <c r="F344" s="24">
        <f ca="1">IF(D344=0,0,SUM($E$223:E344))</f>
        <v>0</v>
      </c>
    </row>
    <row r="345" spans="2:6" hidden="1">
      <c r="B345" s="23">
        <v>122</v>
      </c>
      <c r="C345" s="72" t="str">
        <f ca="1">IF(ISERROR(OFFSET('HARGA SATUAN'!$C$6,MATCH('REKAP MDU'!B345,'HARGA SATUAN'!$L$7:$L$1455,0),0)),"",OFFSET('HARGA SATUAN'!$C$6,MATCH('REKAP MDU'!B345,'HARGA SATUAN'!$L$7:$L$1455,0),0))</f>
        <v>NFA2X-T 3x35+1x35</v>
      </c>
      <c r="D345" s="72">
        <f ca="1">SUMIFS(RAB!$F$14:$F$160,RAB!$C$14:$C$160,C345)</f>
        <v>0</v>
      </c>
      <c r="E345" s="24">
        <f t="shared" ca="1" si="22"/>
        <v>0</v>
      </c>
      <c r="F345" s="24">
        <f ca="1">IF(D345=0,0,SUM($E$223:E345))</f>
        <v>0</v>
      </c>
    </row>
    <row r="346" spans="2:6" hidden="1">
      <c r="B346" s="151">
        <v>123</v>
      </c>
      <c r="C346" s="72" t="str">
        <f ca="1">IF(ISERROR(OFFSET('HARGA SATUAN'!$C$6,MATCH('REKAP MDU'!B346,'HARGA SATUAN'!$L$7:$L$1455,0),0)),"",OFFSET('HARGA SATUAN'!$C$6,MATCH('REKAP MDU'!B346,'HARGA SATUAN'!$L$7:$L$1455,0),0))</f>
        <v>NFA2X-T 3x70+1x70</v>
      </c>
      <c r="D346" s="72">
        <f ca="1">SUMIFS(RAB!$F$14:$F$160,RAB!$C$14:$C$160,C346)</f>
        <v>12</v>
      </c>
      <c r="E346" s="24">
        <f t="shared" ca="1" si="22"/>
        <v>1</v>
      </c>
      <c r="F346" s="24">
        <f ca="1">IF(D346=0,0,SUM($E$223:E346))</f>
        <v>9</v>
      </c>
    </row>
    <row r="347" spans="2:6" hidden="1">
      <c r="B347" s="23">
        <v>124</v>
      </c>
      <c r="C347" s="72" t="str">
        <f ca="1">IF(ISERROR(OFFSET('HARGA SATUAN'!$C$6,MATCH('REKAP MDU'!B347,'HARGA SATUAN'!$L$7:$L$1455,0),0)),"",OFFSET('HARGA SATUAN'!$C$6,MATCH('REKAP MDU'!B347,'HARGA SATUAN'!$L$7:$L$1455,0),0))</f>
        <v>NFA2X 2 x 10 mm²</v>
      </c>
      <c r="D347" s="72">
        <f ca="1">SUMIFS(RAB!$F$14:$F$160,RAB!$C$14:$C$160,C347)</f>
        <v>0</v>
      </c>
      <c r="E347" s="24">
        <f t="shared" ca="1" si="22"/>
        <v>0</v>
      </c>
      <c r="F347" s="24">
        <f ca="1">IF(D347=0,0,SUM($E$223:E347))</f>
        <v>0</v>
      </c>
    </row>
    <row r="348" spans="2:6" hidden="1">
      <c r="B348" s="151">
        <v>125</v>
      </c>
      <c r="C348" s="72" t="str">
        <f ca="1">IF(ISERROR(OFFSET('HARGA SATUAN'!$C$6,MATCH('REKAP MDU'!B348,'HARGA SATUAN'!$L$7:$L$1455,0),0)),"",OFFSET('HARGA SATUAN'!$C$6,MATCH('REKAP MDU'!B348,'HARGA SATUAN'!$L$7:$L$1455,0),0))</f>
        <v>NFA2X 2 x 16 mm²</v>
      </c>
      <c r="D348" s="72">
        <f ca="1">SUMIFS(RAB!$F$14:$F$160,RAB!$C$14:$C$160,C348)</f>
        <v>0</v>
      </c>
      <c r="E348" s="24">
        <f t="shared" ca="1" si="22"/>
        <v>0</v>
      </c>
      <c r="F348" s="24">
        <f ca="1">IF(D348=0,0,SUM($E$223:E348))</f>
        <v>0</v>
      </c>
    </row>
    <row r="349" spans="2:6" hidden="1">
      <c r="B349" s="23">
        <v>126</v>
      </c>
      <c r="C349" s="72" t="str">
        <f ca="1">IF(ISERROR(OFFSET('HARGA SATUAN'!$C$6,MATCH('REKAP MDU'!B349,'HARGA SATUAN'!$L$7:$L$1455,0),0)),"",OFFSET('HARGA SATUAN'!$C$6,MATCH('REKAP MDU'!B349,'HARGA SATUAN'!$L$7:$L$1455,0),0))</f>
        <v>NFA2X 4 x 16 mm²</v>
      </c>
      <c r="D349" s="72">
        <f ca="1">SUMIFS(RAB!$F$14:$F$160,RAB!$C$14:$C$160,C349)</f>
        <v>0</v>
      </c>
      <c r="E349" s="24">
        <f t="shared" ca="1" si="22"/>
        <v>0</v>
      </c>
      <c r="F349" s="24">
        <f ca="1">IF(D349=0,0,SUM($E$223:E349))</f>
        <v>0</v>
      </c>
    </row>
    <row r="350" spans="2:6" hidden="1">
      <c r="B350" s="151">
        <v>127</v>
      </c>
      <c r="C350" s="72" t="str">
        <f ca="1">IF(ISERROR(OFFSET('HARGA SATUAN'!$C$6,MATCH('REKAP MDU'!B350,'HARGA SATUAN'!$L$7:$L$1455,0),0)),"",OFFSET('HARGA SATUAN'!$C$6,MATCH('REKAP MDU'!B350,'HARGA SATUAN'!$L$7:$L$1455,0),0))</f>
        <v>NFA2X 4 x 70 mm²</v>
      </c>
      <c r="D350" s="72">
        <f ca="1">SUMIFS(RAB!$F$14:$F$160,RAB!$C$14:$C$160,C350)</f>
        <v>0</v>
      </c>
      <c r="E350" s="24">
        <f t="shared" ca="1" si="22"/>
        <v>0</v>
      </c>
      <c r="F350" s="24">
        <f ca="1">IF(D350=0,0,SUM($E$223:E350))</f>
        <v>0</v>
      </c>
    </row>
    <row r="351" spans="2:6" hidden="1">
      <c r="B351" s="23">
        <v>128</v>
      </c>
      <c r="C351" s="72" t="str">
        <f ca="1">IF(ISERROR(OFFSET('HARGA SATUAN'!$C$6,MATCH('REKAP MDU'!B351,'HARGA SATUAN'!$L$7:$L$1455,0),0)),"",OFFSET('HARGA SATUAN'!$C$6,MATCH('REKAP MDU'!B351,'HARGA SATUAN'!$L$7:$L$1455,0),0))</f>
        <v>Kabel NYY 1 x 70 mm²</v>
      </c>
      <c r="D351" s="72">
        <f ca="1">SUMIFS(RAB!$F$14:$F$160,RAB!$C$14:$C$160,C351)</f>
        <v>0</v>
      </c>
      <c r="E351" s="24">
        <f t="shared" ca="1" si="22"/>
        <v>0</v>
      </c>
      <c r="F351" s="24">
        <f ca="1">IF(D351=0,0,SUM($E$223:E351))</f>
        <v>0</v>
      </c>
    </row>
    <row r="352" spans="2:6" hidden="1">
      <c r="B352" s="151">
        <v>129</v>
      </c>
      <c r="C352" s="72" t="str">
        <f ca="1">IF(ISERROR(OFFSET('HARGA SATUAN'!$C$6,MATCH('REKAP MDU'!B352,'HARGA SATUAN'!$L$7:$L$1455,0),0)),"",OFFSET('HARGA SATUAN'!$C$6,MATCH('REKAP MDU'!B352,'HARGA SATUAN'!$L$7:$L$1455,0),0))</f>
        <v>Kabel NYY 1 x 95 mm²</v>
      </c>
      <c r="D352" s="72">
        <f ca="1">SUMIFS(RAB!$F$14:$F$160,RAB!$C$14:$C$160,C352)</f>
        <v>0</v>
      </c>
      <c r="E352" s="24">
        <f t="shared" ca="1" si="22"/>
        <v>0</v>
      </c>
      <c r="F352" s="24">
        <f ca="1">IF(D352=0,0,SUM($E$223:E352))</f>
        <v>0</v>
      </c>
    </row>
    <row r="353" spans="2:6" hidden="1">
      <c r="B353" s="23">
        <v>130</v>
      </c>
      <c r="C353" s="72" t="str">
        <f ca="1">IF(ISERROR(OFFSET('HARGA SATUAN'!$C$6,MATCH('REKAP MDU'!B353,'HARGA SATUAN'!$L$7:$L$1455,0),0)),"",OFFSET('HARGA SATUAN'!$C$6,MATCH('REKAP MDU'!B353,'HARGA SATUAN'!$L$7:$L$1455,0),0))</f>
        <v>Kabel NYY 1 x 150 mm²</v>
      </c>
      <c r="D353" s="72">
        <f ca="1">SUMIFS(RAB!$F$14:$F$160,RAB!$C$14:$C$160,C353)</f>
        <v>0</v>
      </c>
      <c r="E353" s="24">
        <f t="shared" ref="E353:E373" ca="1" si="23">IF(D353=0,0,1)</f>
        <v>0</v>
      </c>
      <c r="F353" s="24">
        <f ca="1">IF(D353=0,0,SUM($E$223:E353))</f>
        <v>0</v>
      </c>
    </row>
    <row r="354" spans="2:6" hidden="1">
      <c r="B354" s="151">
        <v>131</v>
      </c>
      <c r="C354" s="72" t="str">
        <f ca="1">IF(ISERROR(OFFSET('HARGA SATUAN'!$C$6,MATCH('REKAP MDU'!B354,'HARGA SATUAN'!$L$7:$L$1455,0),0)),"",OFFSET('HARGA SATUAN'!$C$6,MATCH('REKAP MDU'!B354,'HARGA SATUAN'!$L$7:$L$1455,0),0))</f>
        <v>Kabel NYY 1 x 240 mm²</v>
      </c>
      <c r="D354" s="72">
        <f ca="1">SUMIFS(RAB!$F$14:$F$160,RAB!$C$14:$C$160,C354)</f>
        <v>0</v>
      </c>
      <c r="E354" s="24">
        <f t="shared" ca="1" si="23"/>
        <v>0</v>
      </c>
      <c r="F354" s="24">
        <f ca="1">IF(D354=0,0,SUM($E$223:E354))</f>
        <v>0</v>
      </c>
    </row>
    <row r="355" spans="2:6" hidden="1">
      <c r="B355" s="23">
        <v>132</v>
      </c>
      <c r="C355" s="72" t="str">
        <f ca="1">IF(ISERROR(OFFSET('HARGA SATUAN'!$C$6,MATCH('REKAP MDU'!B355,'HARGA SATUAN'!$L$7:$L$1455,0),0)),"",OFFSET('HARGA SATUAN'!$C$6,MATCH('REKAP MDU'!B355,'HARGA SATUAN'!$L$7:$L$1455,0),0))</f>
        <v>Kabel NYY 4 x 70 mm²</v>
      </c>
      <c r="D355" s="72">
        <f ca="1">SUMIFS(RAB!$F$14:$F$160,RAB!$C$14:$C$160,C355)</f>
        <v>0</v>
      </c>
      <c r="E355" s="24">
        <f t="shared" ca="1" si="23"/>
        <v>0</v>
      </c>
      <c r="F355" s="24">
        <f ca="1">IF(D355=0,0,SUM($E$223:E355))</f>
        <v>0</v>
      </c>
    </row>
    <row r="356" spans="2:6" hidden="1">
      <c r="B356" s="151">
        <v>133</v>
      </c>
      <c r="C356" s="72" t="str">
        <f ca="1">IF(ISERROR(OFFSET('HARGA SATUAN'!$C$6,MATCH('REKAP MDU'!B356,'HARGA SATUAN'!$L$7:$L$1455,0),0)),"",OFFSET('HARGA SATUAN'!$C$6,MATCH('REKAP MDU'!B356,'HARGA SATUAN'!$L$7:$L$1455,0),0))</f>
        <v>Kabel NA2XSEYBY 20 KV, 3 x 150 mm²</v>
      </c>
      <c r="D356" s="72">
        <f ca="1">SUMIFS(RAB!$F$14:$F$160,RAB!$C$14:$C$160,C356)</f>
        <v>0</v>
      </c>
      <c r="E356" s="24">
        <f t="shared" ca="1" si="23"/>
        <v>0</v>
      </c>
      <c r="F356" s="24">
        <f ca="1">IF(D356=0,0,SUM($E$223:E356))</f>
        <v>0</v>
      </c>
    </row>
    <row r="357" spans="2:6" hidden="1">
      <c r="B357" s="23">
        <v>134</v>
      </c>
      <c r="C357" s="72" t="str">
        <f ca="1">IF(ISERROR(OFFSET('HARGA SATUAN'!$C$6,MATCH('REKAP MDU'!B357,'HARGA SATUAN'!$L$7:$L$1455,0),0)),"",OFFSET('HARGA SATUAN'!$C$6,MATCH('REKAP MDU'!B357,'HARGA SATUAN'!$L$7:$L$1455,0),0))</f>
        <v>Kabel NA2XSEYBY 20 KV, 3 x 240 mm²</v>
      </c>
      <c r="D357" s="72">
        <f ca="1">SUMIFS(RAB!$F$14:$F$160,RAB!$C$14:$C$160,C357)</f>
        <v>0</v>
      </c>
      <c r="E357" s="24">
        <f t="shared" ca="1" si="23"/>
        <v>0</v>
      </c>
      <c r="F357" s="24">
        <f ca="1">IF(D357=0,0,SUM($E$223:E357))</f>
        <v>0</v>
      </c>
    </row>
    <row r="358" spans="2:6" hidden="1">
      <c r="B358" s="151">
        <v>135</v>
      </c>
      <c r="C358" s="72" t="str">
        <f ca="1">IF(ISERROR(OFFSET('HARGA SATUAN'!$C$6,MATCH('REKAP MDU'!B358,'HARGA SATUAN'!$L$7:$L$1455,0),0)),"",OFFSET('HARGA SATUAN'!$C$6,MATCH('REKAP MDU'!B358,'HARGA SATUAN'!$L$7:$L$1455,0),0))</f>
        <v>Kabel NA2XSEYBY 20 KV, 3 x 300 mm²</v>
      </c>
      <c r="D358" s="72">
        <f ca="1">SUMIFS(RAB!$F$14:$F$160,RAB!$C$14:$C$160,C358)</f>
        <v>0</v>
      </c>
      <c r="E358" s="24">
        <f t="shared" ca="1" si="23"/>
        <v>0</v>
      </c>
      <c r="F358" s="24">
        <f ca="1">IF(D358=0,0,SUM($E$223:E358))</f>
        <v>0</v>
      </c>
    </row>
    <row r="359" spans="2:6" hidden="1">
      <c r="B359" s="23">
        <v>136</v>
      </c>
      <c r="C359" s="72" t="str">
        <f ca="1">IF(ISERROR(OFFSET('HARGA SATUAN'!$C$6,MATCH('REKAP MDU'!B359,'HARGA SATUAN'!$L$7:$L$1455,0),0)),"",OFFSET('HARGA SATUAN'!$C$6,MATCH('REKAP MDU'!B359,'HARGA SATUAN'!$L$7:$L$1455,0),0))</f>
        <v>MVTIC 3 x 150 + N 95 mm²</v>
      </c>
      <c r="D359" s="72">
        <f ca="1">SUMIFS(RAB!$F$14:$F$160,RAB!$C$14:$C$160,C359)</f>
        <v>0</v>
      </c>
      <c r="E359" s="24">
        <f t="shared" ca="1" si="23"/>
        <v>0</v>
      </c>
      <c r="F359" s="24">
        <f ca="1">IF(D359=0,0,SUM($E$223:E359))</f>
        <v>0</v>
      </c>
    </row>
    <row r="360" spans="2:6" hidden="1">
      <c r="B360" s="151">
        <v>137</v>
      </c>
      <c r="C360" s="72" t="str">
        <f ca="1">IF(ISERROR(OFFSET('HARGA SATUAN'!$C$6,MATCH('REKAP MDU'!B360,'HARGA SATUAN'!$L$7:$L$1455,0),0)),"",OFFSET('HARGA SATUAN'!$C$6,MATCH('REKAP MDU'!B360,'HARGA SATUAN'!$L$7:$L$1455,0),0))</f>
        <v>MVTIC 3 x 240 + N 95 mm²</v>
      </c>
      <c r="D360" s="72">
        <f ca="1">SUMIFS(RAB!$F$14:$F$160,RAB!$C$14:$C$160,C360)</f>
        <v>0</v>
      </c>
      <c r="E360" s="24">
        <f t="shared" ca="1" si="23"/>
        <v>0</v>
      </c>
      <c r="F360" s="24">
        <f ca="1">IF(D360=0,0,SUM($E$223:E360))</f>
        <v>0</v>
      </c>
    </row>
    <row r="361" spans="2:6" hidden="1">
      <c r="B361" s="23">
        <v>138</v>
      </c>
      <c r="C361" s="72" t="str">
        <f ca="1">IF(ISERROR(OFFSET('HARGA SATUAN'!$C$6,MATCH('REKAP MDU'!B361,'HARGA SATUAN'!$L$7:$L$1455,0),0)),"",OFFSET('HARGA SATUAN'!$C$6,MATCH('REKAP MDU'!B361,'HARGA SATUAN'!$L$7:$L$1455,0),0))</f>
        <v/>
      </c>
      <c r="D361" s="72">
        <f ca="1">SUMIFS(RAB!$F$14:$F$160,RAB!$C$14:$C$160,C361)</f>
        <v>0</v>
      </c>
      <c r="E361" s="24">
        <f t="shared" ca="1" si="23"/>
        <v>0</v>
      </c>
      <c r="F361" s="24">
        <f ca="1">IF(D361=0,0,SUM($E$223:E361))</f>
        <v>0</v>
      </c>
    </row>
    <row r="362" spans="2:6" hidden="1">
      <c r="B362" s="151">
        <v>139</v>
      </c>
      <c r="C362" s="72" t="str">
        <f ca="1">IF(ISERROR(OFFSET('HARGA SATUAN'!$C$6,MATCH('REKAP MDU'!B362,'HARGA SATUAN'!$L$7:$L$1455,0),0)),"",OFFSET('HARGA SATUAN'!$C$6,MATCH('REKAP MDU'!B362,'HARGA SATUAN'!$L$7:$L$1455,0),0))</f>
        <v/>
      </c>
      <c r="D362" s="72">
        <f ca="1">SUMIFS(RAB!$F$14:$F$160,RAB!$C$14:$C$160,C362)</f>
        <v>0</v>
      </c>
      <c r="E362" s="24">
        <f t="shared" ca="1" si="23"/>
        <v>0</v>
      </c>
      <c r="F362" s="24">
        <f ca="1">IF(D362=0,0,SUM($E$223:E362))</f>
        <v>0</v>
      </c>
    </row>
    <row r="363" spans="2:6" hidden="1">
      <c r="B363" s="23">
        <v>140</v>
      </c>
      <c r="C363" s="72" t="str">
        <f ca="1">IF(ISERROR(OFFSET('HARGA SATUAN'!$C$6,MATCH('REKAP MDU'!B363,'HARGA SATUAN'!$L$7:$L$1455,0),0)),"",OFFSET('HARGA SATUAN'!$C$6,MATCH('REKAP MDU'!B363,'HARGA SATUAN'!$L$7:$L$1455,0),0))</f>
        <v/>
      </c>
      <c r="D363" s="72">
        <f ca="1">SUMIFS(RAB!$F$14:$F$160,RAB!$C$14:$C$160,C363)</f>
        <v>0</v>
      </c>
      <c r="E363" s="24">
        <f t="shared" ca="1" si="23"/>
        <v>0</v>
      </c>
      <c r="F363" s="24">
        <f ca="1">IF(D363=0,0,SUM($E$223:E363))</f>
        <v>0</v>
      </c>
    </row>
    <row r="364" spans="2:6" hidden="1">
      <c r="B364" s="151">
        <v>141</v>
      </c>
      <c r="C364" s="72" t="str">
        <f ca="1">IF(ISERROR(OFFSET('HARGA SATUAN'!$C$6,MATCH('REKAP MDU'!B364,'HARGA SATUAN'!$L$7:$L$1455,0),0)),"",OFFSET('HARGA SATUAN'!$C$6,MATCH('REKAP MDU'!B364,'HARGA SATUAN'!$L$7:$L$1455,0),0))</f>
        <v/>
      </c>
      <c r="D364" s="72">
        <f ca="1">SUMIFS(RAB!$F$14:$F$160,RAB!$C$14:$C$160,C364)</f>
        <v>0</v>
      </c>
      <c r="E364" s="24">
        <f t="shared" ca="1" si="23"/>
        <v>0</v>
      </c>
      <c r="F364" s="24">
        <f ca="1">IF(D364=0,0,SUM($E$223:E364))</f>
        <v>0</v>
      </c>
    </row>
    <row r="365" spans="2:6" hidden="1">
      <c r="B365" s="23">
        <v>142</v>
      </c>
      <c r="C365" s="72" t="str">
        <f ca="1">IF(ISERROR(OFFSET('HARGA SATUAN'!$C$6,MATCH('REKAP MDU'!B365,'HARGA SATUAN'!$L$7:$L$1455,0),0)),"",OFFSET('HARGA SATUAN'!$C$6,MATCH('REKAP MDU'!B365,'HARGA SATUAN'!$L$7:$L$1455,0),0))</f>
        <v/>
      </c>
      <c r="D365" s="72">
        <f ca="1">SUMIFS(RAB!$F$14:$F$160,RAB!$C$14:$C$160,C365)</f>
        <v>0</v>
      </c>
      <c r="E365" s="24">
        <f t="shared" ca="1" si="23"/>
        <v>0</v>
      </c>
      <c r="F365" s="24">
        <f ca="1">IF(D365=0,0,SUM($E$223:E365))</f>
        <v>0</v>
      </c>
    </row>
    <row r="366" spans="2:6" hidden="1">
      <c r="B366" s="151">
        <v>143</v>
      </c>
      <c r="C366" s="72" t="str">
        <f ca="1">IF(ISERROR(OFFSET('HARGA SATUAN'!$C$6,MATCH('REKAP MDU'!B366,'HARGA SATUAN'!$L$7:$L$1455,0),0)),"",OFFSET('HARGA SATUAN'!$C$6,MATCH('REKAP MDU'!B366,'HARGA SATUAN'!$L$7:$L$1455,0),0))</f>
        <v/>
      </c>
      <c r="D366" s="72">
        <f ca="1">SUMIFS(RAB!$F$14:$F$160,RAB!$C$14:$C$160,C366)</f>
        <v>0</v>
      </c>
      <c r="E366" s="24">
        <f t="shared" ca="1" si="23"/>
        <v>0</v>
      </c>
      <c r="F366" s="24">
        <f ca="1">IF(D366=0,0,SUM($E$223:E366))</f>
        <v>0</v>
      </c>
    </row>
    <row r="367" spans="2:6" hidden="1">
      <c r="B367" s="23">
        <v>144</v>
      </c>
      <c r="C367" s="72" t="str">
        <f ca="1">IF(ISERROR(OFFSET('HARGA SATUAN'!$C$6,MATCH('REKAP MDU'!B367,'HARGA SATUAN'!$L$7:$L$1455,0),0)),"",OFFSET('HARGA SATUAN'!$C$6,MATCH('REKAP MDU'!B367,'HARGA SATUAN'!$L$7:$L$1455,0),0))</f>
        <v/>
      </c>
      <c r="D367" s="72">
        <f ca="1">SUMIFS(RAB!$F$14:$F$160,RAB!$C$14:$C$160,C367)</f>
        <v>0</v>
      </c>
      <c r="E367" s="24">
        <f t="shared" ca="1" si="23"/>
        <v>0</v>
      </c>
      <c r="F367" s="24">
        <f ca="1">IF(D367=0,0,SUM($E$223:E367))</f>
        <v>0</v>
      </c>
    </row>
    <row r="368" spans="2:6" hidden="1">
      <c r="B368" s="151">
        <v>145</v>
      </c>
      <c r="C368" s="72" t="str">
        <f ca="1">IF(ISERROR(OFFSET('HARGA SATUAN'!$C$6,MATCH('REKAP MDU'!B368,'HARGA SATUAN'!$L$7:$L$1455,0),0)),"",OFFSET('HARGA SATUAN'!$C$6,MATCH('REKAP MDU'!B368,'HARGA SATUAN'!$L$7:$L$1455,0),0))</f>
        <v/>
      </c>
      <c r="D368" s="72">
        <f ca="1">SUMIFS(RAB!$F$14:$F$160,RAB!$C$14:$C$160,C368)</f>
        <v>0</v>
      </c>
      <c r="E368" s="24">
        <f t="shared" ca="1" si="23"/>
        <v>0</v>
      </c>
      <c r="F368" s="24">
        <f ca="1">IF(D368=0,0,SUM($E$223:E368))</f>
        <v>0</v>
      </c>
    </row>
    <row r="369" spans="2:6" hidden="1">
      <c r="B369" s="23">
        <v>146</v>
      </c>
      <c r="C369" s="72" t="str">
        <f ca="1">IF(ISERROR(OFFSET('HARGA SATUAN'!$C$6,MATCH('REKAP MDU'!B369,'HARGA SATUAN'!$L$7:$L$1455,0),0)),"",OFFSET('HARGA SATUAN'!$C$6,MATCH('REKAP MDU'!B369,'HARGA SATUAN'!$L$7:$L$1455,0),0))</f>
        <v/>
      </c>
      <c r="D369" s="72">
        <f ca="1">SUMIFS(RAB!$F$14:$F$160,RAB!$C$14:$C$160,C369)</f>
        <v>0</v>
      </c>
      <c r="E369" s="24">
        <f t="shared" ca="1" si="23"/>
        <v>0</v>
      </c>
      <c r="F369" s="24">
        <f ca="1">IF(D369=0,0,SUM($E$223:E369))</f>
        <v>0</v>
      </c>
    </row>
    <row r="370" spans="2:6" hidden="1">
      <c r="B370" s="151">
        <v>147</v>
      </c>
      <c r="C370" s="72" t="str">
        <f ca="1">IF(ISERROR(OFFSET('HARGA SATUAN'!$C$6,MATCH('REKAP MDU'!B370,'HARGA SATUAN'!$L$7:$L$1455,0),0)),"",OFFSET('HARGA SATUAN'!$C$6,MATCH('REKAP MDU'!B370,'HARGA SATUAN'!$L$7:$L$1455,0),0))</f>
        <v/>
      </c>
      <c r="D370" s="72">
        <f ca="1">SUMIFS(RAB!$F$14:$F$160,RAB!$C$14:$C$160,C370)</f>
        <v>0</v>
      </c>
      <c r="E370" s="24">
        <f t="shared" ca="1" si="23"/>
        <v>0</v>
      </c>
      <c r="F370" s="24">
        <f ca="1">IF(D370=0,0,SUM($E$223:E370))</f>
        <v>0</v>
      </c>
    </row>
    <row r="371" spans="2:6" hidden="1">
      <c r="B371" s="23">
        <v>148</v>
      </c>
      <c r="C371" s="72" t="str">
        <f ca="1">IF(ISERROR(OFFSET('HARGA SATUAN'!$C$6,MATCH('REKAP MDU'!B371,'HARGA SATUAN'!$L$7:$L$1455,0),0)),"",OFFSET('HARGA SATUAN'!$C$6,MATCH('REKAP MDU'!B371,'HARGA SATUAN'!$L$7:$L$1455,0),0))</f>
        <v/>
      </c>
      <c r="D371" s="72">
        <f ca="1">SUMIFS(RAB!$F$14:$F$160,RAB!$C$14:$C$160,C371)</f>
        <v>0</v>
      </c>
      <c r="E371" s="24">
        <f t="shared" ca="1" si="23"/>
        <v>0</v>
      </c>
      <c r="F371" s="24">
        <f ca="1">IF(D371=0,0,SUM($E$223:E371))</f>
        <v>0</v>
      </c>
    </row>
    <row r="372" spans="2:6" hidden="1">
      <c r="B372" s="151">
        <v>149</v>
      </c>
      <c r="C372" s="72" t="str">
        <f ca="1">IF(ISERROR(OFFSET('HARGA SATUAN'!$C$6,MATCH('REKAP MDU'!B372,'HARGA SATUAN'!$L$7:$L$1455,0),0)),"",OFFSET('HARGA SATUAN'!$C$6,MATCH('REKAP MDU'!B372,'HARGA SATUAN'!$L$7:$L$1455,0),0))</f>
        <v/>
      </c>
      <c r="D372" s="72">
        <f ca="1">SUMIFS(RAB!$F$14:$F$160,RAB!$C$14:$C$160,C372)</f>
        <v>0</v>
      </c>
      <c r="E372" s="24">
        <f t="shared" ca="1" si="23"/>
        <v>0</v>
      </c>
      <c r="F372" s="24">
        <f ca="1">IF(D372=0,0,SUM($E$223:E372))</f>
        <v>0</v>
      </c>
    </row>
    <row r="373" spans="2:6" hidden="1">
      <c r="B373" s="23">
        <v>150</v>
      </c>
      <c r="C373" s="72" t="str">
        <f ca="1">IF(ISERROR(OFFSET('HARGA SATUAN'!$C$6,MATCH('REKAP MDU'!B373,'HARGA SATUAN'!$L$7:$L$1455,0),0)),"",OFFSET('HARGA SATUAN'!$C$6,MATCH('REKAP MDU'!B373,'HARGA SATUAN'!$L$7:$L$1455,0),0))</f>
        <v/>
      </c>
      <c r="D373" s="72">
        <f ca="1">SUMIFS(RAB!$F$14:$F$160,RAB!$C$14:$C$160,C373)</f>
        <v>0</v>
      </c>
      <c r="E373" s="24">
        <f t="shared" ca="1" si="23"/>
        <v>0</v>
      </c>
      <c r="F373" s="24">
        <f ca="1">IF(D373=0,0,SUM($E$223:E373))</f>
        <v>0</v>
      </c>
    </row>
    <row r="374" spans="2:6" hidden="1"/>
    <row r="375" spans="2:6" hidden="1"/>
  </sheetData>
  <sheetProtection sort="0" autoFilter="0"/>
  <autoFilter ref="B14:K166" xr:uid="{00000000-0009-0000-0000-000009000000}"/>
  <mergeCells count="21">
    <mergeCell ref="C168:F168"/>
    <mergeCell ref="C169:F169"/>
    <mergeCell ref="C170:F170"/>
    <mergeCell ref="B171:K172"/>
    <mergeCell ref="H175:K175"/>
    <mergeCell ref="H182:K182"/>
    <mergeCell ref="H176:K176"/>
    <mergeCell ref="H177:K177"/>
    <mergeCell ref="I12:I13"/>
    <mergeCell ref="J12:J13"/>
    <mergeCell ref="K12:K13"/>
    <mergeCell ref="B4:K4"/>
    <mergeCell ref="B11:B13"/>
    <mergeCell ref="C11:C13"/>
    <mergeCell ref="D11:D13"/>
    <mergeCell ref="E11:E13"/>
    <mergeCell ref="F11:F13"/>
    <mergeCell ref="G11:G13"/>
    <mergeCell ref="G6:K6"/>
    <mergeCell ref="H12:H13"/>
    <mergeCell ref="H11:K11"/>
  </mergeCells>
  <conditionalFormatting sqref="B16:B166">
    <cfRule type="cellIs" dxfId="45" priority="5" operator="equal">
      <formula>0</formula>
    </cfRule>
  </conditionalFormatting>
  <conditionalFormatting sqref="C16:C165">
    <cfRule type="cellIs" dxfId="44" priority="4" stopIfTrue="1" operator="equal">
      <formula>0</formula>
    </cfRule>
  </conditionalFormatting>
  <conditionalFormatting sqref="C16:E165">
    <cfRule type="cellIs" dxfId="43" priority="1" operator="equal">
      <formula>0</formula>
    </cfRule>
  </conditionalFormatting>
  <conditionalFormatting sqref="D224:F373">
    <cfRule type="cellIs" dxfId="42" priority="8" operator="equal">
      <formula>0</formula>
    </cfRule>
  </conditionalFormatting>
  <conditionalFormatting sqref="E1:E3 G1:G115 E6:E15 H12:I12 N13 F14:F15 H14:K115 E166:K166 G166:G223 E167:F167 H167:K167">
    <cfRule type="cellIs" dxfId="41" priority="43" stopIfTrue="1" operator="equal">
      <formula>0</formula>
    </cfRule>
  </conditionalFormatting>
  <conditionalFormatting sqref="E171:E65536">
    <cfRule type="cellIs" dxfId="40" priority="9" stopIfTrue="1" operator="equal">
      <formula>0</formula>
    </cfRule>
  </conditionalFormatting>
  <conditionalFormatting sqref="G224">
    <cfRule type="cellIs" dxfId="39" priority="10" operator="equal">
      <formula>0</formula>
    </cfRule>
  </conditionalFormatting>
  <conditionalFormatting sqref="G225:G65536">
    <cfRule type="cellIs" dxfId="38" priority="14" stopIfTrue="1" operator="equal">
      <formula>0</formula>
    </cfRule>
  </conditionalFormatting>
  <conditionalFormatting sqref="R14:T166 G116:K165">
    <cfRule type="cellIs" dxfId="37" priority="6" stopIfTrue="1" operator="equal">
      <formula>0</formula>
    </cfRule>
  </conditionalFormatting>
  <dataValidations count="2">
    <dataValidation allowBlank="1" showInputMessage="1" showErrorMessage="1" errorTitle="PERINGATAN !!!" error="MDU / UPAH SALAH BOZ...." sqref="M11:P11 H14:K167" xr:uid="{00000000-0002-0000-0900-000000000000}"/>
    <dataValidation type="list" allowBlank="1" showInputMessage="1" showErrorMessage="1" errorTitle="PERINGATAN!!!" error="HARGA YANG DIPAKAI SALAH...." sqref="O3:P3" xr:uid="{00000000-0002-0000-0900-000001000000}">
      <formula1>$T$1:$T$4</formula1>
    </dataValidation>
  </dataValidations>
  <printOptions horizontalCentered="1"/>
  <pageMargins left="0.27559055118110237" right="0.3" top="0.31496062992125984" bottom="0.59055118110236227" header="0.31496062992125984" footer="0.31496062992125984"/>
  <pageSetup paperSize="9" scale="60" fitToHeight="12" orientation="portrait" horizontalDpi="1200" verticalDpi="1200" r:id="rId1"/>
  <colBreaks count="1" manualBreakCount="1">
    <brk id="11" max="1048575" man="1"/>
  </colBreak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FF8A7-8461-468F-812C-4FC5E3B7003D}">
  <sheetPr>
    <tabColor theme="6" tint="-0.249977111117893"/>
  </sheetPr>
  <dimension ref="D1:D5"/>
  <sheetViews>
    <sheetView topLeftCell="A2" zoomScale="130" zoomScaleNormal="130" workbookViewId="0">
      <selection activeCell="F10" sqref="F10"/>
    </sheetView>
  </sheetViews>
  <sheetFormatPr defaultRowHeight="12.75"/>
  <cols>
    <col min="5" max="5" width="12.42578125" customWidth="1"/>
  </cols>
  <sheetData>
    <row r="1" spans="4:4" ht="89.25" customHeight="1"/>
    <row r="3" spans="4:4" ht="50.25" customHeight="1">
      <c r="D3" s="464"/>
    </row>
    <row r="4" spans="4:4" ht="57" customHeight="1">
      <c r="D4" s="464">
        <v>3</v>
      </c>
    </row>
    <row r="5" spans="4:4" ht="57" customHeight="1">
      <c r="D5" s="464">
        <v>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C000"/>
  </sheetPr>
  <dimension ref="A1:AD1564"/>
  <sheetViews>
    <sheetView showGridLines="0" zoomScale="85" zoomScaleNormal="85" zoomScaleSheetLayoutView="75" workbookViewId="0">
      <pane xSplit="3" ySplit="6" topLeftCell="D127" activePane="bottomRight" state="frozen"/>
      <selection activeCell="D209" sqref="D209"/>
      <selection pane="topRight" activeCell="D209" sqref="D209"/>
      <selection pane="bottomLeft" activeCell="D209" sqref="D209"/>
      <selection pane="bottomRight" activeCell="C136" sqref="C136"/>
    </sheetView>
  </sheetViews>
  <sheetFormatPr defaultColWidth="31.85546875" defaultRowHeight="15"/>
  <cols>
    <col min="1" max="1" width="1.7109375" style="1" customWidth="1"/>
    <col min="2" max="2" width="5" style="11" customWidth="1"/>
    <col min="3" max="3" width="58.28515625" style="81" customWidth="1"/>
    <col min="4" max="4" width="11.7109375" style="3" customWidth="1"/>
    <col min="5" max="5" width="9.7109375" style="1" customWidth="1"/>
    <col min="6" max="7" width="16.7109375" style="4" customWidth="1"/>
    <col min="8" max="8" width="22.7109375" style="91" customWidth="1"/>
    <col min="9" max="9" width="24.7109375" style="4" customWidth="1"/>
    <col min="10" max="10" width="7.140625" style="155" customWidth="1"/>
    <col min="11" max="11" width="21.28515625" style="155" customWidth="1"/>
    <col min="12" max="12" width="7.140625" style="155" customWidth="1"/>
    <col min="13" max="15" width="7.140625" style="145" customWidth="1"/>
    <col min="16" max="16" width="7.140625" style="156" customWidth="1"/>
    <col min="17" max="17" width="12.7109375" style="156" bestFit="1" customWidth="1"/>
    <col min="18" max="250" width="9.140625" style="5" customWidth="1"/>
    <col min="251" max="251" width="6.5703125" style="5" customWidth="1"/>
    <col min="252" max="252" width="3.7109375" style="5" customWidth="1"/>
    <col min="253" max="253" width="27.7109375" style="5" customWidth="1"/>
    <col min="254" max="254" width="5" style="5" customWidth="1"/>
    <col min="255" max="255" width="30" style="5" customWidth="1"/>
    <col min="256" max="16384" width="31.85546875" style="5"/>
  </cols>
  <sheetData>
    <row r="1" spans="1:17" ht="15" customHeight="1">
      <c r="B1" s="2"/>
      <c r="C1" s="80"/>
    </row>
    <row r="2" spans="1:17" ht="21" customHeight="1">
      <c r="A2" s="6"/>
      <c r="B2" s="560" t="s">
        <v>41</v>
      </c>
      <c r="C2" s="560"/>
      <c r="D2" s="6"/>
      <c r="E2" s="6"/>
      <c r="F2" s="6"/>
      <c r="G2" s="6"/>
      <c r="H2" s="6"/>
      <c r="I2" s="89"/>
      <c r="J2" s="157"/>
      <c r="K2" s="157"/>
    </row>
    <row r="3" spans="1:17" ht="9" customHeight="1">
      <c r="A3" s="7"/>
      <c r="B3" s="8"/>
      <c r="E3" s="7"/>
      <c r="F3" s="9"/>
      <c r="G3" s="9"/>
      <c r="H3" s="92"/>
      <c r="I3" s="9"/>
      <c r="J3" s="158"/>
      <c r="K3" s="158"/>
    </row>
    <row r="4" spans="1:17" s="12" customFormat="1" ht="60" customHeight="1">
      <c r="A4" s="10"/>
      <c r="B4" s="561" t="s">
        <v>23</v>
      </c>
      <c r="C4" s="562" t="s">
        <v>1012</v>
      </c>
      <c r="D4" s="562" t="s">
        <v>42</v>
      </c>
      <c r="E4" s="561" t="s">
        <v>43</v>
      </c>
      <c r="F4" s="108" t="s">
        <v>1609</v>
      </c>
      <c r="G4" s="108" t="s">
        <v>1608</v>
      </c>
      <c r="H4" s="559" t="s">
        <v>1025</v>
      </c>
      <c r="I4" s="193" t="s">
        <v>479</v>
      </c>
      <c r="J4" s="159"/>
      <c r="K4" s="159"/>
      <c r="L4" s="160"/>
      <c r="M4" s="161"/>
      <c r="N4" s="161"/>
      <c r="O4" s="161"/>
      <c r="P4" s="161"/>
      <c r="Q4" s="161"/>
    </row>
    <row r="5" spans="1:17" s="14" customFormat="1" ht="15" customHeight="1">
      <c r="A5" s="13"/>
      <c r="B5" s="561"/>
      <c r="C5" s="562"/>
      <c r="D5" s="562"/>
      <c r="E5" s="561"/>
      <c r="F5" s="93"/>
      <c r="G5" s="93"/>
      <c r="H5" s="559"/>
      <c r="I5" s="193" t="s">
        <v>1608</v>
      </c>
      <c r="J5" s="162"/>
      <c r="K5" s="155"/>
      <c r="L5" s="145"/>
      <c r="M5" s="145"/>
      <c r="N5" s="145"/>
      <c r="O5" s="145"/>
      <c r="P5" s="156"/>
      <c r="Q5" s="156"/>
    </row>
    <row r="6" spans="1:17" s="94" customFormat="1" ht="13.5" customHeight="1">
      <c r="A6" s="15"/>
      <c r="B6" s="189"/>
      <c r="C6" s="190"/>
      <c r="D6" s="191"/>
      <c r="E6" s="191"/>
      <c r="F6" s="108"/>
      <c r="G6" s="108"/>
      <c r="H6" s="192"/>
      <c r="I6" s="191"/>
      <c r="J6" s="163"/>
      <c r="K6" s="160">
        <f>MAX(L7:L1455)</f>
        <v>137</v>
      </c>
      <c r="L6" s="160"/>
      <c r="M6" s="160">
        <f>MAX(M7:M1455)</f>
        <v>201227497.79893059</v>
      </c>
      <c r="N6" s="160"/>
      <c r="O6" s="160"/>
      <c r="P6" s="164"/>
      <c r="Q6" s="164"/>
    </row>
    <row r="7" spans="1:17" ht="15" customHeight="1">
      <c r="A7" s="15"/>
      <c r="B7" s="84"/>
      <c r="C7" s="85"/>
      <c r="D7" s="86"/>
      <c r="E7" s="87"/>
      <c r="F7" s="88">
        <f>(IF(D7="JASA",G7*#REF!,0))+(IF(D7="HDW",G7*#REF!,0))+(IF(D7="MDU",G7*#REF!,0))+(IF(D7="MDU-KD",G7*#REF!,0))</f>
        <v>0</v>
      </c>
      <c r="G7" s="88">
        <v>0</v>
      </c>
      <c r="H7" s="95"/>
      <c r="I7" s="88">
        <f>IF($I$5=$G$4,G7,(IF($I$5=$F$4,(IF(F7=0,G7,F7)),0)))</f>
        <v>0</v>
      </c>
      <c r="J7" s="163">
        <f>IF(D7="MDU-KD",1,0)</f>
        <v>0</v>
      </c>
      <c r="K7" s="155">
        <f>IF(D7="HDW",1,0)</f>
        <v>0</v>
      </c>
      <c r="L7" s="155">
        <f>IF(J7=1,SUM($J$6:J7),0)</f>
        <v>0</v>
      </c>
      <c r="M7" s="155">
        <f>IF(K7=1,SUM($K$6:K7),0)</f>
        <v>0</v>
      </c>
      <c r="N7" s="165">
        <f>IF(L7=0,M7,L7)</f>
        <v>0</v>
      </c>
      <c r="O7" s="155">
        <f>IF(E7=0,0,IF(LEFT(C7,11)="Tiang Beton",1,0))</f>
        <v>0</v>
      </c>
      <c r="P7" s="155">
        <f>IF(O7=1,SUM($O$6:O7),0)</f>
        <v>0</v>
      </c>
    </row>
    <row r="8" spans="1:17" ht="15" customHeight="1">
      <c r="A8" s="15"/>
      <c r="B8" s="194" t="s">
        <v>480</v>
      </c>
      <c r="C8" s="109" t="s">
        <v>481</v>
      </c>
      <c r="D8" s="279"/>
      <c r="E8" s="280"/>
      <c r="F8" s="176">
        <f>(IF(D8="JASA",G8*'[92]DETAIL USULAN'!$K$58,0))+(IF(D8="HDW",G8*'[92]DETAIL USULAN'!$J$58,0))+(IF(D8="MDU",G8*'[92]DETAIL USULAN'!$I$58,0))+(IF(D8="MDU-KD",G8*'[92]DETAIL USULAN'!$I$58,0))</f>
        <v>0</v>
      </c>
      <c r="G8" s="176">
        <v>0</v>
      </c>
      <c r="H8" s="95"/>
      <c r="I8" s="88">
        <f>IF($I$5=$G$4,G8,(IF($I$5=$F$4,(IF(F8=0,G8,F8)),0)))</f>
        <v>0</v>
      </c>
      <c r="J8" s="163">
        <f t="shared" ref="J8:J71" si="0">IF(D8="MDU-KD",1,0)</f>
        <v>0</v>
      </c>
      <c r="K8" s="155">
        <f t="shared" ref="K8:K71" si="1">IF(D8="HDW",1,0)</f>
        <v>0</v>
      </c>
      <c r="L8" s="155">
        <f>IF(J8=1,SUM($J$6:J8),0)</f>
        <v>0</v>
      </c>
      <c r="M8" s="155">
        <f>IF(K8=1,SUM($K$6:K8),0)</f>
        <v>0</v>
      </c>
      <c r="N8" s="165">
        <f t="shared" ref="N8:N71" si="2">IF(L8=0,M8,L8)</f>
        <v>0</v>
      </c>
      <c r="O8" s="155">
        <f t="shared" ref="O8:O71" si="3">IF(E8=0,0,IF(LEFT(C8,11)="Tiang Beton",1,0))</f>
        <v>0</v>
      </c>
      <c r="P8" s="155">
        <f>IF(O8=1,SUM($O$6:O8),0)</f>
        <v>0</v>
      </c>
    </row>
    <row r="9" spans="1:17" ht="15" customHeight="1">
      <c r="A9" s="17"/>
      <c r="B9" s="194">
        <v>1</v>
      </c>
      <c r="C9" s="109" t="s">
        <v>482</v>
      </c>
      <c r="D9" s="279" t="s">
        <v>44</v>
      </c>
      <c r="E9" s="280" t="s">
        <v>8</v>
      </c>
      <c r="F9" s="281">
        <v>294100</v>
      </c>
      <c r="G9" s="281">
        <v>327600</v>
      </c>
      <c r="H9" s="171"/>
      <c r="I9" s="88">
        <f>IF($I$5=$G$4,G9,(IF($I$5=$F$4,F9,0)))</f>
        <v>327600</v>
      </c>
      <c r="J9" s="163">
        <f t="shared" si="0"/>
        <v>1</v>
      </c>
      <c r="K9" s="155">
        <f t="shared" si="1"/>
        <v>0</v>
      </c>
      <c r="L9" s="155">
        <f>IF(J9=1,SUM($J$6:J9),0)</f>
        <v>1</v>
      </c>
      <c r="M9" s="155">
        <f>IF(K9=1,SUM($K$6:K9),0)</f>
        <v>0</v>
      </c>
      <c r="N9" s="165">
        <f t="shared" si="2"/>
        <v>1</v>
      </c>
      <c r="O9" s="155">
        <f t="shared" si="3"/>
        <v>0</v>
      </c>
      <c r="P9" s="155">
        <f>IF(O9=1,SUM($O$6:O9),0)</f>
        <v>0</v>
      </c>
    </row>
    <row r="10" spans="1:17" ht="15" customHeight="1">
      <c r="A10" s="15"/>
      <c r="B10" s="194">
        <v>2</v>
      </c>
      <c r="C10" s="109" t="s">
        <v>483</v>
      </c>
      <c r="D10" s="279" t="s">
        <v>45</v>
      </c>
      <c r="E10" s="280" t="s">
        <v>8</v>
      </c>
      <c r="F10" s="281">
        <v>1719200</v>
      </c>
      <c r="G10" s="281">
        <v>1719200</v>
      </c>
      <c r="H10" s="171"/>
      <c r="I10" s="88">
        <f t="shared" ref="I10:I100" si="4">IF($I$5=$G$4,G10,(IF($I$5=$F$4,F10,0)))</f>
        <v>1719200</v>
      </c>
      <c r="J10" s="163">
        <f t="shared" si="0"/>
        <v>0</v>
      </c>
      <c r="K10" s="155">
        <f t="shared" si="1"/>
        <v>1</v>
      </c>
      <c r="L10" s="155">
        <f>IF(J10=1,SUM($J$6:J10),0)</f>
        <v>0</v>
      </c>
      <c r="M10" s="155">
        <f>IF(K10=1,SUM($K$6:K10),0)</f>
        <v>138</v>
      </c>
      <c r="N10" s="165">
        <f t="shared" si="2"/>
        <v>138</v>
      </c>
      <c r="O10" s="155">
        <f t="shared" si="3"/>
        <v>0</v>
      </c>
      <c r="P10" s="155">
        <f>IF(O10=1,SUM($O$6:O10),0)</f>
        <v>0</v>
      </c>
    </row>
    <row r="11" spans="1:17" ht="15" customHeight="1">
      <c r="A11" s="15"/>
      <c r="B11" s="194">
        <v>3</v>
      </c>
      <c r="C11" s="109" t="s">
        <v>484</v>
      </c>
      <c r="D11" s="279" t="s">
        <v>44</v>
      </c>
      <c r="E11" s="280" t="s">
        <v>8</v>
      </c>
      <c r="F11" s="281">
        <v>151000</v>
      </c>
      <c r="G11" s="281">
        <v>168200</v>
      </c>
      <c r="H11" s="171"/>
      <c r="I11" s="88">
        <f t="shared" si="4"/>
        <v>168200</v>
      </c>
      <c r="J11" s="163">
        <f t="shared" si="0"/>
        <v>1</v>
      </c>
      <c r="K11" s="155">
        <f t="shared" si="1"/>
        <v>0</v>
      </c>
      <c r="L11" s="155">
        <f>IF(J11=1,SUM($J$6:J11),0)</f>
        <v>2</v>
      </c>
      <c r="M11" s="155">
        <f>IF(K11=1,SUM($K$6:K11),0)</f>
        <v>0</v>
      </c>
      <c r="N11" s="165">
        <f t="shared" si="2"/>
        <v>2</v>
      </c>
      <c r="O11" s="155">
        <f t="shared" si="3"/>
        <v>0</v>
      </c>
      <c r="P11" s="155">
        <f>IF(O11=1,SUM($O$6:O11),0)</f>
        <v>0</v>
      </c>
    </row>
    <row r="12" spans="1:17" ht="15" customHeight="1">
      <c r="A12" s="15"/>
      <c r="B12" s="194">
        <v>4</v>
      </c>
      <c r="C12" s="109" t="s">
        <v>1141</v>
      </c>
      <c r="D12" s="279" t="s">
        <v>44</v>
      </c>
      <c r="E12" s="280" t="s">
        <v>8</v>
      </c>
      <c r="F12" s="281">
        <v>1430000</v>
      </c>
      <c r="G12" s="281">
        <v>1740750</v>
      </c>
      <c r="H12" s="171"/>
      <c r="I12" s="88">
        <f t="shared" si="4"/>
        <v>1740750</v>
      </c>
      <c r="J12" s="163">
        <f t="shared" si="0"/>
        <v>1</v>
      </c>
      <c r="K12" s="155">
        <f t="shared" si="1"/>
        <v>0</v>
      </c>
      <c r="L12" s="155">
        <f>IF(J12=1,SUM($J$6:J12),0)</f>
        <v>3</v>
      </c>
      <c r="M12" s="155">
        <f>IF(K12=1,SUM($K$6:K12),0)</f>
        <v>0</v>
      </c>
      <c r="N12" s="165">
        <f t="shared" si="2"/>
        <v>3</v>
      </c>
      <c r="O12" s="155">
        <f t="shared" si="3"/>
        <v>0</v>
      </c>
      <c r="P12" s="155">
        <f>IF(O12=1,SUM($O$6:O12),0)</f>
        <v>0</v>
      </c>
    </row>
    <row r="13" spans="1:17" ht="15" customHeight="1">
      <c r="A13" s="15"/>
      <c r="B13" s="194">
        <v>5</v>
      </c>
      <c r="C13" s="109" t="s">
        <v>1140</v>
      </c>
      <c r="D13" s="279" t="s">
        <v>44</v>
      </c>
      <c r="E13" s="280" t="s">
        <v>8</v>
      </c>
      <c r="F13" s="281">
        <v>16495000</v>
      </c>
      <c r="G13" s="281">
        <v>18373800</v>
      </c>
      <c r="H13" s="171"/>
      <c r="I13" s="88">
        <f t="shared" si="4"/>
        <v>18373800</v>
      </c>
      <c r="J13" s="163">
        <f t="shared" si="0"/>
        <v>1</v>
      </c>
      <c r="K13" s="155">
        <f t="shared" si="1"/>
        <v>0</v>
      </c>
      <c r="L13" s="155">
        <f>IF(J13=1,SUM($J$6:J13),0)</f>
        <v>4</v>
      </c>
      <c r="M13" s="155">
        <f>IF(K13=1,SUM($K$6:K13),0)</f>
        <v>0</v>
      </c>
      <c r="N13" s="165">
        <f t="shared" si="2"/>
        <v>4</v>
      </c>
      <c r="O13" s="155">
        <f t="shared" si="3"/>
        <v>0</v>
      </c>
      <c r="P13" s="155">
        <f>IF(O13=1,SUM($O$6:O13),0)</f>
        <v>0</v>
      </c>
    </row>
    <row r="14" spans="1:17" ht="15" customHeight="1">
      <c r="A14" s="15"/>
      <c r="B14" s="194">
        <v>6</v>
      </c>
      <c r="C14" s="109" t="s">
        <v>1197</v>
      </c>
      <c r="D14" s="279" t="s">
        <v>44</v>
      </c>
      <c r="E14" s="280" t="s">
        <v>8</v>
      </c>
      <c r="F14" s="281">
        <v>1281430</v>
      </c>
      <c r="G14" s="281">
        <v>1427400</v>
      </c>
      <c r="H14" s="171"/>
      <c r="I14" s="88">
        <f t="shared" si="4"/>
        <v>1427400</v>
      </c>
      <c r="J14" s="163">
        <f t="shared" si="0"/>
        <v>1</v>
      </c>
      <c r="K14" s="155">
        <f t="shared" si="1"/>
        <v>0</v>
      </c>
      <c r="L14" s="155">
        <f>IF(J14=1,SUM($J$6:J14),0)</f>
        <v>5</v>
      </c>
      <c r="M14" s="155">
        <f>IF(K14=1,SUM($K$6:K14),0)</f>
        <v>0</v>
      </c>
      <c r="N14" s="165">
        <f t="shared" si="2"/>
        <v>5</v>
      </c>
      <c r="O14" s="155">
        <f t="shared" si="3"/>
        <v>0</v>
      </c>
      <c r="P14" s="155">
        <f>IF(O14=1,SUM($O$6:O14),0)</f>
        <v>0</v>
      </c>
    </row>
    <row r="15" spans="1:17" ht="15" customHeight="1">
      <c r="A15" s="15"/>
      <c r="B15" s="194">
        <v>7</v>
      </c>
      <c r="C15" s="109" t="s">
        <v>1198</v>
      </c>
      <c r="D15" s="279" t="s">
        <v>44</v>
      </c>
      <c r="E15" s="280" t="s">
        <v>8</v>
      </c>
      <c r="F15" s="281">
        <v>1344430</v>
      </c>
      <c r="G15" s="281">
        <v>1497600</v>
      </c>
      <c r="H15" s="171"/>
      <c r="I15" s="88">
        <f t="shared" si="4"/>
        <v>1497600</v>
      </c>
      <c r="J15" s="163">
        <f t="shared" si="0"/>
        <v>1</v>
      </c>
      <c r="K15" s="155">
        <f t="shared" si="1"/>
        <v>0</v>
      </c>
      <c r="L15" s="155">
        <f>IF(J15=1,SUM($J$6:J15),0)</f>
        <v>6</v>
      </c>
      <c r="M15" s="155">
        <f>IF(K15=1,SUM($K$6:K15),0)</f>
        <v>0</v>
      </c>
      <c r="N15" s="165">
        <f t="shared" si="2"/>
        <v>6</v>
      </c>
      <c r="O15" s="155">
        <f t="shared" si="3"/>
        <v>0</v>
      </c>
      <c r="P15" s="155">
        <f>IF(O15=1,SUM($O$6:O15),0)</f>
        <v>0</v>
      </c>
    </row>
    <row r="16" spans="1:17" ht="15" customHeight="1">
      <c r="A16" s="15"/>
      <c r="B16" s="194">
        <v>8</v>
      </c>
      <c r="C16" s="109" t="s">
        <v>1196</v>
      </c>
      <c r="D16" s="279" t="s">
        <v>44</v>
      </c>
      <c r="E16" s="280" t="s">
        <v>8</v>
      </c>
      <c r="F16" s="281">
        <v>1350430</v>
      </c>
      <c r="G16" s="281">
        <v>1504200</v>
      </c>
      <c r="H16" s="171"/>
      <c r="I16" s="88">
        <f t="shared" si="4"/>
        <v>1504200</v>
      </c>
      <c r="J16" s="163">
        <f t="shared" si="0"/>
        <v>1</v>
      </c>
      <c r="K16" s="155">
        <f t="shared" si="1"/>
        <v>0</v>
      </c>
      <c r="L16" s="155">
        <f>IF(J16=1,SUM($J$6:J16),0)</f>
        <v>7</v>
      </c>
      <c r="M16" s="155">
        <f>IF(K16=1,SUM($K$6:K16),0)</f>
        <v>0</v>
      </c>
      <c r="N16" s="165">
        <f t="shared" si="2"/>
        <v>7</v>
      </c>
      <c r="O16" s="155">
        <f t="shared" si="3"/>
        <v>0</v>
      </c>
      <c r="P16" s="155">
        <f>IF(O16=1,SUM($O$6:O16),0)</f>
        <v>0</v>
      </c>
    </row>
    <row r="17" spans="1:16" ht="15" customHeight="1">
      <c r="A17" s="17"/>
      <c r="B17" s="194">
        <v>9</v>
      </c>
      <c r="C17" s="109" t="s">
        <v>1142</v>
      </c>
      <c r="D17" s="279" t="s">
        <v>45</v>
      </c>
      <c r="E17" s="280" t="s">
        <v>14</v>
      </c>
      <c r="F17" s="281">
        <v>1000000</v>
      </c>
      <c r="G17" s="281">
        <v>1113900</v>
      </c>
      <c r="H17" s="171"/>
      <c r="I17" s="88">
        <f t="shared" si="4"/>
        <v>1113900</v>
      </c>
      <c r="J17" s="163">
        <f t="shared" si="0"/>
        <v>0</v>
      </c>
      <c r="K17" s="155">
        <f t="shared" si="1"/>
        <v>1</v>
      </c>
      <c r="L17" s="155">
        <f>IF(J17=1,SUM($J$6:J17),0)</f>
        <v>0</v>
      </c>
      <c r="M17" s="155">
        <f>IF(K17=1,SUM($K$6:K17),0)</f>
        <v>139</v>
      </c>
      <c r="N17" s="165">
        <f t="shared" si="2"/>
        <v>139</v>
      </c>
      <c r="O17" s="155">
        <f t="shared" si="3"/>
        <v>0</v>
      </c>
      <c r="P17" s="155">
        <f>IF(O17=1,SUM($O$6:O17),0)</f>
        <v>0</v>
      </c>
    </row>
    <row r="18" spans="1:16" ht="15" customHeight="1">
      <c r="A18" s="17"/>
      <c r="B18" s="194">
        <v>10</v>
      </c>
      <c r="C18" s="109" t="s">
        <v>485</v>
      </c>
      <c r="D18" s="279" t="s">
        <v>44</v>
      </c>
      <c r="E18" s="280" t="s">
        <v>8</v>
      </c>
      <c r="F18" s="281">
        <v>35000</v>
      </c>
      <c r="G18" s="281">
        <v>39000</v>
      </c>
      <c r="H18" s="171"/>
      <c r="I18" s="88">
        <f t="shared" si="4"/>
        <v>39000</v>
      </c>
      <c r="J18" s="163">
        <f t="shared" si="0"/>
        <v>1</v>
      </c>
      <c r="K18" s="155">
        <f t="shared" si="1"/>
        <v>0</v>
      </c>
      <c r="L18" s="155">
        <f>IF(J18=1,SUM($J$6:J18),0)</f>
        <v>8</v>
      </c>
      <c r="M18" s="155">
        <f>IF(K18=1,SUM($K$6:K18),0)</f>
        <v>0</v>
      </c>
      <c r="N18" s="165">
        <f t="shared" si="2"/>
        <v>8</v>
      </c>
      <c r="O18" s="155">
        <f t="shared" si="3"/>
        <v>0</v>
      </c>
      <c r="P18" s="155">
        <f>IF(O18=1,SUM($O$6:O18),0)</f>
        <v>0</v>
      </c>
    </row>
    <row r="19" spans="1:16" ht="15" customHeight="1">
      <c r="A19" s="17"/>
      <c r="B19" s="194">
        <v>11</v>
      </c>
      <c r="C19" s="109" t="s">
        <v>486</v>
      </c>
      <c r="D19" s="279" t="s">
        <v>44</v>
      </c>
      <c r="E19" s="280" t="s">
        <v>8</v>
      </c>
      <c r="F19" s="281">
        <v>35000</v>
      </c>
      <c r="G19" s="281">
        <v>39000</v>
      </c>
      <c r="H19" s="171"/>
      <c r="I19" s="88">
        <f t="shared" si="4"/>
        <v>39000</v>
      </c>
      <c r="J19" s="163">
        <f t="shared" si="0"/>
        <v>1</v>
      </c>
      <c r="K19" s="155">
        <f t="shared" si="1"/>
        <v>0</v>
      </c>
      <c r="L19" s="155">
        <f>IF(J19=1,SUM($J$6:J19),0)</f>
        <v>9</v>
      </c>
      <c r="M19" s="155">
        <f>IF(K19=1,SUM($K$6:K19),0)</f>
        <v>0</v>
      </c>
      <c r="N19" s="165">
        <f t="shared" si="2"/>
        <v>9</v>
      </c>
      <c r="O19" s="155">
        <f t="shared" si="3"/>
        <v>0</v>
      </c>
      <c r="P19" s="155">
        <f>IF(O19=1,SUM($O$6:O19),0)</f>
        <v>0</v>
      </c>
    </row>
    <row r="20" spans="1:16" ht="15" customHeight="1">
      <c r="A20" s="17"/>
      <c r="B20" s="194">
        <v>12</v>
      </c>
      <c r="C20" s="109" t="s">
        <v>487</v>
      </c>
      <c r="D20" s="279" t="s">
        <v>44</v>
      </c>
      <c r="E20" s="280" t="s">
        <v>8</v>
      </c>
      <c r="F20" s="281">
        <v>35000</v>
      </c>
      <c r="G20" s="281">
        <v>39000</v>
      </c>
      <c r="H20" s="171"/>
      <c r="I20" s="88">
        <f t="shared" si="4"/>
        <v>39000</v>
      </c>
      <c r="J20" s="163">
        <f t="shared" si="0"/>
        <v>1</v>
      </c>
      <c r="K20" s="155">
        <f t="shared" si="1"/>
        <v>0</v>
      </c>
      <c r="L20" s="155">
        <f>IF(J20=1,SUM($J$6:J20),0)</f>
        <v>10</v>
      </c>
      <c r="M20" s="155">
        <f>IF(K20=1,SUM($K$6:K20),0)</f>
        <v>0</v>
      </c>
      <c r="N20" s="165">
        <f t="shared" si="2"/>
        <v>10</v>
      </c>
      <c r="O20" s="155">
        <f t="shared" si="3"/>
        <v>0</v>
      </c>
      <c r="P20" s="155">
        <f>IF(O20=1,SUM($O$6:O20),0)</f>
        <v>0</v>
      </c>
    </row>
    <row r="21" spans="1:16" ht="15" customHeight="1">
      <c r="A21" s="17"/>
      <c r="B21" s="194">
        <v>13</v>
      </c>
      <c r="C21" s="109" t="s">
        <v>488</v>
      </c>
      <c r="D21" s="279" t="s">
        <v>44</v>
      </c>
      <c r="E21" s="280" t="s">
        <v>8</v>
      </c>
      <c r="F21" s="281">
        <v>35000</v>
      </c>
      <c r="G21" s="281">
        <v>39000</v>
      </c>
      <c r="H21" s="171"/>
      <c r="I21" s="88">
        <f t="shared" si="4"/>
        <v>39000</v>
      </c>
      <c r="J21" s="163">
        <f t="shared" si="0"/>
        <v>1</v>
      </c>
      <c r="K21" s="155">
        <f t="shared" si="1"/>
        <v>0</v>
      </c>
      <c r="L21" s="155">
        <f>IF(J21=1,SUM($J$6:J21),0)</f>
        <v>11</v>
      </c>
      <c r="M21" s="155">
        <f>IF(K21=1,SUM($K$6:K21),0)</f>
        <v>0</v>
      </c>
      <c r="N21" s="165">
        <f t="shared" si="2"/>
        <v>11</v>
      </c>
      <c r="O21" s="155">
        <f t="shared" si="3"/>
        <v>0</v>
      </c>
      <c r="P21" s="155">
        <f>IF(O21=1,SUM($O$6:O21),0)</f>
        <v>0</v>
      </c>
    </row>
    <row r="22" spans="1:16" ht="15" customHeight="1">
      <c r="A22" s="17"/>
      <c r="B22" s="194">
        <v>14</v>
      </c>
      <c r="C22" s="109" t="s">
        <v>489</v>
      </c>
      <c r="D22" s="279" t="s">
        <v>44</v>
      </c>
      <c r="E22" s="280" t="s">
        <v>8</v>
      </c>
      <c r="F22" s="281">
        <v>35000</v>
      </c>
      <c r="G22" s="281">
        <v>39000</v>
      </c>
      <c r="H22" s="171"/>
      <c r="I22" s="88">
        <f t="shared" si="4"/>
        <v>39000</v>
      </c>
      <c r="J22" s="163">
        <f t="shared" si="0"/>
        <v>1</v>
      </c>
      <c r="K22" s="155">
        <f t="shared" si="1"/>
        <v>0</v>
      </c>
      <c r="L22" s="155">
        <f>IF(J22=1,SUM($J$6:J22),0)</f>
        <v>12</v>
      </c>
      <c r="M22" s="155">
        <f>IF(K22=1,SUM($K$6:K22),0)</f>
        <v>0</v>
      </c>
      <c r="N22" s="165">
        <f t="shared" si="2"/>
        <v>12</v>
      </c>
      <c r="O22" s="155">
        <f t="shared" si="3"/>
        <v>0</v>
      </c>
      <c r="P22" s="155">
        <f>IF(O22=1,SUM($O$6:O22),0)</f>
        <v>0</v>
      </c>
    </row>
    <row r="23" spans="1:16" ht="15" customHeight="1">
      <c r="A23" s="17"/>
      <c r="B23" s="194">
        <v>15</v>
      </c>
      <c r="C23" s="109" t="s">
        <v>490</v>
      </c>
      <c r="D23" s="279" t="s">
        <v>44</v>
      </c>
      <c r="E23" s="280" t="s">
        <v>8</v>
      </c>
      <c r="F23" s="281">
        <v>35000</v>
      </c>
      <c r="G23" s="281">
        <v>39000</v>
      </c>
      <c r="H23" s="171"/>
      <c r="I23" s="88">
        <f t="shared" si="4"/>
        <v>39000</v>
      </c>
      <c r="J23" s="163">
        <f t="shared" si="0"/>
        <v>1</v>
      </c>
      <c r="K23" s="155">
        <f t="shared" si="1"/>
        <v>0</v>
      </c>
      <c r="L23" s="155">
        <f>IF(J23=1,SUM($J$6:J23),0)</f>
        <v>13</v>
      </c>
      <c r="M23" s="155">
        <f>IF(K23=1,SUM($K$6:K23),0)</f>
        <v>0</v>
      </c>
      <c r="N23" s="165">
        <f t="shared" si="2"/>
        <v>13</v>
      </c>
      <c r="O23" s="155">
        <f t="shared" si="3"/>
        <v>0</v>
      </c>
      <c r="P23" s="155">
        <f>IF(O23=1,SUM($O$6:O23),0)</f>
        <v>0</v>
      </c>
    </row>
    <row r="24" spans="1:16" ht="15" customHeight="1">
      <c r="A24" s="17"/>
      <c r="B24" s="194">
        <v>16</v>
      </c>
      <c r="C24" s="109" t="s">
        <v>491</v>
      </c>
      <c r="D24" s="279" t="s">
        <v>44</v>
      </c>
      <c r="E24" s="280" t="s">
        <v>8</v>
      </c>
      <c r="F24" s="281">
        <v>35000</v>
      </c>
      <c r="G24" s="281">
        <v>39000</v>
      </c>
      <c r="H24" s="171"/>
      <c r="I24" s="88">
        <f t="shared" si="4"/>
        <v>39000</v>
      </c>
      <c r="J24" s="163">
        <f t="shared" si="0"/>
        <v>1</v>
      </c>
      <c r="K24" s="155">
        <f t="shared" si="1"/>
        <v>0</v>
      </c>
      <c r="L24" s="155">
        <f>IF(J24=1,SUM($J$6:J24),0)</f>
        <v>14</v>
      </c>
      <c r="M24" s="155">
        <f>IF(K24=1,SUM($K$6:K24),0)</f>
        <v>0</v>
      </c>
      <c r="N24" s="165">
        <f t="shared" si="2"/>
        <v>14</v>
      </c>
      <c r="O24" s="155">
        <f t="shared" si="3"/>
        <v>0</v>
      </c>
      <c r="P24" s="155">
        <f>IF(O24=1,SUM($O$6:O24),0)</f>
        <v>0</v>
      </c>
    </row>
    <row r="25" spans="1:16" ht="15" customHeight="1">
      <c r="A25" s="17"/>
      <c r="B25" s="194">
        <v>17</v>
      </c>
      <c r="C25" s="109" t="s">
        <v>492</v>
      </c>
      <c r="D25" s="279" t="s">
        <v>44</v>
      </c>
      <c r="E25" s="280" t="s">
        <v>8</v>
      </c>
      <c r="F25" s="281">
        <v>35000</v>
      </c>
      <c r="G25" s="281">
        <v>39000</v>
      </c>
      <c r="H25" s="171"/>
      <c r="I25" s="88">
        <f t="shared" si="4"/>
        <v>39000</v>
      </c>
      <c r="J25" s="163">
        <f t="shared" si="0"/>
        <v>1</v>
      </c>
      <c r="K25" s="155">
        <f t="shared" si="1"/>
        <v>0</v>
      </c>
      <c r="L25" s="155">
        <f>IF(J25=1,SUM($J$6:J25),0)</f>
        <v>15</v>
      </c>
      <c r="M25" s="155">
        <f>IF(K25=1,SUM($K$6:K25),0)</f>
        <v>0</v>
      </c>
      <c r="N25" s="165">
        <f t="shared" si="2"/>
        <v>15</v>
      </c>
      <c r="O25" s="155">
        <f t="shared" si="3"/>
        <v>0</v>
      </c>
      <c r="P25" s="155">
        <f>IF(O25=1,SUM($O$6:O25),0)</f>
        <v>0</v>
      </c>
    </row>
    <row r="26" spans="1:16" ht="15" customHeight="1">
      <c r="A26" s="17"/>
      <c r="B26" s="194">
        <v>18</v>
      </c>
      <c r="C26" s="109" t="s">
        <v>493</v>
      </c>
      <c r="D26" s="279" t="s">
        <v>44</v>
      </c>
      <c r="E26" s="280" t="s">
        <v>8</v>
      </c>
      <c r="F26" s="281">
        <v>35000</v>
      </c>
      <c r="G26" s="281">
        <v>39000</v>
      </c>
      <c r="H26" s="171"/>
      <c r="I26" s="88">
        <f t="shared" si="4"/>
        <v>39000</v>
      </c>
      <c r="J26" s="163">
        <f t="shared" si="0"/>
        <v>1</v>
      </c>
      <c r="K26" s="155">
        <f t="shared" si="1"/>
        <v>0</v>
      </c>
      <c r="L26" s="155">
        <f>IF(J26=1,SUM($J$6:J26),0)</f>
        <v>16</v>
      </c>
      <c r="M26" s="155">
        <f>IF(K26=1,SUM($K$6:K26),0)</f>
        <v>0</v>
      </c>
      <c r="N26" s="165">
        <f t="shared" si="2"/>
        <v>16</v>
      </c>
      <c r="O26" s="155">
        <f t="shared" si="3"/>
        <v>0</v>
      </c>
      <c r="P26" s="155">
        <f>IF(O26=1,SUM($O$6:O26),0)</f>
        <v>0</v>
      </c>
    </row>
    <row r="27" spans="1:16" ht="15" customHeight="1">
      <c r="A27" s="17"/>
      <c r="B27" s="194">
        <v>19</v>
      </c>
      <c r="C27" s="109" t="s">
        <v>494</v>
      </c>
      <c r="D27" s="279" t="s">
        <v>44</v>
      </c>
      <c r="E27" s="280" t="s">
        <v>8</v>
      </c>
      <c r="F27" s="281">
        <v>155100</v>
      </c>
      <c r="G27" s="281">
        <v>172800</v>
      </c>
      <c r="H27" s="171"/>
      <c r="I27" s="88">
        <f t="shared" si="4"/>
        <v>172800</v>
      </c>
      <c r="J27" s="163">
        <f t="shared" si="0"/>
        <v>1</v>
      </c>
      <c r="K27" s="155">
        <f t="shared" si="1"/>
        <v>0</v>
      </c>
      <c r="L27" s="155">
        <f>IF(J27=1,SUM($J$6:J27),0)</f>
        <v>17</v>
      </c>
      <c r="M27" s="155">
        <f>IF(K27=1,SUM($K$6:K27),0)</f>
        <v>0</v>
      </c>
      <c r="N27" s="165">
        <f t="shared" si="2"/>
        <v>17</v>
      </c>
      <c r="O27" s="155">
        <f t="shared" si="3"/>
        <v>0</v>
      </c>
      <c r="P27" s="155">
        <f>IF(O27=1,SUM($O$6:O27),0)</f>
        <v>0</v>
      </c>
    </row>
    <row r="28" spans="1:16" ht="15" customHeight="1">
      <c r="A28" s="17"/>
      <c r="B28" s="194">
        <v>20</v>
      </c>
      <c r="C28" s="109" t="s">
        <v>495</v>
      </c>
      <c r="D28" s="279" t="s">
        <v>44</v>
      </c>
      <c r="E28" s="280" t="s">
        <v>8</v>
      </c>
      <c r="F28" s="281">
        <v>155100</v>
      </c>
      <c r="G28" s="281">
        <v>172800</v>
      </c>
      <c r="H28" s="171"/>
      <c r="I28" s="88">
        <f t="shared" si="4"/>
        <v>172800</v>
      </c>
      <c r="J28" s="163">
        <f t="shared" si="0"/>
        <v>1</v>
      </c>
      <c r="K28" s="155">
        <f t="shared" si="1"/>
        <v>0</v>
      </c>
      <c r="L28" s="155">
        <f>IF(J28=1,SUM($J$6:J28),0)</f>
        <v>18</v>
      </c>
      <c r="M28" s="155">
        <f>IF(K28=1,SUM($K$6:K28),0)</f>
        <v>0</v>
      </c>
      <c r="N28" s="165">
        <f t="shared" si="2"/>
        <v>18</v>
      </c>
      <c r="O28" s="155">
        <f t="shared" si="3"/>
        <v>0</v>
      </c>
      <c r="P28" s="155">
        <f>IF(O28=1,SUM($O$6:O28),0)</f>
        <v>0</v>
      </c>
    </row>
    <row r="29" spans="1:16" ht="15" customHeight="1">
      <c r="A29" s="17"/>
      <c r="B29" s="194">
        <v>21</v>
      </c>
      <c r="C29" s="109" t="s">
        <v>496</v>
      </c>
      <c r="D29" s="279" t="s">
        <v>44</v>
      </c>
      <c r="E29" s="280" t="s">
        <v>8</v>
      </c>
      <c r="F29" s="281">
        <v>155100</v>
      </c>
      <c r="G29" s="281">
        <v>172800</v>
      </c>
      <c r="H29" s="171"/>
      <c r="I29" s="88">
        <f t="shared" si="4"/>
        <v>172800</v>
      </c>
      <c r="J29" s="163">
        <f t="shared" si="0"/>
        <v>1</v>
      </c>
      <c r="K29" s="155">
        <f t="shared" si="1"/>
        <v>0</v>
      </c>
      <c r="L29" s="155">
        <f>IF(J29=1,SUM($J$6:J29),0)</f>
        <v>19</v>
      </c>
      <c r="M29" s="155">
        <f>IF(K29=1,SUM($K$6:K29),0)</f>
        <v>0</v>
      </c>
      <c r="N29" s="165">
        <f t="shared" si="2"/>
        <v>19</v>
      </c>
      <c r="O29" s="155">
        <f t="shared" si="3"/>
        <v>0</v>
      </c>
      <c r="P29" s="155">
        <f>IF(O29=1,SUM($O$6:O29),0)</f>
        <v>0</v>
      </c>
    </row>
    <row r="30" spans="1:16" ht="15" customHeight="1">
      <c r="A30" s="17"/>
      <c r="B30" s="194">
        <v>22</v>
      </c>
      <c r="C30" s="109" t="s">
        <v>497</v>
      </c>
      <c r="D30" s="279" t="s">
        <v>44</v>
      </c>
      <c r="E30" s="280" t="s">
        <v>8</v>
      </c>
      <c r="F30" s="281">
        <v>155100</v>
      </c>
      <c r="G30" s="281">
        <v>172800</v>
      </c>
      <c r="H30" s="171"/>
      <c r="I30" s="88">
        <f t="shared" si="4"/>
        <v>172800</v>
      </c>
      <c r="J30" s="163">
        <f t="shared" si="0"/>
        <v>1</v>
      </c>
      <c r="K30" s="155">
        <f t="shared" si="1"/>
        <v>0</v>
      </c>
      <c r="L30" s="155">
        <f>IF(J30=1,SUM($J$6:J30),0)</f>
        <v>20</v>
      </c>
      <c r="M30" s="155">
        <f>IF(K30=1,SUM($K$6:K30),0)</f>
        <v>0</v>
      </c>
      <c r="N30" s="165">
        <f t="shared" si="2"/>
        <v>20</v>
      </c>
      <c r="O30" s="155">
        <f t="shared" si="3"/>
        <v>0</v>
      </c>
      <c r="P30" s="155">
        <f>IF(O30=1,SUM($O$6:O30),0)</f>
        <v>0</v>
      </c>
    </row>
    <row r="31" spans="1:16" ht="15" customHeight="1">
      <c r="A31" s="17"/>
      <c r="B31" s="194">
        <v>23</v>
      </c>
      <c r="C31" s="109" t="s">
        <v>498</v>
      </c>
      <c r="D31" s="279" t="s">
        <v>44</v>
      </c>
      <c r="E31" s="280" t="s">
        <v>8</v>
      </c>
      <c r="F31" s="281">
        <v>155100</v>
      </c>
      <c r="G31" s="281">
        <v>172800</v>
      </c>
      <c r="H31" s="171"/>
      <c r="I31" s="88">
        <f t="shared" si="4"/>
        <v>172800</v>
      </c>
      <c r="J31" s="163">
        <f t="shared" si="0"/>
        <v>1</v>
      </c>
      <c r="K31" s="155">
        <f t="shared" si="1"/>
        <v>0</v>
      </c>
      <c r="L31" s="155">
        <f>IF(J31=1,SUM($J$6:J31),0)</f>
        <v>21</v>
      </c>
      <c r="M31" s="155">
        <f>IF(K31=1,SUM($K$6:K31),0)</f>
        <v>0</v>
      </c>
      <c r="N31" s="165">
        <f t="shared" si="2"/>
        <v>21</v>
      </c>
      <c r="O31" s="155">
        <f t="shared" si="3"/>
        <v>0</v>
      </c>
      <c r="P31" s="155">
        <f>IF(O31=1,SUM($O$6:O31),0)</f>
        <v>0</v>
      </c>
    </row>
    <row r="32" spans="1:16" ht="15" customHeight="1">
      <c r="A32" s="17"/>
      <c r="B32" s="194">
        <v>24</v>
      </c>
      <c r="C32" s="109" t="s">
        <v>499</v>
      </c>
      <c r="D32" s="279" t="s">
        <v>45</v>
      </c>
      <c r="E32" s="280" t="s">
        <v>8</v>
      </c>
      <c r="F32" s="281">
        <v>723500</v>
      </c>
      <c r="G32" s="281">
        <v>723500</v>
      </c>
      <c r="H32" s="171"/>
      <c r="I32" s="88">
        <f t="shared" si="4"/>
        <v>723500</v>
      </c>
      <c r="J32" s="163">
        <f t="shared" si="0"/>
        <v>0</v>
      </c>
      <c r="K32" s="155">
        <f t="shared" si="1"/>
        <v>1</v>
      </c>
      <c r="L32" s="155">
        <f>IF(J32=1,SUM($J$6:J32),0)</f>
        <v>0</v>
      </c>
      <c r="M32" s="155">
        <f>IF(K32=1,SUM($K$6:K32),0)</f>
        <v>140</v>
      </c>
      <c r="N32" s="165">
        <f t="shared" si="2"/>
        <v>140</v>
      </c>
      <c r="O32" s="155">
        <f t="shared" si="3"/>
        <v>0</v>
      </c>
      <c r="P32" s="155">
        <f>IF(O32=1,SUM($O$6:O32),0)</f>
        <v>0</v>
      </c>
    </row>
    <row r="33" spans="1:16" ht="15" customHeight="1">
      <c r="A33" s="17"/>
      <c r="B33" s="194">
        <v>25</v>
      </c>
      <c r="C33" s="109" t="s">
        <v>500</v>
      </c>
      <c r="D33" s="279" t="s">
        <v>45</v>
      </c>
      <c r="E33" s="280" t="s">
        <v>8</v>
      </c>
      <c r="F33" s="281">
        <v>723500</v>
      </c>
      <c r="G33" s="281">
        <v>723500</v>
      </c>
      <c r="H33" s="171"/>
      <c r="I33" s="88">
        <f t="shared" si="4"/>
        <v>723500</v>
      </c>
      <c r="J33" s="163">
        <f t="shared" si="0"/>
        <v>0</v>
      </c>
      <c r="K33" s="155">
        <f t="shared" si="1"/>
        <v>1</v>
      </c>
      <c r="L33" s="155">
        <f>IF(J33=1,SUM($J$6:J33),0)</f>
        <v>0</v>
      </c>
      <c r="M33" s="155">
        <f>IF(K33=1,SUM($K$6:K33),0)</f>
        <v>141</v>
      </c>
      <c r="N33" s="165">
        <f t="shared" si="2"/>
        <v>141</v>
      </c>
      <c r="O33" s="155">
        <f t="shared" si="3"/>
        <v>0</v>
      </c>
      <c r="P33" s="155">
        <f>IF(O33=1,SUM($O$6:O33),0)</f>
        <v>0</v>
      </c>
    </row>
    <row r="34" spans="1:16" ht="15" customHeight="1">
      <c r="A34" s="17"/>
      <c r="B34" s="194">
        <v>26</v>
      </c>
      <c r="C34" s="109" t="s">
        <v>501</v>
      </c>
      <c r="D34" s="279" t="s">
        <v>45</v>
      </c>
      <c r="E34" s="280" t="s">
        <v>8</v>
      </c>
      <c r="F34" s="281">
        <v>757500</v>
      </c>
      <c r="G34" s="281">
        <v>757500</v>
      </c>
      <c r="H34" s="171"/>
      <c r="I34" s="88">
        <f t="shared" si="4"/>
        <v>757500</v>
      </c>
      <c r="J34" s="163">
        <f t="shared" si="0"/>
        <v>0</v>
      </c>
      <c r="K34" s="155">
        <f t="shared" si="1"/>
        <v>1</v>
      </c>
      <c r="L34" s="155">
        <f>IF(J34=1,SUM($J$6:J34),0)</f>
        <v>0</v>
      </c>
      <c r="M34" s="155">
        <f>IF(K34=1,SUM($K$6:K34),0)</f>
        <v>142</v>
      </c>
      <c r="N34" s="165">
        <f t="shared" si="2"/>
        <v>142</v>
      </c>
      <c r="O34" s="155">
        <f t="shared" si="3"/>
        <v>0</v>
      </c>
      <c r="P34" s="155">
        <f>IF(O34=1,SUM($O$6:O34),0)</f>
        <v>0</v>
      </c>
    </row>
    <row r="35" spans="1:16" ht="15" customHeight="1">
      <c r="A35" s="17"/>
      <c r="B35" s="194">
        <v>27</v>
      </c>
      <c r="C35" s="109" t="s">
        <v>502</v>
      </c>
      <c r="D35" s="279" t="s">
        <v>45</v>
      </c>
      <c r="E35" s="280" t="s">
        <v>8</v>
      </c>
      <c r="F35" s="281">
        <v>757500</v>
      </c>
      <c r="G35" s="281">
        <v>757500</v>
      </c>
      <c r="H35" s="171"/>
      <c r="I35" s="88">
        <f t="shared" si="4"/>
        <v>757500</v>
      </c>
      <c r="J35" s="163">
        <f t="shared" si="0"/>
        <v>0</v>
      </c>
      <c r="K35" s="155">
        <f t="shared" si="1"/>
        <v>1</v>
      </c>
      <c r="L35" s="155">
        <f>IF(J35=1,SUM($J$6:J35),0)</f>
        <v>0</v>
      </c>
      <c r="M35" s="155">
        <f>IF(K35=1,SUM($K$6:K35),0)</f>
        <v>143</v>
      </c>
      <c r="N35" s="165">
        <f t="shared" si="2"/>
        <v>143</v>
      </c>
      <c r="O35" s="155">
        <f t="shared" si="3"/>
        <v>0</v>
      </c>
      <c r="P35" s="155">
        <f>IF(O35=1,SUM($O$6:O35),0)</f>
        <v>0</v>
      </c>
    </row>
    <row r="36" spans="1:16" ht="15" customHeight="1">
      <c r="A36" s="15"/>
      <c r="B36" s="194">
        <v>28</v>
      </c>
      <c r="C36" s="109" t="s">
        <v>1552</v>
      </c>
      <c r="D36" s="279" t="s">
        <v>45</v>
      </c>
      <c r="E36" s="280" t="s">
        <v>8</v>
      </c>
      <c r="F36" s="281">
        <v>733500</v>
      </c>
      <c r="G36" s="281">
        <v>753700</v>
      </c>
      <c r="H36" s="171"/>
      <c r="I36" s="88">
        <f t="shared" si="4"/>
        <v>753700</v>
      </c>
      <c r="J36" s="163">
        <f t="shared" si="0"/>
        <v>0</v>
      </c>
      <c r="K36" s="155">
        <f t="shared" si="1"/>
        <v>1</v>
      </c>
      <c r="L36" s="155">
        <f>IF(J36=1,SUM($J$6:J36),0)</f>
        <v>0</v>
      </c>
      <c r="M36" s="155">
        <f>IF(K36=1,SUM($K$6:K36),0)</f>
        <v>144</v>
      </c>
      <c r="N36" s="165">
        <f t="shared" si="2"/>
        <v>144</v>
      </c>
      <c r="O36" s="155">
        <f t="shared" si="3"/>
        <v>0</v>
      </c>
      <c r="P36" s="155">
        <f>IF(O36=1,SUM($O$6:O36),0)</f>
        <v>0</v>
      </c>
    </row>
    <row r="37" spans="1:16" ht="15" customHeight="1">
      <c r="A37" s="15"/>
      <c r="B37" s="194">
        <v>29</v>
      </c>
      <c r="C37" s="109" t="s">
        <v>1553</v>
      </c>
      <c r="D37" s="279" t="s">
        <v>45</v>
      </c>
      <c r="E37" s="280" t="s">
        <v>8</v>
      </c>
      <c r="F37" s="281">
        <v>823500</v>
      </c>
      <c r="G37" s="281">
        <v>846200</v>
      </c>
      <c r="H37" s="171"/>
      <c r="I37" s="88">
        <f t="shared" si="4"/>
        <v>846200</v>
      </c>
      <c r="J37" s="163">
        <f t="shared" si="0"/>
        <v>0</v>
      </c>
      <c r="K37" s="155">
        <f t="shared" si="1"/>
        <v>1</v>
      </c>
      <c r="L37" s="155">
        <f>IF(J37=1,SUM($J$6:J37),0)</f>
        <v>0</v>
      </c>
      <c r="M37" s="155">
        <f>IF(K37=1,SUM($K$6:K37),0)</f>
        <v>145</v>
      </c>
      <c r="N37" s="165">
        <f t="shared" si="2"/>
        <v>145</v>
      </c>
      <c r="O37" s="155">
        <f t="shared" si="3"/>
        <v>0</v>
      </c>
      <c r="P37" s="155">
        <f>IF(O37=1,SUM($O$6:O37),0)</f>
        <v>0</v>
      </c>
    </row>
    <row r="38" spans="1:16" ht="15" customHeight="1">
      <c r="A38" s="17"/>
      <c r="B38" s="194">
        <v>30</v>
      </c>
      <c r="C38" s="109" t="s">
        <v>1554</v>
      </c>
      <c r="D38" s="279" t="s">
        <v>45</v>
      </c>
      <c r="E38" s="280" t="s">
        <v>8</v>
      </c>
      <c r="F38" s="281">
        <v>1156500</v>
      </c>
      <c r="G38" s="281">
        <v>1285000</v>
      </c>
      <c r="H38" s="171"/>
      <c r="I38" s="88">
        <f t="shared" si="4"/>
        <v>1285000</v>
      </c>
      <c r="J38" s="163">
        <f t="shared" si="0"/>
        <v>0</v>
      </c>
      <c r="K38" s="155">
        <f t="shared" si="1"/>
        <v>1</v>
      </c>
      <c r="L38" s="155">
        <f>IF(J38=1,SUM($J$6:J38),0)</f>
        <v>0</v>
      </c>
      <c r="M38" s="155">
        <f>IF(K38=1,SUM($K$6:K38),0)</f>
        <v>146</v>
      </c>
      <c r="N38" s="165">
        <f t="shared" si="2"/>
        <v>146</v>
      </c>
      <c r="O38" s="155">
        <f t="shared" si="3"/>
        <v>0</v>
      </c>
      <c r="P38" s="155">
        <f>IF(O38=1,SUM($O$6:O38),0)</f>
        <v>0</v>
      </c>
    </row>
    <row r="39" spans="1:16" ht="15" customHeight="1">
      <c r="A39" s="17"/>
      <c r="B39" s="194">
        <v>31</v>
      </c>
      <c r="C39" s="109" t="s">
        <v>1555</v>
      </c>
      <c r="D39" s="279" t="s">
        <v>45</v>
      </c>
      <c r="E39" s="280" t="s">
        <v>8</v>
      </c>
      <c r="F39" s="281">
        <v>1237500</v>
      </c>
      <c r="G39" s="281">
        <v>1375000</v>
      </c>
      <c r="H39" s="171"/>
      <c r="I39" s="88">
        <f t="shared" ref="I39:I57" si="5">IF($I$5=$G$4,G39,(IF($I$5=$F$4,F39,0)))</f>
        <v>1375000</v>
      </c>
      <c r="J39" s="163">
        <f t="shared" si="0"/>
        <v>0</v>
      </c>
      <c r="K39" s="155">
        <f t="shared" si="1"/>
        <v>1</v>
      </c>
      <c r="L39" s="155">
        <f>IF(J39=1,SUM($J$6:J39),0)</f>
        <v>0</v>
      </c>
      <c r="M39" s="155">
        <f>IF(K39=1,SUM($K$6:K39),0)</f>
        <v>147</v>
      </c>
      <c r="N39" s="165">
        <f t="shared" si="2"/>
        <v>147</v>
      </c>
      <c r="O39" s="155">
        <f t="shared" si="3"/>
        <v>0</v>
      </c>
      <c r="P39" s="155">
        <f>IF(O39=1,SUM($O$6:O39),0)</f>
        <v>0</v>
      </c>
    </row>
    <row r="40" spans="1:16" ht="15" customHeight="1">
      <c r="A40" s="17"/>
      <c r="B40" s="194">
        <v>32</v>
      </c>
      <c r="C40" s="109" t="s">
        <v>1556</v>
      </c>
      <c r="D40" s="279" t="s">
        <v>45</v>
      </c>
      <c r="E40" s="280" t="s">
        <v>8</v>
      </c>
      <c r="F40" s="281">
        <v>1287000</v>
      </c>
      <c r="G40" s="281">
        <v>1430000</v>
      </c>
      <c r="H40" s="171"/>
      <c r="I40" s="88">
        <f t="shared" si="5"/>
        <v>1430000</v>
      </c>
      <c r="J40" s="163">
        <f t="shared" si="0"/>
        <v>0</v>
      </c>
      <c r="K40" s="155">
        <f t="shared" si="1"/>
        <v>1</v>
      </c>
      <c r="L40" s="155">
        <f>IF(J40=1,SUM($J$6:J40),0)</f>
        <v>0</v>
      </c>
      <c r="M40" s="155">
        <f>IF(K40=1,SUM($K$6:K40),0)</f>
        <v>148</v>
      </c>
      <c r="N40" s="165">
        <f t="shared" si="2"/>
        <v>148</v>
      </c>
      <c r="O40" s="155">
        <f t="shared" si="3"/>
        <v>0</v>
      </c>
      <c r="P40" s="155">
        <f>IF(O40=1,SUM($O$6:O40),0)</f>
        <v>0</v>
      </c>
    </row>
    <row r="41" spans="1:16" ht="15" customHeight="1">
      <c r="A41" s="17"/>
      <c r="B41" s="194">
        <v>33</v>
      </c>
      <c r="C41" s="109" t="s">
        <v>1557</v>
      </c>
      <c r="D41" s="279" t="s">
        <v>45</v>
      </c>
      <c r="E41" s="280" t="s">
        <v>8</v>
      </c>
      <c r="F41" s="281">
        <v>1336500</v>
      </c>
      <c r="G41" s="281">
        <v>1485000</v>
      </c>
      <c r="H41" s="171"/>
      <c r="I41" s="88">
        <f t="shared" si="5"/>
        <v>1485000</v>
      </c>
      <c r="J41" s="163">
        <f t="shared" si="0"/>
        <v>0</v>
      </c>
      <c r="K41" s="155">
        <f t="shared" si="1"/>
        <v>1</v>
      </c>
      <c r="L41" s="155">
        <f>IF(J41=1,SUM($J$6:J41),0)</f>
        <v>0</v>
      </c>
      <c r="M41" s="155">
        <f>IF(K41=1,SUM($K$6:K41),0)</f>
        <v>149</v>
      </c>
      <c r="N41" s="165">
        <f t="shared" si="2"/>
        <v>149</v>
      </c>
      <c r="O41" s="155">
        <f t="shared" si="3"/>
        <v>0</v>
      </c>
      <c r="P41" s="155">
        <f>IF(O41=1,SUM($O$6:O41),0)</f>
        <v>0</v>
      </c>
    </row>
    <row r="42" spans="1:16" ht="15" customHeight="1">
      <c r="A42" s="17"/>
      <c r="B42" s="194">
        <v>34</v>
      </c>
      <c r="C42" s="109" t="s">
        <v>1558</v>
      </c>
      <c r="D42" s="279" t="s">
        <v>45</v>
      </c>
      <c r="E42" s="280" t="s">
        <v>8</v>
      </c>
      <c r="F42" s="281">
        <v>1336500</v>
      </c>
      <c r="G42" s="281">
        <v>1485000</v>
      </c>
      <c r="H42" s="171"/>
      <c r="I42" s="88">
        <f t="shared" si="5"/>
        <v>1485000</v>
      </c>
      <c r="J42" s="163">
        <f t="shared" si="0"/>
        <v>0</v>
      </c>
      <c r="K42" s="155">
        <f t="shared" si="1"/>
        <v>1</v>
      </c>
      <c r="L42" s="155">
        <f>IF(J42=1,SUM($J$6:J42),0)</f>
        <v>0</v>
      </c>
      <c r="M42" s="155">
        <f>IF(K42=1,SUM($K$6:K42),0)</f>
        <v>150</v>
      </c>
      <c r="N42" s="165">
        <f t="shared" si="2"/>
        <v>150</v>
      </c>
      <c r="O42" s="155">
        <f t="shared" si="3"/>
        <v>0</v>
      </c>
      <c r="P42" s="155">
        <f>IF(O42=1,SUM($O$6:O42),0)</f>
        <v>0</v>
      </c>
    </row>
    <row r="43" spans="1:16" ht="15" customHeight="1">
      <c r="A43" s="17"/>
      <c r="B43" s="194">
        <v>35</v>
      </c>
      <c r="C43" s="109" t="s">
        <v>1559</v>
      </c>
      <c r="D43" s="279" t="s">
        <v>45</v>
      </c>
      <c r="E43" s="280" t="s">
        <v>8</v>
      </c>
      <c r="F43" s="281">
        <v>2866500</v>
      </c>
      <c r="G43" s="281">
        <v>3030000</v>
      </c>
      <c r="H43" s="171"/>
      <c r="I43" s="88">
        <f t="shared" si="5"/>
        <v>3030000</v>
      </c>
      <c r="J43" s="163">
        <f t="shared" si="0"/>
        <v>0</v>
      </c>
      <c r="K43" s="155">
        <f t="shared" si="1"/>
        <v>1</v>
      </c>
      <c r="L43" s="155">
        <f>IF(J43=1,SUM($J$6:J43),0)</f>
        <v>0</v>
      </c>
      <c r="M43" s="155">
        <f>IF(K43=1,SUM($K$6:K43),0)</f>
        <v>151</v>
      </c>
      <c r="N43" s="165">
        <f t="shared" si="2"/>
        <v>151</v>
      </c>
      <c r="O43" s="155">
        <f t="shared" si="3"/>
        <v>0</v>
      </c>
      <c r="P43" s="155">
        <f>IF(O43=1,SUM($O$6:O43),0)</f>
        <v>0</v>
      </c>
    </row>
    <row r="44" spans="1:16" ht="15" customHeight="1">
      <c r="A44" s="17"/>
      <c r="B44" s="194">
        <v>36</v>
      </c>
      <c r="C44" s="109" t="s">
        <v>503</v>
      </c>
      <c r="D44" s="279" t="s">
        <v>45</v>
      </c>
      <c r="E44" s="280" t="s">
        <v>8</v>
      </c>
      <c r="F44" s="281">
        <v>545000</v>
      </c>
      <c r="G44" s="281">
        <v>545000</v>
      </c>
      <c r="H44" s="171"/>
      <c r="I44" s="88">
        <f t="shared" si="5"/>
        <v>545000</v>
      </c>
      <c r="J44" s="163">
        <f t="shared" si="0"/>
        <v>0</v>
      </c>
      <c r="K44" s="155">
        <f t="shared" si="1"/>
        <v>1</v>
      </c>
      <c r="L44" s="155">
        <f>IF(J44=1,SUM($J$6:J44),0)</f>
        <v>0</v>
      </c>
      <c r="M44" s="155">
        <f>IF(K44=1,SUM($K$6:K44),0)</f>
        <v>152</v>
      </c>
      <c r="N44" s="165">
        <f t="shared" si="2"/>
        <v>152</v>
      </c>
      <c r="O44" s="155">
        <f t="shared" si="3"/>
        <v>0</v>
      </c>
      <c r="P44" s="155">
        <f>IF(O44=1,SUM($O$6:O44),0)</f>
        <v>0</v>
      </c>
    </row>
    <row r="45" spans="1:16" ht="15" customHeight="1">
      <c r="A45" s="17"/>
      <c r="B45" s="194">
        <v>37</v>
      </c>
      <c r="C45" s="109" t="s">
        <v>504</v>
      </c>
      <c r="D45" s="279" t="s">
        <v>45</v>
      </c>
      <c r="E45" s="280" t="s">
        <v>8</v>
      </c>
      <c r="F45" s="281">
        <v>545000</v>
      </c>
      <c r="G45" s="281">
        <v>545000</v>
      </c>
      <c r="H45" s="171"/>
      <c r="I45" s="88">
        <f t="shared" si="5"/>
        <v>545000</v>
      </c>
      <c r="J45" s="163">
        <f t="shared" si="0"/>
        <v>0</v>
      </c>
      <c r="K45" s="155">
        <f t="shared" si="1"/>
        <v>1</v>
      </c>
      <c r="L45" s="155">
        <f>IF(J45=1,SUM($J$6:J45),0)</f>
        <v>0</v>
      </c>
      <c r="M45" s="155">
        <f>IF(K45=1,SUM($K$6:K45),0)</f>
        <v>153</v>
      </c>
      <c r="N45" s="165">
        <f t="shared" si="2"/>
        <v>153</v>
      </c>
      <c r="O45" s="155">
        <f t="shared" si="3"/>
        <v>0</v>
      </c>
      <c r="P45" s="155">
        <f>IF(O45=1,SUM($O$6:O45),0)</f>
        <v>0</v>
      </c>
    </row>
    <row r="46" spans="1:16" ht="15" customHeight="1">
      <c r="A46" s="17"/>
      <c r="B46" s="194">
        <v>38</v>
      </c>
      <c r="C46" s="109" t="s">
        <v>1323</v>
      </c>
      <c r="D46" s="279" t="s">
        <v>44</v>
      </c>
      <c r="E46" s="280" t="s">
        <v>8</v>
      </c>
      <c r="F46" s="281">
        <v>2250810</v>
      </c>
      <c r="G46" s="281">
        <v>4255800</v>
      </c>
      <c r="H46" s="171"/>
      <c r="I46" s="88">
        <f t="shared" si="5"/>
        <v>4255800</v>
      </c>
      <c r="J46" s="163">
        <f t="shared" si="0"/>
        <v>1</v>
      </c>
      <c r="K46" s="155">
        <f t="shared" si="1"/>
        <v>0</v>
      </c>
      <c r="L46" s="155">
        <f>IF(J46=1,SUM($J$6:J46),0)</f>
        <v>22</v>
      </c>
      <c r="M46" s="155">
        <f>IF(K46=1,SUM($K$6:K46),0)</f>
        <v>0</v>
      </c>
      <c r="N46" s="165">
        <f t="shared" si="2"/>
        <v>22</v>
      </c>
      <c r="O46" s="155">
        <f t="shared" si="3"/>
        <v>0</v>
      </c>
      <c r="P46" s="155">
        <f>IF(O46=1,SUM($O$6:O46),0)</f>
        <v>0</v>
      </c>
    </row>
    <row r="47" spans="1:16" ht="15" customHeight="1">
      <c r="A47" s="17"/>
      <c r="B47" s="194">
        <v>39</v>
      </c>
      <c r="C47" s="109" t="s">
        <v>1324</v>
      </c>
      <c r="D47" s="279" t="s">
        <v>44</v>
      </c>
      <c r="E47" s="280" t="s">
        <v>8</v>
      </c>
      <c r="F47" s="281">
        <v>2250810</v>
      </c>
      <c r="G47" s="281">
        <v>4255800</v>
      </c>
      <c r="H47" s="171"/>
      <c r="I47" s="88">
        <f t="shared" si="5"/>
        <v>4255800</v>
      </c>
      <c r="J47" s="163">
        <f t="shared" si="0"/>
        <v>1</v>
      </c>
      <c r="K47" s="155">
        <f t="shared" si="1"/>
        <v>0</v>
      </c>
      <c r="L47" s="155">
        <f>IF(J47=1,SUM($J$6:J47),0)</f>
        <v>23</v>
      </c>
      <c r="M47" s="155">
        <f>IF(K47=1,SUM($K$6:K47),0)</f>
        <v>0</v>
      </c>
      <c r="N47" s="165">
        <f t="shared" si="2"/>
        <v>23</v>
      </c>
      <c r="O47" s="155">
        <f t="shared" si="3"/>
        <v>0</v>
      </c>
      <c r="P47" s="155">
        <f>IF(O47=1,SUM($O$6:O47),0)</f>
        <v>0</v>
      </c>
    </row>
    <row r="48" spans="1:16" ht="15" customHeight="1">
      <c r="A48" s="17"/>
      <c r="B48" s="194">
        <v>40</v>
      </c>
      <c r="C48" s="109" t="s">
        <v>1325</v>
      </c>
      <c r="D48" s="279" t="s">
        <v>44</v>
      </c>
      <c r="E48" s="280" t="s">
        <v>8</v>
      </c>
      <c r="F48" s="281">
        <v>2250810</v>
      </c>
      <c r="G48" s="281">
        <v>4255800</v>
      </c>
      <c r="H48" s="171"/>
      <c r="I48" s="88">
        <f t="shared" si="5"/>
        <v>4255800</v>
      </c>
      <c r="J48" s="163">
        <f t="shared" si="0"/>
        <v>1</v>
      </c>
      <c r="K48" s="155">
        <f t="shared" si="1"/>
        <v>0</v>
      </c>
      <c r="L48" s="155">
        <f>IF(J48=1,SUM($J$6:J48),0)</f>
        <v>24</v>
      </c>
      <c r="M48" s="155">
        <f>IF(K48=1,SUM($K$6:K48),0)</f>
        <v>0</v>
      </c>
      <c r="N48" s="165">
        <f t="shared" si="2"/>
        <v>24</v>
      </c>
      <c r="O48" s="155">
        <f t="shared" si="3"/>
        <v>0</v>
      </c>
      <c r="P48" s="155">
        <f>IF(O48=1,SUM($O$6:O48),0)</f>
        <v>0</v>
      </c>
    </row>
    <row r="49" spans="1:17" ht="15" customHeight="1">
      <c r="A49" s="17"/>
      <c r="B49" s="194">
        <v>41</v>
      </c>
      <c r="C49" s="109" t="s">
        <v>1326</v>
      </c>
      <c r="D49" s="279" t="s">
        <v>44</v>
      </c>
      <c r="E49" s="280" t="s">
        <v>8</v>
      </c>
      <c r="F49" s="281">
        <v>2250810</v>
      </c>
      <c r="G49" s="281">
        <v>4255800</v>
      </c>
      <c r="H49" s="171"/>
      <c r="I49" s="88">
        <f t="shared" si="5"/>
        <v>4255800</v>
      </c>
      <c r="J49" s="163">
        <f t="shared" si="0"/>
        <v>1</v>
      </c>
      <c r="K49" s="155">
        <f t="shared" si="1"/>
        <v>0</v>
      </c>
      <c r="L49" s="155">
        <f>IF(J49=1,SUM($J$6:J49),0)</f>
        <v>25</v>
      </c>
      <c r="M49" s="155">
        <f>IF(K49=1,SUM($K$6:K49),0)</f>
        <v>0</v>
      </c>
      <c r="N49" s="165">
        <f t="shared" si="2"/>
        <v>25</v>
      </c>
      <c r="O49" s="155">
        <f t="shared" si="3"/>
        <v>0</v>
      </c>
      <c r="P49" s="155">
        <f>IF(O49=1,SUM($O$6:O49),0)</f>
        <v>0</v>
      </c>
    </row>
    <row r="50" spans="1:17" ht="15" customHeight="1">
      <c r="A50" s="17"/>
      <c r="B50" s="194">
        <v>42</v>
      </c>
      <c r="C50" s="109" t="s">
        <v>1327</v>
      </c>
      <c r="D50" s="279" t="s">
        <v>44</v>
      </c>
      <c r="E50" s="280" t="s">
        <v>8</v>
      </c>
      <c r="F50" s="281">
        <v>2250810</v>
      </c>
      <c r="G50" s="281">
        <v>4255800</v>
      </c>
      <c r="H50" s="171"/>
      <c r="I50" s="88">
        <f t="shared" si="5"/>
        <v>4255800</v>
      </c>
      <c r="J50" s="163">
        <f t="shared" si="0"/>
        <v>1</v>
      </c>
      <c r="K50" s="155">
        <f t="shared" si="1"/>
        <v>0</v>
      </c>
      <c r="L50" s="155">
        <f>IF(J50=1,SUM($J$6:J50),0)</f>
        <v>26</v>
      </c>
      <c r="M50" s="155">
        <f>IF(K50=1,SUM($K$6:K50),0)</f>
        <v>0</v>
      </c>
      <c r="N50" s="165">
        <f t="shared" si="2"/>
        <v>26</v>
      </c>
      <c r="O50" s="155">
        <f t="shared" si="3"/>
        <v>0</v>
      </c>
      <c r="P50" s="155">
        <f>IF(O50=1,SUM($O$6:O50),0)</f>
        <v>0</v>
      </c>
    </row>
    <row r="51" spans="1:17" ht="15" customHeight="1">
      <c r="A51" s="17"/>
      <c r="B51" s="194">
        <v>43</v>
      </c>
      <c r="C51" s="109" t="s">
        <v>1328</v>
      </c>
      <c r="D51" s="279" t="s">
        <v>44</v>
      </c>
      <c r="E51" s="280" t="s">
        <v>8</v>
      </c>
      <c r="F51" s="281">
        <v>2250810</v>
      </c>
      <c r="G51" s="281">
        <v>4255800</v>
      </c>
      <c r="H51" s="171"/>
      <c r="I51" s="88">
        <f t="shared" si="5"/>
        <v>4255800</v>
      </c>
      <c r="J51" s="163">
        <f t="shared" si="0"/>
        <v>1</v>
      </c>
      <c r="K51" s="155">
        <f t="shared" si="1"/>
        <v>0</v>
      </c>
      <c r="L51" s="155">
        <f>IF(J51=1,SUM($J$6:J51),0)</f>
        <v>27</v>
      </c>
      <c r="M51" s="155">
        <f>IF(K51=1,SUM($K$6:K51),0)</f>
        <v>0</v>
      </c>
      <c r="N51" s="165">
        <f t="shared" si="2"/>
        <v>27</v>
      </c>
      <c r="O51" s="155">
        <f t="shared" si="3"/>
        <v>0</v>
      </c>
      <c r="P51" s="155">
        <f>IF(O51=1,SUM($O$6:O51),0)</f>
        <v>0</v>
      </c>
    </row>
    <row r="52" spans="1:17" ht="15" customHeight="1">
      <c r="A52" s="17"/>
      <c r="B52" s="194">
        <v>44</v>
      </c>
      <c r="C52" s="109" t="s">
        <v>1329</v>
      </c>
      <c r="D52" s="279" t="s">
        <v>44</v>
      </c>
      <c r="E52" s="280" t="s">
        <v>8</v>
      </c>
      <c r="F52" s="281">
        <v>2250810</v>
      </c>
      <c r="G52" s="281">
        <v>4255800</v>
      </c>
      <c r="H52" s="171"/>
      <c r="I52" s="88">
        <f t="shared" si="5"/>
        <v>4255800</v>
      </c>
      <c r="J52" s="163">
        <f t="shared" si="0"/>
        <v>1</v>
      </c>
      <c r="K52" s="155">
        <f t="shared" si="1"/>
        <v>0</v>
      </c>
      <c r="L52" s="155">
        <f>IF(J52=1,SUM($J$6:J52),0)</f>
        <v>28</v>
      </c>
      <c r="M52" s="155">
        <f>IF(K52=1,SUM($K$6:K52),0)</f>
        <v>0</v>
      </c>
      <c r="N52" s="165">
        <f t="shared" si="2"/>
        <v>28</v>
      </c>
      <c r="O52" s="155">
        <f t="shared" si="3"/>
        <v>0</v>
      </c>
      <c r="P52" s="155">
        <f>IF(O52=1,SUM($O$6:O52),0)</f>
        <v>0</v>
      </c>
    </row>
    <row r="53" spans="1:17" ht="15" customHeight="1">
      <c r="A53" s="17"/>
      <c r="B53" s="194">
        <v>45</v>
      </c>
      <c r="C53" s="109" t="s">
        <v>1330</v>
      </c>
      <c r="D53" s="279" t="s">
        <v>44</v>
      </c>
      <c r="E53" s="280" t="s">
        <v>8</v>
      </c>
      <c r="F53" s="281">
        <v>2250810</v>
      </c>
      <c r="G53" s="281">
        <v>4255800</v>
      </c>
      <c r="H53" s="171"/>
      <c r="I53" s="88">
        <f t="shared" si="5"/>
        <v>4255800</v>
      </c>
      <c r="J53" s="163">
        <f t="shared" si="0"/>
        <v>1</v>
      </c>
      <c r="K53" s="155">
        <f t="shared" si="1"/>
        <v>0</v>
      </c>
      <c r="L53" s="155">
        <f>IF(J53=1,SUM($J$6:J53),0)</f>
        <v>29</v>
      </c>
      <c r="M53" s="155">
        <f>IF(K53=1,SUM($K$6:K53),0)</f>
        <v>0</v>
      </c>
      <c r="N53" s="165">
        <f t="shared" si="2"/>
        <v>29</v>
      </c>
      <c r="O53" s="155">
        <f t="shared" si="3"/>
        <v>0</v>
      </c>
      <c r="P53" s="155">
        <f>IF(O53=1,SUM($O$6:O53),0)</f>
        <v>0</v>
      </c>
    </row>
    <row r="54" spans="1:17" ht="15" customHeight="1">
      <c r="A54" s="17"/>
      <c r="B54" s="194">
        <v>46</v>
      </c>
      <c r="C54" s="109" t="s">
        <v>1331</v>
      </c>
      <c r="D54" s="279" t="s">
        <v>44</v>
      </c>
      <c r="E54" s="280" t="s">
        <v>8</v>
      </c>
      <c r="F54" s="281">
        <v>2250810</v>
      </c>
      <c r="G54" s="281">
        <v>4255800</v>
      </c>
      <c r="H54" s="171"/>
      <c r="I54" s="88">
        <f t="shared" si="5"/>
        <v>4255800</v>
      </c>
      <c r="J54" s="163">
        <f t="shared" si="0"/>
        <v>1</v>
      </c>
      <c r="K54" s="155">
        <f t="shared" si="1"/>
        <v>0</v>
      </c>
      <c r="L54" s="155">
        <f>IF(J54=1,SUM($J$6:J54),0)</f>
        <v>30</v>
      </c>
      <c r="M54" s="155">
        <f>IF(K54=1,SUM($K$6:K54),0)</f>
        <v>0</v>
      </c>
      <c r="N54" s="165">
        <f t="shared" si="2"/>
        <v>30</v>
      </c>
      <c r="O54" s="155">
        <f t="shared" si="3"/>
        <v>0</v>
      </c>
      <c r="P54" s="155">
        <f>IF(O54=1,SUM($O$6:O54),0)</f>
        <v>0</v>
      </c>
    </row>
    <row r="55" spans="1:17" ht="15" customHeight="1">
      <c r="A55" s="17"/>
      <c r="B55" s="194">
        <v>47</v>
      </c>
      <c r="C55" s="109" t="s">
        <v>1332</v>
      </c>
      <c r="D55" s="279" t="s">
        <v>44</v>
      </c>
      <c r="E55" s="280" t="s">
        <v>8</v>
      </c>
      <c r="F55" s="281">
        <v>2250810</v>
      </c>
      <c r="G55" s="281">
        <v>4255800</v>
      </c>
      <c r="H55" s="171"/>
      <c r="I55" s="88">
        <f t="shared" si="5"/>
        <v>4255800</v>
      </c>
      <c r="J55" s="163">
        <f t="shared" si="0"/>
        <v>1</v>
      </c>
      <c r="K55" s="155">
        <f t="shared" si="1"/>
        <v>0</v>
      </c>
      <c r="L55" s="155">
        <f>IF(J55=1,SUM($J$6:J55),0)</f>
        <v>31</v>
      </c>
      <c r="M55" s="155">
        <f>IF(K55=1,SUM($K$6:K55),0)</f>
        <v>0</v>
      </c>
      <c r="N55" s="165">
        <f t="shared" si="2"/>
        <v>31</v>
      </c>
      <c r="O55" s="155">
        <f t="shared" si="3"/>
        <v>0</v>
      </c>
      <c r="P55" s="155">
        <f>IF(O55=1,SUM($O$6:O55),0)</f>
        <v>0</v>
      </c>
    </row>
    <row r="56" spans="1:17" ht="15" customHeight="1">
      <c r="A56" s="17"/>
      <c r="B56" s="194">
        <v>48</v>
      </c>
      <c r="C56" s="109" t="s">
        <v>1333</v>
      </c>
      <c r="D56" s="279" t="s">
        <v>44</v>
      </c>
      <c r="E56" s="280" t="s">
        <v>8</v>
      </c>
      <c r="F56" s="281">
        <v>2250810</v>
      </c>
      <c r="G56" s="281">
        <v>4255800</v>
      </c>
      <c r="H56" s="171"/>
      <c r="I56" s="88">
        <f t="shared" si="5"/>
        <v>4255800</v>
      </c>
      <c r="J56" s="163">
        <f t="shared" si="0"/>
        <v>1</v>
      </c>
      <c r="K56" s="155">
        <f t="shared" si="1"/>
        <v>0</v>
      </c>
      <c r="L56" s="155">
        <f>IF(J56=1,SUM($J$6:J56),0)</f>
        <v>32</v>
      </c>
      <c r="M56" s="155">
        <f>IF(K56=1,SUM($K$6:K56),0)</f>
        <v>0</v>
      </c>
      <c r="N56" s="165">
        <f t="shared" si="2"/>
        <v>32</v>
      </c>
      <c r="O56" s="155">
        <f t="shared" si="3"/>
        <v>0</v>
      </c>
      <c r="P56" s="155">
        <f>IF(O56=1,SUM($O$6:O56),0)</f>
        <v>0</v>
      </c>
    </row>
    <row r="57" spans="1:17" ht="15" customHeight="1">
      <c r="A57" s="17"/>
      <c r="B57" s="194">
        <v>49</v>
      </c>
      <c r="C57" s="109" t="s">
        <v>1334</v>
      </c>
      <c r="D57" s="279" t="s">
        <v>44</v>
      </c>
      <c r="E57" s="280" t="s">
        <v>8</v>
      </c>
      <c r="F57" s="281">
        <v>2250810</v>
      </c>
      <c r="G57" s="281">
        <v>4255800</v>
      </c>
      <c r="H57" s="171"/>
      <c r="I57" s="88">
        <f t="shared" si="5"/>
        <v>4255800</v>
      </c>
      <c r="J57" s="163">
        <f t="shared" si="0"/>
        <v>1</v>
      </c>
      <c r="K57" s="155">
        <f t="shared" si="1"/>
        <v>0</v>
      </c>
      <c r="L57" s="155">
        <f>IF(J57=1,SUM($J$6:J57),0)</f>
        <v>33</v>
      </c>
      <c r="M57" s="155">
        <f>IF(K57=1,SUM($K$6:K57),0)</f>
        <v>0</v>
      </c>
      <c r="N57" s="165">
        <f t="shared" si="2"/>
        <v>33</v>
      </c>
      <c r="O57" s="155">
        <f t="shared" si="3"/>
        <v>0</v>
      </c>
      <c r="P57" s="155">
        <f>IF(O57=1,SUM($O$6:O57),0)</f>
        <v>0</v>
      </c>
    </row>
    <row r="58" spans="1:17" s="14" customFormat="1" ht="15" customHeight="1">
      <c r="A58" s="110"/>
      <c r="B58" s="194">
        <v>50</v>
      </c>
      <c r="C58" s="109" t="s">
        <v>1335</v>
      </c>
      <c r="D58" s="279" t="s">
        <v>44</v>
      </c>
      <c r="E58" s="280" t="s">
        <v>8</v>
      </c>
      <c r="F58" s="281">
        <v>2250810</v>
      </c>
      <c r="G58" s="281">
        <v>4255800</v>
      </c>
      <c r="H58" s="171"/>
      <c r="I58" s="88">
        <f t="shared" si="4"/>
        <v>4255800</v>
      </c>
      <c r="J58" s="163">
        <f t="shared" si="0"/>
        <v>1</v>
      </c>
      <c r="K58" s="155">
        <f t="shared" si="1"/>
        <v>0</v>
      </c>
      <c r="L58" s="155">
        <f>IF(J58=1,SUM($J$6:J58),0)</f>
        <v>34</v>
      </c>
      <c r="M58" s="155">
        <f>IF(K58=1,SUM($K$6:K58),0)</f>
        <v>0</v>
      </c>
      <c r="N58" s="165">
        <f t="shared" si="2"/>
        <v>34</v>
      </c>
      <c r="O58" s="155">
        <f t="shared" si="3"/>
        <v>0</v>
      </c>
      <c r="P58" s="155">
        <f>IF(O58=1,SUM($O$6:O58),0)</f>
        <v>0</v>
      </c>
      <c r="Q58" s="156"/>
    </row>
    <row r="59" spans="1:17" s="14" customFormat="1" ht="15" customHeight="1">
      <c r="A59" s="110"/>
      <c r="B59" s="194">
        <v>51</v>
      </c>
      <c r="C59" s="109" t="s">
        <v>1336</v>
      </c>
      <c r="D59" s="279" t="s">
        <v>44</v>
      </c>
      <c r="E59" s="280" t="s">
        <v>8</v>
      </c>
      <c r="F59" s="281">
        <v>2250810</v>
      </c>
      <c r="G59" s="281">
        <v>4255800</v>
      </c>
      <c r="H59" s="171"/>
      <c r="I59" s="88">
        <f>IF($I$5=$G$4,G59,(IF($I$5=$F$4,F59,0)))</f>
        <v>4255800</v>
      </c>
      <c r="J59" s="163">
        <f t="shared" si="0"/>
        <v>1</v>
      </c>
      <c r="K59" s="155">
        <f t="shared" si="1"/>
        <v>0</v>
      </c>
      <c r="L59" s="155">
        <f>IF(J59=1,SUM($J$6:J59),0)</f>
        <v>35</v>
      </c>
      <c r="M59" s="155">
        <f>IF(K59=1,SUM($K$6:K59),0)</f>
        <v>0</v>
      </c>
      <c r="N59" s="165">
        <f t="shared" si="2"/>
        <v>35</v>
      </c>
      <c r="O59" s="155">
        <f t="shared" si="3"/>
        <v>0</v>
      </c>
      <c r="P59" s="155">
        <f>IF(O59=1,SUM($O$6:O59),0)</f>
        <v>0</v>
      </c>
      <c r="Q59" s="156"/>
    </row>
    <row r="60" spans="1:17" ht="15" customHeight="1">
      <c r="A60" s="17"/>
      <c r="B60" s="194">
        <v>52</v>
      </c>
      <c r="C60" s="109" t="s">
        <v>1337</v>
      </c>
      <c r="D60" s="279" t="s">
        <v>44</v>
      </c>
      <c r="E60" s="280" t="s">
        <v>8</v>
      </c>
      <c r="F60" s="281">
        <v>2250810</v>
      </c>
      <c r="G60" s="281">
        <v>4255800</v>
      </c>
      <c r="H60" s="171"/>
      <c r="I60" s="88">
        <f t="shared" si="4"/>
        <v>4255800</v>
      </c>
      <c r="J60" s="163">
        <f t="shared" si="0"/>
        <v>1</v>
      </c>
      <c r="K60" s="155">
        <f t="shared" si="1"/>
        <v>0</v>
      </c>
      <c r="L60" s="155">
        <f>IF(J60=1,SUM($J$6:J60),0)</f>
        <v>36</v>
      </c>
      <c r="M60" s="155">
        <f>IF(K60=1,SUM($K$6:K60),0)</f>
        <v>0</v>
      </c>
      <c r="N60" s="165">
        <f t="shared" si="2"/>
        <v>36</v>
      </c>
      <c r="O60" s="155">
        <f t="shared" si="3"/>
        <v>0</v>
      </c>
      <c r="P60" s="155">
        <f>IF(O60=1,SUM($O$6:O60),0)</f>
        <v>0</v>
      </c>
    </row>
    <row r="61" spans="1:17" ht="15" customHeight="1">
      <c r="A61" s="17"/>
      <c r="B61" s="194">
        <v>53</v>
      </c>
      <c r="C61" s="109" t="s">
        <v>1338</v>
      </c>
      <c r="D61" s="279" t="s">
        <v>44</v>
      </c>
      <c r="E61" s="280" t="s">
        <v>8</v>
      </c>
      <c r="F61" s="281">
        <v>2250810</v>
      </c>
      <c r="G61" s="281">
        <v>4255800</v>
      </c>
      <c r="H61" s="171"/>
      <c r="I61" s="88">
        <f t="shared" ref="I61:I75" si="6">IF($I$5=$G$4,G61,(IF($I$5=$F$4,F61,0)))</f>
        <v>4255800</v>
      </c>
      <c r="J61" s="163">
        <f t="shared" si="0"/>
        <v>1</v>
      </c>
      <c r="K61" s="155">
        <f t="shared" si="1"/>
        <v>0</v>
      </c>
      <c r="L61" s="155">
        <f>IF(J61=1,SUM($J$6:J61),0)</f>
        <v>37</v>
      </c>
      <c r="M61" s="155">
        <f>IF(K61=1,SUM($K$6:K61),0)</f>
        <v>0</v>
      </c>
      <c r="N61" s="165">
        <f t="shared" si="2"/>
        <v>37</v>
      </c>
      <c r="O61" s="155">
        <f t="shared" si="3"/>
        <v>0</v>
      </c>
      <c r="P61" s="155">
        <f>IF(O61=1,SUM($O$6:O61),0)</f>
        <v>0</v>
      </c>
    </row>
    <row r="62" spans="1:17" ht="15" customHeight="1">
      <c r="A62" s="17"/>
      <c r="B62" s="194">
        <v>54</v>
      </c>
      <c r="C62" s="109" t="s">
        <v>1339</v>
      </c>
      <c r="D62" s="279" t="s">
        <v>44</v>
      </c>
      <c r="E62" s="280" t="s">
        <v>8</v>
      </c>
      <c r="F62" s="281">
        <v>2250810</v>
      </c>
      <c r="G62" s="281">
        <v>4255800</v>
      </c>
      <c r="H62" s="171"/>
      <c r="I62" s="88">
        <f t="shared" si="6"/>
        <v>4255800</v>
      </c>
      <c r="J62" s="163">
        <f t="shared" si="0"/>
        <v>1</v>
      </c>
      <c r="K62" s="155">
        <f t="shared" si="1"/>
        <v>0</v>
      </c>
      <c r="L62" s="155">
        <f>IF(J62=1,SUM($J$6:J62),0)</f>
        <v>38</v>
      </c>
      <c r="M62" s="155">
        <f>IF(K62=1,SUM($K$6:K62),0)</f>
        <v>0</v>
      </c>
      <c r="N62" s="165">
        <f t="shared" si="2"/>
        <v>38</v>
      </c>
      <c r="O62" s="155">
        <f t="shared" si="3"/>
        <v>0</v>
      </c>
      <c r="P62" s="155">
        <f>IF(O62=1,SUM($O$6:O62),0)</f>
        <v>0</v>
      </c>
    </row>
    <row r="63" spans="1:17" ht="15" customHeight="1">
      <c r="A63" s="17"/>
      <c r="B63" s="194">
        <v>55</v>
      </c>
      <c r="C63" s="109" t="s">
        <v>1340</v>
      </c>
      <c r="D63" s="279" t="s">
        <v>44</v>
      </c>
      <c r="E63" s="280" t="s">
        <v>8</v>
      </c>
      <c r="F63" s="281">
        <v>2250810</v>
      </c>
      <c r="G63" s="281">
        <v>4255800</v>
      </c>
      <c r="H63" s="171"/>
      <c r="I63" s="88">
        <f t="shared" si="6"/>
        <v>4255800</v>
      </c>
      <c r="J63" s="163">
        <f t="shared" si="0"/>
        <v>1</v>
      </c>
      <c r="K63" s="155">
        <f t="shared" si="1"/>
        <v>0</v>
      </c>
      <c r="L63" s="155">
        <f>IF(J63=1,SUM($J$6:J63),0)</f>
        <v>39</v>
      </c>
      <c r="M63" s="155">
        <f>IF(K63=1,SUM($K$6:K63),0)</f>
        <v>0</v>
      </c>
      <c r="N63" s="165">
        <f t="shared" si="2"/>
        <v>39</v>
      </c>
      <c r="O63" s="155">
        <f t="shared" si="3"/>
        <v>0</v>
      </c>
      <c r="P63" s="155">
        <f>IF(O63=1,SUM($O$6:O63),0)</f>
        <v>0</v>
      </c>
    </row>
    <row r="64" spans="1:17" ht="15" customHeight="1">
      <c r="A64" s="17"/>
      <c r="B64" s="194">
        <v>56</v>
      </c>
      <c r="C64" s="109" t="s">
        <v>1341</v>
      </c>
      <c r="D64" s="279" t="s">
        <v>44</v>
      </c>
      <c r="E64" s="280" t="s">
        <v>8</v>
      </c>
      <c r="F64" s="281">
        <v>2250810</v>
      </c>
      <c r="G64" s="281">
        <v>4255800</v>
      </c>
      <c r="H64" s="171"/>
      <c r="I64" s="88">
        <f t="shared" si="6"/>
        <v>4255800</v>
      </c>
      <c r="J64" s="163">
        <f t="shared" si="0"/>
        <v>1</v>
      </c>
      <c r="K64" s="155">
        <f t="shared" si="1"/>
        <v>0</v>
      </c>
      <c r="L64" s="155">
        <f>IF(J64=1,SUM($J$6:J64),0)</f>
        <v>40</v>
      </c>
      <c r="M64" s="155">
        <f>IF(K64=1,SUM($K$6:K64),0)</f>
        <v>0</v>
      </c>
      <c r="N64" s="165">
        <f t="shared" si="2"/>
        <v>40</v>
      </c>
      <c r="O64" s="155">
        <f t="shared" si="3"/>
        <v>0</v>
      </c>
      <c r="P64" s="155">
        <f>IF(O64=1,SUM($O$6:O64),0)</f>
        <v>0</v>
      </c>
    </row>
    <row r="65" spans="1:16" ht="15" customHeight="1">
      <c r="A65" s="17"/>
      <c r="B65" s="194">
        <v>57</v>
      </c>
      <c r="C65" s="109" t="s">
        <v>1342</v>
      </c>
      <c r="D65" s="279" t="s">
        <v>44</v>
      </c>
      <c r="E65" s="280" t="s">
        <v>8</v>
      </c>
      <c r="F65" s="281">
        <v>2250810</v>
      </c>
      <c r="G65" s="281">
        <v>4255800</v>
      </c>
      <c r="H65" s="171"/>
      <c r="I65" s="88">
        <f t="shared" si="6"/>
        <v>4255800</v>
      </c>
      <c r="J65" s="163">
        <f t="shared" si="0"/>
        <v>1</v>
      </c>
      <c r="K65" s="155">
        <f t="shared" si="1"/>
        <v>0</v>
      </c>
      <c r="L65" s="155">
        <f>IF(J65=1,SUM($J$6:J65),0)</f>
        <v>41</v>
      </c>
      <c r="M65" s="155">
        <f>IF(K65=1,SUM($K$6:K65),0)</f>
        <v>0</v>
      </c>
      <c r="N65" s="165">
        <f t="shared" si="2"/>
        <v>41</v>
      </c>
      <c r="O65" s="155">
        <f t="shared" si="3"/>
        <v>0</v>
      </c>
      <c r="P65" s="155">
        <f>IF(O65=1,SUM($O$6:O65),0)</f>
        <v>0</v>
      </c>
    </row>
    <row r="66" spans="1:16" ht="15" customHeight="1">
      <c r="A66" s="17"/>
      <c r="B66" s="194">
        <v>58</v>
      </c>
      <c r="C66" s="109" t="s">
        <v>1343</v>
      </c>
      <c r="D66" s="279" t="s">
        <v>44</v>
      </c>
      <c r="E66" s="280" t="s">
        <v>8</v>
      </c>
      <c r="F66" s="281">
        <v>7034000</v>
      </c>
      <c r="G66" s="281">
        <v>4677800</v>
      </c>
      <c r="H66" s="171"/>
      <c r="I66" s="88">
        <f t="shared" si="6"/>
        <v>4677800</v>
      </c>
      <c r="J66" s="163">
        <f t="shared" si="0"/>
        <v>1</v>
      </c>
      <c r="K66" s="155">
        <f t="shared" si="1"/>
        <v>0</v>
      </c>
      <c r="L66" s="155">
        <f>IF(J66=1,SUM($J$6:J66),0)</f>
        <v>42</v>
      </c>
      <c r="M66" s="155">
        <f>IF(K66=1,SUM($K$6:K66),0)</f>
        <v>0</v>
      </c>
      <c r="N66" s="165">
        <f t="shared" si="2"/>
        <v>42</v>
      </c>
      <c r="O66" s="155">
        <f t="shared" si="3"/>
        <v>0</v>
      </c>
      <c r="P66" s="155">
        <f>IF(O66=1,SUM($O$6:O66),0)</f>
        <v>0</v>
      </c>
    </row>
    <row r="67" spans="1:16" ht="15" customHeight="1">
      <c r="A67" s="17"/>
      <c r="B67" s="194">
        <v>59</v>
      </c>
      <c r="C67" s="109" t="s">
        <v>1344</v>
      </c>
      <c r="D67" s="279" t="s">
        <v>44</v>
      </c>
      <c r="E67" s="280" t="s">
        <v>8</v>
      </c>
      <c r="F67" s="281">
        <v>7034000</v>
      </c>
      <c r="G67" s="281">
        <v>4677800</v>
      </c>
      <c r="H67" s="171"/>
      <c r="I67" s="88">
        <f t="shared" si="6"/>
        <v>4677800</v>
      </c>
      <c r="J67" s="163">
        <f t="shared" si="0"/>
        <v>1</v>
      </c>
      <c r="K67" s="155">
        <f t="shared" si="1"/>
        <v>0</v>
      </c>
      <c r="L67" s="155">
        <f>IF(J67=1,SUM($J$6:J67),0)</f>
        <v>43</v>
      </c>
      <c r="M67" s="155">
        <f>IF(K67=1,SUM($K$6:K67),0)</f>
        <v>0</v>
      </c>
      <c r="N67" s="165">
        <f t="shared" si="2"/>
        <v>43</v>
      </c>
      <c r="O67" s="155">
        <f t="shared" si="3"/>
        <v>0</v>
      </c>
      <c r="P67" s="155">
        <f>IF(O67=1,SUM($O$6:O67),0)</f>
        <v>0</v>
      </c>
    </row>
    <row r="68" spans="1:16" ht="15" customHeight="1">
      <c r="A68" s="17"/>
      <c r="B68" s="194">
        <v>60</v>
      </c>
      <c r="C68" s="109" t="s">
        <v>1381</v>
      </c>
      <c r="D68" s="279" t="s">
        <v>44</v>
      </c>
      <c r="E68" s="280" t="s">
        <v>8</v>
      </c>
      <c r="F68" s="281">
        <v>3826640</v>
      </c>
      <c r="G68" s="281">
        <v>7842800</v>
      </c>
      <c r="H68" s="171"/>
      <c r="I68" s="88">
        <f t="shared" si="6"/>
        <v>7842800</v>
      </c>
      <c r="J68" s="163">
        <f t="shared" si="0"/>
        <v>1</v>
      </c>
      <c r="K68" s="155">
        <f t="shared" si="1"/>
        <v>0</v>
      </c>
      <c r="L68" s="155">
        <f>IF(J68=1,SUM($J$6:J68),0)</f>
        <v>44</v>
      </c>
      <c r="M68" s="155">
        <f>IF(K68=1,SUM($K$6:K68),0)</f>
        <v>0</v>
      </c>
      <c r="N68" s="165">
        <f t="shared" si="2"/>
        <v>44</v>
      </c>
      <c r="O68" s="155">
        <f t="shared" si="3"/>
        <v>0</v>
      </c>
      <c r="P68" s="155">
        <f>IF(O68=1,SUM($O$6:O68),0)</f>
        <v>0</v>
      </c>
    </row>
    <row r="69" spans="1:16" ht="15" customHeight="1">
      <c r="A69" s="17"/>
      <c r="B69" s="194">
        <v>61</v>
      </c>
      <c r="C69" s="109" t="s">
        <v>1382</v>
      </c>
      <c r="D69" s="279" t="s">
        <v>44</v>
      </c>
      <c r="E69" s="280" t="s">
        <v>8</v>
      </c>
      <c r="F69" s="281">
        <v>3826640</v>
      </c>
      <c r="G69" s="281">
        <v>7842800</v>
      </c>
      <c r="H69" s="171"/>
      <c r="I69" s="88">
        <f t="shared" si="6"/>
        <v>7842800</v>
      </c>
      <c r="J69" s="163">
        <f t="shared" si="0"/>
        <v>1</v>
      </c>
      <c r="K69" s="155">
        <f t="shared" si="1"/>
        <v>0</v>
      </c>
      <c r="L69" s="155">
        <f>IF(J69=1,SUM($J$6:J69),0)</f>
        <v>45</v>
      </c>
      <c r="M69" s="155">
        <f>IF(K69=1,SUM($K$6:K69),0)</f>
        <v>0</v>
      </c>
      <c r="N69" s="165">
        <f t="shared" si="2"/>
        <v>45</v>
      </c>
      <c r="O69" s="155">
        <f t="shared" si="3"/>
        <v>0</v>
      </c>
      <c r="P69" s="155">
        <f>IF(O69=1,SUM($O$6:O69),0)</f>
        <v>0</v>
      </c>
    </row>
    <row r="70" spans="1:16" ht="15" customHeight="1">
      <c r="A70" s="17"/>
      <c r="B70" s="194">
        <v>62</v>
      </c>
      <c r="C70" s="109" t="s">
        <v>1383</v>
      </c>
      <c r="D70" s="279" t="s">
        <v>44</v>
      </c>
      <c r="E70" s="280" t="s">
        <v>8</v>
      </c>
      <c r="F70" s="281">
        <v>3826640</v>
      </c>
      <c r="G70" s="281">
        <v>7842800</v>
      </c>
      <c r="H70" s="171"/>
      <c r="I70" s="88">
        <f t="shared" si="6"/>
        <v>7842800</v>
      </c>
      <c r="J70" s="163">
        <f t="shared" si="0"/>
        <v>1</v>
      </c>
      <c r="K70" s="155">
        <f t="shared" si="1"/>
        <v>0</v>
      </c>
      <c r="L70" s="155">
        <f>IF(J70=1,SUM($J$6:J70),0)</f>
        <v>46</v>
      </c>
      <c r="M70" s="155">
        <f>IF(K70=1,SUM($K$6:K70),0)</f>
        <v>0</v>
      </c>
      <c r="N70" s="165">
        <f t="shared" si="2"/>
        <v>46</v>
      </c>
      <c r="O70" s="155">
        <f t="shared" si="3"/>
        <v>0</v>
      </c>
      <c r="P70" s="155">
        <f>IF(O70=1,SUM($O$6:O70),0)</f>
        <v>0</v>
      </c>
    </row>
    <row r="71" spans="1:16" ht="15" customHeight="1">
      <c r="A71" s="17"/>
      <c r="B71" s="194">
        <v>63</v>
      </c>
      <c r="C71" s="109" t="s">
        <v>1384</v>
      </c>
      <c r="D71" s="279" t="s">
        <v>44</v>
      </c>
      <c r="E71" s="280" t="s">
        <v>8</v>
      </c>
      <c r="F71" s="281">
        <v>3826640</v>
      </c>
      <c r="G71" s="281">
        <v>7842800</v>
      </c>
      <c r="H71" s="171"/>
      <c r="I71" s="88">
        <f t="shared" si="6"/>
        <v>7842800</v>
      </c>
      <c r="J71" s="163">
        <f t="shared" si="0"/>
        <v>1</v>
      </c>
      <c r="K71" s="155">
        <f t="shared" si="1"/>
        <v>0</v>
      </c>
      <c r="L71" s="155">
        <f>IF(J71=1,SUM($J$6:J71),0)</f>
        <v>47</v>
      </c>
      <c r="M71" s="155">
        <f>IF(K71=1,SUM($K$6:K71),0)</f>
        <v>0</v>
      </c>
      <c r="N71" s="165">
        <f t="shared" si="2"/>
        <v>47</v>
      </c>
      <c r="O71" s="155">
        <f t="shared" si="3"/>
        <v>0</v>
      </c>
      <c r="P71" s="155">
        <f>IF(O71=1,SUM($O$6:O71),0)</f>
        <v>0</v>
      </c>
    </row>
    <row r="72" spans="1:16" ht="15" customHeight="1">
      <c r="A72" s="17"/>
      <c r="B72" s="194">
        <v>64</v>
      </c>
      <c r="C72" s="109" t="s">
        <v>1385</v>
      </c>
      <c r="D72" s="279" t="s">
        <v>44</v>
      </c>
      <c r="E72" s="280" t="s">
        <v>8</v>
      </c>
      <c r="F72" s="281">
        <v>3826640</v>
      </c>
      <c r="G72" s="281">
        <v>7842800</v>
      </c>
      <c r="H72" s="171"/>
      <c r="I72" s="88">
        <f t="shared" si="6"/>
        <v>7842800</v>
      </c>
      <c r="J72" s="163">
        <f t="shared" ref="J72:J136" si="7">IF(D72="MDU-KD",1,0)</f>
        <v>1</v>
      </c>
      <c r="K72" s="155">
        <f t="shared" ref="K72:K136" si="8">IF(D72="HDW",1,0)</f>
        <v>0</v>
      </c>
      <c r="L72" s="155">
        <f>IF(J72=1,SUM($J$6:J72),0)</f>
        <v>48</v>
      </c>
      <c r="M72" s="155">
        <f>IF(K72=1,SUM($K$6:K72),0)</f>
        <v>0</v>
      </c>
      <c r="N72" s="165">
        <f t="shared" ref="N72:N136" si="9">IF(L72=0,M72,L72)</f>
        <v>48</v>
      </c>
      <c r="O72" s="155">
        <f t="shared" ref="O72:O136" si="10">IF(E72=0,0,IF(LEFT(C72,11)="Tiang Beton",1,0))</f>
        <v>0</v>
      </c>
      <c r="P72" s="155">
        <f>IF(O72=1,SUM($O$6:O72),0)</f>
        <v>0</v>
      </c>
    </row>
    <row r="73" spans="1:16" ht="15" customHeight="1">
      <c r="A73" s="17"/>
      <c r="B73" s="194">
        <v>65</v>
      </c>
      <c r="C73" s="109" t="s">
        <v>1386</v>
      </c>
      <c r="D73" s="279" t="s">
        <v>44</v>
      </c>
      <c r="E73" s="280" t="s">
        <v>8</v>
      </c>
      <c r="F73" s="281">
        <v>3826640</v>
      </c>
      <c r="G73" s="281">
        <v>7842800</v>
      </c>
      <c r="H73" s="171"/>
      <c r="I73" s="88">
        <f t="shared" si="6"/>
        <v>7842800</v>
      </c>
      <c r="J73" s="163">
        <f t="shared" si="7"/>
        <v>1</v>
      </c>
      <c r="K73" s="155">
        <f t="shared" si="8"/>
        <v>0</v>
      </c>
      <c r="L73" s="155">
        <f>IF(J73=1,SUM($J$6:J73),0)</f>
        <v>49</v>
      </c>
      <c r="M73" s="155">
        <f>IF(K73=1,SUM($K$6:K73),0)</f>
        <v>0</v>
      </c>
      <c r="N73" s="165">
        <f t="shared" si="9"/>
        <v>49</v>
      </c>
      <c r="O73" s="155">
        <f t="shared" si="10"/>
        <v>0</v>
      </c>
      <c r="P73" s="155">
        <f>IF(O73=1,SUM($O$6:O73),0)</f>
        <v>0</v>
      </c>
    </row>
    <row r="74" spans="1:16" ht="15" customHeight="1">
      <c r="A74" s="17"/>
      <c r="B74" s="194">
        <v>66</v>
      </c>
      <c r="C74" s="109" t="s">
        <v>1387</v>
      </c>
      <c r="D74" s="279" t="s">
        <v>44</v>
      </c>
      <c r="E74" s="280" t="s">
        <v>8</v>
      </c>
      <c r="F74" s="281">
        <v>3826640</v>
      </c>
      <c r="G74" s="281">
        <v>7842800</v>
      </c>
      <c r="H74" s="171"/>
      <c r="I74" s="88">
        <f t="shared" si="6"/>
        <v>7842800</v>
      </c>
      <c r="J74" s="163">
        <f t="shared" si="7"/>
        <v>1</v>
      </c>
      <c r="K74" s="155">
        <f t="shared" si="8"/>
        <v>0</v>
      </c>
      <c r="L74" s="155">
        <f>IF(J74=1,SUM($J$6:J74),0)</f>
        <v>50</v>
      </c>
      <c r="M74" s="155">
        <f>IF(K74=1,SUM($K$6:K74),0)</f>
        <v>0</v>
      </c>
      <c r="N74" s="165">
        <f t="shared" si="9"/>
        <v>50</v>
      </c>
      <c r="O74" s="155">
        <f t="shared" si="10"/>
        <v>0</v>
      </c>
      <c r="P74" s="155">
        <f>IF(O74=1,SUM($O$6:O74),0)</f>
        <v>0</v>
      </c>
    </row>
    <row r="75" spans="1:16" ht="15" customHeight="1">
      <c r="A75" s="17"/>
      <c r="B75" s="194">
        <v>67</v>
      </c>
      <c r="C75" s="109" t="s">
        <v>1388</v>
      </c>
      <c r="D75" s="279" t="s">
        <v>44</v>
      </c>
      <c r="E75" s="280" t="s">
        <v>8</v>
      </c>
      <c r="F75" s="281">
        <v>3826640</v>
      </c>
      <c r="G75" s="281">
        <v>7842800</v>
      </c>
      <c r="H75" s="171"/>
      <c r="I75" s="88">
        <f t="shared" si="6"/>
        <v>7842800</v>
      </c>
      <c r="J75" s="163">
        <f t="shared" si="7"/>
        <v>1</v>
      </c>
      <c r="K75" s="155">
        <f t="shared" si="8"/>
        <v>0</v>
      </c>
      <c r="L75" s="155">
        <f>IF(J75=1,SUM($J$6:J75),0)</f>
        <v>51</v>
      </c>
      <c r="M75" s="155">
        <f>IF(K75=1,SUM($K$6:K75),0)</f>
        <v>0</v>
      </c>
      <c r="N75" s="165">
        <f t="shared" si="9"/>
        <v>51</v>
      </c>
      <c r="O75" s="155">
        <f t="shared" si="10"/>
        <v>0</v>
      </c>
      <c r="P75" s="155">
        <f>IF(O75=1,SUM($O$6:O75),0)</f>
        <v>0</v>
      </c>
    </row>
    <row r="76" spans="1:16" ht="15" customHeight="1">
      <c r="A76" s="17"/>
      <c r="B76" s="194">
        <v>68</v>
      </c>
      <c r="C76" s="109" t="s">
        <v>1389</v>
      </c>
      <c r="D76" s="279" t="s">
        <v>44</v>
      </c>
      <c r="E76" s="280" t="s">
        <v>8</v>
      </c>
      <c r="F76" s="281">
        <v>3826640</v>
      </c>
      <c r="G76" s="281">
        <v>7842800</v>
      </c>
      <c r="H76" s="171"/>
      <c r="I76" s="88">
        <f t="shared" si="4"/>
        <v>7842800</v>
      </c>
      <c r="J76" s="163">
        <f t="shared" si="7"/>
        <v>1</v>
      </c>
      <c r="K76" s="155">
        <f t="shared" si="8"/>
        <v>0</v>
      </c>
      <c r="L76" s="155">
        <f>IF(J76=1,SUM($J$6:J76),0)</f>
        <v>52</v>
      </c>
      <c r="M76" s="155">
        <f>IF(K76=1,SUM($K$6:K76),0)</f>
        <v>0</v>
      </c>
      <c r="N76" s="165">
        <f t="shared" si="9"/>
        <v>52</v>
      </c>
      <c r="O76" s="155">
        <f t="shared" si="10"/>
        <v>0</v>
      </c>
      <c r="P76" s="155">
        <f>IF(O76=1,SUM($O$6:O76),0)</f>
        <v>0</v>
      </c>
    </row>
    <row r="77" spans="1:16" ht="15" customHeight="1">
      <c r="A77" s="17"/>
      <c r="B77" s="194">
        <v>69</v>
      </c>
      <c r="C77" s="109" t="s">
        <v>1390</v>
      </c>
      <c r="D77" s="279" t="s">
        <v>44</v>
      </c>
      <c r="E77" s="280" t="s">
        <v>8</v>
      </c>
      <c r="F77" s="281">
        <v>3826640</v>
      </c>
      <c r="G77" s="281">
        <v>7842800</v>
      </c>
      <c r="H77" s="171"/>
      <c r="I77" s="88">
        <f t="shared" si="4"/>
        <v>7842800</v>
      </c>
      <c r="J77" s="163">
        <f t="shared" si="7"/>
        <v>1</v>
      </c>
      <c r="K77" s="155">
        <f t="shared" si="8"/>
        <v>0</v>
      </c>
      <c r="L77" s="155">
        <f>IF(J77=1,SUM($J$6:J77),0)</f>
        <v>53</v>
      </c>
      <c r="M77" s="155">
        <f>IF(K77=1,SUM($K$6:K77),0)</f>
        <v>0</v>
      </c>
      <c r="N77" s="165">
        <f t="shared" si="9"/>
        <v>53</v>
      </c>
      <c r="O77" s="155">
        <f t="shared" si="10"/>
        <v>0</v>
      </c>
      <c r="P77" s="155">
        <f>IF(O77=1,SUM($O$6:O77),0)</f>
        <v>0</v>
      </c>
    </row>
    <row r="78" spans="1:16" ht="15" customHeight="1">
      <c r="A78" s="17"/>
      <c r="B78" s="194">
        <v>70</v>
      </c>
      <c r="C78" s="109" t="s">
        <v>1391</v>
      </c>
      <c r="D78" s="279" t="s">
        <v>44</v>
      </c>
      <c r="E78" s="280" t="s">
        <v>8</v>
      </c>
      <c r="F78" s="281">
        <v>3826640</v>
      </c>
      <c r="G78" s="281">
        <v>7842800</v>
      </c>
      <c r="H78" s="171"/>
      <c r="I78" s="88">
        <f t="shared" si="4"/>
        <v>7842800</v>
      </c>
      <c r="J78" s="163">
        <f t="shared" si="7"/>
        <v>1</v>
      </c>
      <c r="K78" s="155">
        <f t="shared" si="8"/>
        <v>0</v>
      </c>
      <c r="L78" s="155">
        <f>IF(J78=1,SUM($J$6:J78),0)</f>
        <v>54</v>
      </c>
      <c r="M78" s="155">
        <f>IF(K78=1,SUM($K$6:K78),0)</f>
        <v>0</v>
      </c>
      <c r="N78" s="165">
        <f t="shared" si="9"/>
        <v>54</v>
      </c>
      <c r="O78" s="155">
        <f t="shared" si="10"/>
        <v>0</v>
      </c>
      <c r="P78" s="155">
        <f>IF(O78=1,SUM($O$6:O78),0)</f>
        <v>0</v>
      </c>
    </row>
    <row r="79" spans="1:16" ht="15" customHeight="1">
      <c r="A79" s="17"/>
      <c r="B79" s="194">
        <v>71</v>
      </c>
      <c r="C79" s="109" t="s">
        <v>1392</v>
      </c>
      <c r="D79" s="279" t="s">
        <v>44</v>
      </c>
      <c r="E79" s="280" t="s">
        <v>8</v>
      </c>
      <c r="F79" s="281">
        <v>3826640</v>
      </c>
      <c r="G79" s="281">
        <v>7842800</v>
      </c>
      <c r="H79" s="171"/>
      <c r="I79" s="88">
        <f t="shared" si="4"/>
        <v>7842800</v>
      </c>
      <c r="J79" s="163">
        <f t="shared" si="7"/>
        <v>1</v>
      </c>
      <c r="K79" s="155">
        <f t="shared" si="8"/>
        <v>0</v>
      </c>
      <c r="L79" s="155">
        <f>IF(J79=1,SUM($J$6:J79),0)</f>
        <v>55</v>
      </c>
      <c r="M79" s="155">
        <f>IF(K79=1,SUM($K$6:K79),0)</f>
        <v>0</v>
      </c>
      <c r="N79" s="165">
        <f t="shared" si="9"/>
        <v>55</v>
      </c>
      <c r="O79" s="155">
        <f t="shared" si="10"/>
        <v>0</v>
      </c>
      <c r="P79" s="155">
        <f>IF(O79=1,SUM($O$6:O79),0)</f>
        <v>0</v>
      </c>
    </row>
    <row r="80" spans="1:16" ht="15" customHeight="1">
      <c r="A80" s="15"/>
      <c r="B80" s="194">
        <v>72</v>
      </c>
      <c r="C80" s="109" t="s">
        <v>1393</v>
      </c>
      <c r="D80" s="279" t="s">
        <v>44</v>
      </c>
      <c r="E80" s="280" t="s">
        <v>8</v>
      </c>
      <c r="F80" s="281">
        <v>3826640</v>
      </c>
      <c r="G80" s="281">
        <v>7842800</v>
      </c>
      <c r="H80" s="171"/>
      <c r="I80" s="88">
        <f t="shared" si="4"/>
        <v>7842800</v>
      </c>
      <c r="J80" s="163">
        <f t="shared" si="7"/>
        <v>1</v>
      </c>
      <c r="K80" s="201">
        <v>2980000</v>
      </c>
      <c r="L80" s="155">
        <f>IF(J80=1,SUM($J$6:J80),0)</f>
        <v>56</v>
      </c>
      <c r="M80" s="155">
        <f>IF(K80=1,SUM($K$6:K80),0)</f>
        <v>0</v>
      </c>
      <c r="N80" s="165">
        <f t="shared" si="9"/>
        <v>56</v>
      </c>
      <c r="O80" s="155">
        <f t="shared" si="10"/>
        <v>0</v>
      </c>
      <c r="P80" s="155">
        <f>IF(O80=1,SUM($O$6:O80),0)</f>
        <v>0</v>
      </c>
    </row>
    <row r="81" spans="1:16" ht="15" customHeight="1">
      <c r="A81" s="15"/>
      <c r="B81" s="194">
        <v>73</v>
      </c>
      <c r="C81" s="109" t="s">
        <v>1394</v>
      </c>
      <c r="D81" s="279" t="s">
        <v>44</v>
      </c>
      <c r="E81" s="280" t="s">
        <v>8</v>
      </c>
      <c r="F81" s="281">
        <v>3826640</v>
      </c>
      <c r="G81" s="281">
        <v>7842800</v>
      </c>
      <c r="H81" s="171"/>
      <c r="I81" s="88">
        <f t="shared" si="4"/>
        <v>7842800</v>
      </c>
      <c r="J81" s="163">
        <f t="shared" si="7"/>
        <v>1</v>
      </c>
      <c r="K81" s="201">
        <v>2980000</v>
      </c>
      <c r="L81" s="155">
        <f>IF(J81=1,SUM($J$6:J81),0)</f>
        <v>57</v>
      </c>
      <c r="M81" s="155">
        <f>IF(K81=1,SUM($K$6:K81),0)</f>
        <v>0</v>
      </c>
      <c r="N81" s="165">
        <f t="shared" si="9"/>
        <v>57</v>
      </c>
      <c r="O81" s="155">
        <f t="shared" si="10"/>
        <v>0</v>
      </c>
      <c r="P81" s="155">
        <f>IF(O81=1,SUM($O$6:O81),0)</f>
        <v>0</v>
      </c>
    </row>
    <row r="82" spans="1:16" ht="15" customHeight="1">
      <c r="A82" s="15"/>
      <c r="B82" s="194">
        <v>74</v>
      </c>
      <c r="C82" s="109" t="s">
        <v>1395</v>
      </c>
      <c r="D82" s="279" t="s">
        <v>44</v>
      </c>
      <c r="E82" s="280" t="s">
        <v>8</v>
      </c>
      <c r="F82" s="281">
        <v>3826640</v>
      </c>
      <c r="G82" s="281">
        <v>7842800</v>
      </c>
      <c r="H82" s="171"/>
      <c r="I82" s="88">
        <f t="shared" si="4"/>
        <v>7842800</v>
      </c>
      <c r="J82" s="163">
        <f t="shared" si="7"/>
        <v>1</v>
      </c>
      <c r="K82" s="201">
        <v>2980000</v>
      </c>
      <c r="L82" s="155">
        <f>IF(J82=1,SUM($J$6:J82),0)</f>
        <v>58</v>
      </c>
      <c r="M82" s="155">
        <f>IF(K82=1,SUM($K$6:K82),0)</f>
        <v>0</v>
      </c>
      <c r="N82" s="165">
        <f t="shared" si="9"/>
        <v>58</v>
      </c>
      <c r="O82" s="155">
        <f t="shared" si="10"/>
        <v>0</v>
      </c>
      <c r="P82" s="155">
        <f>IF(O82=1,SUM($O$6:O82),0)</f>
        <v>0</v>
      </c>
    </row>
    <row r="83" spans="1:16" ht="15" customHeight="1">
      <c r="A83" s="15"/>
      <c r="B83" s="194">
        <v>75</v>
      </c>
      <c r="C83" s="109" t="s">
        <v>1396</v>
      </c>
      <c r="D83" s="279" t="s">
        <v>44</v>
      </c>
      <c r="E83" s="280" t="s">
        <v>8</v>
      </c>
      <c r="F83" s="281">
        <v>3826640</v>
      </c>
      <c r="G83" s="281">
        <v>7842800</v>
      </c>
      <c r="H83" s="171"/>
      <c r="I83" s="88">
        <f t="shared" si="4"/>
        <v>7842800</v>
      </c>
      <c r="J83" s="163">
        <f t="shared" si="7"/>
        <v>1</v>
      </c>
      <c r="K83" s="201">
        <v>2980000</v>
      </c>
      <c r="L83" s="155">
        <f>IF(J83=1,SUM($J$6:J83),0)</f>
        <v>59</v>
      </c>
      <c r="M83" s="155">
        <f>IF(K83=1,SUM($K$6:K83),0)</f>
        <v>0</v>
      </c>
      <c r="N83" s="165">
        <f t="shared" si="9"/>
        <v>59</v>
      </c>
      <c r="O83" s="155">
        <f t="shared" si="10"/>
        <v>0</v>
      </c>
      <c r="P83" s="155">
        <f>IF(O83=1,SUM($O$6:O83),0)</f>
        <v>0</v>
      </c>
    </row>
    <row r="84" spans="1:16" ht="15" customHeight="1">
      <c r="A84" s="15"/>
      <c r="B84" s="194">
        <v>76</v>
      </c>
      <c r="C84" s="109" t="s">
        <v>1345</v>
      </c>
      <c r="D84" s="279" t="s">
        <v>44</v>
      </c>
      <c r="E84" s="280" t="s">
        <v>8</v>
      </c>
      <c r="F84" s="281">
        <v>3551000</v>
      </c>
      <c r="G84" s="281">
        <v>5811500</v>
      </c>
      <c r="H84" s="171"/>
      <c r="I84" s="88">
        <f t="shared" si="4"/>
        <v>5811500</v>
      </c>
      <c r="J84" s="163">
        <f t="shared" si="7"/>
        <v>1</v>
      </c>
      <c r="K84" s="201">
        <v>2980000</v>
      </c>
      <c r="L84" s="155">
        <f>IF(J84=1,SUM($J$6:J84),0)</f>
        <v>60</v>
      </c>
      <c r="M84" s="155">
        <f>IF(K84=1,SUM($K$6:K84),0)</f>
        <v>0</v>
      </c>
      <c r="N84" s="165">
        <f t="shared" si="9"/>
        <v>60</v>
      </c>
      <c r="O84" s="155">
        <f t="shared" si="10"/>
        <v>0</v>
      </c>
      <c r="P84" s="155">
        <f>IF(O84=1,SUM($O$6:O84),0)</f>
        <v>0</v>
      </c>
    </row>
    <row r="85" spans="1:16" ht="15" customHeight="1">
      <c r="A85" s="15"/>
      <c r="B85" s="194">
        <v>77</v>
      </c>
      <c r="C85" s="109" t="s">
        <v>1346</v>
      </c>
      <c r="D85" s="279" t="s">
        <v>44</v>
      </c>
      <c r="E85" s="280" t="s">
        <v>8</v>
      </c>
      <c r="F85" s="281">
        <v>4585000</v>
      </c>
      <c r="G85" s="281">
        <v>7805600</v>
      </c>
      <c r="H85" s="171"/>
      <c r="I85" s="88">
        <f t="shared" si="4"/>
        <v>7805600</v>
      </c>
      <c r="J85" s="163">
        <f t="shared" si="7"/>
        <v>1</v>
      </c>
      <c r="K85" s="201">
        <v>2980000</v>
      </c>
      <c r="L85" s="155">
        <f>IF(J85=1,SUM($J$6:J85),0)</f>
        <v>61</v>
      </c>
      <c r="M85" s="155">
        <f>IF(K85=1,SUM($K$6:K85),0)</f>
        <v>0</v>
      </c>
      <c r="N85" s="165">
        <f t="shared" si="9"/>
        <v>61</v>
      </c>
      <c r="O85" s="155">
        <f t="shared" si="10"/>
        <v>0</v>
      </c>
      <c r="P85" s="155">
        <f>IF(O85=1,SUM($O$6:O85),0)</f>
        <v>0</v>
      </c>
    </row>
    <row r="86" spans="1:16" ht="15" customHeight="1">
      <c r="A86" s="15"/>
      <c r="B86" s="194"/>
      <c r="C86" s="109"/>
      <c r="D86" s="279" t="s">
        <v>48</v>
      </c>
      <c r="E86" s="280"/>
      <c r="F86" s="281"/>
      <c r="G86" s="281"/>
      <c r="H86" s="171"/>
      <c r="I86" s="88">
        <f t="shared" si="4"/>
        <v>0</v>
      </c>
      <c r="J86" s="163">
        <f t="shared" si="7"/>
        <v>0</v>
      </c>
      <c r="K86" s="201">
        <v>2980000</v>
      </c>
      <c r="L86" s="155">
        <f>IF(J86=1,SUM($J$6:J86),0)</f>
        <v>0</v>
      </c>
      <c r="M86" s="155">
        <f>IF(K86=1,SUM($K$6:K86),0)</f>
        <v>0</v>
      </c>
      <c r="N86" s="165">
        <f t="shared" si="9"/>
        <v>0</v>
      </c>
      <c r="O86" s="155">
        <f t="shared" si="10"/>
        <v>0</v>
      </c>
      <c r="P86" s="155">
        <f>IF(O86=1,SUM($O$6:O86),0)</f>
        <v>0</v>
      </c>
    </row>
    <row r="87" spans="1:16" ht="15" customHeight="1">
      <c r="A87" s="15"/>
      <c r="B87" s="194" t="s">
        <v>505</v>
      </c>
      <c r="C87" s="109" t="s">
        <v>506</v>
      </c>
      <c r="D87" s="279" t="s">
        <v>48</v>
      </c>
      <c r="E87" s="280"/>
      <c r="F87" s="281"/>
      <c r="G87" s="281"/>
      <c r="H87" s="171"/>
      <c r="I87" s="88">
        <f t="shared" si="4"/>
        <v>0</v>
      </c>
      <c r="J87" s="163">
        <f t="shared" si="7"/>
        <v>0</v>
      </c>
      <c r="K87" s="201">
        <v>2980000</v>
      </c>
      <c r="L87" s="155">
        <f>IF(J87=1,SUM($J$6:J87),0)</f>
        <v>0</v>
      </c>
      <c r="M87" s="155">
        <f>IF(K87=1,SUM($K$6:K87),0)</f>
        <v>0</v>
      </c>
      <c r="N87" s="165">
        <f t="shared" si="9"/>
        <v>0</v>
      </c>
      <c r="O87" s="155">
        <f t="shared" si="10"/>
        <v>0</v>
      </c>
      <c r="P87" s="155">
        <f>IF(O87=1,SUM($O$6:O87),0)</f>
        <v>0</v>
      </c>
    </row>
    <row r="88" spans="1:16" ht="15" customHeight="1">
      <c r="A88" s="15"/>
      <c r="B88" s="174">
        <v>1</v>
      </c>
      <c r="C88" s="109" t="s">
        <v>507</v>
      </c>
      <c r="D88" s="279" t="s">
        <v>44</v>
      </c>
      <c r="E88" s="280" t="s">
        <v>14</v>
      </c>
      <c r="F88" s="281">
        <v>2980000</v>
      </c>
      <c r="G88" s="281">
        <v>3564900</v>
      </c>
      <c r="H88" s="171"/>
      <c r="I88" s="88">
        <f t="shared" si="4"/>
        <v>3564900</v>
      </c>
      <c r="J88" s="163">
        <f t="shared" si="7"/>
        <v>1</v>
      </c>
      <c r="K88" s="201">
        <v>11955000</v>
      </c>
      <c r="L88" s="155">
        <f>IF(J88=1,SUM($J$6:J88),0)</f>
        <v>62</v>
      </c>
      <c r="M88" s="155">
        <f>IF(K88=1,SUM($K$6:K88),0)</f>
        <v>0</v>
      </c>
      <c r="N88" s="165">
        <f t="shared" si="9"/>
        <v>62</v>
      </c>
      <c r="O88" s="155">
        <f t="shared" si="10"/>
        <v>0</v>
      </c>
      <c r="P88" s="155">
        <f>IF(O88=1,SUM($O$6:O88),0)</f>
        <v>0</v>
      </c>
    </row>
    <row r="89" spans="1:16" ht="15" customHeight="1">
      <c r="A89" s="15"/>
      <c r="B89" s="174">
        <v>2</v>
      </c>
      <c r="C89" s="109" t="s">
        <v>508</v>
      </c>
      <c r="D89" s="279" t="s">
        <v>44</v>
      </c>
      <c r="E89" s="280" t="s">
        <v>14</v>
      </c>
      <c r="F89" s="281">
        <v>2980000</v>
      </c>
      <c r="G89" s="281">
        <v>3564900</v>
      </c>
      <c r="H89" s="171"/>
      <c r="I89" s="88">
        <f t="shared" si="4"/>
        <v>3564900</v>
      </c>
      <c r="J89" s="163">
        <f t="shared" si="7"/>
        <v>1</v>
      </c>
      <c r="K89" s="201">
        <v>11955000</v>
      </c>
      <c r="L89" s="155">
        <f>IF(J89=1,SUM($J$6:J89),0)</f>
        <v>63</v>
      </c>
      <c r="M89" s="155">
        <f>IF(K89=1,SUM($K$6:K89),0)</f>
        <v>0</v>
      </c>
      <c r="N89" s="165">
        <f t="shared" si="9"/>
        <v>63</v>
      </c>
      <c r="O89" s="155">
        <f t="shared" si="10"/>
        <v>0</v>
      </c>
      <c r="P89" s="155">
        <f>IF(O89=1,SUM($O$6:O89),0)</f>
        <v>0</v>
      </c>
    </row>
    <row r="90" spans="1:16" ht="15" customHeight="1">
      <c r="A90" s="15"/>
      <c r="B90" s="174">
        <v>3</v>
      </c>
      <c r="C90" s="109" t="s">
        <v>509</v>
      </c>
      <c r="D90" s="279" t="s">
        <v>44</v>
      </c>
      <c r="E90" s="280" t="s">
        <v>14</v>
      </c>
      <c r="F90" s="281">
        <v>2980000</v>
      </c>
      <c r="G90" s="281">
        <v>3564900</v>
      </c>
      <c r="H90" s="171"/>
      <c r="I90" s="88">
        <f t="shared" si="4"/>
        <v>3564900</v>
      </c>
      <c r="J90" s="163">
        <f t="shared" si="7"/>
        <v>1</v>
      </c>
      <c r="K90" s="201">
        <v>12470000</v>
      </c>
      <c r="L90" s="155">
        <f>IF(J90=1,SUM($J$6:J90),0)</f>
        <v>64</v>
      </c>
      <c r="M90" s="155">
        <f>IF(K90=1,SUM($K$6:K90),0)</f>
        <v>0</v>
      </c>
      <c r="N90" s="165">
        <f t="shared" si="9"/>
        <v>64</v>
      </c>
      <c r="O90" s="155">
        <f t="shared" si="10"/>
        <v>0</v>
      </c>
      <c r="P90" s="155">
        <f>IF(O90=1,SUM($O$6:O90),0)</f>
        <v>0</v>
      </c>
    </row>
    <row r="91" spans="1:16" ht="15" customHeight="1">
      <c r="A91" s="15"/>
      <c r="B91" s="174">
        <v>4</v>
      </c>
      <c r="C91" s="109" t="s">
        <v>510</v>
      </c>
      <c r="D91" s="279" t="s">
        <v>44</v>
      </c>
      <c r="E91" s="280" t="s">
        <v>14</v>
      </c>
      <c r="F91" s="281">
        <v>2980000</v>
      </c>
      <c r="G91" s="281">
        <v>3564900</v>
      </c>
      <c r="H91" s="171"/>
      <c r="I91" s="88">
        <f t="shared" si="4"/>
        <v>3564900</v>
      </c>
      <c r="J91" s="163">
        <f t="shared" si="7"/>
        <v>1</v>
      </c>
      <c r="K91" s="201">
        <v>12470000</v>
      </c>
      <c r="L91" s="155">
        <f>IF(J91=1,SUM($J$6:J91),0)</f>
        <v>65</v>
      </c>
      <c r="M91" s="155">
        <f>IF(K91=1,SUM($K$6:K91),0)</f>
        <v>0</v>
      </c>
      <c r="N91" s="165">
        <f t="shared" si="9"/>
        <v>65</v>
      </c>
      <c r="O91" s="155">
        <f t="shared" si="10"/>
        <v>0</v>
      </c>
      <c r="P91" s="155">
        <f>IF(O91=1,SUM($O$6:O91),0)</f>
        <v>0</v>
      </c>
    </row>
    <row r="92" spans="1:16" ht="15" customHeight="1">
      <c r="A92" s="15"/>
      <c r="B92" s="174">
        <v>5</v>
      </c>
      <c r="C92" s="109" t="s">
        <v>511</v>
      </c>
      <c r="D92" s="279" t="s">
        <v>44</v>
      </c>
      <c r="E92" s="280" t="s">
        <v>14</v>
      </c>
      <c r="F92" s="281">
        <v>2980000</v>
      </c>
      <c r="G92" s="281">
        <v>3564900</v>
      </c>
      <c r="H92" s="171"/>
      <c r="I92" s="88">
        <f t="shared" si="4"/>
        <v>3564900</v>
      </c>
      <c r="J92" s="163">
        <f t="shared" si="7"/>
        <v>1</v>
      </c>
      <c r="K92" s="201">
        <v>13150000</v>
      </c>
      <c r="L92" s="155">
        <f>IF(J92=1,SUM($J$6:J92),0)</f>
        <v>66</v>
      </c>
      <c r="M92" s="155">
        <f>IF(K92=1,SUM($K$6:K92),0)</f>
        <v>0</v>
      </c>
      <c r="N92" s="165">
        <f t="shared" si="9"/>
        <v>66</v>
      </c>
      <c r="O92" s="155">
        <f t="shared" si="10"/>
        <v>0</v>
      </c>
      <c r="P92" s="155">
        <f>IF(O92=1,SUM($O$6:O92),0)</f>
        <v>0</v>
      </c>
    </row>
    <row r="93" spans="1:16" ht="15" customHeight="1">
      <c r="A93" s="15"/>
      <c r="B93" s="174">
        <v>6</v>
      </c>
      <c r="C93" s="109" t="s">
        <v>512</v>
      </c>
      <c r="D93" s="279" t="s">
        <v>44</v>
      </c>
      <c r="E93" s="280" t="s">
        <v>14</v>
      </c>
      <c r="F93" s="281">
        <v>2980000</v>
      </c>
      <c r="G93" s="281">
        <v>3564900</v>
      </c>
      <c r="H93" s="171"/>
      <c r="I93" s="88">
        <f t="shared" si="4"/>
        <v>3564900</v>
      </c>
      <c r="J93" s="163">
        <f t="shared" si="7"/>
        <v>1</v>
      </c>
      <c r="K93" s="201">
        <v>13150000</v>
      </c>
      <c r="L93" s="155">
        <f>IF(J93=1,SUM($J$6:J93),0)</f>
        <v>67</v>
      </c>
      <c r="M93" s="155">
        <f>IF(K93=1,SUM($K$6:K93),0)</f>
        <v>0</v>
      </c>
      <c r="N93" s="165">
        <f t="shared" si="9"/>
        <v>67</v>
      </c>
      <c r="O93" s="155">
        <f t="shared" si="10"/>
        <v>0</v>
      </c>
      <c r="P93" s="155">
        <f>IF(O93=1,SUM($O$6:O93),0)</f>
        <v>0</v>
      </c>
    </row>
    <row r="94" spans="1:16" ht="15" customHeight="1">
      <c r="A94" s="15"/>
      <c r="B94" s="174">
        <v>7</v>
      </c>
      <c r="C94" s="109" t="s">
        <v>513</v>
      </c>
      <c r="D94" s="279" t="s">
        <v>44</v>
      </c>
      <c r="E94" s="280" t="s">
        <v>14</v>
      </c>
      <c r="F94" s="281">
        <v>2980000</v>
      </c>
      <c r="G94" s="281">
        <v>3564900</v>
      </c>
      <c r="H94" s="171"/>
      <c r="I94" s="88">
        <f t="shared" si="4"/>
        <v>3564900</v>
      </c>
      <c r="J94" s="163">
        <f t="shared" si="7"/>
        <v>1</v>
      </c>
      <c r="K94" s="201">
        <v>13150000</v>
      </c>
      <c r="L94" s="155">
        <f>IF(J94=1,SUM($J$6:J94),0)</f>
        <v>68</v>
      </c>
      <c r="M94" s="155">
        <f>IF(K94=1,SUM($K$6:K94),0)</f>
        <v>0</v>
      </c>
      <c r="N94" s="165">
        <f t="shared" si="9"/>
        <v>68</v>
      </c>
      <c r="O94" s="155">
        <f t="shared" si="10"/>
        <v>0</v>
      </c>
      <c r="P94" s="155">
        <f>IF(O94=1,SUM($O$6:O94),0)</f>
        <v>0</v>
      </c>
    </row>
    <row r="95" spans="1:16" ht="15" customHeight="1">
      <c r="A95" s="15"/>
      <c r="B95" s="174">
        <v>8</v>
      </c>
      <c r="C95" s="109" t="s">
        <v>514</v>
      </c>
      <c r="D95" s="279" t="s">
        <v>44</v>
      </c>
      <c r="E95" s="280" t="s">
        <v>14</v>
      </c>
      <c r="F95" s="281">
        <v>2980000</v>
      </c>
      <c r="G95" s="281">
        <v>3564900</v>
      </c>
      <c r="H95" s="171"/>
      <c r="I95" s="88">
        <f t="shared" si="4"/>
        <v>3564900</v>
      </c>
      <c r="J95" s="163">
        <f t="shared" si="7"/>
        <v>1</v>
      </c>
      <c r="K95" s="201">
        <v>13825000</v>
      </c>
      <c r="L95" s="155">
        <f>IF(J95=1,SUM($J$6:J95),0)</f>
        <v>69</v>
      </c>
      <c r="M95" s="155">
        <f>IF(K95=1,SUM($K$6:K95),0)</f>
        <v>0</v>
      </c>
      <c r="N95" s="165">
        <f t="shared" si="9"/>
        <v>69</v>
      </c>
      <c r="O95" s="155">
        <f t="shared" si="10"/>
        <v>0</v>
      </c>
      <c r="P95" s="155">
        <f>IF(O95=1,SUM($O$6:O95),0)</f>
        <v>0</v>
      </c>
    </row>
    <row r="96" spans="1:16" ht="15" customHeight="1">
      <c r="A96" s="15"/>
      <c r="B96" s="174">
        <v>9</v>
      </c>
      <c r="C96" s="109" t="s">
        <v>515</v>
      </c>
      <c r="D96" s="279" t="s">
        <v>44</v>
      </c>
      <c r="E96" s="280" t="s">
        <v>14</v>
      </c>
      <c r="F96" s="281">
        <v>12249100</v>
      </c>
      <c r="G96" s="281">
        <v>13644300</v>
      </c>
      <c r="H96" s="171"/>
      <c r="I96" s="88">
        <f t="shared" si="4"/>
        <v>13644300</v>
      </c>
      <c r="J96" s="163">
        <f t="shared" si="7"/>
        <v>1</v>
      </c>
      <c r="K96" s="201">
        <v>3050000</v>
      </c>
      <c r="L96" s="155">
        <f>IF(J96=1,SUM($J$6:J96),0)</f>
        <v>70</v>
      </c>
      <c r="M96" s="155">
        <f>IF(K96=1,SUM($K$6:K96),0)</f>
        <v>0</v>
      </c>
      <c r="N96" s="165">
        <f t="shared" si="9"/>
        <v>70</v>
      </c>
      <c r="O96" s="155">
        <f t="shared" si="10"/>
        <v>0</v>
      </c>
      <c r="P96" s="155">
        <f>IF(O96=1,SUM($O$6:O96),0)</f>
        <v>0</v>
      </c>
    </row>
    <row r="97" spans="1:16" ht="15" customHeight="1">
      <c r="A97" s="15"/>
      <c r="B97" s="174">
        <v>10</v>
      </c>
      <c r="C97" s="109" t="s">
        <v>516</v>
      </c>
      <c r="D97" s="279" t="s">
        <v>44</v>
      </c>
      <c r="E97" s="280" t="s">
        <v>14</v>
      </c>
      <c r="F97" s="281">
        <v>12249100</v>
      </c>
      <c r="G97" s="281">
        <v>13644300</v>
      </c>
      <c r="H97" s="171"/>
      <c r="I97" s="88">
        <f t="shared" si="4"/>
        <v>13644300</v>
      </c>
      <c r="J97" s="163">
        <f t="shared" si="7"/>
        <v>1</v>
      </c>
      <c r="K97" s="201">
        <v>61350.369301283834</v>
      </c>
      <c r="L97" s="155">
        <f>IF(J97=1,SUM($J$6:J97),0)</f>
        <v>71</v>
      </c>
      <c r="M97" s="155">
        <f>IF(K97=1,SUM($K$6:K97),0)</f>
        <v>0</v>
      </c>
      <c r="N97" s="165">
        <f t="shared" si="9"/>
        <v>71</v>
      </c>
      <c r="O97" s="155">
        <f t="shared" si="10"/>
        <v>0</v>
      </c>
      <c r="P97" s="155">
        <f>IF(O97=1,SUM($O$6:O97),0)</f>
        <v>0</v>
      </c>
    </row>
    <row r="98" spans="1:16" ht="15" customHeight="1">
      <c r="A98" s="15"/>
      <c r="B98" s="174">
        <v>11</v>
      </c>
      <c r="C98" s="109" t="s">
        <v>517</v>
      </c>
      <c r="D98" s="279" t="s">
        <v>44</v>
      </c>
      <c r="E98" s="280" t="s">
        <v>14</v>
      </c>
      <c r="F98" s="281">
        <v>12764100</v>
      </c>
      <c r="G98" s="281">
        <v>14217900</v>
      </c>
      <c r="H98" s="171"/>
      <c r="I98" s="88">
        <f t="shared" si="4"/>
        <v>14217900</v>
      </c>
      <c r="J98" s="163">
        <f t="shared" si="7"/>
        <v>1</v>
      </c>
      <c r="K98" s="201">
        <v>297606.44984038931</v>
      </c>
      <c r="L98" s="155">
        <f>IF(J98=1,SUM($J$6:J98),0)</f>
        <v>72</v>
      </c>
      <c r="M98" s="155">
        <f>IF(K98=1,SUM($K$6:K98),0)</f>
        <v>0</v>
      </c>
      <c r="N98" s="165">
        <f t="shared" si="9"/>
        <v>72</v>
      </c>
      <c r="O98" s="155">
        <f t="shared" si="10"/>
        <v>0</v>
      </c>
      <c r="P98" s="155">
        <f>IF(O98=1,SUM($O$6:O98),0)</f>
        <v>0</v>
      </c>
    </row>
    <row r="99" spans="1:16" ht="15" customHeight="1">
      <c r="A99" s="15"/>
      <c r="B99" s="174">
        <v>12</v>
      </c>
      <c r="C99" s="109" t="s">
        <v>518</v>
      </c>
      <c r="D99" s="279" t="s">
        <v>44</v>
      </c>
      <c r="E99" s="280" t="s">
        <v>14</v>
      </c>
      <c r="F99" s="281">
        <v>12764100</v>
      </c>
      <c r="G99" s="281">
        <v>14217900</v>
      </c>
      <c r="H99" s="171"/>
      <c r="I99" s="88">
        <f t="shared" si="4"/>
        <v>14217900</v>
      </c>
      <c r="J99" s="163">
        <f t="shared" si="7"/>
        <v>1</v>
      </c>
      <c r="K99" s="201">
        <v>63410.286500000002</v>
      </c>
      <c r="L99" s="155">
        <f>IF(J99=1,SUM($J$6:J99),0)</f>
        <v>73</v>
      </c>
      <c r="M99" s="155">
        <f>IF(K99=1,SUM($K$6:K99),0)</f>
        <v>0</v>
      </c>
      <c r="N99" s="165">
        <f t="shared" si="9"/>
        <v>73</v>
      </c>
      <c r="O99" s="155">
        <f t="shared" si="10"/>
        <v>0</v>
      </c>
      <c r="P99" s="155">
        <f>IF(O99=1,SUM($O$6:O99),0)</f>
        <v>0</v>
      </c>
    </row>
    <row r="100" spans="1:16" ht="15" customHeight="1">
      <c r="A100" s="15"/>
      <c r="B100" s="174">
        <v>13</v>
      </c>
      <c r="C100" s="109" t="s">
        <v>519</v>
      </c>
      <c r="D100" s="279" t="s">
        <v>44</v>
      </c>
      <c r="E100" s="280" t="s">
        <v>14</v>
      </c>
      <c r="F100" s="281">
        <v>13444100</v>
      </c>
      <c r="G100" s="281">
        <v>14975400</v>
      </c>
      <c r="H100" s="171"/>
      <c r="I100" s="88">
        <f t="shared" si="4"/>
        <v>14975400</v>
      </c>
      <c r="J100" s="163">
        <f t="shared" si="7"/>
        <v>1</v>
      </c>
      <c r="K100" s="201">
        <v>259574.27222222224</v>
      </c>
      <c r="L100" s="155">
        <f>IF(J100=1,SUM($J$6:J100),0)</f>
        <v>74</v>
      </c>
      <c r="M100" s="155">
        <f>IF(K100=1,SUM($K$6:K100),0)</f>
        <v>0</v>
      </c>
      <c r="N100" s="165">
        <f t="shared" si="9"/>
        <v>74</v>
      </c>
      <c r="O100" s="155">
        <f t="shared" si="10"/>
        <v>0</v>
      </c>
      <c r="P100" s="155">
        <f>IF(O100=1,SUM($O$6:O100),0)</f>
        <v>0</v>
      </c>
    </row>
    <row r="101" spans="1:16" ht="15" customHeight="1">
      <c r="A101" s="15"/>
      <c r="B101" s="174">
        <v>14</v>
      </c>
      <c r="C101" s="109" t="s">
        <v>520</v>
      </c>
      <c r="D101" s="279" t="s">
        <v>44</v>
      </c>
      <c r="E101" s="280" t="s">
        <v>14</v>
      </c>
      <c r="F101" s="281">
        <v>13444100</v>
      </c>
      <c r="G101" s="281">
        <v>14975400</v>
      </c>
      <c r="H101" s="171"/>
      <c r="I101" s="88">
        <f t="shared" ref="I101:I165" si="11">IF($I$5=$G$4,G101,(IF($I$5=$F$4,F101,0)))</f>
        <v>14975400</v>
      </c>
      <c r="J101" s="163">
        <f t="shared" si="7"/>
        <v>1</v>
      </c>
      <c r="K101" s="201">
        <v>5918293.4066666672</v>
      </c>
      <c r="L101" s="155">
        <f>IF(J101=1,SUM($J$6:J101),0)</f>
        <v>75</v>
      </c>
      <c r="M101" s="155">
        <f>IF(K101=1,SUM($K$6:K101),0)</f>
        <v>0</v>
      </c>
      <c r="N101" s="165">
        <f t="shared" si="9"/>
        <v>75</v>
      </c>
      <c r="O101" s="155">
        <f t="shared" si="10"/>
        <v>0</v>
      </c>
      <c r="P101" s="155">
        <f>IF(O101=1,SUM($O$6:O101),0)</f>
        <v>0</v>
      </c>
    </row>
    <row r="102" spans="1:16" ht="15" customHeight="1">
      <c r="A102" s="15"/>
      <c r="B102" s="174">
        <v>15</v>
      </c>
      <c r="C102" s="109" t="s">
        <v>521</v>
      </c>
      <c r="D102" s="279" t="s">
        <v>44</v>
      </c>
      <c r="E102" s="280" t="s">
        <v>14</v>
      </c>
      <c r="F102" s="281">
        <v>13444100</v>
      </c>
      <c r="G102" s="281">
        <v>14975400</v>
      </c>
      <c r="H102" s="171"/>
      <c r="I102" s="88">
        <f t="shared" si="11"/>
        <v>14975400</v>
      </c>
      <c r="J102" s="163">
        <f t="shared" si="7"/>
        <v>1</v>
      </c>
      <c r="K102" s="201">
        <v>7304865.0047999993</v>
      </c>
      <c r="L102" s="155">
        <f>IF(J102=1,SUM($J$6:J102),0)</f>
        <v>76</v>
      </c>
      <c r="M102" s="155">
        <f>IF(K102=1,SUM($K$6:K102),0)</f>
        <v>0</v>
      </c>
      <c r="N102" s="165">
        <f t="shared" si="9"/>
        <v>76</v>
      </c>
      <c r="O102" s="155">
        <f t="shared" si="10"/>
        <v>0</v>
      </c>
      <c r="P102" s="155">
        <f>IF(O102=1,SUM($O$6:O102),0)</f>
        <v>0</v>
      </c>
    </row>
    <row r="103" spans="1:16" ht="15" customHeight="1">
      <c r="A103" s="15"/>
      <c r="B103" s="174">
        <v>16</v>
      </c>
      <c r="C103" s="109" t="s">
        <v>522</v>
      </c>
      <c r="D103" s="279" t="s">
        <v>44</v>
      </c>
      <c r="E103" s="280" t="s">
        <v>14</v>
      </c>
      <c r="F103" s="281">
        <v>14119100</v>
      </c>
      <c r="G103" s="281">
        <v>15727300</v>
      </c>
      <c r="H103" s="171"/>
      <c r="I103" s="88">
        <f t="shared" si="11"/>
        <v>15727300</v>
      </c>
      <c r="J103" s="163">
        <f t="shared" si="7"/>
        <v>1</v>
      </c>
      <c r="K103" s="201">
        <v>7575415.5605333354</v>
      </c>
      <c r="L103" s="155">
        <f>IF(J103=1,SUM($J$6:J103),0)</f>
        <v>77</v>
      </c>
      <c r="M103" s="155">
        <f>IF(K103=1,SUM($K$6:K103),0)</f>
        <v>0</v>
      </c>
      <c r="N103" s="165">
        <f t="shared" si="9"/>
        <v>77</v>
      </c>
      <c r="O103" s="155">
        <f t="shared" si="10"/>
        <v>0</v>
      </c>
      <c r="P103" s="155">
        <f>IF(O103=1,SUM($O$6:O103),0)</f>
        <v>0</v>
      </c>
    </row>
    <row r="104" spans="1:16" ht="15" customHeight="1">
      <c r="A104" s="15"/>
      <c r="B104" s="174">
        <v>17</v>
      </c>
      <c r="C104" s="109" t="s">
        <v>523</v>
      </c>
      <c r="D104" s="279" t="s">
        <v>44</v>
      </c>
      <c r="E104" s="280" t="s">
        <v>14</v>
      </c>
      <c r="F104" s="281">
        <v>3050000</v>
      </c>
      <c r="G104" s="281">
        <v>3050000</v>
      </c>
      <c r="H104" s="171"/>
      <c r="I104" s="88">
        <f t="shared" si="11"/>
        <v>3050000</v>
      </c>
      <c r="J104" s="163">
        <f t="shared" si="7"/>
        <v>1</v>
      </c>
      <c r="K104" s="201">
        <v>7034314.449066666</v>
      </c>
      <c r="L104" s="155">
        <f>IF(J104=1,SUM($J$6:J104),0)</f>
        <v>78</v>
      </c>
      <c r="M104" s="155">
        <f>IF(K104=1,SUM($K$6:K104),0)</f>
        <v>0</v>
      </c>
      <c r="N104" s="165">
        <f t="shared" si="9"/>
        <v>78</v>
      </c>
      <c r="O104" s="155">
        <f t="shared" si="10"/>
        <v>0</v>
      </c>
      <c r="P104" s="155">
        <f>IF(O104=1,SUM($O$6:O104),0)</f>
        <v>0</v>
      </c>
    </row>
    <row r="105" spans="1:16" ht="15" customHeight="1">
      <c r="A105" s="15"/>
      <c r="B105" s="174">
        <v>18</v>
      </c>
      <c r="C105" s="109" t="s">
        <v>143</v>
      </c>
      <c r="D105" s="279" t="s">
        <v>45</v>
      </c>
      <c r="E105" s="280" t="s">
        <v>24</v>
      </c>
      <c r="F105" s="281">
        <v>61350.369301283834</v>
      </c>
      <c r="G105" s="281">
        <v>61350.369301283834</v>
      </c>
      <c r="H105" s="171"/>
      <c r="I105" s="88">
        <f t="shared" si="11"/>
        <v>61350.369301283834</v>
      </c>
      <c r="J105" s="163">
        <f t="shared" si="7"/>
        <v>0</v>
      </c>
      <c r="K105" s="201">
        <v>10475860</v>
      </c>
      <c r="L105" s="155">
        <f>IF(J105=1,SUM($J$6:J105),0)</f>
        <v>0</v>
      </c>
      <c r="M105" s="155">
        <f>IF(K105=1,SUM($K$6:K105),0)</f>
        <v>0</v>
      </c>
      <c r="N105" s="165">
        <f t="shared" si="9"/>
        <v>0</v>
      </c>
      <c r="O105" s="155">
        <f t="shared" si="10"/>
        <v>0</v>
      </c>
      <c r="P105" s="155">
        <f>IF(O105=1,SUM($O$6:O105),0)</f>
        <v>0</v>
      </c>
    </row>
    <row r="106" spans="1:16" ht="15" customHeight="1">
      <c r="A106" s="17"/>
      <c r="B106" s="174">
        <v>19</v>
      </c>
      <c r="C106" s="109" t="s">
        <v>144</v>
      </c>
      <c r="D106" s="279" t="s">
        <v>45</v>
      </c>
      <c r="E106" s="280" t="s">
        <v>24</v>
      </c>
      <c r="F106" s="281">
        <v>297606.44984038931</v>
      </c>
      <c r="G106" s="281">
        <v>297606.44984038931</v>
      </c>
      <c r="H106" s="171"/>
      <c r="I106" s="88">
        <f t="shared" si="11"/>
        <v>297606.44984038931</v>
      </c>
      <c r="J106" s="163">
        <f t="shared" si="7"/>
        <v>0</v>
      </c>
      <c r="K106" s="201">
        <v>9152100</v>
      </c>
      <c r="L106" s="155">
        <f>IF(J106=1,SUM($J$6:J106),0)</f>
        <v>0</v>
      </c>
      <c r="M106" s="155">
        <f>IF(K106=1,SUM($K$6:K106),0)</f>
        <v>0</v>
      </c>
      <c r="N106" s="165">
        <f t="shared" si="9"/>
        <v>0</v>
      </c>
      <c r="O106" s="155">
        <f t="shared" si="10"/>
        <v>0</v>
      </c>
      <c r="P106" s="155">
        <f>IF(O106=1,SUM($O$6:O106),0)</f>
        <v>0</v>
      </c>
    </row>
    <row r="107" spans="1:16" ht="15" customHeight="1">
      <c r="A107" s="15"/>
      <c r="B107" s="174">
        <v>20</v>
      </c>
      <c r="C107" s="109" t="s">
        <v>49</v>
      </c>
      <c r="D107" s="279" t="s">
        <v>45</v>
      </c>
      <c r="E107" s="280" t="s">
        <v>8</v>
      </c>
      <c r="F107" s="281">
        <v>63410.286500000002</v>
      </c>
      <c r="G107" s="281">
        <v>63410.286500000002</v>
      </c>
      <c r="H107" s="171"/>
      <c r="I107" s="88">
        <f>IF($I$5=$G$4,G107,(IF($I$5=$F$4,F107,0)))</f>
        <v>63410.286500000002</v>
      </c>
      <c r="J107" s="163">
        <f>IF(D107="MDU-KD",1,0)</f>
        <v>0</v>
      </c>
      <c r="K107" s="201">
        <v>11193980</v>
      </c>
      <c r="L107" s="155">
        <f>IF(J107=1,SUM($J$6:J107),0)</f>
        <v>0</v>
      </c>
      <c r="M107" s="155">
        <f>IF(K107=1,SUM($K$6:K107),0)</f>
        <v>0</v>
      </c>
      <c r="N107" s="165">
        <f>IF(L107=0,M107,L107)</f>
        <v>0</v>
      </c>
      <c r="O107" s="155">
        <f>IF(E107=0,0,IF(LEFT(C107,11)="Tiang Beton",1,0))</f>
        <v>0</v>
      </c>
      <c r="P107" s="155">
        <f>IF(O107=1,SUM($O$6:O107),0)</f>
        <v>0</v>
      </c>
    </row>
    <row r="108" spans="1:16" ht="15" customHeight="1">
      <c r="A108" s="15"/>
      <c r="B108" s="174">
        <v>21</v>
      </c>
      <c r="C108" s="109" t="s">
        <v>50</v>
      </c>
      <c r="D108" s="279" t="s">
        <v>45</v>
      </c>
      <c r="E108" s="280" t="s">
        <v>8</v>
      </c>
      <c r="F108" s="281">
        <v>259574.27222222224</v>
      </c>
      <c r="G108" s="281">
        <v>259574.27222222224</v>
      </c>
      <c r="H108" s="171"/>
      <c r="I108" s="88">
        <f t="shared" si="11"/>
        <v>259574.27222222224</v>
      </c>
      <c r="J108" s="163">
        <f t="shared" si="7"/>
        <v>0</v>
      </c>
      <c r="K108" s="201">
        <v>12875140</v>
      </c>
      <c r="L108" s="155">
        <f>IF(J108=1,SUM($J$6:J108),0)</f>
        <v>0</v>
      </c>
      <c r="M108" s="155">
        <f>IF(K108=1,SUM($K$6:K108),0)</f>
        <v>0</v>
      </c>
      <c r="N108" s="165">
        <f t="shared" si="9"/>
        <v>0</v>
      </c>
      <c r="O108" s="155">
        <f t="shared" si="10"/>
        <v>0</v>
      </c>
      <c r="P108" s="155">
        <f>IF(O108=1,SUM($O$6:O108),0)</f>
        <v>0</v>
      </c>
    </row>
    <row r="109" spans="1:16" ht="15" customHeight="1">
      <c r="A109" s="15"/>
      <c r="B109" s="174">
        <v>22</v>
      </c>
      <c r="C109" s="109" t="s">
        <v>51</v>
      </c>
      <c r="D109" s="279" t="s">
        <v>45</v>
      </c>
      <c r="E109" s="280" t="s">
        <v>8</v>
      </c>
      <c r="F109" s="281">
        <v>5918293.4066666672</v>
      </c>
      <c r="G109" s="281">
        <v>5918293.4066666672</v>
      </c>
      <c r="H109" s="171"/>
      <c r="I109" s="88">
        <f t="shared" si="11"/>
        <v>5918293.4066666672</v>
      </c>
      <c r="J109" s="163">
        <f t="shared" si="7"/>
        <v>0</v>
      </c>
      <c r="K109" s="155">
        <f t="shared" si="8"/>
        <v>1</v>
      </c>
      <c r="L109" s="155">
        <f>IF(J109=1,SUM($J$6:J109),0)</f>
        <v>0</v>
      </c>
      <c r="M109" s="155">
        <f>IF(K109=1,SUM($K$6:K109),0)</f>
        <v>201227063.79893059</v>
      </c>
      <c r="N109" s="165">
        <f t="shared" si="9"/>
        <v>201227063.79893059</v>
      </c>
      <c r="O109" s="155">
        <f t="shared" si="10"/>
        <v>0</v>
      </c>
      <c r="P109" s="155">
        <f>IF(O109=1,SUM($O$6:O109),0)</f>
        <v>0</v>
      </c>
    </row>
    <row r="110" spans="1:16" ht="15" customHeight="1">
      <c r="A110" s="15"/>
      <c r="B110" s="174">
        <v>23</v>
      </c>
      <c r="C110" s="109" t="s">
        <v>52</v>
      </c>
      <c r="D110" s="279" t="s">
        <v>45</v>
      </c>
      <c r="E110" s="280" t="s">
        <v>8</v>
      </c>
      <c r="F110" s="281">
        <v>7304865.0047999993</v>
      </c>
      <c r="G110" s="281">
        <v>7304865.0047999993</v>
      </c>
      <c r="H110" s="171"/>
      <c r="I110" s="88">
        <f t="shared" si="11"/>
        <v>7304865.0047999993</v>
      </c>
      <c r="J110" s="163">
        <f t="shared" si="7"/>
        <v>0</v>
      </c>
      <c r="K110" s="155">
        <f t="shared" si="8"/>
        <v>1</v>
      </c>
      <c r="L110" s="155">
        <f>IF(J110=1,SUM($J$6:J110),0)</f>
        <v>0</v>
      </c>
      <c r="M110" s="155">
        <f>IF(K110=1,SUM($K$6:K110),0)</f>
        <v>201227064.79893059</v>
      </c>
      <c r="N110" s="165">
        <f t="shared" si="9"/>
        <v>201227064.79893059</v>
      </c>
      <c r="O110" s="155">
        <f t="shared" si="10"/>
        <v>0</v>
      </c>
      <c r="P110" s="155">
        <f>IF(O110=1,SUM($O$6:O110),0)</f>
        <v>0</v>
      </c>
    </row>
    <row r="111" spans="1:16" ht="15" customHeight="1">
      <c r="A111" s="15"/>
      <c r="B111" s="174">
        <v>24</v>
      </c>
      <c r="C111" s="109" t="s">
        <v>39</v>
      </c>
      <c r="D111" s="279" t="s">
        <v>45</v>
      </c>
      <c r="E111" s="280" t="s">
        <v>8</v>
      </c>
      <c r="F111" s="281">
        <v>7575415.5605333354</v>
      </c>
      <c r="G111" s="281">
        <v>7575415.5605333354</v>
      </c>
      <c r="H111" s="171"/>
      <c r="I111" s="88">
        <f t="shared" si="11"/>
        <v>7575415.5605333354</v>
      </c>
      <c r="J111" s="163">
        <f t="shared" si="7"/>
        <v>0</v>
      </c>
      <c r="K111" s="155">
        <f t="shared" si="8"/>
        <v>1</v>
      </c>
      <c r="L111" s="155">
        <f>IF(J111=1,SUM($J$6:J111),0)</f>
        <v>0</v>
      </c>
      <c r="M111" s="155">
        <f>IF(K111=1,SUM($K$6:K111),0)</f>
        <v>201227065.79893059</v>
      </c>
      <c r="N111" s="165">
        <f t="shared" si="9"/>
        <v>201227065.79893059</v>
      </c>
      <c r="O111" s="155">
        <f t="shared" si="10"/>
        <v>0</v>
      </c>
      <c r="P111" s="155">
        <f>IF(O111=1,SUM($O$6:O111),0)</f>
        <v>0</v>
      </c>
    </row>
    <row r="112" spans="1:16" ht="15" customHeight="1">
      <c r="A112" s="15"/>
      <c r="B112" s="174">
        <v>25</v>
      </c>
      <c r="C112" s="109" t="s">
        <v>53</v>
      </c>
      <c r="D112" s="279" t="s">
        <v>45</v>
      </c>
      <c r="E112" s="280" t="s">
        <v>8</v>
      </c>
      <c r="F112" s="281">
        <v>7034314.449066666</v>
      </c>
      <c r="G112" s="281">
        <v>7034314.449066666</v>
      </c>
      <c r="H112" s="171"/>
      <c r="I112" s="88">
        <f t="shared" si="11"/>
        <v>7034314.449066666</v>
      </c>
      <c r="J112" s="163">
        <f t="shared" si="7"/>
        <v>0</v>
      </c>
      <c r="K112" s="155">
        <f t="shared" si="8"/>
        <v>1</v>
      </c>
      <c r="L112" s="155">
        <f>IF(J112=1,SUM($J$6:J112),0)</f>
        <v>0</v>
      </c>
      <c r="M112" s="155">
        <f>IF(K112=1,SUM($K$6:K112),0)</f>
        <v>201227066.79893059</v>
      </c>
      <c r="N112" s="165">
        <f t="shared" si="9"/>
        <v>201227066.79893059</v>
      </c>
      <c r="O112" s="155">
        <f t="shared" si="10"/>
        <v>0</v>
      </c>
      <c r="P112" s="155">
        <f>IF(O112=1,SUM($O$6:O112),0)</f>
        <v>0</v>
      </c>
    </row>
    <row r="113" spans="1:16" ht="15" customHeight="1">
      <c r="A113" s="15"/>
      <c r="B113" s="194"/>
      <c r="C113" s="109"/>
      <c r="D113" s="279" t="s">
        <v>48</v>
      </c>
      <c r="E113" s="280"/>
      <c r="F113" s="281"/>
      <c r="G113" s="281"/>
      <c r="H113" s="171"/>
      <c r="I113" s="88">
        <f t="shared" si="11"/>
        <v>0</v>
      </c>
      <c r="J113" s="163">
        <f t="shared" si="7"/>
        <v>0</v>
      </c>
      <c r="K113" s="155">
        <f t="shared" si="8"/>
        <v>0</v>
      </c>
      <c r="L113" s="155">
        <f>IF(J113=1,SUM($J$6:J113),0)</f>
        <v>0</v>
      </c>
      <c r="M113" s="155">
        <f>IF(K113=1,SUM($K$6:K113),0)</f>
        <v>0</v>
      </c>
      <c r="N113" s="165">
        <f t="shared" si="9"/>
        <v>0</v>
      </c>
      <c r="O113" s="155">
        <f t="shared" si="10"/>
        <v>0</v>
      </c>
      <c r="P113" s="155">
        <f>IF(O113=1,SUM($O$6:O113),0)</f>
        <v>0</v>
      </c>
    </row>
    <row r="114" spans="1:16" ht="15" customHeight="1">
      <c r="A114" s="15"/>
      <c r="B114" s="194" t="s">
        <v>524</v>
      </c>
      <c r="C114" s="109" t="s">
        <v>1194</v>
      </c>
      <c r="D114" s="279" t="s">
        <v>48</v>
      </c>
      <c r="E114" s="280"/>
      <c r="F114" s="281"/>
      <c r="G114" s="281"/>
      <c r="H114" s="171"/>
      <c r="I114" s="88">
        <f t="shared" si="11"/>
        <v>0</v>
      </c>
      <c r="J114" s="163">
        <f t="shared" si="7"/>
        <v>0</v>
      </c>
      <c r="K114" s="155">
        <f t="shared" si="8"/>
        <v>0</v>
      </c>
      <c r="L114" s="155">
        <f>IF(J114=1,SUM($J$6:J114),0)</f>
        <v>0</v>
      </c>
      <c r="M114" s="155">
        <f>IF(K114=1,SUM($K$6:K114),0)</f>
        <v>0</v>
      </c>
      <c r="N114" s="165">
        <f t="shared" si="9"/>
        <v>0</v>
      </c>
      <c r="O114" s="155">
        <f t="shared" si="10"/>
        <v>0</v>
      </c>
      <c r="P114" s="155">
        <f>IF(O114=1,SUM($O$6:O114),0)</f>
        <v>0</v>
      </c>
    </row>
    <row r="115" spans="1:16" ht="15" customHeight="1">
      <c r="A115" s="17"/>
      <c r="B115" s="194">
        <v>1</v>
      </c>
      <c r="C115" s="109" t="s">
        <v>1195</v>
      </c>
      <c r="D115" s="279" t="s">
        <v>45</v>
      </c>
      <c r="E115" s="280" t="s">
        <v>14</v>
      </c>
      <c r="F115" s="281"/>
      <c r="G115" s="281"/>
      <c r="H115" s="171"/>
      <c r="I115" s="88">
        <f t="shared" si="11"/>
        <v>0</v>
      </c>
      <c r="J115" s="163">
        <f t="shared" si="7"/>
        <v>0</v>
      </c>
      <c r="K115" s="155">
        <f t="shared" si="8"/>
        <v>1</v>
      </c>
      <c r="L115" s="155">
        <f>IF(J115=1,SUM($J$6:J115),0)</f>
        <v>0</v>
      </c>
      <c r="M115" s="155">
        <f>IF(K115=1,SUM($K$6:K115),0)</f>
        <v>201227067.79893059</v>
      </c>
      <c r="N115" s="165">
        <f t="shared" si="9"/>
        <v>201227067.79893059</v>
      </c>
      <c r="O115" s="155">
        <f t="shared" si="10"/>
        <v>0</v>
      </c>
      <c r="P115" s="155">
        <f>IF(O115=1,SUM($O$6:O115),0)</f>
        <v>0</v>
      </c>
    </row>
    <row r="116" spans="1:16" ht="15" customHeight="1">
      <c r="A116" s="15"/>
      <c r="B116" s="194">
        <v>2</v>
      </c>
      <c r="C116" s="109" t="s">
        <v>1013</v>
      </c>
      <c r="D116" s="279" t="s">
        <v>44</v>
      </c>
      <c r="E116" s="280" t="s">
        <v>525</v>
      </c>
      <c r="F116" s="281">
        <v>16002920</v>
      </c>
      <c r="G116" s="281">
        <v>30518900</v>
      </c>
      <c r="H116" s="171"/>
      <c r="I116" s="88">
        <f t="shared" si="11"/>
        <v>30518900</v>
      </c>
      <c r="J116" s="163">
        <f t="shared" si="7"/>
        <v>1</v>
      </c>
      <c r="K116" s="155">
        <f t="shared" si="8"/>
        <v>0</v>
      </c>
      <c r="L116" s="155">
        <f>IF(J116=1,SUM($J$6:J116),0)</f>
        <v>79</v>
      </c>
      <c r="M116" s="155">
        <f>IF(K116=1,SUM($K$6:K116),0)</f>
        <v>0</v>
      </c>
      <c r="N116" s="165">
        <f t="shared" si="9"/>
        <v>79</v>
      </c>
      <c r="O116" s="155">
        <f t="shared" si="10"/>
        <v>0</v>
      </c>
      <c r="P116" s="155">
        <f>IF(O116=1,SUM($O$6:O116),0)</f>
        <v>0</v>
      </c>
    </row>
    <row r="117" spans="1:16" ht="15" customHeight="1">
      <c r="A117" s="15"/>
      <c r="B117" s="194">
        <v>3</v>
      </c>
      <c r="C117" s="196" t="s">
        <v>1014</v>
      </c>
      <c r="D117" s="279" t="s">
        <v>44</v>
      </c>
      <c r="E117" s="280" t="s">
        <v>525</v>
      </c>
      <c r="F117" s="281">
        <v>18311920</v>
      </c>
      <c r="G117" s="281">
        <v>34969900</v>
      </c>
      <c r="H117" s="171"/>
      <c r="I117" s="88">
        <f t="shared" si="11"/>
        <v>34969900</v>
      </c>
      <c r="J117" s="163">
        <f t="shared" si="7"/>
        <v>1</v>
      </c>
      <c r="K117" s="155">
        <f t="shared" si="8"/>
        <v>0</v>
      </c>
      <c r="L117" s="155">
        <f>IF(J117=1,SUM($J$6:J117),0)</f>
        <v>80</v>
      </c>
      <c r="M117" s="155">
        <f>IF(K117=1,SUM($K$6:K117),0)</f>
        <v>0</v>
      </c>
      <c r="N117" s="165">
        <f t="shared" si="9"/>
        <v>80</v>
      </c>
      <c r="O117" s="155">
        <f t="shared" si="10"/>
        <v>0</v>
      </c>
      <c r="P117" s="155">
        <f>IF(O117=1,SUM($O$6:O117),0)</f>
        <v>0</v>
      </c>
    </row>
    <row r="118" spans="1:16" ht="15" customHeight="1">
      <c r="A118" s="15"/>
      <c r="B118" s="194">
        <v>4</v>
      </c>
      <c r="C118" s="109" t="s">
        <v>1015</v>
      </c>
      <c r="D118" s="279" t="s">
        <v>44</v>
      </c>
      <c r="E118" s="280" t="s">
        <v>525</v>
      </c>
      <c r="F118" s="281">
        <v>79514150</v>
      </c>
      <c r="G118" s="281">
        <v>145312800</v>
      </c>
      <c r="H118" s="171"/>
      <c r="I118" s="88">
        <f>IF($I$5=$G$4,G118,(IF($I$5=$F$4,F118,0)))</f>
        <v>145312800</v>
      </c>
      <c r="J118" s="163">
        <f t="shared" si="7"/>
        <v>1</v>
      </c>
      <c r="K118" s="155">
        <f t="shared" si="8"/>
        <v>0</v>
      </c>
      <c r="L118" s="155">
        <f>IF(J118=1,SUM($J$6:J118),0)</f>
        <v>81</v>
      </c>
      <c r="M118" s="155">
        <f>IF(K118=1,SUM($K$6:K118),0)</f>
        <v>0</v>
      </c>
      <c r="N118" s="165">
        <f t="shared" si="9"/>
        <v>81</v>
      </c>
      <c r="O118" s="155">
        <f t="shared" si="10"/>
        <v>0</v>
      </c>
      <c r="P118" s="155">
        <f>IF(O118=1,SUM($O$6:O118),0)</f>
        <v>0</v>
      </c>
    </row>
    <row r="119" spans="1:16" ht="15" customHeight="1">
      <c r="A119" s="15"/>
      <c r="B119" s="194">
        <v>5</v>
      </c>
      <c r="C119" s="109" t="s">
        <v>1016</v>
      </c>
      <c r="D119" s="279" t="s">
        <v>44</v>
      </c>
      <c r="E119" s="280" t="s">
        <v>525</v>
      </c>
      <c r="F119" s="281">
        <v>46492920</v>
      </c>
      <c r="G119" s="281">
        <v>46492920</v>
      </c>
      <c r="H119" s="171"/>
      <c r="I119" s="88">
        <f>IF($I$5=$G$4,G119,(IF($I$5=$F$4,F119,0)))</f>
        <v>46492920</v>
      </c>
      <c r="J119" s="163">
        <f t="shared" si="7"/>
        <v>1</v>
      </c>
      <c r="K119" s="155">
        <f t="shared" si="8"/>
        <v>0</v>
      </c>
      <c r="L119" s="155">
        <f>IF(J119=1,SUM($J$6:J119),0)</f>
        <v>82</v>
      </c>
      <c r="M119" s="155">
        <f>IF(K119=1,SUM($K$6:K119),0)</f>
        <v>0</v>
      </c>
      <c r="N119" s="165">
        <f t="shared" si="9"/>
        <v>82</v>
      </c>
      <c r="O119" s="155">
        <f t="shared" si="10"/>
        <v>0</v>
      </c>
      <c r="P119" s="155">
        <f>IF(O119=1,SUM($O$6:O119),0)</f>
        <v>0</v>
      </c>
    </row>
    <row r="120" spans="1:16" ht="15" customHeight="1">
      <c r="A120" s="15"/>
      <c r="B120" s="194">
        <v>6</v>
      </c>
      <c r="C120" s="109" t="s">
        <v>1017</v>
      </c>
      <c r="D120" s="279" t="s">
        <v>44</v>
      </c>
      <c r="E120" s="280" t="s">
        <v>525</v>
      </c>
      <c r="F120" s="281">
        <v>229416150</v>
      </c>
      <c r="G120" s="281">
        <v>229416150</v>
      </c>
      <c r="H120" s="171"/>
      <c r="I120" s="88">
        <f>IF($I$5=$G$4,G120,(IF($I$5=$F$4,F120,0)))</f>
        <v>229416150</v>
      </c>
      <c r="J120" s="163">
        <f t="shared" si="7"/>
        <v>1</v>
      </c>
      <c r="K120" s="155">
        <f t="shared" si="8"/>
        <v>0</v>
      </c>
      <c r="L120" s="155">
        <f>IF(J120=1,SUM($J$6:J120),0)</f>
        <v>83</v>
      </c>
      <c r="M120" s="155">
        <f>IF(K120=1,SUM($K$6:K120),0)</f>
        <v>0</v>
      </c>
      <c r="N120" s="165">
        <f t="shared" si="9"/>
        <v>83</v>
      </c>
      <c r="O120" s="155">
        <f t="shared" si="10"/>
        <v>0</v>
      </c>
      <c r="P120" s="155">
        <f>IF(O120=1,SUM($O$6:O120),0)</f>
        <v>0</v>
      </c>
    </row>
    <row r="121" spans="1:16" ht="15" customHeight="1">
      <c r="A121" s="15"/>
      <c r="B121" s="194">
        <v>7</v>
      </c>
      <c r="C121" s="109" t="s">
        <v>1193</v>
      </c>
      <c r="D121" s="279" t="s">
        <v>44</v>
      </c>
      <c r="E121" s="280" t="s">
        <v>525</v>
      </c>
      <c r="F121" s="281">
        <v>46425420</v>
      </c>
      <c r="G121" s="281">
        <v>46425420</v>
      </c>
      <c r="H121" s="171"/>
      <c r="I121" s="88">
        <f t="shared" si="11"/>
        <v>46425420</v>
      </c>
      <c r="J121" s="163">
        <f t="shared" si="7"/>
        <v>1</v>
      </c>
      <c r="K121" s="155">
        <f t="shared" si="8"/>
        <v>0</v>
      </c>
      <c r="L121" s="155">
        <f>IF(J121=1,SUM($J$6:J121),0)</f>
        <v>84</v>
      </c>
      <c r="M121" s="155">
        <f>IF(K121=1,SUM($K$6:K121),0)</f>
        <v>0</v>
      </c>
      <c r="N121" s="165">
        <f t="shared" si="9"/>
        <v>84</v>
      </c>
      <c r="O121" s="155">
        <f t="shared" si="10"/>
        <v>0</v>
      </c>
      <c r="P121" s="155">
        <f>IF(O121=1,SUM($O$6:O121),0)</f>
        <v>0</v>
      </c>
    </row>
    <row r="122" spans="1:16" ht="15" customHeight="1">
      <c r="A122" s="17"/>
      <c r="B122" s="194"/>
      <c r="C122" s="195" t="s">
        <v>1397</v>
      </c>
      <c r="D122" s="279" t="s">
        <v>48</v>
      </c>
      <c r="E122" s="280"/>
      <c r="F122" s="281"/>
      <c r="G122" s="281"/>
      <c r="H122" s="171"/>
      <c r="I122" s="88">
        <f t="shared" si="11"/>
        <v>0</v>
      </c>
      <c r="J122" s="163">
        <f t="shared" si="7"/>
        <v>0</v>
      </c>
      <c r="K122" s="155">
        <f t="shared" si="8"/>
        <v>0</v>
      </c>
      <c r="L122" s="155">
        <f>IF(J122=1,SUM($J$6:J122),0)</f>
        <v>0</v>
      </c>
      <c r="M122" s="155">
        <f>IF(K122=1,SUM($K$6:K122),0)</f>
        <v>0</v>
      </c>
      <c r="N122" s="165">
        <f t="shared" si="9"/>
        <v>0</v>
      </c>
      <c r="O122" s="155">
        <f t="shared" si="10"/>
        <v>0</v>
      </c>
      <c r="P122" s="155">
        <f>IF(O122=1,SUM($O$6:O122),0)</f>
        <v>0</v>
      </c>
    </row>
    <row r="123" spans="1:16" ht="15" customHeight="1">
      <c r="A123" s="15"/>
      <c r="B123" s="194">
        <v>8</v>
      </c>
      <c r="C123" s="196" t="s">
        <v>1398</v>
      </c>
      <c r="D123" s="279" t="s">
        <v>44</v>
      </c>
      <c r="E123" s="280" t="s">
        <v>525</v>
      </c>
      <c r="F123" s="281">
        <v>241300000</v>
      </c>
      <c r="G123" s="281">
        <v>286907300</v>
      </c>
      <c r="H123" s="172"/>
      <c r="I123" s="88">
        <f t="shared" si="11"/>
        <v>286907300</v>
      </c>
      <c r="J123" s="163">
        <f t="shared" si="7"/>
        <v>1</v>
      </c>
      <c r="K123" s="155">
        <f t="shared" si="8"/>
        <v>0</v>
      </c>
      <c r="L123" s="155">
        <f>IF(J123=1,SUM($J$6:J123),0)</f>
        <v>85</v>
      </c>
      <c r="M123" s="155">
        <f>IF(K123=1,SUM($K$6:K123),0)</f>
        <v>0</v>
      </c>
      <c r="N123" s="165">
        <f t="shared" si="9"/>
        <v>85</v>
      </c>
      <c r="O123" s="155">
        <f t="shared" si="10"/>
        <v>0</v>
      </c>
      <c r="P123" s="155">
        <f>IF(O123=1,SUM($O$6:O123),0)</f>
        <v>0</v>
      </c>
    </row>
    <row r="124" spans="1:16" ht="15" customHeight="1">
      <c r="A124" s="15"/>
      <c r="B124" s="194">
        <v>9</v>
      </c>
      <c r="C124" s="196" t="s">
        <v>1399</v>
      </c>
      <c r="D124" s="279" t="s">
        <v>44</v>
      </c>
      <c r="E124" s="280" t="s">
        <v>14</v>
      </c>
      <c r="F124" s="281">
        <v>42499000</v>
      </c>
      <c r="G124" s="281">
        <v>47390600</v>
      </c>
      <c r="H124" s="172"/>
      <c r="I124" s="88">
        <f t="shared" si="11"/>
        <v>47390600</v>
      </c>
      <c r="J124" s="163">
        <f t="shared" si="7"/>
        <v>1</v>
      </c>
      <c r="K124" s="155">
        <f t="shared" si="8"/>
        <v>0</v>
      </c>
      <c r="L124" s="155">
        <f>IF(J124=1,SUM($J$6:J124),0)</f>
        <v>86</v>
      </c>
      <c r="M124" s="155">
        <f>IF(K124=1,SUM($K$6:K124),0)</f>
        <v>0</v>
      </c>
      <c r="N124" s="165">
        <f t="shared" si="9"/>
        <v>86</v>
      </c>
      <c r="O124" s="155">
        <f t="shared" si="10"/>
        <v>0</v>
      </c>
      <c r="P124" s="155">
        <f>IF(O124=1,SUM($O$6:O124),0)</f>
        <v>0</v>
      </c>
    </row>
    <row r="125" spans="1:16" ht="15" customHeight="1">
      <c r="A125" s="15"/>
      <c r="B125" s="194"/>
      <c r="C125" s="109"/>
      <c r="D125" s="279"/>
      <c r="E125" s="280"/>
      <c r="F125" s="281"/>
      <c r="G125" s="281"/>
      <c r="H125" s="172"/>
      <c r="I125" s="88">
        <f t="shared" si="11"/>
        <v>0</v>
      </c>
      <c r="J125" s="163">
        <f t="shared" si="7"/>
        <v>0</v>
      </c>
      <c r="K125" s="155">
        <f t="shared" si="8"/>
        <v>0</v>
      </c>
      <c r="L125" s="155">
        <f>IF(J125=1,SUM($J$6:J125),0)</f>
        <v>0</v>
      </c>
      <c r="M125" s="155">
        <f>IF(K125=1,SUM($K$6:K125),0)</f>
        <v>0</v>
      </c>
      <c r="N125" s="165">
        <f t="shared" si="9"/>
        <v>0</v>
      </c>
      <c r="O125" s="155">
        <f t="shared" si="10"/>
        <v>0</v>
      </c>
      <c r="P125" s="155">
        <f>IF(O125=1,SUM($O$6:O125),0)</f>
        <v>0</v>
      </c>
    </row>
    <row r="126" spans="1:16" ht="15" customHeight="1">
      <c r="A126" s="15"/>
      <c r="B126" s="194" t="s">
        <v>526</v>
      </c>
      <c r="C126" s="109" t="s">
        <v>527</v>
      </c>
      <c r="D126" s="279" t="s">
        <v>48</v>
      </c>
      <c r="E126" s="280"/>
      <c r="F126" s="281"/>
      <c r="G126" s="281"/>
      <c r="H126" s="172"/>
      <c r="I126" s="88">
        <f t="shared" si="11"/>
        <v>0</v>
      </c>
      <c r="J126" s="163">
        <f t="shared" si="7"/>
        <v>0</v>
      </c>
      <c r="K126" s="155">
        <f t="shared" si="8"/>
        <v>0</v>
      </c>
      <c r="L126" s="155">
        <f>IF(J126=1,SUM($J$6:J126),0)</f>
        <v>0</v>
      </c>
      <c r="M126" s="155">
        <f>IF(K126=1,SUM($K$6:K126),0)</f>
        <v>0</v>
      </c>
      <c r="N126" s="165">
        <f t="shared" si="9"/>
        <v>0</v>
      </c>
      <c r="O126" s="155">
        <f t="shared" si="10"/>
        <v>0</v>
      </c>
      <c r="P126" s="155">
        <f>IF(O126=1,SUM($O$6:O126),0)</f>
        <v>0</v>
      </c>
    </row>
    <row r="127" spans="1:16" ht="15" customHeight="1">
      <c r="A127" s="15"/>
      <c r="B127" s="194">
        <v>1</v>
      </c>
      <c r="C127" s="109" t="s">
        <v>528</v>
      </c>
      <c r="D127" s="279" t="s">
        <v>44</v>
      </c>
      <c r="E127" s="280" t="s">
        <v>525</v>
      </c>
      <c r="F127" s="281">
        <v>126104830</v>
      </c>
      <c r="G127" s="281">
        <v>181123500</v>
      </c>
      <c r="H127" s="172"/>
      <c r="I127" s="88">
        <f t="shared" si="11"/>
        <v>181123500</v>
      </c>
      <c r="J127" s="163">
        <f t="shared" si="7"/>
        <v>1</v>
      </c>
      <c r="K127" s="155">
        <f t="shared" si="8"/>
        <v>0</v>
      </c>
      <c r="L127" s="155">
        <f>IF(J127=1,SUM($J$6:J127),0)</f>
        <v>87</v>
      </c>
      <c r="M127" s="155">
        <f>IF(K127=1,SUM($K$6:K127),0)</f>
        <v>0</v>
      </c>
      <c r="N127" s="165">
        <f t="shared" si="9"/>
        <v>87</v>
      </c>
      <c r="O127" s="155">
        <f t="shared" si="10"/>
        <v>0</v>
      </c>
      <c r="P127" s="155">
        <f>IF(O127=1,SUM($O$6:O127),0)</f>
        <v>0</v>
      </c>
    </row>
    <row r="128" spans="1:16" ht="15" customHeight="1">
      <c r="A128" s="15"/>
      <c r="B128" s="194">
        <v>2</v>
      </c>
      <c r="C128" s="109" t="s">
        <v>529</v>
      </c>
      <c r="D128" s="279" t="s">
        <v>44</v>
      </c>
      <c r="E128" s="280" t="s">
        <v>525</v>
      </c>
      <c r="F128" s="281">
        <v>191704830</v>
      </c>
      <c r="G128" s="281">
        <v>265523500</v>
      </c>
      <c r="H128" s="172"/>
      <c r="I128" s="88">
        <f t="shared" si="11"/>
        <v>265523500</v>
      </c>
      <c r="J128" s="163">
        <f t="shared" si="7"/>
        <v>1</v>
      </c>
      <c r="K128" s="155">
        <f t="shared" si="8"/>
        <v>0</v>
      </c>
      <c r="L128" s="155">
        <f>IF(J128=1,SUM($J$6:J128),0)</f>
        <v>88</v>
      </c>
      <c r="M128" s="155">
        <f>IF(K128=1,SUM($K$6:K128),0)</f>
        <v>0</v>
      </c>
      <c r="N128" s="165">
        <f t="shared" si="9"/>
        <v>88</v>
      </c>
      <c r="O128" s="155">
        <f t="shared" si="10"/>
        <v>0</v>
      </c>
      <c r="P128" s="155">
        <f>IF(O128=1,SUM($O$6:O128),0)</f>
        <v>0</v>
      </c>
    </row>
    <row r="129" spans="1:17" ht="15" customHeight="1">
      <c r="A129" s="15"/>
      <c r="B129" s="194">
        <v>3</v>
      </c>
      <c r="C129" s="109" t="s">
        <v>1143</v>
      </c>
      <c r="D129" s="279" t="s">
        <v>45</v>
      </c>
      <c r="E129" s="280" t="s">
        <v>525</v>
      </c>
      <c r="F129" s="281">
        <v>79200000</v>
      </c>
      <c r="G129" s="281">
        <v>79200000</v>
      </c>
      <c r="H129" s="172"/>
      <c r="I129" s="88">
        <f t="shared" si="11"/>
        <v>79200000</v>
      </c>
      <c r="J129" s="163">
        <f t="shared" si="7"/>
        <v>0</v>
      </c>
      <c r="K129" s="155">
        <f t="shared" si="8"/>
        <v>1</v>
      </c>
      <c r="L129" s="155">
        <f>IF(J129=1,SUM($J$6:J129),0)</f>
        <v>0</v>
      </c>
      <c r="M129" s="155">
        <f>IF(K129=1,SUM($K$6:K129),0)</f>
        <v>201227068.79893059</v>
      </c>
      <c r="N129" s="165">
        <f t="shared" si="9"/>
        <v>201227068.79893059</v>
      </c>
      <c r="O129" s="155">
        <f t="shared" si="10"/>
        <v>0</v>
      </c>
      <c r="P129" s="155">
        <f>IF(O129=1,SUM($O$6:O129),0)</f>
        <v>0</v>
      </c>
    </row>
    <row r="130" spans="1:17" ht="15" customHeight="1">
      <c r="A130" s="15"/>
      <c r="B130" s="194">
        <v>4</v>
      </c>
      <c r="C130" s="109" t="s">
        <v>1144</v>
      </c>
      <c r="D130" s="279" t="s">
        <v>45</v>
      </c>
      <c r="E130" s="280" t="s">
        <v>14</v>
      </c>
      <c r="F130" s="281">
        <v>5975000</v>
      </c>
      <c r="G130" s="281">
        <v>5975000</v>
      </c>
      <c r="H130" s="172"/>
      <c r="I130" s="88">
        <f t="shared" si="11"/>
        <v>5975000</v>
      </c>
      <c r="J130" s="163">
        <f t="shared" si="7"/>
        <v>0</v>
      </c>
      <c r="K130" s="155">
        <f t="shared" si="8"/>
        <v>1</v>
      </c>
      <c r="L130" s="155">
        <f>IF(J130=1,SUM($J$6:J130),0)</f>
        <v>0</v>
      </c>
      <c r="M130" s="155">
        <f>IF(K130=1,SUM($K$6:K130),0)</f>
        <v>201227069.79893059</v>
      </c>
      <c r="N130" s="165">
        <f t="shared" si="9"/>
        <v>201227069.79893059</v>
      </c>
      <c r="O130" s="155">
        <f t="shared" si="10"/>
        <v>0</v>
      </c>
      <c r="P130" s="155">
        <f>IF(O130=1,SUM($O$6:O130),0)</f>
        <v>0</v>
      </c>
    </row>
    <row r="131" spans="1:17" ht="15" customHeight="1">
      <c r="A131" s="15"/>
      <c r="B131" s="194">
        <v>5</v>
      </c>
      <c r="C131" s="109" t="s">
        <v>1145</v>
      </c>
      <c r="D131" s="279" t="s">
        <v>45</v>
      </c>
      <c r="E131" s="280" t="s">
        <v>24</v>
      </c>
      <c r="F131" s="281">
        <v>12500000</v>
      </c>
      <c r="G131" s="281">
        <v>12500000</v>
      </c>
      <c r="H131" s="172"/>
      <c r="I131" s="88">
        <f t="shared" si="11"/>
        <v>12500000</v>
      </c>
      <c r="J131" s="163">
        <f t="shared" si="7"/>
        <v>0</v>
      </c>
      <c r="K131" s="155">
        <f t="shared" si="8"/>
        <v>1</v>
      </c>
      <c r="L131" s="155">
        <f>IF(J131=1,SUM($J$6:J131),0)</f>
        <v>0</v>
      </c>
      <c r="M131" s="155">
        <f>IF(K131=1,SUM($K$6:K131),0)</f>
        <v>201227070.79893059</v>
      </c>
      <c r="N131" s="165">
        <f t="shared" si="9"/>
        <v>201227070.79893059</v>
      </c>
      <c r="O131" s="155">
        <f t="shared" si="10"/>
        <v>0</v>
      </c>
      <c r="P131" s="155">
        <f>IF(O131=1,SUM($O$6:O131),0)</f>
        <v>0</v>
      </c>
    </row>
    <row r="132" spans="1:17" ht="15" customHeight="1">
      <c r="A132" s="15"/>
      <c r="B132" s="194"/>
      <c r="C132" s="109"/>
      <c r="D132" s="279" t="s">
        <v>48</v>
      </c>
      <c r="E132" s="280"/>
      <c r="F132" s="281"/>
      <c r="G132" s="281"/>
      <c r="H132" s="172"/>
      <c r="I132" s="88">
        <f t="shared" si="11"/>
        <v>0</v>
      </c>
      <c r="J132" s="163">
        <f t="shared" si="7"/>
        <v>0</v>
      </c>
      <c r="K132" s="155">
        <f t="shared" si="8"/>
        <v>0</v>
      </c>
      <c r="L132" s="155">
        <f>IF(J132=1,SUM($J$6:J132),0)</f>
        <v>0</v>
      </c>
      <c r="M132" s="155">
        <f>IF(K132=1,SUM($K$6:K132),0)</f>
        <v>0</v>
      </c>
      <c r="N132" s="165">
        <f t="shared" si="9"/>
        <v>0</v>
      </c>
      <c r="O132" s="155">
        <f t="shared" si="10"/>
        <v>0</v>
      </c>
      <c r="P132" s="155">
        <f>IF(O132=1,SUM($O$6:O132),0)</f>
        <v>0</v>
      </c>
    </row>
    <row r="133" spans="1:17" ht="15" customHeight="1">
      <c r="A133" s="15"/>
      <c r="B133" s="194" t="s">
        <v>530</v>
      </c>
      <c r="C133" s="109" t="s">
        <v>531</v>
      </c>
      <c r="D133" s="279" t="s">
        <v>48</v>
      </c>
      <c r="E133" s="280"/>
      <c r="F133" s="281"/>
      <c r="G133" s="281"/>
      <c r="H133" s="172"/>
      <c r="I133" s="88">
        <f t="shared" si="11"/>
        <v>0</v>
      </c>
      <c r="J133" s="163">
        <f t="shared" si="7"/>
        <v>0</v>
      </c>
      <c r="K133" s="155">
        <f t="shared" si="8"/>
        <v>0</v>
      </c>
      <c r="L133" s="155">
        <f>IF(J133=1,SUM($J$6:J133),0)</f>
        <v>0</v>
      </c>
      <c r="M133" s="155">
        <f>IF(K133=1,SUM($K$6:K133),0)</f>
        <v>0</v>
      </c>
      <c r="N133" s="165">
        <f t="shared" si="9"/>
        <v>0</v>
      </c>
      <c r="O133" s="155">
        <f t="shared" si="10"/>
        <v>0</v>
      </c>
      <c r="P133" s="155">
        <f>IF(O133=1,SUM($O$6:O133),0)</f>
        <v>0</v>
      </c>
    </row>
    <row r="134" spans="1:17" ht="15" customHeight="1">
      <c r="A134" s="15"/>
      <c r="B134" s="194">
        <v>1</v>
      </c>
      <c r="C134" s="109" t="s">
        <v>532</v>
      </c>
      <c r="D134" s="279" t="s">
        <v>44</v>
      </c>
      <c r="E134" s="280" t="s">
        <v>8</v>
      </c>
      <c r="F134" s="281">
        <v>24998100</v>
      </c>
      <c r="G134" s="281">
        <v>27845400</v>
      </c>
      <c r="H134" s="172"/>
      <c r="I134" s="88">
        <f t="shared" si="11"/>
        <v>27845400</v>
      </c>
      <c r="J134" s="163">
        <f t="shared" si="7"/>
        <v>1</v>
      </c>
      <c r="K134" s="155">
        <f t="shared" si="8"/>
        <v>0</v>
      </c>
      <c r="L134" s="155">
        <f>IF(J134=1,SUM($J$6:J134),0)</f>
        <v>89</v>
      </c>
      <c r="M134" s="155">
        <f>IF(K134=1,SUM($K$6:K134),0)</f>
        <v>0</v>
      </c>
      <c r="N134" s="165">
        <f t="shared" si="9"/>
        <v>89</v>
      </c>
      <c r="O134" s="155">
        <f t="shared" si="10"/>
        <v>0</v>
      </c>
      <c r="P134" s="155">
        <f>IF(O134=1,SUM($O$6:O134),0)</f>
        <v>0</v>
      </c>
    </row>
    <row r="135" spans="1:17" ht="15" customHeight="1">
      <c r="A135" s="15"/>
      <c r="B135" s="194">
        <v>2</v>
      </c>
      <c r="C135" s="109" t="s">
        <v>1146</v>
      </c>
      <c r="D135" s="279" t="s">
        <v>44</v>
      </c>
      <c r="E135" s="280" t="s">
        <v>8</v>
      </c>
      <c r="F135" s="281">
        <v>26746100</v>
      </c>
      <c r="G135" s="281">
        <v>42757200</v>
      </c>
      <c r="H135" s="172"/>
      <c r="I135" s="88">
        <f t="shared" si="11"/>
        <v>42757200</v>
      </c>
      <c r="J135" s="163">
        <f t="shared" si="7"/>
        <v>1</v>
      </c>
      <c r="K135" s="155">
        <f t="shared" si="8"/>
        <v>0</v>
      </c>
      <c r="L135" s="155">
        <f>IF(J135=1,SUM($J$6:J135),0)</f>
        <v>90</v>
      </c>
      <c r="M135" s="155">
        <f>IF(K135=1,SUM($K$6:K135),0)</f>
        <v>0</v>
      </c>
      <c r="N135" s="165">
        <f t="shared" si="9"/>
        <v>90</v>
      </c>
      <c r="O135" s="155">
        <f t="shared" si="10"/>
        <v>0</v>
      </c>
      <c r="P135" s="155">
        <f>IF(O135=1,SUM($O$6:O135),0)</f>
        <v>0</v>
      </c>
    </row>
    <row r="136" spans="1:17" ht="15" customHeight="1">
      <c r="A136" s="15"/>
      <c r="B136" s="194">
        <v>3</v>
      </c>
      <c r="C136" s="109" t="s">
        <v>1147</v>
      </c>
      <c r="D136" s="279" t="s">
        <v>44</v>
      </c>
      <c r="E136" s="280" t="s">
        <v>8</v>
      </c>
      <c r="F136" s="281">
        <v>38097500</v>
      </c>
      <c r="G136" s="281">
        <v>56838600</v>
      </c>
      <c r="H136" s="171"/>
      <c r="I136" s="88">
        <f t="shared" si="11"/>
        <v>56838600</v>
      </c>
      <c r="J136" s="163">
        <f t="shared" si="7"/>
        <v>1</v>
      </c>
      <c r="K136" s="155">
        <f t="shared" si="8"/>
        <v>0</v>
      </c>
      <c r="L136" s="155">
        <f>IF(J136=1,SUM($J$6:J136),0)</f>
        <v>91</v>
      </c>
      <c r="M136" s="155">
        <f>IF(K136=1,SUM($K$6:K136),0)</f>
        <v>0</v>
      </c>
      <c r="N136" s="165">
        <f t="shared" si="9"/>
        <v>91</v>
      </c>
      <c r="O136" s="155">
        <f t="shared" si="10"/>
        <v>0</v>
      </c>
      <c r="P136" s="155">
        <f>IF(O136=1,SUM($O$6:O136),0)</f>
        <v>0</v>
      </c>
    </row>
    <row r="137" spans="1:17" ht="15" customHeight="1">
      <c r="A137" s="17"/>
      <c r="B137" s="194">
        <v>4</v>
      </c>
      <c r="C137" s="109" t="s">
        <v>1148</v>
      </c>
      <c r="D137" s="279" t="s">
        <v>44</v>
      </c>
      <c r="E137" s="280" t="s">
        <v>8</v>
      </c>
      <c r="F137" s="281">
        <v>46697500</v>
      </c>
      <c r="G137" s="281">
        <v>77674900</v>
      </c>
      <c r="H137" s="171"/>
      <c r="I137" s="88">
        <f t="shared" si="11"/>
        <v>77674900</v>
      </c>
      <c r="J137" s="163">
        <f t="shared" ref="J137:J200" si="12">IF(D137="MDU-KD",1,0)</f>
        <v>1</v>
      </c>
      <c r="K137" s="155">
        <f t="shared" ref="K137:K200" si="13">IF(D137="HDW",1,0)</f>
        <v>0</v>
      </c>
      <c r="L137" s="155">
        <f>IF(J137=1,SUM($J$6:J137),0)</f>
        <v>92</v>
      </c>
      <c r="M137" s="155">
        <f>IF(K137=1,SUM($K$6:K137),0)</f>
        <v>0</v>
      </c>
      <c r="N137" s="165">
        <f t="shared" ref="N137:N200" si="14">IF(L137=0,M137,L137)</f>
        <v>92</v>
      </c>
      <c r="O137" s="155">
        <f t="shared" ref="O137:O200" si="15">IF(E137=0,0,IF(LEFT(C137,11)="Tiang Beton",1,0))</f>
        <v>0</v>
      </c>
      <c r="P137" s="155">
        <f>IF(O137=1,SUM($O$6:O137),0)</f>
        <v>0</v>
      </c>
    </row>
    <row r="138" spans="1:17" ht="15" customHeight="1">
      <c r="A138" s="18"/>
      <c r="B138" s="194">
        <v>5</v>
      </c>
      <c r="C138" s="109" t="s">
        <v>1149</v>
      </c>
      <c r="D138" s="279" t="s">
        <v>44</v>
      </c>
      <c r="E138" s="280" t="s">
        <v>8</v>
      </c>
      <c r="F138" s="281">
        <v>21530100</v>
      </c>
      <c r="G138" s="281">
        <v>21530100</v>
      </c>
      <c r="H138" s="171"/>
      <c r="I138" s="88">
        <f t="shared" si="11"/>
        <v>21530100</v>
      </c>
      <c r="J138" s="163">
        <f t="shared" si="12"/>
        <v>1</v>
      </c>
      <c r="K138" s="155">
        <f t="shared" si="13"/>
        <v>0</v>
      </c>
      <c r="L138" s="155">
        <f>IF(J138=1,SUM($J$6:J138),0)</f>
        <v>93</v>
      </c>
      <c r="M138" s="155">
        <f>IF(K138=1,SUM($K$6:K138),0)</f>
        <v>0</v>
      </c>
      <c r="N138" s="165">
        <f t="shared" si="14"/>
        <v>93</v>
      </c>
      <c r="O138" s="155">
        <f t="shared" si="15"/>
        <v>0</v>
      </c>
      <c r="P138" s="155">
        <f>IF(O138=1,SUM($O$6:O138),0)</f>
        <v>0</v>
      </c>
      <c r="Q138" s="166"/>
    </row>
    <row r="139" spans="1:17" ht="15" customHeight="1">
      <c r="A139" s="18"/>
      <c r="B139" s="194">
        <v>6</v>
      </c>
      <c r="C139" s="109" t="s">
        <v>1150</v>
      </c>
      <c r="D139" s="279" t="s">
        <v>44</v>
      </c>
      <c r="E139" s="280" t="s">
        <v>8</v>
      </c>
      <c r="F139" s="281">
        <v>31630800</v>
      </c>
      <c r="G139" s="281">
        <v>31630800</v>
      </c>
      <c r="H139" s="171"/>
      <c r="I139" s="88">
        <f t="shared" si="11"/>
        <v>31630800</v>
      </c>
      <c r="J139" s="163">
        <f t="shared" si="12"/>
        <v>1</v>
      </c>
      <c r="K139" s="155">
        <f t="shared" si="13"/>
        <v>0</v>
      </c>
      <c r="L139" s="155">
        <f>IF(J139=1,SUM($J$6:J139),0)</f>
        <v>94</v>
      </c>
      <c r="M139" s="155">
        <f>IF(K139=1,SUM($K$6:K139),0)</f>
        <v>0</v>
      </c>
      <c r="N139" s="165">
        <f t="shared" si="14"/>
        <v>94</v>
      </c>
      <c r="O139" s="155">
        <f t="shared" si="15"/>
        <v>0</v>
      </c>
      <c r="P139" s="155">
        <f>IF(O139=1,SUM($O$6:O139),0)</f>
        <v>0</v>
      </c>
      <c r="Q139" s="166"/>
    </row>
    <row r="140" spans="1:17" ht="15" customHeight="1">
      <c r="A140" s="18"/>
      <c r="B140" s="194">
        <v>7</v>
      </c>
      <c r="C140" s="109" t="s">
        <v>1151</v>
      </c>
      <c r="D140" s="279" t="s">
        <v>44</v>
      </c>
      <c r="E140" s="280" t="s">
        <v>8</v>
      </c>
      <c r="F140" s="281">
        <v>32680800</v>
      </c>
      <c r="G140" s="281">
        <v>32680800</v>
      </c>
      <c r="H140" s="171"/>
      <c r="I140" s="88">
        <f t="shared" si="11"/>
        <v>32680800</v>
      </c>
      <c r="J140" s="163">
        <f t="shared" si="12"/>
        <v>1</v>
      </c>
      <c r="K140" s="155">
        <f t="shared" si="13"/>
        <v>0</v>
      </c>
      <c r="L140" s="155">
        <f>IF(J140=1,SUM($J$6:J140),0)</f>
        <v>95</v>
      </c>
      <c r="M140" s="155">
        <f>IF(K140=1,SUM($K$6:K140),0)</f>
        <v>0</v>
      </c>
      <c r="N140" s="165">
        <f t="shared" si="14"/>
        <v>95</v>
      </c>
      <c r="O140" s="155">
        <f t="shared" si="15"/>
        <v>0</v>
      </c>
      <c r="P140" s="155">
        <f>IF(O140=1,SUM($O$6:O140),0)</f>
        <v>0</v>
      </c>
      <c r="Q140" s="166"/>
    </row>
    <row r="141" spans="1:17" ht="15" customHeight="1">
      <c r="A141" s="18"/>
      <c r="B141" s="194">
        <v>8</v>
      </c>
      <c r="C141" s="109" t="s">
        <v>1152</v>
      </c>
      <c r="D141" s="279" t="s">
        <v>44</v>
      </c>
      <c r="E141" s="280" t="s">
        <v>8</v>
      </c>
      <c r="F141" s="281">
        <v>37313100</v>
      </c>
      <c r="G141" s="281">
        <v>37313100</v>
      </c>
      <c r="H141" s="171"/>
      <c r="I141" s="88">
        <f t="shared" si="11"/>
        <v>37313100</v>
      </c>
      <c r="J141" s="163">
        <f t="shared" si="12"/>
        <v>1</v>
      </c>
      <c r="K141" s="155">
        <f t="shared" si="13"/>
        <v>0</v>
      </c>
      <c r="L141" s="155">
        <f>IF(J141=1,SUM($J$6:J141),0)</f>
        <v>96</v>
      </c>
      <c r="M141" s="155">
        <f>IF(K141=1,SUM($K$6:K141),0)</f>
        <v>0</v>
      </c>
      <c r="N141" s="165">
        <f t="shared" si="14"/>
        <v>96</v>
      </c>
      <c r="O141" s="155">
        <f t="shared" si="15"/>
        <v>0</v>
      </c>
      <c r="P141" s="155">
        <f>IF(O141=1,SUM($O$6:O141),0)</f>
        <v>0</v>
      </c>
      <c r="Q141" s="166"/>
    </row>
    <row r="142" spans="1:17" ht="15" customHeight="1">
      <c r="A142" s="17"/>
      <c r="B142" s="194">
        <v>9</v>
      </c>
      <c r="C142" s="109" t="s">
        <v>1461</v>
      </c>
      <c r="D142" s="279" t="s">
        <v>44</v>
      </c>
      <c r="E142" s="280" t="s">
        <v>8</v>
      </c>
      <c r="F142" s="281">
        <v>63057400</v>
      </c>
      <c r="G142" s="281">
        <v>63057400</v>
      </c>
      <c r="H142" s="171"/>
      <c r="I142" s="88">
        <f t="shared" si="11"/>
        <v>63057400</v>
      </c>
      <c r="J142" s="163">
        <f t="shared" si="12"/>
        <v>1</v>
      </c>
      <c r="K142" s="155">
        <f t="shared" si="13"/>
        <v>0</v>
      </c>
      <c r="L142" s="155">
        <f>IF(J142=1,SUM($J$6:J142),0)</f>
        <v>97</v>
      </c>
      <c r="M142" s="155">
        <f>IF(K142=1,SUM($K$6:K142),0)</f>
        <v>0</v>
      </c>
      <c r="N142" s="165">
        <f t="shared" si="14"/>
        <v>97</v>
      </c>
      <c r="O142" s="155">
        <f t="shared" si="15"/>
        <v>0</v>
      </c>
      <c r="P142" s="155">
        <f>IF(O142=1,SUM($O$6:O142),0)</f>
        <v>0</v>
      </c>
    </row>
    <row r="143" spans="1:17" ht="15" customHeight="1">
      <c r="A143" s="17"/>
      <c r="B143" s="194">
        <v>10</v>
      </c>
      <c r="C143" s="109" t="s">
        <v>1560</v>
      </c>
      <c r="D143" s="279" t="s">
        <v>44</v>
      </c>
      <c r="E143" s="280" t="s">
        <v>8</v>
      </c>
      <c r="F143" s="281">
        <v>87094400</v>
      </c>
      <c r="G143" s="281">
        <v>97014452.160000011</v>
      </c>
      <c r="H143" s="171"/>
      <c r="I143" s="88">
        <f t="shared" si="11"/>
        <v>97014452.160000011</v>
      </c>
      <c r="J143" s="163">
        <f t="shared" si="12"/>
        <v>1</v>
      </c>
      <c r="K143" s="155">
        <f t="shared" si="13"/>
        <v>0</v>
      </c>
      <c r="L143" s="155">
        <f>IF(J143=1,SUM($J$6:J143),0)</f>
        <v>98</v>
      </c>
      <c r="M143" s="155">
        <f>IF(K143=1,SUM($K$6:K143),0)</f>
        <v>0</v>
      </c>
      <c r="N143" s="165">
        <f t="shared" si="14"/>
        <v>98</v>
      </c>
      <c r="O143" s="155">
        <f t="shared" si="15"/>
        <v>0</v>
      </c>
      <c r="P143" s="155">
        <f>IF(O143=1,SUM($O$6:O143),0)</f>
        <v>0</v>
      </c>
    </row>
    <row r="144" spans="1:17" ht="15" customHeight="1">
      <c r="A144" s="17"/>
      <c r="B144" s="194">
        <v>11</v>
      </c>
      <c r="C144" s="109" t="s">
        <v>1043</v>
      </c>
      <c r="D144" s="279" t="s">
        <v>44</v>
      </c>
      <c r="E144" s="280" t="s">
        <v>8</v>
      </c>
      <c r="F144" s="281">
        <v>10270090</v>
      </c>
      <c r="G144" s="281">
        <v>11439900</v>
      </c>
      <c r="H144" s="171"/>
      <c r="I144" s="88">
        <f t="shared" si="11"/>
        <v>11439900</v>
      </c>
      <c r="J144" s="163">
        <f t="shared" si="12"/>
        <v>1</v>
      </c>
      <c r="K144" s="155">
        <f t="shared" si="13"/>
        <v>0</v>
      </c>
      <c r="L144" s="155">
        <f>IF(J144=1,SUM($J$6:J144),0)</f>
        <v>99</v>
      </c>
      <c r="M144" s="155">
        <f>IF(K144=1,SUM($K$6:K144),0)</f>
        <v>0</v>
      </c>
      <c r="N144" s="165">
        <f t="shared" si="14"/>
        <v>99</v>
      </c>
      <c r="O144" s="155">
        <f t="shared" si="15"/>
        <v>0</v>
      </c>
      <c r="P144" s="155">
        <f>IF(O144=1,SUM($O$6:O144),0)</f>
        <v>0</v>
      </c>
    </row>
    <row r="145" spans="1:16" ht="15" customHeight="1">
      <c r="A145" s="17"/>
      <c r="B145" s="194">
        <v>12</v>
      </c>
      <c r="C145" s="109" t="s">
        <v>1044</v>
      </c>
      <c r="D145" s="279" t="s">
        <v>44</v>
      </c>
      <c r="E145" s="280" t="s">
        <v>8</v>
      </c>
      <c r="F145" s="281">
        <v>8972560</v>
      </c>
      <c r="G145" s="281">
        <v>9994500</v>
      </c>
      <c r="H145" s="171"/>
      <c r="I145" s="88">
        <f t="shared" si="11"/>
        <v>9994500</v>
      </c>
      <c r="J145" s="163">
        <f t="shared" si="12"/>
        <v>1</v>
      </c>
      <c r="K145" s="155">
        <f t="shared" si="13"/>
        <v>0</v>
      </c>
      <c r="L145" s="155">
        <f>IF(J145=1,SUM($J$6:J145),0)</f>
        <v>100</v>
      </c>
      <c r="M145" s="155">
        <f>IF(K145=1,SUM($K$6:K145),0)</f>
        <v>0</v>
      </c>
      <c r="N145" s="165">
        <f t="shared" si="14"/>
        <v>100</v>
      </c>
      <c r="O145" s="155">
        <f t="shared" si="15"/>
        <v>0</v>
      </c>
      <c r="P145" s="155">
        <f>IF(O145=1,SUM($O$6:O145),0)</f>
        <v>0</v>
      </c>
    </row>
    <row r="146" spans="1:16" ht="15" customHeight="1">
      <c r="A146" s="17"/>
      <c r="B146" s="194">
        <v>13</v>
      </c>
      <c r="C146" s="109" t="s">
        <v>1045</v>
      </c>
      <c r="D146" s="279" t="s">
        <v>44</v>
      </c>
      <c r="E146" s="280" t="s">
        <v>8</v>
      </c>
      <c r="F146" s="281">
        <v>10973865</v>
      </c>
      <c r="G146" s="281">
        <v>12223800</v>
      </c>
      <c r="H146" s="171"/>
      <c r="I146" s="88">
        <f t="shared" si="11"/>
        <v>12223800</v>
      </c>
      <c r="J146" s="163">
        <f t="shared" si="12"/>
        <v>1</v>
      </c>
      <c r="K146" s="155">
        <f t="shared" si="13"/>
        <v>0</v>
      </c>
      <c r="L146" s="155">
        <f>IF(J146=1,SUM($J$6:J146),0)</f>
        <v>101</v>
      </c>
      <c r="M146" s="155">
        <f>IF(K146=1,SUM($K$6:K146),0)</f>
        <v>0</v>
      </c>
      <c r="N146" s="165">
        <f t="shared" si="14"/>
        <v>101</v>
      </c>
      <c r="O146" s="155">
        <f t="shared" si="15"/>
        <v>0</v>
      </c>
      <c r="P146" s="155">
        <f>IF(O146=1,SUM($O$6:O146),0)</f>
        <v>0</v>
      </c>
    </row>
    <row r="147" spans="1:16" ht="15" customHeight="1">
      <c r="A147" s="17"/>
      <c r="B147" s="194">
        <v>14</v>
      </c>
      <c r="C147" s="109" t="s">
        <v>1046</v>
      </c>
      <c r="D147" s="279" t="s">
        <v>44</v>
      </c>
      <c r="E147" s="280" t="s">
        <v>8</v>
      </c>
      <c r="F147" s="281">
        <v>12622540</v>
      </c>
      <c r="G147" s="281">
        <v>14060200</v>
      </c>
      <c r="H147" s="171"/>
      <c r="I147" s="88">
        <f t="shared" si="11"/>
        <v>14060200</v>
      </c>
      <c r="J147" s="163">
        <f t="shared" si="12"/>
        <v>1</v>
      </c>
      <c r="K147" s="155">
        <f t="shared" si="13"/>
        <v>0</v>
      </c>
      <c r="L147" s="155">
        <f>IF(J147=1,SUM($J$6:J147),0)</f>
        <v>102</v>
      </c>
      <c r="M147" s="155">
        <f>IF(K147=1,SUM($K$6:K147),0)</f>
        <v>0</v>
      </c>
      <c r="N147" s="165">
        <f t="shared" si="14"/>
        <v>102</v>
      </c>
      <c r="O147" s="155">
        <f t="shared" si="15"/>
        <v>0</v>
      </c>
      <c r="P147" s="155">
        <f>IF(O147=1,SUM($O$6:O147),0)</f>
        <v>0</v>
      </c>
    </row>
    <row r="148" spans="1:16" ht="15" customHeight="1">
      <c r="A148" s="17"/>
      <c r="B148" s="194">
        <v>15</v>
      </c>
      <c r="C148" s="195" t="s">
        <v>1561</v>
      </c>
      <c r="D148" s="279" t="s">
        <v>44</v>
      </c>
      <c r="E148" s="280" t="s">
        <v>14</v>
      </c>
      <c r="F148" s="281">
        <v>15724250</v>
      </c>
      <c r="G148" s="281">
        <v>16589083.749999998</v>
      </c>
      <c r="H148" s="171"/>
      <c r="I148" s="88">
        <f t="shared" si="11"/>
        <v>16589083.749999998</v>
      </c>
      <c r="J148" s="163">
        <f t="shared" si="12"/>
        <v>1</v>
      </c>
      <c r="K148" s="155">
        <f t="shared" si="13"/>
        <v>0</v>
      </c>
      <c r="L148" s="155">
        <f>IF(J148=1,SUM($J$6:J148),0)</f>
        <v>103</v>
      </c>
      <c r="M148" s="155">
        <f>IF(K148=1,SUM($K$6:K148),0)</f>
        <v>0</v>
      </c>
      <c r="N148" s="165">
        <f t="shared" si="14"/>
        <v>103</v>
      </c>
      <c r="O148" s="155">
        <f t="shared" si="15"/>
        <v>0</v>
      </c>
      <c r="P148" s="155">
        <f>IF(O148=1,SUM($O$6:O148),0)</f>
        <v>0</v>
      </c>
    </row>
    <row r="149" spans="1:16" ht="15" customHeight="1">
      <c r="A149" s="17"/>
      <c r="B149" s="194"/>
      <c r="C149" s="195"/>
      <c r="D149" s="279"/>
      <c r="E149" s="280"/>
      <c r="F149" s="281"/>
      <c r="G149" s="281"/>
      <c r="H149" s="171"/>
      <c r="I149" s="88">
        <f t="shared" si="11"/>
        <v>0</v>
      </c>
      <c r="J149" s="163">
        <f t="shared" si="12"/>
        <v>0</v>
      </c>
      <c r="K149" s="155">
        <f t="shared" si="13"/>
        <v>0</v>
      </c>
      <c r="L149" s="155">
        <f>IF(J149=1,SUM($J$6:J149),0)</f>
        <v>0</v>
      </c>
      <c r="M149" s="155">
        <f>IF(K149=1,SUM($K$6:K149),0)</f>
        <v>0</v>
      </c>
      <c r="N149" s="165">
        <f t="shared" si="14"/>
        <v>0</v>
      </c>
      <c r="O149" s="155">
        <f t="shared" si="15"/>
        <v>0</v>
      </c>
      <c r="P149" s="155">
        <f>IF(O149=1,SUM($O$6:O149),0)</f>
        <v>0</v>
      </c>
    </row>
    <row r="150" spans="1:16" ht="15" customHeight="1">
      <c r="A150" s="17"/>
      <c r="B150" s="194" t="s">
        <v>533</v>
      </c>
      <c r="C150" s="109" t="s">
        <v>534</v>
      </c>
      <c r="D150" s="279" t="s">
        <v>48</v>
      </c>
      <c r="E150" s="280"/>
      <c r="F150" s="281"/>
      <c r="G150" s="281"/>
      <c r="H150" s="171"/>
      <c r="I150" s="88">
        <f t="shared" si="11"/>
        <v>0</v>
      </c>
      <c r="J150" s="163">
        <f t="shared" si="12"/>
        <v>0</v>
      </c>
      <c r="K150" s="155">
        <f t="shared" si="13"/>
        <v>0</v>
      </c>
      <c r="L150" s="155">
        <f>IF(J150=1,SUM($J$6:J150),0)</f>
        <v>0</v>
      </c>
      <c r="M150" s="155">
        <f>IF(K150=1,SUM($K$6:K150),0)</f>
        <v>0</v>
      </c>
      <c r="N150" s="165">
        <f t="shared" si="14"/>
        <v>0</v>
      </c>
      <c r="O150" s="155">
        <f t="shared" si="15"/>
        <v>0</v>
      </c>
      <c r="P150" s="155">
        <f>IF(O150=1,SUM($O$6:O150),0)</f>
        <v>0</v>
      </c>
    </row>
    <row r="151" spans="1:16" ht="15" customHeight="1">
      <c r="A151" s="17"/>
      <c r="B151" s="194">
        <v>1</v>
      </c>
      <c r="C151" s="109" t="s">
        <v>535</v>
      </c>
      <c r="D151" s="279" t="s">
        <v>44</v>
      </c>
      <c r="E151" s="280" t="s">
        <v>8</v>
      </c>
      <c r="F151" s="281">
        <v>848250</v>
      </c>
      <c r="G151" s="281">
        <v>848250</v>
      </c>
      <c r="H151" s="171"/>
      <c r="I151" s="88">
        <f t="shared" si="11"/>
        <v>848250</v>
      </c>
      <c r="J151" s="163">
        <f t="shared" si="12"/>
        <v>1</v>
      </c>
      <c r="K151" s="155">
        <f t="shared" si="13"/>
        <v>0</v>
      </c>
      <c r="L151" s="155">
        <f>IF(J151=1,SUM($J$6:J151),0)</f>
        <v>104</v>
      </c>
      <c r="M151" s="155">
        <f>IF(K151=1,SUM($K$6:K151),0)</f>
        <v>0</v>
      </c>
      <c r="N151" s="165">
        <f t="shared" si="14"/>
        <v>104</v>
      </c>
      <c r="O151" s="155">
        <f t="shared" si="15"/>
        <v>0</v>
      </c>
      <c r="P151" s="155">
        <f>IF(O151=1,SUM($O$6:O151),0)</f>
        <v>0</v>
      </c>
    </row>
    <row r="152" spans="1:16" ht="15" customHeight="1">
      <c r="A152" s="15"/>
      <c r="B152" s="194">
        <v>2</v>
      </c>
      <c r="C152" s="109" t="s">
        <v>54</v>
      </c>
      <c r="D152" s="279" t="s">
        <v>45</v>
      </c>
      <c r="E152" s="280" t="s">
        <v>8</v>
      </c>
      <c r="F152" s="281">
        <v>17500</v>
      </c>
      <c r="G152" s="281">
        <v>17500</v>
      </c>
      <c r="H152" s="171"/>
      <c r="I152" s="88">
        <f t="shared" si="11"/>
        <v>17500</v>
      </c>
      <c r="J152" s="163">
        <f t="shared" si="12"/>
        <v>0</v>
      </c>
      <c r="K152" s="155">
        <f t="shared" si="13"/>
        <v>1</v>
      </c>
      <c r="L152" s="155">
        <f>IF(J152=1,SUM($J$6:J152),0)</f>
        <v>0</v>
      </c>
      <c r="M152" s="155">
        <f>IF(K152=1,SUM($K$6:K152),0)</f>
        <v>201227071.79893059</v>
      </c>
      <c r="N152" s="165">
        <f t="shared" si="14"/>
        <v>201227071.79893059</v>
      </c>
      <c r="O152" s="155">
        <f t="shared" si="15"/>
        <v>0</v>
      </c>
      <c r="P152" s="155">
        <f>IF(O152=1,SUM($O$6:O152),0)</f>
        <v>0</v>
      </c>
    </row>
    <row r="153" spans="1:16" ht="15" customHeight="1">
      <c r="A153" s="15"/>
      <c r="B153" s="194">
        <v>3</v>
      </c>
      <c r="C153" s="109" t="s">
        <v>536</v>
      </c>
      <c r="D153" s="279" t="s">
        <v>45</v>
      </c>
      <c r="E153" s="280" t="s">
        <v>8</v>
      </c>
      <c r="F153" s="281">
        <v>17500</v>
      </c>
      <c r="G153" s="281">
        <v>17500</v>
      </c>
      <c r="H153" s="171"/>
      <c r="I153" s="88">
        <f t="shared" si="11"/>
        <v>17500</v>
      </c>
      <c r="J153" s="163">
        <f t="shared" si="12"/>
        <v>0</v>
      </c>
      <c r="K153" s="155">
        <f t="shared" si="13"/>
        <v>1</v>
      </c>
      <c r="L153" s="155">
        <f>IF(J153=1,SUM($J$6:J153),0)</f>
        <v>0</v>
      </c>
      <c r="M153" s="155">
        <f>IF(K153=1,SUM($K$6:K153),0)</f>
        <v>201227072.79893059</v>
      </c>
      <c r="N153" s="165">
        <f t="shared" si="14"/>
        <v>201227072.79893059</v>
      </c>
      <c r="O153" s="155">
        <f t="shared" si="15"/>
        <v>0</v>
      </c>
      <c r="P153" s="155">
        <f>IF(O153=1,SUM($O$6:O153),0)</f>
        <v>0</v>
      </c>
    </row>
    <row r="154" spans="1:16" ht="15" customHeight="1">
      <c r="A154" s="15"/>
      <c r="B154" s="194">
        <v>4</v>
      </c>
      <c r="C154" s="109" t="s">
        <v>537</v>
      </c>
      <c r="D154" s="279" t="s">
        <v>45</v>
      </c>
      <c r="E154" s="280" t="s">
        <v>8</v>
      </c>
      <c r="F154" s="281">
        <v>17500</v>
      </c>
      <c r="G154" s="281">
        <v>17500</v>
      </c>
      <c r="H154" s="171"/>
      <c r="I154" s="88">
        <f t="shared" si="11"/>
        <v>17500</v>
      </c>
      <c r="J154" s="163">
        <f t="shared" si="12"/>
        <v>0</v>
      </c>
      <c r="K154" s="155">
        <f t="shared" si="13"/>
        <v>1</v>
      </c>
      <c r="L154" s="155">
        <f>IF(J154=1,SUM($J$6:J154),0)</f>
        <v>0</v>
      </c>
      <c r="M154" s="155">
        <f>IF(K154=1,SUM($K$6:K154),0)</f>
        <v>201227073.79893059</v>
      </c>
      <c r="N154" s="165">
        <f t="shared" si="14"/>
        <v>201227073.79893059</v>
      </c>
      <c r="O154" s="155">
        <f t="shared" si="15"/>
        <v>0</v>
      </c>
      <c r="P154" s="155">
        <f>IF(O154=1,SUM($O$6:O154),0)</f>
        <v>0</v>
      </c>
    </row>
    <row r="155" spans="1:16" ht="15" customHeight="1">
      <c r="A155" s="15"/>
      <c r="B155" s="194">
        <v>5</v>
      </c>
      <c r="C155" s="109" t="s">
        <v>55</v>
      </c>
      <c r="D155" s="279" t="s">
        <v>45</v>
      </c>
      <c r="E155" s="280" t="s">
        <v>8</v>
      </c>
      <c r="F155" s="281">
        <v>18000</v>
      </c>
      <c r="G155" s="281">
        <v>18000</v>
      </c>
      <c r="H155" s="171"/>
      <c r="I155" s="88">
        <f t="shared" si="11"/>
        <v>18000</v>
      </c>
      <c r="J155" s="163">
        <f t="shared" si="12"/>
        <v>0</v>
      </c>
      <c r="K155" s="155">
        <f t="shared" si="13"/>
        <v>1</v>
      </c>
      <c r="L155" s="155">
        <f>IF(J155=1,SUM($J$6:J155),0)</f>
        <v>0</v>
      </c>
      <c r="M155" s="155">
        <f>IF(K155=1,SUM($K$6:K155),0)</f>
        <v>201227074.79893059</v>
      </c>
      <c r="N155" s="165">
        <f t="shared" si="14"/>
        <v>201227074.79893059</v>
      </c>
      <c r="O155" s="155">
        <f t="shared" si="15"/>
        <v>0</v>
      </c>
      <c r="P155" s="155">
        <f>IF(O155=1,SUM($O$6:O155),0)</f>
        <v>0</v>
      </c>
    </row>
    <row r="156" spans="1:16" ht="15" customHeight="1">
      <c r="A156" s="15"/>
      <c r="B156" s="194">
        <v>6</v>
      </c>
      <c r="C156" s="109" t="s">
        <v>56</v>
      </c>
      <c r="D156" s="279" t="s">
        <v>45</v>
      </c>
      <c r="E156" s="280" t="s">
        <v>8</v>
      </c>
      <c r="F156" s="281">
        <v>18000</v>
      </c>
      <c r="G156" s="281">
        <v>18000</v>
      </c>
      <c r="H156" s="171"/>
      <c r="I156" s="88">
        <f t="shared" si="11"/>
        <v>18000</v>
      </c>
      <c r="J156" s="163">
        <f t="shared" si="12"/>
        <v>0</v>
      </c>
      <c r="K156" s="155">
        <f t="shared" si="13"/>
        <v>1</v>
      </c>
      <c r="L156" s="155">
        <f>IF(J156=1,SUM($J$6:J156),0)</f>
        <v>0</v>
      </c>
      <c r="M156" s="155">
        <f>IF(K156=1,SUM($K$6:K156),0)</f>
        <v>201227075.79893059</v>
      </c>
      <c r="N156" s="165">
        <f t="shared" si="14"/>
        <v>201227075.79893059</v>
      </c>
      <c r="O156" s="155">
        <f t="shared" si="15"/>
        <v>0</v>
      </c>
      <c r="P156" s="155">
        <f>IF(O156=1,SUM($O$6:O156),0)</f>
        <v>0</v>
      </c>
    </row>
    <row r="157" spans="1:16" ht="15" customHeight="1">
      <c r="A157" s="15"/>
      <c r="B157" s="194">
        <v>7</v>
      </c>
      <c r="C157" s="109" t="s">
        <v>57</v>
      </c>
      <c r="D157" s="279" t="s">
        <v>45</v>
      </c>
      <c r="E157" s="280" t="s">
        <v>8</v>
      </c>
      <c r="F157" s="281">
        <v>18000</v>
      </c>
      <c r="G157" s="281">
        <v>18000</v>
      </c>
      <c r="H157" s="171"/>
      <c r="I157" s="88">
        <f t="shared" si="11"/>
        <v>18000</v>
      </c>
      <c r="J157" s="163">
        <f t="shared" si="12"/>
        <v>0</v>
      </c>
      <c r="K157" s="155">
        <f t="shared" si="13"/>
        <v>1</v>
      </c>
      <c r="L157" s="155">
        <f>IF(J157=1,SUM($J$6:J157),0)</f>
        <v>0</v>
      </c>
      <c r="M157" s="155">
        <f>IF(K157=1,SUM($K$6:K157),0)</f>
        <v>201227076.79893059</v>
      </c>
      <c r="N157" s="165">
        <f t="shared" si="14"/>
        <v>201227076.79893059</v>
      </c>
      <c r="O157" s="155">
        <f t="shared" si="15"/>
        <v>0</v>
      </c>
      <c r="P157" s="155">
        <f>IF(O157=1,SUM($O$6:O157),0)</f>
        <v>0</v>
      </c>
    </row>
    <row r="158" spans="1:16" ht="15" customHeight="1">
      <c r="A158" s="15"/>
      <c r="B158" s="194">
        <v>8</v>
      </c>
      <c r="C158" s="109" t="s">
        <v>538</v>
      </c>
      <c r="D158" s="279" t="s">
        <v>45</v>
      </c>
      <c r="E158" s="280" t="s">
        <v>8</v>
      </c>
      <c r="F158" s="281">
        <v>18000</v>
      </c>
      <c r="G158" s="281">
        <v>18000</v>
      </c>
      <c r="H158" s="171"/>
      <c r="I158" s="88">
        <f t="shared" si="11"/>
        <v>18000</v>
      </c>
      <c r="J158" s="163">
        <f t="shared" si="12"/>
        <v>0</v>
      </c>
      <c r="K158" s="155">
        <f t="shared" si="13"/>
        <v>1</v>
      </c>
      <c r="L158" s="155">
        <f>IF(J158=1,SUM($J$6:J158),0)</f>
        <v>0</v>
      </c>
      <c r="M158" s="155">
        <f>IF(K158=1,SUM($K$6:K158),0)</f>
        <v>201227077.79893059</v>
      </c>
      <c r="N158" s="165">
        <f t="shared" si="14"/>
        <v>201227077.79893059</v>
      </c>
      <c r="O158" s="155">
        <f t="shared" si="15"/>
        <v>0</v>
      </c>
      <c r="P158" s="155">
        <f>IF(O158=1,SUM($O$6:O158),0)</f>
        <v>0</v>
      </c>
    </row>
    <row r="159" spans="1:16" ht="15" customHeight="1">
      <c r="A159" s="15"/>
      <c r="B159" s="194">
        <v>9</v>
      </c>
      <c r="C159" s="109" t="s">
        <v>58</v>
      </c>
      <c r="D159" s="279" t="s">
        <v>45</v>
      </c>
      <c r="E159" s="280" t="s">
        <v>8</v>
      </c>
      <c r="F159" s="281">
        <v>18000</v>
      </c>
      <c r="G159" s="281">
        <v>18000</v>
      </c>
      <c r="H159" s="171"/>
      <c r="I159" s="88">
        <f t="shared" si="11"/>
        <v>18000</v>
      </c>
      <c r="J159" s="163">
        <f t="shared" si="12"/>
        <v>0</v>
      </c>
      <c r="K159" s="155">
        <f t="shared" si="13"/>
        <v>1</v>
      </c>
      <c r="L159" s="155">
        <f>IF(J159=1,SUM($J$6:J159),0)</f>
        <v>0</v>
      </c>
      <c r="M159" s="155">
        <f>IF(K159=1,SUM($K$6:K159),0)</f>
        <v>201227078.79893059</v>
      </c>
      <c r="N159" s="165">
        <f t="shared" si="14"/>
        <v>201227078.79893059</v>
      </c>
      <c r="O159" s="155">
        <f t="shared" si="15"/>
        <v>0</v>
      </c>
      <c r="P159" s="155">
        <f>IF(O159=1,SUM($O$6:O159),0)</f>
        <v>0</v>
      </c>
    </row>
    <row r="160" spans="1:16" ht="15" customHeight="1">
      <c r="A160" s="15"/>
      <c r="B160" s="194">
        <v>10</v>
      </c>
      <c r="C160" s="109" t="s">
        <v>59</v>
      </c>
      <c r="D160" s="279" t="s">
        <v>45</v>
      </c>
      <c r="E160" s="280" t="s">
        <v>8</v>
      </c>
      <c r="F160" s="281">
        <v>20000</v>
      </c>
      <c r="G160" s="281">
        <v>20000</v>
      </c>
      <c r="H160" s="171"/>
      <c r="I160" s="88">
        <f t="shared" si="11"/>
        <v>20000</v>
      </c>
      <c r="J160" s="163">
        <f t="shared" si="12"/>
        <v>0</v>
      </c>
      <c r="K160" s="155">
        <f t="shared" si="13"/>
        <v>1</v>
      </c>
      <c r="L160" s="155">
        <f>IF(J160=1,SUM($J$6:J160),0)</f>
        <v>0</v>
      </c>
      <c r="M160" s="155">
        <f>IF(K160=1,SUM($K$6:K160),0)</f>
        <v>201227079.79893059</v>
      </c>
      <c r="N160" s="165">
        <f t="shared" si="14"/>
        <v>201227079.79893059</v>
      </c>
      <c r="O160" s="155">
        <f t="shared" si="15"/>
        <v>0</v>
      </c>
      <c r="P160" s="155">
        <f>IF(O160=1,SUM($O$6:O160),0)</f>
        <v>0</v>
      </c>
    </row>
    <row r="161" spans="1:30" ht="15" customHeight="1">
      <c r="A161" s="15"/>
      <c r="B161" s="194">
        <v>11</v>
      </c>
      <c r="C161" s="109" t="s">
        <v>60</v>
      </c>
      <c r="D161" s="279" t="s">
        <v>45</v>
      </c>
      <c r="E161" s="280" t="s">
        <v>8</v>
      </c>
      <c r="F161" s="281">
        <v>23000</v>
      </c>
      <c r="G161" s="281">
        <v>23000</v>
      </c>
      <c r="H161" s="171"/>
      <c r="I161" s="88">
        <f t="shared" si="11"/>
        <v>23000</v>
      </c>
      <c r="J161" s="163">
        <f t="shared" si="12"/>
        <v>0</v>
      </c>
      <c r="K161" s="155">
        <f t="shared" si="13"/>
        <v>1</v>
      </c>
      <c r="L161" s="155">
        <f>IF(J161=1,SUM($J$6:J161),0)</f>
        <v>0</v>
      </c>
      <c r="M161" s="155">
        <f>IF(K161=1,SUM($K$6:K161),0)</f>
        <v>201227080.79893059</v>
      </c>
      <c r="N161" s="165">
        <f t="shared" si="14"/>
        <v>201227080.79893059</v>
      </c>
      <c r="O161" s="155">
        <f t="shared" si="15"/>
        <v>0</v>
      </c>
      <c r="P161" s="155">
        <f>IF(O161=1,SUM($O$6:O161),0)</f>
        <v>0</v>
      </c>
    </row>
    <row r="162" spans="1:30" ht="15" customHeight="1">
      <c r="A162" s="15"/>
      <c r="B162" s="194">
        <v>12</v>
      </c>
      <c r="C162" s="109" t="s">
        <v>61</v>
      </c>
      <c r="D162" s="279" t="s">
        <v>45</v>
      </c>
      <c r="E162" s="280" t="s">
        <v>8</v>
      </c>
      <c r="F162" s="281">
        <v>23700</v>
      </c>
      <c r="G162" s="281">
        <v>23700</v>
      </c>
      <c r="H162" s="171"/>
      <c r="I162" s="88">
        <f t="shared" si="11"/>
        <v>23700</v>
      </c>
      <c r="J162" s="163">
        <f t="shared" si="12"/>
        <v>0</v>
      </c>
      <c r="K162" s="155">
        <f t="shared" si="13"/>
        <v>1</v>
      </c>
      <c r="L162" s="155">
        <f>IF(J162=1,SUM($J$6:J162),0)</f>
        <v>0</v>
      </c>
      <c r="M162" s="155">
        <f>IF(K162=1,SUM($K$6:K162),0)</f>
        <v>201227081.79893059</v>
      </c>
      <c r="N162" s="165">
        <f t="shared" si="14"/>
        <v>201227081.79893059</v>
      </c>
      <c r="O162" s="155">
        <f t="shared" si="15"/>
        <v>0</v>
      </c>
      <c r="P162" s="155">
        <f>IF(O162=1,SUM($O$6:O162),0)</f>
        <v>0</v>
      </c>
    </row>
    <row r="163" spans="1:30" ht="15" customHeight="1">
      <c r="A163" s="15"/>
      <c r="B163" s="194">
        <v>13</v>
      </c>
      <c r="C163" s="109" t="s">
        <v>62</v>
      </c>
      <c r="D163" s="279" t="s">
        <v>45</v>
      </c>
      <c r="E163" s="280" t="s">
        <v>8</v>
      </c>
      <c r="F163" s="281">
        <v>32500</v>
      </c>
      <c r="G163" s="281">
        <v>32500</v>
      </c>
      <c r="H163" s="171"/>
      <c r="I163" s="88">
        <f t="shared" si="11"/>
        <v>32500</v>
      </c>
      <c r="J163" s="163">
        <f t="shared" si="12"/>
        <v>0</v>
      </c>
      <c r="K163" s="155">
        <f t="shared" si="13"/>
        <v>1</v>
      </c>
      <c r="L163" s="155">
        <f>IF(J163=1,SUM($J$6:J163),0)</f>
        <v>0</v>
      </c>
      <c r="M163" s="155">
        <f>IF(K163=1,SUM($K$6:K163),0)</f>
        <v>201227082.79893059</v>
      </c>
      <c r="N163" s="165">
        <f t="shared" si="14"/>
        <v>201227082.79893059</v>
      </c>
      <c r="O163" s="155">
        <f t="shared" si="15"/>
        <v>0</v>
      </c>
      <c r="P163" s="155">
        <f>IF(O163=1,SUM($O$6:O163),0)</f>
        <v>0</v>
      </c>
    </row>
    <row r="164" spans="1:30" ht="15" customHeight="1">
      <c r="A164" s="15"/>
      <c r="B164" s="194">
        <v>14</v>
      </c>
      <c r="C164" s="109" t="s">
        <v>63</v>
      </c>
      <c r="D164" s="279" t="s">
        <v>45</v>
      </c>
      <c r="E164" s="280" t="s">
        <v>8</v>
      </c>
      <c r="F164" s="281">
        <v>32500</v>
      </c>
      <c r="G164" s="281">
        <v>32500</v>
      </c>
      <c r="H164" s="171"/>
      <c r="I164" s="88">
        <f t="shared" si="11"/>
        <v>32500</v>
      </c>
      <c r="J164" s="163">
        <f t="shared" si="12"/>
        <v>0</v>
      </c>
      <c r="K164" s="155">
        <f t="shared" si="13"/>
        <v>1</v>
      </c>
      <c r="L164" s="155">
        <f>IF(J164=1,SUM($J$6:J164),0)</f>
        <v>0</v>
      </c>
      <c r="M164" s="155">
        <f>IF(K164=1,SUM($K$6:K164),0)</f>
        <v>201227083.79893059</v>
      </c>
      <c r="N164" s="165">
        <f t="shared" si="14"/>
        <v>201227083.79893059</v>
      </c>
      <c r="O164" s="155">
        <f t="shared" si="15"/>
        <v>0</v>
      </c>
      <c r="P164" s="155">
        <f>IF(O164=1,SUM($O$6:O164),0)</f>
        <v>0</v>
      </c>
    </row>
    <row r="165" spans="1:30" ht="15" customHeight="1">
      <c r="A165" s="15"/>
      <c r="B165" s="194">
        <v>15</v>
      </c>
      <c r="C165" s="109" t="s">
        <v>1400</v>
      </c>
      <c r="D165" s="279" t="s">
        <v>45</v>
      </c>
      <c r="E165" s="280" t="s">
        <v>8</v>
      </c>
      <c r="F165" s="281">
        <v>32500</v>
      </c>
      <c r="G165" s="281">
        <v>32500</v>
      </c>
      <c r="H165" s="171"/>
      <c r="I165" s="88">
        <f t="shared" si="11"/>
        <v>32500</v>
      </c>
      <c r="J165" s="163">
        <f t="shared" si="12"/>
        <v>0</v>
      </c>
      <c r="K165" s="155">
        <f t="shared" si="13"/>
        <v>1</v>
      </c>
      <c r="L165" s="155">
        <f>IF(J165=1,SUM($J$6:J165),0)</f>
        <v>0</v>
      </c>
      <c r="M165" s="155">
        <f>IF(K165=1,SUM($K$6:K165),0)</f>
        <v>201227084.79893059</v>
      </c>
      <c r="N165" s="165">
        <f t="shared" si="14"/>
        <v>201227084.79893059</v>
      </c>
      <c r="O165" s="155">
        <f t="shared" si="15"/>
        <v>0</v>
      </c>
      <c r="P165" s="155">
        <f>IF(O165=1,SUM($O$6:O165),0)</f>
        <v>0</v>
      </c>
    </row>
    <row r="166" spans="1:30" ht="15" customHeight="1">
      <c r="A166" s="15"/>
      <c r="B166" s="194">
        <v>16</v>
      </c>
      <c r="C166" s="109" t="s">
        <v>1401</v>
      </c>
      <c r="D166" s="279" t="s">
        <v>45</v>
      </c>
      <c r="E166" s="280" t="s">
        <v>8</v>
      </c>
      <c r="F166" s="281">
        <v>32500</v>
      </c>
      <c r="G166" s="281">
        <v>32500</v>
      </c>
      <c r="H166" s="171"/>
      <c r="I166" s="88">
        <f t="shared" ref="I166:I206" si="16">IF($I$5=$G$4,G166,(IF($I$5=$F$4,F166,0)))</f>
        <v>32500</v>
      </c>
      <c r="J166" s="163">
        <f t="shared" si="12"/>
        <v>0</v>
      </c>
      <c r="K166" s="155">
        <f t="shared" si="13"/>
        <v>1</v>
      </c>
      <c r="L166" s="155">
        <f>IF(J166=1,SUM($J$6:J166),0)</f>
        <v>0</v>
      </c>
      <c r="M166" s="155">
        <f>IF(K166=1,SUM($K$6:K166),0)</f>
        <v>201227085.79893059</v>
      </c>
      <c r="N166" s="165">
        <f t="shared" si="14"/>
        <v>201227085.79893059</v>
      </c>
      <c r="O166" s="155">
        <f t="shared" si="15"/>
        <v>0</v>
      </c>
      <c r="P166" s="155">
        <f>IF(O166=1,SUM($O$6:O166),0)</f>
        <v>0</v>
      </c>
    </row>
    <row r="167" spans="1:30" ht="15" customHeight="1">
      <c r="A167" s="15"/>
      <c r="B167" s="194">
        <v>17</v>
      </c>
      <c r="C167" s="109" t="s">
        <v>539</v>
      </c>
      <c r="D167" s="279" t="s">
        <v>45</v>
      </c>
      <c r="E167" s="280" t="s">
        <v>8</v>
      </c>
      <c r="F167" s="281">
        <v>35700</v>
      </c>
      <c r="G167" s="281">
        <v>35700</v>
      </c>
      <c r="H167" s="171"/>
      <c r="I167" s="88">
        <f t="shared" si="16"/>
        <v>35700</v>
      </c>
      <c r="J167" s="163">
        <f t="shared" si="12"/>
        <v>0</v>
      </c>
      <c r="K167" s="155">
        <f t="shared" si="13"/>
        <v>1</v>
      </c>
      <c r="L167" s="155">
        <f>IF(J167=1,SUM($J$6:J167),0)</f>
        <v>0</v>
      </c>
      <c r="M167" s="155">
        <f>IF(K167=1,SUM($K$6:K167),0)</f>
        <v>201227086.79893059</v>
      </c>
      <c r="N167" s="165">
        <f t="shared" si="14"/>
        <v>201227086.79893059</v>
      </c>
      <c r="O167" s="155">
        <f t="shared" si="15"/>
        <v>0</v>
      </c>
      <c r="P167" s="155">
        <f>IF(O167=1,SUM($O$6:O167),0)</f>
        <v>0</v>
      </c>
    </row>
    <row r="168" spans="1:30" ht="15" customHeight="1">
      <c r="A168" s="15"/>
      <c r="B168" s="194">
        <v>18</v>
      </c>
      <c r="C168" s="109" t="s">
        <v>540</v>
      </c>
      <c r="D168" s="279" t="s">
        <v>45</v>
      </c>
      <c r="E168" s="280" t="s">
        <v>8</v>
      </c>
      <c r="F168" s="281">
        <v>38700</v>
      </c>
      <c r="G168" s="281">
        <v>38700</v>
      </c>
      <c r="H168" s="171"/>
      <c r="I168" s="88">
        <f t="shared" si="16"/>
        <v>38700</v>
      </c>
      <c r="J168" s="163">
        <f t="shared" si="12"/>
        <v>0</v>
      </c>
      <c r="K168" s="155">
        <f t="shared" si="13"/>
        <v>1</v>
      </c>
      <c r="L168" s="155">
        <f>IF(J168=1,SUM($J$6:J168),0)</f>
        <v>0</v>
      </c>
      <c r="M168" s="155">
        <f>IF(K168=1,SUM($K$6:K168),0)</f>
        <v>201227087.79893059</v>
      </c>
      <c r="N168" s="165">
        <f t="shared" si="14"/>
        <v>201227087.79893059</v>
      </c>
      <c r="O168" s="155">
        <f t="shared" si="15"/>
        <v>0</v>
      </c>
      <c r="P168" s="155">
        <f>IF(O168=1,SUM($O$6:O168),0)</f>
        <v>0</v>
      </c>
      <c r="Q168" s="167"/>
    </row>
    <row r="169" spans="1:30" ht="15" customHeight="1">
      <c r="A169" s="17"/>
      <c r="B169" s="194">
        <v>19</v>
      </c>
      <c r="C169" s="109" t="s">
        <v>541</v>
      </c>
      <c r="D169" s="279" t="s">
        <v>45</v>
      </c>
      <c r="E169" s="280" t="s">
        <v>8</v>
      </c>
      <c r="F169" s="281">
        <v>38700</v>
      </c>
      <c r="G169" s="281">
        <v>38700</v>
      </c>
      <c r="H169" s="171"/>
      <c r="I169" s="88">
        <f t="shared" si="16"/>
        <v>38700</v>
      </c>
      <c r="J169" s="163">
        <f t="shared" si="12"/>
        <v>0</v>
      </c>
      <c r="K169" s="155">
        <f t="shared" si="13"/>
        <v>1</v>
      </c>
      <c r="L169" s="155">
        <f>IF(J169=1,SUM($J$6:J169),0)</f>
        <v>0</v>
      </c>
      <c r="M169" s="155">
        <f>IF(K169=1,SUM($K$6:K169),0)</f>
        <v>201227088.79893059</v>
      </c>
      <c r="N169" s="165">
        <f t="shared" si="14"/>
        <v>201227088.79893059</v>
      </c>
      <c r="O169" s="155">
        <f t="shared" si="15"/>
        <v>0</v>
      </c>
      <c r="P169" s="155">
        <f>IF(O169=1,SUM($O$6:O169),0)</f>
        <v>0</v>
      </c>
    </row>
    <row r="170" spans="1:30" ht="15" customHeight="1">
      <c r="A170" s="15"/>
      <c r="B170" s="194">
        <v>20</v>
      </c>
      <c r="C170" s="109" t="s">
        <v>542</v>
      </c>
      <c r="D170" s="279" t="s">
        <v>45</v>
      </c>
      <c r="E170" s="280" t="s">
        <v>8</v>
      </c>
      <c r="F170" s="281">
        <v>38700</v>
      </c>
      <c r="G170" s="281">
        <v>38700</v>
      </c>
      <c r="H170" s="171"/>
      <c r="I170" s="88">
        <f t="shared" si="16"/>
        <v>38700</v>
      </c>
      <c r="J170" s="163">
        <f t="shared" si="12"/>
        <v>0</v>
      </c>
      <c r="K170" s="155">
        <f t="shared" si="13"/>
        <v>1</v>
      </c>
      <c r="L170" s="155">
        <f>IF(J170=1,SUM($J$6:J170),0)</f>
        <v>0</v>
      </c>
      <c r="M170" s="155">
        <f>IF(K170=1,SUM($K$6:K170),0)</f>
        <v>201227089.79893059</v>
      </c>
      <c r="N170" s="165">
        <f t="shared" si="14"/>
        <v>201227089.79893059</v>
      </c>
      <c r="O170" s="155">
        <f t="shared" si="15"/>
        <v>0</v>
      </c>
      <c r="P170" s="155">
        <f>IF(O170=1,SUM($O$6:O170),0)</f>
        <v>0</v>
      </c>
    </row>
    <row r="171" spans="1:30" ht="15" customHeight="1">
      <c r="A171" s="17"/>
      <c r="B171" s="194">
        <v>21</v>
      </c>
      <c r="C171" s="109" t="s">
        <v>543</v>
      </c>
      <c r="D171" s="279" t="s">
        <v>45</v>
      </c>
      <c r="E171" s="280" t="s">
        <v>8</v>
      </c>
      <c r="F171" s="281">
        <v>38700</v>
      </c>
      <c r="G171" s="281">
        <v>38700</v>
      </c>
      <c r="H171" s="171"/>
      <c r="I171" s="88">
        <f t="shared" si="16"/>
        <v>38700</v>
      </c>
      <c r="J171" s="163">
        <f t="shared" si="12"/>
        <v>0</v>
      </c>
      <c r="K171" s="155">
        <f t="shared" si="13"/>
        <v>1</v>
      </c>
      <c r="L171" s="155">
        <f>IF(J171=1,SUM($J$6:J171),0)</f>
        <v>0</v>
      </c>
      <c r="M171" s="155">
        <f>IF(K171=1,SUM($K$6:K171),0)</f>
        <v>201227090.79893059</v>
      </c>
      <c r="N171" s="165">
        <f t="shared" si="14"/>
        <v>201227090.79893059</v>
      </c>
      <c r="O171" s="155">
        <f t="shared" si="15"/>
        <v>0</v>
      </c>
      <c r="P171" s="155">
        <f>IF(O171=1,SUM($O$6:O171),0)</f>
        <v>0</v>
      </c>
      <c r="Q171" s="167"/>
    </row>
    <row r="172" spans="1:30" ht="15" customHeight="1">
      <c r="A172" s="17"/>
      <c r="B172" s="194">
        <v>22</v>
      </c>
      <c r="C172" s="109" t="s">
        <v>544</v>
      </c>
      <c r="D172" s="279" t="s">
        <v>45</v>
      </c>
      <c r="E172" s="280" t="s">
        <v>8</v>
      </c>
      <c r="F172" s="281">
        <v>51000</v>
      </c>
      <c r="G172" s="281">
        <v>51000</v>
      </c>
      <c r="H172" s="171"/>
      <c r="I172" s="88">
        <f t="shared" si="16"/>
        <v>51000</v>
      </c>
      <c r="J172" s="163">
        <f t="shared" si="12"/>
        <v>0</v>
      </c>
      <c r="K172" s="155">
        <f t="shared" si="13"/>
        <v>1</v>
      </c>
      <c r="L172" s="155">
        <f>IF(J172=1,SUM($J$6:J172),0)</f>
        <v>0</v>
      </c>
      <c r="M172" s="155">
        <f>IF(K172=1,SUM($K$6:K172),0)</f>
        <v>201227091.79893059</v>
      </c>
      <c r="N172" s="165">
        <f t="shared" si="14"/>
        <v>201227091.79893059</v>
      </c>
      <c r="O172" s="155">
        <f t="shared" si="15"/>
        <v>0</v>
      </c>
      <c r="P172" s="155">
        <f>IF(O172=1,SUM($O$6:O172),0)</f>
        <v>0</v>
      </c>
      <c r="Q172" s="168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</row>
    <row r="173" spans="1:30" ht="15" customHeight="1">
      <c r="A173" s="17"/>
      <c r="B173" s="194">
        <v>23</v>
      </c>
      <c r="C173" s="109" t="s">
        <v>545</v>
      </c>
      <c r="D173" s="279" t="s">
        <v>45</v>
      </c>
      <c r="E173" s="280" t="s">
        <v>8</v>
      </c>
      <c r="F173" s="281">
        <v>94200</v>
      </c>
      <c r="G173" s="281">
        <v>94200</v>
      </c>
      <c r="H173" s="171"/>
      <c r="I173" s="88">
        <f t="shared" si="16"/>
        <v>94200</v>
      </c>
      <c r="J173" s="163">
        <f t="shared" si="12"/>
        <v>0</v>
      </c>
      <c r="K173" s="155">
        <f t="shared" si="13"/>
        <v>1</v>
      </c>
      <c r="L173" s="155">
        <f>IF(J173=1,SUM($J$6:J173),0)</f>
        <v>0</v>
      </c>
      <c r="M173" s="155">
        <f>IF(K173=1,SUM($K$6:K173),0)</f>
        <v>201227092.79893059</v>
      </c>
      <c r="N173" s="165">
        <f t="shared" si="14"/>
        <v>201227092.79893059</v>
      </c>
      <c r="O173" s="155">
        <f t="shared" si="15"/>
        <v>0</v>
      </c>
      <c r="P173" s="155">
        <f>IF(O173=1,SUM($O$6:O173),0)</f>
        <v>0</v>
      </c>
      <c r="Q173" s="167"/>
    </row>
    <row r="174" spans="1:30" ht="15" customHeight="1">
      <c r="A174" s="17"/>
      <c r="B174" s="194">
        <v>24</v>
      </c>
      <c r="C174" s="109" t="s">
        <v>546</v>
      </c>
      <c r="D174" s="279" t="s">
        <v>45</v>
      </c>
      <c r="E174" s="280" t="s">
        <v>8</v>
      </c>
      <c r="F174" s="281">
        <v>119300</v>
      </c>
      <c r="G174" s="281">
        <v>119300</v>
      </c>
      <c r="H174" s="171"/>
      <c r="I174" s="88">
        <f t="shared" si="16"/>
        <v>119300</v>
      </c>
      <c r="J174" s="163">
        <f t="shared" si="12"/>
        <v>0</v>
      </c>
      <c r="K174" s="155">
        <f t="shared" si="13"/>
        <v>1</v>
      </c>
      <c r="L174" s="155">
        <f>IF(J174=1,SUM($J$6:J174),0)</f>
        <v>0</v>
      </c>
      <c r="M174" s="155">
        <f>IF(K174=1,SUM($K$6:K174),0)</f>
        <v>201227093.79893059</v>
      </c>
      <c r="N174" s="165">
        <f t="shared" si="14"/>
        <v>201227093.79893059</v>
      </c>
      <c r="O174" s="155">
        <f t="shared" si="15"/>
        <v>0</v>
      </c>
      <c r="P174" s="155">
        <f>IF(O174=1,SUM($O$6:O174),0)</f>
        <v>0</v>
      </c>
      <c r="Q174" s="167"/>
    </row>
    <row r="175" spans="1:30" ht="15" customHeight="1">
      <c r="A175" s="17"/>
      <c r="B175" s="194">
        <v>25</v>
      </c>
      <c r="C175" s="109" t="s">
        <v>547</v>
      </c>
      <c r="D175" s="279" t="s">
        <v>45</v>
      </c>
      <c r="E175" s="280" t="s">
        <v>8</v>
      </c>
      <c r="F175" s="281">
        <v>432900</v>
      </c>
      <c r="G175" s="281">
        <v>432900</v>
      </c>
      <c r="H175" s="171"/>
      <c r="I175" s="88">
        <f t="shared" si="16"/>
        <v>432900</v>
      </c>
      <c r="J175" s="163">
        <f t="shared" si="12"/>
        <v>0</v>
      </c>
      <c r="K175" s="155">
        <f t="shared" si="13"/>
        <v>1</v>
      </c>
      <c r="L175" s="155">
        <f>IF(J175=1,SUM($J$6:J175),0)</f>
        <v>0</v>
      </c>
      <c r="M175" s="155">
        <f>IF(K175=1,SUM($K$6:K175),0)</f>
        <v>201227094.79893059</v>
      </c>
      <c r="N175" s="165">
        <f t="shared" si="14"/>
        <v>201227094.79893059</v>
      </c>
      <c r="O175" s="155">
        <f t="shared" si="15"/>
        <v>0</v>
      </c>
      <c r="P175" s="155">
        <f>IF(O175=1,SUM($O$6:O175),0)</f>
        <v>0</v>
      </c>
    </row>
    <row r="176" spans="1:30" ht="15" customHeight="1">
      <c r="A176" s="15"/>
      <c r="B176" s="194">
        <v>26</v>
      </c>
      <c r="C176" s="109" t="s">
        <v>548</v>
      </c>
      <c r="D176" s="279" t="s">
        <v>45</v>
      </c>
      <c r="E176" s="280" t="s">
        <v>8</v>
      </c>
      <c r="F176" s="281">
        <v>56700</v>
      </c>
      <c r="G176" s="281">
        <v>56700</v>
      </c>
      <c r="H176" s="171"/>
      <c r="I176" s="88">
        <f t="shared" si="16"/>
        <v>56700</v>
      </c>
      <c r="J176" s="163">
        <f t="shared" si="12"/>
        <v>0</v>
      </c>
      <c r="K176" s="155">
        <f t="shared" si="13"/>
        <v>1</v>
      </c>
      <c r="L176" s="155">
        <f>IF(J176=1,SUM($J$6:J176),0)</f>
        <v>0</v>
      </c>
      <c r="M176" s="155">
        <f>IF(K176=1,SUM($K$6:K176),0)</f>
        <v>201227095.79893059</v>
      </c>
      <c r="N176" s="165">
        <f t="shared" si="14"/>
        <v>201227095.79893059</v>
      </c>
      <c r="O176" s="155">
        <f t="shared" si="15"/>
        <v>0</v>
      </c>
      <c r="P176" s="155">
        <f>IF(O176=1,SUM($O$6:O176),0)</f>
        <v>0</v>
      </c>
      <c r="Q176" s="167"/>
    </row>
    <row r="177" spans="1:17" ht="15" customHeight="1">
      <c r="A177" s="15"/>
      <c r="B177" s="194">
        <v>27</v>
      </c>
      <c r="C177" s="109" t="s">
        <v>549</v>
      </c>
      <c r="D177" s="279" t="s">
        <v>45</v>
      </c>
      <c r="E177" s="280" t="s">
        <v>8</v>
      </c>
      <c r="F177" s="281">
        <v>68300</v>
      </c>
      <c r="G177" s="281">
        <v>68300</v>
      </c>
      <c r="H177" s="171"/>
      <c r="I177" s="88">
        <f t="shared" si="16"/>
        <v>68300</v>
      </c>
      <c r="J177" s="163">
        <f t="shared" si="12"/>
        <v>0</v>
      </c>
      <c r="K177" s="155">
        <f t="shared" si="13"/>
        <v>1</v>
      </c>
      <c r="L177" s="155">
        <f>IF(J177=1,SUM($J$6:J177),0)</f>
        <v>0</v>
      </c>
      <c r="M177" s="155">
        <f>IF(K177=1,SUM($K$6:K177),0)</f>
        <v>201227096.79893059</v>
      </c>
      <c r="N177" s="165">
        <f t="shared" si="14"/>
        <v>201227096.79893059</v>
      </c>
      <c r="O177" s="155">
        <f t="shared" si="15"/>
        <v>0</v>
      </c>
      <c r="P177" s="155">
        <f>IF(O177=1,SUM($O$6:O177),0)</f>
        <v>0</v>
      </c>
      <c r="Q177" s="167"/>
    </row>
    <row r="178" spans="1:17" ht="15" customHeight="1">
      <c r="A178" s="15"/>
      <c r="B178" s="194">
        <v>28</v>
      </c>
      <c r="C178" s="109" t="s">
        <v>550</v>
      </c>
      <c r="D178" s="279" t="s">
        <v>45</v>
      </c>
      <c r="E178" s="280" t="s">
        <v>8</v>
      </c>
      <c r="F178" s="281">
        <v>116200</v>
      </c>
      <c r="G178" s="281">
        <v>116200</v>
      </c>
      <c r="H178" s="171"/>
      <c r="I178" s="88">
        <f t="shared" si="16"/>
        <v>116200</v>
      </c>
      <c r="J178" s="163">
        <f t="shared" si="12"/>
        <v>0</v>
      </c>
      <c r="K178" s="155">
        <f t="shared" si="13"/>
        <v>1</v>
      </c>
      <c r="L178" s="155">
        <f>IF(J178=1,SUM($J$6:J178),0)</f>
        <v>0</v>
      </c>
      <c r="M178" s="155">
        <f>IF(K178=1,SUM($K$6:K178),0)</f>
        <v>201227097.79893059</v>
      </c>
      <c r="N178" s="165">
        <f t="shared" si="14"/>
        <v>201227097.79893059</v>
      </c>
      <c r="O178" s="155">
        <f t="shared" si="15"/>
        <v>0</v>
      </c>
      <c r="P178" s="155">
        <f>IF(O178=1,SUM($O$6:O178),0)</f>
        <v>0</v>
      </c>
      <c r="Q178" s="167"/>
    </row>
    <row r="179" spans="1:17" ht="15" customHeight="1">
      <c r="A179" s="15"/>
      <c r="B179" s="194">
        <v>29</v>
      </c>
      <c r="C179" s="109" t="s">
        <v>551</v>
      </c>
      <c r="D179" s="279" t="s">
        <v>45</v>
      </c>
      <c r="E179" s="280" t="s">
        <v>8</v>
      </c>
      <c r="F179" s="281">
        <v>183000</v>
      </c>
      <c r="G179" s="281">
        <v>183000</v>
      </c>
      <c r="H179" s="171"/>
      <c r="I179" s="88">
        <f t="shared" si="16"/>
        <v>183000</v>
      </c>
      <c r="J179" s="163">
        <f t="shared" si="12"/>
        <v>0</v>
      </c>
      <c r="K179" s="155">
        <f t="shared" si="13"/>
        <v>1</v>
      </c>
      <c r="L179" s="155">
        <f>IF(J179=1,SUM($J$6:J179),0)</f>
        <v>0</v>
      </c>
      <c r="M179" s="155">
        <f>IF(K179=1,SUM($K$6:K179),0)</f>
        <v>201227098.79893059</v>
      </c>
      <c r="N179" s="165">
        <f t="shared" si="14"/>
        <v>201227098.79893059</v>
      </c>
      <c r="O179" s="155">
        <f t="shared" si="15"/>
        <v>0</v>
      </c>
      <c r="P179" s="155">
        <f>IF(O179=1,SUM($O$6:O179),0)</f>
        <v>0</v>
      </c>
      <c r="Q179" s="167"/>
    </row>
    <row r="180" spans="1:17" ht="15" customHeight="1">
      <c r="A180" s="15"/>
      <c r="B180" s="194">
        <v>30</v>
      </c>
      <c r="C180" s="109" t="s">
        <v>552</v>
      </c>
      <c r="D180" s="279" t="s">
        <v>45</v>
      </c>
      <c r="E180" s="280" t="s">
        <v>8</v>
      </c>
      <c r="F180" s="281">
        <v>271100</v>
      </c>
      <c r="G180" s="281">
        <v>271100</v>
      </c>
      <c r="H180" s="173"/>
      <c r="I180" s="88">
        <f t="shared" si="16"/>
        <v>271100</v>
      </c>
      <c r="J180" s="163">
        <f t="shared" si="12"/>
        <v>0</v>
      </c>
      <c r="K180" s="155">
        <f t="shared" si="13"/>
        <v>1</v>
      </c>
      <c r="L180" s="155">
        <f>IF(J180=1,SUM($J$6:J180),0)</f>
        <v>0</v>
      </c>
      <c r="M180" s="155">
        <f>IF(K180=1,SUM($K$6:K180),0)</f>
        <v>201227099.79893059</v>
      </c>
      <c r="N180" s="165">
        <f t="shared" si="14"/>
        <v>201227099.79893059</v>
      </c>
      <c r="O180" s="155">
        <f t="shared" si="15"/>
        <v>0</v>
      </c>
      <c r="P180" s="155">
        <f>IF(O180=1,SUM($O$6:O180),0)</f>
        <v>0</v>
      </c>
    </row>
    <row r="181" spans="1:17" ht="15" customHeight="1">
      <c r="A181" s="17"/>
      <c r="B181" s="194">
        <v>31</v>
      </c>
      <c r="C181" s="109" t="s">
        <v>553</v>
      </c>
      <c r="D181" s="279" t="s">
        <v>45</v>
      </c>
      <c r="E181" s="280" t="s">
        <v>8</v>
      </c>
      <c r="F181" s="281">
        <v>669000</v>
      </c>
      <c r="G181" s="281">
        <v>669000</v>
      </c>
      <c r="H181" s="171"/>
      <c r="I181" s="88">
        <f t="shared" si="16"/>
        <v>669000</v>
      </c>
      <c r="J181" s="163">
        <f t="shared" si="12"/>
        <v>0</v>
      </c>
      <c r="K181" s="155">
        <f t="shared" si="13"/>
        <v>1</v>
      </c>
      <c r="L181" s="155">
        <f>IF(J181=1,SUM($J$6:J181),0)</f>
        <v>0</v>
      </c>
      <c r="M181" s="155">
        <f>IF(K181=1,SUM($K$6:K181),0)</f>
        <v>201227100.79893059</v>
      </c>
      <c r="N181" s="165">
        <f t="shared" si="14"/>
        <v>201227100.79893059</v>
      </c>
      <c r="O181" s="155">
        <f t="shared" si="15"/>
        <v>0</v>
      </c>
      <c r="P181" s="155">
        <f>IF(O181=1,SUM($O$6:O181),0)</f>
        <v>0</v>
      </c>
    </row>
    <row r="182" spans="1:17" ht="15" customHeight="1">
      <c r="A182" s="15"/>
      <c r="B182" s="194">
        <v>32</v>
      </c>
      <c r="C182" s="109" t="s">
        <v>64</v>
      </c>
      <c r="D182" s="279" t="s">
        <v>45</v>
      </c>
      <c r="E182" s="280" t="s">
        <v>8</v>
      </c>
      <c r="F182" s="281">
        <v>37900</v>
      </c>
      <c r="G182" s="281">
        <v>37900</v>
      </c>
      <c r="H182" s="171"/>
      <c r="I182" s="88">
        <f t="shared" si="16"/>
        <v>37900</v>
      </c>
      <c r="J182" s="163">
        <f t="shared" si="12"/>
        <v>0</v>
      </c>
      <c r="K182" s="155">
        <f t="shared" si="13"/>
        <v>1</v>
      </c>
      <c r="L182" s="155">
        <f>IF(J182=1,SUM($J$6:J182),0)</f>
        <v>0</v>
      </c>
      <c r="M182" s="155">
        <f>IF(K182=1,SUM($K$6:K182),0)</f>
        <v>201227101.79893059</v>
      </c>
      <c r="N182" s="165">
        <f t="shared" si="14"/>
        <v>201227101.79893059</v>
      </c>
      <c r="O182" s="155">
        <f t="shared" si="15"/>
        <v>0</v>
      </c>
      <c r="P182" s="155">
        <f>IF(O182=1,SUM($O$6:O182),0)</f>
        <v>0</v>
      </c>
    </row>
    <row r="183" spans="1:17" ht="15" customHeight="1">
      <c r="A183" s="15"/>
      <c r="B183" s="194"/>
      <c r="C183" s="109" t="s">
        <v>48</v>
      </c>
      <c r="D183" s="279" t="s">
        <v>48</v>
      </c>
      <c r="E183" s="280"/>
      <c r="F183" s="281"/>
      <c r="G183" s="281"/>
      <c r="H183" s="171"/>
      <c r="I183" s="88">
        <f t="shared" si="16"/>
        <v>0</v>
      </c>
      <c r="J183" s="163">
        <f t="shared" si="12"/>
        <v>0</v>
      </c>
      <c r="K183" s="155">
        <f t="shared" si="13"/>
        <v>0</v>
      </c>
      <c r="L183" s="155">
        <f>IF(J183=1,SUM($J$6:J183),0)</f>
        <v>0</v>
      </c>
      <c r="M183" s="155">
        <f>IF(K183=1,SUM($K$6:K183),0)</f>
        <v>0</v>
      </c>
      <c r="N183" s="165">
        <f t="shared" si="14"/>
        <v>0</v>
      </c>
      <c r="O183" s="155">
        <f t="shared" si="15"/>
        <v>0</v>
      </c>
      <c r="P183" s="155">
        <f>IF(O183=1,SUM($O$6:O183),0)</f>
        <v>0</v>
      </c>
    </row>
    <row r="184" spans="1:17" ht="15" customHeight="1">
      <c r="A184" s="15"/>
      <c r="B184" s="194" t="s">
        <v>554</v>
      </c>
      <c r="C184" s="109" t="s">
        <v>1153</v>
      </c>
      <c r="D184" s="279" t="s">
        <v>48</v>
      </c>
      <c r="E184" s="280"/>
      <c r="F184" s="281"/>
      <c r="G184" s="281"/>
      <c r="H184" s="171"/>
      <c r="I184" s="88">
        <f t="shared" si="16"/>
        <v>0</v>
      </c>
      <c r="J184" s="163">
        <f t="shared" si="12"/>
        <v>0</v>
      </c>
      <c r="K184" s="155">
        <f t="shared" si="13"/>
        <v>0</v>
      </c>
      <c r="L184" s="155">
        <f>IF(J184=1,SUM($J$6:J184),0)</f>
        <v>0</v>
      </c>
      <c r="M184" s="155">
        <f>IF(K184=1,SUM($K$6:K184),0)</f>
        <v>0</v>
      </c>
      <c r="N184" s="165">
        <f t="shared" si="14"/>
        <v>0</v>
      </c>
      <c r="O184" s="155">
        <f t="shared" si="15"/>
        <v>0</v>
      </c>
      <c r="P184" s="155">
        <f>IF(O184=1,SUM($O$6:O184),0)</f>
        <v>0</v>
      </c>
    </row>
    <row r="185" spans="1:17" ht="15" customHeight="1">
      <c r="A185" s="15"/>
      <c r="B185" s="194">
        <v>1</v>
      </c>
      <c r="C185" s="109" t="s">
        <v>555</v>
      </c>
      <c r="D185" s="279" t="s">
        <v>45</v>
      </c>
      <c r="E185" s="280" t="s">
        <v>24</v>
      </c>
      <c r="F185" s="281">
        <v>22250000</v>
      </c>
      <c r="G185" s="281">
        <v>24784300</v>
      </c>
      <c r="H185" s="171"/>
      <c r="I185" s="88">
        <f t="shared" si="16"/>
        <v>24784300</v>
      </c>
      <c r="J185" s="163">
        <f t="shared" si="12"/>
        <v>0</v>
      </c>
      <c r="K185" s="155">
        <f t="shared" si="13"/>
        <v>1</v>
      </c>
      <c r="L185" s="155">
        <f>IF(J185=1,SUM($J$6:J185),0)</f>
        <v>0</v>
      </c>
      <c r="M185" s="155">
        <f>IF(K185=1,SUM($K$6:K185),0)</f>
        <v>201227102.79893059</v>
      </c>
      <c r="N185" s="165">
        <f t="shared" si="14"/>
        <v>201227102.79893059</v>
      </c>
      <c r="O185" s="155">
        <f t="shared" si="15"/>
        <v>0</v>
      </c>
      <c r="P185" s="155">
        <f>IF(O185=1,SUM($O$6:O185),0)</f>
        <v>0</v>
      </c>
    </row>
    <row r="186" spans="1:17" ht="15" customHeight="1">
      <c r="A186" s="17"/>
      <c r="B186" s="194">
        <v>2</v>
      </c>
      <c r="C186" s="109" t="s">
        <v>556</v>
      </c>
      <c r="D186" s="279" t="s">
        <v>44</v>
      </c>
      <c r="E186" s="280" t="s">
        <v>24</v>
      </c>
      <c r="F186" s="281">
        <v>80895000</v>
      </c>
      <c r="G186" s="281">
        <v>90108900</v>
      </c>
      <c r="H186" s="171"/>
      <c r="I186" s="88">
        <f t="shared" si="16"/>
        <v>90108900</v>
      </c>
      <c r="J186" s="163">
        <f t="shared" si="12"/>
        <v>1</v>
      </c>
      <c r="K186" s="155">
        <f t="shared" si="13"/>
        <v>0</v>
      </c>
      <c r="L186" s="155">
        <f>IF(J186=1,SUM($J$6:J186),0)</f>
        <v>105</v>
      </c>
      <c r="M186" s="155">
        <f>IF(K186=1,SUM($K$6:K186),0)</f>
        <v>0</v>
      </c>
      <c r="N186" s="165">
        <f t="shared" si="14"/>
        <v>105</v>
      </c>
      <c r="O186" s="155">
        <f t="shared" si="15"/>
        <v>0</v>
      </c>
      <c r="P186" s="155">
        <f>IF(O186=1,SUM($O$6:O186),0)</f>
        <v>0</v>
      </c>
    </row>
    <row r="187" spans="1:17" ht="15" customHeight="1">
      <c r="A187" s="15"/>
      <c r="B187" s="194">
        <v>3</v>
      </c>
      <c r="C187" s="109" t="s">
        <v>1033</v>
      </c>
      <c r="D187" s="279" t="s">
        <v>44</v>
      </c>
      <c r="E187" s="280" t="s">
        <v>24</v>
      </c>
      <c r="F187" s="281">
        <v>157800000</v>
      </c>
      <c r="G187" s="281">
        <v>175773400</v>
      </c>
      <c r="H187" s="171"/>
      <c r="I187" s="88">
        <f t="shared" si="16"/>
        <v>175773400</v>
      </c>
      <c r="J187" s="163">
        <f t="shared" si="12"/>
        <v>1</v>
      </c>
      <c r="K187" s="155">
        <f t="shared" si="13"/>
        <v>0</v>
      </c>
      <c r="L187" s="155">
        <f>IF(J187=1,SUM($J$6:J187),0)</f>
        <v>106</v>
      </c>
      <c r="M187" s="155">
        <f>IF(K187=1,SUM($K$6:K187),0)</f>
        <v>0</v>
      </c>
      <c r="N187" s="165">
        <f t="shared" si="14"/>
        <v>106</v>
      </c>
      <c r="O187" s="155">
        <f t="shared" si="15"/>
        <v>0</v>
      </c>
      <c r="P187" s="155">
        <f>IF(O187=1,SUM($O$6:O187),0)</f>
        <v>0</v>
      </c>
    </row>
    <row r="188" spans="1:17" ht="15" customHeight="1">
      <c r="A188" s="17"/>
      <c r="B188" s="194">
        <v>4</v>
      </c>
      <c r="C188" s="109" t="s">
        <v>1562</v>
      </c>
      <c r="D188" s="279" t="s">
        <v>44</v>
      </c>
      <c r="E188" s="280" t="s">
        <v>24</v>
      </c>
      <c r="F188" s="281">
        <v>8595700</v>
      </c>
      <c r="G188" s="281">
        <v>8703800</v>
      </c>
      <c r="H188" s="174"/>
      <c r="I188" s="88">
        <f t="shared" si="16"/>
        <v>8703800</v>
      </c>
      <c r="J188" s="163">
        <f t="shared" si="12"/>
        <v>1</v>
      </c>
      <c r="K188" s="155">
        <f t="shared" si="13"/>
        <v>0</v>
      </c>
      <c r="L188" s="155">
        <f>IF(J188=1,SUM($J$6:J188),0)</f>
        <v>107</v>
      </c>
      <c r="M188" s="155">
        <f>IF(K188=1,SUM($K$6:K188),0)</f>
        <v>0</v>
      </c>
      <c r="N188" s="165">
        <f t="shared" si="14"/>
        <v>107</v>
      </c>
      <c r="O188" s="155">
        <f t="shared" si="15"/>
        <v>0</v>
      </c>
      <c r="P188" s="155">
        <f>IF(O188=1,SUM($O$6:O188),0)</f>
        <v>0</v>
      </c>
    </row>
    <row r="189" spans="1:17" ht="15" customHeight="1">
      <c r="A189" s="17"/>
      <c r="B189" s="194">
        <v>5</v>
      </c>
      <c r="C189" s="109" t="s">
        <v>1563</v>
      </c>
      <c r="D189" s="279" t="s">
        <v>44</v>
      </c>
      <c r="E189" s="280" t="s">
        <v>24</v>
      </c>
      <c r="F189" s="281">
        <v>8595700</v>
      </c>
      <c r="G189" s="281">
        <v>10441400</v>
      </c>
      <c r="H189" s="174"/>
      <c r="I189" s="88">
        <f t="shared" si="16"/>
        <v>10441400</v>
      </c>
      <c r="J189" s="163">
        <f t="shared" si="12"/>
        <v>1</v>
      </c>
      <c r="K189" s="155">
        <f t="shared" si="13"/>
        <v>0</v>
      </c>
      <c r="L189" s="155">
        <f>IF(J189=1,SUM($J$6:J189),0)</f>
        <v>108</v>
      </c>
      <c r="M189" s="155">
        <f>IF(K189=1,SUM($K$6:K189),0)</f>
        <v>0</v>
      </c>
      <c r="N189" s="165">
        <f t="shared" si="14"/>
        <v>108</v>
      </c>
      <c r="O189" s="155">
        <f t="shared" si="15"/>
        <v>0</v>
      </c>
      <c r="P189" s="155">
        <f>IF(O189=1,SUM($O$6:O189),0)</f>
        <v>0</v>
      </c>
    </row>
    <row r="190" spans="1:17" ht="15" customHeight="1">
      <c r="A190" s="17"/>
      <c r="B190" s="194"/>
      <c r="C190" s="109"/>
      <c r="D190" s="279"/>
      <c r="E190" s="280"/>
      <c r="F190" s="281"/>
      <c r="G190" s="281"/>
      <c r="H190" s="174"/>
      <c r="I190" s="88">
        <f t="shared" si="16"/>
        <v>0</v>
      </c>
      <c r="J190" s="163">
        <f t="shared" si="12"/>
        <v>0</v>
      </c>
      <c r="K190" s="155">
        <f t="shared" si="13"/>
        <v>0</v>
      </c>
      <c r="L190" s="155">
        <f>IF(J190=1,SUM($J$6:J190),0)</f>
        <v>0</v>
      </c>
      <c r="M190" s="155">
        <f>IF(K190=1,SUM($K$6:K190),0)</f>
        <v>0</v>
      </c>
      <c r="N190" s="165">
        <f t="shared" si="14"/>
        <v>0</v>
      </c>
      <c r="O190" s="155">
        <f t="shared" si="15"/>
        <v>0</v>
      </c>
      <c r="P190" s="155">
        <f>IF(O190=1,SUM($O$6:O190),0)</f>
        <v>0</v>
      </c>
    </row>
    <row r="191" spans="1:17" ht="15" customHeight="1">
      <c r="A191" s="17"/>
      <c r="B191" s="194" t="s">
        <v>557</v>
      </c>
      <c r="C191" s="109" t="s">
        <v>558</v>
      </c>
      <c r="D191" s="279" t="s">
        <v>48</v>
      </c>
      <c r="E191" s="280"/>
      <c r="F191" s="281"/>
      <c r="G191" s="281"/>
      <c r="H191" s="174"/>
      <c r="I191" s="88">
        <f t="shared" si="16"/>
        <v>0</v>
      </c>
      <c r="J191" s="163">
        <f t="shared" si="12"/>
        <v>0</v>
      </c>
      <c r="K191" s="155">
        <f t="shared" si="13"/>
        <v>0</v>
      </c>
      <c r="L191" s="155">
        <f>IF(J191=1,SUM($J$6:J191),0)</f>
        <v>0</v>
      </c>
      <c r="M191" s="155">
        <f>IF(K191=1,SUM($K$6:K191),0)</f>
        <v>0</v>
      </c>
      <c r="N191" s="165">
        <f t="shared" si="14"/>
        <v>0</v>
      </c>
      <c r="O191" s="155">
        <f t="shared" si="15"/>
        <v>0</v>
      </c>
      <c r="P191" s="155">
        <f>IF(O191=1,SUM($O$6:O191),0)</f>
        <v>0</v>
      </c>
    </row>
    <row r="192" spans="1:17" ht="15" customHeight="1">
      <c r="A192" s="17"/>
      <c r="B192" s="174">
        <v>1</v>
      </c>
      <c r="C192" s="109" t="s">
        <v>559</v>
      </c>
      <c r="D192" s="279" t="s">
        <v>44</v>
      </c>
      <c r="E192" s="280" t="s">
        <v>8</v>
      </c>
      <c r="F192" s="281">
        <v>648050</v>
      </c>
      <c r="G192" s="281">
        <v>725900</v>
      </c>
      <c r="H192" s="174"/>
      <c r="I192" s="88">
        <f t="shared" si="16"/>
        <v>725900</v>
      </c>
      <c r="J192" s="163">
        <f t="shared" si="12"/>
        <v>1</v>
      </c>
      <c r="K192" s="155">
        <f t="shared" si="13"/>
        <v>0</v>
      </c>
      <c r="L192" s="155">
        <f>IF(J192=1,SUM($J$6:J192),0)</f>
        <v>109</v>
      </c>
      <c r="M192" s="155">
        <f>IF(K192=1,SUM($K$6:K192),0)</f>
        <v>0</v>
      </c>
      <c r="N192" s="165">
        <f t="shared" si="14"/>
        <v>109</v>
      </c>
      <c r="O192" s="155">
        <f t="shared" si="15"/>
        <v>0</v>
      </c>
      <c r="P192" s="155">
        <f>IF(O192=1,SUM($O$6:O192),0)</f>
        <v>0</v>
      </c>
    </row>
    <row r="193" spans="1:17" ht="15" customHeight="1">
      <c r="A193" s="17"/>
      <c r="B193" s="174">
        <v>2</v>
      </c>
      <c r="C193" s="109" t="s">
        <v>560</v>
      </c>
      <c r="D193" s="279" t="s">
        <v>44</v>
      </c>
      <c r="E193" s="280" t="s">
        <v>8</v>
      </c>
      <c r="F193" s="281">
        <v>674300</v>
      </c>
      <c r="G193" s="281">
        <v>751100</v>
      </c>
      <c r="H193" s="174"/>
      <c r="I193" s="88">
        <f t="shared" si="16"/>
        <v>751100</v>
      </c>
      <c r="J193" s="163">
        <f t="shared" si="12"/>
        <v>1</v>
      </c>
      <c r="K193" s="155">
        <f t="shared" si="13"/>
        <v>0</v>
      </c>
      <c r="L193" s="155">
        <f>IF(J193=1,SUM($J$6:J193),0)</f>
        <v>110</v>
      </c>
      <c r="M193" s="155">
        <f>IF(K193=1,SUM($K$6:K193),0)</f>
        <v>0</v>
      </c>
      <c r="N193" s="165">
        <f t="shared" si="14"/>
        <v>110</v>
      </c>
      <c r="O193" s="155">
        <f t="shared" si="15"/>
        <v>0</v>
      </c>
      <c r="P193" s="155">
        <f>IF(O193=1,SUM($O$6:O193),0)</f>
        <v>0</v>
      </c>
    </row>
    <row r="194" spans="1:17" ht="15" customHeight="1">
      <c r="A194" s="17"/>
      <c r="B194" s="174">
        <v>3</v>
      </c>
      <c r="C194" s="109" t="s">
        <v>107</v>
      </c>
      <c r="D194" s="279" t="s">
        <v>45</v>
      </c>
      <c r="E194" s="280" t="s">
        <v>8</v>
      </c>
      <c r="F194" s="281">
        <v>42100</v>
      </c>
      <c r="G194" s="281">
        <v>42100</v>
      </c>
      <c r="H194" s="174"/>
      <c r="I194" s="88">
        <f t="shared" si="16"/>
        <v>42100</v>
      </c>
      <c r="J194" s="163">
        <f t="shared" si="12"/>
        <v>0</v>
      </c>
      <c r="K194" s="155">
        <f t="shared" si="13"/>
        <v>1</v>
      </c>
      <c r="L194" s="155">
        <f>IF(J194=1,SUM($J$6:J194),0)</f>
        <v>0</v>
      </c>
      <c r="M194" s="155">
        <f>IF(K194=1,SUM($K$6:K194),0)</f>
        <v>201227103.79893059</v>
      </c>
      <c r="N194" s="165">
        <f t="shared" si="14"/>
        <v>201227103.79893059</v>
      </c>
      <c r="O194" s="155">
        <f t="shared" si="15"/>
        <v>0</v>
      </c>
      <c r="P194" s="155">
        <f>IF(O194=1,SUM($O$6:O194),0)</f>
        <v>0</v>
      </c>
    </row>
    <row r="195" spans="1:17" ht="15" customHeight="1">
      <c r="A195" s="17"/>
      <c r="B195" s="174">
        <v>4</v>
      </c>
      <c r="C195" s="109" t="s">
        <v>108</v>
      </c>
      <c r="D195" s="279" t="s">
        <v>45</v>
      </c>
      <c r="E195" s="280" t="s">
        <v>8</v>
      </c>
      <c r="F195" s="281">
        <v>42100</v>
      </c>
      <c r="G195" s="281">
        <v>42100</v>
      </c>
      <c r="H195" s="174"/>
      <c r="I195" s="88">
        <f>IF($I$5=$G$4,G195,(IF($I$5=$F$4,F195,0)))</f>
        <v>42100</v>
      </c>
      <c r="J195" s="163">
        <f t="shared" si="12"/>
        <v>0</v>
      </c>
      <c r="K195" s="155">
        <f t="shared" si="13"/>
        <v>1</v>
      </c>
      <c r="L195" s="155">
        <f>IF(J195=1,SUM($J$6:J195),0)</f>
        <v>0</v>
      </c>
      <c r="M195" s="155">
        <f>IF(K195=1,SUM($K$6:K195),0)</f>
        <v>201227104.79893059</v>
      </c>
      <c r="N195" s="165">
        <f t="shared" si="14"/>
        <v>201227104.79893059</v>
      </c>
      <c r="O195" s="155">
        <f t="shared" si="15"/>
        <v>0</v>
      </c>
      <c r="P195" s="155">
        <f>IF(O195=1,SUM($O$6:O195),0)</f>
        <v>0</v>
      </c>
    </row>
    <row r="196" spans="1:17" ht="15" customHeight="1">
      <c r="A196" s="15"/>
      <c r="B196" s="174">
        <v>5</v>
      </c>
      <c r="C196" s="109" t="s">
        <v>1047</v>
      </c>
      <c r="D196" s="279" t="s">
        <v>45</v>
      </c>
      <c r="E196" s="280" t="s">
        <v>8</v>
      </c>
      <c r="F196" s="281">
        <v>3800000</v>
      </c>
      <c r="G196" s="281">
        <v>4232800</v>
      </c>
      <c r="H196" s="171"/>
      <c r="I196" s="88">
        <f t="shared" si="16"/>
        <v>4232800</v>
      </c>
      <c r="J196" s="163">
        <f t="shared" si="12"/>
        <v>0</v>
      </c>
      <c r="K196" s="155">
        <f t="shared" si="13"/>
        <v>1</v>
      </c>
      <c r="L196" s="155">
        <f>IF(J196=1,SUM($J$6:J196),0)</f>
        <v>0</v>
      </c>
      <c r="M196" s="155">
        <f>IF(K196=1,SUM($K$6:K196),0)</f>
        <v>201227105.79893059</v>
      </c>
      <c r="N196" s="165">
        <f t="shared" si="14"/>
        <v>201227105.79893059</v>
      </c>
      <c r="O196" s="155">
        <f t="shared" si="15"/>
        <v>0</v>
      </c>
      <c r="P196" s="155">
        <f>IF(O196=1,SUM($O$6:O196),0)</f>
        <v>0</v>
      </c>
    </row>
    <row r="197" spans="1:17" ht="15" customHeight="1">
      <c r="A197" s="17"/>
      <c r="B197" s="194"/>
      <c r="C197" s="109"/>
      <c r="D197" s="279" t="s">
        <v>48</v>
      </c>
      <c r="E197" s="280"/>
      <c r="F197" s="281"/>
      <c r="G197" s="281"/>
      <c r="H197" s="171"/>
      <c r="I197" s="88">
        <f t="shared" si="16"/>
        <v>0</v>
      </c>
      <c r="J197" s="163">
        <f t="shared" si="12"/>
        <v>0</v>
      </c>
      <c r="K197" s="155">
        <f t="shared" si="13"/>
        <v>0</v>
      </c>
      <c r="L197" s="155">
        <f>IF(J197=1,SUM($J$6:J197),0)</f>
        <v>0</v>
      </c>
      <c r="M197" s="155">
        <f>IF(K197=1,SUM($K$6:K197),0)</f>
        <v>0</v>
      </c>
      <c r="N197" s="165">
        <f t="shared" si="14"/>
        <v>0</v>
      </c>
      <c r="O197" s="155">
        <f t="shared" si="15"/>
        <v>0</v>
      </c>
      <c r="P197" s="155">
        <f>IF(O197=1,SUM($O$6:O197),0)</f>
        <v>0</v>
      </c>
    </row>
    <row r="198" spans="1:17" ht="15" customHeight="1">
      <c r="A198" s="17"/>
      <c r="B198" s="194" t="s">
        <v>10</v>
      </c>
      <c r="C198" s="109" t="s">
        <v>582</v>
      </c>
      <c r="D198" s="279" t="s">
        <v>48</v>
      </c>
      <c r="E198" s="280"/>
      <c r="F198" s="281"/>
      <c r="G198" s="281"/>
      <c r="H198" s="171"/>
      <c r="I198" s="88">
        <f t="shared" si="16"/>
        <v>0</v>
      </c>
      <c r="J198" s="163">
        <f t="shared" si="12"/>
        <v>0</v>
      </c>
      <c r="K198" s="155">
        <f t="shared" si="13"/>
        <v>0</v>
      </c>
      <c r="L198" s="155">
        <f>IF(J198=1,SUM($J$6:J198),0)</f>
        <v>0</v>
      </c>
      <c r="M198" s="155">
        <f>IF(K198=1,SUM($K$6:K198),0)</f>
        <v>0</v>
      </c>
      <c r="N198" s="165">
        <f t="shared" si="14"/>
        <v>0</v>
      </c>
      <c r="O198" s="155">
        <f t="shared" si="15"/>
        <v>0</v>
      </c>
      <c r="P198" s="155">
        <f>IF(O198=1,SUM($O$6:O198),0)</f>
        <v>0</v>
      </c>
    </row>
    <row r="199" spans="1:17" ht="15" customHeight="1">
      <c r="A199" s="17"/>
      <c r="B199" s="174">
        <v>1</v>
      </c>
      <c r="C199" s="109" t="s">
        <v>583</v>
      </c>
      <c r="D199" s="279" t="s">
        <v>45</v>
      </c>
      <c r="E199" s="280" t="s">
        <v>24</v>
      </c>
      <c r="F199" s="281">
        <v>280800000</v>
      </c>
      <c r="G199" s="281">
        <v>280800000</v>
      </c>
      <c r="H199" s="171"/>
      <c r="I199" s="88">
        <f t="shared" si="16"/>
        <v>280800000</v>
      </c>
      <c r="J199" s="163">
        <f t="shared" si="12"/>
        <v>0</v>
      </c>
      <c r="K199" s="155">
        <f t="shared" si="13"/>
        <v>1</v>
      </c>
      <c r="L199" s="155">
        <f>IF(J199=1,SUM($J$6:J199),0)</f>
        <v>0</v>
      </c>
      <c r="M199" s="155">
        <f>IF(K199=1,SUM($K$6:K199),0)</f>
        <v>201227106.79893059</v>
      </c>
      <c r="N199" s="165">
        <f t="shared" si="14"/>
        <v>201227106.79893059</v>
      </c>
      <c r="O199" s="155">
        <f t="shared" si="15"/>
        <v>0</v>
      </c>
      <c r="P199" s="155">
        <f>IF(O199=1,SUM($O$6:O199),0)</f>
        <v>0</v>
      </c>
    </row>
    <row r="200" spans="1:17" ht="15" customHeight="1">
      <c r="A200" s="15"/>
      <c r="B200" s="174">
        <v>2</v>
      </c>
      <c r="C200" s="109" t="s">
        <v>109</v>
      </c>
      <c r="D200" s="279" t="s">
        <v>45</v>
      </c>
      <c r="E200" s="280" t="s">
        <v>8</v>
      </c>
      <c r="F200" s="281">
        <v>34688200</v>
      </c>
      <c r="G200" s="281">
        <v>34688200</v>
      </c>
      <c r="H200" s="171"/>
      <c r="I200" s="88">
        <f t="shared" si="16"/>
        <v>34688200</v>
      </c>
      <c r="J200" s="163">
        <f t="shared" si="12"/>
        <v>0</v>
      </c>
      <c r="K200" s="155">
        <f t="shared" si="13"/>
        <v>1</v>
      </c>
      <c r="L200" s="155">
        <f>IF(J200=1,SUM($J$6:J200),0)</f>
        <v>0</v>
      </c>
      <c r="M200" s="155">
        <f>IF(K200=1,SUM($K$6:K200),0)</f>
        <v>201227107.79893059</v>
      </c>
      <c r="N200" s="165">
        <f t="shared" si="14"/>
        <v>201227107.79893059</v>
      </c>
      <c r="O200" s="155">
        <f t="shared" si="15"/>
        <v>0</v>
      </c>
      <c r="P200" s="155">
        <f>IF(O200=1,SUM($O$6:O200),0)</f>
        <v>0</v>
      </c>
      <c r="Q200" s="166"/>
    </row>
    <row r="201" spans="1:17" ht="15" customHeight="1">
      <c r="A201" s="15"/>
      <c r="B201" s="174">
        <v>3</v>
      </c>
      <c r="C201" s="109" t="s">
        <v>110</v>
      </c>
      <c r="D201" s="279" t="s">
        <v>45</v>
      </c>
      <c r="E201" s="280" t="s">
        <v>8</v>
      </c>
      <c r="F201" s="281">
        <v>24774500</v>
      </c>
      <c r="G201" s="281">
        <v>24774500</v>
      </c>
      <c r="H201" s="171"/>
      <c r="I201" s="88">
        <f t="shared" si="16"/>
        <v>24774500</v>
      </c>
      <c r="J201" s="163">
        <f t="shared" ref="J201:J264" si="17">IF(D201="MDU-KD",1,0)</f>
        <v>0</v>
      </c>
      <c r="K201" s="155">
        <f t="shared" ref="K201:K264" si="18">IF(D201="HDW",1,0)</f>
        <v>1</v>
      </c>
      <c r="L201" s="155">
        <f>IF(J201=1,SUM($J$6:J201),0)</f>
        <v>0</v>
      </c>
      <c r="M201" s="155">
        <f>IF(K201=1,SUM($K$6:K201),0)</f>
        <v>201227108.79893059</v>
      </c>
      <c r="N201" s="165">
        <f t="shared" ref="N201:N264" si="19">IF(L201=0,M201,L201)</f>
        <v>201227108.79893059</v>
      </c>
      <c r="O201" s="155">
        <f t="shared" ref="O201:O264" si="20">IF(E201=0,0,IF(LEFT(C201,11)="Tiang Beton",1,0))</f>
        <v>0</v>
      </c>
      <c r="P201" s="155">
        <f>IF(O201=1,SUM($O$6:O201),0)</f>
        <v>0</v>
      </c>
      <c r="Q201" s="167"/>
    </row>
    <row r="202" spans="1:17" ht="15" customHeight="1">
      <c r="A202" s="15"/>
      <c r="B202" s="194"/>
      <c r="C202" s="109" t="s">
        <v>48</v>
      </c>
      <c r="D202" s="279" t="s">
        <v>48</v>
      </c>
      <c r="E202" s="280"/>
      <c r="F202" s="281"/>
      <c r="G202" s="281"/>
      <c r="H202" s="171"/>
      <c r="I202" s="88">
        <f>IF($I$5=$G$4,G202,(IF($I$5=$F$4,F202,0)))</f>
        <v>0</v>
      </c>
      <c r="J202" s="163">
        <f t="shared" si="17"/>
        <v>0</v>
      </c>
      <c r="K202" s="155">
        <f t="shared" si="18"/>
        <v>0</v>
      </c>
      <c r="L202" s="155">
        <f>IF(J202=1,SUM($J$6:J202),0)</f>
        <v>0</v>
      </c>
      <c r="M202" s="155">
        <f>IF(K202=1,SUM($K$6:K202),0)</f>
        <v>0</v>
      </c>
      <c r="N202" s="165">
        <f t="shared" si="19"/>
        <v>0</v>
      </c>
      <c r="O202" s="155">
        <f t="shared" si="20"/>
        <v>0</v>
      </c>
      <c r="P202" s="155">
        <f>IF(O202=1,SUM($O$6:O202),0)</f>
        <v>0</v>
      </c>
      <c r="Q202" s="166"/>
    </row>
    <row r="203" spans="1:17" ht="15" customHeight="1">
      <c r="A203" s="15"/>
      <c r="B203" s="194" t="s">
        <v>562</v>
      </c>
      <c r="C203" s="109" t="s">
        <v>561</v>
      </c>
      <c r="D203" s="279" t="s">
        <v>48</v>
      </c>
      <c r="E203" s="280"/>
      <c r="F203" s="281"/>
      <c r="G203" s="281"/>
      <c r="H203" s="171"/>
      <c r="I203" s="88">
        <f t="shared" si="16"/>
        <v>0</v>
      </c>
      <c r="J203" s="163">
        <f t="shared" si="17"/>
        <v>0</v>
      </c>
      <c r="K203" s="155">
        <f t="shared" si="18"/>
        <v>0</v>
      </c>
      <c r="L203" s="155">
        <f>IF(J203=1,SUM($J$6:J203),0)</f>
        <v>0</v>
      </c>
      <c r="M203" s="155">
        <f>IF(K203=1,SUM($K$6:K203),0)</f>
        <v>0</v>
      </c>
      <c r="N203" s="165">
        <f t="shared" si="19"/>
        <v>0</v>
      </c>
      <c r="O203" s="155">
        <f t="shared" si="20"/>
        <v>0</v>
      </c>
      <c r="P203" s="155">
        <f>IF(O203=1,SUM($O$6:O203),0)</f>
        <v>0</v>
      </c>
    </row>
    <row r="204" spans="1:17" ht="15" customHeight="1">
      <c r="A204" s="17"/>
      <c r="B204" s="194">
        <v>1</v>
      </c>
      <c r="C204" s="109" t="s">
        <v>101</v>
      </c>
      <c r="D204" s="279" t="s">
        <v>45</v>
      </c>
      <c r="E204" s="280" t="s">
        <v>100</v>
      </c>
      <c r="F204" s="281">
        <v>3036730</v>
      </c>
      <c r="G204" s="281">
        <v>3382600</v>
      </c>
      <c r="H204" s="171"/>
      <c r="I204" s="88">
        <f t="shared" si="16"/>
        <v>3382600</v>
      </c>
      <c r="J204" s="163">
        <f t="shared" si="17"/>
        <v>0</v>
      </c>
      <c r="K204" s="155">
        <f t="shared" si="18"/>
        <v>1</v>
      </c>
      <c r="L204" s="155">
        <f>IF(J204=1,SUM($J$6:J204),0)</f>
        <v>0</v>
      </c>
      <c r="M204" s="155">
        <f>IF(K204=1,SUM($K$6:K204),0)</f>
        <v>201227109.79893059</v>
      </c>
      <c r="N204" s="165">
        <f t="shared" si="19"/>
        <v>201227109.79893059</v>
      </c>
      <c r="O204" s="155">
        <f t="shared" si="20"/>
        <v>1</v>
      </c>
      <c r="P204" s="155">
        <f>IF(O204=1,SUM($O$6:O204),0)</f>
        <v>1</v>
      </c>
      <c r="Q204" s="167"/>
    </row>
    <row r="205" spans="1:17" ht="15" customHeight="1">
      <c r="A205" s="17"/>
      <c r="B205" s="194">
        <v>2</v>
      </c>
      <c r="C205" s="109" t="s">
        <v>102</v>
      </c>
      <c r="D205" s="279" t="s">
        <v>45</v>
      </c>
      <c r="E205" s="282" t="s">
        <v>100</v>
      </c>
      <c r="F205" s="281">
        <v>4137730</v>
      </c>
      <c r="G205" s="281">
        <v>4609000</v>
      </c>
      <c r="H205" s="171"/>
      <c r="I205" s="88">
        <f t="shared" si="16"/>
        <v>4609000</v>
      </c>
      <c r="J205" s="163">
        <f t="shared" si="17"/>
        <v>0</v>
      </c>
      <c r="K205" s="155">
        <f t="shared" si="18"/>
        <v>1</v>
      </c>
      <c r="L205" s="155">
        <f>IF(J205=1,SUM($J$6:J205),0)</f>
        <v>0</v>
      </c>
      <c r="M205" s="155">
        <f>IF(K205=1,SUM($K$6:K205),0)</f>
        <v>201227110.79893059</v>
      </c>
      <c r="N205" s="165">
        <f t="shared" si="19"/>
        <v>201227110.79893059</v>
      </c>
      <c r="O205" s="155">
        <f t="shared" si="20"/>
        <v>1</v>
      </c>
      <c r="P205" s="155">
        <f>IF(O205=1,SUM($O$6:O205),0)</f>
        <v>2</v>
      </c>
    </row>
    <row r="206" spans="1:17" ht="15" customHeight="1">
      <c r="A206" s="15"/>
      <c r="B206" s="194">
        <v>3</v>
      </c>
      <c r="C206" s="109" t="s">
        <v>103</v>
      </c>
      <c r="D206" s="279" t="s">
        <v>45</v>
      </c>
      <c r="E206" s="280" t="s">
        <v>100</v>
      </c>
      <c r="F206" s="281">
        <v>5206920</v>
      </c>
      <c r="G206" s="281">
        <v>5800000</v>
      </c>
      <c r="H206" s="171"/>
      <c r="I206" s="88">
        <f t="shared" si="16"/>
        <v>5800000</v>
      </c>
      <c r="J206" s="163">
        <f t="shared" si="17"/>
        <v>0</v>
      </c>
      <c r="K206" s="155">
        <f t="shared" si="18"/>
        <v>1</v>
      </c>
      <c r="L206" s="155">
        <f>IF(J206=1,SUM($J$6:J206),0)</f>
        <v>0</v>
      </c>
      <c r="M206" s="155">
        <f>IF(K206=1,SUM($K$6:K206),0)</f>
        <v>201227111.79893059</v>
      </c>
      <c r="N206" s="165">
        <f t="shared" si="19"/>
        <v>201227111.79893059</v>
      </c>
      <c r="O206" s="155">
        <f t="shared" si="20"/>
        <v>1</v>
      </c>
      <c r="P206" s="155">
        <f>IF(O206=1,SUM($O$6:O206),0)</f>
        <v>3</v>
      </c>
    </row>
    <row r="207" spans="1:17" ht="15" customHeight="1">
      <c r="A207" s="15"/>
      <c r="B207" s="194">
        <v>4</v>
      </c>
      <c r="C207" s="109" t="s">
        <v>104</v>
      </c>
      <c r="D207" s="279" t="s">
        <v>45</v>
      </c>
      <c r="E207" s="280" t="s">
        <v>100</v>
      </c>
      <c r="F207" s="281">
        <v>5453270</v>
      </c>
      <c r="G207" s="281">
        <v>6074400</v>
      </c>
      <c r="H207" s="171"/>
      <c r="I207" s="88">
        <f t="shared" ref="I207:I255" si="21">IF($I$5=$G$4,G207,(IF($I$5=$F$4,F207,0)))</f>
        <v>6074400</v>
      </c>
      <c r="J207" s="163">
        <f t="shared" si="17"/>
        <v>0</v>
      </c>
      <c r="K207" s="155">
        <f t="shared" si="18"/>
        <v>1</v>
      </c>
      <c r="L207" s="155">
        <f>IF(J207=1,SUM($J$6:J207),0)</f>
        <v>0</v>
      </c>
      <c r="M207" s="155">
        <f>IF(K207=1,SUM($K$6:K207),0)</f>
        <v>201227112.79893059</v>
      </c>
      <c r="N207" s="165">
        <f t="shared" si="19"/>
        <v>201227112.79893059</v>
      </c>
      <c r="O207" s="155">
        <f t="shared" si="20"/>
        <v>1</v>
      </c>
      <c r="P207" s="155">
        <f>IF(O207=1,SUM($O$6:O207),0)</f>
        <v>4</v>
      </c>
    </row>
    <row r="208" spans="1:17" ht="15" customHeight="1">
      <c r="A208" s="15"/>
      <c r="B208" s="194">
        <v>5</v>
      </c>
      <c r="C208" s="109" t="s">
        <v>105</v>
      </c>
      <c r="D208" s="279" t="s">
        <v>45</v>
      </c>
      <c r="E208" s="280" t="s">
        <v>100</v>
      </c>
      <c r="F208" s="281">
        <v>6453770</v>
      </c>
      <c r="G208" s="281">
        <v>7188900</v>
      </c>
      <c r="H208" s="171"/>
      <c r="I208" s="88">
        <f t="shared" si="21"/>
        <v>7188900</v>
      </c>
      <c r="J208" s="163">
        <f t="shared" si="17"/>
        <v>0</v>
      </c>
      <c r="K208" s="155">
        <f t="shared" si="18"/>
        <v>1</v>
      </c>
      <c r="L208" s="155">
        <f>IF(J208=1,SUM($J$6:J208),0)</f>
        <v>0</v>
      </c>
      <c r="M208" s="155">
        <f>IF(K208=1,SUM($K$6:K208),0)</f>
        <v>201227113.79893059</v>
      </c>
      <c r="N208" s="165">
        <f t="shared" si="19"/>
        <v>201227113.79893059</v>
      </c>
      <c r="O208" s="155">
        <f t="shared" si="20"/>
        <v>1</v>
      </c>
      <c r="P208" s="155">
        <f>IF(O208=1,SUM($O$6:O208),0)</f>
        <v>5</v>
      </c>
    </row>
    <row r="209" spans="1:16" ht="15" customHeight="1">
      <c r="A209" s="15"/>
      <c r="B209" s="194">
        <v>6</v>
      </c>
      <c r="C209" s="109" t="s">
        <v>106</v>
      </c>
      <c r="D209" s="279" t="s">
        <v>45</v>
      </c>
      <c r="E209" s="280" t="s">
        <v>100</v>
      </c>
      <c r="F209" s="281">
        <v>7728790</v>
      </c>
      <c r="G209" s="281">
        <v>8609100</v>
      </c>
      <c r="H209" s="171"/>
      <c r="I209" s="88">
        <f t="shared" si="21"/>
        <v>8609100</v>
      </c>
      <c r="J209" s="163">
        <f t="shared" si="17"/>
        <v>0</v>
      </c>
      <c r="K209" s="155">
        <f t="shared" si="18"/>
        <v>1</v>
      </c>
      <c r="L209" s="155">
        <f>IF(J209=1,SUM($J$6:J209),0)</f>
        <v>0</v>
      </c>
      <c r="M209" s="155">
        <f>IF(K209=1,SUM($K$6:K209),0)</f>
        <v>201227114.79893059</v>
      </c>
      <c r="N209" s="165">
        <f t="shared" si="19"/>
        <v>201227114.79893059</v>
      </c>
      <c r="O209" s="155">
        <f t="shared" si="20"/>
        <v>1</v>
      </c>
      <c r="P209" s="155">
        <f>IF(O209=1,SUM($O$6:O209),0)</f>
        <v>6</v>
      </c>
    </row>
    <row r="210" spans="1:16" ht="15" customHeight="1">
      <c r="A210" s="15"/>
      <c r="B210" s="194">
        <v>7</v>
      </c>
      <c r="C210" s="109" t="s">
        <v>6</v>
      </c>
      <c r="D210" s="279" t="s">
        <v>47</v>
      </c>
      <c r="E210" s="280" t="s">
        <v>100</v>
      </c>
      <c r="F210" s="281">
        <v>10066.666666666668</v>
      </c>
      <c r="G210" s="281">
        <v>10066.666666666668</v>
      </c>
      <c r="H210" s="171"/>
      <c r="I210" s="88">
        <f t="shared" si="21"/>
        <v>10066.666666666668</v>
      </c>
      <c r="J210" s="163">
        <f t="shared" si="17"/>
        <v>0</v>
      </c>
      <c r="K210" s="155">
        <f t="shared" si="18"/>
        <v>0</v>
      </c>
      <c r="L210" s="155">
        <f>IF(J210=1,SUM($J$6:J210),0)</f>
        <v>0</v>
      </c>
      <c r="M210" s="155">
        <f>IF(K210=1,SUM($K$6:K210),0)</f>
        <v>0</v>
      </c>
      <c r="N210" s="165">
        <f t="shared" si="19"/>
        <v>0</v>
      </c>
      <c r="O210" s="155">
        <f t="shared" si="20"/>
        <v>0</v>
      </c>
      <c r="P210" s="155">
        <f>IF(O210=1,SUM($O$6:O210),0)</f>
        <v>0</v>
      </c>
    </row>
    <row r="211" spans="1:16" ht="15" customHeight="1">
      <c r="A211" s="15"/>
      <c r="B211" s="194">
        <v>8</v>
      </c>
      <c r="C211" s="109" t="s">
        <v>461</v>
      </c>
      <c r="D211" s="279" t="s">
        <v>45</v>
      </c>
      <c r="E211" s="280" t="s">
        <v>24</v>
      </c>
      <c r="F211" s="281">
        <v>200000</v>
      </c>
      <c r="G211" s="281">
        <v>200000</v>
      </c>
      <c r="H211" s="171"/>
      <c r="I211" s="88">
        <f t="shared" si="21"/>
        <v>200000</v>
      </c>
      <c r="J211" s="163">
        <f t="shared" si="17"/>
        <v>0</v>
      </c>
      <c r="K211" s="155">
        <f t="shared" si="18"/>
        <v>1</v>
      </c>
      <c r="L211" s="155">
        <f>IF(J211=1,SUM($J$6:J211),0)</f>
        <v>0</v>
      </c>
      <c r="M211" s="155">
        <f>IF(K211=1,SUM($K$6:K211),0)</f>
        <v>201227115.79893059</v>
      </c>
      <c r="N211" s="165">
        <f t="shared" si="19"/>
        <v>201227115.79893059</v>
      </c>
      <c r="O211" s="155">
        <f t="shared" si="20"/>
        <v>0</v>
      </c>
      <c r="P211" s="155">
        <f>IF(O211=1,SUM($O$6:O211),0)</f>
        <v>0</v>
      </c>
    </row>
    <row r="212" spans="1:16" ht="15" customHeight="1">
      <c r="A212" s="15"/>
      <c r="B212" s="194"/>
      <c r="C212" s="109" t="s">
        <v>48</v>
      </c>
      <c r="D212" s="279" t="s">
        <v>48</v>
      </c>
      <c r="E212" s="280"/>
      <c r="F212" s="281"/>
      <c r="G212" s="281"/>
      <c r="H212" s="171"/>
      <c r="I212" s="88">
        <f t="shared" si="21"/>
        <v>0</v>
      </c>
      <c r="J212" s="163">
        <f t="shared" si="17"/>
        <v>0</v>
      </c>
      <c r="K212" s="155">
        <f t="shared" si="18"/>
        <v>0</v>
      </c>
      <c r="L212" s="155">
        <f>IF(J212=1,SUM($J$6:J212),0)</f>
        <v>0</v>
      </c>
      <c r="M212" s="155">
        <f>IF(K212=1,SUM($K$6:K212),0)</f>
        <v>0</v>
      </c>
      <c r="N212" s="165">
        <f t="shared" si="19"/>
        <v>0</v>
      </c>
      <c r="O212" s="155">
        <f t="shared" si="20"/>
        <v>0</v>
      </c>
      <c r="P212" s="155">
        <f>IF(O212=1,SUM($O$6:O212),0)</f>
        <v>0</v>
      </c>
    </row>
    <row r="213" spans="1:16" ht="15" customHeight="1">
      <c r="A213" s="15"/>
      <c r="B213" s="194" t="s">
        <v>564</v>
      </c>
      <c r="C213" s="109" t="s">
        <v>563</v>
      </c>
      <c r="D213" s="279" t="s">
        <v>48</v>
      </c>
      <c r="E213" s="280"/>
      <c r="F213" s="281"/>
      <c r="G213" s="281"/>
      <c r="H213" s="171"/>
      <c r="I213" s="88">
        <f t="shared" si="21"/>
        <v>0</v>
      </c>
      <c r="J213" s="163">
        <f t="shared" si="17"/>
        <v>0</v>
      </c>
      <c r="K213" s="155">
        <f t="shared" si="18"/>
        <v>0</v>
      </c>
      <c r="L213" s="155">
        <f>IF(J213=1,SUM($J$6:J213),0)</f>
        <v>0</v>
      </c>
      <c r="M213" s="155">
        <f>IF(K213=1,SUM($K$6:K213),0)</f>
        <v>0</v>
      </c>
      <c r="N213" s="165">
        <f t="shared" si="19"/>
        <v>0</v>
      </c>
      <c r="O213" s="155">
        <f t="shared" si="20"/>
        <v>0</v>
      </c>
      <c r="P213" s="155">
        <f>IF(O213=1,SUM($O$6:O213),0)</f>
        <v>0</v>
      </c>
    </row>
    <row r="214" spans="1:16" ht="15" customHeight="1">
      <c r="A214" s="15"/>
      <c r="B214" s="194">
        <v>2</v>
      </c>
      <c r="C214" s="109" t="s">
        <v>1564</v>
      </c>
      <c r="D214" s="279" t="s">
        <v>44</v>
      </c>
      <c r="E214" s="280" t="s">
        <v>8</v>
      </c>
      <c r="F214" s="281">
        <v>217470</v>
      </c>
      <c r="G214" s="281">
        <v>235900</v>
      </c>
      <c r="H214" s="171"/>
      <c r="I214" s="88">
        <f t="shared" si="21"/>
        <v>235900</v>
      </c>
      <c r="J214" s="163">
        <f t="shared" si="17"/>
        <v>1</v>
      </c>
      <c r="K214" s="155">
        <f t="shared" si="18"/>
        <v>0</v>
      </c>
      <c r="L214" s="155">
        <f>IF(J214=1,SUM($J$6:J214),0)</f>
        <v>111</v>
      </c>
      <c r="M214" s="155">
        <f>IF(K214=1,SUM($K$6:K214),0)</f>
        <v>0</v>
      </c>
      <c r="N214" s="165">
        <f t="shared" si="19"/>
        <v>111</v>
      </c>
      <c r="O214" s="155">
        <f t="shared" si="20"/>
        <v>0</v>
      </c>
      <c r="P214" s="155">
        <f>IF(O214=1,SUM($O$6:O214),0)</f>
        <v>0</v>
      </c>
    </row>
    <row r="215" spans="1:16" ht="15" customHeight="1">
      <c r="A215" s="15"/>
      <c r="B215" s="194">
        <v>3</v>
      </c>
      <c r="C215" s="109" t="s">
        <v>1129</v>
      </c>
      <c r="D215" s="279" t="s">
        <v>44</v>
      </c>
      <c r="E215" s="280" t="s">
        <v>8</v>
      </c>
      <c r="F215" s="281">
        <v>212320</v>
      </c>
      <c r="G215" s="281">
        <v>176900</v>
      </c>
      <c r="H215" s="171"/>
      <c r="I215" s="88">
        <f t="shared" si="21"/>
        <v>176900</v>
      </c>
      <c r="J215" s="163">
        <f t="shared" si="17"/>
        <v>1</v>
      </c>
      <c r="K215" s="155">
        <f t="shared" si="18"/>
        <v>0</v>
      </c>
      <c r="L215" s="155">
        <f>IF(J215=1,SUM($J$6:J215),0)</f>
        <v>112</v>
      </c>
      <c r="M215" s="155">
        <f>IF(K215=1,SUM($K$6:K215),0)</f>
        <v>0</v>
      </c>
      <c r="N215" s="165">
        <f t="shared" si="19"/>
        <v>112</v>
      </c>
      <c r="O215" s="155">
        <f t="shared" si="20"/>
        <v>0</v>
      </c>
      <c r="P215" s="155">
        <f>IF(O215=1,SUM($O$6:O215),0)</f>
        <v>0</v>
      </c>
    </row>
    <row r="216" spans="1:16" ht="15" customHeight="1">
      <c r="A216" s="15"/>
      <c r="B216" s="194">
        <v>4</v>
      </c>
      <c r="C216" s="109" t="s">
        <v>1565</v>
      </c>
      <c r="D216" s="279" t="s">
        <v>44</v>
      </c>
      <c r="E216" s="280" t="s">
        <v>24</v>
      </c>
      <c r="F216" s="281">
        <v>394550</v>
      </c>
      <c r="G216" s="281">
        <v>430000</v>
      </c>
      <c r="H216" s="171"/>
      <c r="I216" s="88">
        <f t="shared" si="21"/>
        <v>430000</v>
      </c>
      <c r="J216" s="163">
        <f t="shared" si="17"/>
        <v>1</v>
      </c>
      <c r="K216" s="155">
        <f t="shared" si="18"/>
        <v>0</v>
      </c>
      <c r="L216" s="155">
        <f>IF(J216=1,SUM($J$6:J216),0)</f>
        <v>113</v>
      </c>
      <c r="M216" s="155">
        <f>IF(K216=1,SUM($K$6:K216),0)</f>
        <v>0</v>
      </c>
      <c r="N216" s="165">
        <f t="shared" si="19"/>
        <v>113</v>
      </c>
      <c r="O216" s="155">
        <f t="shared" si="20"/>
        <v>0</v>
      </c>
      <c r="P216" s="155">
        <f>IF(O216=1,SUM($O$6:O216),0)</f>
        <v>0</v>
      </c>
    </row>
    <row r="217" spans="1:16" ht="15" customHeight="1">
      <c r="A217" s="15"/>
      <c r="B217" s="194">
        <v>7</v>
      </c>
      <c r="C217" s="109" t="s">
        <v>1566</v>
      </c>
      <c r="D217" s="279" t="s">
        <v>44</v>
      </c>
      <c r="E217" s="280" t="s">
        <v>24</v>
      </c>
      <c r="F217" s="281">
        <v>220800</v>
      </c>
      <c r="G217" s="281">
        <v>205700</v>
      </c>
      <c r="H217" s="171"/>
      <c r="I217" s="88">
        <f t="shared" si="21"/>
        <v>205700</v>
      </c>
      <c r="J217" s="163">
        <f t="shared" si="17"/>
        <v>1</v>
      </c>
      <c r="K217" s="155">
        <f t="shared" si="18"/>
        <v>0</v>
      </c>
      <c r="L217" s="155">
        <f>IF(J217=1,SUM($J$6:J217),0)</f>
        <v>114</v>
      </c>
      <c r="M217" s="155">
        <f>IF(K217=1,SUM($K$6:K217),0)</f>
        <v>0</v>
      </c>
      <c r="N217" s="165">
        <f t="shared" si="19"/>
        <v>114</v>
      </c>
      <c r="O217" s="155">
        <f t="shared" si="20"/>
        <v>0</v>
      </c>
      <c r="P217" s="155">
        <f>IF(O217=1,SUM($O$6:O217),0)</f>
        <v>0</v>
      </c>
    </row>
    <row r="218" spans="1:16" ht="15" customHeight="1">
      <c r="A218" s="15"/>
      <c r="B218" s="194"/>
      <c r="C218" s="109"/>
      <c r="D218" s="279"/>
      <c r="E218" s="280"/>
      <c r="F218" s="281"/>
      <c r="G218" s="281"/>
      <c r="H218" s="171"/>
      <c r="I218" s="88">
        <f t="shared" si="21"/>
        <v>0</v>
      </c>
      <c r="J218" s="163">
        <f t="shared" si="17"/>
        <v>0</v>
      </c>
      <c r="K218" s="155">
        <f t="shared" si="18"/>
        <v>0</v>
      </c>
      <c r="L218" s="155">
        <f>IF(J218=1,SUM($J$6:J218),0)</f>
        <v>0</v>
      </c>
      <c r="M218" s="155">
        <f>IF(K218=1,SUM($K$6:K218),0)</f>
        <v>0</v>
      </c>
      <c r="N218" s="165">
        <f t="shared" si="19"/>
        <v>0</v>
      </c>
      <c r="O218" s="155">
        <f t="shared" si="20"/>
        <v>0</v>
      </c>
      <c r="P218" s="155">
        <f>IF(O218=1,SUM($O$6:O218),0)</f>
        <v>0</v>
      </c>
    </row>
    <row r="219" spans="1:16" ht="15" customHeight="1">
      <c r="A219" s="15"/>
      <c r="B219" s="194" t="s">
        <v>566</v>
      </c>
      <c r="C219" s="109" t="s">
        <v>565</v>
      </c>
      <c r="D219" s="279" t="s">
        <v>48</v>
      </c>
      <c r="E219" s="280"/>
      <c r="F219" s="281"/>
      <c r="G219" s="281"/>
      <c r="H219" s="171"/>
      <c r="I219" s="88">
        <f t="shared" si="21"/>
        <v>0</v>
      </c>
      <c r="J219" s="163">
        <f t="shared" si="17"/>
        <v>0</v>
      </c>
      <c r="K219" s="155">
        <f t="shared" si="18"/>
        <v>0</v>
      </c>
      <c r="L219" s="155">
        <f>IF(J219=1,SUM($J$6:J219),0)</f>
        <v>0</v>
      </c>
      <c r="M219" s="155">
        <f>IF(K219=1,SUM($K$6:K219),0)</f>
        <v>0</v>
      </c>
      <c r="N219" s="165">
        <f t="shared" si="19"/>
        <v>0</v>
      </c>
      <c r="O219" s="155">
        <f t="shared" si="20"/>
        <v>0</v>
      </c>
      <c r="P219" s="155">
        <f>IF(O219=1,SUM($O$6:O219),0)</f>
        <v>0</v>
      </c>
    </row>
    <row r="220" spans="1:16" ht="15" customHeight="1">
      <c r="A220" s="15"/>
      <c r="B220" s="194">
        <v>1</v>
      </c>
      <c r="C220" s="109" t="s">
        <v>65</v>
      </c>
      <c r="D220" s="279" t="s">
        <v>44</v>
      </c>
      <c r="E220" s="280" t="s">
        <v>7</v>
      </c>
      <c r="F220" s="281">
        <v>9831</v>
      </c>
      <c r="G220" s="281">
        <v>14200</v>
      </c>
      <c r="H220" s="171"/>
      <c r="I220" s="88">
        <f t="shared" si="21"/>
        <v>14200</v>
      </c>
      <c r="J220" s="163">
        <f t="shared" si="17"/>
        <v>1</v>
      </c>
      <c r="K220" s="155">
        <f t="shared" si="18"/>
        <v>0</v>
      </c>
      <c r="L220" s="155">
        <f>IF(J220=1,SUM($J$6:J220),0)</f>
        <v>115</v>
      </c>
      <c r="M220" s="155">
        <f>IF(K220=1,SUM($K$6:K220),0)</f>
        <v>0</v>
      </c>
      <c r="N220" s="165">
        <f t="shared" si="19"/>
        <v>115</v>
      </c>
      <c r="O220" s="155">
        <f t="shared" si="20"/>
        <v>0</v>
      </c>
      <c r="P220" s="155">
        <f>IF(O220=1,SUM($O$6:O220),0)</f>
        <v>0</v>
      </c>
    </row>
    <row r="221" spans="1:16" ht="15" customHeight="1">
      <c r="A221" s="15"/>
      <c r="B221" s="194">
        <v>2</v>
      </c>
      <c r="C221" s="109" t="s">
        <v>66</v>
      </c>
      <c r="D221" s="279" t="s">
        <v>44</v>
      </c>
      <c r="E221" s="280" t="s">
        <v>7</v>
      </c>
      <c r="F221" s="281">
        <v>19368</v>
      </c>
      <c r="G221" s="281">
        <v>25300</v>
      </c>
      <c r="H221" s="171"/>
      <c r="I221" s="88">
        <f t="shared" si="21"/>
        <v>25300</v>
      </c>
      <c r="J221" s="163">
        <f t="shared" si="17"/>
        <v>1</v>
      </c>
      <c r="K221" s="155">
        <f t="shared" si="18"/>
        <v>0</v>
      </c>
      <c r="L221" s="155">
        <f>IF(J221=1,SUM($J$6:J221),0)</f>
        <v>116</v>
      </c>
      <c r="M221" s="155">
        <f>IF(K221=1,SUM($K$6:K221),0)</f>
        <v>0</v>
      </c>
      <c r="N221" s="165">
        <f t="shared" si="19"/>
        <v>116</v>
      </c>
      <c r="O221" s="155">
        <f t="shared" si="20"/>
        <v>0</v>
      </c>
      <c r="P221" s="155">
        <f>IF(O221=1,SUM($O$6:O221),0)</f>
        <v>0</v>
      </c>
    </row>
    <row r="222" spans="1:16" ht="15" customHeight="1">
      <c r="A222" s="15"/>
      <c r="B222" s="194">
        <v>3</v>
      </c>
      <c r="C222" s="109" t="s">
        <v>67</v>
      </c>
      <c r="D222" s="279" t="s">
        <v>44</v>
      </c>
      <c r="E222" s="280" t="s">
        <v>7</v>
      </c>
      <c r="F222" s="281">
        <v>32428</v>
      </c>
      <c r="G222" s="281">
        <v>36900</v>
      </c>
      <c r="H222" s="171"/>
      <c r="I222" s="88">
        <f t="shared" si="21"/>
        <v>36900</v>
      </c>
      <c r="J222" s="163">
        <f t="shared" si="17"/>
        <v>1</v>
      </c>
      <c r="K222" s="155">
        <f t="shared" si="18"/>
        <v>0</v>
      </c>
      <c r="L222" s="155">
        <f>IF(J222=1,SUM($J$6:J222),0)</f>
        <v>117</v>
      </c>
      <c r="M222" s="155">
        <f>IF(K222=1,SUM($K$6:K222),0)</f>
        <v>0</v>
      </c>
      <c r="N222" s="165">
        <f t="shared" si="19"/>
        <v>117</v>
      </c>
      <c r="O222" s="155">
        <f t="shared" si="20"/>
        <v>0</v>
      </c>
      <c r="P222" s="155">
        <f>IF(O222=1,SUM($O$6:O222),0)</f>
        <v>0</v>
      </c>
    </row>
    <row r="223" spans="1:16" ht="15" customHeight="1">
      <c r="A223" s="15"/>
      <c r="B223" s="194">
        <v>4</v>
      </c>
      <c r="C223" s="109" t="s">
        <v>68</v>
      </c>
      <c r="D223" s="279" t="s">
        <v>44</v>
      </c>
      <c r="E223" s="280" t="s">
        <v>7</v>
      </c>
      <c r="F223" s="281">
        <v>13740</v>
      </c>
      <c r="G223" s="281">
        <v>16600</v>
      </c>
      <c r="H223" s="171"/>
      <c r="I223" s="88">
        <f t="shared" si="21"/>
        <v>16600</v>
      </c>
      <c r="J223" s="163">
        <f t="shared" si="17"/>
        <v>1</v>
      </c>
      <c r="K223" s="155">
        <f t="shared" si="18"/>
        <v>0</v>
      </c>
      <c r="L223" s="155">
        <f>IF(J223=1,SUM($J$6:J223),0)</f>
        <v>118</v>
      </c>
      <c r="M223" s="155">
        <f>IF(K223=1,SUM($K$6:K223),0)</f>
        <v>0</v>
      </c>
      <c r="N223" s="165">
        <f t="shared" si="19"/>
        <v>118</v>
      </c>
      <c r="O223" s="155">
        <f t="shared" si="20"/>
        <v>0</v>
      </c>
      <c r="P223" s="155">
        <f>IF(O223=1,SUM($O$6:O223),0)</f>
        <v>0</v>
      </c>
    </row>
    <row r="224" spans="1:16" ht="15" customHeight="1">
      <c r="A224" s="15"/>
      <c r="B224" s="194">
        <v>5</v>
      </c>
      <c r="C224" s="109" t="s">
        <v>69</v>
      </c>
      <c r="D224" s="279" t="s">
        <v>44</v>
      </c>
      <c r="E224" s="280" t="s">
        <v>7</v>
      </c>
      <c r="F224" s="281">
        <v>24590</v>
      </c>
      <c r="G224" s="281">
        <v>29000</v>
      </c>
      <c r="H224" s="171"/>
      <c r="I224" s="88">
        <f t="shared" si="21"/>
        <v>29000</v>
      </c>
      <c r="J224" s="163">
        <f t="shared" si="17"/>
        <v>1</v>
      </c>
      <c r="K224" s="155">
        <f t="shared" si="18"/>
        <v>0</v>
      </c>
      <c r="L224" s="155">
        <f>IF(J224=1,SUM($J$6:J224),0)</f>
        <v>119</v>
      </c>
      <c r="M224" s="155">
        <f>IF(K224=1,SUM($K$6:K224),0)</f>
        <v>0</v>
      </c>
      <c r="N224" s="165">
        <f t="shared" si="19"/>
        <v>119</v>
      </c>
      <c r="O224" s="155">
        <f t="shared" si="20"/>
        <v>0</v>
      </c>
      <c r="P224" s="155">
        <f>IF(O224=1,SUM($O$6:O224),0)</f>
        <v>0</v>
      </c>
    </row>
    <row r="225" spans="1:16" ht="15" customHeight="1">
      <c r="A225" s="15"/>
      <c r="B225" s="194">
        <v>6</v>
      </c>
      <c r="C225" s="109" t="s">
        <v>70</v>
      </c>
      <c r="D225" s="279" t="s">
        <v>44</v>
      </c>
      <c r="E225" s="280" t="s">
        <v>7</v>
      </c>
      <c r="F225" s="281">
        <v>39175</v>
      </c>
      <c r="G225" s="281">
        <v>44300</v>
      </c>
      <c r="H225" s="171"/>
      <c r="I225" s="88">
        <f t="shared" si="21"/>
        <v>44300</v>
      </c>
      <c r="J225" s="163">
        <f t="shared" si="17"/>
        <v>1</v>
      </c>
      <c r="K225" s="155">
        <f t="shared" si="18"/>
        <v>0</v>
      </c>
      <c r="L225" s="155">
        <f>IF(J225=1,SUM($J$6:J225),0)</f>
        <v>120</v>
      </c>
      <c r="M225" s="155">
        <f>IF(K225=1,SUM($K$6:K225),0)</f>
        <v>0</v>
      </c>
      <c r="N225" s="165">
        <f t="shared" si="19"/>
        <v>120</v>
      </c>
      <c r="O225" s="155">
        <f t="shared" si="20"/>
        <v>0</v>
      </c>
      <c r="P225" s="155">
        <f>IF(O225=1,SUM($O$6:O225),0)</f>
        <v>0</v>
      </c>
    </row>
    <row r="226" spans="1:16" ht="15" customHeight="1">
      <c r="A226" s="15"/>
      <c r="B226" s="194"/>
      <c r="C226" s="109"/>
      <c r="D226" s="279" t="s">
        <v>48</v>
      </c>
      <c r="E226" s="280"/>
      <c r="F226" s="281"/>
      <c r="G226" s="281"/>
      <c r="H226" s="171"/>
      <c r="I226" s="88">
        <f t="shared" si="21"/>
        <v>0</v>
      </c>
      <c r="J226" s="163">
        <f t="shared" si="17"/>
        <v>0</v>
      </c>
      <c r="K226" s="155">
        <f t="shared" si="18"/>
        <v>0</v>
      </c>
      <c r="L226" s="155">
        <f>IF(J226=1,SUM($J$6:J226),0)</f>
        <v>0</v>
      </c>
      <c r="M226" s="155">
        <f>IF(K226=1,SUM($K$6:K226),0)</f>
        <v>0</v>
      </c>
      <c r="N226" s="165">
        <f t="shared" si="19"/>
        <v>0</v>
      </c>
      <c r="O226" s="155">
        <f t="shared" si="20"/>
        <v>0</v>
      </c>
      <c r="P226" s="155">
        <f>IF(O226=1,SUM($O$6:O226),0)</f>
        <v>0</v>
      </c>
    </row>
    <row r="227" spans="1:16" ht="15" customHeight="1">
      <c r="A227" s="15"/>
      <c r="B227" s="194" t="s">
        <v>579</v>
      </c>
      <c r="C227" s="109" t="s">
        <v>567</v>
      </c>
      <c r="D227" s="279" t="s">
        <v>48</v>
      </c>
      <c r="E227" s="280"/>
      <c r="F227" s="281"/>
      <c r="G227" s="281"/>
      <c r="H227" s="171"/>
      <c r="I227" s="88">
        <f t="shared" si="21"/>
        <v>0</v>
      </c>
      <c r="J227" s="163">
        <f t="shared" si="17"/>
        <v>0</v>
      </c>
      <c r="K227" s="155">
        <f t="shared" si="18"/>
        <v>0</v>
      </c>
      <c r="L227" s="155">
        <f>IF(J227=1,SUM($J$6:J227),0)</f>
        <v>0</v>
      </c>
      <c r="M227" s="155">
        <f>IF(K227=1,SUM($K$6:K227),0)</f>
        <v>0</v>
      </c>
      <c r="N227" s="165">
        <f t="shared" si="19"/>
        <v>0</v>
      </c>
      <c r="O227" s="155">
        <f t="shared" si="20"/>
        <v>0</v>
      </c>
      <c r="P227" s="155">
        <f>IF(O227=1,SUM($O$6:O227),0)</f>
        <v>0</v>
      </c>
    </row>
    <row r="228" spans="1:16" ht="15" customHeight="1">
      <c r="A228" s="15"/>
      <c r="B228" s="194">
        <v>1</v>
      </c>
      <c r="C228" s="109" t="s">
        <v>1402</v>
      </c>
      <c r="D228" s="279" t="s">
        <v>44</v>
      </c>
      <c r="E228" s="280" t="s">
        <v>7</v>
      </c>
      <c r="F228" s="281">
        <v>47850</v>
      </c>
      <c r="G228" s="281">
        <v>53300</v>
      </c>
      <c r="H228" s="171"/>
      <c r="I228" s="88">
        <f t="shared" si="21"/>
        <v>53300</v>
      </c>
      <c r="J228" s="163">
        <f t="shared" si="17"/>
        <v>1</v>
      </c>
      <c r="K228" s="155">
        <f t="shared" si="18"/>
        <v>0</v>
      </c>
      <c r="L228" s="155">
        <f>IF(J228=1,SUM($J$6:J228),0)</f>
        <v>121</v>
      </c>
      <c r="M228" s="155">
        <f>IF(K228=1,SUM($K$6:K228),0)</f>
        <v>0</v>
      </c>
      <c r="N228" s="165">
        <f t="shared" si="19"/>
        <v>121</v>
      </c>
      <c r="O228" s="155">
        <f t="shared" si="20"/>
        <v>0</v>
      </c>
      <c r="P228" s="155">
        <f>IF(O228=1,SUM($O$6:O228),0)</f>
        <v>0</v>
      </c>
    </row>
    <row r="229" spans="1:16" ht="15" customHeight="1">
      <c r="A229" s="15"/>
      <c r="B229" s="194">
        <v>2</v>
      </c>
      <c r="C229" s="109" t="s">
        <v>1403</v>
      </c>
      <c r="D229" s="279" t="s">
        <v>44</v>
      </c>
      <c r="E229" s="280" t="s">
        <v>7</v>
      </c>
      <c r="F229" s="281">
        <v>27280</v>
      </c>
      <c r="G229" s="281">
        <v>30400</v>
      </c>
      <c r="H229" s="171"/>
      <c r="I229" s="88">
        <f t="shared" si="21"/>
        <v>30400</v>
      </c>
      <c r="J229" s="163">
        <f t="shared" si="17"/>
        <v>1</v>
      </c>
      <c r="K229" s="155">
        <f t="shared" si="18"/>
        <v>0</v>
      </c>
      <c r="L229" s="155">
        <f>IF(J229=1,SUM($J$6:J229),0)</f>
        <v>122</v>
      </c>
      <c r="M229" s="155">
        <f>IF(K229=1,SUM($K$6:K229),0)</f>
        <v>0</v>
      </c>
      <c r="N229" s="165">
        <f t="shared" si="19"/>
        <v>122</v>
      </c>
      <c r="O229" s="155">
        <f t="shared" si="20"/>
        <v>0</v>
      </c>
      <c r="P229" s="155">
        <f>IF(O229=1,SUM($O$6:O229),0)</f>
        <v>0</v>
      </c>
    </row>
    <row r="230" spans="1:16" ht="15" customHeight="1">
      <c r="A230" s="15"/>
      <c r="B230" s="194">
        <v>3</v>
      </c>
      <c r="C230" s="109" t="s">
        <v>1462</v>
      </c>
      <c r="D230" s="279" t="s">
        <v>44</v>
      </c>
      <c r="E230" s="280" t="s">
        <v>7</v>
      </c>
      <c r="F230" s="281">
        <v>48905</v>
      </c>
      <c r="G230" s="281">
        <v>54500</v>
      </c>
      <c r="H230" s="171"/>
      <c r="I230" s="88">
        <f t="shared" si="21"/>
        <v>54500</v>
      </c>
      <c r="J230" s="163">
        <f t="shared" si="17"/>
        <v>1</v>
      </c>
      <c r="K230" s="155">
        <f t="shared" si="18"/>
        <v>0</v>
      </c>
      <c r="L230" s="155">
        <f>IF(J230=1,SUM($J$6:J230),0)</f>
        <v>123</v>
      </c>
      <c r="M230" s="155">
        <f>IF(K230=1,SUM($K$6:K230),0)</f>
        <v>0</v>
      </c>
      <c r="N230" s="165">
        <f t="shared" si="19"/>
        <v>123</v>
      </c>
      <c r="O230" s="155">
        <f t="shared" si="20"/>
        <v>0</v>
      </c>
      <c r="P230" s="155">
        <f>IF(O230=1,SUM($O$6:O230),0)</f>
        <v>0</v>
      </c>
    </row>
    <row r="231" spans="1:16" ht="15" customHeight="1">
      <c r="A231" s="15"/>
      <c r="B231" s="194">
        <v>4</v>
      </c>
      <c r="C231" s="109" t="s">
        <v>73</v>
      </c>
      <c r="D231" s="279" t="s">
        <v>44</v>
      </c>
      <c r="E231" s="280" t="s">
        <v>7</v>
      </c>
      <c r="F231" s="281">
        <v>3780</v>
      </c>
      <c r="G231" s="281">
        <v>4300</v>
      </c>
      <c r="H231" s="171"/>
      <c r="I231" s="88">
        <f t="shared" si="21"/>
        <v>4300</v>
      </c>
      <c r="J231" s="163">
        <f t="shared" si="17"/>
        <v>1</v>
      </c>
      <c r="K231" s="155">
        <f t="shared" si="18"/>
        <v>0</v>
      </c>
      <c r="L231" s="155">
        <f>IF(J231=1,SUM($J$6:J231),0)</f>
        <v>124</v>
      </c>
      <c r="M231" s="155">
        <f>IF(K231=1,SUM($K$6:K231),0)</f>
        <v>0</v>
      </c>
      <c r="N231" s="165">
        <f t="shared" si="19"/>
        <v>124</v>
      </c>
      <c r="O231" s="155">
        <f t="shared" si="20"/>
        <v>0</v>
      </c>
      <c r="P231" s="155">
        <f>IF(O231=1,SUM($O$6:O231),0)</f>
        <v>0</v>
      </c>
    </row>
    <row r="232" spans="1:16" ht="15" customHeight="1">
      <c r="A232" s="15"/>
      <c r="B232" s="194">
        <v>5</v>
      </c>
      <c r="C232" s="109" t="s">
        <v>74</v>
      </c>
      <c r="D232" s="279" t="s">
        <v>44</v>
      </c>
      <c r="E232" s="280" t="s">
        <v>7</v>
      </c>
      <c r="F232" s="281">
        <v>5890</v>
      </c>
      <c r="G232" s="281">
        <v>6600</v>
      </c>
      <c r="H232" s="171"/>
      <c r="I232" s="88">
        <f t="shared" si="21"/>
        <v>6600</v>
      </c>
      <c r="J232" s="163">
        <f t="shared" si="17"/>
        <v>1</v>
      </c>
      <c r="K232" s="155">
        <f t="shared" si="18"/>
        <v>0</v>
      </c>
      <c r="L232" s="155">
        <f>IF(J232=1,SUM($J$6:J232),0)</f>
        <v>125</v>
      </c>
      <c r="M232" s="155">
        <f>IF(K232=1,SUM($K$6:K232),0)</f>
        <v>0</v>
      </c>
      <c r="N232" s="165">
        <f t="shared" si="19"/>
        <v>125</v>
      </c>
      <c r="O232" s="155">
        <f t="shared" si="20"/>
        <v>0</v>
      </c>
      <c r="P232" s="155">
        <f>IF(O232=1,SUM($O$6:O232),0)</f>
        <v>0</v>
      </c>
    </row>
    <row r="233" spans="1:16" ht="15" customHeight="1">
      <c r="A233" s="15"/>
      <c r="B233" s="194">
        <v>6</v>
      </c>
      <c r="C233" s="109" t="s">
        <v>75</v>
      </c>
      <c r="D233" s="279" t="s">
        <v>45</v>
      </c>
      <c r="E233" s="280" t="s">
        <v>7</v>
      </c>
      <c r="F233" s="281">
        <v>8900</v>
      </c>
      <c r="G233" s="281">
        <v>8900</v>
      </c>
      <c r="H233" s="171"/>
      <c r="I233" s="88">
        <f t="shared" si="21"/>
        <v>8900</v>
      </c>
      <c r="J233" s="163">
        <f t="shared" si="17"/>
        <v>0</v>
      </c>
      <c r="K233" s="155">
        <f t="shared" si="18"/>
        <v>1</v>
      </c>
      <c r="L233" s="155">
        <f>IF(J233=1,SUM($J$6:J233),0)</f>
        <v>0</v>
      </c>
      <c r="M233" s="155">
        <f>IF(K233=1,SUM($K$6:K233),0)</f>
        <v>201227116.79893059</v>
      </c>
      <c r="N233" s="165">
        <f t="shared" si="19"/>
        <v>201227116.79893059</v>
      </c>
      <c r="O233" s="155">
        <f t="shared" si="20"/>
        <v>0</v>
      </c>
      <c r="P233" s="155">
        <f>IF(O233=1,SUM($O$6:O233),0)</f>
        <v>0</v>
      </c>
    </row>
    <row r="234" spans="1:16" ht="15" customHeight="1">
      <c r="A234" s="15"/>
      <c r="B234" s="194">
        <v>7</v>
      </c>
      <c r="C234" s="109" t="s">
        <v>76</v>
      </c>
      <c r="D234" s="279" t="s">
        <v>45</v>
      </c>
      <c r="E234" s="280" t="s">
        <v>7</v>
      </c>
      <c r="F234" s="281">
        <v>10000</v>
      </c>
      <c r="G234" s="281">
        <v>10000</v>
      </c>
      <c r="H234" s="171"/>
      <c r="I234" s="88">
        <f t="shared" si="21"/>
        <v>10000</v>
      </c>
      <c r="J234" s="163">
        <f t="shared" si="17"/>
        <v>0</v>
      </c>
      <c r="K234" s="155">
        <f t="shared" si="18"/>
        <v>1</v>
      </c>
      <c r="L234" s="155">
        <f>IF(J234=1,SUM($J$6:J234),0)</f>
        <v>0</v>
      </c>
      <c r="M234" s="155">
        <f>IF(K234=1,SUM($K$6:K234),0)</f>
        <v>201227117.79893059</v>
      </c>
      <c r="N234" s="165">
        <f t="shared" si="19"/>
        <v>201227117.79893059</v>
      </c>
      <c r="O234" s="155">
        <f t="shared" si="20"/>
        <v>0</v>
      </c>
      <c r="P234" s="155">
        <f>IF(O234=1,SUM($O$6:O234),0)</f>
        <v>0</v>
      </c>
    </row>
    <row r="235" spans="1:16" ht="15" customHeight="1">
      <c r="A235" s="15"/>
      <c r="B235" s="194">
        <v>8</v>
      </c>
      <c r="C235" s="109" t="s">
        <v>77</v>
      </c>
      <c r="D235" s="279" t="s">
        <v>44</v>
      </c>
      <c r="E235" s="280" t="s">
        <v>7</v>
      </c>
      <c r="F235" s="281">
        <v>12120</v>
      </c>
      <c r="G235" s="281">
        <v>13500</v>
      </c>
      <c r="H235" s="171"/>
      <c r="I235" s="88">
        <f t="shared" si="21"/>
        <v>13500</v>
      </c>
      <c r="J235" s="163">
        <f t="shared" si="17"/>
        <v>1</v>
      </c>
      <c r="K235" s="155">
        <f t="shared" si="18"/>
        <v>0</v>
      </c>
      <c r="L235" s="155">
        <f>IF(J235=1,SUM($J$6:J235),0)</f>
        <v>126</v>
      </c>
      <c r="M235" s="155">
        <f>IF(K235=1,SUM($K$6:K235),0)</f>
        <v>0</v>
      </c>
      <c r="N235" s="165">
        <f t="shared" si="19"/>
        <v>126</v>
      </c>
      <c r="O235" s="155">
        <f t="shared" si="20"/>
        <v>0</v>
      </c>
      <c r="P235" s="155">
        <f>IF(O235=1,SUM($O$6:O235),0)</f>
        <v>0</v>
      </c>
    </row>
    <row r="236" spans="1:16" ht="15" customHeight="1">
      <c r="A236" s="15"/>
      <c r="B236" s="194">
        <v>9</v>
      </c>
      <c r="C236" s="109" t="s">
        <v>78</v>
      </c>
      <c r="D236" s="279" t="s">
        <v>45</v>
      </c>
      <c r="E236" s="280" t="s">
        <v>7</v>
      </c>
      <c r="F236" s="281">
        <v>23600</v>
      </c>
      <c r="G236" s="281">
        <v>23600</v>
      </c>
      <c r="H236" s="171"/>
      <c r="I236" s="88">
        <f t="shared" si="21"/>
        <v>23600</v>
      </c>
      <c r="J236" s="163">
        <f t="shared" si="17"/>
        <v>0</v>
      </c>
      <c r="K236" s="155">
        <f t="shared" si="18"/>
        <v>1</v>
      </c>
      <c r="L236" s="155">
        <f>IF(J236=1,SUM($J$6:J236),0)</f>
        <v>0</v>
      </c>
      <c r="M236" s="155">
        <f>IF(K236=1,SUM($K$6:K236),0)</f>
        <v>201227118.79893059</v>
      </c>
      <c r="N236" s="165">
        <f t="shared" si="19"/>
        <v>201227118.79893059</v>
      </c>
      <c r="O236" s="155">
        <f t="shared" si="20"/>
        <v>0</v>
      </c>
      <c r="P236" s="155">
        <f>IF(O236=1,SUM($O$6:O236),0)</f>
        <v>0</v>
      </c>
    </row>
    <row r="237" spans="1:16" ht="15" customHeight="1">
      <c r="A237" s="15"/>
      <c r="B237" s="194">
        <v>10</v>
      </c>
      <c r="C237" s="109" t="s">
        <v>79</v>
      </c>
      <c r="D237" s="279" t="s">
        <v>44</v>
      </c>
      <c r="E237" s="280" t="s">
        <v>7</v>
      </c>
      <c r="F237" s="281">
        <v>290975</v>
      </c>
      <c r="G237" s="281">
        <v>290975</v>
      </c>
      <c r="H237" s="171"/>
      <c r="I237" s="88">
        <f t="shared" si="21"/>
        <v>290975</v>
      </c>
      <c r="J237" s="163">
        <f t="shared" si="17"/>
        <v>1</v>
      </c>
      <c r="K237" s="155">
        <f t="shared" si="18"/>
        <v>0</v>
      </c>
      <c r="L237" s="155">
        <f>IF(J237=1,SUM($J$6:J237),0)</f>
        <v>127</v>
      </c>
      <c r="M237" s="155">
        <f>IF(K237=1,SUM($K$6:K237),0)</f>
        <v>0</v>
      </c>
      <c r="N237" s="165">
        <f t="shared" si="19"/>
        <v>127</v>
      </c>
      <c r="O237" s="155">
        <f t="shared" si="20"/>
        <v>0</v>
      </c>
      <c r="P237" s="155">
        <f>IF(O237=1,SUM($O$6:O237),0)</f>
        <v>0</v>
      </c>
    </row>
    <row r="238" spans="1:16" ht="15" customHeight="1">
      <c r="A238" s="15"/>
      <c r="B238" s="194">
        <v>11</v>
      </c>
      <c r="C238" s="109" t="s">
        <v>1463</v>
      </c>
      <c r="D238" s="279" t="s">
        <v>45</v>
      </c>
      <c r="E238" s="280" t="s">
        <v>7</v>
      </c>
      <c r="F238" s="281">
        <v>62800</v>
      </c>
      <c r="G238" s="281">
        <v>70000</v>
      </c>
      <c r="H238" s="171"/>
      <c r="I238" s="88">
        <f t="shared" si="21"/>
        <v>70000</v>
      </c>
      <c r="J238" s="163">
        <f t="shared" si="17"/>
        <v>0</v>
      </c>
      <c r="K238" s="155">
        <f t="shared" si="18"/>
        <v>1</v>
      </c>
      <c r="L238" s="155">
        <f>IF(J238=1,SUM($J$6:J238),0)</f>
        <v>0</v>
      </c>
      <c r="M238" s="155">
        <f>IF(K238=1,SUM($K$6:K238),0)</f>
        <v>201227119.79893059</v>
      </c>
      <c r="N238" s="165">
        <f t="shared" si="19"/>
        <v>201227119.79893059</v>
      </c>
      <c r="O238" s="155">
        <f t="shared" si="20"/>
        <v>0</v>
      </c>
      <c r="P238" s="155">
        <f>IF(O238=1,SUM($O$6:O238),0)</f>
        <v>0</v>
      </c>
    </row>
    <row r="239" spans="1:16" ht="15" customHeight="1">
      <c r="A239" s="15"/>
      <c r="B239" s="194">
        <v>12</v>
      </c>
      <c r="C239" s="109" t="s">
        <v>568</v>
      </c>
      <c r="D239" s="279" t="s">
        <v>45</v>
      </c>
      <c r="E239" s="280" t="s">
        <v>7</v>
      </c>
      <c r="F239" s="281">
        <v>107300</v>
      </c>
      <c r="G239" s="281">
        <v>119500</v>
      </c>
      <c r="H239" s="171"/>
      <c r="I239" s="88">
        <f t="shared" si="21"/>
        <v>119500</v>
      </c>
      <c r="J239" s="163">
        <f t="shared" si="17"/>
        <v>0</v>
      </c>
      <c r="K239" s="155">
        <f t="shared" si="18"/>
        <v>1</v>
      </c>
      <c r="L239" s="155">
        <f>IF(J239=1,SUM($J$6:J239),0)</f>
        <v>0</v>
      </c>
      <c r="M239" s="155">
        <f>IF(K239=1,SUM($K$6:K239),0)</f>
        <v>201227120.79893059</v>
      </c>
      <c r="N239" s="165">
        <f t="shared" si="19"/>
        <v>201227120.79893059</v>
      </c>
      <c r="O239" s="155">
        <f t="shared" si="20"/>
        <v>0</v>
      </c>
      <c r="P239" s="155">
        <f>IF(O239=1,SUM($O$6:O239),0)</f>
        <v>0</v>
      </c>
    </row>
    <row r="240" spans="1:16" ht="15" customHeight="1">
      <c r="A240" s="15"/>
      <c r="B240" s="194">
        <v>13</v>
      </c>
      <c r="C240" s="109" t="s">
        <v>569</v>
      </c>
      <c r="D240" s="279" t="s">
        <v>45</v>
      </c>
      <c r="E240" s="280" t="s">
        <v>7</v>
      </c>
      <c r="F240" s="281">
        <v>468300</v>
      </c>
      <c r="G240" s="281">
        <v>521600</v>
      </c>
      <c r="H240" s="171"/>
      <c r="I240" s="88">
        <f t="shared" si="21"/>
        <v>521600</v>
      </c>
      <c r="J240" s="163">
        <f t="shared" si="17"/>
        <v>0</v>
      </c>
      <c r="K240" s="155">
        <f t="shared" si="18"/>
        <v>1</v>
      </c>
      <c r="L240" s="155">
        <f>IF(J240=1,SUM($J$6:J240),0)</f>
        <v>0</v>
      </c>
      <c r="M240" s="155">
        <f>IF(K240=1,SUM($K$6:K240),0)</f>
        <v>201227121.79893059</v>
      </c>
      <c r="N240" s="165">
        <f t="shared" si="19"/>
        <v>201227121.79893059</v>
      </c>
      <c r="O240" s="155">
        <f t="shared" si="20"/>
        <v>0</v>
      </c>
      <c r="P240" s="155">
        <f>IF(O240=1,SUM($O$6:O240),0)</f>
        <v>0</v>
      </c>
    </row>
    <row r="241" spans="1:16" ht="15" customHeight="1">
      <c r="A241" s="15"/>
      <c r="B241" s="194">
        <v>14</v>
      </c>
      <c r="C241" s="109" t="s">
        <v>570</v>
      </c>
      <c r="D241" s="279" t="s">
        <v>45</v>
      </c>
      <c r="E241" s="280" t="s">
        <v>7</v>
      </c>
      <c r="F241" s="281">
        <v>633500</v>
      </c>
      <c r="G241" s="281">
        <v>705700</v>
      </c>
      <c r="H241" s="171"/>
      <c r="I241" s="88">
        <f t="shared" si="21"/>
        <v>705700</v>
      </c>
      <c r="J241" s="163">
        <f t="shared" si="17"/>
        <v>0</v>
      </c>
      <c r="K241" s="155">
        <f t="shared" si="18"/>
        <v>1</v>
      </c>
      <c r="L241" s="155">
        <f>IF(J241=1,SUM($J$6:J241),0)</f>
        <v>0</v>
      </c>
      <c r="M241" s="155">
        <f>IF(K241=1,SUM($K$6:K241),0)</f>
        <v>201227122.79893059</v>
      </c>
      <c r="N241" s="165">
        <f t="shared" si="19"/>
        <v>201227122.79893059</v>
      </c>
      <c r="O241" s="155">
        <f t="shared" si="20"/>
        <v>0</v>
      </c>
      <c r="P241" s="155">
        <f>IF(O241=1,SUM($O$6:O241),0)</f>
        <v>0</v>
      </c>
    </row>
    <row r="242" spans="1:16" ht="15" customHeight="1">
      <c r="A242" s="15"/>
      <c r="B242" s="194">
        <v>15</v>
      </c>
      <c r="C242" s="109" t="s">
        <v>571</v>
      </c>
      <c r="D242" s="279" t="s">
        <v>45</v>
      </c>
      <c r="E242" s="280" t="s">
        <v>7</v>
      </c>
      <c r="F242" s="281">
        <v>983500</v>
      </c>
      <c r="G242" s="281">
        <v>1095500</v>
      </c>
      <c r="H242" s="171"/>
      <c r="I242" s="88">
        <f t="shared" si="21"/>
        <v>1095500</v>
      </c>
      <c r="J242" s="163">
        <f t="shared" si="17"/>
        <v>0</v>
      </c>
      <c r="K242" s="155">
        <f t="shared" si="18"/>
        <v>1</v>
      </c>
      <c r="L242" s="155">
        <f>IF(J242=1,SUM($J$6:J242),0)</f>
        <v>0</v>
      </c>
      <c r="M242" s="155">
        <f>IF(K242=1,SUM($K$6:K242),0)</f>
        <v>201227123.79893059</v>
      </c>
      <c r="N242" s="165">
        <f t="shared" si="19"/>
        <v>201227123.79893059</v>
      </c>
      <c r="O242" s="155">
        <f t="shared" si="20"/>
        <v>0</v>
      </c>
      <c r="P242" s="155">
        <f>IF(O242=1,SUM($O$6:O242),0)</f>
        <v>0</v>
      </c>
    </row>
    <row r="243" spans="1:16" ht="15" customHeight="1">
      <c r="A243" s="15"/>
      <c r="B243" s="194">
        <v>16</v>
      </c>
      <c r="C243" s="109" t="s">
        <v>80</v>
      </c>
      <c r="D243" s="279" t="s">
        <v>44</v>
      </c>
      <c r="E243" s="280" t="s">
        <v>7</v>
      </c>
      <c r="F243" s="281">
        <v>84991</v>
      </c>
      <c r="G243" s="281">
        <v>94700</v>
      </c>
      <c r="H243" s="171"/>
      <c r="I243" s="88">
        <f t="shared" si="21"/>
        <v>94700</v>
      </c>
      <c r="J243" s="163">
        <f t="shared" si="17"/>
        <v>1</v>
      </c>
      <c r="K243" s="155">
        <f t="shared" si="18"/>
        <v>0</v>
      </c>
      <c r="L243" s="155">
        <f>IF(J243=1,SUM($J$6:J243),0)</f>
        <v>128</v>
      </c>
      <c r="M243" s="155">
        <f>IF(K243=1,SUM($K$6:K243),0)</f>
        <v>0</v>
      </c>
      <c r="N243" s="165">
        <f t="shared" si="19"/>
        <v>128</v>
      </c>
      <c r="O243" s="155">
        <f t="shared" si="20"/>
        <v>0</v>
      </c>
      <c r="P243" s="155">
        <f>IF(O243=1,SUM($O$6:O243),0)</f>
        <v>0</v>
      </c>
    </row>
    <row r="244" spans="1:16" ht="15" customHeight="1">
      <c r="A244" s="15"/>
      <c r="B244" s="194">
        <v>17</v>
      </c>
      <c r="C244" s="109" t="s">
        <v>81</v>
      </c>
      <c r="D244" s="279" t="s">
        <v>44</v>
      </c>
      <c r="E244" s="280" t="s">
        <v>7</v>
      </c>
      <c r="F244" s="281">
        <v>125850</v>
      </c>
      <c r="G244" s="281">
        <v>140200</v>
      </c>
      <c r="H244" s="171"/>
      <c r="I244" s="88">
        <f t="shared" si="21"/>
        <v>140200</v>
      </c>
      <c r="J244" s="163">
        <f t="shared" si="17"/>
        <v>1</v>
      </c>
      <c r="K244" s="155">
        <f t="shared" si="18"/>
        <v>0</v>
      </c>
      <c r="L244" s="155">
        <f>IF(J244=1,SUM($J$6:J244),0)</f>
        <v>129</v>
      </c>
      <c r="M244" s="155">
        <f>IF(K244=1,SUM($K$6:K244),0)</f>
        <v>0</v>
      </c>
      <c r="N244" s="165">
        <f t="shared" si="19"/>
        <v>129</v>
      </c>
      <c r="O244" s="155">
        <f t="shared" si="20"/>
        <v>0</v>
      </c>
      <c r="P244" s="155">
        <f>IF(O244=1,SUM($O$6:O244),0)</f>
        <v>0</v>
      </c>
    </row>
    <row r="245" spans="1:16" ht="15" customHeight="1">
      <c r="A245" s="15"/>
      <c r="B245" s="194">
        <v>18</v>
      </c>
      <c r="C245" s="109" t="s">
        <v>82</v>
      </c>
      <c r="D245" s="279" t="s">
        <v>44</v>
      </c>
      <c r="E245" s="280" t="s">
        <v>7</v>
      </c>
      <c r="F245" s="281">
        <v>196270</v>
      </c>
      <c r="G245" s="281">
        <v>218600</v>
      </c>
      <c r="H245" s="171"/>
      <c r="I245" s="88">
        <f t="shared" si="21"/>
        <v>218600</v>
      </c>
      <c r="J245" s="163">
        <f t="shared" si="17"/>
        <v>1</v>
      </c>
      <c r="K245" s="155">
        <f t="shared" si="18"/>
        <v>0</v>
      </c>
      <c r="L245" s="155">
        <f>IF(J245=1,SUM($J$6:J245),0)</f>
        <v>130</v>
      </c>
      <c r="M245" s="155">
        <f>IF(K245=1,SUM($K$6:K245),0)</f>
        <v>0</v>
      </c>
      <c r="N245" s="165">
        <f t="shared" si="19"/>
        <v>130</v>
      </c>
      <c r="O245" s="155">
        <f t="shared" si="20"/>
        <v>0</v>
      </c>
      <c r="P245" s="155">
        <f>IF(O245=1,SUM($O$6:O245),0)</f>
        <v>0</v>
      </c>
    </row>
    <row r="246" spans="1:16" ht="15" customHeight="1">
      <c r="A246" s="15"/>
      <c r="B246" s="194">
        <v>19</v>
      </c>
      <c r="C246" s="109" t="s">
        <v>83</v>
      </c>
      <c r="D246" s="279" t="s">
        <v>44</v>
      </c>
      <c r="E246" s="280" t="s">
        <v>7</v>
      </c>
      <c r="F246" s="281">
        <v>318390</v>
      </c>
      <c r="G246" s="281">
        <v>354700</v>
      </c>
      <c r="H246" s="171"/>
      <c r="I246" s="88">
        <f t="shared" si="21"/>
        <v>354700</v>
      </c>
      <c r="J246" s="163">
        <f t="shared" si="17"/>
        <v>1</v>
      </c>
      <c r="K246" s="155">
        <f t="shared" si="18"/>
        <v>0</v>
      </c>
      <c r="L246" s="155">
        <f>IF(J246=1,SUM($J$6:J246),0)</f>
        <v>131</v>
      </c>
      <c r="M246" s="155">
        <f>IF(K246=1,SUM($K$6:K246),0)</f>
        <v>0</v>
      </c>
      <c r="N246" s="165">
        <f t="shared" si="19"/>
        <v>131</v>
      </c>
      <c r="O246" s="155">
        <f t="shared" si="20"/>
        <v>0</v>
      </c>
      <c r="P246" s="155">
        <f>IF(O246=1,SUM($O$6:O246),0)</f>
        <v>0</v>
      </c>
    </row>
    <row r="247" spans="1:16" ht="15" customHeight="1">
      <c r="A247" s="15"/>
      <c r="B247" s="194">
        <v>20</v>
      </c>
      <c r="C247" s="109" t="s">
        <v>572</v>
      </c>
      <c r="D247" s="279" t="s">
        <v>45</v>
      </c>
      <c r="E247" s="280" t="s">
        <v>7</v>
      </c>
      <c r="F247" s="281">
        <v>121560.8</v>
      </c>
      <c r="G247" s="281">
        <v>121560.8</v>
      </c>
      <c r="H247" s="171"/>
      <c r="I247" s="88">
        <f t="shared" si="21"/>
        <v>121560.8</v>
      </c>
      <c r="J247" s="163">
        <f t="shared" si="17"/>
        <v>0</v>
      </c>
      <c r="K247" s="155">
        <f t="shared" si="18"/>
        <v>1</v>
      </c>
      <c r="L247" s="155">
        <f>IF(J247=1,SUM($J$6:J247),0)</f>
        <v>0</v>
      </c>
      <c r="M247" s="155">
        <f>IF(K247=1,SUM($K$6:K247),0)</f>
        <v>201227124.79893059</v>
      </c>
      <c r="N247" s="165">
        <f t="shared" si="19"/>
        <v>201227124.79893059</v>
      </c>
      <c r="O247" s="155">
        <f t="shared" si="20"/>
        <v>0</v>
      </c>
      <c r="P247" s="155">
        <f>IF(O247=1,SUM($O$6:O247),0)</f>
        <v>0</v>
      </c>
    </row>
    <row r="248" spans="1:16" ht="15" customHeight="1">
      <c r="A248" s="15"/>
      <c r="B248" s="194">
        <v>21</v>
      </c>
      <c r="C248" s="109" t="s">
        <v>573</v>
      </c>
      <c r="D248" s="279" t="s">
        <v>45</v>
      </c>
      <c r="E248" s="280" t="s">
        <v>7</v>
      </c>
      <c r="F248" s="281">
        <v>164883</v>
      </c>
      <c r="G248" s="281">
        <v>164883</v>
      </c>
      <c r="H248" s="171"/>
      <c r="I248" s="88">
        <f t="shared" si="21"/>
        <v>164883</v>
      </c>
      <c r="J248" s="163">
        <f t="shared" si="17"/>
        <v>0</v>
      </c>
      <c r="K248" s="155">
        <f t="shared" si="18"/>
        <v>1</v>
      </c>
      <c r="L248" s="155">
        <f>IF(J248=1,SUM($J$6:J248),0)</f>
        <v>0</v>
      </c>
      <c r="M248" s="155">
        <f>IF(K248=1,SUM($K$6:K248),0)</f>
        <v>201227125.79893059</v>
      </c>
      <c r="N248" s="165">
        <f t="shared" si="19"/>
        <v>201227125.79893059</v>
      </c>
      <c r="O248" s="155">
        <f t="shared" si="20"/>
        <v>0</v>
      </c>
      <c r="P248" s="155">
        <f>IF(O248=1,SUM($O$6:O248),0)</f>
        <v>0</v>
      </c>
    </row>
    <row r="249" spans="1:16" ht="15" customHeight="1">
      <c r="A249" s="15"/>
      <c r="B249" s="194">
        <v>22</v>
      </c>
      <c r="C249" s="109" t="s">
        <v>574</v>
      </c>
      <c r="D249" s="279" t="s">
        <v>44</v>
      </c>
      <c r="E249" s="280" t="s">
        <v>7</v>
      </c>
      <c r="F249" s="281">
        <v>378330</v>
      </c>
      <c r="G249" s="281">
        <v>421400</v>
      </c>
      <c r="H249" s="171"/>
      <c r="I249" s="88">
        <f t="shared" si="21"/>
        <v>421400</v>
      </c>
      <c r="J249" s="163">
        <f t="shared" si="17"/>
        <v>1</v>
      </c>
      <c r="K249" s="155">
        <f t="shared" si="18"/>
        <v>0</v>
      </c>
      <c r="L249" s="155">
        <f>IF(J249=1,SUM($J$6:J249),0)</f>
        <v>132</v>
      </c>
      <c r="M249" s="155">
        <f>IF(K249=1,SUM($K$6:K249),0)</f>
        <v>0</v>
      </c>
      <c r="N249" s="165">
        <f t="shared" si="19"/>
        <v>132</v>
      </c>
      <c r="O249" s="155">
        <f t="shared" si="20"/>
        <v>0</v>
      </c>
      <c r="P249" s="155">
        <f>IF(O249=1,SUM($O$6:O249),0)</f>
        <v>0</v>
      </c>
    </row>
    <row r="250" spans="1:16" ht="15" customHeight="1">
      <c r="A250" s="15"/>
      <c r="B250" s="194">
        <v>23</v>
      </c>
      <c r="C250" s="109" t="s">
        <v>575</v>
      </c>
      <c r="D250" s="279" t="s">
        <v>45</v>
      </c>
      <c r="E250" s="280" t="s">
        <v>7</v>
      </c>
      <c r="F250" s="281">
        <v>417044.06800000003</v>
      </c>
      <c r="G250" s="281">
        <v>417044.06800000003</v>
      </c>
      <c r="H250" s="171"/>
      <c r="I250" s="88">
        <f t="shared" si="21"/>
        <v>417044.06800000003</v>
      </c>
      <c r="J250" s="163">
        <f t="shared" si="17"/>
        <v>0</v>
      </c>
      <c r="K250" s="155">
        <f t="shared" si="18"/>
        <v>1</v>
      </c>
      <c r="L250" s="155">
        <f>IF(J250=1,SUM($J$6:J250),0)</f>
        <v>0</v>
      </c>
      <c r="M250" s="155">
        <f>IF(K250=1,SUM($K$6:K250),0)</f>
        <v>201227126.79893059</v>
      </c>
      <c r="N250" s="165">
        <f t="shared" si="19"/>
        <v>201227126.79893059</v>
      </c>
      <c r="O250" s="155">
        <f t="shared" si="20"/>
        <v>0</v>
      </c>
      <c r="P250" s="155">
        <f>IF(O250=1,SUM($O$6:O250),0)</f>
        <v>0</v>
      </c>
    </row>
    <row r="251" spans="1:16" ht="15" customHeight="1">
      <c r="A251" s="15"/>
      <c r="B251" s="194">
        <v>24</v>
      </c>
      <c r="C251" s="109" t="s">
        <v>84</v>
      </c>
      <c r="D251" s="279" t="s">
        <v>45</v>
      </c>
      <c r="E251" s="280" t="s">
        <v>7</v>
      </c>
      <c r="F251" s="281">
        <v>82600</v>
      </c>
      <c r="G251" s="281">
        <v>82600</v>
      </c>
      <c r="H251" s="171"/>
      <c r="I251" s="88">
        <f t="shared" si="21"/>
        <v>82600</v>
      </c>
      <c r="J251" s="163">
        <f t="shared" si="17"/>
        <v>0</v>
      </c>
      <c r="K251" s="155">
        <f t="shared" si="18"/>
        <v>1</v>
      </c>
      <c r="L251" s="155">
        <f>IF(J251=1,SUM($J$6:J251),0)</f>
        <v>0</v>
      </c>
      <c r="M251" s="155">
        <f>IF(K251=1,SUM($K$6:K251),0)</f>
        <v>201227127.79893059</v>
      </c>
      <c r="N251" s="165">
        <f t="shared" si="19"/>
        <v>201227127.79893059</v>
      </c>
      <c r="O251" s="155">
        <f t="shared" si="20"/>
        <v>0</v>
      </c>
      <c r="P251" s="155">
        <f>IF(O251=1,SUM($O$6:O251),0)</f>
        <v>0</v>
      </c>
    </row>
    <row r="252" spans="1:16" ht="15" customHeight="1">
      <c r="A252" s="15"/>
      <c r="B252" s="194">
        <v>25</v>
      </c>
      <c r="C252" s="109" t="s">
        <v>85</v>
      </c>
      <c r="D252" s="279" t="s">
        <v>45</v>
      </c>
      <c r="E252" s="280" t="s">
        <v>7</v>
      </c>
      <c r="F252" s="281">
        <v>116300</v>
      </c>
      <c r="G252" s="281">
        <v>116300</v>
      </c>
      <c r="H252" s="171"/>
      <c r="I252" s="88">
        <f t="shared" si="21"/>
        <v>116300</v>
      </c>
      <c r="J252" s="163">
        <f t="shared" si="17"/>
        <v>0</v>
      </c>
      <c r="K252" s="155">
        <f t="shared" si="18"/>
        <v>1</v>
      </c>
      <c r="L252" s="155">
        <f>IF(J252=1,SUM($J$6:J252),0)</f>
        <v>0</v>
      </c>
      <c r="M252" s="155">
        <f>IF(K252=1,SUM($K$6:K252),0)</f>
        <v>201227128.79893059</v>
      </c>
      <c r="N252" s="165">
        <f t="shared" si="19"/>
        <v>201227128.79893059</v>
      </c>
      <c r="O252" s="155">
        <f t="shared" si="20"/>
        <v>0</v>
      </c>
      <c r="P252" s="155">
        <f>IF(O252=1,SUM($O$6:O252),0)</f>
        <v>0</v>
      </c>
    </row>
    <row r="253" spans="1:16" ht="15" customHeight="1">
      <c r="A253" s="15"/>
      <c r="B253" s="194">
        <v>26</v>
      </c>
      <c r="C253" s="109" t="s">
        <v>86</v>
      </c>
      <c r="D253" s="279" t="s">
        <v>45</v>
      </c>
      <c r="E253" s="280" t="s">
        <v>7</v>
      </c>
      <c r="F253" s="281">
        <v>139900</v>
      </c>
      <c r="G253" s="281">
        <v>139900</v>
      </c>
      <c r="H253" s="171"/>
      <c r="I253" s="88">
        <f t="shared" si="21"/>
        <v>139900</v>
      </c>
      <c r="J253" s="163">
        <f t="shared" si="17"/>
        <v>0</v>
      </c>
      <c r="K253" s="155">
        <f t="shared" si="18"/>
        <v>1</v>
      </c>
      <c r="L253" s="155">
        <f>IF(J253=1,SUM($J$6:J253),0)</f>
        <v>0</v>
      </c>
      <c r="M253" s="155">
        <f>IF(K253=1,SUM($K$6:K253),0)</f>
        <v>201227129.79893059</v>
      </c>
      <c r="N253" s="165">
        <f t="shared" si="19"/>
        <v>201227129.79893059</v>
      </c>
      <c r="O253" s="155">
        <f t="shared" si="20"/>
        <v>0</v>
      </c>
      <c r="P253" s="155">
        <f>IF(O253=1,SUM($O$6:O253),0)</f>
        <v>0</v>
      </c>
    </row>
    <row r="254" spans="1:16" ht="15" customHeight="1">
      <c r="A254" s="15"/>
      <c r="B254" s="194">
        <v>27</v>
      </c>
      <c r="C254" s="109" t="s">
        <v>87</v>
      </c>
      <c r="D254" s="279" t="s">
        <v>45</v>
      </c>
      <c r="E254" s="280" t="s">
        <v>7</v>
      </c>
      <c r="F254" s="281">
        <v>154600</v>
      </c>
      <c r="G254" s="281">
        <v>154600</v>
      </c>
      <c r="H254" s="171"/>
      <c r="I254" s="88">
        <f t="shared" si="21"/>
        <v>154600</v>
      </c>
      <c r="J254" s="163">
        <f t="shared" si="17"/>
        <v>0</v>
      </c>
      <c r="K254" s="155">
        <f t="shared" si="18"/>
        <v>1</v>
      </c>
      <c r="L254" s="155">
        <f>IF(J254=1,SUM($J$6:J254),0)</f>
        <v>0</v>
      </c>
      <c r="M254" s="155">
        <f>IF(K254=1,SUM($K$6:K254),0)</f>
        <v>201227130.79893059</v>
      </c>
      <c r="N254" s="165">
        <f t="shared" si="19"/>
        <v>201227130.79893059</v>
      </c>
      <c r="O254" s="155">
        <f t="shared" si="20"/>
        <v>0</v>
      </c>
      <c r="P254" s="155">
        <f>IF(O254=1,SUM($O$6:O254),0)</f>
        <v>0</v>
      </c>
    </row>
    <row r="255" spans="1:16" ht="15" customHeight="1">
      <c r="A255" s="15"/>
      <c r="B255" s="194">
        <v>28</v>
      </c>
      <c r="C255" s="109" t="s">
        <v>576</v>
      </c>
      <c r="D255" s="279" t="s">
        <v>45</v>
      </c>
      <c r="E255" s="280" t="s">
        <v>7</v>
      </c>
      <c r="F255" s="281">
        <v>103500</v>
      </c>
      <c r="G255" s="281">
        <v>103500</v>
      </c>
      <c r="H255" s="171"/>
      <c r="I255" s="88">
        <f t="shared" si="21"/>
        <v>103500</v>
      </c>
      <c r="J255" s="163">
        <f t="shared" si="17"/>
        <v>0</v>
      </c>
      <c r="K255" s="155">
        <f t="shared" si="18"/>
        <v>1</v>
      </c>
      <c r="L255" s="155">
        <f>IF(J255=1,SUM($J$6:J255),0)</f>
        <v>0</v>
      </c>
      <c r="M255" s="155">
        <f>IF(K255=1,SUM($K$6:K255),0)</f>
        <v>201227131.79893059</v>
      </c>
      <c r="N255" s="165">
        <f t="shared" si="19"/>
        <v>201227131.79893059</v>
      </c>
      <c r="O255" s="155">
        <f t="shared" si="20"/>
        <v>0</v>
      </c>
      <c r="P255" s="155">
        <f>IF(O255=1,SUM($O$6:O255),0)</f>
        <v>0</v>
      </c>
    </row>
    <row r="256" spans="1:16" ht="15" customHeight="1">
      <c r="A256" s="15"/>
      <c r="B256" s="194">
        <v>29</v>
      </c>
      <c r="C256" s="109" t="s">
        <v>577</v>
      </c>
      <c r="D256" s="279" t="s">
        <v>45</v>
      </c>
      <c r="E256" s="280" t="s">
        <v>7</v>
      </c>
      <c r="F256" s="281">
        <v>106000</v>
      </c>
      <c r="G256" s="281">
        <v>106000</v>
      </c>
      <c r="H256" s="171"/>
      <c r="I256" s="88">
        <f t="shared" ref="I256:I321" si="22">IF($I$5=$G$4,G256,(IF($I$5=$F$4,F256,0)))</f>
        <v>106000</v>
      </c>
      <c r="J256" s="163">
        <f t="shared" si="17"/>
        <v>0</v>
      </c>
      <c r="K256" s="155">
        <f t="shared" si="18"/>
        <v>1</v>
      </c>
      <c r="L256" s="155">
        <f>IF(J256=1,SUM($J$6:J256),0)</f>
        <v>0</v>
      </c>
      <c r="M256" s="155">
        <f>IF(K256=1,SUM($K$6:K256),0)</f>
        <v>201227132.79893059</v>
      </c>
      <c r="N256" s="165">
        <f t="shared" si="19"/>
        <v>201227132.79893059</v>
      </c>
      <c r="O256" s="155">
        <f t="shared" si="20"/>
        <v>0</v>
      </c>
      <c r="P256" s="155">
        <f>IF(O256=1,SUM($O$6:O256),0)</f>
        <v>0</v>
      </c>
    </row>
    <row r="257" spans="1:16" ht="15" customHeight="1">
      <c r="A257" s="15"/>
      <c r="B257" s="194">
        <v>30</v>
      </c>
      <c r="C257" s="109" t="s">
        <v>90</v>
      </c>
      <c r="D257" s="279" t="s">
        <v>45</v>
      </c>
      <c r="E257" s="280" t="s">
        <v>7</v>
      </c>
      <c r="F257" s="281">
        <v>135900</v>
      </c>
      <c r="G257" s="281">
        <v>135900</v>
      </c>
      <c r="H257" s="171"/>
      <c r="I257" s="88">
        <f t="shared" si="22"/>
        <v>135900</v>
      </c>
      <c r="J257" s="163">
        <f t="shared" si="17"/>
        <v>0</v>
      </c>
      <c r="K257" s="155">
        <f t="shared" si="18"/>
        <v>1</v>
      </c>
      <c r="L257" s="155">
        <f>IF(J257=1,SUM($J$6:J257),0)</f>
        <v>0</v>
      </c>
      <c r="M257" s="155">
        <f>IF(K257=1,SUM($K$6:K257),0)</f>
        <v>201227133.79893059</v>
      </c>
      <c r="N257" s="165">
        <f t="shared" si="19"/>
        <v>201227133.79893059</v>
      </c>
      <c r="O257" s="155">
        <f t="shared" si="20"/>
        <v>0</v>
      </c>
      <c r="P257" s="155">
        <f>IF(O257=1,SUM($O$6:O257),0)</f>
        <v>0</v>
      </c>
    </row>
    <row r="258" spans="1:16" ht="15" customHeight="1">
      <c r="A258" s="15"/>
      <c r="B258" s="194">
        <v>31</v>
      </c>
      <c r="C258" s="109" t="s">
        <v>91</v>
      </c>
      <c r="D258" s="279" t="s">
        <v>45</v>
      </c>
      <c r="E258" s="280" t="s">
        <v>7</v>
      </c>
      <c r="F258" s="281">
        <v>160100</v>
      </c>
      <c r="G258" s="281">
        <v>160100</v>
      </c>
      <c r="H258" s="171"/>
      <c r="I258" s="88">
        <f t="shared" si="22"/>
        <v>160100</v>
      </c>
      <c r="J258" s="163">
        <f t="shared" si="17"/>
        <v>0</v>
      </c>
      <c r="K258" s="155">
        <f t="shared" si="18"/>
        <v>1</v>
      </c>
      <c r="L258" s="155">
        <f>IF(J258=1,SUM($J$6:J258),0)</f>
        <v>0</v>
      </c>
      <c r="M258" s="155">
        <f>IF(K258=1,SUM($K$6:K258),0)</f>
        <v>201227134.79893059</v>
      </c>
      <c r="N258" s="165">
        <f t="shared" si="19"/>
        <v>201227134.79893059</v>
      </c>
      <c r="O258" s="155">
        <f t="shared" si="20"/>
        <v>0</v>
      </c>
      <c r="P258" s="155">
        <f>IF(O258=1,SUM($O$6:O258),0)</f>
        <v>0</v>
      </c>
    </row>
    <row r="259" spans="1:16" ht="15" customHeight="1">
      <c r="A259" s="15"/>
      <c r="B259" s="194">
        <v>32</v>
      </c>
      <c r="C259" s="109" t="s">
        <v>578</v>
      </c>
      <c r="D259" s="279" t="s">
        <v>44</v>
      </c>
      <c r="E259" s="280" t="s">
        <v>7</v>
      </c>
      <c r="F259" s="281">
        <v>362130</v>
      </c>
      <c r="G259" s="281">
        <v>403400</v>
      </c>
      <c r="H259" s="171"/>
      <c r="I259" s="88">
        <f t="shared" si="22"/>
        <v>403400</v>
      </c>
      <c r="J259" s="163">
        <f t="shared" si="17"/>
        <v>1</v>
      </c>
      <c r="K259" s="155">
        <f t="shared" si="18"/>
        <v>0</v>
      </c>
      <c r="L259" s="155">
        <f>IF(J259=1,SUM($J$6:J259),0)</f>
        <v>133</v>
      </c>
      <c r="M259" s="155">
        <f>IF(K259=1,SUM($K$6:K259),0)</f>
        <v>0</v>
      </c>
      <c r="N259" s="165">
        <f t="shared" si="19"/>
        <v>133</v>
      </c>
      <c r="O259" s="155">
        <f t="shared" si="20"/>
        <v>0</v>
      </c>
      <c r="P259" s="155">
        <f>IF(O259=1,SUM($O$6:O259),0)</f>
        <v>0</v>
      </c>
    </row>
    <row r="260" spans="1:16" ht="15" customHeight="1">
      <c r="A260" s="17"/>
      <c r="B260" s="194">
        <v>33</v>
      </c>
      <c r="C260" s="109" t="s">
        <v>88</v>
      </c>
      <c r="D260" s="279" t="s">
        <v>44</v>
      </c>
      <c r="E260" s="280" t="s">
        <v>7</v>
      </c>
      <c r="F260" s="281">
        <v>418580</v>
      </c>
      <c r="G260" s="281">
        <v>466300</v>
      </c>
      <c r="H260" s="171"/>
      <c r="I260" s="88">
        <f t="shared" si="22"/>
        <v>466300</v>
      </c>
      <c r="J260" s="163">
        <f t="shared" si="17"/>
        <v>1</v>
      </c>
      <c r="K260" s="155">
        <f t="shared" si="18"/>
        <v>0</v>
      </c>
      <c r="L260" s="155">
        <f>IF(J260=1,SUM($J$6:J260),0)</f>
        <v>134</v>
      </c>
      <c r="M260" s="155">
        <f>IF(K260=1,SUM($K$6:K260),0)</f>
        <v>0</v>
      </c>
      <c r="N260" s="165">
        <f t="shared" si="19"/>
        <v>134</v>
      </c>
      <c r="O260" s="155">
        <f t="shared" si="20"/>
        <v>0</v>
      </c>
      <c r="P260" s="155">
        <f>IF(O260=1,SUM($O$6:O260),0)</f>
        <v>0</v>
      </c>
    </row>
    <row r="261" spans="1:16" ht="15" customHeight="1">
      <c r="A261" s="15"/>
      <c r="B261" s="194">
        <v>34</v>
      </c>
      <c r="C261" s="109" t="s">
        <v>89</v>
      </c>
      <c r="D261" s="279" t="s">
        <v>44</v>
      </c>
      <c r="E261" s="280" t="s">
        <v>7</v>
      </c>
      <c r="F261" s="281">
        <v>447280</v>
      </c>
      <c r="G261" s="281">
        <v>585500</v>
      </c>
      <c r="H261" s="171"/>
      <c r="I261" s="88">
        <f t="shared" si="22"/>
        <v>585500</v>
      </c>
      <c r="J261" s="163">
        <f t="shared" si="17"/>
        <v>1</v>
      </c>
      <c r="K261" s="155">
        <f t="shared" si="18"/>
        <v>0</v>
      </c>
      <c r="L261" s="155">
        <f>IF(J261=1,SUM($J$6:J261),0)</f>
        <v>135</v>
      </c>
      <c r="M261" s="155">
        <f>IF(K261=1,SUM($K$6:K261),0)</f>
        <v>0</v>
      </c>
      <c r="N261" s="165">
        <f t="shared" si="19"/>
        <v>135</v>
      </c>
      <c r="O261" s="155">
        <f t="shared" si="20"/>
        <v>0</v>
      </c>
      <c r="P261" s="155">
        <f>IF(O261=1,SUM($O$6:O261),0)</f>
        <v>0</v>
      </c>
    </row>
    <row r="262" spans="1:16" ht="15" customHeight="1">
      <c r="A262" s="15"/>
      <c r="B262" s="194">
        <v>35</v>
      </c>
      <c r="C262" s="109" t="s">
        <v>92</v>
      </c>
      <c r="D262" s="279" t="s">
        <v>45</v>
      </c>
      <c r="E262" s="280" t="s">
        <v>7</v>
      </c>
      <c r="F262" s="281">
        <v>3200</v>
      </c>
      <c r="G262" s="281">
        <v>3600</v>
      </c>
      <c r="H262" s="171"/>
      <c r="I262" s="88">
        <f t="shared" si="22"/>
        <v>3600</v>
      </c>
      <c r="J262" s="163">
        <f t="shared" si="17"/>
        <v>0</v>
      </c>
      <c r="K262" s="155">
        <f t="shared" si="18"/>
        <v>1</v>
      </c>
      <c r="L262" s="155">
        <f>IF(J262=1,SUM($J$6:J262),0)</f>
        <v>0</v>
      </c>
      <c r="M262" s="155">
        <f>IF(K262=1,SUM($K$6:K262),0)</f>
        <v>201227135.79893059</v>
      </c>
      <c r="N262" s="165">
        <f t="shared" si="19"/>
        <v>201227135.79893059</v>
      </c>
      <c r="O262" s="155">
        <f t="shared" si="20"/>
        <v>0</v>
      </c>
      <c r="P262" s="155">
        <f>IF(O262=1,SUM($O$6:O262),0)</f>
        <v>0</v>
      </c>
    </row>
    <row r="263" spans="1:16" ht="15" customHeight="1">
      <c r="A263" s="15"/>
      <c r="B263" s="194">
        <v>36</v>
      </c>
      <c r="C263" s="109" t="s">
        <v>93</v>
      </c>
      <c r="D263" s="279" t="s">
        <v>45</v>
      </c>
      <c r="E263" s="280" t="s">
        <v>7</v>
      </c>
      <c r="F263" s="281">
        <v>4100</v>
      </c>
      <c r="G263" s="281">
        <v>4600</v>
      </c>
      <c r="H263" s="171"/>
      <c r="I263" s="88">
        <f t="shared" si="22"/>
        <v>4600</v>
      </c>
      <c r="J263" s="163">
        <f t="shared" si="17"/>
        <v>0</v>
      </c>
      <c r="K263" s="155">
        <f t="shared" si="18"/>
        <v>1</v>
      </c>
      <c r="L263" s="155">
        <f>IF(J263=1,SUM($J$6:J263),0)</f>
        <v>0</v>
      </c>
      <c r="M263" s="155">
        <f>IF(K263=1,SUM($K$6:K263),0)</f>
        <v>201227136.79893059</v>
      </c>
      <c r="N263" s="165">
        <f t="shared" si="19"/>
        <v>201227136.79893059</v>
      </c>
      <c r="O263" s="155">
        <f t="shared" si="20"/>
        <v>0</v>
      </c>
      <c r="P263" s="155">
        <f>IF(O263=1,SUM($O$6:O263),0)</f>
        <v>0</v>
      </c>
    </row>
    <row r="264" spans="1:16" ht="15" customHeight="1">
      <c r="A264" s="15"/>
      <c r="B264" s="194">
        <v>37</v>
      </c>
      <c r="C264" s="109" t="s">
        <v>94</v>
      </c>
      <c r="D264" s="279" t="s">
        <v>45</v>
      </c>
      <c r="E264" s="280" t="s">
        <v>7</v>
      </c>
      <c r="F264" s="281">
        <v>6500</v>
      </c>
      <c r="G264" s="281">
        <v>7200</v>
      </c>
      <c r="H264" s="171"/>
      <c r="I264" s="88">
        <f t="shared" si="22"/>
        <v>7200</v>
      </c>
      <c r="J264" s="163">
        <f t="shared" si="17"/>
        <v>0</v>
      </c>
      <c r="K264" s="155">
        <f t="shared" si="18"/>
        <v>1</v>
      </c>
      <c r="L264" s="155">
        <f>IF(J264=1,SUM($J$6:J264),0)</f>
        <v>0</v>
      </c>
      <c r="M264" s="155">
        <f>IF(K264=1,SUM($K$6:K264),0)</f>
        <v>201227137.79893059</v>
      </c>
      <c r="N264" s="165">
        <f t="shared" si="19"/>
        <v>201227137.79893059</v>
      </c>
      <c r="O264" s="155">
        <f t="shared" si="20"/>
        <v>0</v>
      </c>
      <c r="P264" s="155">
        <f>IF(O264=1,SUM($O$6:O264),0)</f>
        <v>0</v>
      </c>
    </row>
    <row r="265" spans="1:16" ht="15" customHeight="1">
      <c r="A265" s="15"/>
      <c r="B265" s="194">
        <v>38</v>
      </c>
      <c r="C265" s="109" t="s">
        <v>95</v>
      </c>
      <c r="D265" s="279" t="s">
        <v>45</v>
      </c>
      <c r="E265" s="280" t="s">
        <v>7</v>
      </c>
      <c r="F265" s="281">
        <v>11400</v>
      </c>
      <c r="G265" s="281">
        <v>12700</v>
      </c>
      <c r="H265" s="171"/>
      <c r="I265" s="88">
        <f t="shared" si="22"/>
        <v>12700</v>
      </c>
      <c r="J265" s="163">
        <f t="shared" ref="J265:J328" si="23">IF(D265="MDU-KD",1,0)</f>
        <v>0</v>
      </c>
      <c r="K265" s="155">
        <f t="shared" ref="K265:K328" si="24">IF(D265="HDW",1,0)</f>
        <v>1</v>
      </c>
      <c r="L265" s="155">
        <f>IF(J265=1,SUM($J$6:J265),0)</f>
        <v>0</v>
      </c>
      <c r="M265" s="155">
        <f>IF(K265=1,SUM($K$6:K265),0)</f>
        <v>201227138.79893059</v>
      </c>
      <c r="N265" s="165">
        <f t="shared" ref="N265:N328" si="25">IF(L265=0,M265,L265)</f>
        <v>201227138.79893059</v>
      </c>
      <c r="O265" s="155">
        <f t="shared" ref="O265:O328" si="26">IF(E265=0,0,IF(LEFT(C265,11)="Tiang Beton",1,0))</f>
        <v>0</v>
      </c>
      <c r="P265" s="155">
        <f>IF(O265=1,SUM($O$6:O265),0)</f>
        <v>0</v>
      </c>
    </row>
    <row r="266" spans="1:16" ht="15" customHeight="1">
      <c r="A266" s="15"/>
      <c r="B266" s="194">
        <v>39</v>
      </c>
      <c r="C266" s="109" t="s">
        <v>96</v>
      </c>
      <c r="D266" s="279" t="s">
        <v>45</v>
      </c>
      <c r="E266" s="280" t="s">
        <v>7</v>
      </c>
      <c r="F266" s="281">
        <v>16700</v>
      </c>
      <c r="G266" s="281">
        <v>31544.499999999996</v>
      </c>
      <c r="H266" s="171"/>
      <c r="I266" s="88">
        <f t="shared" si="22"/>
        <v>31544.499999999996</v>
      </c>
      <c r="J266" s="163">
        <f t="shared" si="23"/>
        <v>0</v>
      </c>
      <c r="K266" s="155">
        <f t="shared" si="24"/>
        <v>1</v>
      </c>
      <c r="L266" s="155">
        <f>IF(J266=1,SUM($J$6:J266),0)</f>
        <v>0</v>
      </c>
      <c r="M266" s="155">
        <f>IF(K266=1,SUM($K$6:K266),0)</f>
        <v>201227139.79893059</v>
      </c>
      <c r="N266" s="165">
        <f t="shared" si="25"/>
        <v>201227139.79893059</v>
      </c>
      <c r="O266" s="155">
        <f t="shared" si="26"/>
        <v>0</v>
      </c>
      <c r="P266" s="155">
        <f>IF(O266=1,SUM($O$6:O266),0)</f>
        <v>0</v>
      </c>
    </row>
    <row r="267" spans="1:16" ht="15" customHeight="1">
      <c r="A267" s="15"/>
      <c r="B267" s="194">
        <v>40</v>
      </c>
      <c r="C267" s="109" t="s">
        <v>97</v>
      </c>
      <c r="D267" s="279" t="s">
        <v>45</v>
      </c>
      <c r="E267" s="280" t="s">
        <v>7</v>
      </c>
      <c r="F267" s="281">
        <v>9600</v>
      </c>
      <c r="G267" s="281">
        <v>10700</v>
      </c>
      <c r="H267" s="171"/>
      <c r="I267" s="88">
        <f t="shared" si="22"/>
        <v>10700</v>
      </c>
      <c r="J267" s="163">
        <f t="shared" si="23"/>
        <v>0</v>
      </c>
      <c r="K267" s="155">
        <f t="shared" si="24"/>
        <v>1</v>
      </c>
      <c r="L267" s="155">
        <f>IF(J267=1,SUM($J$6:J267),0)</f>
        <v>0</v>
      </c>
      <c r="M267" s="155">
        <f>IF(K267=1,SUM($K$6:K267),0)</f>
        <v>201227140.79893059</v>
      </c>
      <c r="N267" s="165">
        <f t="shared" si="25"/>
        <v>201227140.79893059</v>
      </c>
      <c r="O267" s="155">
        <f t="shared" si="26"/>
        <v>0</v>
      </c>
      <c r="P267" s="155">
        <f>IF(O267=1,SUM($O$6:O267),0)</f>
        <v>0</v>
      </c>
    </row>
    <row r="268" spans="1:16" ht="15" customHeight="1">
      <c r="A268" s="15"/>
      <c r="B268" s="194">
        <v>41</v>
      </c>
      <c r="C268" s="109" t="s">
        <v>464</v>
      </c>
      <c r="D268" s="279" t="s">
        <v>45</v>
      </c>
      <c r="E268" s="280" t="s">
        <v>7</v>
      </c>
      <c r="F268" s="281">
        <v>11700</v>
      </c>
      <c r="G268" s="281">
        <v>13000</v>
      </c>
      <c r="H268" s="171"/>
      <c r="I268" s="88">
        <f t="shared" si="22"/>
        <v>13000</v>
      </c>
      <c r="J268" s="163">
        <f t="shared" si="23"/>
        <v>0</v>
      </c>
      <c r="K268" s="155">
        <f t="shared" si="24"/>
        <v>1</v>
      </c>
      <c r="L268" s="155">
        <f>IF(J268=1,SUM($J$6:J268),0)</f>
        <v>0</v>
      </c>
      <c r="M268" s="155">
        <f>IF(K268=1,SUM($K$6:K268),0)</f>
        <v>201227141.79893059</v>
      </c>
      <c r="N268" s="165">
        <f t="shared" si="25"/>
        <v>201227141.79893059</v>
      </c>
      <c r="O268" s="155">
        <f t="shared" si="26"/>
        <v>0</v>
      </c>
      <c r="P268" s="155">
        <f>IF(O268=1,SUM($O$6:O268),0)</f>
        <v>0</v>
      </c>
    </row>
    <row r="269" spans="1:16" ht="15" customHeight="1">
      <c r="A269" s="15"/>
      <c r="B269" s="194">
        <v>42</v>
      </c>
      <c r="C269" s="109" t="s">
        <v>98</v>
      </c>
      <c r="D269" s="279" t="s">
        <v>45</v>
      </c>
      <c r="E269" s="280" t="s">
        <v>7</v>
      </c>
      <c r="F269" s="281">
        <v>13300</v>
      </c>
      <c r="G269" s="281">
        <v>14800</v>
      </c>
      <c r="H269" s="171"/>
      <c r="I269" s="88">
        <f t="shared" si="22"/>
        <v>14800</v>
      </c>
      <c r="J269" s="163">
        <f t="shared" si="23"/>
        <v>0</v>
      </c>
      <c r="K269" s="155">
        <f t="shared" si="24"/>
        <v>1</v>
      </c>
      <c r="L269" s="155">
        <f>IF(J269=1,SUM($J$6:J269),0)</f>
        <v>0</v>
      </c>
      <c r="M269" s="155">
        <f>IF(K269=1,SUM($K$6:K269),0)</f>
        <v>201227142.79893059</v>
      </c>
      <c r="N269" s="165">
        <f t="shared" si="25"/>
        <v>201227142.79893059</v>
      </c>
      <c r="O269" s="155">
        <f t="shared" si="26"/>
        <v>0</v>
      </c>
      <c r="P269" s="155">
        <f>IF(O269=1,SUM($O$6:O269),0)</f>
        <v>0</v>
      </c>
    </row>
    <row r="270" spans="1:16" ht="15" customHeight="1">
      <c r="A270" s="15"/>
      <c r="B270" s="194">
        <v>43</v>
      </c>
      <c r="C270" s="109" t="s">
        <v>99</v>
      </c>
      <c r="D270" s="279" t="s">
        <v>45</v>
      </c>
      <c r="E270" s="280" t="s">
        <v>7</v>
      </c>
      <c r="F270" s="281">
        <v>17000</v>
      </c>
      <c r="G270" s="281">
        <v>18900</v>
      </c>
      <c r="H270" s="171"/>
      <c r="I270" s="88">
        <f t="shared" si="22"/>
        <v>18900</v>
      </c>
      <c r="J270" s="163">
        <f t="shared" si="23"/>
        <v>0</v>
      </c>
      <c r="K270" s="155">
        <f t="shared" si="24"/>
        <v>1</v>
      </c>
      <c r="L270" s="155">
        <f>IF(J270=1,SUM($J$6:J270),0)</f>
        <v>0</v>
      </c>
      <c r="M270" s="155">
        <f>IF(K270=1,SUM($K$6:K270),0)</f>
        <v>201227143.79893059</v>
      </c>
      <c r="N270" s="165">
        <f t="shared" si="25"/>
        <v>201227143.79893059</v>
      </c>
      <c r="O270" s="155">
        <f t="shared" si="26"/>
        <v>0</v>
      </c>
      <c r="P270" s="155">
        <f>IF(O270=1,SUM($O$6:O270),0)</f>
        <v>0</v>
      </c>
    </row>
    <row r="271" spans="1:16" ht="15" customHeight="1">
      <c r="A271" s="15"/>
      <c r="B271" s="194">
        <v>44</v>
      </c>
      <c r="C271" s="109" t="s">
        <v>71</v>
      </c>
      <c r="D271" s="279" t="s">
        <v>44</v>
      </c>
      <c r="E271" s="280" t="s">
        <v>7</v>
      </c>
      <c r="F271" s="281">
        <v>297630</v>
      </c>
      <c r="G271" s="281">
        <v>331500</v>
      </c>
      <c r="H271" s="171"/>
      <c r="I271" s="88">
        <f t="shared" si="22"/>
        <v>331500</v>
      </c>
      <c r="J271" s="163">
        <f t="shared" si="23"/>
        <v>1</v>
      </c>
      <c r="K271" s="155">
        <f t="shared" si="24"/>
        <v>0</v>
      </c>
      <c r="L271" s="155">
        <f>IF(J271=1,SUM($J$6:J271),0)</f>
        <v>136</v>
      </c>
      <c r="M271" s="155">
        <f>IF(K271=1,SUM($K$6:K271),0)</f>
        <v>0</v>
      </c>
      <c r="N271" s="165">
        <f t="shared" si="25"/>
        <v>136</v>
      </c>
      <c r="O271" s="155">
        <f t="shared" si="26"/>
        <v>0</v>
      </c>
      <c r="P271" s="155">
        <f>IF(O271=1,SUM($O$6:O271),0)</f>
        <v>0</v>
      </c>
    </row>
    <row r="272" spans="1:16" ht="15" customHeight="1">
      <c r="A272" s="15"/>
      <c r="B272" s="194">
        <v>45</v>
      </c>
      <c r="C272" s="109" t="s">
        <v>72</v>
      </c>
      <c r="D272" s="279" t="s">
        <v>44</v>
      </c>
      <c r="E272" s="280" t="s">
        <v>7</v>
      </c>
      <c r="F272" s="281">
        <v>361430</v>
      </c>
      <c r="G272" s="281">
        <v>402600</v>
      </c>
      <c r="H272" s="171"/>
      <c r="I272" s="88">
        <f t="shared" si="22"/>
        <v>402600</v>
      </c>
      <c r="J272" s="163">
        <f t="shared" si="23"/>
        <v>1</v>
      </c>
      <c r="K272" s="155">
        <f t="shared" si="24"/>
        <v>0</v>
      </c>
      <c r="L272" s="155">
        <f>IF(J272=1,SUM($J$6:J272),0)</f>
        <v>137</v>
      </c>
      <c r="M272" s="155">
        <f>IF(K272=1,SUM($K$6:K272),0)</f>
        <v>0</v>
      </c>
      <c r="N272" s="165">
        <f t="shared" si="25"/>
        <v>137</v>
      </c>
      <c r="O272" s="155">
        <f t="shared" si="26"/>
        <v>0</v>
      </c>
      <c r="P272" s="155">
        <f>IF(O272=1,SUM($O$6:O272),0)</f>
        <v>0</v>
      </c>
    </row>
    <row r="273" spans="1:16" ht="15" customHeight="1">
      <c r="A273" s="15"/>
      <c r="B273" s="194"/>
      <c r="C273" s="109"/>
      <c r="D273" s="279" t="s">
        <v>48</v>
      </c>
      <c r="E273" s="280"/>
      <c r="F273" s="281"/>
      <c r="G273" s="281"/>
      <c r="H273" s="171"/>
      <c r="I273" s="88">
        <f t="shared" si="22"/>
        <v>0</v>
      </c>
      <c r="J273" s="163">
        <f t="shared" si="23"/>
        <v>0</v>
      </c>
      <c r="K273" s="155">
        <f t="shared" si="24"/>
        <v>0</v>
      </c>
      <c r="L273" s="155">
        <f>IF(J273=1,SUM($J$6:J273),0)</f>
        <v>0</v>
      </c>
      <c r="M273" s="155">
        <f>IF(K273=1,SUM($K$6:K273),0)</f>
        <v>0</v>
      </c>
      <c r="N273" s="165">
        <f t="shared" si="25"/>
        <v>0</v>
      </c>
      <c r="O273" s="155">
        <f t="shared" si="26"/>
        <v>0</v>
      </c>
      <c r="P273" s="155">
        <f>IF(O273=1,SUM($O$6:O273),0)</f>
        <v>0</v>
      </c>
    </row>
    <row r="274" spans="1:16" ht="15" customHeight="1">
      <c r="A274" s="15"/>
      <c r="B274" s="194" t="s">
        <v>581</v>
      </c>
      <c r="C274" s="109" t="s">
        <v>580</v>
      </c>
      <c r="D274" s="279" t="s">
        <v>48</v>
      </c>
      <c r="E274" s="280"/>
      <c r="F274" s="281"/>
      <c r="G274" s="281"/>
      <c r="H274" s="171"/>
      <c r="I274" s="88">
        <f t="shared" si="22"/>
        <v>0</v>
      </c>
      <c r="J274" s="163">
        <f t="shared" si="23"/>
        <v>0</v>
      </c>
      <c r="K274" s="155">
        <f t="shared" si="24"/>
        <v>0</v>
      </c>
      <c r="L274" s="155">
        <f>IF(J274=1,SUM($J$6:J274),0)</f>
        <v>0</v>
      </c>
      <c r="M274" s="155">
        <f>IF(K274=1,SUM($K$6:K274),0)</f>
        <v>0</v>
      </c>
      <c r="N274" s="165">
        <f t="shared" si="25"/>
        <v>0</v>
      </c>
      <c r="O274" s="155">
        <f t="shared" si="26"/>
        <v>0</v>
      </c>
      <c r="P274" s="155">
        <f>IF(O274=1,SUM($O$6:O274),0)</f>
        <v>0</v>
      </c>
    </row>
    <row r="275" spans="1:16" ht="15" customHeight="1">
      <c r="A275" s="15"/>
      <c r="B275" s="194">
        <v>1</v>
      </c>
      <c r="C275" s="109" t="s">
        <v>1567</v>
      </c>
      <c r="D275" s="279" t="s">
        <v>45</v>
      </c>
      <c r="E275" s="280" t="s">
        <v>8</v>
      </c>
      <c r="F275" s="281">
        <v>34700</v>
      </c>
      <c r="G275" s="281">
        <v>38700</v>
      </c>
      <c r="H275" s="171"/>
      <c r="I275" s="88">
        <f t="shared" si="22"/>
        <v>38700</v>
      </c>
      <c r="J275" s="163">
        <f t="shared" si="23"/>
        <v>0</v>
      </c>
      <c r="K275" s="155">
        <f t="shared" si="24"/>
        <v>1</v>
      </c>
      <c r="L275" s="155">
        <f>IF(J275=1,SUM($J$6:J275),0)</f>
        <v>0</v>
      </c>
      <c r="M275" s="155">
        <f>IF(K275=1,SUM($K$6:K275),0)</f>
        <v>201227144.79893059</v>
      </c>
      <c r="N275" s="165">
        <f t="shared" si="25"/>
        <v>201227144.79893059</v>
      </c>
      <c r="O275" s="155">
        <f t="shared" si="26"/>
        <v>0</v>
      </c>
      <c r="P275" s="155">
        <f>IF(O275=1,SUM($O$6:O275),0)</f>
        <v>0</v>
      </c>
    </row>
    <row r="276" spans="1:16" ht="15" customHeight="1">
      <c r="A276" s="15"/>
      <c r="B276" s="194">
        <v>2</v>
      </c>
      <c r="C276" s="109" t="s">
        <v>1568</v>
      </c>
      <c r="D276" s="279" t="s">
        <v>45</v>
      </c>
      <c r="E276" s="280" t="s">
        <v>8</v>
      </c>
      <c r="F276" s="281">
        <v>40300</v>
      </c>
      <c r="G276" s="281">
        <v>44900</v>
      </c>
      <c r="H276" s="171"/>
      <c r="I276" s="88">
        <f t="shared" si="22"/>
        <v>44900</v>
      </c>
      <c r="J276" s="163">
        <f t="shared" si="23"/>
        <v>0</v>
      </c>
      <c r="K276" s="155">
        <f t="shared" si="24"/>
        <v>1</v>
      </c>
      <c r="L276" s="155">
        <f>IF(J276=1,SUM($J$6:J276),0)</f>
        <v>0</v>
      </c>
      <c r="M276" s="155">
        <f>IF(K276=1,SUM($K$6:K276),0)</f>
        <v>201227145.79893059</v>
      </c>
      <c r="N276" s="165">
        <f t="shared" si="25"/>
        <v>201227145.79893059</v>
      </c>
      <c r="O276" s="155">
        <f t="shared" si="26"/>
        <v>0</v>
      </c>
      <c r="P276" s="155">
        <f>IF(O276=1,SUM($O$6:O276),0)</f>
        <v>0</v>
      </c>
    </row>
    <row r="277" spans="1:16" ht="15" customHeight="1">
      <c r="A277" s="15"/>
      <c r="B277" s="194">
        <v>3</v>
      </c>
      <c r="C277" s="109" t="s">
        <v>1569</v>
      </c>
      <c r="D277" s="279" t="s">
        <v>45</v>
      </c>
      <c r="E277" s="280" t="s">
        <v>8</v>
      </c>
      <c r="F277" s="281">
        <v>44000</v>
      </c>
      <c r="G277" s="281">
        <v>49000</v>
      </c>
      <c r="H277" s="171"/>
      <c r="I277" s="88">
        <f t="shared" si="22"/>
        <v>49000</v>
      </c>
      <c r="J277" s="163">
        <f t="shared" si="23"/>
        <v>0</v>
      </c>
      <c r="K277" s="155">
        <f t="shared" si="24"/>
        <v>1</v>
      </c>
      <c r="L277" s="155">
        <f>IF(J277=1,SUM($J$6:J277),0)</f>
        <v>0</v>
      </c>
      <c r="M277" s="155">
        <f>IF(K277=1,SUM($K$6:K277),0)</f>
        <v>201227146.79893059</v>
      </c>
      <c r="N277" s="165">
        <f t="shared" si="25"/>
        <v>201227146.79893059</v>
      </c>
      <c r="O277" s="155">
        <f t="shared" si="26"/>
        <v>0</v>
      </c>
      <c r="P277" s="155">
        <f>IF(O277=1,SUM($O$6:O277),0)</f>
        <v>0</v>
      </c>
    </row>
    <row r="278" spans="1:16" ht="15" customHeight="1">
      <c r="A278" s="15"/>
      <c r="B278" s="194">
        <v>4</v>
      </c>
      <c r="C278" s="109" t="s">
        <v>1570</v>
      </c>
      <c r="D278" s="279" t="s">
        <v>45</v>
      </c>
      <c r="E278" s="280" t="s">
        <v>8</v>
      </c>
      <c r="F278" s="281">
        <v>57700</v>
      </c>
      <c r="G278" s="281">
        <v>64300</v>
      </c>
      <c r="H278" s="171"/>
      <c r="I278" s="88">
        <f t="shared" si="22"/>
        <v>64300</v>
      </c>
      <c r="J278" s="163">
        <f t="shared" si="23"/>
        <v>0</v>
      </c>
      <c r="K278" s="155">
        <f t="shared" si="24"/>
        <v>1</v>
      </c>
      <c r="L278" s="155">
        <f>IF(J278=1,SUM($J$6:J278),0)</f>
        <v>0</v>
      </c>
      <c r="M278" s="155">
        <f>IF(K278=1,SUM($K$6:K278),0)</f>
        <v>201227147.79893059</v>
      </c>
      <c r="N278" s="165">
        <f t="shared" si="25"/>
        <v>201227147.79893059</v>
      </c>
      <c r="O278" s="155">
        <f t="shared" si="26"/>
        <v>0</v>
      </c>
      <c r="P278" s="155">
        <f>IF(O278=1,SUM($O$6:O278),0)</f>
        <v>0</v>
      </c>
    </row>
    <row r="279" spans="1:16" ht="15" customHeight="1">
      <c r="A279" s="15"/>
      <c r="B279" s="194">
        <v>5</v>
      </c>
      <c r="C279" s="109" t="s">
        <v>1571</v>
      </c>
      <c r="D279" s="279" t="s">
        <v>45</v>
      </c>
      <c r="E279" s="280" t="s">
        <v>8</v>
      </c>
      <c r="F279" s="281">
        <v>83000</v>
      </c>
      <c r="G279" s="281">
        <v>92500</v>
      </c>
      <c r="H279" s="171"/>
      <c r="I279" s="88">
        <f t="shared" si="22"/>
        <v>92500</v>
      </c>
      <c r="J279" s="163">
        <f t="shared" si="23"/>
        <v>0</v>
      </c>
      <c r="K279" s="155">
        <f t="shared" si="24"/>
        <v>1</v>
      </c>
      <c r="L279" s="155">
        <f>IF(J279=1,SUM($J$6:J279),0)</f>
        <v>0</v>
      </c>
      <c r="M279" s="155">
        <f>IF(K279=1,SUM($K$6:K279),0)</f>
        <v>201227148.79893059</v>
      </c>
      <c r="N279" s="165">
        <f t="shared" si="25"/>
        <v>201227148.79893059</v>
      </c>
      <c r="O279" s="155">
        <f t="shared" si="26"/>
        <v>0</v>
      </c>
      <c r="P279" s="155">
        <f>IF(O279=1,SUM($O$6:O279),0)</f>
        <v>0</v>
      </c>
    </row>
    <row r="280" spans="1:16" ht="15" customHeight="1">
      <c r="A280" s="15"/>
      <c r="B280" s="194">
        <v>6</v>
      </c>
      <c r="C280" s="109" t="s">
        <v>1572</v>
      </c>
      <c r="D280" s="279" t="s">
        <v>45</v>
      </c>
      <c r="E280" s="280" t="s">
        <v>8</v>
      </c>
      <c r="F280" s="281">
        <v>90450</v>
      </c>
      <c r="G280" s="281">
        <v>100800</v>
      </c>
      <c r="H280" s="171"/>
      <c r="I280" s="88">
        <f t="shared" si="22"/>
        <v>100800</v>
      </c>
      <c r="J280" s="163">
        <f t="shared" si="23"/>
        <v>0</v>
      </c>
      <c r="K280" s="155">
        <f t="shared" si="24"/>
        <v>1</v>
      </c>
      <c r="L280" s="155">
        <f>IF(J280=1,SUM($J$6:J280),0)</f>
        <v>0</v>
      </c>
      <c r="M280" s="155">
        <f>IF(K280=1,SUM($K$6:K280),0)</f>
        <v>201227149.79893059</v>
      </c>
      <c r="N280" s="165">
        <f t="shared" si="25"/>
        <v>201227149.79893059</v>
      </c>
      <c r="O280" s="155">
        <f t="shared" si="26"/>
        <v>0</v>
      </c>
      <c r="P280" s="155">
        <f>IF(O280=1,SUM($O$6:O280),0)</f>
        <v>0</v>
      </c>
    </row>
    <row r="281" spans="1:16" ht="15" customHeight="1">
      <c r="A281" s="15"/>
      <c r="B281" s="194">
        <v>7</v>
      </c>
      <c r="C281" s="109" t="s">
        <v>1573</v>
      </c>
      <c r="D281" s="279" t="s">
        <v>45</v>
      </c>
      <c r="E281" s="280" t="s">
        <v>8</v>
      </c>
      <c r="F281" s="281">
        <v>106000</v>
      </c>
      <c r="G281" s="281">
        <v>118100</v>
      </c>
      <c r="H281" s="171"/>
      <c r="I281" s="88">
        <f t="shared" si="22"/>
        <v>118100</v>
      </c>
      <c r="J281" s="163">
        <f t="shared" si="23"/>
        <v>0</v>
      </c>
      <c r="K281" s="155">
        <f t="shared" si="24"/>
        <v>1</v>
      </c>
      <c r="L281" s="155">
        <f>IF(J281=1,SUM($J$6:J281),0)</f>
        <v>0</v>
      </c>
      <c r="M281" s="155">
        <f>IF(K281=1,SUM($K$6:K281),0)</f>
        <v>201227150.79893059</v>
      </c>
      <c r="N281" s="165">
        <f t="shared" si="25"/>
        <v>201227150.79893059</v>
      </c>
      <c r="O281" s="155">
        <f t="shared" si="26"/>
        <v>0</v>
      </c>
      <c r="P281" s="155">
        <f>IF(O281=1,SUM($O$6:O281),0)</f>
        <v>0</v>
      </c>
    </row>
    <row r="282" spans="1:16" ht="15" customHeight="1">
      <c r="A282" s="15"/>
      <c r="B282" s="194">
        <v>8</v>
      </c>
      <c r="C282" s="109" t="s">
        <v>1574</v>
      </c>
      <c r="D282" s="279" t="s">
        <v>45</v>
      </c>
      <c r="E282" s="280" t="s">
        <v>8</v>
      </c>
      <c r="F282" s="281">
        <v>115650</v>
      </c>
      <c r="G282" s="281">
        <v>128800</v>
      </c>
      <c r="H282" s="171"/>
      <c r="I282" s="88">
        <f t="shared" si="22"/>
        <v>128800</v>
      </c>
      <c r="J282" s="163">
        <f t="shared" si="23"/>
        <v>0</v>
      </c>
      <c r="K282" s="155">
        <f t="shared" si="24"/>
        <v>1</v>
      </c>
      <c r="L282" s="155">
        <f>IF(J282=1,SUM($J$6:J282),0)</f>
        <v>0</v>
      </c>
      <c r="M282" s="155">
        <f>IF(K282=1,SUM($K$6:K282),0)</f>
        <v>201227151.79893059</v>
      </c>
      <c r="N282" s="165">
        <f t="shared" si="25"/>
        <v>201227151.79893059</v>
      </c>
      <c r="O282" s="155">
        <f t="shared" si="26"/>
        <v>0</v>
      </c>
      <c r="P282" s="155">
        <f>IF(O282=1,SUM($O$6:O282),0)</f>
        <v>0</v>
      </c>
    </row>
    <row r="283" spans="1:16" ht="15" customHeight="1">
      <c r="A283" s="15"/>
      <c r="B283" s="194">
        <v>9</v>
      </c>
      <c r="C283" s="109" t="s">
        <v>1575</v>
      </c>
      <c r="D283" s="279" t="s">
        <v>45</v>
      </c>
      <c r="E283" s="280" t="s">
        <v>8</v>
      </c>
      <c r="F283" s="281">
        <v>159200</v>
      </c>
      <c r="G283" s="281">
        <v>177300</v>
      </c>
      <c r="H283" s="171"/>
      <c r="I283" s="88">
        <f>IF($I$5=$G$4,G283,(IF($I$5=$F$4,F283,0)))</f>
        <v>177300</v>
      </c>
      <c r="J283" s="163">
        <f t="shared" si="23"/>
        <v>0</v>
      </c>
      <c r="K283" s="155">
        <f t="shared" si="24"/>
        <v>1</v>
      </c>
      <c r="L283" s="155">
        <f>IF(J283=1,SUM($J$6:J283),0)</f>
        <v>0</v>
      </c>
      <c r="M283" s="155">
        <f>IF(K283=1,SUM($K$6:K283),0)</f>
        <v>201227152.79893059</v>
      </c>
      <c r="N283" s="165">
        <f t="shared" si="25"/>
        <v>201227152.79893059</v>
      </c>
      <c r="O283" s="155">
        <f t="shared" si="26"/>
        <v>0</v>
      </c>
      <c r="P283" s="155">
        <f>IF(O283=1,SUM($O$6:O283),0)</f>
        <v>0</v>
      </c>
    </row>
    <row r="284" spans="1:16" ht="15" customHeight="1">
      <c r="A284" s="15"/>
      <c r="B284" s="194">
        <v>10</v>
      </c>
      <c r="C284" s="109" t="s">
        <v>1576</v>
      </c>
      <c r="D284" s="279" t="s">
        <v>45</v>
      </c>
      <c r="E284" s="280" t="s">
        <v>8</v>
      </c>
      <c r="F284" s="281">
        <v>49900</v>
      </c>
      <c r="G284" s="281">
        <v>55600</v>
      </c>
      <c r="H284" s="171"/>
      <c r="I284" s="88">
        <f t="shared" si="22"/>
        <v>55600</v>
      </c>
      <c r="J284" s="163">
        <f t="shared" si="23"/>
        <v>0</v>
      </c>
      <c r="K284" s="155">
        <f t="shared" si="24"/>
        <v>1</v>
      </c>
      <c r="L284" s="155">
        <f>IF(J284=1,SUM($J$6:J284),0)</f>
        <v>0</v>
      </c>
      <c r="M284" s="155">
        <f>IF(K284=1,SUM($K$6:K284),0)</f>
        <v>201227153.79893059</v>
      </c>
      <c r="N284" s="165">
        <f t="shared" si="25"/>
        <v>201227153.79893059</v>
      </c>
      <c r="O284" s="155">
        <f t="shared" si="26"/>
        <v>0</v>
      </c>
      <c r="P284" s="155">
        <f>IF(O284=1,SUM($O$6:O284),0)</f>
        <v>0</v>
      </c>
    </row>
    <row r="285" spans="1:16" ht="15" customHeight="1">
      <c r="A285" s="15"/>
      <c r="B285" s="194">
        <v>11</v>
      </c>
      <c r="C285" s="109" t="s">
        <v>1577</v>
      </c>
      <c r="D285" s="279" t="s">
        <v>45</v>
      </c>
      <c r="E285" s="280" t="s">
        <v>8</v>
      </c>
      <c r="F285" s="281">
        <v>62200</v>
      </c>
      <c r="G285" s="281">
        <v>69300</v>
      </c>
      <c r="H285" s="171"/>
      <c r="I285" s="88">
        <f t="shared" si="22"/>
        <v>69300</v>
      </c>
      <c r="J285" s="163">
        <f t="shared" si="23"/>
        <v>0</v>
      </c>
      <c r="K285" s="155">
        <f t="shared" si="24"/>
        <v>1</v>
      </c>
      <c r="L285" s="155">
        <f>IF(J285=1,SUM($J$6:J285),0)</f>
        <v>0</v>
      </c>
      <c r="M285" s="155">
        <f>IF(K285=1,SUM($K$6:K285),0)</f>
        <v>201227154.79893059</v>
      </c>
      <c r="N285" s="165">
        <f t="shared" si="25"/>
        <v>201227154.79893059</v>
      </c>
      <c r="O285" s="155">
        <f t="shared" si="26"/>
        <v>0</v>
      </c>
      <c r="P285" s="155">
        <f>IF(O285=1,SUM($O$6:O285),0)</f>
        <v>0</v>
      </c>
    </row>
    <row r="286" spans="1:16" ht="15" customHeight="1">
      <c r="A286" s="15"/>
      <c r="B286" s="194">
        <v>12</v>
      </c>
      <c r="C286" s="109" t="s">
        <v>1578</v>
      </c>
      <c r="D286" s="279" t="s">
        <v>45</v>
      </c>
      <c r="E286" s="280" t="s">
        <v>8</v>
      </c>
      <c r="F286" s="281">
        <v>65800</v>
      </c>
      <c r="G286" s="281">
        <v>73300</v>
      </c>
      <c r="H286" s="171"/>
      <c r="I286" s="88">
        <f t="shared" si="22"/>
        <v>73300</v>
      </c>
      <c r="J286" s="163">
        <f t="shared" si="23"/>
        <v>0</v>
      </c>
      <c r="K286" s="155">
        <f t="shared" si="24"/>
        <v>1</v>
      </c>
      <c r="L286" s="155">
        <f>IF(J286=1,SUM($J$6:J286),0)</f>
        <v>0</v>
      </c>
      <c r="M286" s="155">
        <f>IF(K286=1,SUM($K$6:K286),0)</f>
        <v>201227155.79893059</v>
      </c>
      <c r="N286" s="165">
        <f t="shared" si="25"/>
        <v>201227155.79893059</v>
      </c>
      <c r="O286" s="155">
        <f t="shared" si="26"/>
        <v>0</v>
      </c>
      <c r="P286" s="155">
        <f>IF(O286=1,SUM($O$6:O286),0)</f>
        <v>0</v>
      </c>
    </row>
    <row r="287" spans="1:16" ht="15" customHeight="1">
      <c r="A287" s="15"/>
      <c r="B287" s="194">
        <v>13</v>
      </c>
      <c r="C287" s="109" t="s">
        <v>1579</v>
      </c>
      <c r="D287" s="279" t="s">
        <v>45</v>
      </c>
      <c r="E287" s="280" t="s">
        <v>8</v>
      </c>
      <c r="F287" s="281">
        <v>69100</v>
      </c>
      <c r="G287" s="281">
        <v>77000</v>
      </c>
      <c r="H287" s="171"/>
      <c r="I287" s="88">
        <f t="shared" si="22"/>
        <v>77000</v>
      </c>
      <c r="J287" s="163">
        <f t="shared" si="23"/>
        <v>0</v>
      </c>
      <c r="K287" s="155">
        <f t="shared" si="24"/>
        <v>1</v>
      </c>
      <c r="L287" s="155">
        <f>IF(J287=1,SUM($J$6:J287),0)</f>
        <v>0</v>
      </c>
      <c r="M287" s="155">
        <f>IF(K287=1,SUM($K$6:K287),0)</f>
        <v>201227156.79893059</v>
      </c>
      <c r="N287" s="165">
        <f t="shared" si="25"/>
        <v>201227156.79893059</v>
      </c>
      <c r="O287" s="155">
        <f t="shared" si="26"/>
        <v>0</v>
      </c>
      <c r="P287" s="155">
        <f>IF(O287=1,SUM($O$6:O287),0)</f>
        <v>0</v>
      </c>
    </row>
    <row r="288" spans="1:16" ht="15" customHeight="1">
      <c r="A288" s="15"/>
      <c r="B288" s="194">
        <v>14</v>
      </c>
      <c r="C288" s="109" t="s">
        <v>1580</v>
      </c>
      <c r="D288" s="279" t="s">
        <v>45</v>
      </c>
      <c r="E288" s="280" t="s">
        <v>8</v>
      </c>
      <c r="F288" s="281">
        <v>87100</v>
      </c>
      <c r="G288" s="281">
        <v>97000</v>
      </c>
      <c r="H288" s="171"/>
      <c r="I288" s="88">
        <f t="shared" si="22"/>
        <v>97000</v>
      </c>
      <c r="J288" s="163">
        <f t="shared" si="23"/>
        <v>0</v>
      </c>
      <c r="K288" s="155">
        <f t="shared" si="24"/>
        <v>1</v>
      </c>
      <c r="L288" s="155">
        <f>IF(J288=1,SUM($J$6:J288),0)</f>
        <v>0</v>
      </c>
      <c r="M288" s="155">
        <f>IF(K288=1,SUM($K$6:K288),0)</f>
        <v>201227157.79893059</v>
      </c>
      <c r="N288" s="165">
        <f t="shared" si="25"/>
        <v>201227157.79893059</v>
      </c>
      <c r="O288" s="155">
        <f t="shared" si="26"/>
        <v>0</v>
      </c>
      <c r="P288" s="155">
        <f>IF(O288=1,SUM($O$6:O288),0)</f>
        <v>0</v>
      </c>
    </row>
    <row r="289" spans="1:16" ht="15" customHeight="1">
      <c r="A289" s="15"/>
      <c r="B289" s="194">
        <v>15</v>
      </c>
      <c r="C289" s="109" t="s">
        <v>1581</v>
      </c>
      <c r="D289" s="279" t="s">
        <v>45</v>
      </c>
      <c r="E289" s="280" t="s">
        <v>8</v>
      </c>
      <c r="F289" s="281">
        <v>98500</v>
      </c>
      <c r="G289" s="281">
        <v>109700</v>
      </c>
      <c r="H289" s="171"/>
      <c r="I289" s="88">
        <f>IF($I$5=$G$4,G289,(IF($I$5=$F$4,F289,0)))</f>
        <v>109700</v>
      </c>
      <c r="J289" s="163">
        <f t="shared" si="23"/>
        <v>0</v>
      </c>
      <c r="K289" s="155">
        <f t="shared" si="24"/>
        <v>1</v>
      </c>
      <c r="L289" s="155">
        <f>IF(J289=1,SUM($J$6:J289),0)</f>
        <v>0</v>
      </c>
      <c r="M289" s="155">
        <f>IF(K289=1,SUM($K$6:K289),0)</f>
        <v>201227158.79893059</v>
      </c>
      <c r="N289" s="165">
        <f t="shared" si="25"/>
        <v>201227158.79893059</v>
      </c>
      <c r="O289" s="155">
        <f t="shared" si="26"/>
        <v>0</v>
      </c>
      <c r="P289" s="155">
        <f>IF(O289=1,SUM($O$6:O289),0)</f>
        <v>0</v>
      </c>
    </row>
    <row r="290" spans="1:16" ht="15" customHeight="1">
      <c r="A290" s="15"/>
      <c r="B290" s="194">
        <v>16</v>
      </c>
      <c r="C290" s="109" t="s">
        <v>1582</v>
      </c>
      <c r="D290" s="279" t="s">
        <v>45</v>
      </c>
      <c r="E290" s="280" t="s">
        <v>8</v>
      </c>
      <c r="F290" s="281">
        <v>137700</v>
      </c>
      <c r="G290" s="281">
        <v>153400</v>
      </c>
      <c r="H290" s="171"/>
      <c r="I290" s="88">
        <f t="shared" si="22"/>
        <v>153400</v>
      </c>
      <c r="J290" s="163">
        <f t="shared" si="23"/>
        <v>0</v>
      </c>
      <c r="K290" s="155">
        <f t="shared" si="24"/>
        <v>1</v>
      </c>
      <c r="L290" s="155">
        <f>IF(J290=1,SUM($J$6:J290),0)</f>
        <v>0</v>
      </c>
      <c r="M290" s="155">
        <f>IF(K290=1,SUM($K$6:K290),0)</f>
        <v>201227159.79893059</v>
      </c>
      <c r="N290" s="165">
        <f t="shared" si="25"/>
        <v>201227159.79893059</v>
      </c>
      <c r="O290" s="155">
        <f t="shared" si="26"/>
        <v>0</v>
      </c>
      <c r="P290" s="155">
        <f>IF(O290=1,SUM($O$6:O290),0)</f>
        <v>0</v>
      </c>
    </row>
    <row r="291" spans="1:16" ht="15" customHeight="1">
      <c r="A291" s="15"/>
      <c r="B291" s="194">
        <v>17</v>
      </c>
      <c r="C291" s="109" t="s">
        <v>1583</v>
      </c>
      <c r="D291" s="279" t="s">
        <v>45</v>
      </c>
      <c r="E291" s="280" t="s">
        <v>8</v>
      </c>
      <c r="F291" s="281">
        <v>124300</v>
      </c>
      <c r="G291" s="281">
        <v>138500</v>
      </c>
      <c r="H291" s="171"/>
      <c r="I291" s="88">
        <f t="shared" si="22"/>
        <v>138500</v>
      </c>
      <c r="J291" s="163">
        <f t="shared" si="23"/>
        <v>0</v>
      </c>
      <c r="K291" s="155">
        <f t="shared" si="24"/>
        <v>1</v>
      </c>
      <c r="L291" s="155">
        <f>IF(J291=1,SUM($J$6:J291),0)</f>
        <v>0</v>
      </c>
      <c r="M291" s="155">
        <f>IF(K291=1,SUM($K$6:K291),0)</f>
        <v>201227160.79893059</v>
      </c>
      <c r="N291" s="165">
        <f t="shared" si="25"/>
        <v>201227160.79893059</v>
      </c>
      <c r="O291" s="155">
        <f t="shared" si="26"/>
        <v>0</v>
      </c>
      <c r="P291" s="155">
        <f>IF(O291=1,SUM($O$6:O291),0)</f>
        <v>0</v>
      </c>
    </row>
    <row r="292" spans="1:16" ht="15" customHeight="1">
      <c r="A292" s="15"/>
      <c r="B292" s="194">
        <v>18</v>
      </c>
      <c r="C292" s="109" t="s">
        <v>1584</v>
      </c>
      <c r="D292" s="279" t="s">
        <v>45</v>
      </c>
      <c r="E292" s="280" t="s">
        <v>8</v>
      </c>
      <c r="F292" s="281">
        <v>114000</v>
      </c>
      <c r="G292" s="281">
        <v>127000</v>
      </c>
      <c r="H292" s="171"/>
      <c r="I292" s="88">
        <f t="shared" si="22"/>
        <v>127000</v>
      </c>
      <c r="J292" s="163">
        <f t="shared" si="23"/>
        <v>0</v>
      </c>
      <c r="K292" s="155">
        <f t="shared" si="24"/>
        <v>1</v>
      </c>
      <c r="L292" s="155">
        <f>IF(J292=1,SUM($J$6:J292),0)</f>
        <v>0</v>
      </c>
      <c r="M292" s="155">
        <f>IF(K292=1,SUM($K$6:K292),0)</f>
        <v>201227161.79893059</v>
      </c>
      <c r="N292" s="165">
        <f t="shared" si="25"/>
        <v>201227161.79893059</v>
      </c>
      <c r="O292" s="155">
        <f t="shared" si="26"/>
        <v>0</v>
      </c>
      <c r="P292" s="155">
        <f>IF(O292=1,SUM($O$6:O292),0)</f>
        <v>0</v>
      </c>
    </row>
    <row r="293" spans="1:16" ht="15" customHeight="1">
      <c r="A293" s="15"/>
      <c r="B293" s="194">
        <v>19</v>
      </c>
      <c r="C293" s="109" t="s">
        <v>1585</v>
      </c>
      <c r="D293" s="279" t="s">
        <v>45</v>
      </c>
      <c r="E293" s="280" t="s">
        <v>8</v>
      </c>
      <c r="F293" s="281">
        <v>146000</v>
      </c>
      <c r="G293" s="281">
        <v>162600</v>
      </c>
      <c r="H293" s="171"/>
      <c r="I293" s="88">
        <f t="shared" si="22"/>
        <v>162600</v>
      </c>
      <c r="J293" s="163">
        <f t="shared" si="23"/>
        <v>0</v>
      </c>
      <c r="K293" s="155">
        <f t="shared" si="24"/>
        <v>1</v>
      </c>
      <c r="L293" s="155">
        <f>IF(J293=1,SUM($J$6:J293),0)</f>
        <v>0</v>
      </c>
      <c r="M293" s="155">
        <f>IF(K293=1,SUM($K$6:K293),0)</f>
        <v>201227162.79893059</v>
      </c>
      <c r="N293" s="165">
        <f t="shared" si="25"/>
        <v>201227162.79893059</v>
      </c>
      <c r="O293" s="155">
        <f t="shared" si="26"/>
        <v>0</v>
      </c>
      <c r="P293" s="155">
        <f>IF(O293=1,SUM($O$6:O293),0)</f>
        <v>0</v>
      </c>
    </row>
    <row r="294" spans="1:16" ht="15" customHeight="1">
      <c r="A294" s="15"/>
      <c r="B294" s="194">
        <v>20</v>
      </c>
      <c r="C294" s="109" t="s">
        <v>1586</v>
      </c>
      <c r="D294" s="279" t="s">
        <v>45</v>
      </c>
      <c r="E294" s="280" t="s">
        <v>8</v>
      </c>
      <c r="F294" s="281">
        <v>156000</v>
      </c>
      <c r="G294" s="281">
        <v>173800</v>
      </c>
      <c r="H294" s="171"/>
      <c r="I294" s="88">
        <f t="shared" si="22"/>
        <v>173800</v>
      </c>
      <c r="J294" s="163">
        <f t="shared" si="23"/>
        <v>0</v>
      </c>
      <c r="K294" s="155">
        <f t="shared" si="24"/>
        <v>1</v>
      </c>
      <c r="L294" s="155">
        <f>IF(J294=1,SUM($J$6:J294),0)</f>
        <v>0</v>
      </c>
      <c r="M294" s="155">
        <f>IF(K294=1,SUM($K$6:K294),0)</f>
        <v>201227163.79893059</v>
      </c>
      <c r="N294" s="165">
        <f t="shared" si="25"/>
        <v>201227163.79893059</v>
      </c>
      <c r="O294" s="155">
        <f t="shared" si="26"/>
        <v>0</v>
      </c>
      <c r="P294" s="155">
        <f>IF(O294=1,SUM($O$6:O294),0)</f>
        <v>0</v>
      </c>
    </row>
    <row r="295" spans="1:16" ht="15" customHeight="1">
      <c r="A295" s="15"/>
      <c r="B295" s="194">
        <v>21</v>
      </c>
      <c r="C295" s="109" t="s">
        <v>1587</v>
      </c>
      <c r="D295" s="279" t="s">
        <v>45</v>
      </c>
      <c r="E295" s="280" t="s">
        <v>8</v>
      </c>
      <c r="F295" s="281">
        <v>17200</v>
      </c>
      <c r="G295" s="281">
        <v>19200</v>
      </c>
      <c r="H295" s="171"/>
      <c r="I295" s="88">
        <f t="shared" si="22"/>
        <v>19200</v>
      </c>
      <c r="J295" s="163">
        <f t="shared" si="23"/>
        <v>0</v>
      </c>
      <c r="K295" s="155">
        <f t="shared" si="24"/>
        <v>1</v>
      </c>
      <c r="L295" s="155">
        <f>IF(J295=1,SUM($J$6:J295),0)</f>
        <v>0</v>
      </c>
      <c r="M295" s="155">
        <f>IF(K295=1,SUM($K$6:K295),0)</f>
        <v>201227164.79893059</v>
      </c>
      <c r="N295" s="165">
        <f t="shared" si="25"/>
        <v>201227164.79893059</v>
      </c>
      <c r="O295" s="155">
        <f t="shared" si="26"/>
        <v>0</v>
      </c>
      <c r="P295" s="155">
        <f>IF(O295=1,SUM($O$6:O295),0)</f>
        <v>0</v>
      </c>
    </row>
    <row r="296" spans="1:16" ht="15" customHeight="1">
      <c r="A296" s="15"/>
      <c r="B296" s="194">
        <v>22</v>
      </c>
      <c r="C296" s="109" t="s">
        <v>1588</v>
      </c>
      <c r="D296" s="279" t="s">
        <v>45</v>
      </c>
      <c r="E296" s="280" t="s">
        <v>8</v>
      </c>
      <c r="F296" s="281">
        <v>21900</v>
      </c>
      <c r="G296" s="281">
        <v>24400</v>
      </c>
      <c r="H296" s="171"/>
      <c r="I296" s="88">
        <f>IF($I$5=$G$4,G296,(IF($I$5=$F$4,F296,0)))</f>
        <v>24400</v>
      </c>
      <c r="J296" s="163">
        <f t="shared" si="23"/>
        <v>0</v>
      </c>
      <c r="K296" s="155">
        <f t="shared" si="24"/>
        <v>1</v>
      </c>
      <c r="L296" s="155">
        <f>IF(J296=1,SUM($J$6:J296),0)</f>
        <v>0</v>
      </c>
      <c r="M296" s="155">
        <f>IF(K296=1,SUM($K$6:K296),0)</f>
        <v>201227165.79893059</v>
      </c>
      <c r="N296" s="165">
        <f t="shared" si="25"/>
        <v>201227165.79893059</v>
      </c>
      <c r="O296" s="155">
        <f t="shared" si="26"/>
        <v>0</v>
      </c>
      <c r="P296" s="155">
        <f>IF(O296=1,SUM($O$6:O296),0)</f>
        <v>0</v>
      </c>
    </row>
    <row r="297" spans="1:16" ht="15" customHeight="1">
      <c r="A297" s="15"/>
      <c r="B297" s="194">
        <v>23</v>
      </c>
      <c r="C297" s="109" t="s">
        <v>1589</v>
      </c>
      <c r="D297" s="279" t="s">
        <v>45</v>
      </c>
      <c r="E297" s="280" t="s">
        <v>8</v>
      </c>
      <c r="F297" s="281">
        <v>21900</v>
      </c>
      <c r="G297" s="281">
        <v>24400</v>
      </c>
      <c r="H297" s="171"/>
      <c r="I297" s="88">
        <f t="shared" si="22"/>
        <v>24400</v>
      </c>
      <c r="J297" s="163">
        <f t="shared" si="23"/>
        <v>0</v>
      </c>
      <c r="K297" s="155">
        <f t="shared" si="24"/>
        <v>1</v>
      </c>
      <c r="L297" s="155">
        <f>IF(J297=1,SUM($J$6:J297),0)</f>
        <v>0</v>
      </c>
      <c r="M297" s="155">
        <f>IF(K297=1,SUM($K$6:K297),0)</f>
        <v>201227166.79893059</v>
      </c>
      <c r="N297" s="165">
        <f t="shared" si="25"/>
        <v>201227166.79893059</v>
      </c>
      <c r="O297" s="155">
        <f t="shared" si="26"/>
        <v>0</v>
      </c>
      <c r="P297" s="155">
        <f>IF(O297=1,SUM($O$6:O297),0)</f>
        <v>0</v>
      </c>
    </row>
    <row r="298" spans="1:16" ht="15" customHeight="1">
      <c r="A298" s="15"/>
      <c r="B298" s="194">
        <v>24</v>
      </c>
      <c r="C298" s="109" t="s">
        <v>1590</v>
      </c>
      <c r="D298" s="279" t="s">
        <v>45</v>
      </c>
      <c r="E298" s="280" t="s">
        <v>8</v>
      </c>
      <c r="F298" s="281">
        <v>23500</v>
      </c>
      <c r="G298" s="281">
        <v>26200</v>
      </c>
      <c r="H298" s="171"/>
      <c r="I298" s="88">
        <f t="shared" si="22"/>
        <v>26200</v>
      </c>
      <c r="J298" s="163">
        <f t="shared" si="23"/>
        <v>0</v>
      </c>
      <c r="K298" s="155">
        <f t="shared" si="24"/>
        <v>1</v>
      </c>
      <c r="L298" s="155">
        <f>IF(J298=1,SUM($J$6:J298),0)</f>
        <v>0</v>
      </c>
      <c r="M298" s="155">
        <f>IF(K298=1,SUM($K$6:K298),0)</f>
        <v>201227167.79893059</v>
      </c>
      <c r="N298" s="165">
        <f t="shared" si="25"/>
        <v>201227167.79893059</v>
      </c>
      <c r="O298" s="155">
        <f t="shared" si="26"/>
        <v>0</v>
      </c>
      <c r="P298" s="155">
        <f>IF(O298=1,SUM($O$6:O298),0)</f>
        <v>0</v>
      </c>
    </row>
    <row r="299" spans="1:16" ht="15" customHeight="1">
      <c r="A299" s="15"/>
      <c r="B299" s="194">
        <v>25</v>
      </c>
      <c r="C299" s="109" t="s">
        <v>1591</v>
      </c>
      <c r="D299" s="279" t="s">
        <v>45</v>
      </c>
      <c r="E299" s="280" t="s">
        <v>8</v>
      </c>
      <c r="F299" s="281">
        <v>26100</v>
      </c>
      <c r="G299" s="281">
        <v>29100</v>
      </c>
      <c r="H299" s="171"/>
      <c r="I299" s="88">
        <f t="shared" si="22"/>
        <v>29100</v>
      </c>
      <c r="J299" s="163">
        <f t="shared" si="23"/>
        <v>0</v>
      </c>
      <c r="K299" s="155">
        <f t="shared" si="24"/>
        <v>1</v>
      </c>
      <c r="L299" s="155">
        <f>IF(J299=1,SUM($J$6:J299),0)</f>
        <v>0</v>
      </c>
      <c r="M299" s="155">
        <f>IF(K299=1,SUM($K$6:K299),0)</f>
        <v>201227168.79893059</v>
      </c>
      <c r="N299" s="165">
        <f t="shared" si="25"/>
        <v>201227168.79893059</v>
      </c>
      <c r="O299" s="155">
        <f t="shared" si="26"/>
        <v>0</v>
      </c>
      <c r="P299" s="155">
        <f>IF(O299=1,SUM($O$6:O299),0)</f>
        <v>0</v>
      </c>
    </row>
    <row r="300" spans="1:16" ht="15" customHeight="1">
      <c r="A300" s="15"/>
      <c r="B300" s="194">
        <v>26</v>
      </c>
      <c r="C300" s="109" t="s">
        <v>1592</v>
      </c>
      <c r="D300" s="279" t="s">
        <v>45</v>
      </c>
      <c r="E300" s="280" t="s">
        <v>8</v>
      </c>
      <c r="F300" s="281">
        <v>35500</v>
      </c>
      <c r="G300" s="281">
        <v>39500</v>
      </c>
      <c r="H300" s="171"/>
      <c r="I300" s="88">
        <f t="shared" si="22"/>
        <v>39500</v>
      </c>
      <c r="J300" s="163">
        <f t="shared" si="23"/>
        <v>0</v>
      </c>
      <c r="K300" s="155">
        <f t="shared" si="24"/>
        <v>1</v>
      </c>
      <c r="L300" s="155">
        <f>IF(J300=1,SUM($J$6:J300),0)</f>
        <v>0</v>
      </c>
      <c r="M300" s="155">
        <f>IF(K300=1,SUM($K$6:K300),0)</f>
        <v>201227169.79893059</v>
      </c>
      <c r="N300" s="165">
        <f t="shared" si="25"/>
        <v>201227169.79893059</v>
      </c>
      <c r="O300" s="155">
        <f t="shared" si="26"/>
        <v>0</v>
      </c>
      <c r="P300" s="155">
        <f>IF(O300=1,SUM($O$6:O300),0)</f>
        <v>0</v>
      </c>
    </row>
    <row r="301" spans="1:16" ht="15" customHeight="1">
      <c r="A301" s="15"/>
      <c r="B301" s="194">
        <v>27</v>
      </c>
      <c r="C301" s="109" t="s">
        <v>1593</v>
      </c>
      <c r="D301" s="279" t="s">
        <v>45</v>
      </c>
      <c r="E301" s="280" t="s">
        <v>8</v>
      </c>
      <c r="F301" s="281">
        <v>46200</v>
      </c>
      <c r="G301" s="281">
        <v>51500</v>
      </c>
      <c r="H301" s="171"/>
      <c r="I301" s="88">
        <f t="shared" si="22"/>
        <v>51500</v>
      </c>
      <c r="J301" s="163">
        <f t="shared" si="23"/>
        <v>0</v>
      </c>
      <c r="K301" s="155">
        <f t="shared" si="24"/>
        <v>1</v>
      </c>
      <c r="L301" s="155">
        <f>IF(J301=1,SUM($J$6:J301),0)</f>
        <v>0</v>
      </c>
      <c r="M301" s="155">
        <f>IF(K301=1,SUM($K$6:K301),0)</f>
        <v>201227170.79893059</v>
      </c>
      <c r="N301" s="165">
        <f t="shared" si="25"/>
        <v>201227170.79893059</v>
      </c>
      <c r="O301" s="155">
        <f t="shared" si="26"/>
        <v>0</v>
      </c>
      <c r="P301" s="155">
        <f>IF(O301=1,SUM($O$6:O301),0)</f>
        <v>0</v>
      </c>
    </row>
    <row r="302" spans="1:16" ht="15" customHeight="1">
      <c r="A302" s="15"/>
      <c r="B302" s="194">
        <v>28</v>
      </c>
      <c r="C302" s="109" t="s">
        <v>1594</v>
      </c>
      <c r="D302" s="279" t="s">
        <v>45</v>
      </c>
      <c r="E302" s="280" t="s">
        <v>8</v>
      </c>
      <c r="F302" s="281">
        <v>68700</v>
      </c>
      <c r="G302" s="281">
        <v>76500</v>
      </c>
      <c r="H302" s="171"/>
      <c r="I302" s="88">
        <f t="shared" si="22"/>
        <v>76500</v>
      </c>
      <c r="J302" s="163">
        <f t="shared" si="23"/>
        <v>0</v>
      </c>
      <c r="K302" s="155">
        <f t="shared" si="24"/>
        <v>1</v>
      </c>
      <c r="L302" s="155">
        <f>IF(J302=1,SUM($J$6:J302),0)</f>
        <v>0</v>
      </c>
      <c r="M302" s="155">
        <f>IF(K302=1,SUM($K$6:K302),0)</f>
        <v>201227171.79893059</v>
      </c>
      <c r="N302" s="165">
        <f t="shared" si="25"/>
        <v>201227171.79893059</v>
      </c>
      <c r="O302" s="155">
        <f t="shared" si="26"/>
        <v>0</v>
      </c>
      <c r="P302" s="155">
        <f>IF(O302=1,SUM($O$6:O302),0)</f>
        <v>0</v>
      </c>
    </row>
    <row r="303" spans="1:16" ht="15" customHeight="1">
      <c r="A303" s="15"/>
      <c r="B303" s="194">
        <v>29</v>
      </c>
      <c r="C303" s="109" t="s">
        <v>1595</v>
      </c>
      <c r="D303" s="279" t="s">
        <v>45</v>
      </c>
      <c r="E303" s="280" t="s">
        <v>8</v>
      </c>
      <c r="F303" s="281">
        <v>76800</v>
      </c>
      <c r="G303" s="281">
        <v>85500</v>
      </c>
      <c r="H303" s="171"/>
      <c r="I303" s="88">
        <f>IF($I$5=$G$4,G303,(IF($I$5=$F$4,F303,0)))</f>
        <v>85500</v>
      </c>
      <c r="J303" s="163">
        <f t="shared" si="23"/>
        <v>0</v>
      </c>
      <c r="K303" s="155">
        <f t="shared" si="24"/>
        <v>1</v>
      </c>
      <c r="L303" s="155">
        <f>IF(J303=1,SUM($J$6:J303),0)</f>
        <v>0</v>
      </c>
      <c r="M303" s="155">
        <f>IF(K303=1,SUM($K$6:K303),0)</f>
        <v>201227172.79893059</v>
      </c>
      <c r="N303" s="165">
        <f t="shared" si="25"/>
        <v>201227172.79893059</v>
      </c>
      <c r="O303" s="155">
        <f t="shared" si="26"/>
        <v>0</v>
      </c>
      <c r="P303" s="155">
        <f>IF(O303=1,SUM($O$6:O303),0)</f>
        <v>0</v>
      </c>
    </row>
    <row r="304" spans="1:16" ht="15" customHeight="1">
      <c r="A304" s="15"/>
      <c r="B304" s="194">
        <v>30</v>
      </c>
      <c r="C304" s="109" t="s">
        <v>1596</v>
      </c>
      <c r="D304" s="279" t="s">
        <v>45</v>
      </c>
      <c r="E304" s="280" t="s">
        <v>8</v>
      </c>
      <c r="F304" s="281">
        <v>23000</v>
      </c>
      <c r="G304" s="281">
        <v>25600</v>
      </c>
      <c r="H304" s="171"/>
      <c r="I304" s="88">
        <f t="shared" si="22"/>
        <v>25600</v>
      </c>
      <c r="J304" s="163">
        <f t="shared" si="23"/>
        <v>0</v>
      </c>
      <c r="K304" s="155">
        <f t="shared" si="24"/>
        <v>1</v>
      </c>
      <c r="L304" s="155">
        <f>IF(J304=1,SUM($J$6:J304),0)</f>
        <v>0</v>
      </c>
      <c r="M304" s="155">
        <f>IF(K304=1,SUM($K$6:K304),0)</f>
        <v>201227173.79893059</v>
      </c>
      <c r="N304" s="165">
        <f t="shared" si="25"/>
        <v>201227173.79893059</v>
      </c>
      <c r="O304" s="155">
        <f t="shared" si="26"/>
        <v>0</v>
      </c>
      <c r="P304" s="155">
        <f>IF(O304=1,SUM($O$6:O304),0)</f>
        <v>0</v>
      </c>
    </row>
    <row r="305" spans="1:16" ht="15" customHeight="1">
      <c r="A305" s="15"/>
      <c r="B305" s="194">
        <v>31</v>
      </c>
      <c r="C305" s="109" t="s">
        <v>1597</v>
      </c>
      <c r="D305" s="279" t="s">
        <v>45</v>
      </c>
      <c r="E305" s="280" t="s">
        <v>8</v>
      </c>
      <c r="F305" s="281">
        <v>25700</v>
      </c>
      <c r="G305" s="281">
        <v>28600</v>
      </c>
      <c r="H305" s="171"/>
      <c r="I305" s="88">
        <f t="shared" si="22"/>
        <v>28600</v>
      </c>
      <c r="J305" s="163">
        <f t="shared" si="23"/>
        <v>0</v>
      </c>
      <c r="K305" s="155">
        <f t="shared" si="24"/>
        <v>1</v>
      </c>
      <c r="L305" s="155">
        <f>IF(J305=1,SUM($J$6:J305),0)</f>
        <v>0</v>
      </c>
      <c r="M305" s="155">
        <f>IF(K305=1,SUM($K$6:K305),0)</f>
        <v>201227174.79893059</v>
      </c>
      <c r="N305" s="165">
        <f t="shared" si="25"/>
        <v>201227174.79893059</v>
      </c>
      <c r="O305" s="155">
        <f t="shared" si="26"/>
        <v>0</v>
      </c>
      <c r="P305" s="155">
        <f>IF(O305=1,SUM($O$6:O305),0)</f>
        <v>0</v>
      </c>
    </row>
    <row r="306" spans="1:16" ht="15" customHeight="1">
      <c r="A306" s="15"/>
      <c r="B306" s="194">
        <v>32</v>
      </c>
      <c r="C306" s="109" t="s">
        <v>1598</v>
      </c>
      <c r="D306" s="279" t="s">
        <v>45</v>
      </c>
      <c r="E306" s="280" t="s">
        <v>8</v>
      </c>
      <c r="F306" s="281">
        <v>38100</v>
      </c>
      <c r="G306" s="281">
        <v>42400</v>
      </c>
      <c r="H306" s="171"/>
      <c r="I306" s="88">
        <f t="shared" si="22"/>
        <v>42400</v>
      </c>
      <c r="J306" s="163">
        <f t="shared" si="23"/>
        <v>0</v>
      </c>
      <c r="K306" s="155">
        <f t="shared" si="24"/>
        <v>1</v>
      </c>
      <c r="L306" s="155">
        <f>IF(J306=1,SUM($J$6:J306),0)</f>
        <v>0</v>
      </c>
      <c r="M306" s="155">
        <f>IF(K306=1,SUM($K$6:K306),0)</f>
        <v>201227175.79893059</v>
      </c>
      <c r="N306" s="165">
        <f t="shared" si="25"/>
        <v>201227175.79893059</v>
      </c>
      <c r="O306" s="155">
        <f t="shared" si="26"/>
        <v>0</v>
      </c>
      <c r="P306" s="155">
        <f>IF(O306=1,SUM($O$6:O306),0)</f>
        <v>0</v>
      </c>
    </row>
    <row r="307" spans="1:16" ht="15" customHeight="1">
      <c r="A307" s="15"/>
      <c r="B307" s="194">
        <v>33</v>
      </c>
      <c r="C307" s="109" t="s">
        <v>1599</v>
      </c>
      <c r="D307" s="279" t="s">
        <v>45</v>
      </c>
      <c r="E307" s="280" t="s">
        <v>8</v>
      </c>
      <c r="F307" s="281">
        <v>48000</v>
      </c>
      <c r="G307" s="281">
        <v>53500</v>
      </c>
      <c r="H307" s="171"/>
      <c r="I307" s="88">
        <f t="shared" si="22"/>
        <v>53500</v>
      </c>
      <c r="J307" s="163">
        <f t="shared" si="23"/>
        <v>0</v>
      </c>
      <c r="K307" s="155">
        <f t="shared" si="24"/>
        <v>1</v>
      </c>
      <c r="L307" s="155">
        <f>IF(J307=1,SUM($J$6:J307),0)</f>
        <v>0</v>
      </c>
      <c r="M307" s="155">
        <f>IF(K307=1,SUM($K$6:K307),0)</f>
        <v>201227176.79893059</v>
      </c>
      <c r="N307" s="165">
        <f t="shared" si="25"/>
        <v>201227176.79893059</v>
      </c>
      <c r="O307" s="155">
        <f t="shared" si="26"/>
        <v>0</v>
      </c>
      <c r="P307" s="155">
        <f>IF(O307=1,SUM($O$6:O307),0)</f>
        <v>0</v>
      </c>
    </row>
    <row r="308" spans="1:16" ht="15" customHeight="1">
      <c r="A308" s="15"/>
      <c r="B308" s="194">
        <v>34</v>
      </c>
      <c r="C308" s="109" t="s">
        <v>1600</v>
      </c>
      <c r="D308" s="279" t="s">
        <v>45</v>
      </c>
      <c r="E308" s="280" t="s">
        <v>8</v>
      </c>
      <c r="F308" s="281">
        <v>60000</v>
      </c>
      <c r="G308" s="281">
        <v>66800</v>
      </c>
      <c r="H308" s="171"/>
      <c r="I308" s="88">
        <f t="shared" si="22"/>
        <v>66800</v>
      </c>
      <c r="J308" s="163">
        <f t="shared" si="23"/>
        <v>0</v>
      </c>
      <c r="K308" s="155">
        <f t="shared" si="24"/>
        <v>1</v>
      </c>
      <c r="L308" s="155">
        <f>IF(J308=1,SUM($J$6:J308),0)</f>
        <v>0</v>
      </c>
      <c r="M308" s="155">
        <f>IF(K308=1,SUM($K$6:K308),0)</f>
        <v>201227177.79893059</v>
      </c>
      <c r="N308" s="165">
        <f t="shared" si="25"/>
        <v>201227177.79893059</v>
      </c>
      <c r="O308" s="155">
        <f t="shared" si="26"/>
        <v>0</v>
      </c>
      <c r="P308" s="155">
        <f>IF(O308=1,SUM($O$6:O308),0)</f>
        <v>0</v>
      </c>
    </row>
    <row r="309" spans="1:16" ht="15" customHeight="1">
      <c r="A309" s="15"/>
      <c r="B309" s="194">
        <v>35</v>
      </c>
      <c r="C309" s="109" t="s">
        <v>1601</v>
      </c>
      <c r="D309" s="279" t="s">
        <v>45</v>
      </c>
      <c r="E309" s="280" t="s">
        <v>8</v>
      </c>
      <c r="F309" s="281">
        <v>79000</v>
      </c>
      <c r="G309" s="281">
        <v>88000</v>
      </c>
      <c r="H309" s="171"/>
      <c r="I309" s="88">
        <f t="shared" si="22"/>
        <v>88000</v>
      </c>
      <c r="J309" s="163">
        <f t="shared" si="23"/>
        <v>0</v>
      </c>
      <c r="K309" s="155">
        <f t="shared" si="24"/>
        <v>1</v>
      </c>
      <c r="L309" s="155">
        <f>IF(J309=1,SUM($J$6:J309),0)</f>
        <v>0</v>
      </c>
      <c r="M309" s="155">
        <f>IF(K309=1,SUM($K$6:K309),0)</f>
        <v>201227178.79893059</v>
      </c>
      <c r="N309" s="165">
        <f t="shared" si="25"/>
        <v>201227178.79893059</v>
      </c>
      <c r="O309" s="155">
        <f t="shared" si="26"/>
        <v>0</v>
      </c>
      <c r="P309" s="155">
        <f>IF(O309=1,SUM($O$6:O309),0)</f>
        <v>0</v>
      </c>
    </row>
    <row r="310" spans="1:16" ht="15" customHeight="1">
      <c r="A310" s="15"/>
      <c r="B310" s="194">
        <v>36</v>
      </c>
      <c r="C310" s="109" t="s">
        <v>1602</v>
      </c>
      <c r="D310" s="279" t="s">
        <v>45</v>
      </c>
      <c r="E310" s="280" t="s">
        <v>8</v>
      </c>
      <c r="F310" s="281">
        <v>99600</v>
      </c>
      <c r="G310" s="281">
        <v>110900</v>
      </c>
      <c r="H310" s="171"/>
      <c r="I310" s="88">
        <f t="shared" si="22"/>
        <v>110900</v>
      </c>
      <c r="J310" s="163">
        <f t="shared" si="23"/>
        <v>0</v>
      </c>
      <c r="K310" s="155">
        <f t="shared" si="24"/>
        <v>1</v>
      </c>
      <c r="L310" s="155">
        <f>IF(J310=1,SUM($J$6:J310),0)</f>
        <v>0</v>
      </c>
      <c r="M310" s="155">
        <f>IF(K310=1,SUM($K$6:K310),0)</f>
        <v>201227179.79893059</v>
      </c>
      <c r="N310" s="165">
        <f t="shared" si="25"/>
        <v>201227179.79893059</v>
      </c>
      <c r="O310" s="155">
        <f t="shared" si="26"/>
        <v>0</v>
      </c>
      <c r="P310" s="155">
        <f>IF(O310=1,SUM($O$6:O310),0)</f>
        <v>0</v>
      </c>
    </row>
    <row r="311" spans="1:16" ht="15" customHeight="1">
      <c r="A311" s="15"/>
      <c r="B311" s="194">
        <v>37</v>
      </c>
      <c r="C311" s="109" t="s">
        <v>1603</v>
      </c>
      <c r="D311" s="279" t="s">
        <v>45</v>
      </c>
      <c r="E311" s="280" t="s">
        <v>8</v>
      </c>
      <c r="F311" s="281">
        <v>170800</v>
      </c>
      <c r="G311" s="281">
        <v>190300</v>
      </c>
      <c r="H311" s="171"/>
      <c r="I311" s="88">
        <f t="shared" si="22"/>
        <v>190300</v>
      </c>
      <c r="J311" s="163">
        <f t="shared" si="23"/>
        <v>0</v>
      </c>
      <c r="K311" s="155">
        <f t="shared" si="24"/>
        <v>1</v>
      </c>
      <c r="L311" s="155">
        <f>IF(J311=1,SUM($J$6:J311),0)</f>
        <v>0</v>
      </c>
      <c r="M311" s="155">
        <f>IF(K311=1,SUM($K$6:K311),0)</f>
        <v>201227180.79893059</v>
      </c>
      <c r="N311" s="165">
        <f t="shared" si="25"/>
        <v>201227180.79893059</v>
      </c>
      <c r="O311" s="155">
        <f t="shared" si="26"/>
        <v>0</v>
      </c>
      <c r="P311" s="155">
        <f>IF(O311=1,SUM($O$6:O311),0)</f>
        <v>0</v>
      </c>
    </row>
    <row r="312" spans="1:16" ht="15" customHeight="1">
      <c r="A312" s="15"/>
      <c r="B312" s="194">
        <v>38</v>
      </c>
      <c r="C312" s="109" t="s">
        <v>1464</v>
      </c>
      <c r="D312" s="279" t="s">
        <v>45</v>
      </c>
      <c r="E312" s="280" t="s">
        <v>8</v>
      </c>
      <c r="F312" s="281">
        <v>197400</v>
      </c>
      <c r="G312" s="281">
        <v>219900</v>
      </c>
      <c r="H312" s="171"/>
      <c r="I312" s="88">
        <f t="shared" si="22"/>
        <v>219900</v>
      </c>
      <c r="J312" s="163">
        <f t="shared" si="23"/>
        <v>0</v>
      </c>
      <c r="K312" s="155">
        <f t="shared" si="24"/>
        <v>1</v>
      </c>
      <c r="L312" s="155">
        <f>IF(J312=1,SUM($J$6:J312),0)</f>
        <v>0</v>
      </c>
      <c r="M312" s="155">
        <f>IF(K312=1,SUM($K$6:K312),0)</f>
        <v>201227181.79893059</v>
      </c>
      <c r="N312" s="165">
        <f t="shared" si="25"/>
        <v>201227181.79893059</v>
      </c>
      <c r="O312" s="155">
        <f t="shared" si="26"/>
        <v>0</v>
      </c>
      <c r="P312" s="155">
        <f>IF(O312=1,SUM($O$6:O312),0)</f>
        <v>0</v>
      </c>
    </row>
    <row r="313" spans="1:16" ht="15" customHeight="1">
      <c r="A313" s="15"/>
      <c r="B313" s="194">
        <v>39</v>
      </c>
      <c r="C313" s="109" t="s">
        <v>1465</v>
      </c>
      <c r="D313" s="279" t="s">
        <v>45</v>
      </c>
      <c r="E313" s="280" t="s">
        <v>8</v>
      </c>
      <c r="F313" s="281">
        <v>158100</v>
      </c>
      <c r="G313" s="281">
        <v>176100</v>
      </c>
      <c r="H313" s="171"/>
      <c r="I313" s="88">
        <f t="shared" si="22"/>
        <v>176100</v>
      </c>
      <c r="J313" s="163">
        <f t="shared" si="23"/>
        <v>0</v>
      </c>
      <c r="K313" s="155">
        <f t="shared" si="24"/>
        <v>1</v>
      </c>
      <c r="L313" s="155">
        <f>IF(J313=1,SUM($J$6:J313),0)</f>
        <v>0</v>
      </c>
      <c r="M313" s="155">
        <f>IF(K313=1,SUM($K$6:K313),0)</f>
        <v>201227182.79893059</v>
      </c>
      <c r="N313" s="165">
        <f t="shared" si="25"/>
        <v>201227182.79893059</v>
      </c>
      <c r="O313" s="155">
        <f t="shared" si="26"/>
        <v>0</v>
      </c>
      <c r="P313" s="155">
        <f>IF(O313=1,SUM($O$6:O313),0)</f>
        <v>0</v>
      </c>
    </row>
    <row r="314" spans="1:16" ht="15" customHeight="1">
      <c r="A314" s="15"/>
      <c r="B314" s="194"/>
      <c r="C314" s="109" t="s">
        <v>48</v>
      </c>
      <c r="D314" s="279" t="s">
        <v>48</v>
      </c>
      <c r="E314" s="280"/>
      <c r="F314" s="281"/>
      <c r="G314" s="281"/>
      <c r="H314" s="171"/>
      <c r="I314" s="88">
        <f t="shared" si="22"/>
        <v>0</v>
      </c>
      <c r="J314" s="163">
        <f t="shared" si="23"/>
        <v>0</v>
      </c>
      <c r="K314" s="155">
        <f t="shared" si="24"/>
        <v>0</v>
      </c>
      <c r="L314" s="155">
        <f>IF(J314=1,SUM($J$6:J314),0)</f>
        <v>0</v>
      </c>
      <c r="M314" s="155">
        <f>IF(K314=1,SUM($K$6:K314),0)</f>
        <v>0</v>
      </c>
      <c r="N314" s="165">
        <f t="shared" si="25"/>
        <v>0</v>
      </c>
      <c r="O314" s="155">
        <f t="shared" si="26"/>
        <v>0</v>
      </c>
      <c r="P314" s="155">
        <f>IF(O314=1,SUM($O$6:O314),0)</f>
        <v>0</v>
      </c>
    </row>
    <row r="315" spans="1:16" ht="15" customHeight="1">
      <c r="A315" s="15"/>
      <c r="B315" s="194" t="s">
        <v>584</v>
      </c>
      <c r="C315" s="109" t="s">
        <v>585</v>
      </c>
      <c r="D315" s="279" t="s">
        <v>48</v>
      </c>
      <c r="E315" s="280"/>
      <c r="F315" s="281"/>
      <c r="G315" s="281"/>
      <c r="H315" s="171"/>
      <c r="I315" s="88">
        <f t="shared" si="22"/>
        <v>0</v>
      </c>
      <c r="J315" s="163">
        <f t="shared" si="23"/>
        <v>0</v>
      </c>
      <c r="K315" s="155">
        <f t="shared" si="24"/>
        <v>0</v>
      </c>
      <c r="L315" s="155">
        <f>IF(J315=1,SUM($J$6:J315),0)</f>
        <v>0</v>
      </c>
      <c r="M315" s="155">
        <f>IF(K315=1,SUM($K$6:K315),0)</f>
        <v>0</v>
      </c>
      <c r="N315" s="165">
        <f t="shared" si="25"/>
        <v>0</v>
      </c>
      <c r="O315" s="155">
        <f t="shared" si="26"/>
        <v>0</v>
      </c>
      <c r="P315" s="155">
        <f>IF(O315=1,SUM($O$6:O315),0)</f>
        <v>0</v>
      </c>
    </row>
    <row r="316" spans="1:16" ht="15" customHeight="1">
      <c r="A316" s="15"/>
      <c r="B316" s="174">
        <v>1</v>
      </c>
      <c r="C316" s="109" t="s">
        <v>111</v>
      </c>
      <c r="D316" s="279" t="s">
        <v>45</v>
      </c>
      <c r="E316" s="280" t="s">
        <v>112</v>
      </c>
      <c r="F316" s="281">
        <v>125000</v>
      </c>
      <c r="G316" s="281">
        <v>125000</v>
      </c>
      <c r="H316" s="171"/>
      <c r="I316" s="88">
        <f t="shared" si="22"/>
        <v>125000</v>
      </c>
      <c r="J316" s="163">
        <f t="shared" si="23"/>
        <v>0</v>
      </c>
      <c r="K316" s="155">
        <f t="shared" si="24"/>
        <v>1</v>
      </c>
      <c r="L316" s="155">
        <f>IF(J316=1,SUM($J$6:J316),0)</f>
        <v>0</v>
      </c>
      <c r="M316" s="155">
        <f>IF(K316=1,SUM($K$6:K316),0)</f>
        <v>201227183.79893059</v>
      </c>
      <c r="N316" s="165">
        <f t="shared" si="25"/>
        <v>201227183.79893059</v>
      </c>
      <c r="O316" s="155">
        <f t="shared" si="26"/>
        <v>0</v>
      </c>
      <c r="P316" s="155">
        <f>IF(O316=1,SUM($O$6:O316),0)</f>
        <v>0</v>
      </c>
    </row>
    <row r="317" spans="1:16" ht="15" customHeight="1">
      <c r="A317" s="15"/>
      <c r="B317" s="174">
        <v>2</v>
      </c>
      <c r="C317" s="109" t="s">
        <v>113</v>
      </c>
      <c r="D317" s="279" t="s">
        <v>45</v>
      </c>
      <c r="E317" s="280" t="s">
        <v>114</v>
      </c>
      <c r="F317" s="281">
        <v>74000</v>
      </c>
      <c r="G317" s="281">
        <v>74000</v>
      </c>
      <c r="H317" s="171"/>
      <c r="I317" s="88">
        <f t="shared" si="22"/>
        <v>74000</v>
      </c>
      <c r="J317" s="163">
        <f t="shared" si="23"/>
        <v>0</v>
      </c>
      <c r="K317" s="155">
        <f t="shared" si="24"/>
        <v>1</v>
      </c>
      <c r="L317" s="155">
        <f>IF(J317=1,SUM($J$6:J317),0)</f>
        <v>0</v>
      </c>
      <c r="M317" s="155">
        <f>IF(K317=1,SUM($K$6:K317),0)</f>
        <v>201227184.79893059</v>
      </c>
      <c r="N317" s="165">
        <f t="shared" si="25"/>
        <v>201227184.79893059</v>
      </c>
      <c r="O317" s="155">
        <f t="shared" si="26"/>
        <v>0</v>
      </c>
      <c r="P317" s="155">
        <f>IF(O317=1,SUM($O$6:O317),0)</f>
        <v>0</v>
      </c>
    </row>
    <row r="318" spans="1:16" ht="15" customHeight="1">
      <c r="A318" s="15"/>
      <c r="B318" s="174">
        <v>3</v>
      </c>
      <c r="C318" s="109" t="s">
        <v>1156</v>
      </c>
      <c r="D318" s="279" t="s">
        <v>45</v>
      </c>
      <c r="E318" s="280" t="s">
        <v>8</v>
      </c>
      <c r="F318" s="281">
        <v>4500</v>
      </c>
      <c r="G318" s="281">
        <v>4500</v>
      </c>
      <c r="H318" s="171"/>
      <c r="I318" s="88">
        <f t="shared" si="22"/>
        <v>4500</v>
      </c>
      <c r="J318" s="163">
        <f t="shared" si="23"/>
        <v>0</v>
      </c>
      <c r="K318" s="155">
        <f t="shared" si="24"/>
        <v>1</v>
      </c>
      <c r="L318" s="155">
        <f>IF(J318=1,SUM($J$6:J318),0)</f>
        <v>0</v>
      </c>
      <c r="M318" s="155">
        <f>IF(K318=1,SUM($K$6:K318),0)</f>
        <v>201227185.79893059</v>
      </c>
      <c r="N318" s="165">
        <f t="shared" si="25"/>
        <v>201227185.79893059</v>
      </c>
      <c r="O318" s="155">
        <f t="shared" si="26"/>
        <v>0</v>
      </c>
      <c r="P318" s="155">
        <f>IF(O318=1,SUM($O$6:O318),0)</f>
        <v>0</v>
      </c>
    </row>
    <row r="319" spans="1:16" ht="15" customHeight="1">
      <c r="A319" s="15"/>
      <c r="B319" s="174">
        <v>4</v>
      </c>
      <c r="C319" s="109" t="s">
        <v>1154</v>
      </c>
      <c r="D319" s="279" t="s">
        <v>45</v>
      </c>
      <c r="E319" s="280" t="s">
        <v>24</v>
      </c>
      <c r="F319" s="281">
        <v>3888</v>
      </c>
      <c r="G319" s="281">
        <v>3888</v>
      </c>
      <c r="H319" s="171"/>
      <c r="I319" s="88">
        <f t="shared" si="22"/>
        <v>3888</v>
      </c>
      <c r="J319" s="163">
        <f t="shared" si="23"/>
        <v>0</v>
      </c>
      <c r="K319" s="155">
        <f t="shared" si="24"/>
        <v>1</v>
      </c>
      <c r="L319" s="155">
        <f>IF(J319=1,SUM($J$6:J319),0)</f>
        <v>0</v>
      </c>
      <c r="M319" s="155">
        <f>IF(K319=1,SUM($K$6:K319),0)</f>
        <v>201227186.79893059</v>
      </c>
      <c r="N319" s="165">
        <f t="shared" si="25"/>
        <v>201227186.79893059</v>
      </c>
      <c r="O319" s="155">
        <f t="shared" si="26"/>
        <v>0</v>
      </c>
      <c r="P319" s="155">
        <f>IF(O319=1,SUM($O$6:O319),0)</f>
        <v>0</v>
      </c>
    </row>
    <row r="320" spans="1:16" ht="15" customHeight="1">
      <c r="A320" s="15"/>
      <c r="B320" s="174">
        <v>5</v>
      </c>
      <c r="C320" s="109" t="s">
        <v>1155</v>
      </c>
      <c r="D320" s="279" t="s">
        <v>45</v>
      </c>
      <c r="E320" s="280" t="s">
        <v>24</v>
      </c>
      <c r="F320" s="281">
        <v>2900</v>
      </c>
      <c r="G320" s="281">
        <v>2900</v>
      </c>
      <c r="H320" s="171"/>
      <c r="I320" s="88">
        <f t="shared" si="22"/>
        <v>2900</v>
      </c>
      <c r="J320" s="163">
        <f t="shared" si="23"/>
        <v>0</v>
      </c>
      <c r="K320" s="155">
        <f t="shared" si="24"/>
        <v>1</v>
      </c>
      <c r="L320" s="155">
        <f>IF(J320=1,SUM($J$6:J320),0)</f>
        <v>0</v>
      </c>
      <c r="M320" s="155">
        <f>IF(K320=1,SUM($K$6:K320),0)</f>
        <v>201227187.79893059</v>
      </c>
      <c r="N320" s="165">
        <f t="shared" si="25"/>
        <v>201227187.79893059</v>
      </c>
      <c r="O320" s="155">
        <f t="shared" si="26"/>
        <v>0</v>
      </c>
      <c r="P320" s="155">
        <f>IF(O320=1,SUM($O$6:O320),0)</f>
        <v>0</v>
      </c>
    </row>
    <row r="321" spans="1:16" ht="15" customHeight="1">
      <c r="A321" s="15"/>
      <c r="B321" s="174">
        <v>6</v>
      </c>
      <c r="C321" s="109" t="s">
        <v>115</v>
      </c>
      <c r="D321" s="279" t="s">
        <v>45</v>
      </c>
      <c r="E321" s="280" t="s">
        <v>24</v>
      </c>
      <c r="F321" s="281">
        <v>11500</v>
      </c>
      <c r="G321" s="281">
        <v>11500</v>
      </c>
      <c r="H321" s="171"/>
      <c r="I321" s="88">
        <f t="shared" si="22"/>
        <v>11500</v>
      </c>
      <c r="J321" s="163">
        <f t="shared" si="23"/>
        <v>0</v>
      </c>
      <c r="K321" s="155">
        <f t="shared" si="24"/>
        <v>1</v>
      </c>
      <c r="L321" s="155">
        <f>IF(J321=1,SUM($J$6:J321),0)</f>
        <v>0</v>
      </c>
      <c r="M321" s="155">
        <f>IF(K321=1,SUM($K$6:K321),0)</f>
        <v>201227188.79893059</v>
      </c>
      <c r="N321" s="165">
        <f t="shared" si="25"/>
        <v>201227188.79893059</v>
      </c>
      <c r="O321" s="155">
        <f t="shared" si="26"/>
        <v>0</v>
      </c>
      <c r="P321" s="155">
        <f>IF(O321=1,SUM($O$6:O321),0)</f>
        <v>0</v>
      </c>
    </row>
    <row r="322" spans="1:16" ht="15" customHeight="1">
      <c r="A322" s="15"/>
      <c r="B322" s="174">
        <v>7</v>
      </c>
      <c r="C322" s="109" t="s">
        <v>116</v>
      </c>
      <c r="D322" s="279" t="s">
        <v>45</v>
      </c>
      <c r="E322" s="280" t="s">
        <v>24</v>
      </c>
      <c r="F322" s="281">
        <v>6100</v>
      </c>
      <c r="G322" s="281">
        <v>6100</v>
      </c>
      <c r="H322" s="171"/>
      <c r="I322" s="88">
        <f t="shared" ref="I322:I386" si="27">IF($I$5=$G$4,G322,(IF($I$5=$F$4,F322,0)))</f>
        <v>6100</v>
      </c>
      <c r="J322" s="163">
        <f t="shared" si="23"/>
        <v>0</v>
      </c>
      <c r="K322" s="155">
        <f t="shared" si="24"/>
        <v>1</v>
      </c>
      <c r="L322" s="155">
        <f>IF(J322=1,SUM($J$6:J322),0)</f>
        <v>0</v>
      </c>
      <c r="M322" s="155">
        <f>IF(K322=1,SUM($K$6:K322),0)</f>
        <v>201227189.79893059</v>
      </c>
      <c r="N322" s="165">
        <f t="shared" si="25"/>
        <v>201227189.79893059</v>
      </c>
      <c r="O322" s="155">
        <f t="shared" si="26"/>
        <v>0</v>
      </c>
      <c r="P322" s="155">
        <f>IF(O322=1,SUM($O$6:O322),0)</f>
        <v>0</v>
      </c>
    </row>
    <row r="323" spans="1:16" ht="15" customHeight="1">
      <c r="A323" s="15"/>
      <c r="B323" s="174">
        <v>8</v>
      </c>
      <c r="C323" s="109" t="s">
        <v>117</v>
      </c>
      <c r="D323" s="279" t="s">
        <v>45</v>
      </c>
      <c r="E323" s="280" t="s">
        <v>8</v>
      </c>
      <c r="F323" s="281">
        <v>58600</v>
      </c>
      <c r="G323" s="281">
        <v>58600</v>
      </c>
      <c r="H323" s="171"/>
      <c r="I323" s="88">
        <f t="shared" si="27"/>
        <v>58600</v>
      </c>
      <c r="J323" s="163">
        <f t="shared" si="23"/>
        <v>0</v>
      </c>
      <c r="K323" s="155">
        <f t="shared" si="24"/>
        <v>1</v>
      </c>
      <c r="L323" s="155">
        <f>IF(J323=1,SUM($J$6:J323),0)</f>
        <v>0</v>
      </c>
      <c r="M323" s="155">
        <f>IF(K323=1,SUM($K$6:K323),0)</f>
        <v>201227190.79893059</v>
      </c>
      <c r="N323" s="165">
        <f t="shared" si="25"/>
        <v>201227190.79893059</v>
      </c>
      <c r="O323" s="155">
        <f t="shared" si="26"/>
        <v>0</v>
      </c>
      <c r="P323" s="155">
        <f>IF(O323=1,SUM($O$6:O323),0)</f>
        <v>0</v>
      </c>
    </row>
    <row r="324" spans="1:16" ht="15" customHeight="1">
      <c r="A324" s="15"/>
      <c r="B324" s="174">
        <v>9</v>
      </c>
      <c r="C324" s="109" t="s">
        <v>586</v>
      </c>
      <c r="D324" s="279" t="s">
        <v>45</v>
      </c>
      <c r="E324" s="280" t="s">
        <v>24</v>
      </c>
      <c r="F324" s="281">
        <v>15400</v>
      </c>
      <c r="G324" s="281">
        <v>15400</v>
      </c>
      <c r="H324" s="171"/>
      <c r="I324" s="88">
        <f t="shared" si="27"/>
        <v>15400</v>
      </c>
      <c r="J324" s="163">
        <f t="shared" si="23"/>
        <v>0</v>
      </c>
      <c r="K324" s="155">
        <f t="shared" si="24"/>
        <v>1</v>
      </c>
      <c r="L324" s="155">
        <f>IF(J324=1,SUM($J$6:J324),0)</f>
        <v>0</v>
      </c>
      <c r="M324" s="155">
        <f>IF(K324=1,SUM($K$6:K324),0)</f>
        <v>201227191.79893059</v>
      </c>
      <c r="N324" s="165">
        <f t="shared" si="25"/>
        <v>201227191.79893059</v>
      </c>
      <c r="O324" s="155">
        <f t="shared" si="26"/>
        <v>0</v>
      </c>
      <c r="P324" s="155">
        <f>IF(O324=1,SUM($O$6:O324),0)</f>
        <v>0</v>
      </c>
    </row>
    <row r="325" spans="1:16" ht="15" customHeight="1">
      <c r="A325" s="15"/>
      <c r="B325" s="174">
        <v>10</v>
      </c>
      <c r="C325" s="109" t="s">
        <v>118</v>
      </c>
      <c r="D325" s="279" t="s">
        <v>45</v>
      </c>
      <c r="E325" s="280" t="s">
        <v>24</v>
      </c>
      <c r="F325" s="281">
        <v>5300</v>
      </c>
      <c r="G325" s="281">
        <v>5300</v>
      </c>
      <c r="H325" s="171"/>
      <c r="I325" s="88">
        <f t="shared" si="27"/>
        <v>5300</v>
      </c>
      <c r="J325" s="163">
        <f t="shared" si="23"/>
        <v>0</v>
      </c>
      <c r="K325" s="155">
        <f t="shared" si="24"/>
        <v>1</v>
      </c>
      <c r="L325" s="155">
        <f>IF(J325=1,SUM($J$6:J325),0)</f>
        <v>0</v>
      </c>
      <c r="M325" s="155">
        <f>IF(K325=1,SUM($K$6:K325),0)</f>
        <v>201227192.79893059</v>
      </c>
      <c r="N325" s="165">
        <f t="shared" si="25"/>
        <v>201227192.79893059</v>
      </c>
      <c r="O325" s="155">
        <f t="shared" si="26"/>
        <v>0</v>
      </c>
      <c r="P325" s="155">
        <f>IF(O325=1,SUM($O$6:O325),0)</f>
        <v>0</v>
      </c>
    </row>
    <row r="326" spans="1:16" ht="15" customHeight="1">
      <c r="A326" s="15"/>
      <c r="B326" s="174">
        <v>11</v>
      </c>
      <c r="C326" s="109" t="s">
        <v>119</v>
      </c>
      <c r="D326" s="279" t="s">
        <v>45</v>
      </c>
      <c r="E326" s="280" t="s">
        <v>24</v>
      </c>
      <c r="F326" s="281">
        <v>8900</v>
      </c>
      <c r="G326" s="281">
        <v>8900</v>
      </c>
      <c r="H326" s="171"/>
      <c r="I326" s="88">
        <f t="shared" si="27"/>
        <v>8900</v>
      </c>
      <c r="J326" s="163">
        <f t="shared" si="23"/>
        <v>0</v>
      </c>
      <c r="K326" s="155">
        <f t="shared" si="24"/>
        <v>1</v>
      </c>
      <c r="L326" s="155">
        <f>IF(J326=1,SUM($J$6:J326),0)</f>
        <v>0</v>
      </c>
      <c r="M326" s="155">
        <f>IF(K326=1,SUM($K$6:K326),0)</f>
        <v>201227193.79893059</v>
      </c>
      <c r="N326" s="165">
        <f t="shared" si="25"/>
        <v>201227193.79893059</v>
      </c>
      <c r="O326" s="155">
        <f t="shared" si="26"/>
        <v>0</v>
      </c>
      <c r="P326" s="155">
        <f>IF(O326=1,SUM($O$6:O326),0)</f>
        <v>0</v>
      </c>
    </row>
    <row r="327" spans="1:16" ht="15" customHeight="1">
      <c r="A327" s="15"/>
      <c r="B327" s="174">
        <v>12</v>
      </c>
      <c r="C327" s="109" t="s">
        <v>120</v>
      </c>
      <c r="D327" s="279" t="s">
        <v>45</v>
      </c>
      <c r="E327" s="280" t="s">
        <v>24</v>
      </c>
      <c r="F327" s="281">
        <v>15800</v>
      </c>
      <c r="G327" s="281">
        <v>15800</v>
      </c>
      <c r="H327" s="171"/>
      <c r="I327" s="88">
        <f t="shared" si="27"/>
        <v>15800</v>
      </c>
      <c r="J327" s="163">
        <f t="shared" si="23"/>
        <v>0</v>
      </c>
      <c r="K327" s="155">
        <f t="shared" si="24"/>
        <v>1</v>
      </c>
      <c r="L327" s="155">
        <f>IF(J327=1,SUM($J$6:J327),0)</f>
        <v>0</v>
      </c>
      <c r="M327" s="155">
        <f>IF(K327=1,SUM($K$6:K327),0)</f>
        <v>201227194.79893059</v>
      </c>
      <c r="N327" s="165">
        <f t="shared" si="25"/>
        <v>201227194.79893059</v>
      </c>
      <c r="O327" s="155">
        <f t="shared" si="26"/>
        <v>0</v>
      </c>
      <c r="P327" s="155">
        <f>IF(O327=1,SUM($O$6:O327),0)</f>
        <v>0</v>
      </c>
    </row>
    <row r="328" spans="1:16" ht="15" customHeight="1">
      <c r="A328" s="15"/>
      <c r="B328" s="174">
        <v>13</v>
      </c>
      <c r="C328" s="109" t="s">
        <v>121</v>
      </c>
      <c r="D328" s="279" t="s">
        <v>45</v>
      </c>
      <c r="E328" s="280" t="s">
        <v>24</v>
      </c>
      <c r="F328" s="281">
        <v>13800</v>
      </c>
      <c r="G328" s="281">
        <v>13800</v>
      </c>
      <c r="H328" s="171"/>
      <c r="I328" s="88">
        <f t="shared" si="27"/>
        <v>13800</v>
      </c>
      <c r="J328" s="163">
        <f t="shared" si="23"/>
        <v>0</v>
      </c>
      <c r="K328" s="155">
        <f t="shared" si="24"/>
        <v>1</v>
      </c>
      <c r="L328" s="155">
        <f>IF(J328=1,SUM($J$6:J328),0)</f>
        <v>0</v>
      </c>
      <c r="M328" s="155">
        <f>IF(K328=1,SUM($K$6:K328),0)</f>
        <v>201227195.79893059</v>
      </c>
      <c r="N328" s="165">
        <f t="shared" si="25"/>
        <v>201227195.79893059</v>
      </c>
      <c r="O328" s="155">
        <f t="shared" si="26"/>
        <v>0</v>
      </c>
      <c r="P328" s="155">
        <f>IF(O328=1,SUM($O$6:O328),0)</f>
        <v>0</v>
      </c>
    </row>
    <row r="329" spans="1:16" ht="15" customHeight="1">
      <c r="A329" s="15"/>
      <c r="B329" s="174">
        <v>14</v>
      </c>
      <c r="C329" s="109" t="s">
        <v>1466</v>
      </c>
      <c r="D329" s="279" t="s">
        <v>45</v>
      </c>
      <c r="E329" s="280" t="s">
        <v>24</v>
      </c>
      <c r="F329" s="281">
        <v>18080</v>
      </c>
      <c r="G329" s="281">
        <v>18100</v>
      </c>
      <c r="H329" s="171"/>
      <c r="I329" s="88">
        <f t="shared" si="27"/>
        <v>18100</v>
      </c>
      <c r="J329" s="163">
        <f t="shared" ref="J329:J392" si="28">IF(D329="MDU-KD",1,0)</f>
        <v>0</v>
      </c>
      <c r="K329" s="155">
        <f t="shared" ref="K329:K392" si="29">IF(D329="HDW",1,0)</f>
        <v>1</v>
      </c>
      <c r="L329" s="155">
        <f>IF(J329=1,SUM($J$6:J329),0)</f>
        <v>0</v>
      </c>
      <c r="M329" s="155">
        <f>IF(K329=1,SUM($K$6:K329),0)</f>
        <v>201227196.79893059</v>
      </c>
      <c r="N329" s="165">
        <f t="shared" ref="N329:N392" si="30">IF(L329=0,M329,L329)</f>
        <v>201227196.79893059</v>
      </c>
      <c r="O329" s="155">
        <f t="shared" ref="O329:O392" si="31">IF(E329=0,0,IF(LEFT(C329,11)="Tiang Beton",1,0))</f>
        <v>0</v>
      </c>
      <c r="P329" s="155">
        <f>IF(O329=1,SUM($O$6:O329),0)</f>
        <v>0</v>
      </c>
    </row>
    <row r="330" spans="1:16" ht="15" customHeight="1">
      <c r="A330" s="15"/>
      <c r="B330" s="174">
        <v>15</v>
      </c>
      <c r="C330" s="109" t="s">
        <v>1467</v>
      </c>
      <c r="D330" s="279" t="s">
        <v>45</v>
      </c>
      <c r="E330" s="280" t="s">
        <v>24</v>
      </c>
      <c r="F330" s="281">
        <v>19700</v>
      </c>
      <c r="G330" s="281">
        <v>19800</v>
      </c>
      <c r="H330" s="171"/>
      <c r="I330" s="88">
        <f t="shared" si="27"/>
        <v>19800</v>
      </c>
      <c r="J330" s="163">
        <f t="shared" si="28"/>
        <v>0</v>
      </c>
      <c r="K330" s="155">
        <f t="shared" si="29"/>
        <v>1</v>
      </c>
      <c r="L330" s="155">
        <f>IF(J330=1,SUM($J$6:J330),0)</f>
        <v>0</v>
      </c>
      <c r="M330" s="155">
        <f>IF(K330=1,SUM($K$6:K330),0)</f>
        <v>201227197.79893059</v>
      </c>
      <c r="N330" s="165">
        <f t="shared" si="30"/>
        <v>201227197.79893059</v>
      </c>
      <c r="O330" s="155">
        <f t="shared" si="31"/>
        <v>0</v>
      </c>
      <c r="P330" s="155">
        <f>IF(O330=1,SUM($O$6:O330),0)</f>
        <v>0</v>
      </c>
    </row>
    <row r="331" spans="1:16" ht="15" customHeight="1">
      <c r="A331" s="15"/>
      <c r="B331" s="174">
        <v>16</v>
      </c>
      <c r="C331" s="109" t="s">
        <v>1468</v>
      </c>
      <c r="D331" s="279" t="s">
        <v>45</v>
      </c>
      <c r="E331" s="280" t="s">
        <v>24</v>
      </c>
      <c r="F331" s="281">
        <v>23000</v>
      </c>
      <c r="G331" s="281">
        <v>23100</v>
      </c>
      <c r="H331" s="171"/>
      <c r="I331" s="88">
        <f t="shared" si="27"/>
        <v>23100</v>
      </c>
      <c r="J331" s="163">
        <f t="shared" si="28"/>
        <v>0</v>
      </c>
      <c r="K331" s="155">
        <f t="shared" si="29"/>
        <v>1</v>
      </c>
      <c r="L331" s="155">
        <f>IF(J331=1,SUM($J$6:J331),0)</f>
        <v>0</v>
      </c>
      <c r="M331" s="155">
        <f>IF(K331=1,SUM($K$6:K331),0)</f>
        <v>201227198.79893059</v>
      </c>
      <c r="N331" s="165">
        <f t="shared" si="30"/>
        <v>201227198.79893059</v>
      </c>
      <c r="O331" s="155">
        <f t="shared" si="31"/>
        <v>0</v>
      </c>
      <c r="P331" s="155">
        <f>IF(O331=1,SUM($O$6:O331),0)</f>
        <v>0</v>
      </c>
    </row>
    <row r="332" spans="1:16" ht="15" customHeight="1">
      <c r="A332" s="15"/>
      <c r="B332" s="174">
        <v>17</v>
      </c>
      <c r="C332" s="109" t="s">
        <v>1469</v>
      </c>
      <c r="D332" s="279" t="s">
        <v>45</v>
      </c>
      <c r="E332" s="280" t="s">
        <v>24</v>
      </c>
      <c r="F332" s="281">
        <v>38400</v>
      </c>
      <c r="G332" s="281">
        <v>38500</v>
      </c>
      <c r="H332" s="171"/>
      <c r="I332" s="88">
        <f t="shared" si="27"/>
        <v>38500</v>
      </c>
      <c r="J332" s="163">
        <f t="shared" si="28"/>
        <v>0</v>
      </c>
      <c r="K332" s="155">
        <f t="shared" si="29"/>
        <v>1</v>
      </c>
      <c r="L332" s="155">
        <f>IF(J332=1,SUM($J$6:J332),0)</f>
        <v>0</v>
      </c>
      <c r="M332" s="155">
        <f>IF(K332=1,SUM($K$6:K332),0)</f>
        <v>201227199.79893059</v>
      </c>
      <c r="N332" s="165">
        <f t="shared" si="30"/>
        <v>201227199.79893059</v>
      </c>
      <c r="O332" s="155">
        <f t="shared" si="31"/>
        <v>0</v>
      </c>
      <c r="P332" s="155">
        <f>IF(O332=1,SUM($O$6:O332),0)</f>
        <v>0</v>
      </c>
    </row>
    <row r="333" spans="1:16" ht="15" customHeight="1">
      <c r="A333" s="15"/>
      <c r="B333" s="174">
        <v>18</v>
      </c>
      <c r="C333" s="109" t="s">
        <v>122</v>
      </c>
      <c r="D333" s="279" t="s">
        <v>45</v>
      </c>
      <c r="E333" s="280" t="s">
        <v>24</v>
      </c>
      <c r="F333" s="281">
        <v>22900</v>
      </c>
      <c r="G333" s="281">
        <v>22900</v>
      </c>
      <c r="H333" s="171"/>
      <c r="I333" s="88">
        <f t="shared" si="27"/>
        <v>22900</v>
      </c>
      <c r="J333" s="163">
        <f t="shared" si="28"/>
        <v>0</v>
      </c>
      <c r="K333" s="155">
        <f t="shared" si="29"/>
        <v>1</v>
      </c>
      <c r="L333" s="155">
        <f>IF(J333=1,SUM($J$6:J333),0)</f>
        <v>0</v>
      </c>
      <c r="M333" s="155">
        <f>IF(K333=1,SUM($K$6:K333),0)</f>
        <v>201227200.79893059</v>
      </c>
      <c r="N333" s="165">
        <f t="shared" si="30"/>
        <v>201227200.79893059</v>
      </c>
      <c r="O333" s="155">
        <f t="shared" si="31"/>
        <v>0</v>
      </c>
      <c r="P333" s="155">
        <f>IF(O333=1,SUM($O$6:O333),0)</f>
        <v>0</v>
      </c>
    </row>
    <row r="334" spans="1:16" ht="15" customHeight="1">
      <c r="A334" s="15"/>
      <c r="B334" s="174">
        <v>19</v>
      </c>
      <c r="C334" s="109" t="s">
        <v>123</v>
      </c>
      <c r="D334" s="279" t="s">
        <v>45</v>
      </c>
      <c r="E334" s="280" t="s">
        <v>24</v>
      </c>
      <c r="F334" s="281">
        <v>25000</v>
      </c>
      <c r="G334" s="281">
        <v>25000</v>
      </c>
      <c r="H334" s="171"/>
      <c r="I334" s="88">
        <f t="shared" si="27"/>
        <v>25000</v>
      </c>
      <c r="J334" s="163">
        <f t="shared" si="28"/>
        <v>0</v>
      </c>
      <c r="K334" s="155">
        <f t="shared" si="29"/>
        <v>1</v>
      </c>
      <c r="L334" s="155">
        <f>IF(J334=1,SUM($J$6:J334),0)</f>
        <v>0</v>
      </c>
      <c r="M334" s="155">
        <f>IF(K334=1,SUM($K$6:K334),0)</f>
        <v>201227201.79893059</v>
      </c>
      <c r="N334" s="165">
        <f t="shared" si="30"/>
        <v>201227201.79893059</v>
      </c>
      <c r="O334" s="155">
        <f t="shared" si="31"/>
        <v>0</v>
      </c>
      <c r="P334" s="155">
        <f>IF(O334=1,SUM($O$6:O334),0)</f>
        <v>0</v>
      </c>
    </row>
    <row r="335" spans="1:16" ht="15" customHeight="1">
      <c r="A335" s="20"/>
      <c r="B335" s="174">
        <v>20</v>
      </c>
      <c r="C335" s="109" t="s">
        <v>124</v>
      </c>
      <c r="D335" s="279" t="s">
        <v>45</v>
      </c>
      <c r="E335" s="280" t="s">
        <v>24</v>
      </c>
      <c r="F335" s="281">
        <v>25000</v>
      </c>
      <c r="G335" s="281">
        <v>25000</v>
      </c>
      <c r="H335" s="171"/>
      <c r="I335" s="88">
        <f t="shared" si="27"/>
        <v>25000</v>
      </c>
      <c r="J335" s="163">
        <f t="shared" si="28"/>
        <v>0</v>
      </c>
      <c r="K335" s="155">
        <f t="shared" si="29"/>
        <v>1</v>
      </c>
      <c r="L335" s="155">
        <f>IF(J335=1,SUM($J$6:J335),0)</f>
        <v>0</v>
      </c>
      <c r="M335" s="155">
        <f>IF(K335=1,SUM($K$6:K335),0)</f>
        <v>201227202.79893059</v>
      </c>
      <c r="N335" s="165">
        <f t="shared" si="30"/>
        <v>201227202.79893059</v>
      </c>
      <c r="O335" s="155">
        <f t="shared" si="31"/>
        <v>0</v>
      </c>
      <c r="P335" s="155">
        <f>IF(O335=1,SUM($O$6:O335),0)</f>
        <v>0</v>
      </c>
    </row>
    <row r="336" spans="1:16" ht="15" customHeight="1">
      <c r="A336" s="15"/>
      <c r="B336" s="174">
        <v>21</v>
      </c>
      <c r="C336" s="109" t="s">
        <v>126</v>
      </c>
      <c r="D336" s="279" t="s">
        <v>45</v>
      </c>
      <c r="E336" s="280" t="s">
        <v>24</v>
      </c>
      <c r="F336" s="281">
        <v>18400</v>
      </c>
      <c r="G336" s="281">
        <v>18400</v>
      </c>
      <c r="H336" s="171"/>
      <c r="I336" s="88">
        <f t="shared" si="27"/>
        <v>18400</v>
      </c>
      <c r="J336" s="163">
        <f t="shared" si="28"/>
        <v>0</v>
      </c>
      <c r="K336" s="155">
        <f t="shared" si="29"/>
        <v>1</v>
      </c>
      <c r="L336" s="155">
        <f>IF(J336=1,SUM($J$6:J336),0)</f>
        <v>0</v>
      </c>
      <c r="M336" s="155">
        <f>IF(K336=1,SUM($K$6:K336),0)</f>
        <v>201227203.79893059</v>
      </c>
      <c r="N336" s="165">
        <f t="shared" si="30"/>
        <v>201227203.79893059</v>
      </c>
      <c r="O336" s="155">
        <f t="shared" si="31"/>
        <v>0</v>
      </c>
      <c r="P336" s="155">
        <f>IF(O336=1,SUM($O$6:O336),0)</f>
        <v>0</v>
      </c>
    </row>
    <row r="337" spans="1:16" ht="15" customHeight="1">
      <c r="A337" s="15"/>
      <c r="B337" s="174">
        <v>22</v>
      </c>
      <c r="C337" s="109" t="s">
        <v>125</v>
      </c>
      <c r="D337" s="279" t="s">
        <v>45</v>
      </c>
      <c r="E337" s="280" t="s">
        <v>24</v>
      </c>
      <c r="F337" s="281">
        <v>18400</v>
      </c>
      <c r="G337" s="281">
        <v>18400</v>
      </c>
      <c r="H337" s="171"/>
      <c r="I337" s="88">
        <f t="shared" si="27"/>
        <v>18400</v>
      </c>
      <c r="J337" s="163">
        <f t="shared" si="28"/>
        <v>0</v>
      </c>
      <c r="K337" s="155">
        <f t="shared" si="29"/>
        <v>1</v>
      </c>
      <c r="L337" s="155">
        <f>IF(J337=1,SUM($J$6:J337),0)</f>
        <v>0</v>
      </c>
      <c r="M337" s="155">
        <f>IF(K337=1,SUM($K$6:K337),0)</f>
        <v>201227204.79893059</v>
      </c>
      <c r="N337" s="165">
        <f t="shared" si="30"/>
        <v>201227204.79893059</v>
      </c>
      <c r="O337" s="155">
        <f t="shared" si="31"/>
        <v>0</v>
      </c>
      <c r="P337" s="155">
        <f>IF(O337=1,SUM($O$6:O337),0)</f>
        <v>0</v>
      </c>
    </row>
    <row r="338" spans="1:16" ht="15" customHeight="1">
      <c r="A338" s="15"/>
      <c r="B338" s="174">
        <v>23</v>
      </c>
      <c r="C338" s="109" t="s">
        <v>127</v>
      </c>
      <c r="D338" s="279" t="s">
        <v>45</v>
      </c>
      <c r="E338" s="280" t="s">
        <v>24</v>
      </c>
      <c r="F338" s="281">
        <v>18400</v>
      </c>
      <c r="G338" s="281">
        <v>18400</v>
      </c>
      <c r="H338" s="171"/>
      <c r="I338" s="88">
        <f t="shared" si="27"/>
        <v>18400</v>
      </c>
      <c r="J338" s="163">
        <f t="shared" si="28"/>
        <v>0</v>
      </c>
      <c r="K338" s="155">
        <f t="shared" si="29"/>
        <v>1</v>
      </c>
      <c r="L338" s="155">
        <f>IF(J338=1,SUM($J$6:J338),0)</f>
        <v>0</v>
      </c>
      <c r="M338" s="155">
        <f>IF(K338=1,SUM($K$6:K338),0)</f>
        <v>201227205.79893059</v>
      </c>
      <c r="N338" s="165">
        <f t="shared" si="30"/>
        <v>201227205.79893059</v>
      </c>
      <c r="O338" s="155">
        <f t="shared" si="31"/>
        <v>0</v>
      </c>
      <c r="P338" s="155">
        <f>IF(O338=1,SUM($O$6:O338),0)</f>
        <v>0</v>
      </c>
    </row>
    <row r="339" spans="1:16" ht="15" customHeight="1">
      <c r="A339" s="17"/>
      <c r="B339" s="174">
        <v>24</v>
      </c>
      <c r="C339" s="109" t="s">
        <v>128</v>
      </c>
      <c r="D339" s="279" t="s">
        <v>45</v>
      </c>
      <c r="E339" s="280" t="s">
        <v>24</v>
      </c>
      <c r="F339" s="281">
        <v>61300</v>
      </c>
      <c r="G339" s="281">
        <v>61300</v>
      </c>
      <c r="H339" s="171"/>
      <c r="I339" s="88">
        <f t="shared" si="27"/>
        <v>61300</v>
      </c>
      <c r="J339" s="163">
        <f t="shared" si="28"/>
        <v>0</v>
      </c>
      <c r="K339" s="155">
        <f t="shared" si="29"/>
        <v>1</v>
      </c>
      <c r="L339" s="155">
        <f>IF(J339=1,SUM($J$6:J339),0)</f>
        <v>0</v>
      </c>
      <c r="M339" s="155">
        <f>IF(K339=1,SUM($K$6:K339),0)</f>
        <v>201227206.79893059</v>
      </c>
      <c r="N339" s="165">
        <f t="shared" si="30"/>
        <v>201227206.79893059</v>
      </c>
      <c r="O339" s="155">
        <f t="shared" si="31"/>
        <v>0</v>
      </c>
      <c r="P339" s="155">
        <f>IF(O339=1,SUM($O$6:O339),0)</f>
        <v>0</v>
      </c>
    </row>
    <row r="340" spans="1:16" ht="15" customHeight="1">
      <c r="A340" s="15"/>
      <c r="B340" s="174">
        <v>25</v>
      </c>
      <c r="C340" s="109" t="s">
        <v>465</v>
      </c>
      <c r="D340" s="279" t="s">
        <v>45</v>
      </c>
      <c r="E340" s="280" t="s">
        <v>24</v>
      </c>
      <c r="F340" s="281">
        <v>61300</v>
      </c>
      <c r="G340" s="281">
        <v>61300</v>
      </c>
      <c r="H340" s="171"/>
      <c r="I340" s="88">
        <f t="shared" si="27"/>
        <v>61300</v>
      </c>
      <c r="J340" s="163">
        <f t="shared" si="28"/>
        <v>0</v>
      </c>
      <c r="K340" s="155">
        <f t="shared" si="29"/>
        <v>1</v>
      </c>
      <c r="L340" s="155">
        <f>IF(J340=1,SUM($J$6:J340),0)</f>
        <v>0</v>
      </c>
      <c r="M340" s="155">
        <f>IF(K340=1,SUM($K$6:K340),0)</f>
        <v>201227207.79893059</v>
      </c>
      <c r="N340" s="165">
        <f t="shared" si="30"/>
        <v>201227207.79893059</v>
      </c>
      <c r="O340" s="155">
        <f t="shared" si="31"/>
        <v>0</v>
      </c>
      <c r="P340" s="155">
        <f>IF(O340=1,SUM($O$6:O340),0)</f>
        <v>0</v>
      </c>
    </row>
    <row r="341" spans="1:16" ht="15" customHeight="1">
      <c r="A341" s="15"/>
      <c r="B341" s="174">
        <v>26</v>
      </c>
      <c r="C341" s="109" t="s">
        <v>129</v>
      </c>
      <c r="D341" s="279" t="s">
        <v>45</v>
      </c>
      <c r="E341" s="280" t="s">
        <v>24</v>
      </c>
      <c r="F341" s="281">
        <v>61300</v>
      </c>
      <c r="G341" s="281">
        <v>61300</v>
      </c>
      <c r="H341" s="171"/>
      <c r="I341" s="88">
        <f t="shared" si="27"/>
        <v>61300</v>
      </c>
      <c r="J341" s="163">
        <f t="shared" si="28"/>
        <v>0</v>
      </c>
      <c r="K341" s="155">
        <f t="shared" si="29"/>
        <v>1</v>
      </c>
      <c r="L341" s="155">
        <f>IF(J341=1,SUM($J$6:J341),0)</f>
        <v>0</v>
      </c>
      <c r="M341" s="155">
        <f>IF(K341=1,SUM($K$6:K341),0)</f>
        <v>201227208.79893059</v>
      </c>
      <c r="N341" s="165">
        <f t="shared" si="30"/>
        <v>201227208.79893059</v>
      </c>
      <c r="O341" s="155">
        <f t="shared" si="31"/>
        <v>0</v>
      </c>
      <c r="P341" s="155">
        <f>IF(O341=1,SUM($O$6:O341),0)</f>
        <v>0</v>
      </c>
    </row>
    <row r="342" spans="1:16" ht="15" customHeight="1">
      <c r="A342" s="15"/>
      <c r="B342" s="174">
        <v>27</v>
      </c>
      <c r="C342" s="109" t="s">
        <v>130</v>
      </c>
      <c r="D342" s="279" t="s">
        <v>45</v>
      </c>
      <c r="E342" s="280" t="s">
        <v>24</v>
      </c>
      <c r="F342" s="281">
        <v>64500</v>
      </c>
      <c r="G342" s="281">
        <v>64500</v>
      </c>
      <c r="H342" s="171"/>
      <c r="I342" s="88">
        <f t="shared" si="27"/>
        <v>64500</v>
      </c>
      <c r="J342" s="163">
        <f t="shared" si="28"/>
        <v>0</v>
      </c>
      <c r="K342" s="155">
        <f t="shared" si="29"/>
        <v>1</v>
      </c>
      <c r="L342" s="155">
        <f>IF(J342=1,SUM($J$6:J342),0)</f>
        <v>0</v>
      </c>
      <c r="M342" s="155">
        <f>IF(K342=1,SUM($K$6:K342),0)</f>
        <v>201227209.79893059</v>
      </c>
      <c r="N342" s="165">
        <f t="shared" si="30"/>
        <v>201227209.79893059</v>
      </c>
      <c r="O342" s="155">
        <f t="shared" si="31"/>
        <v>0</v>
      </c>
      <c r="P342" s="155">
        <f>IF(O342=1,SUM($O$6:O342),0)</f>
        <v>0</v>
      </c>
    </row>
    <row r="343" spans="1:16" ht="15" customHeight="1">
      <c r="A343" s="15"/>
      <c r="B343" s="174">
        <v>28</v>
      </c>
      <c r="C343" s="109" t="s">
        <v>131</v>
      </c>
      <c r="D343" s="279" t="s">
        <v>45</v>
      </c>
      <c r="E343" s="280" t="s">
        <v>24</v>
      </c>
      <c r="F343" s="281">
        <v>69000</v>
      </c>
      <c r="G343" s="281">
        <v>69000</v>
      </c>
      <c r="H343" s="171"/>
      <c r="I343" s="88">
        <f t="shared" si="27"/>
        <v>69000</v>
      </c>
      <c r="J343" s="163">
        <f t="shared" si="28"/>
        <v>0</v>
      </c>
      <c r="K343" s="155">
        <f t="shared" si="29"/>
        <v>1</v>
      </c>
      <c r="L343" s="155">
        <f>IF(J343=1,SUM($J$6:J343),0)</f>
        <v>0</v>
      </c>
      <c r="M343" s="155">
        <f>IF(K343=1,SUM($K$6:K343),0)</f>
        <v>201227210.79893059</v>
      </c>
      <c r="N343" s="165">
        <f t="shared" si="30"/>
        <v>201227210.79893059</v>
      </c>
      <c r="O343" s="155">
        <f t="shared" si="31"/>
        <v>0</v>
      </c>
      <c r="P343" s="155">
        <f>IF(O343=1,SUM($O$6:O343),0)</f>
        <v>0</v>
      </c>
    </row>
    <row r="344" spans="1:16" ht="15" customHeight="1">
      <c r="A344" s="15"/>
      <c r="B344" s="174">
        <v>29</v>
      </c>
      <c r="C344" s="109" t="s">
        <v>132</v>
      </c>
      <c r="D344" s="279" t="s">
        <v>45</v>
      </c>
      <c r="E344" s="280" t="s">
        <v>24</v>
      </c>
      <c r="F344" s="281">
        <v>82500</v>
      </c>
      <c r="G344" s="281">
        <v>82500</v>
      </c>
      <c r="H344" s="171"/>
      <c r="I344" s="88">
        <f t="shared" si="27"/>
        <v>82500</v>
      </c>
      <c r="J344" s="163">
        <f t="shared" si="28"/>
        <v>0</v>
      </c>
      <c r="K344" s="155">
        <f t="shared" si="29"/>
        <v>1</v>
      </c>
      <c r="L344" s="155">
        <f>IF(J344=1,SUM($J$6:J344),0)</f>
        <v>0</v>
      </c>
      <c r="M344" s="155">
        <f>IF(K344=1,SUM($K$6:K344),0)</f>
        <v>201227211.79893059</v>
      </c>
      <c r="N344" s="165">
        <f t="shared" si="30"/>
        <v>201227211.79893059</v>
      </c>
      <c r="O344" s="155">
        <f t="shared" si="31"/>
        <v>0</v>
      </c>
      <c r="P344" s="155">
        <f>IF(O344=1,SUM($O$6:O344),0)</f>
        <v>0</v>
      </c>
    </row>
    <row r="345" spans="1:16" ht="15" customHeight="1">
      <c r="A345" s="15"/>
      <c r="B345" s="174">
        <v>30</v>
      </c>
      <c r="C345" s="109" t="s">
        <v>133</v>
      </c>
      <c r="D345" s="279" t="s">
        <v>45</v>
      </c>
      <c r="E345" s="280" t="s">
        <v>24</v>
      </c>
      <c r="F345" s="281">
        <v>79800</v>
      </c>
      <c r="G345" s="281">
        <v>79800</v>
      </c>
      <c r="H345" s="171"/>
      <c r="I345" s="88">
        <f t="shared" si="27"/>
        <v>79800</v>
      </c>
      <c r="J345" s="163">
        <f t="shared" si="28"/>
        <v>0</v>
      </c>
      <c r="K345" s="155">
        <f t="shared" si="29"/>
        <v>1</v>
      </c>
      <c r="L345" s="155">
        <f>IF(J345=1,SUM($J$6:J345),0)</f>
        <v>0</v>
      </c>
      <c r="M345" s="155">
        <f>IF(K345=1,SUM($K$6:K345),0)</f>
        <v>201227212.79893059</v>
      </c>
      <c r="N345" s="165">
        <f t="shared" si="30"/>
        <v>201227212.79893059</v>
      </c>
      <c r="O345" s="155">
        <f t="shared" si="31"/>
        <v>0</v>
      </c>
      <c r="P345" s="155">
        <f>IF(O345=1,SUM($O$6:O345),0)</f>
        <v>0</v>
      </c>
    </row>
    <row r="346" spans="1:16" ht="15" customHeight="1">
      <c r="A346" s="15"/>
      <c r="B346" s="174">
        <v>31</v>
      </c>
      <c r="C346" s="109" t="s">
        <v>134</v>
      </c>
      <c r="D346" s="279" t="s">
        <v>45</v>
      </c>
      <c r="E346" s="280" t="s">
        <v>24</v>
      </c>
      <c r="F346" s="281">
        <v>72100</v>
      </c>
      <c r="G346" s="281">
        <v>72100</v>
      </c>
      <c r="H346" s="171"/>
      <c r="I346" s="88">
        <f t="shared" si="27"/>
        <v>72100</v>
      </c>
      <c r="J346" s="163">
        <f t="shared" si="28"/>
        <v>0</v>
      </c>
      <c r="K346" s="155">
        <f t="shared" si="29"/>
        <v>1</v>
      </c>
      <c r="L346" s="155">
        <f>IF(J346=1,SUM($J$6:J346),0)</f>
        <v>0</v>
      </c>
      <c r="M346" s="155">
        <f>IF(K346=1,SUM($K$6:K346),0)</f>
        <v>201227213.79893059</v>
      </c>
      <c r="N346" s="165">
        <f t="shared" si="30"/>
        <v>201227213.79893059</v>
      </c>
      <c r="O346" s="155">
        <f t="shared" si="31"/>
        <v>0</v>
      </c>
      <c r="P346" s="155">
        <f>IF(O346=1,SUM($O$6:O346),0)</f>
        <v>0</v>
      </c>
    </row>
    <row r="347" spans="1:16" ht="15" customHeight="1">
      <c r="A347" s="15"/>
      <c r="B347" s="174">
        <v>32</v>
      </c>
      <c r="C347" s="109" t="s">
        <v>135</v>
      </c>
      <c r="D347" s="279" t="s">
        <v>45</v>
      </c>
      <c r="E347" s="280" t="s">
        <v>24</v>
      </c>
      <c r="F347" s="281">
        <v>86800</v>
      </c>
      <c r="G347" s="281">
        <v>86800</v>
      </c>
      <c r="H347" s="171"/>
      <c r="I347" s="88">
        <f t="shared" si="27"/>
        <v>86800</v>
      </c>
      <c r="J347" s="163">
        <f t="shared" si="28"/>
        <v>0</v>
      </c>
      <c r="K347" s="155">
        <f t="shared" si="29"/>
        <v>1</v>
      </c>
      <c r="L347" s="155">
        <f>IF(J347=1,SUM($J$6:J347),0)</f>
        <v>0</v>
      </c>
      <c r="M347" s="155">
        <f>IF(K347=1,SUM($K$6:K347),0)</f>
        <v>201227214.79893059</v>
      </c>
      <c r="N347" s="165">
        <f t="shared" si="30"/>
        <v>201227214.79893059</v>
      </c>
      <c r="O347" s="155">
        <f t="shared" si="31"/>
        <v>0</v>
      </c>
      <c r="P347" s="155">
        <f>IF(O347=1,SUM($O$6:O347),0)</f>
        <v>0</v>
      </c>
    </row>
    <row r="348" spans="1:16" ht="15" customHeight="1">
      <c r="A348" s="15"/>
      <c r="B348" s="174">
        <v>33</v>
      </c>
      <c r="C348" s="109" t="s">
        <v>136</v>
      </c>
      <c r="D348" s="279" t="s">
        <v>45</v>
      </c>
      <c r="E348" s="280" t="s">
        <v>24</v>
      </c>
      <c r="F348" s="281">
        <v>105600</v>
      </c>
      <c r="G348" s="281">
        <v>105600</v>
      </c>
      <c r="H348" s="171"/>
      <c r="I348" s="88">
        <f t="shared" si="27"/>
        <v>105600</v>
      </c>
      <c r="J348" s="163">
        <f t="shared" si="28"/>
        <v>0</v>
      </c>
      <c r="K348" s="155">
        <f t="shared" si="29"/>
        <v>1</v>
      </c>
      <c r="L348" s="155">
        <f>IF(J348=1,SUM($J$6:J348),0)</f>
        <v>0</v>
      </c>
      <c r="M348" s="155">
        <f>IF(K348=1,SUM($K$6:K348),0)</f>
        <v>201227215.79893059</v>
      </c>
      <c r="N348" s="165">
        <f t="shared" si="30"/>
        <v>201227215.79893059</v>
      </c>
      <c r="O348" s="155">
        <f t="shared" si="31"/>
        <v>0</v>
      </c>
      <c r="P348" s="155">
        <f>IF(O348=1,SUM($O$6:O348),0)</f>
        <v>0</v>
      </c>
    </row>
    <row r="349" spans="1:16" ht="15" customHeight="1">
      <c r="A349" s="15"/>
      <c r="B349" s="174">
        <v>34</v>
      </c>
      <c r="C349" s="109" t="s">
        <v>1404</v>
      </c>
      <c r="D349" s="279" t="s">
        <v>45</v>
      </c>
      <c r="E349" s="280" t="s">
        <v>24</v>
      </c>
      <c r="F349" s="281">
        <v>491900</v>
      </c>
      <c r="G349" s="281">
        <v>491900</v>
      </c>
      <c r="H349" s="171"/>
      <c r="I349" s="88">
        <f t="shared" si="27"/>
        <v>491900</v>
      </c>
      <c r="J349" s="163">
        <f t="shared" si="28"/>
        <v>0</v>
      </c>
      <c r="K349" s="155">
        <f t="shared" si="29"/>
        <v>1</v>
      </c>
      <c r="L349" s="155">
        <f>IF(J349=1,SUM($J$6:J349),0)</f>
        <v>0</v>
      </c>
      <c r="M349" s="155">
        <f>IF(K349=1,SUM($K$6:K349),0)</f>
        <v>201227216.79893059</v>
      </c>
      <c r="N349" s="165">
        <f t="shared" si="30"/>
        <v>201227216.79893059</v>
      </c>
      <c r="O349" s="155">
        <f t="shared" si="31"/>
        <v>0</v>
      </c>
      <c r="P349" s="155">
        <f>IF(O349=1,SUM($O$6:O349),0)</f>
        <v>0</v>
      </c>
    </row>
    <row r="350" spans="1:16" ht="15" customHeight="1">
      <c r="A350" s="15"/>
      <c r="B350" s="174">
        <v>35</v>
      </c>
      <c r="C350" s="109" t="s">
        <v>137</v>
      </c>
      <c r="D350" s="279" t="s">
        <v>45</v>
      </c>
      <c r="E350" s="280" t="s">
        <v>24</v>
      </c>
      <c r="F350" s="281">
        <v>29555</v>
      </c>
      <c r="G350" s="281">
        <v>29555</v>
      </c>
      <c r="H350" s="171"/>
      <c r="I350" s="88">
        <f t="shared" si="27"/>
        <v>29555</v>
      </c>
      <c r="J350" s="163">
        <f t="shared" si="28"/>
        <v>0</v>
      </c>
      <c r="K350" s="155">
        <f t="shared" si="29"/>
        <v>1</v>
      </c>
      <c r="L350" s="155">
        <f>IF(J350=1,SUM($J$6:J350),0)</f>
        <v>0</v>
      </c>
      <c r="M350" s="155">
        <f>IF(K350=1,SUM($K$6:K350),0)</f>
        <v>201227217.79893059</v>
      </c>
      <c r="N350" s="165">
        <f t="shared" si="30"/>
        <v>201227217.79893059</v>
      </c>
      <c r="O350" s="155">
        <f t="shared" si="31"/>
        <v>0</v>
      </c>
      <c r="P350" s="155">
        <f>IF(O350=1,SUM($O$6:O350),0)</f>
        <v>0</v>
      </c>
    </row>
    <row r="351" spans="1:16" ht="15" customHeight="1">
      <c r="A351" s="15"/>
      <c r="B351" s="174">
        <v>36</v>
      </c>
      <c r="C351" s="109" t="s">
        <v>466</v>
      </c>
      <c r="D351" s="279" t="s">
        <v>45</v>
      </c>
      <c r="E351" s="280" t="s">
        <v>24</v>
      </c>
      <c r="F351" s="281">
        <v>37200</v>
      </c>
      <c r="G351" s="281">
        <v>37200</v>
      </c>
      <c r="H351" s="171"/>
      <c r="I351" s="88">
        <f t="shared" si="27"/>
        <v>37200</v>
      </c>
      <c r="J351" s="163">
        <f t="shared" si="28"/>
        <v>0</v>
      </c>
      <c r="K351" s="155">
        <f t="shared" si="29"/>
        <v>1</v>
      </c>
      <c r="L351" s="155">
        <f>IF(J351=1,SUM($J$6:J351),0)</f>
        <v>0</v>
      </c>
      <c r="M351" s="155">
        <f>IF(K351=1,SUM($K$6:K351),0)</f>
        <v>201227218.79893059</v>
      </c>
      <c r="N351" s="165">
        <f t="shared" si="30"/>
        <v>201227218.79893059</v>
      </c>
      <c r="O351" s="155">
        <f t="shared" si="31"/>
        <v>0</v>
      </c>
      <c r="P351" s="155">
        <f>IF(O351=1,SUM($O$6:O351),0)</f>
        <v>0</v>
      </c>
    </row>
    <row r="352" spans="1:16" ht="15" customHeight="1">
      <c r="A352" s="15"/>
      <c r="B352" s="174">
        <v>37</v>
      </c>
      <c r="C352" s="109" t="s">
        <v>138</v>
      </c>
      <c r="D352" s="279" t="s">
        <v>45</v>
      </c>
      <c r="E352" s="280" t="s">
        <v>24</v>
      </c>
      <c r="F352" s="281">
        <v>29600</v>
      </c>
      <c r="G352" s="281">
        <v>29600</v>
      </c>
      <c r="H352" s="171"/>
      <c r="I352" s="88">
        <f t="shared" si="27"/>
        <v>29600</v>
      </c>
      <c r="J352" s="163">
        <f t="shared" si="28"/>
        <v>0</v>
      </c>
      <c r="K352" s="155">
        <f t="shared" si="29"/>
        <v>1</v>
      </c>
      <c r="L352" s="155">
        <f>IF(J352=1,SUM($J$6:J352),0)</f>
        <v>0</v>
      </c>
      <c r="M352" s="155">
        <f>IF(K352=1,SUM($K$6:K352),0)</f>
        <v>201227219.79893059</v>
      </c>
      <c r="N352" s="165">
        <f t="shared" si="30"/>
        <v>201227219.79893059</v>
      </c>
      <c r="O352" s="155">
        <f t="shared" si="31"/>
        <v>0</v>
      </c>
      <c r="P352" s="155">
        <f>IF(O352=1,SUM($O$6:O352),0)</f>
        <v>0</v>
      </c>
    </row>
    <row r="353" spans="1:17" ht="15" customHeight="1">
      <c r="A353" s="15"/>
      <c r="B353" s="174">
        <v>38</v>
      </c>
      <c r="C353" s="109" t="s">
        <v>139</v>
      </c>
      <c r="D353" s="279" t="s">
        <v>45</v>
      </c>
      <c r="E353" s="280" t="s">
        <v>24</v>
      </c>
      <c r="F353" s="281">
        <v>37144</v>
      </c>
      <c r="G353" s="281">
        <v>37144</v>
      </c>
      <c r="H353" s="171"/>
      <c r="I353" s="88">
        <f t="shared" si="27"/>
        <v>37144</v>
      </c>
      <c r="J353" s="163">
        <f t="shared" si="28"/>
        <v>0</v>
      </c>
      <c r="K353" s="155">
        <f t="shared" si="29"/>
        <v>1</v>
      </c>
      <c r="L353" s="155">
        <f>IF(J353=1,SUM($J$6:J353),0)</f>
        <v>0</v>
      </c>
      <c r="M353" s="155">
        <f>IF(K353=1,SUM($K$6:K353),0)</f>
        <v>201227220.79893059</v>
      </c>
      <c r="N353" s="165">
        <f t="shared" si="30"/>
        <v>201227220.79893059</v>
      </c>
      <c r="O353" s="155">
        <f t="shared" si="31"/>
        <v>0</v>
      </c>
      <c r="P353" s="155">
        <f>IF(O353=1,SUM($O$6:O353),0)</f>
        <v>0</v>
      </c>
    </row>
    <row r="354" spans="1:17" ht="15" customHeight="1">
      <c r="A354" s="15"/>
      <c r="B354" s="174">
        <v>39</v>
      </c>
      <c r="C354" s="109" t="s">
        <v>140</v>
      </c>
      <c r="D354" s="279" t="s">
        <v>45</v>
      </c>
      <c r="E354" s="280" t="s">
        <v>24</v>
      </c>
      <c r="F354" s="281">
        <v>5700</v>
      </c>
      <c r="G354" s="281">
        <v>5700</v>
      </c>
      <c r="H354" s="171"/>
      <c r="I354" s="88">
        <f t="shared" si="27"/>
        <v>5700</v>
      </c>
      <c r="J354" s="163">
        <f t="shared" si="28"/>
        <v>0</v>
      </c>
      <c r="K354" s="155">
        <f t="shared" si="29"/>
        <v>1</v>
      </c>
      <c r="L354" s="155">
        <f>IF(J354=1,SUM($J$6:J354),0)</f>
        <v>0</v>
      </c>
      <c r="M354" s="155">
        <f>IF(K354=1,SUM($K$6:K354),0)</f>
        <v>201227221.79893059</v>
      </c>
      <c r="N354" s="165">
        <f t="shared" si="30"/>
        <v>201227221.79893059</v>
      </c>
      <c r="O354" s="155">
        <f t="shared" si="31"/>
        <v>0</v>
      </c>
      <c r="P354" s="155">
        <f>IF(O354=1,SUM($O$6:O354),0)</f>
        <v>0</v>
      </c>
    </row>
    <row r="355" spans="1:17" ht="15" customHeight="1">
      <c r="A355" s="15"/>
      <c r="B355" s="174">
        <v>40</v>
      </c>
      <c r="C355" s="109" t="s">
        <v>141</v>
      </c>
      <c r="D355" s="279" t="s">
        <v>45</v>
      </c>
      <c r="E355" s="280" t="s">
        <v>24</v>
      </c>
      <c r="F355" s="281">
        <v>5700</v>
      </c>
      <c r="G355" s="281">
        <v>5700</v>
      </c>
      <c r="H355" s="171"/>
      <c r="I355" s="88">
        <f t="shared" si="27"/>
        <v>5700</v>
      </c>
      <c r="J355" s="163">
        <f t="shared" si="28"/>
        <v>0</v>
      </c>
      <c r="K355" s="155">
        <f t="shared" si="29"/>
        <v>1</v>
      </c>
      <c r="L355" s="155">
        <f>IF(J355=1,SUM($J$6:J355),0)</f>
        <v>0</v>
      </c>
      <c r="M355" s="155">
        <f>IF(K355=1,SUM($K$6:K355),0)</f>
        <v>201227222.79893059</v>
      </c>
      <c r="N355" s="165">
        <f t="shared" si="30"/>
        <v>201227222.79893059</v>
      </c>
      <c r="O355" s="155">
        <f t="shared" si="31"/>
        <v>0</v>
      </c>
      <c r="P355" s="155">
        <f>IF(O355=1,SUM($O$6:O355),0)</f>
        <v>0</v>
      </c>
    </row>
    <row r="356" spans="1:17" ht="15" customHeight="1">
      <c r="A356" s="15"/>
      <c r="B356" s="174">
        <v>41</v>
      </c>
      <c r="C356" s="109" t="s">
        <v>142</v>
      </c>
      <c r="D356" s="279" t="s">
        <v>45</v>
      </c>
      <c r="E356" s="280" t="s">
        <v>24</v>
      </c>
      <c r="F356" s="281">
        <v>10700</v>
      </c>
      <c r="G356" s="281">
        <v>10700</v>
      </c>
      <c r="H356" s="171"/>
      <c r="I356" s="88">
        <f t="shared" si="27"/>
        <v>10700</v>
      </c>
      <c r="J356" s="163">
        <f t="shared" si="28"/>
        <v>0</v>
      </c>
      <c r="K356" s="155">
        <f t="shared" si="29"/>
        <v>1</v>
      </c>
      <c r="L356" s="155">
        <f>IF(J356=1,SUM($J$6:J356),0)</f>
        <v>0</v>
      </c>
      <c r="M356" s="155">
        <f>IF(K356=1,SUM($K$6:K356),0)</f>
        <v>201227223.79893059</v>
      </c>
      <c r="N356" s="165">
        <f t="shared" si="30"/>
        <v>201227223.79893059</v>
      </c>
      <c r="O356" s="155">
        <f t="shared" si="31"/>
        <v>0</v>
      </c>
      <c r="P356" s="155">
        <f>IF(O356=1,SUM($O$6:O356),0)</f>
        <v>0</v>
      </c>
    </row>
    <row r="357" spans="1:17" ht="15" customHeight="1">
      <c r="A357" s="15"/>
      <c r="B357" s="174">
        <v>42</v>
      </c>
      <c r="C357" s="109" t="s">
        <v>145</v>
      </c>
      <c r="D357" s="279" t="s">
        <v>45</v>
      </c>
      <c r="E357" s="280" t="s">
        <v>24</v>
      </c>
      <c r="F357" s="281">
        <v>6200</v>
      </c>
      <c r="G357" s="281">
        <v>6200</v>
      </c>
      <c r="H357" s="171"/>
      <c r="I357" s="88">
        <f t="shared" si="27"/>
        <v>6200</v>
      </c>
      <c r="J357" s="163">
        <f t="shared" si="28"/>
        <v>0</v>
      </c>
      <c r="K357" s="155">
        <f t="shared" si="29"/>
        <v>1</v>
      </c>
      <c r="L357" s="155">
        <f>IF(J357=1,SUM($J$6:J357),0)</f>
        <v>0</v>
      </c>
      <c r="M357" s="155">
        <f>IF(K357=1,SUM($K$6:K357),0)</f>
        <v>201227224.79893059</v>
      </c>
      <c r="N357" s="165">
        <f t="shared" si="30"/>
        <v>201227224.79893059</v>
      </c>
      <c r="O357" s="155">
        <f t="shared" si="31"/>
        <v>0</v>
      </c>
      <c r="P357" s="155">
        <f>IF(O357=1,SUM($O$6:O357),0)</f>
        <v>0</v>
      </c>
    </row>
    <row r="358" spans="1:17" ht="15" customHeight="1">
      <c r="A358" s="15"/>
      <c r="B358" s="174">
        <v>43</v>
      </c>
      <c r="C358" s="109" t="s">
        <v>146</v>
      </c>
      <c r="D358" s="279" t="s">
        <v>45</v>
      </c>
      <c r="E358" s="280" t="s">
        <v>100</v>
      </c>
      <c r="F358" s="281">
        <v>446100</v>
      </c>
      <c r="G358" s="281">
        <v>446100</v>
      </c>
      <c r="H358" s="171"/>
      <c r="I358" s="88">
        <f t="shared" si="27"/>
        <v>446100</v>
      </c>
      <c r="J358" s="163">
        <f t="shared" si="28"/>
        <v>0</v>
      </c>
      <c r="K358" s="155">
        <f t="shared" si="29"/>
        <v>1</v>
      </c>
      <c r="L358" s="155">
        <f>IF(J358=1,SUM($J$6:J358),0)</f>
        <v>0</v>
      </c>
      <c r="M358" s="155">
        <f>IF(K358=1,SUM($K$6:K358),0)</f>
        <v>201227225.79893059</v>
      </c>
      <c r="N358" s="165">
        <f t="shared" si="30"/>
        <v>201227225.79893059</v>
      </c>
      <c r="O358" s="155">
        <f t="shared" si="31"/>
        <v>0</v>
      </c>
      <c r="P358" s="155">
        <f>IF(O358=1,SUM($O$6:O358),0)</f>
        <v>0</v>
      </c>
      <c r="Q358" s="166"/>
    </row>
    <row r="359" spans="1:17" ht="15" customHeight="1">
      <c r="A359" s="15"/>
      <c r="B359" s="174">
        <v>44</v>
      </c>
      <c r="C359" s="109" t="s">
        <v>587</v>
      </c>
      <c r="D359" s="279" t="s">
        <v>45</v>
      </c>
      <c r="E359" s="280" t="s">
        <v>100</v>
      </c>
      <c r="F359" s="281">
        <v>45796</v>
      </c>
      <c r="G359" s="281">
        <v>45796</v>
      </c>
      <c r="H359" s="171"/>
      <c r="I359" s="88">
        <f t="shared" si="27"/>
        <v>45796</v>
      </c>
      <c r="J359" s="163">
        <f t="shared" si="28"/>
        <v>0</v>
      </c>
      <c r="K359" s="155">
        <f t="shared" si="29"/>
        <v>1</v>
      </c>
      <c r="L359" s="155">
        <f>IF(J359=1,SUM($J$6:J359),0)</f>
        <v>0</v>
      </c>
      <c r="M359" s="155">
        <f>IF(K359=1,SUM($K$6:K359),0)</f>
        <v>201227226.79893059</v>
      </c>
      <c r="N359" s="165">
        <f t="shared" si="30"/>
        <v>201227226.79893059</v>
      </c>
      <c r="O359" s="155">
        <f t="shared" si="31"/>
        <v>0</v>
      </c>
      <c r="P359" s="155">
        <f>IF(O359=1,SUM($O$6:O359),0)</f>
        <v>0</v>
      </c>
    </row>
    <row r="360" spans="1:17" ht="15" customHeight="1">
      <c r="A360" s="15"/>
      <c r="B360" s="194"/>
      <c r="C360" s="109" t="s">
        <v>48</v>
      </c>
      <c r="D360" s="279" t="s">
        <v>48</v>
      </c>
      <c r="E360" s="280"/>
      <c r="F360" s="281"/>
      <c r="G360" s="281"/>
      <c r="H360" s="171"/>
      <c r="I360" s="88">
        <f t="shared" si="27"/>
        <v>0</v>
      </c>
      <c r="J360" s="163">
        <f t="shared" si="28"/>
        <v>0</v>
      </c>
      <c r="K360" s="155">
        <f t="shared" si="29"/>
        <v>0</v>
      </c>
      <c r="L360" s="155">
        <f>IF(J360=1,SUM($J$6:J360),0)</f>
        <v>0</v>
      </c>
      <c r="M360" s="155">
        <f>IF(K360=1,SUM($K$6:K360),0)</f>
        <v>0</v>
      </c>
      <c r="N360" s="165">
        <f t="shared" si="30"/>
        <v>0</v>
      </c>
      <c r="O360" s="155">
        <f t="shared" si="31"/>
        <v>0</v>
      </c>
      <c r="P360" s="155">
        <f>IF(O360=1,SUM($O$6:O360),0)</f>
        <v>0</v>
      </c>
    </row>
    <row r="361" spans="1:17" ht="15" customHeight="1">
      <c r="A361" s="15"/>
      <c r="B361" s="194" t="s">
        <v>588</v>
      </c>
      <c r="C361" s="109" t="s">
        <v>589</v>
      </c>
      <c r="D361" s="279" t="s">
        <v>48</v>
      </c>
      <c r="E361" s="280"/>
      <c r="F361" s="281"/>
      <c r="G361" s="281"/>
      <c r="H361" s="171"/>
      <c r="I361" s="88">
        <f t="shared" si="27"/>
        <v>0</v>
      </c>
      <c r="J361" s="163">
        <f t="shared" si="28"/>
        <v>0</v>
      </c>
      <c r="K361" s="155">
        <f t="shared" si="29"/>
        <v>0</v>
      </c>
      <c r="L361" s="155">
        <f>IF(J361=1,SUM($J$6:J361),0)</f>
        <v>0</v>
      </c>
      <c r="M361" s="155">
        <f>IF(K361=1,SUM($K$6:K361),0)</f>
        <v>0</v>
      </c>
      <c r="N361" s="165">
        <f t="shared" si="30"/>
        <v>0</v>
      </c>
      <c r="O361" s="155">
        <f t="shared" si="31"/>
        <v>0</v>
      </c>
      <c r="P361" s="155">
        <f>IF(O361=1,SUM($O$6:O361),0)</f>
        <v>0</v>
      </c>
    </row>
    <row r="362" spans="1:17" ht="15" customHeight="1">
      <c r="A362" s="15"/>
      <c r="B362" s="174">
        <v>1</v>
      </c>
      <c r="C362" s="109" t="s">
        <v>147</v>
      </c>
      <c r="D362" s="279" t="s">
        <v>45</v>
      </c>
      <c r="E362" s="280" t="s">
        <v>24</v>
      </c>
      <c r="F362" s="281">
        <v>37000</v>
      </c>
      <c r="G362" s="281">
        <v>37000</v>
      </c>
      <c r="H362" s="171"/>
      <c r="I362" s="88">
        <f t="shared" si="27"/>
        <v>37000</v>
      </c>
      <c r="J362" s="163">
        <f t="shared" si="28"/>
        <v>0</v>
      </c>
      <c r="K362" s="155">
        <f t="shared" si="29"/>
        <v>1</v>
      </c>
      <c r="L362" s="155">
        <f>IF(J362=1,SUM($J$6:J362),0)</f>
        <v>0</v>
      </c>
      <c r="M362" s="155">
        <f>IF(K362=1,SUM($K$6:K362),0)</f>
        <v>201227227.79893059</v>
      </c>
      <c r="N362" s="165">
        <f t="shared" si="30"/>
        <v>201227227.79893059</v>
      </c>
      <c r="O362" s="155">
        <f t="shared" si="31"/>
        <v>0</v>
      </c>
      <c r="P362" s="155">
        <f>IF(O362=1,SUM($O$6:O362),0)</f>
        <v>0</v>
      </c>
    </row>
    <row r="363" spans="1:17" ht="15" customHeight="1">
      <c r="A363" s="15"/>
      <c r="B363" s="174">
        <v>2</v>
      </c>
      <c r="C363" s="109" t="s">
        <v>148</v>
      </c>
      <c r="D363" s="279" t="s">
        <v>45</v>
      </c>
      <c r="E363" s="280" t="s">
        <v>24</v>
      </c>
      <c r="F363" s="281">
        <v>55500</v>
      </c>
      <c r="G363" s="281">
        <v>55500</v>
      </c>
      <c r="H363" s="171"/>
      <c r="I363" s="88">
        <f t="shared" si="27"/>
        <v>55500</v>
      </c>
      <c r="J363" s="163">
        <f t="shared" si="28"/>
        <v>0</v>
      </c>
      <c r="K363" s="155">
        <f t="shared" si="29"/>
        <v>1</v>
      </c>
      <c r="L363" s="155">
        <f>IF(J363=1,SUM($J$6:J363),0)</f>
        <v>0</v>
      </c>
      <c r="M363" s="155">
        <f>IF(K363=1,SUM($K$6:K363),0)</f>
        <v>201227228.79893059</v>
      </c>
      <c r="N363" s="165">
        <f t="shared" si="30"/>
        <v>201227228.79893059</v>
      </c>
      <c r="O363" s="155">
        <f t="shared" si="31"/>
        <v>0</v>
      </c>
      <c r="P363" s="155">
        <f>IF(O363=1,SUM($O$6:O363),0)</f>
        <v>0</v>
      </c>
    </row>
    <row r="364" spans="1:17" ht="15" customHeight="1">
      <c r="A364" s="15"/>
      <c r="B364" s="174">
        <v>3</v>
      </c>
      <c r="C364" s="109" t="s">
        <v>149</v>
      </c>
      <c r="D364" s="279" t="s">
        <v>45</v>
      </c>
      <c r="E364" s="280" t="s">
        <v>24</v>
      </c>
      <c r="F364" s="281">
        <v>67800</v>
      </c>
      <c r="G364" s="281">
        <v>67800</v>
      </c>
      <c r="H364" s="171"/>
      <c r="I364" s="88">
        <f t="shared" si="27"/>
        <v>67800</v>
      </c>
      <c r="J364" s="163">
        <f t="shared" si="28"/>
        <v>0</v>
      </c>
      <c r="K364" s="155">
        <f t="shared" si="29"/>
        <v>1</v>
      </c>
      <c r="L364" s="155">
        <f>IF(J364=1,SUM($J$6:J364),0)</f>
        <v>0</v>
      </c>
      <c r="M364" s="155">
        <f>IF(K364=1,SUM($K$6:K364),0)</f>
        <v>201227229.79893059</v>
      </c>
      <c r="N364" s="165">
        <f t="shared" si="30"/>
        <v>201227229.79893059</v>
      </c>
      <c r="O364" s="155">
        <f t="shared" si="31"/>
        <v>0</v>
      </c>
      <c r="P364" s="155">
        <f>IF(O364=1,SUM($O$6:O364),0)</f>
        <v>0</v>
      </c>
    </row>
    <row r="365" spans="1:17" ht="15" customHeight="1">
      <c r="A365" s="15"/>
      <c r="B365" s="174">
        <v>4</v>
      </c>
      <c r="C365" s="109" t="s">
        <v>150</v>
      </c>
      <c r="D365" s="279" t="s">
        <v>45</v>
      </c>
      <c r="E365" s="280" t="s">
        <v>24</v>
      </c>
      <c r="F365" s="281">
        <v>98600</v>
      </c>
      <c r="G365" s="281">
        <v>98600</v>
      </c>
      <c r="H365" s="171"/>
      <c r="I365" s="88">
        <f t="shared" si="27"/>
        <v>98600</v>
      </c>
      <c r="J365" s="163">
        <f t="shared" si="28"/>
        <v>0</v>
      </c>
      <c r="K365" s="155">
        <f t="shared" si="29"/>
        <v>1</v>
      </c>
      <c r="L365" s="155">
        <f>IF(J365=1,SUM($J$6:J365),0)</f>
        <v>0</v>
      </c>
      <c r="M365" s="155">
        <f>IF(K365=1,SUM($K$6:K365),0)</f>
        <v>201227230.79893059</v>
      </c>
      <c r="N365" s="165">
        <f t="shared" si="30"/>
        <v>201227230.79893059</v>
      </c>
      <c r="O365" s="155">
        <f t="shared" si="31"/>
        <v>0</v>
      </c>
      <c r="P365" s="155">
        <f>IF(O365=1,SUM($O$6:O365),0)</f>
        <v>0</v>
      </c>
    </row>
    <row r="366" spans="1:17" ht="15" customHeight="1">
      <c r="A366" s="15"/>
      <c r="B366" s="174">
        <v>5</v>
      </c>
      <c r="C366" s="109" t="s">
        <v>151</v>
      </c>
      <c r="D366" s="279" t="s">
        <v>45</v>
      </c>
      <c r="E366" s="280" t="s">
        <v>24</v>
      </c>
      <c r="F366" s="281">
        <v>135199</v>
      </c>
      <c r="G366" s="281">
        <v>135199</v>
      </c>
      <c r="H366" s="171"/>
      <c r="I366" s="88">
        <f t="shared" si="27"/>
        <v>135199</v>
      </c>
      <c r="J366" s="163">
        <f t="shared" si="28"/>
        <v>0</v>
      </c>
      <c r="K366" s="155">
        <f t="shared" si="29"/>
        <v>1</v>
      </c>
      <c r="L366" s="155">
        <f>IF(J366=1,SUM($J$6:J366),0)</f>
        <v>0</v>
      </c>
      <c r="M366" s="155">
        <f>IF(K366=1,SUM($K$6:K366),0)</f>
        <v>201227231.79893059</v>
      </c>
      <c r="N366" s="165">
        <f t="shared" si="30"/>
        <v>201227231.79893059</v>
      </c>
      <c r="O366" s="155">
        <f t="shared" si="31"/>
        <v>0</v>
      </c>
      <c r="P366" s="155">
        <f>IF(O366=1,SUM($O$6:O366),0)</f>
        <v>0</v>
      </c>
    </row>
    <row r="367" spans="1:17" ht="15" customHeight="1">
      <c r="A367" s="15"/>
      <c r="B367" s="174">
        <v>6</v>
      </c>
      <c r="C367" s="109" t="s">
        <v>152</v>
      </c>
      <c r="D367" s="279" t="s">
        <v>45</v>
      </c>
      <c r="E367" s="280" t="s">
        <v>7</v>
      </c>
      <c r="F367" s="281">
        <v>7789</v>
      </c>
      <c r="G367" s="281">
        <v>7789</v>
      </c>
      <c r="H367" s="171"/>
      <c r="I367" s="88">
        <f t="shared" si="27"/>
        <v>7789</v>
      </c>
      <c r="J367" s="163">
        <f t="shared" si="28"/>
        <v>0</v>
      </c>
      <c r="K367" s="155">
        <f t="shared" si="29"/>
        <v>1</v>
      </c>
      <c r="L367" s="155">
        <f>IF(J367=1,SUM($J$6:J367),0)</f>
        <v>0</v>
      </c>
      <c r="M367" s="155">
        <f>IF(K367=1,SUM($K$6:K367),0)</f>
        <v>201227232.79893059</v>
      </c>
      <c r="N367" s="165">
        <f t="shared" si="30"/>
        <v>201227232.79893059</v>
      </c>
      <c r="O367" s="155">
        <f t="shared" si="31"/>
        <v>0</v>
      </c>
      <c r="P367" s="155">
        <f>IF(O367=1,SUM($O$6:O367),0)</f>
        <v>0</v>
      </c>
    </row>
    <row r="368" spans="1:17" ht="15" customHeight="1">
      <c r="A368" s="15"/>
      <c r="B368" s="174">
        <v>7</v>
      </c>
      <c r="C368" s="109" t="s">
        <v>30</v>
      </c>
      <c r="D368" s="279" t="s">
        <v>45</v>
      </c>
      <c r="E368" s="280" t="s">
        <v>8</v>
      </c>
      <c r="F368" s="281">
        <v>47459</v>
      </c>
      <c r="G368" s="281">
        <v>47459</v>
      </c>
      <c r="H368" s="171"/>
      <c r="I368" s="88">
        <f t="shared" si="27"/>
        <v>47459</v>
      </c>
      <c r="J368" s="163">
        <f t="shared" si="28"/>
        <v>0</v>
      </c>
      <c r="K368" s="155">
        <f t="shared" si="29"/>
        <v>1</v>
      </c>
      <c r="L368" s="155">
        <f>IF(J368=1,SUM($J$6:J368),0)</f>
        <v>0</v>
      </c>
      <c r="M368" s="155">
        <f>IF(K368=1,SUM($K$6:K368),0)</f>
        <v>201227233.79893059</v>
      </c>
      <c r="N368" s="165">
        <f t="shared" si="30"/>
        <v>201227233.79893059</v>
      </c>
      <c r="O368" s="155">
        <f t="shared" si="31"/>
        <v>0</v>
      </c>
      <c r="P368" s="155">
        <f>IF(O368=1,SUM($O$6:O368),0)</f>
        <v>0</v>
      </c>
    </row>
    <row r="369" spans="1:17" ht="15" customHeight="1">
      <c r="A369" s="15"/>
      <c r="B369" s="174">
        <v>8</v>
      </c>
      <c r="C369" s="109" t="s">
        <v>153</v>
      </c>
      <c r="D369" s="279" t="s">
        <v>45</v>
      </c>
      <c r="E369" s="280" t="s">
        <v>8</v>
      </c>
      <c r="F369" s="281">
        <v>112500</v>
      </c>
      <c r="G369" s="281">
        <v>112500</v>
      </c>
      <c r="H369" s="171"/>
      <c r="I369" s="88">
        <f t="shared" si="27"/>
        <v>112500</v>
      </c>
      <c r="J369" s="163">
        <f t="shared" si="28"/>
        <v>0</v>
      </c>
      <c r="K369" s="155">
        <f t="shared" si="29"/>
        <v>1</v>
      </c>
      <c r="L369" s="155">
        <f>IF(J369=1,SUM($J$6:J369),0)</f>
        <v>0</v>
      </c>
      <c r="M369" s="155">
        <f>IF(K369=1,SUM($K$6:K369),0)</f>
        <v>201227234.79893059</v>
      </c>
      <c r="N369" s="165">
        <f t="shared" si="30"/>
        <v>201227234.79893059</v>
      </c>
      <c r="O369" s="155">
        <f t="shared" si="31"/>
        <v>0</v>
      </c>
      <c r="P369" s="155">
        <f>IF(O369=1,SUM($O$6:O369),0)</f>
        <v>0</v>
      </c>
    </row>
    <row r="370" spans="1:17" ht="15" customHeight="1">
      <c r="A370" s="15"/>
      <c r="B370" s="174">
        <v>9</v>
      </c>
      <c r="C370" s="109" t="s">
        <v>154</v>
      </c>
      <c r="D370" s="279" t="s">
        <v>45</v>
      </c>
      <c r="E370" s="280" t="s">
        <v>8</v>
      </c>
      <c r="F370" s="281">
        <v>35800</v>
      </c>
      <c r="G370" s="281">
        <v>35800</v>
      </c>
      <c r="H370" s="171"/>
      <c r="I370" s="88">
        <f t="shared" si="27"/>
        <v>35800</v>
      </c>
      <c r="J370" s="163">
        <f t="shared" si="28"/>
        <v>0</v>
      </c>
      <c r="K370" s="155">
        <f t="shared" si="29"/>
        <v>1</v>
      </c>
      <c r="L370" s="155">
        <f>IF(J370=1,SUM($J$6:J370),0)</f>
        <v>0</v>
      </c>
      <c r="M370" s="155">
        <f>IF(K370=1,SUM($K$6:K370),0)</f>
        <v>201227235.79893059</v>
      </c>
      <c r="N370" s="165">
        <f t="shared" si="30"/>
        <v>201227235.79893059</v>
      </c>
      <c r="O370" s="155">
        <f t="shared" si="31"/>
        <v>0</v>
      </c>
      <c r="P370" s="155">
        <f>IF(O370=1,SUM($O$6:O370),0)</f>
        <v>0</v>
      </c>
      <c r="Q370" s="166"/>
    </row>
    <row r="371" spans="1:17" ht="15" customHeight="1">
      <c r="A371" s="15"/>
      <c r="B371" s="174">
        <v>10</v>
      </c>
      <c r="C371" s="109" t="s">
        <v>155</v>
      </c>
      <c r="D371" s="279" t="s">
        <v>45</v>
      </c>
      <c r="E371" s="280" t="s">
        <v>8</v>
      </c>
      <c r="F371" s="281">
        <v>36000</v>
      </c>
      <c r="G371" s="281">
        <v>36000</v>
      </c>
      <c r="H371" s="171"/>
      <c r="I371" s="88">
        <f t="shared" si="27"/>
        <v>36000</v>
      </c>
      <c r="J371" s="163">
        <f t="shared" si="28"/>
        <v>0</v>
      </c>
      <c r="K371" s="155">
        <f t="shared" si="29"/>
        <v>1</v>
      </c>
      <c r="L371" s="155">
        <f>IF(J371=1,SUM($J$6:J371),0)</f>
        <v>0</v>
      </c>
      <c r="M371" s="155">
        <f>IF(K371=1,SUM($K$6:K371),0)</f>
        <v>201227236.79893059</v>
      </c>
      <c r="N371" s="165">
        <f t="shared" si="30"/>
        <v>201227236.79893059</v>
      </c>
      <c r="O371" s="155">
        <f t="shared" si="31"/>
        <v>0</v>
      </c>
      <c r="P371" s="155">
        <f>IF(O371=1,SUM($O$6:O371),0)</f>
        <v>0</v>
      </c>
      <c r="Q371" s="166"/>
    </row>
    <row r="372" spans="1:17" ht="15" customHeight="1">
      <c r="A372" s="15"/>
      <c r="B372" s="174">
        <v>11</v>
      </c>
      <c r="C372" s="109" t="s">
        <v>156</v>
      </c>
      <c r="D372" s="279" t="s">
        <v>45</v>
      </c>
      <c r="E372" s="280" t="s">
        <v>8</v>
      </c>
      <c r="F372" s="281">
        <v>36000</v>
      </c>
      <c r="G372" s="281">
        <v>36000</v>
      </c>
      <c r="H372" s="171"/>
      <c r="I372" s="88">
        <f t="shared" si="27"/>
        <v>36000</v>
      </c>
      <c r="J372" s="163">
        <f t="shared" si="28"/>
        <v>0</v>
      </c>
      <c r="K372" s="155">
        <f t="shared" si="29"/>
        <v>1</v>
      </c>
      <c r="L372" s="155">
        <f>IF(J372=1,SUM($J$6:J372),0)</f>
        <v>0</v>
      </c>
      <c r="M372" s="155">
        <f>IF(K372=1,SUM($K$6:K372),0)</f>
        <v>201227237.79893059</v>
      </c>
      <c r="N372" s="165">
        <f t="shared" si="30"/>
        <v>201227237.79893059</v>
      </c>
      <c r="O372" s="155">
        <f t="shared" si="31"/>
        <v>0</v>
      </c>
      <c r="P372" s="155">
        <f>IF(O372=1,SUM($O$6:O372),0)</f>
        <v>0</v>
      </c>
    </row>
    <row r="373" spans="1:17" ht="15" customHeight="1">
      <c r="A373" s="15"/>
      <c r="B373" s="174">
        <v>12</v>
      </c>
      <c r="C373" s="109" t="s">
        <v>157</v>
      </c>
      <c r="D373" s="279" t="s">
        <v>45</v>
      </c>
      <c r="E373" s="280" t="s">
        <v>8</v>
      </c>
      <c r="F373" s="281">
        <v>40000</v>
      </c>
      <c r="G373" s="281">
        <v>40000</v>
      </c>
      <c r="H373" s="171"/>
      <c r="I373" s="88">
        <f t="shared" si="27"/>
        <v>40000</v>
      </c>
      <c r="J373" s="163">
        <f t="shared" si="28"/>
        <v>0</v>
      </c>
      <c r="K373" s="155">
        <f t="shared" si="29"/>
        <v>1</v>
      </c>
      <c r="L373" s="155">
        <f>IF(J373=1,SUM($J$6:J373),0)</f>
        <v>0</v>
      </c>
      <c r="M373" s="155">
        <f>IF(K373=1,SUM($K$6:K373),0)</f>
        <v>201227238.79893059</v>
      </c>
      <c r="N373" s="165">
        <f t="shared" si="30"/>
        <v>201227238.79893059</v>
      </c>
      <c r="O373" s="155">
        <f t="shared" si="31"/>
        <v>0</v>
      </c>
      <c r="P373" s="155">
        <f>IF(O373=1,SUM($O$6:O373),0)</f>
        <v>0</v>
      </c>
    </row>
    <row r="374" spans="1:17" ht="15" customHeight="1">
      <c r="A374" s="15"/>
      <c r="B374" s="174">
        <v>13</v>
      </c>
      <c r="C374" s="109" t="s">
        <v>158</v>
      </c>
      <c r="D374" s="279" t="s">
        <v>45</v>
      </c>
      <c r="E374" s="280" t="s">
        <v>8</v>
      </c>
      <c r="F374" s="281">
        <v>55000</v>
      </c>
      <c r="G374" s="281">
        <v>55000</v>
      </c>
      <c r="H374" s="171"/>
      <c r="I374" s="88">
        <f t="shared" si="27"/>
        <v>55000</v>
      </c>
      <c r="J374" s="163">
        <f t="shared" si="28"/>
        <v>0</v>
      </c>
      <c r="K374" s="155">
        <f t="shared" si="29"/>
        <v>1</v>
      </c>
      <c r="L374" s="155">
        <f>IF(J374=1,SUM($J$6:J374),0)</f>
        <v>0</v>
      </c>
      <c r="M374" s="155">
        <f>IF(K374=1,SUM($K$6:K374),0)</f>
        <v>201227239.79893059</v>
      </c>
      <c r="N374" s="165">
        <f t="shared" si="30"/>
        <v>201227239.79893059</v>
      </c>
      <c r="O374" s="155">
        <f t="shared" si="31"/>
        <v>0</v>
      </c>
      <c r="P374" s="155">
        <f>IF(O374=1,SUM($O$6:O374),0)</f>
        <v>0</v>
      </c>
    </row>
    <row r="375" spans="1:17" ht="15" customHeight="1">
      <c r="A375" s="15"/>
      <c r="B375" s="174">
        <v>14</v>
      </c>
      <c r="C375" s="109" t="s">
        <v>159</v>
      </c>
      <c r="D375" s="279" t="s">
        <v>45</v>
      </c>
      <c r="E375" s="280" t="s">
        <v>8</v>
      </c>
      <c r="F375" s="281">
        <v>45500</v>
      </c>
      <c r="G375" s="281">
        <v>45500</v>
      </c>
      <c r="H375" s="171"/>
      <c r="I375" s="88">
        <f t="shared" si="27"/>
        <v>45500</v>
      </c>
      <c r="J375" s="163">
        <f t="shared" si="28"/>
        <v>0</v>
      </c>
      <c r="K375" s="155">
        <f t="shared" si="29"/>
        <v>1</v>
      </c>
      <c r="L375" s="155">
        <f>IF(J375=1,SUM($J$6:J375),0)</f>
        <v>0</v>
      </c>
      <c r="M375" s="155">
        <f>IF(K375=1,SUM($K$6:K375),0)</f>
        <v>201227240.79893059</v>
      </c>
      <c r="N375" s="165">
        <f t="shared" si="30"/>
        <v>201227240.79893059</v>
      </c>
      <c r="O375" s="155">
        <f t="shared" si="31"/>
        <v>0</v>
      </c>
      <c r="P375" s="155">
        <f>IF(O375=1,SUM($O$6:O375),0)</f>
        <v>0</v>
      </c>
    </row>
    <row r="376" spans="1:17" ht="15" customHeight="1">
      <c r="A376" s="15"/>
      <c r="B376" s="174">
        <v>15</v>
      </c>
      <c r="C376" s="109" t="s">
        <v>160</v>
      </c>
      <c r="D376" s="279" t="s">
        <v>45</v>
      </c>
      <c r="E376" s="280" t="s">
        <v>8</v>
      </c>
      <c r="F376" s="281">
        <v>45500</v>
      </c>
      <c r="G376" s="281">
        <v>45500</v>
      </c>
      <c r="H376" s="171"/>
      <c r="I376" s="88">
        <f t="shared" si="27"/>
        <v>45500</v>
      </c>
      <c r="J376" s="163">
        <f t="shared" si="28"/>
        <v>0</v>
      </c>
      <c r="K376" s="155">
        <f t="shared" si="29"/>
        <v>1</v>
      </c>
      <c r="L376" s="155">
        <f>IF(J376=1,SUM($J$6:J376),0)</f>
        <v>0</v>
      </c>
      <c r="M376" s="155">
        <f>IF(K376=1,SUM($K$6:K376),0)</f>
        <v>201227241.79893059</v>
      </c>
      <c r="N376" s="165">
        <f t="shared" si="30"/>
        <v>201227241.79893059</v>
      </c>
      <c r="O376" s="155">
        <f t="shared" si="31"/>
        <v>0</v>
      </c>
      <c r="P376" s="155">
        <f>IF(O376=1,SUM($O$6:O376),0)</f>
        <v>0</v>
      </c>
    </row>
    <row r="377" spans="1:17" ht="15" customHeight="1">
      <c r="A377" s="15"/>
      <c r="B377" s="174">
        <v>16</v>
      </c>
      <c r="C377" s="109" t="s">
        <v>161</v>
      </c>
      <c r="D377" s="279" t="s">
        <v>45</v>
      </c>
      <c r="E377" s="280" t="s">
        <v>8</v>
      </c>
      <c r="F377" s="281">
        <v>45500</v>
      </c>
      <c r="G377" s="281">
        <v>45500</v>
      </c>
      <c r="H377" s="171"/>
      <c r="I377" s="88">
        <f t="shared" si="27"/>
        <v>45500</v>
      </c>
      <c r="J377" s="163">
        <f t="shared" si="28"/>
        <v>0</v>
      </c>
      <c r="K377" s="155">
        <f t="shared" si="29"/>
        <v>1</v>
      </c>
      <c r="L377" s="155">
        <f>IF(J377=1,SUM($J$6:J377),0)</f>
        <v>0</v>
      </c>
      <c r="M377" s="155">
        <f>IF(K377=1,SUM($K$6:K377),0)</f>
        <v>201227242.79893059</v>
      </c>
      <c r="N377" s="165">
        <f t="shared" si="30"/>
        <v>201227242.79893059</v>
      </c>
      <c r="O377" s="155">
        <f t="shared" si="31"/>
        <v>0</v>
      </c>
      <c r="P377" s="155">
        <f>IF(O377=1,SUM($O$6:O377),0)</f>
        <v>0</v>
      </c>
    </row>
    <row r="378" spans="1:17" ht="15" customHeight="1">
      <c r="A378" s="15"/>
      <c r="B378" s="174">
        <v>17</v>
      </c>
      <c r="C378" s="109" t="s">
        <v>162</v>
      </c>
      <c r="D378" s="279" t="s">
        <v>45</v>
      </c>
      <c r="E378" s="280" t="s">
        <v>8</v>
      </c>
      <c r="F378" s="281">
        <v>45500</v>
      </c>
      <c r="G378" s="281">
        <v>45500</v>
      </c>
      <c r="H378" s="171"/>
      <c r="I378" s="88">
        <f t="shared" si="27"/>
        <v>45500</v>
      </c>
      <c r="J378" s="163">
        <f t="shared" si="28"/>
        <v>0</v>
      </c>
      <c r="K378" s="155">
        <f t="shared" si="29"/>
        <v>1</v>
      </c>
      <c r="L378" s="155">
        <f>IF(J378=1,SUM($J$6:J378),0)</f>
        <v>0</v>
      </c>
      <c r="M378" s="155">
        <f>IF(K378=1,SUM($K$6:K378),0)</f>
        <v>201227243.79893059</v>
      </c>
      <c r="N378" s="165">
        <f t="shared" si="30"/>
        <v>201227243.79893059</v>
      </c>
      <c r="O378" s="155">
        <f t="shared" si="31"/>
        <v>0</v>
      </c>
      <c r="P378" s="155">
        <f>IF(O378=1,SUM($O$6:O378),0)</f>
        <v>0</v>
      </c>
    </row>
    <row r="379" spans="1:17" ht="15" customHeight="1">
      <c r="A379" s="15"/>
      <c r="B379" s="174">
        <v>18</v>
      </c>
      <c r="C379" s="109" t="s">
        <v>163</v>
      </c>
      <c r="D379" s="279" t="s">
        <v>45</v>
      </c>
      <c r="E379" s="280" t="s">
        <v>8</v>
      </c>
      <c r="F379" s="281">
        <v>7938</v>
      </c>
      <c r="G379" s="281">
        <v>7938</v>
      </c>
      <c r="H379" s="171"/>
      <c r="I379" s="88">
        <f t="shared" si="27"/>
        <v>7938</v>
      </c>
      <c r="J379" s="163">
        <f t="shared" si="28"/>
        <v>0</v>
      </c>
      <c r="K379" s="155">
        <f t="shared" si="29"/>
        <v>1</v>
      </c>
      <c r="L379" s="155">
        <f>IF(J379=1,SUM($J$6:J379),0)</f>
        <v>0</v>
      </c>
      <c r="M379" s="155">
        <f>IF(K379=1,SUM($K$6:K379),0)</f>
        <v>201227244.79893059</v>
      </c>
      <c r="N379" s="165">
        <f t="shared" si="30"/>
        <v>201227244.79893059</v>
      </c>
      <c r="O379" s="155">
        <f t="shared" si="31"/>
        <v>0</v>
      </c>
      <c r="P379" s="155">
        <f>IF(O379=1,SUM($O$6:O379),0)</f>
        <v>0</v>
      </c>
    </row>
    <row r="380" spans="1:17" ht="15" customHeight="1">
      <c r="A380" s="15"/>
      <c r="B380" s="174">
        <v>19</v>
      </c>
      <c r="C380" s="109" t="s">
        <v>164</v>
      </c>
      <c r="D380" s="279" t="s">
        <v>45</v>
      </c>
      <c r="E380" s="280" t="s">
        <v>8</v>
      </c>
      <c r="F380" s="281">
        <v>30000</v>
      </c>
      <c r="G380" s="281">
        <v>30000</v>
      </c>
      <c r="H380" s="171"/>
      <c r="I380" s="88">
        <f t="shared" si="27"/>
        <v>30000</v>
      </c>
      <c r="J380" s="163">
        <f t="shared" si="28"/>
        <v>0</v>
      </c>
      <c r="K380" s="155">
        <f t="shared" si="29"/>
        <v>1</v>
      </c>
      <c r="L380" s="155">
        <f>IF(J380=1,SUM($J$6:J380),0)</f>
        <v>0</v>
      </c>
      <c r="M380" s="155">
        <f>IF(K380=1,SUM($K$6:K380),0)</f>
        <v>201227245.79893059</v>
      </c>
      <c r="N380" s="165">
        <f t="shared" si="30"/>
        <v>201227245.79893059</v>
      </c>
      <c r="O380" s="155">
        <f t="shared" si="31"/>
        <v>0</v>
      </c>
      <c r="P380" s="155">
        <f>IF(O380=1,SUM($O$6:O380),0)</f>
        <v>0</v>
      </c>
    </row>
    <row r="381" spans="1:17" ht="15" customHeight="1">
      <c r="A381" s="15"/>
      <c r="B381" s="174">
        <v>20</v>
      </c>
      <c r="C381" s="109" t="s">
        <v>28</v>
      </c>
      <c r="D381" s="279" t="s">
        <v>45</v>
      </c>
      <c r="E381" s="280" t="s">
        <v>8</v>
      </c>
      <c r="F381" s="281">
        <v>26500</v>
      </c>
      <c r="G381" s="281">
        <v>26500</v>
      </c>
      <c r="H381" s="171"/>
      <c r="I381" s="88">
        <f t="shared" si="27"/>
        <v>26500</v>
      </c>
      <c r="J381" s="163">
        <f t="shared" si="28"/>
        <v>0</v>
      </c>
      <c r="K381" s="155">
        <f t="shared" si="29"/>
        <v>1</v>
      </c>
      <c r="L381" s="155">
        <f>IF(J381=1,SUM($J$6:J381),0)</f>
        <v>0</v>
      </c>
      <c r="M381" s="155">
        <f>IF(K381=1,SUM($K$6:K381),0)</f>
        <v>201227246.79893059</v>
      </c>
      <c r="N381" s="165">
        <f t="shared" si="30"/>
        <v>201227246.79893059</v>
      </c>
      <c r="O381" s="155">
        <f t="shared" si="31"/>
        <v>0</v>
      </c>
      <c r="P381" s="155">
        <f>IF(O381=1,SUM($O$6:O381),0)</f>
        <v>0</v>
      </c>
    </row>
    <row r="382" spans="1:17" ht="15" customHeight="1">
      <c r="A382" s="15"/>
      <c r="B382" s="174">
        <v>21</v>
      </c>
      <c r="C382" s="109" t="s">
        <v>165</v>
      </c>
      <c r="D382" s="279" t="s">
        <v>45</v>
      </c>
      <c r="E382" s="280" t="s">
        <v>8</v>
      </c>
      <c r="F382" s="281">
        <v>26500</v>
      </c>
      <c r="G382" s="281">
        <v>26500</v>
      </c>
      <c r="H382" s="171"/>
      <c r="I382" s="88">
        <f>IF($I$5=$G$4,G382,(IF($I$5=$F$4,F382,0)))</f>
        <v>26500</v>
      </c>
      <c r="J382" s="163">
        <f t="shared" si="28"/>
        <v>0</v>
      </c>
      <c r="K382" s="155">
        <f t="shared" si="29"/>
        <v>1</v>
      </c>
      <c r="L382" s="155">
        <f>IF(J382=1,SUM($J$6:J382),0)</f>
        <v>0</v>
      </c>
      <c r="M382" s="155">
        <f>IF(K382=1,SUM($K$6:K382),0)</f>
        <v>201227247.79893059</v>
      </c>
      <c r="N382" s="165">
        <f t="shared" si="30"/>
        <v>201227247.79893059</v>
      </c>
      <c r="O382" s="155">
        <f t="shared" si="31"/>
        <v>0</v>
      </c>
      <c r="P382" s="155">
        <f>IF(O382=1,SUM($O$6:O382),0)</f>
        <v>0</v>
      </c>
    </row>
    <row r="383" spans="1:17" ht="15" customHeight="1">
      <c r="A383" s="15"/>
      <c r="B383" s="174">
        <v>22</v>
      </c>
      <c r="C383" s="109" t="s">
        <v>166</v>
      </c>
      <c r="D383" s="279" t="s">
        <v>45</v>
      </c>
      <c r="E383" s="280" t="s">
        <v>8</v>
      </c>
      <c r="F383" s="281">
        <v>26500</v>
      </c>
      <c r="G383" s="281">
        <v>26500</v>
      </c>
      <c r="H383" s="171"/>
      <c r="I383" s="88">
        <f t="shared" si="27"/>
        <v>26500</v>
      </c>
      <c r="J383" s="163">
        <f t="shared" si="28"/>
        <v>0</v>
      </c>
      <c r="K383" s="155">
        <f t="shared" si="29"/>
        <v>1</v>
      </c>
      <c r="L383" s="155">
        <f>IF(J383=1,SUM($J$6:J383),0)</f>
        <v>0</v>
      </c>
      <c r="M383" s="155">
        <f>IF(K383=1,SUM($K$6:K383),0)</f>
        <v>201227248.79893059</v>
      </c>
      <c r="N383" s="165">
        <f t="shared" si="30"/>
        <v>201227248.79893059</v>
      </c>
      <c r="O383" s="155">
        <f t="shared" si="31"/>
        <v>0</v>
      </c>
      <c r="P383" s="155">
        <f>IF(O383=1,SUM($O$6:O383),0)</f>
        <v>0</v>
      </c>
    </row>
    <row r="384" spans="1:17" ht="15" customHeight="1">
      <c r="A384" s="15"/>
      <c r="B384" s="174">
        <v>23</v>
      </c>
      <c r="C384" s="109" t="s">
        <v>167</v>
      </c>
      <c r="D384" s="279" t="s">
        <v>45</v>
      </c>
      <c r="E384" s="280" t="s">
        <v>8</v>
      </c>
      <c r="F384" s="281">
        <v>26500</v>
      </c>
      <c r="G384" s="281">
        <v>26500</v>
      </c>
      <c r="H384" s="171"/>
      <c r="I384" s="88">
        <f t="shared" si="27"/>
        <v>26500</v>
      </c>
      <c r="J384" s="163">
        <f t="shared" si="28"/>
        <v>0</v>
      </c>
      <c r="K384" s="155">
        <f t="shared" si="29"/>
        <v>1</v>
      </c>
      <c r="L384" s="155">
        <f>IF(J384=1,SUM($J$6:J384),0)</f>
        <v>0</v>
      </c>
      <c r="M384" s="155">
        <f>IF(K384=1,SUM($K$6:K384),0)</f>
        <v>201227249.79893059</v>
      </c>
      <c r="N384" s="165">
        <f t="shared" si="30"/>
        <v>201227249.79893059</v>
      </c>
      <c r="O384" s="155">
        <f t="shared" si="31"/>
        <v>0</v>
      </c>
      <c r="P384" s="155">
        <f>IF(O384=1,SUM($O$6:O384),0)</f>
        <v>0</v>
      </c>
    </row>
    <row r="385" spans="1:16" ht="15" customHeight="1">
      <c r="A385" s="15"/>
      <c r="B385" s="174">
        <v>24</v>
      </c>
      <c r="C385" s="109" t="s">
        <v>168</v>
      </c>
      <c r="D385" s="279" t="s">
        <v>45</v>
      </c>
      <c r="E385" s="280" t="s">
        <v>8</v>
      </c>
      <c r="F385" s="281">
        <v>33600</v>
      </c>
      <c r="G385" s="281">
        <v>33600</v>
      </c>
      <c r="H385" s="171"/>
      <c r="I385" s="88">
        <f t="shared" si="27"/>
        <v>33600</v>
      </c>
      <c r="J385" s="163">
        <f t="shared" si="28"/>
        <v>0</v>
      </c>
      <c r="K385" s="155">
        <f t="shared" si="29"/>
        <v>1</v>
      </c>
      <c r="L385" s="155">
        <f>IF(J385=1,SUM($J$6:J385),0)</f>
        <v>0</v>
      </c>
      <c r="M385" s="155">
        <f>IF(K385=1,SUM($K$6:K385),0)</f>
        <v>201227250.79893059</v>
      </c>
      <c r="N385" s="165">
        <f t="shared" si="30"/>
        <v>201227250.79893059</v>
      </c>
      <c r="O385" s="155">
        <f t="shared" si="31"/>
        <v>0</v>
      </c>
      <c r="P385" s="155">
        <f>IF(O385=1,SUM($O$6:O385),0)</f>
        <v>0</v>
      </c>
    </row>
    <row r="386" spans="1:16" ht="15" customHeight="1">
      <c r="A386" s="15"/>
      <c r="B386" s="174">
        <v>25</v>
      </c>
      <c r="C386" s="109" t="s">
        <v>169</v>
      </c>
      <c r="D386" s="279" t="s">
        <v>45</v>
      </c>
      <c r="E386" s="280" t="s">
        <v>8</v>
      </c>
      <c r="F386" s="281">
        <v>33600</v>
      </c>
      <c r="G386" s="281">
        <v>33600</v>
      </c>
      <c r="H386" s="171"/>
      <c r="I386" s="88">
        <f t="shared" si="27"/>
        <v>33600</v>
      </c>
      <c r="J386" s="163">
        <f t="shared" si="28"/>
        <v>0</v>
      </c>
      <c r="K386" s="155">
        <f t="shared" si="29"/>
        <v>1</v>
      </c>
      <c r="L386" s="155">
        <f>IF(J386=1,SUM($J$6:J386),0)</f>
        <v>0</v>
      </c>
      <c r="M386" s="155">
        <f>IF(K386=1,SUM($K$6:K386),0)</f>
        <v>201227251.79893059</v>
      </c>
      <c r="N386" s="165">
        <f t="shared" si="30"/>
        <v>201227251.79893059</v>
      </c>
      <c r="O386" s="155">
        <f t="shared" si="31"/>
        <v>0</v>
      </c>
      <c r="P386" s="155">
        <f>IF(O386=1,SUM($O$6:O386),0)</f>
        <v>0</v>
      </c>
    </row>
    <row r="387" spans="1:16" ht="15" customHeight="1">
      <c r="A387" s="15"/>
      <c r="B387" s="174">
        <v>26</v>
      </c>
      <c r="C387" s="109" t="s">
        <v>170</v>
      </c>
      <c r="D387" s="279" t="s">
        <v>45</v>
      </c>
      <c r="E387" s="280" t="s">
        <v>8</v>
      </c>
      <c r="F387" s="281">
        <v>33600</v>
      </c>
      <c r="G387" s="281">
        <v>33600</v>
      </c>
      <c r="H387" s="171"/>
      <c r="I387" s="88">
        <f t="shared" ref="I387:I450" si="32">IF($I$5=$G$4,G387,(IF($I$5=$F$4,F387,0)))</f>
        <v>33600</v>
      </c>
      <c r="J387" s="163">
        <f t="shared" si="28"/>
        <v>0</v>
      </c>
      <c r="K387" s="155">
        <f t="shared" si="29"/>
        <v>1</v>
      </c>
      <c r="L387" s="155">
        <f>IF(J387=1,SUM($J$6:J387),0)</f>
        <v>0</v>
      </c>
      <c r="M387" s="155">
        <f>IF(K387=1,SUM($K$6:K387),0)</f>
        <v>201227252.79893059</v>
      </c>
      <c r="N387" s="165">
        <f t="shared" si="30"/>
        <v>201227252.79893059</v>
      </c>
      <c r="O387" s="155">
        <f t="shared" si="31"/>
        <v>0</v>
      </c>
      <c r="P387" s="155">
        <f>IF(O387=1,SUM($O$6:O387),0)</f>
        <v>0</v>
      </c>
    </row>
    <row r="388" spans="1:16" ht="15" customHeight="1">
      <c r="A388" s="15"/>
      <c r="B388" s="174">
        <v>27</v>
      </c>
      <c r="C388" s="109" t="s">
        <v>171</v>
      </c>
      <c r="D388" s="279" t="s">
        <v>45</v>
      </c>
      <c r="E388" s="280" t="s">
        <v>8</v>
      </c>
      <c r="F388" s="281">
        <v>33600</v>
      </c>
      <c r="G388" s="281">
        <v>33600</v>
      </c>
      <c r="H388" s="171"/>
      <c r="I388" s="88">
        <f t="shared" si="32"/>
        <v>33600</v>
      </c>
      <c r="J388" s="163">
        <f t="shared" si="28"/>
        <v>0</v>
      </c>
      <c r="K388" s="155">
        <f t="shared" si="29"/>
        <v>1</v>
      </c>
      <c r="L388" s="155">
        <f>IF(J388=1,SUM($J$6:J388),0)</f>
        <v>0</v>
      </c>
      <c r="M388" s="155">
        <f>IF(K388=1,SUM($K$6:K388),0)</f>
        <v>201227253.79893059</v>
      </c>
      <c r="N388" s="165">
        <f t="shared" si="30"/>
        <v>201227253.79893059</v>
      </c>
      <c r="O388" s="155">
        <f t="shared" si="31"/>
        <v>0</v>
      </c>
      <c r="P388" s="155">
        <f>IF(O388=1,SUM($O$6:O388),0)</f>
        <v>0</v>
      </c>
    </row>
    <row r="389" spans="1:16" ht="15" customHeight="1">
      <c r="A389" s="15"/>
      <c r="B389" s="174">
        <v>28</v>
      </c>
      <c r="C389" s="109" t="s">
        <v>172</v>
      </c>
      <c r="D389" s="279" t="s">
        <v>45</v>
      </c>
      <c r="E389" s="280" t="s">
        <v>8</v>
      </c>
      <c r="F389" s="281">
        <v>32600</v>
      </c>
      <c r="G389" s="281">
        <v>32600</v>
      </c>
      <c r="H389" s="171"/>
      <c r="I389" s="88">
        <f t="shared" si="32"/>
        <v>32600</v>
      </c>
      <c r="J389" s="163">
        <f t="shared" si="28"/>
        <v>0</v>
      </c>
      <c r="K389" s="155">
        <f t="shared" si="29"/>
        <v>1</v>
      </c>
      <c r="L389" s="155">
        <f>IF(J389=1,SUM($J$6:J389),0)</f>
        <v>0</v>
      </c>
      <c r="M389" s="155">
        <f>IF(K389=1,SUM($K$6:K389),0)</f>
        <v>201227254.79893059</v>
      </c>
      <c r="N389" s="165">
        <f t="shared" si="30"/>
        <v>201227254.79893059</v>
      </c>
      <c r="O389" s="155">
        <f t="shared" si="31"/>
        <v>0</v>
      </c>
      <c r="P389" s="155">
        <f>IF(O389=1,SUM($O$6:O389),0)</f>
        <v>0</v>
      </c>
    </row>
    <row r="390" spans="1:16" ht="15" customHeight="1">
      <c r="A390" s="15"/>
      <c r="B390" s="174">
        <v>29</v>
      </c>
      <c r="C390" s="109" t="s">
        <v>173</v>
      </c>
      <c r="D390" s="279" t="s">
        <v>45</v>
      </c>
      <c r="E390" s="280" t="s">
        <v>8</v>
      </c>
      <c r="F390" s="281">
        <v>45000</v>
      </c>
      <c r="G390" s="281">
        <v>45000</v>
      </c>
      <c r="H390" s="171"/>
      <c r="I390" s="88">
        <f t="shared" si="32"/>
        <v>45000</v>
      </c>
      <c r="J390" s="163">
        <f t="shared" si="28"/>
        <v>0</v>
      </c>
      <c r="K390" s="155">
        <f t="shared" si="29"/>
        <v>1</v>
      </c>
      <c r="L390" s="155">
        <f>IF(J390=1,SUM($J$6:J390),0)</f>
        <v>0</v>
      </c>
      <c r="M390" s="155">
        <f>IF(K390=1,SUM($K$6:K390),0)</f>
        <v>201227255.79893059</v>
      </c>
      <c r="N390" s="165">
        <f t="shared" si="30"/>
        <v>201227255.79893059</v>
      </c>
      <c r="O390" s="155">
        <f t="shared" si="31"/>
        <v>0</v>
      </c>
      <c r="P390" s="155">
        <f>IF(O390=1,SUM($O$6:O390),0)</f>
        <v>0</v>
      </c>
    </row>
    <row r="391" spans="1:16" ht="15" customHeight="1">
      <c r="A391" s="15"/>
      <c r="B391" s="174">
        <v>30</v>
      </c>
      <c r="C391" s="109" t="s">
        <v>590</v>
      </c>
      <c r="D391" s="279" t="s">
        <v>45</v>
      </c>
      <c r="E391" s="280" t="s">
        <v>8</v>
      </c>
      <c r="F391" s="281">
        <v>92500</v>
      </c>
      <c r="G391" s="281">
        <v>92500</v>
      </c>
      <c r="H391" s="171"/>
      <c r="I391" s="88">
        <f t="shared" si="32"/>
        <v>92500</v>
      </c>
      <c r="J391" s="163">
        <f t="shared" si="28"/>
        <v>0</v>
      </c>
      <c r="K391" s="155">
        <f t="shared" si="29"/>
        <v>1</v>
      </c>
      <c r="L391" s="155">
        <f>IF(J391=1,SUM($J$6:J391),0)</f>
        <v>0</v>
      </c>
      <c r="M391" s="155">
        <f>IF(K391=1,SUM($K$6:K391),0)</f>
        <v>201227256.79893059</v>
      </c>
      <c r="N391" s="165">
        <f t="shared" si="30"/>
        <v>201227256.79893059</v>
      </c>
      <c r="O391" s="155">
        <f t="shared" si="31"/>
        <v>0</v>
      </c>
      <c r="P391" s="155">
        <f>IF(O391=1,SUM($O$6:O391),0)</f>
        <v>0</v>
      </c>
    </row>
    <row r="392" spans="1:16" ht="15" customHeight="1">
      <c r="A392" s="15"/>
      <c r="B392" s="174">
        <v>31</v>
      </c>
      <c r="C392" s="109" t="s">
        <v>174</v>
      </c>
      <c r="D392" s="279" t="s">
        <v>45</v>
      </c>
      <c r="E392" s="280" t="s">
        <v>8</v>
      </c>
      <c r="F392" s="281">
        <v>67700</v>
      </c>
      <c r="G392" s="281">
        <v>67700</v>
      </c>
      <c r="H392" s="171"/>
      <c r="I392" s="88">
        <f t="shared" si="32"/>
        <v>67700</v>
      </c>
      <c r="J392" s="163">
        <f t="shared" si="28"/>
        <v>0</v>
      </c>
      <c r="K392" s="155">
        <f t="shared" si="29"/>
        <v>1</v>
      </c>
      <c r="L392" s="155">
        <f>IF(J392=1,SUM($J$6:J392),0)</f>
        <v>0</v>
      </c>
      <c r="M392" s="155">
        <f>IF(K392=1,SUM($K$6:K392),0)</f>
        <v>201227257.79893059</v>
      </c>
      <c r="N392" s="165">
        <f t="shared" si="30"/>
        <v>201227257.79893059</v>
      </c>
      <c r="O392" s="155">
        <f t="shared" si="31"/>
        <v>0</v>
      </c>
      <c r="P392" s="155">
        <f>IF(O392=1,SUM($O$6:O392),0)</f>
        <v>0</v>
      </c>
    </row>
    <row r="393" spans="1:16" ht="15" customHeight="1">
      <c r="A393" s="15"/>
      <c r="B393" s="174">
        <v>32</v>
      </c>
      <c r="C393" s="109" t="s">
        <v>175</v>
      </c>
      <c r="D393" s="279" t="s">
        <v>45</v>
      </c>
      <c r="E393" s="280" t="s">
        <v>8</v>
      </c>
      <c r="F393" s="281">
        <v>13100</v>
      </c>
      <c r="G393" s="281">
        <v>13100</v>
      </c>
      <c r="H393" s="171"/>
      <c r="I393" s="88">
        <f t="shared" si="32"/>
        <v>13100</v>
      </c>
      <c r="J393" s="163">
        <f t="shared" ref="J393:J456" si="33">IF(D393="MDU-KD",1,0)</f>
        <v>0</v>
      </c>
      <c r="K393" s="155">
        <f t="shared" ref="K393:K456" si="34">IF(D393="HDW",1,0)</f>
        <v>1</v>
      </c>
      <c r="L393" s="155">
        <f>IF(J393=1,SUM($J$6:J393),0)</f>
        <v>0</v>
      </c>
      <c r="M393" s="155">
        <f>IF(K393=1,SUM($K$6:K393),0)</f>
        <v>201227258.79893059</v>
      </c>
      <c r="N393" s="165">
        <f t="shared" ref="N393:N456" si="35">IF(L393=0,M393,L393)</f>
        <v>201227258.79893059</v>
      </c>
      <c r="O393" s="155">
        <f t="shared" ref="O393:O456" si="36">IF(E393=0,0,IF(LEFT(C393,11)="Tiang Beton",1,0))</f>
        <v>0</v>
      </c>
      <c r="P393" s="155">
        <f>IF(O393=1,SUM($O$6:O393),0)</f>
        <v>0</v>
      </c>
    </row>
    <row r="394" spans="1:16" ht="15" customHeight="1">
      <c r="A394" s="15"/>
      <c r="B394" s="174">
        <v>33</v>
      </c>
      <c r="C394" s="109" t="s">
        <v>176</v>
      </c>
      <c r="D394" s="279" t="s">
        <v>45</v>
      </c>
      <c r="E394" s="280" t="s">
        <v>8</v>
      </c>
      <c r="F394" s="281">
        <v>404600</v>
      </c>
      <c r="G394" s="281">
        <v>404600</v>
      </c>
      <c r="H394" s="171"/>
      <c r="I394" s="88">
        <f t="shared" si="32"/>
        <v>404600</v>
      </c>
      <c r="J394" s="163">
        <f t="shared" si="33"/>
        <v>0</v>
      </c>
      <c r="K394" s="155">
        <f t="shared" si="34"/>
        <v>1</v>
      </c>
      <c r="L394" s="155">
        <f>IF(J394=1,SUM($J$6:J394),0)</f>
        <v>0</v>
      </c>
      <c r="M394" s="155">
        <f>IF(K394=1,SUM($K$6:K394),0)</f>
        <v>201227259.79893059</v>
      </c>
      <c r="N394" s="165">
        <f t="shared" si="35"/>
        <v>201227259.79893059</v>
      </c>
      <c r="O394" s="155">
        <f t="shared" si="36"/>
        <v>0</v>
      </c>
      <c r="P394" s="155">
        <f>IF(O394=1,SUM($O$6:O394),0)</f>
        <v>0</v>
      </c>
    </row>
    <row r="395" spans="1:16" ht="15" customHeight="1">
      <c r="A395" s="15"/>
      <c r="B395" s="174">
        <v>34</v>
      </c>
      <c r="C395" s="109" t="s">
        <v>591</v>
      </c>
      <c r="D395" s="279" t="s">
        <v>45</v>
      </c>
      <c r="E395" s="280" t="s">
        <v>8</v>
      </c>
      <c r="F395" s="281">
        <v>445573.55999999994</v>
      </c>
      <c r="G395" s="281">
        <v>445573.55999999994</v>
      </c>
      <c r="H395" s="171"/>
      <c r="I395" s="88">
        <f t="shared" si="32"/>
        <v>445573.55999999994</v>
      </c>
      <c r="J395" s="163">
        <f t="shared" si="33"/>
        <v>0</v>
      </c>
      <c r="K395" s="155">
        <f t="shared" si="34"/>
        <v>1</v>
      </c>
      <c r="L395" s="155">
        <f>IF(J395=1,SUM($J$6:J395),0)</f>
        <v>0</v>
      </c>
      <c r="M395" s="155">
        <f>IF(K395=1,SUM($K$6:K395),0)</f>
        <v>201227260.79893059</v>
      </c>
      <c r="N395" s="165">
        <f t="shared" si="35"/>
        <v>201227260.79893059</v>
      </c>
      <c r="O395" s="155">
        <f t="shared" si="36"/>
        <v>0</v>
      </c>
      <c r="P395" s="155">
        <f>IF(O395=1,SUM($O$6:O395),0)</f>
        <v>0</v>
      </c>
    </row>
    <row r="396" spans="1:16" ht="15" customHeight="1">
      <c r="A396" s="15"/>
      <c r="B396" s="174">
        <v>35</v>
      </c>
      <c r="C396" s="109" t="s">
        <v>177</v>
      </c>
      <c r="D396" s="279" t="s">
        <v>45</v>
      </c>
      <c r="E396" s="280" t="s">
        <v>8</v>
      </c>
      <c r="F396" s="281">
        <v>89200</v>
      </c>
      <c r="G396" s="281">
        <v>89200</v>
      </c>
      <c r="H396" s="171"/>
      <c r="I396" s="88">
        <f t="shared" si="32"/>
        <v>89200</v>
      </c>
      <c r="J396" s="163">
        <f t="shared" si="33"/>
        <v>0</v>
      </c>
      <c r="K396" s="155">
        <f t="shared" si="34"/>
        <v>1</v>
      </c>
      <c r="L396" s="155">
        <f>IF(J396=1,SUM($J$6:J396),0)</f>
        <v>0</v>
      </c>
      <c r="M396" s="155">
        <f>IF(K396=1,SUM($K$6:K396),0)</f>
        <v>201227261.79893059</v>
      </c>
      <c r="N396" s="165">
        <f t="shared" si="35"/>
        <v>201227261.79893059</v>
      </c>
      <c r="O396" s="155">
        <f t="shared" si="36"/>
        <v>0</v>
      </c>
      <c r="P396" s="155">
        <f>IF(O396=1,SUM($O$6:O396),0)</f>
        <v>0</v>
      </c>
    </row>
    <row r="397" spans="1:16" ht="15" customHeight="1">
      <c r="A397" s="15"/>
      <c r="B397" s="174">
        <v>36</v>
      </c>
      <c r="C397" s="109" t="s">
        <v>178</v>
      </c>
      <c r="D397" s="279" t="s">
        <v>45</v>
      </c>
      <c r="E397" s="280" t="s">
        <v>8</v>
      </c>
      <c r="F397" s="281">
        <v>95000</v>
      </c>
      <c r="G397" s="281">
        <v>95000</v>
      </c>
      <c r="H397" s="171"/>
      <c r="I397" s="88">
        <f t="shared" si="32"/>
        <v>95000</v>
      </c>
      <c r="J397" s="163">
        <f t="shared" si="33"/>
        <v>0</v>
      </c>
      <c r="K397" s="155">
        <f t="shared" si="34"/>
        <v>1</v>
      </c>
      <c r="L397" s="155">
        <f>IF(J397=1,SUM($J$6:J397),0)</f>
        <v>0</v>
      </c>
      <c r="M397" s="155">
        <f>IF(K397=1,SUM($K$6:K397),0)</f>
        <v>201227262.79893059</v>
      </c>
      <c r="N397" s="165">
        <f t="shared" si="35"/>
        <v>201227262.79893059</v>
      </c>
      <c r="O397" s="155">
        <f t="shared" si="36"/>
        <v>0</v>
      </c>
      <c r="P397" s="155">
        <f>IF(O397=1,SUM($O$6:O397),0)</f>
        <v>0</v>
      </c>
    </row>
    <row r="398" spans="1:16" ht="15" customHeight="1">
      <c r="A398" s="15"/>
      <c r="B398" s="174">
        <v>37</v>
      </c>
      <c r="C398" s="109" t="s">
        <v>179</v>
      </c>
      <c r="D398" s="279" t="s">
        <v>45</v>
      </c>
      <c r="E398" s="280" t="s">
        <v>8</v>
      </c>
      <c r="F398" s="281">
        <v>15500</v>
      </c>
      <c r="G398" s="281">
        <v>15500</v>
      </c>
      <c r="H398" s="171"/>
      <c r="I398" s="88">
        <f t="shared" si="32"/>
        <v>15500</v>
      </c>
      <c r="J398" s="163">
        <f t="shared" si="33"/>
        <v>0</v>
      </c>
      <c r="K398" s="155">
        <f t="shared" si="34"/>
        <v>1</v>
      </c>
      <c r="L398" s="155">
        <f>IF(J398=1,SUM($J$6:J398),0)</f>
        <v>0</v>
      </c>
      <c r="M398" s="155">
        <f>IF(K398=1,SUM($K$6:K398),0)</f>
        <v>201227263.79893059</v>
      </c>
      <c r="N398" s="165">
        <f t="shared" si="35"/>
        <v>201227263.79893059</v>
      </c>
      <c r="O398" s="155">
        <f t="shared" si="36"/>
        <v>0</v>
      </c>
      <c r="P398" s="155">
        <f>IF(O398=1,SUM($O$6:O398),0)</f>
        <v>0</v>
      </c>
    </row>
    <row r="399" spans="1:16" ht="15" customHeight="1">
      <c r="A399" s="15"/>
      <c r="B399" s="174">
        <v>38</v>
      </c>
      <c r="C399" s="109" t="s">
        <v>180</v>
      </c>
      <c r="D399" s="279" t="s">
        <v>45</v>
      </c>
      <c r="E399" s="280" t="s">
        <v>8</v>
      </c>
      <c r="F399" s="281">
        <v>37700</v>
      </c>
      <c r="G399" s="281">
        <v>37700</v>
      </c>
      <c r="H399" s="171"/>
      <c r="I399" s="88">
        <f t="shared" si="32"/>
        <v>37700</v>
      </c>
      <c r="J399" s="163">
        <f t="shared" si="33"/>
        <v>0</v>
      </c>
      <c r="K399" s="155">
        <f t="shared" si="34"/>
        <v>1</v>
      </c>
      <c r="L399" s="155">
        <f>IF(J399=1,SUM($J$6:J399),0)</f>
        <v>0</v>
      </c>
      <c r="M399" s="155">
        <f>IF(K399=1,SUM($K$6:K399),0)</f>
        <v>201227264.79893059</v>
      </c>
      <c r="N399" s="165">
        <f t="shared" si="35"/>
        <v>201227264.79893059</v>
      </c>
      <c r="O399" s="155">
        <f t="shared" si="36"/>
        <v>0</v>
      </c>
      <c r="P399" s="155">
        <f>IF(O399=1,SUM($O$6:O399),0)</f>
        <v>0</v>
      </c>
    </row>
    <row r="400" spans="1:16" ht="15" customHeight="1">
      <c r="A400" s="15"/>
      <c r="B400" s="174">
        <v>39</v>
      </c>
      <c r="C400" s="109" t="s">
        <v>181</v>
      </c>
      <c r="D400" s="279" t="s">
        <v>45</v>
      </c>
      <c r="E400" s="280" t="s">
        <v>8</v>
      </c>
      <c r="F400" s="281">
        <v>28000</v>
      </c>
      <c r="G400" s="281">
        <v>28100</v>
      </c>
      <c r="H400" s="171"/>
      <c r="I400" s="88">
        <f t="shared" si="32"/>
        <v>28100</v>
      </c>
      <c r="J400" s="163">
        <f t="shared" si="33"/>
        <v>0</v>
      </c>
      <c r="K400" s="155">
        <f t="shared" si="34"/>
        <v>1</v>
      </c>
      <c r="L400" s="155">
        <f>IF(J400=1,SUM($J$6:J400),0)</f>
        <v>0</v>
      </c>
      <c r="M400" s="155">
        <f>IF(K400=1,SUM($K$6:K400),0)</f>
        <v>201227265.79893059</v>
      </c>
      <c r="N400" s="165">
        <f t="shared" si="35"/>
        <v>201227265.79893059</v>
      </c>
      <c r="O400" s="155">
        <f t="shared" si="36"/>
        <v>0</v>
      </c>
      <c r="P400" s="155">
        <f>IF(O400=1,SUM($O$6:O400),0)</f>
        <v>0</v>
      </c>
    </row>
    <row r="401" spans="1:16" ht="15" customHeight="1">
      <c r="A401" s="15"/>
      <c r="B401" s="174">
        <v>40</v>
      </c>
      <c r="C401" s="109" t="s">
        <v>182</v>
      </c>
      <c r="D401" s="279" t="s">
        <v>45</v>
      </c>
      <c r="E401" s="280" t="s">
        <v>8</v>
      </c>
      <c r="F401" s="281">
        <v>22400</v>
      </c>
      <c r="G401" s="281">
        <v>22400</v>
      </c>
      <c r="H401" s="171"/>
      <c r="I401" s="88">
        <f t="shared" si="32"/>
        <v>22400</v>
      </c>
      <c r="J401" s="163">
        <f t="shared" si="33"/>
        <v>0</v>
      </c>
      <c r="K401" s="155">
        <f t="shared" si="34"/>
        <v>1</v>
      </c>
      <c r="L401" s="155">
        <f>IF(J401=1,SUM($J$6:J401),0)</f>
        <v>0</v>
      </c>
      <c r="M401" s="155">
        <f>IF(K401=1,SUM($K$6:K401),0)</f>
        <v>201227266.79893059</v>
      </c>
      <c r="N401" s="165">
        <f t="shared" si="35"/>
        <v>201227266.79893059</v>
      </c>
      <c r="O401" s="155">
        <f t="shared" si="36"/>
        <v>0</v>
      </c>
      <c r="P401" s="155">
        <f>IF(O401=1,SUM($O$6:O401),0)</f>
        <v>0</v>
      </c>
    </row>
    <row r="402" spans="1:16" ht="15" customHeight="1">
      <c r="A402" s="15"/>
      <c r="B402" s="174">
        <v>42</v>
      </c>
      <c r="C402" s="109" t="s">
        <v>184</v>
      </c>
      <c r="D402" s="279" t="s">
        <v>45</v>
      </c>
      <c r="E402" s="280" t="s">
        <v>8</v>
      </c>
      <c r="F402" s="281">
        <v>15800</v>
      </c>
      <c r="G402" s="281">
        <v>15900</v>
      </c>
      <c r="H402" s="171"/>
      <c r="I402" s="88">
        <f t="shared" si="32"/>
        <v>15900</v>
      </c>
      <c r="J402" s="163">
        <f t="shared" si="33"/>
        <v>0</v>
      </c>
      <c r="K402" s="155">
        <f t="shared" si="34"/>
        <v>1</v>
      </c>
      <c r="L402" s="155">
        <f>IF(J402=1,SUM($J$6:J402),0)</f>
        <v>0</v>
      </c>
      <c r="M402" s="155">
        <f>IF(K402=1,SUM($K$6:K402),0)</f>
        <v>201227267.79893059</v>
      </c>
      <c r="N402" s="165">
        <f t="shared" si="35"/>
        <v>201227267.79893059</v>
      </c>
      <c r="O402" s="155">
        <f t="shared" si="36"/>
        <v>0</v>
      </c>
      <c r="P402" s="155">
        <f>IF(O402=1,SUM($O$6:O402),0)</f>
        <v>0</v>
      </c>
    </row>
    <row r="403" spans="1:16" ht="15" customHeight="1">
      <c r="A403" s="15"/>
      <c r="B403" s="174">
        <v>41</v>
      </c>
      <c r="C403" s="109" t="s">
        <v>183</v>
      </c>
      <c r="D403" s="279" t="s">
        <v>45</v>
      </c>
      <c r="E403" s="280" t="s">
        <v>8</v>
      </c>
      <c r="F403" s="281">
        <v>22400</v>
      </c>
      <c r="G403" s="281">
        <v>22500</v>
      </c>
      <c r="H403" s="171"/>
      <c r="I403" s="88">
        <f t="shared" si="32"/>
        <v>22500</v>
      </c>
      <c r="J403" s="163">
        <f t="shared" si="33"/>
        <v>0</v>
      </c>
      <c r="K403" s="155">
        <f t="shared" si="34"/>
        <v>1</v>
      </c>
      <c r="L403" s="155">
        <f>IF(J403=1,SUM($J$6:J403),0)</f>
        <v>0</v>
      </c>
      <c r="M403" s="155">
        <f>IF(K403=1,SUM($K$6:K403),0)</f>
        <v>201227268.79893059</v>
      </c>
      <c r="N403" s="165">
        <f t="shared" si="35"/>
        <v>201227268.79893059</v>
      </c>
      <c r="O403" s="155">
        <f t="shared" si="36"/>
        <v>0</v>
      </c>
      <c r="P403" s="155">
        <f>IF(O403=1,SUM($O$6:O403),0)</f>
        <v>0</v>
      </c>
    </row>
    <row r="404" spans="1:16" ht="15" customHeight="1">
      <c r="A404" s="15"/>
      <c r="B404" s="174">
        <v>42</v>
      </c>
      <c r="C404" s="109" t="s">
        <v>1157</v>
      </c>
      <c r="D404" s="279" t="s">
        <v>45</v>
      </c>
      <c r="E404" s="280" t="s">
        <v>8</v>
      </c>
      <c r="F404" s="281">
        <v>36500</v>
      </c>
      <c r="G404" s="281">
        <v>36500</v>
      </c>
      <c r="H404" s="171"/>
      <c r="I404" s="88">
        <f t="shared" si="32"/>
        <v>36500</v>
      </c>
      <c r="J404" s="163">
        <f t="shared" si="33"/>
        <v>0</v>
      </c>
      <c r="K404" s="155">
        <f t="shared" si="34"/>
        <v>1</v>
      </c>
      <c r="L404" s="155">
        <f>IF(J404=1,SUM($J$6:J404),0)</f>
        <v>0</v>
      </c>
      <c r="M404" s="155">
        <f>IF(K404=1,SUM($K$6:K404),0)</f>
        <v>201227269.79893059</v>
      </c>
      <c r="N404" s="165">
        <f t="shared" si="35"/>
        <v>201227269.79893059</v>
      </c>
      <c r="O404" s="155">
        <f t="shared" si="36"/>
        <v>0</v>
      </c>
      <c r="P404" s="155">
        <f>IF(O404=1,SUM($O$6:O404),0)</f>
        <v>0</v>
      </c>
    </row>
    <row r="405" spans="1:16" ht="15" customHeight="1">
      <c r="A405" s="15"/>
      <c r="B405" s="174">
        <v>43</v>
      </c>
      <c r="C405" s="109" t="s">
        <v>185</v>
      </c>
      <c r="D405" s="279" t="s">
        <v>45</v>
      </c>
      <c r="E405" s="280" t="s">
        <v>8</v>
      </c>
      <c r="F405" s="281">
        <v>10800</v>
      </c>
      <c r="G405" s="281">
        <v>10800</v>
      </c>
      <c r="H405" s="171"/>
      <c r="I405" s="88">
        <f t="shared" si="32"/>
        <v>10800</v>
      </c>
      <c r="J405" s="163">
        <f t="shared" si="33"/>
        <v>0</v>
      </c>
      <c r="K405" s="155">
        <f t="shared" si="34"/>
        <v>1</v>
      </c>
      <c r="L405" s="155">
        <f>IF(J405=1,SUM($J$6:J405),0)</f>
        <v>0</v>
      </c>
      <c r="M405" s="155">
        <f>IF(K405=1,SUM($K$6:K405),0)</f>
        <v>201227270.79893059</v>
      </c>
      <c r="N405" s="165">
        <f t="shared" si="35"/>
        <v>201227270.79893059</v>
      </c>
      <c r="O405" s="155">
        <f t="shared" si="36"/>
        <v>0</v>
      </c>
      <c r="P405" s="155">
        <f>IF(O405=1,SUM($O$6:O405),0)</f>
        <v>0</v>
      </c>
    </row>
    <row r="406" spans="1:16" ht="15" customHeight="1">
      <c r="A406" s="15"/>
      <c r="B406" s="174">
        <v>44</v>
      </c>
      <c r="C406" s="109" t="s">
        <v>186</v>
      </c>
      <c r="D406" s="279" t="s">
        <v>45</v>
      </c>
      <c r="E406" s="280" t="s">
        <v>8</v>
      </c>
      <c r="F406" s="281">
        <v>13600</v>
      </c>
      <c r="G406" s="281">
        <v>13600</v>
      </c>
      <c r="H406" s="171"/>
      <c r="I406" s="88">
        <f t="shared" si="32"/>
        <v>13600</v>
      </c>
      <c r="J406" s="163">
        <f t="shared" si="33"/>
        <v>0</v>
      </c>
      <c r="K406" s="155">
        <f t="shared" si="34"/>
        <v>1</v>
      </c>
      <c r="L406" s="155">
        <f>IF(J406=1,SUM($J$6:J406),0)</f>
        <v>0</v>
      </c>
      <c r="M406" s="155">
        <f>IF(K406=1,SUM($K$6:K406),0)</f>
        <v>201227271.79893059</v>
      </c>
      <c r="N406" s="165">
        <f t="shared" si="35"/>
        <v>201227271.79893059</v>
      </c>
      <c r="O406" s="155">
        <f t="shared" si="36"/>
        <v>0</v>
      </c>
      <c r="P406" s="155">
        <f>IF(O406=1,SUM($O$6:O406),0)</f>
        <v>0</v>
      </c>
    </row>
    <row r="407" spans="1:16" ht="15" customHeight="1">
      <c r="A407" s="15"/>
      <c r="B407" s="174">
        <v>45</v>
      </c>
      <c r="C407" s="109" t="s">
        <v>187</v>
      </c>
      <c r="D407" s="279" t="s">
        <v>45</v>
      </c>
      <c r="E407" s="280" t="s">
        <v>8</v>
      </c>
      <c r="F407" s="281">
        <v>17100</v>
      </c>
      <c r="G407" s="281">
        <v>17100</v>
      </c>
      <c r="H407" s="171"/>
      <c r="I407" s="88">
        <f t="shared" si="32"/>
        <v>17100</v>
      </c>
      <c r="J407" s="163">
        <f t="shared" si="33"/>
        <v>0</v>
      </c>
      <c r="K407" s="155">
        <f t="shared" si="34"/>
        <v>1</v>
      </c>
      <c r="L407" s="155">
        <f>IF(J407=1,SUM($J$6:J407),0)</f>
        <v>0</v>
      </c>
      <c r="M407" s="155">
        <f>IF(K407=1,SUM($K$6:K407),0)</f>
        <v>201227272.79893059</v>
      </c>
      <c r="N407" s="165">
        <f t="shared" si="35"/>
        <v>201227272.79893059</v>
      </c>
      <c r="O407" s="155">
        <f t="shared" si="36"/>
        <v>0</v>
      </c>
      <c r="P407" s="155">
        <f>IF(O407=1,SUM($O$6:O407),0)</f>
        <v>0</v>
      </c>
    </row>
    <row r="408" spans="1:16" ht="15" customHeight="1">
      <c r="A408" s="15"/>
      <c r="B408" s="174">
        <v>46</v>
      </c>
      <c r="C408" s="109" t="s">
        <v>188</v>
      </c>
      <c r="D408" s="279" t="s">
        <v>45</v>
      </c>
      <c r="E408" s="280" t="s">
        <v>8</v>
      </c>
      <c r="F408" s="281">
        <v>32400</v>
      </c>
      <c r="G408" s="281">
        <v>32400</v>
      </c>
      <c r="H408" s="171"/>
      <c r="I408" s="88">
        <f t="shared" si="32"/>
        <v>32400</v>
      </c>
      <c r="J408" s="163">
        <f t="shared" si="33"/>
        <v>0</v>
      </c>
      <c r="K408" s="155">
        <f t="shared" si="34"/>
        <v>1</v>
      </c>
      <c r="L408" s="155">
        <f>IF(J408=1,SUM($J$6:J408),0)</f>
        <v>0</v>
      </c>
      <c r="M408" s="155">
        <f>IF(K408=1,SUM($K$6:K408),0)</f>
        <v>201227273.79893059</v>
      </c>
      <c r="N408" s="165">
        <f t="shared" si="35"/>
        <v>201227273.79893059</v>
      </c>
      <c r="O408" s="155">
        <f t="shared" si="36"/>
        <v>0</v>
      </c>
      <c r="P408" s="155">
        <f>IF(O408=1,SUM($O$6:O408),0)</f>
        <v>0</v>
      </c>
    </row>
    <row r="409" spans="1:16" ht="15" customHeight="1">
      <c r="A409" s="15"/>
      <c r="B409" s="174">
        <v>47</v>
      </c>
      <c r="C409" s="109" t="s">
        <v>189</v>
      </c>
      <c r="D409" s="279" t="s">
        <v>45</v>
      </c>
      <c r="E409" s="280" t="s">
        <v>8</v>
      </c>
      <c r="F409" s="281">
        <v>40400</v>
      </c>
      <c r="G409" s="281">
        <v>40400</v>
      </c>
      <c r="H409" s="171"/>
      <c r="I409" s="88">
        <f t="shared" si="32"/>
        <v>40400</v>
      </c>
      <c r="J409" s="163">
        <f t="shared" si="33"/>
        <v>0</v>
      </c>
      <c r="K409" s="155">
        <f t="shared" si="34"/>
        <v>1</v>
      </c>
      <c r="L409" s="155">
        <f>IF(J409=1,SUM($J$6:J409),0)</f>
        <v>0</v>
      </c>
      <c r="M409" s="155">
        <f>IF(K409=1,SUM($K$6:K409),0)</f>
        <v>201227274.79893059</v>
      </c>
      <c r="N409" s="165">
        <f t="shared" si="35"/>
        <v>201227274.79893059</v>
      </c>
      <c r="O409" s="155">
        <f t="shared" si="36"/>
        <v>0</v>
      </c>
      <c r="P409" s="155">
        <f>IF(O409=1,SUM($O$6:O409),0)</f>
        <v>0</v>
      </c>
    </row>
    <row r="410" spans="1:16" ht="15" customHeight="1">
      <c r="A410" s="15"/>
      <c r="B410" s="174">
        <v>48</v>
      </c>
      <c r="C410" s="109" t="s">
        <v>592</v>
      </c>
      <c r="D410" s="279" t="s">
        <v>45</v>
      </c>
      <c r="E410" s="280" t="s">
        <v>8</v>
      </c>
      <c r="F410" s="281">
        <v>282000</v>
      </c>
      <c r="G410" s="281">
        <v>283100</v>
      </c>
      <c r="H410" s="171"/>
      <c r="I410" s="88">
        <f t="shared" si="32"/>
        <v>283100</v>
      </c>
      <c r="J410" s="163">
        <f t="shared" si="33"/>
        <v>0</v>
      </c>
      <c r="K410" s="155">
        <f t="shared" si="34"/>
        <v>1</v>
      </c>
      <c r="L410" s="155">
        <f>IF(J410=1,SUM($J$6:J410),0)</f>
        <v>0</v>
      </c>
      <c r="M410" s="155">
        <f>IF(K410=1,SUM($K$6:K410),0)</f>
        <v>201227275.79893059</v>
      </c>
      <c r="N410" s="165">
        <f t="shared" si="35"/>
        <v>201227275.79893059</v>
      </c>
      <c r="O410" s="155">
        <f t="shared" si="36"/>
        <v>0</v>
      </c>
      <c r="P410" s="155">
        <f>IF(O410=1,SUM($O$6:O410),0)</f>
        <v>0</v>
      </c>
    </row>
    <row r="411" spans="1:16" ht="15" customHeight="1">
      <c r="A411" s="15"/>
      <c r="B411" s="174">
        <v>49</v>
      </c>
      <c r="C411" s="109" t="s">
        <v>593</v>
      </c>
      <c r="D411" s="279" t="s">
        <v>45</v>
      </c>
      <c r="E411" s="280" t="s">
        <v>8</v>
      </c>
      <c r="F411" s="281">
        <v>379000</v>
      </c>
      <c r="G411" s="281">
        <v>380500</v>
      </c>
      <c r="H411" s="171"/>
      <c r="I411" s="88">
        <f t="shared" si="32"/>
        <v>380500</v>
      </c>
      <c r="J411" s="163">
        <f t="shared" si="33"/>
        <v>0</v>
      </c>
      <c r="K411" s="155">
        <f t="shared" si="34"/>
        <v>1</v>
      </c>
      <c r="L411" s="155">
        <f>IF(J411=1,SUM($J$6:J411),0)</f>
        <v>0</v>
      </c>
      <c r="M411" s="155">
        <f>IF(K411=1,SUM($K$6:K411),0)</f>
        <v>201227276.79893059</v>
      </c>
      <c r="N411" s="165">
        <f t="shared" si="35"/>
        <v>201227276.79893059</v>
      </c>
      <c r="O411" s="155">
        <f t="shared" si="36"/>
        <v>0</v>
      </c>
      <c r="P411" s="155">
        <f>IF(O411=1,SUM($O$6:O411),0)</f>
        <v>0</v>
      </c>
    </row>
    <row r="412" spans="1:16" ht="15" customHeight="1">
      <c r="A412" s="15"/>
      <c r="B412" s="174">
        <v>50</v>
      </c>
      <c r="C412" s="109" t="s">
        <v>594</v>
      </c>
      <c r="D412" s="279" t="s">
        <v>45</v>
      </c>
      <c r="E412" s="280" t="s">
        <v>8</v>
      </c>
      <c r="F412" s="281">
        <v>557000</v>
      </c>
      <c r="G412" s="281">
        <v>559200</v>
      </c>
      <c r="H412" s="171"/>
      <c r="I412" s="88">
        <f t="shared" si="32"/>
        <v>559200</v>
      </c>
      <c r="J412" s="163">
        <f t="shared" si="33"/>
        <v>0</v>
      </c>
      <c r="K412" s="155">
        <f t="shared" si="34"/>
        <v>1</v>
      </c>
      <c r="L412" s="155">
        <f>IF(J412=1,SUM($J$6:J412),0)</f>
        <v>0</v>
      </c>
      <c r="M412" s="155">
        <f>IF(K412=1,SUM($K$6:K412),0)</f>
        <v>201227277.79893059</v>
      </c>
      <c r="N412" s="165">
        <f t="shared" si="35"/>
        <v>201227277.79893059</v>
      </c>
      <c r="O412" s="155">
        <f t="shared" si="36"/>
        <v>0</v>
      </c>
      <c r="P412" s="155">
        <f>IF(O412=1,SUM($O$6:O412),0)</f>
        <v>0</v>
      </c>
    </row>
    <row r="413" spans="1:16" ht="15" customHeight="1">
      <c r="A413" s="15"/>
      <c r="B413" s="174">
        <v>51</v>
      </c>
      <c r="C413" s="109" t="s">
        <v>190</v>
      </c>
      <c r="D413" s="279" t="s">
        <v>45</v>
      </c>
      <c r="E413" s="280" t="s">
        <v>8</v>
      </c>
      <c r="F413" s="281">
        <v>41800</v>
      </c>
      <c r="G413" s="281">
        <v>41800</v>
      </c>
      <c r="H413" s="171"/>
      <c r="I413" s="88">
        <f t="shared" si="32"/>
        <v>41800</v>
      </c>
      <c r="J413" s="163">
        <f t="shared" si="33"/>
        <v>0</v>
      </c>
      <c r="K413" s="155">
        <f t="shared" si="34"/>
        <v>1</v>
      </c>
      <c r="L413" s="155">
        <f>IF(J413=1,SUM($J$6:J413),0)</f>
        <v>0</v>
      </c>
      <c r="M413" s="155">
        <f>IF(K413=1,SUM($K$6:K413),0)</f>
        <v>201227278.79893059</v>
      </c>
      <c r="N413" s="165">
        <f t="shared" si="35"/>
        <v>201227278.79893059</v>
      </c>
      <c r="O413" s="155">
        <f t="shared" si="36"/>
        <v>0</v>
      </c>
      <c r="P413" s="155">
        <f>IF(O413=1,SUM($O$6:O413),0)</f>
        <v>0</v>
      </c>
    </row>
    <row r="414" spans="1:16" ht="15" customHeight="1">
      <c r="A414" s="15"/>
      <c r="B414" s="174">
        <v>52</v>
      </c>
      <c r="C414" s="109" t="s">
        <v>595</v>
      </c>
      <c r="D414" s="279" t="s">
        <v>45</v>
      </c>
      <c r="E414" s="280" t="s">
        <v>8</v>
      </c>
      <c r="F414" s="281">
        <v>78500</v>
      </c>
      <c r="G414" s="281">
        <v>78500</v>
      </c>
      <c r="H414" s="171"/>
      <c r="I414" s="88">
        <f t="shared" si="32"/>
        <v>78500</v>
      </c>
      <c r="J414" s="163">
        <f t="shared" si="33"/>
        <v>0</v>
      </c>
      <c r="K414" s="155">
        <f t="shared" si="34"/>
        <v>1</v>
      </c>
      <c r="L414" s="155">
        <f>IF(J414=1,SUM($J$6:J414),0)</f>
        <v>0</v>
      </c>
      <c r="M414" s="155">
        <f>IF(K414=1,SUM($K$6:K414),0)</f>
        <v>201227279.79893059</v>
      </c>
      <c r="N414" s="165">
        <f t="shared" si="35"/>
        <v>201227279.79893059</v>
      </c>
      <c r="O414" s="155">
        <f t="shared" si="36"/>
        <v>0</v>
      </c>
      <c r="P414" s="155">
        <f>IF(O414=1,SUM($O$6:O414),0)</f>
        <v>0</v>
      </c>
    </row>
    <row r="415" spans="1:16" ht="15" customHeight="1">
      <c r="A415" s="15"/>
      <c r="B415" s="174">
        <v>53</v>
      </c>
      <c r="C415" s="109" t="s">
        <v>596</v>
      </c>
      <c r="D415" s="279" t="s">
        <v>45</v>
      </c>
      <c r="E415" s="280" t="s">
        <v>8</v>
      </c>
      <c r="F415" s="281">
        <v>120000</v>
      </c>
      <c r="G415" s="281">
        <v>120000</v>
      </c>
      <c r="H415" s="171"/>
      <c r="I415" s="88">
        <f t="shared" si="32"/>
        <v>120000</v>
      </c>
      <c r="J415" s="163">
        <f t="shared" si="33"/>
        <v>0</v>
      </c>
      <c r="K415" s="155">
        <f t="shared" si="34"/>
        <v>1</v>
      </c>
      <c r="L415" s="155">
        <f>IF(J415=1,SUM($J$6:J415),0)</f>
        <v>0</v>
      </c>
      <c r="M415" s="155">
        <f>IF(K415=1,SUM($K$6:K415),0)</f>
        <v>201227280.79893059</v>
      </c>
      <c r="N415" s="165">
        <f t="shared" si="35"/>
        <v>201227280.79893059</v>
      </c>
      <c r="O415" s="155">
        <f t="shared" si="36"/>
        <v>0</v>
      </c>
      <c r="P415" s="155">
        <f>IF(O415=1,SUM($O$6:O415),0)</f>
        <v>0</v>
      </c>
    </row>
    <row r="416" spans="1:16" ht="15" customHeight="1">
      <c r="A416" s="15"/>
      <c r="B416" s="174">
        <v>54</v>
      </c>
      <c r="C416" s="109" t="s">
        <v>597</v>
      </c>
      <c r="D416" s="279" t="s">
        <v>45</v>
      </c>
      <c r="E416" s="280" t="s">
        <v>8</v>
      </c>
      <c r="F416" s="281">
        <v>120900</v>
      </c>
      <c r="G416" s="281">
        <v>120900</v>
      </c>
      <c r="H416" s="171"/>
      <c r="I416" s="88">
        <f t="shared" si="32"/>
        <v>120900</v>
      </c>
      <c r="J416" s="163">
        <f t="shared" si="33"/>
        <v>0</v>
      </c>
      <c r="K416" s="155">
        <f t="shared" si="34"/>
        <v>1</v>
      </c>
      <c r="L416" s="155">
        <f>IF(J416=1,SUM($J$6:J416),0)</f>
        <v>0</v>
      </c>
      <c r="M416" s="155">
        <f>IF(K416=1,SUM($K$6:K416),0)</f>
        <v>201227281.79893059</v>
      </c>
      <c r="N416" s="165">
        <f t="shared" si="35"/>
        <v>201227281.79893059</v>
      </c>
      <c r="O416" s="155">
        <f t="shared" si="36"/>
        <v>0</v>
      </c>
      <c r="P416" s="155">
        <f>IF(O416=1,SUM($O$6:O416),0)</f>
        <v>0</v>
      </c>
    </row>
    <row r="417" spans="1:17" ht="15" customHeight="1">
      <c r="A417" s="15"/>
      <c r="B417" s="174">
        <v>55</v>
      </c>
      <c r="C417" s="109" t="s">
        <v>191</v>
      </c>
      <c r="D417" s="279" t="s">
        <v>45</v>
      </c>
      <c r="E417" s="280" t="s">
        <v>8</v>
      </c>
      <c r="F417" s="281">
        <v>78500</v>
      </c>
      <c r="G417" s="281">
        <v>78500</v>
      </c>
      <c r="H417" s="171"/>
      <c r="I417" s="88">
        <f t="shared" si="32"/>
        <v>78500</v>
      </c>
      <c r="J417" s="163">
        <f t="shared" si="33"/>
        <v>0</v>
      </c>
      <c r="K417" s="155">
        <f t="shared" si="34"/>
        <v>1</v>
      </c>
      <c r="L417" s="155">
        <f>IF(J417=1,SUM($J$6:J417),0)</f>
        <v>0</v>
      </c>
      <c r="M417" s="155">
        <f>IF(K417=1,SUM($K$6:K417),0)</f>
        <v>201227282.79893059</v>
      </c>
      <c r="N417" s="165">
        <f t="shared" si="35"/>
        <v>201227282.79893059</v>
      </c>
      <c r="O417" s="155">
        <f t="shared" si="36"/>
        <v>0</v>
      </c>
      <c r="P417" s="155">
        <f>IF(O417=1,SUM($O$6:O417),0)</f>
        <v>0</v>
      </c>
      <c r="Q417" s="167"/>
    </row>
    <row r="418" spans="1:17" ht="15" customHeight="1">
      <c r="A418" s="15"/>
      <c r="B418" s="174">
        <v>56</v>
      </c>
      <c r="C418" s="109" t="s">
        <v>192</v>
      </c>
      <c r="D418" s="279" t="s">
        <v>45</v>
      </c>
      <c r="E418" s="280" t="s">
        <v>8</v>
      </c>
      <c r="F418" s="281">
        <v>85300</v>
      </c>
      <c r="G418" s="281">
        <v>85300</v>
      </c>
      <c r="H418" s="171"/>
      <c r="I418" s="88">
        <f t="shared" si="32"/>
        <v>85300</v>
      </c>
      <c r="J418" s="163">
        <f t="shared" si="33"/>
        <v>0</v>
      </c>
      <c r="K418" s="155">
        <f t="shared" si="34"/>
        <v>1</v>
      </c>
      <c r="L418" s="155">
        <f>IF(J418=1,SUM($J$6:J418),0)</f>
        <v>0</v>
      </c>
      <c r="M418" s="155">
        <f>IF(K418=1,SUM($K$6:K418),0)</f>
        <v>201227283.79893059</v>
      </c>
      <c r="N418" s="165">
        <f t="shared" si="35"/>
        <v>201227283.79893059</v>
      </c>
      <c r="O418" s="155">
        <f t="shared" si="36"/>
        <v>0</v>
      </c>
      <c r="P418" s="155">
        <f>IF(O418=1,SUM($O$6:O418),0)</f>
        <v>0</v>
      </c>
    </row>
    <row r="419" spans="1:17" ht="15" customHeight="1">
      <c r="A419" s="15"/>
      <c r="B419" s="174">
        <v>57</v>
      </c>
      <c r="C419" s="109" t="s">
        <v>193</v>
      </c>
      <c r="D419" s="279" t="s">
        <v>45</v>
      </c>
      <c r="E419" s="280" t="s">
        <v>8</v>
      </c>
      <c r="F419" s="281">
        <v>107300</v>
      </c>
      <c r="G419" s="281">
        <v>107300</v>
      </c>
      <c r="H419" s="171"/>
      <c r="I419" s="88">
        <f t="shared" si="32"/>
        <v>107300</v>
      </c>
      <c r="J419" s="163">
        <f t="shared" si="33"/>
        <v>0</v>
      </c>
      <c r="K419" s="155">
        <f t="shared" si="34"/>
        <v>1</v>
      </c>
      <c r="L419" s="155">
        <f>IF(J419=1,SUM($J$6:J419),0)</f>
        <v>0</v>
      </c>
      <c r="M419" s="155">
        <f>IF(K419=1,SUM($K$6:K419),0)</f>
        <v>201227284.79893059</v>
      </c>
      <c r="N419" s="165">
        <f t="shared" si="35"/>
        <v>201227284.79893059</v>
      </c>
      <c r="O419" s="155">
        <f t="shared" si="36"/>
        <v>0</v>
      </c>
      <c r="P419" s="155">
        <f>IF(O419=1,SUM($O$6:O419),0)</f>
        <v>0</v>
      </c>
    </row>
    <row r="420" spans="1:17" ht="15" customHeight="1">
      <c r="A420" s="15"/>
      <c r="B420" s="174">
        <v>58</v>
      </c>
      <c r="C420" s="109" t="s">
        <v>194</v>
      </c>
      <c r="D420" s="279" t="s">
        <v>45</v>
      </c>
      <c r="E420" s="280" t="s">
        <v>8</v>
      </c>
      <c r="F420" s="281">
        <v>112100</v>
      </c>
      <c r="G420" s="281">
        <v>112100</v>
      </c>
      <c r="H420" s="171"/>
      <c r="I420" s="88">
        <f t="shared" si="32"/>
        <v>112100</v>
      </c>
      <c r="J420" s="163">
        <f t="shared" si="33"/>
        <v>0</v>
      </c>
      <c r="K420" s="155">
        <f t="shared" si="34"/>
        <v>1</v>
      </c>
      <c r="L420" s="155">
        <f>IF(J420=1,SUM($J$6:J420),0)</f>
        <v>0</v>
      </c>
      <c r="M420" s="155">
        <f>IF(K420=1,SUM($K$6:K420),0)</f>
        <v>201227285.79893059</v>
      </c>
      <c r="N420" s="165">
        <f t="shared" si="35"/>
        <v>201227285.79893059</v>
      </c>
      <c r="O420" s="155">
        <f t="shared" si="36"/>
        <v>0</v>
      </c>
      <c r="P420" s="155">
        <f>IF(O420=1,SUM($O$6:O420),0)</f>
        <v>0</v>
      </c>
    </row>
    <row r="421" spans="1:17" ht="15" customHeight="1">
      <c r="A421" s="15"/>
      <c r="B421" s="174">
        <v>59</v>
      </c>
      <c r="C421" s="109" t="s">
        <v>195</v>
      </c>
      <c r="D421" s="279" t="s">
        <v>45</v>
      </c>
      <c r="E421" s="280" t="s">
        <v>8</v>
      </c>
      <c r="F421" s="281">
        <v>75400</v>
      </c>
      <c r="G421" s="281">
        <v>75400</v>
      </c>
      <c r="H421" s="171"/>
      <c r="I421" s="88">
        <f t="shared" si="32"/>
        <v>75400</v>
      </c>
      <c r="J421" s="163">
        <f t="shared" si="33"/>
        <v>0</v>
      </c>
      <c r="K421" s="155">
        <f t="shared" si="34"/>
        <v>1</v>
      </c>
      <c r="L421" s="155">
        <f>IF(J421=1,SUM($J$6:J421),0)</f>
        <v>0</v>
      </c>
      <c r="M421" s="155">
        <f>IF(K421=1,SUM($K$6:K421),0)</f>
        <v>201227286.79893059</v>
      </c>
      <c r="N421" s="165">
        <f t="shared" si="35"/>
        <v>201227286.79893059</v>
      </c>
      <c r="O421" s="155">
        <f t="shared" si="36"/>
        <v>0</v>
      </c>
      <c r="P421" s="155">
        <f>IF(O421=1,SUM($O$6:O421),0)</f>
        <v>0</v>
      </c>
    </row>
    <row r="422" spans="1:17" ht="15" customHeight="1">
      <c r="A422" s="15"/>
      <c r="B422" s="174">
        <v>60</v>
      </c>
      <c r="C422" s="109" t="s">
        <v>467</v>
      </c>
      <c r="D422" s="279" t="s">
        <v>45</v>
      </c>
      <c r="E422" s="280" t="s">
        <v>8</v>
      </c>
      <c r="F422" s="281">
        <v>23500</v>
      </c>
      <c r="G422" s="281">
        <v>23500</v>
      </c>
      <c r="H422" s="171"/>
      <c r="I422" s="88">
        <f t="shared" si="32"/>
        <v>23500</v>
      </c>
      <c r="J422" s="163">
        <f t="shared" si="33"/>
        <v>0</v>
      </c>
      <c r="K422" s="155">
        <f t="shared" si="34"/>
        <v>1</v>
      </c>
      <c r="L422" s="155">
        <f>IF(J422=1,SUM($J$6:J422),0)</f>
        <v>0</v>
      </c>
      <c r="M422" s="155">
        <f>IF(K422=1,SUM($K$6:K422),0)</f>
        <v>201227287.79893059</v>
      </c>
      <c r="N422" s="165">
        <f t="shared" si="35"/>
        <v>201227287.79893059</v>
      </c>
      <c r="O422" s="155">
        <f t="shared" si="36"/>
        <v>0</v>
      </c>
      <c r="P422" s="155">
        <f>IF(O422=1,SUM($O$6:O422),0)</f>
        <v>0</v>
      </c>
    </row>
    <row r="423" spans="1:17" ht="15" customHeight="1">
      <c r="A423" s="15"/>
      <c r="B423" s="174">
        <v>61</v>
      </c>
      <c r="C423" s="109" t="s">
        <v>468</v>
      </c>
      <c r="D423" s="279" t="s">
        <v>45</v>
      </c>
      <c r="E423" s="280" t="s">
        <v>8</v>
      </c>
      <c r="F423" s="281">
        <v>26500</v>
      </c>
      <c r="G423" s="281">
        <v>26500</v>
      </c>
      <c r="H423" s="171"/>
      <c r="I423" s="88">
        <f t="shared" si="32"/>
        <v>26500</v>
      </c>
      <c r="J423" s="163">
        <f t="shared" si="33"/>
        <v>0</v>
      </c>
      <c r="K423" s="155">
        <f t="shared" si="34"/>
        <v>1</v>
      </c>
      <c r="L423" s="155">
        <f>IF(J423=1,SUM($J$6:J423),0)</f>
        <v>0</v>
      </c>
      <c r="M423" s="155">
        <f>IF(K423=1,SUM($K$6:K423),0)</f>
        <v>201227288.79893059</v>
      </c>
      <c r="N423" s="165">
        <f t="shared" si="35"/>
        <v>201227288.79893059</v>
      </c>
      <c r="O423" s="155">
        <f t="shared" si="36"/>
        <v>0</v>
      </c>
      <c r="P423" s="155">
        <f>IF(O423=1,SUM($O$6:O423),0)</f>
        <v>0</v>
      </c>
    </row>
    <row r="424" spans="1:17" ht="15" customHeight="1">
      <c r="A424" s="15"/>
      <c r="B424" s="174">
        <v>62</v>
      </c>
      <c r="C424" s="109" t="s">
        <v>469</v>
      </c>
      <c r="D424" s="279" t="s">
        <v>45</v>
      </c>
      <c r="E424" s="280" t="s">
        <v>8</v>
      </c>
      <c r="F424" s="281">
        <v>34000</v>
      </c>
      <c r="G424" s="281">
        <v>34000</v>
      </c>
      <c r="H424" s="175"/>
      <c r="I424" s="88">
        <f t="shared" si="32"/>
        <v>34000</v>
      </c>
      <c r="J424" s="163">
        <f t="shared" si="33"/>
        <v>0</v>
      </c>
      <c r="K424" s="155">
        <f t="shared" si="34"/>
        <v>1</v>
      </c>
      <c r="L424" s="155">
        <f>IF(J424=1,SUM($J$6:J424),0)</f>
        <v>0</v>
      </c>
      <c r="M424" s="155">
        <f>IF(K424=1,SUM($K$6:K424),0)</f>
        <v>201227289.79893059</v>
      </c>
      <c r="N424" s="165">
        <f t="shared" si="35"/>
        <v>201227289.79893059</v>
      </c>
      <c r="O424" s="155">
        <f t="shared" si="36"/>
        <v>0</v>
      </c>
      <c r="P424" s="155">
        <f>IF(O424=1,SUM($O$6:O424),0)</f>
        <v>0</v>
      </c>
    </row>
    <row r="425" spans="1:17" ht="15" customHeight="1">
      <c r="A425" s="15"/>
      <c r="B425" s="174">
        <v>63</v>
      </c>
      <c r="C425" s="109" t="s">
        <v>470</v>
      </c>
      <c r="D425" s="279" t="s">
        <v>45</v>
      </c>
      <c r="E425" s="280" t="s">
        <v>8</v>
      </c>
      <c r="F425" s="281">
        <v>49600</v>
      </c>
      <c r="G425" s="281">
        <v>49600</v>
      </c>
      <c r="H425" s="171"/>
      <c r="I425" s="88">
        <f t="shared" si="32"/>
        <v>49600</v>
      </c>
      <c r="J425" s="163">
        <f t="shared" si="33"/>
        <v>0</v>
      </c>
      <c r="K425" s="155">
        <f t="shared" si="34"/>
        <v>1</v>
      </c>
      <c r="L425" s="155">
        <f>IF(J425=1,SUM($J$6:J425),0)</f>
        <v>0</v>
      </c>
      <c r="M425" s="155">
        <f>IF(K425=1,SUM($K$6:K425),0)</f>
        <v>201227290.79893059</v>
      </c>
      <c r="N425" s="165">
        <f t="shared" si="35"/>
        <v>201227290.79893059</v>
      </c>
      <c r="O425" s="155">
        <f t="shared" si="36"/>
        <v>0</v>
      </c>
      <c r="P425" s="155">
        <f>IF(O425=1,SUM($O$6:O425),0)</f>
        <v>0</v>
      </c>
    </row>
    <row r="426" spans="1:17" ht="15" customHeight="1">
      <c r="A426" s="15"/>
      <c r="B426" s="174">
        <v>64</v>
      </c>
      <c r="C426" s="109" t="s">
        <v>471</v>
      </c>
      <c r="D426" s="279" t="s">
        <v>45</v>
      </c>
      <c r="E426" s="280" t="s">
        <v>8</v>
      </c>
      <c r="F426" s="281">
        <v>56300</v>
      </c>
      <c r="G426" s="281">
        <v>56300</v>
      </c>
      <c r="H426" s="171"/>
      <c r="I426" s="88">
        <f t="shared" si="32"/>
        <v>56300</v>
      </c>
      <c r="J426" s="163">
        <f t="shared" si="33"/>
        <v>0</v>
      </c>
      <c r="K426" s="155">
        <f t="shared" si="34"/>
        <v>1</v>
      </c>
      <c r="L426" s="155">
        <f>IF(J426=1,SUM($J$6:J426),0)</f>
        <v>0</v>
      </c>
      <c r="M426" s="155">
        <f>IF(K426=1,SUM($K$6:K426),0)</f>
        <v>201227291.79893059</v>
      </c>
      <c r="N426" s="165">
        <f t="shared" si="35"/>
        <v>201227291.79893059</v>
      </c>
      <c r="O426" s="155">
        <f t="shared" si="36"/>
        <v>0</v>
      </c>
      <c r="P426" s="155">
        <f>IF(O426=1,SUM($O$6:O426),0)</f>
        <v>0</v>
      </c>
    </row>
    <row r="427" spans="1:17" ht="15" customHeight="1">
      <c r="A427" s="15"/>
      <c r="B427" s="174">
        <v>65</v>
      </c>
      <c r="C427" s="109" t="s">
        <v>196</v>
      </c>
      <c r="D427" s="279" t="s">
        <v>45</v>
      </c>
      <c r="E427" s="280" t="s">
        <v>7</v>
      </c>
      <c r="F427" s="281">
        <v>33800</v>
      </c>
      <c r="G427" s="281">
        <v>33800</v>
      </c>
      <c r="H427" s="171"/>
      <c r="I427" s="88">
        <f t="shared" si="32"/>
        <v>33800</v>
      </c>
      <c r="J427" s="163">
        <f t="shared" si="33"/>
        <v>0</v>
      </c>
      <c r="K427" s="155">
        <f t="shared" si="34"/>
        <v>1</v>
      </c>
      <c r="L427" s="155">
        <f>IF(J427=1,SUM($J$6:J427),0)</f>
        <v>0</v>
      </c>
      <c r="M427" s="155">
        <f>IF(K427=1,SUM($K$6:K427),0)</f>
        <v>201227292.79893059</v>
      </c>
      <c r="N427" s="165">
        <f t="shared" si="35"/>
        <v>201227292.79893059</v>
      </c>
      <c r="O427" s="155">
        <f t="shared" si="36"/>
        <v>0</v>
      </c>
      <c r="P427" s="155">
        <f>IF(O427=1,SUM($O$6:O427),0)</f>
        <v>0</v>
      </c>
    </row>
    <row r="428" spans="1:17" ht="15" customHeight="1">
      <c r="A428" s="15"/>
      <c r="B428" s="174">
        <v>66</v>
      </c>
      <c r="C428" s="109" t="s">
        <v>197</v>
      </c>
      <c r="D428" s="279" t="s">
        <v>45</v>
      </c>
      <c r="E428" s="280" t="s">
        <v>7</v>
      </c>
      <c r="F428" s="281">
        <v>40200</v>
      </c>
      <c r="G428" s="281">
        <v>40200</v>
      </c>
      <c r="H428" s="171"/>
      <c r="I428" s="88">
        <f t="shared" si="32"/>
        <v>40200</v>
      </c>
      <c r="J428" s="163">
        <f t="shared" si="33"/>
        <v>0</v>
      </c>
      <c r="K428" s="155">
        <f t="shared" si="34"/>
        <v>1</v>
      </c>
      <c r="L428" s="155">
        <f>IF(J428=1,SUM($J$6:J428),0)</f>
        <v>0</v>
      </c>
      <c r="M428" s="155">
        <f>IF(K428=1,SUM($K$6:K428),0)</f>
        <v>201227293.79893059</v>
      </c>
      <c r="N428" s="165">
        <f t="shared" si="35"/>
        <v>201227293.79893059</v>
      </c>
      <c r="O428" s="155">
        <f t="shared" si="36"/>
        <v>0</v>
      </c>
      <c r="P428" s="155">
        <f>IF(O428=1,SUM($O$6:O428),0)</f>
        <v>0</v>
      </c>
    </row>
    <row r="429" spans="1:17" ht="15" customHeight="1">
      <c r="A429" s="15"/>
      <c r="B429" s="174">
        <v>67</v>
      </c>
      <c r="C429" s="109" t="s">
        <v>198</v>
      </c>
      <c r="D429" s="279" t="s">
        <v>45</v>
      </c>
      <c r="E429" s="280" t="s">
        <v>7</v>
      </c>
      <c r="F429" s="281">
        <v>46800</v>
      </c>
      <c r="G429" s="281">
        <v>46800</v>
      </c>
      <c r="H429" s="171"/>
      <c r="I429" s="88">
        <f t="shared" si="32"/>
        <v>46800</v>
      </c>
      <c r="J429" s="163">
        <f t="shared" si="33"/>
        <v>0</v>
      </c>
      <c r="K429" s="155">
        <f t="shared" si="34"/>
        <v>1</v>
      </c>
      <c r="L429" s="155">
        <f>IF(J429=1,SUM($J$6:J429),0)</f>
        <v>0</v>
      </c>
      <c r="M429" s="155">
        <f>IF(K429=1,SUM($K$6:K429),0)</f>
        <v>201227294.79893059</v>
      </c>
      <c r="N429" s="165">
        <f t="shared" si="35"/>
        <v>201227294.79893059</v>
      </c>
      <c r="O429" s="155">
        <f t="shared" si="36"/>
        <v>0</v>
      </c>
      <c r="P429" s="155">
        <f>IF(O429=1,SUM($O$6:O429),0)</f>
        <v>0</v>
      </c>
    </row>
    <row r="430" spans="1:17" ht="15" customHeight="1">
      <c r="A430" s="15"/>
      <c r="B430" s="174">
        <v>68</v>
      </c>
      <c r="C430" s="109" t="s">
        <v>33</v>
      </c>
      <c r="D430" s="279" t="s">
        <v>45</v>
      </c>
      <c r="E430" s="280" t="s">
        <v>8</v>
      </c>
      <c r="F430" s="281">
        <v>9500</v>
      </c>
      <c r="G430" s="281">
        <v>9500</v>
      </c>
      <c r="H430" s="171"/>
      <c r="I430" s="88">
        <f t="shared" si="32"/>
        <v>9500</v>
      </c>
      <c r="J430" s="163">
        <f t="shared" si="33"/>
        <v>0</v>
      </c>
      <c r="K430" s="155">
        <f t="shared" si="34"/>
        <v>1</v>
      </c>
      <c r="L430" s="155">
        <f>IF(J430=1,SUM($J$6:J430),0)</f>
        <v>0</v>
      </c>
      <c r="M430" s="155">
        <f>IF(K430=1,SUM($K$6:K430),0)</f>
        <v>201227295.79893059</v>
      </c>
      <c r="N430" s="165">
        <f t="shared" si="35"/>
        <v>201227295.79893059</v>
      </c>
      <c r="O430" s="155">
        <f t="shared" si="36"/>
        <v>0</v>
      </c>
      <c r="P430" s="155">
        <f>IF(O430=1,SUM($O$6:O430),0)</f>
        <v>0</v>
      </c>
    </row>
    <row r="431" spans="1:17" ht="15" customHeight="1">
      <c r="A431" s="15"/>
      <c r="B431" s="174">
        <v>69</v>
      </c>
      <c r="C431" s="109" t="s">
        <v>29</v>
      </c>
      <c r="D431" s="279" t="s">
        <v>45</v>
      </c>
      <c r="E431" s="280" t="s">
        <v>8</v>
      </c>
      <c r="F431" s="281">
        <v>184500</v>
      </c>
      <c r="G431" s="281">
        <v>185200</v>
      </c>
      <c r="H431" s="171"/>
      <c r="I431" s="88">
        <f t="shared" si="32"/>
        <v>185200</v>
      </c>
      <c r="J431" s="163">
        <f t="shared" si="33"/>
        <v>0</v>
      </c>
      <c r="K431" s="155">
        <f t="shared" si="34"/>
        <v>1</v>
      </c>
      <c r="L431" s="155">
        <f>IF(J431=1,SUM($J$6:J431),0)</f>
        <v>0</v>
      </c>
      <c r="M431" s="155">
        <f>IF(K431=1,SUM($K$6:K431),0)</f>
        <v>201227296.79893059</v>
      </c>
      <c r="N431" s="165">
        <f t="shared" si="35"/>
        <v>201227296.79893059</v>
      </c>
      <c r="O431" s="155">
        <f t="shared" si="36"/>
        <v>0</v>
      </c>
      <c r="P431" s="155">
        <f>IF(O431=1,SUM($O$6:O431),0)</f>
        <v>0</v>
      </c>
    </row>
    <row r="432" spans="1:17" ht="15" customHeight="1">
      <c r="A432" s="15"/>
      <c r="B432" s="174">
        <v>70</v>
      </c>
      <c r="C432" s="109" t="s">
        <v>199</v>
      </c>
      <c r="D432" s="279" t="s">
        <v>45</v>
      </c>
      <c r="E432" s="280" t="s">
        <v>8</v>
      </c>
      <c r="F432" s="281">
        <v>175000</v>
      </c>
      <c r="G432" s="281">
        <v>175000</v>
      </c>
      <c r="H432" s="171"/>
      <c r="I432" s="88">
        <f t="shared" si="32"/>
        <v>175000</v>
      </c>
      <c r="J432" s="163">
        <f t="shared" si="33"/>
        <v>0</v>
      </c>
      <c r="K432" s="155">
        <f t="shared" si="34"/>
        <v>1</v>
      </c>
      <c r="L432" s="155">
        <f>IF(J432=1,SUM($J$6:J432),0)</f>
        <v>0</v>
      </c>
      <c r="M432" s="155">
        <f>IF(K432=1,SUM($K$6:K432),0)</f>
        <v>201227297.79893059</v>
      </c>
      <c r="N432" s="165">
        <f t="shared" si="35"/>
        <v>201227297.79893059</v>
      </c>
      <c r="O432" s="155">
        <f t="shared" si="36"/>
        <v>0</v>
      </c>
      <c r="P432" s="155">
        <f>IF(O432=1,SUM($O$6:O432),0)</f>
        <v>0</v>
      </c>
    </row>
    <row r="433" spans="1:16" ht="15" customHeight="1">
      <c r="A433" s="15"/>
      <c r="B433" s="174">
        <v>71</v>
      </c>
      <c r="C433" s="109" t="s">
        <v>32</v>
      </c>
      <c r="D433" s="279" t="s">
        <v>45</v>
      </c>
      <c r="E433" s="280" t="s">
        <v>7</v>
      </c>
      <c r="F433" s="281">
        <v>30000</v>
      </c>
      <c r="G433" s="281">
        <v>30000</v>
      </c>
      <c r="H433" s="171"/>
      <c r="I433" s="88">
        <f t="shared" si="32"/>
        <v>30000</v>
      </c>
      <c r="J433" s="163">
        <f t="shared" si="33"/>
        <v>0</v>
      </c>
      <c r="K433" s="155">
        <f t="shared" si="34"/>
        <v>1</v>
      </c>
      <c r="L433" s="155">
        <f>IF(J433=1,SUM($J$6:J433),0)</f>
        <v>0</v>
      </c>
      <c r="M433" s="155">
        <f>IF(K433=1,SUM($K$6:K433),0)</f>
        <v>201227298.79893059</v>
      </c>
      <c r="N433" s="165">
        <f t="shared" si="35"/>
        <v>201227298.79893059</v>
      </c>
      <c r="O433" s="155">
        <f t="shared" si="36"/>
        <v>0</v>
      </c>
      <c r="P433" s="155">
        <f>IF(O433=1,SUM($O$6:O433),0)</f>
        <v>0</v>
      </c>
    </row>
    <row r="434" spans="1:16" ht="15" customHeight="1">
      <c r="A434" s="15"/>
      <c r="B434" s="174">
        <v>72</v>
      </c>
      <c r="C434" s="109" t="s">
        <v>200</v>
      </c>
      <c r="D434" s="279" t="s">
        <v>45</v>
      </c>
      <c r="E434" s="280" t="s">
        <v>7</v>
      </c>
      <c r="F434" s="281">
        <v>49500</v>
      </c>
      <c r="G434" s="281">
        <v>49500</v>
      </c>
      <c r="H434" s="171"/>
      <c r="I434" s="88">
        <f t="shared" si="32"/>
        <v>49500</v>
      </c>
      <c r="J434" s="163">
        <f t="shared" si="33"/>
        <v>0</v>
      </c>
      <c r="K434" s="155">
        <f t="shared" si="34"/>
        <v>1</v>
      </c>
      <c r="L434" s="155">
        <f>IF(J434=1,SUM($J$6:J434),0)</f>
        <v>0</v>
      </c>
      <c r="M434" s="155">
        <f>IF(K434=1,SUM($K$6:K434),0)</f>
        <v>201227299.79893059</v>
      </c>
      <c r="N434" s="165">
        <f t="shared" si="35"/>
        <v>201227299.79893059</v>
      </c>
      <c r="O434" s="155">
        <f t="shared" si="36"/>
        <v>0</v>
      </c>
      <c r="P434" s="155">
        <f>IF(O434=1,SUM($O$6:O434),0)</f>
        <v>0</v>
      </c>
    </row>
    <row r="435" spans="1:16" ht="15" customHeight="1">
      <c r="A435" s="15"/>
      <c r="B435" s="174">
        <v>73</v>
      </c>
      <c r="C435" s="109" t="s">
        <v>201</v>
      </c>
      <c r="D435" s="279" t="s">
        <v>45</v>
      </c>
      <c r="E435" s="280" t="s">
        <v>7</v>
      </c>
      <c r="F435" s="281">
        <v>120000</v>
      </c>
      <c r="G435" s="281">
        <v>120000</v>
      </c>
      <c r="H435" s="171"/>
      <c r="I435" s="88">
        <f t="shared" si="32"/>
        <v>120000</v>
      </c>
      <c r="J435" s="163">
        <f t="shared" si="33"/>
        <v>0</v>
      </c>
      <c r="K435" s="155">
        <f t="shared" si="34"/>
        <v>1</v>
      </c>
      <c r="L435" s="155">
        <f>IF(J435=1,SUM($J$6:J435),0)</f>
        <v>0</v>
      </c>
      <c r="M435" s="155">
        <f>IF(K435=1,SUM($K$6:K435),0)</f>
        <v>201227300.79893059</v>
      </c>
      <c r="N435" s="165">
        <f t="shared" si="35"/>
        <v>201227300.79893059</v>
      </c>
      <c r="O435" s="155">
        <f t="shared" si="36"/>
        <v>0</v>
      </c>
      <c r="P435" s="155">
        <f>IF(O435=1,SUM($O$6:O435),0)</f>
        <v>0</v>
      </c>
    </row>
    <row r="436" spans="1:16" ht="15" customHeight="1">
      <c r="A436" s="15"/>
      <c r="B436" s="174">
        <v>74</v>
      </c>
      <c r="C436" s="109" t="s">
        <v>31</v>
      </c>
      <c r="D436" s="279" t="s">
        <v>45</v>
      </c>
      <c r="E436" s="280" t="s">
        <v>8</v>
      </c>
      <c r="F436" s="281">
        <v>4880</v>
      </c>
      <c r="G436" s="281">
        <v>4880</v>
      </c>
      <c r="H436" s="171"/>
      <c r="I436" s="88">
        <f t="shared" si="32"/>
        <v>4880</v>
      </c>
      <c r="J436" s="163">
        <f t="shared" si="33"/>
        <v>0</v>
      </c>
      <c r="K436" s="155">
        <f t="shared" si="34"/>
        <v>1</v>
      </c>
      <c r="L436" s="155">
        <f>IF(J436=1,SUM($J$6:J436),0)</f>
        <v>0</v>
      </c>
      <c r="M436" s="155">
        <f>IF(K436=1,SUM($K$6:K436),0)</f>
        <v>201227301.79893059</v>
      </c>
      <c r="N436" s="165">
        <f t="shared" si="35"/>
        <v>201227301.79893059</v>
      </c>
      <c r="O436" s="155">
        <f t="shared" si="36"/>
        <v>0</v>
      </c>
      <c r="P436" s="155">
        <f>IF(O436=1,SUM($O$6:O436),0)</f>
        <v>0</v>
      </c>
    </row>
    <row r="437" spans="1:16" ht="15" customHeight="1">
      <c r="A437" s="15"/>
      <c r="B437" s="174">
        <v>75</v>
      </c>
      <c r="C437" s="109" t="s">
        <v>202</v>
      </c>
      <c r="D437" s="279" t="s">
        <v>45</v>
      </c>
      <c r="E437" s="280" t="s">
        <v>8</v>
      </c>
      <c r="F437" s="281">
        <v>1308700</v>
      </c>
      <c r="G437" s="281">
        <v>1308700</v>
      </c>
      <c r="H437" s="171"/>
      <c r="I437" s="88">
        <f t="shared" si="32"/>
        <v>1308700</v>
      </c>
      <c r="J437" s="163">
        <f t="shared" si="33"/>
        <v>0</v>
      </c>
      <c r="K437" s="155">
        <f t="shared" si="34"/>
        <v>1</v>
      </c>
      <c r="L437" s="155">
        <f>IF(J437=1,SUM($J$6:J437),0)</f>
        <v>0</v>
      </c>
      <c r="M437" s="155">
        <f>IF(K437=1,SUM($K$6:K437),0)</f>
        <v>201227302.79893059</v>
      </c>
      <c r="N437" s="165">
        <f t="shared" si="35"/>
        <v>201227302.79893059</v>
      </c>
      <c r="O437" s="155">
        <f t="shared" si="36"/>
        <v>0</v>
      </c>
      <c r="P437" s="155">
        <f>IF(O437=1,SUM($O$6:O437),0)</f>
        <v>0</v>
      </c>
    </row>
    <row r="438" spans="1:16" ht="15" customHeight="1">
      <c r="A438" s="15"/>
      <c r="B438" s="174">
        <v>76</v>
      </c>
      <c r="C438" s="109" t="s">
        <v>203</v>
      </c>
      <c r="D438" s="279" t="s">
        <v>45</v>
      </c>
      <c r="E438" s="280" t="s">
        <v>8</v>
      </c>
      <c r="F438" s="281">
        <v>12500</v>
      </c>
      <c r="G438" s="281">
        <v>12500</v>
      </c>
      <c r="H438" s="171"/>
      <c r="I438" s="88">
        <f t="shared" si="32"/>
        <v>12500</v>
      </c>
      <c r="J438" s="163">
        <f t="shared" si="33"/>
        <v>0</v>
      </c>
      <c r="K438" s="155">
        <f t="shared" si="34"/>
        <v>1</v>
      </c>
      <c r="L438" s="155">
        <f>IF(J438=1,SUM($J$6:J438),0)</f>
        <v>0</v>
      </c>
      <c r="M438" s="155">
        <f>IF(K438=1,SUM($K$6:K438),0)</f>
        <v>201227303.79893059</v>
      </c>
      <c r="N438" s="165">
        <f t="shared" si="35"/>
        <v>201227303.79893059</v>
      </c>
      <c r="O438" s="155">
        <f t="shared" si="36"/>
        <v>0</v>
      </c>
      <c r="P438" s="155">
        <f>IF(O438=1,SUM($O$6:O438),0)</f>
        <v>0</v>
      </c>
    </row>
    <row r="439" spans="1:16" ht="15" customHeight="1">
      <c r="A439" s="15"/>
      <c r="B439" s="174">
        <v>77</v>
      </c>
      <c r="C439" s="109" t="s">
        <v>204</v>
      </c>
      <c r="D439" s="279" t="s">
        <v>45</v>
      </c>
      <c r="E439" s="280" t="s">
        <v>7</v>
      </c>
      <c r="F439" s="281">
        <v>9700</v>
      </c>
      <c r="G439" s="281">
        <v>9700</v>
      </c>
      <c r="H439" s="171"/>
      <c r="I439" s="88">
        <f t="shared" si="32"/>
        <v>9700</v>
      </c>
      <c r="J439" s="163">
        <f t="shared" si="33"/>
        <v>0</v>
      </c>
      <c r="K439" s="155">
        <f t="shared" si="34"/>
        <v>1</v>
      </c>
      <c r="L439" s="155">
        <f>IF(J439=1,SUM($J$6:J439),0)</f>
        <v>0</v>
      </c>
      <c r="M439" s="155">
        <f>IF(K439=1,SUM($K$6:K439),0)</f>
        <v>201227304.79893059</v>
      </c>
      <c r="N439" s="165">
        <f t="shared" si="35"/>
        <v>201227304.79893059</v>
      </c>
      <c r="O439" s="155">
        <f t="shared" si="36"/>
        <v>0</v>
      </c>
      <c r="P439" s="155">
        <f>IF(O439=1,SUM($O$6:O439),0)</f>
        <v>0</v>
      </c>
    </row>
    <row r="440" spans="1:16" ht="15" customHeight="1">
      <c r="A440" s="15"/>
      <c r="B440" s="174">
        <v>78</v>
      </c>
      <c r="C440" s="109" t="s">
        <v>205</v>
      </c>
      <c r="D440" s="279" t="s">
        <v>45</v>
      </c>
      <c r="E440" s="280" t="s">
        <v>7</v>
      </c>
      <c r="F440" s="281">
        <v>24300</v>
      </c>
      <c r="G440" s="281">
        <v>24300</v>
      </c>
      <c r="H440" s="171"/>
      <c r="I440" s="88">
        <f t="shared" si="32"/>
        <v>24300</v>
      </c>
      <c r="J440" s="163">
        <f t="shared" si="33"/>
        <v>0</v>
      </c>
      <c r="K440" s="155">
        <f t="shared" si="34"/>
        <v>1</v>
      </c>
      <c r="L440" s="155">
        <f>IF(J440=1,SUM($J$6:J440),0)</f>
        <v>0</v>
      </c>
      <c r="M440" s="155">
        <f>IF(K440=1,SUM($K$6:K440),0)</f>
        <v>201227305.79893059</v>
      </c>
      <c r="N440" s="165">
        <f t="shared" si="35"/>
        <v>201227305.79893059</v>
      </c>
      <c r="O440" s="155">
        <f t="shared" si="36"/>
        <v>0</v>
      </c>
      <c r="P440" s="155">
        <f>IF(O440=1,SUM($O$6:O440),0)</f>
        <v>0</v>
      </c>
    </row>
    <row r="441" spans="1:16" ht="15" customHeight="1">
      <c r="A441" s="15"/>
      <c r="B441" s="174">
        <v>79</v>
      </c>
      <c r="C441" s="109" t="s">
        <v>206</v>
      </c>
      <c r="D441" s="279" t="s">
        <v>45</v>
      </c>
      <c r="E441" s="280" t="s">
        <v>7</v>
      </c>
      <c r="F441" s="281">
        <v>39204</v>
      </c>
      <c r="G441" s="281">
        <v>39204</v>
      </c>
      <c r="H441" s="171"/>
      <c r="I441" s="88">
        <f t="shared" si="32"/>
        <v>39204</v>
      </c>
      <c r="J441" s="163">
        <f t="shared" si="33"/>
        <v>0</v>
      </c>
      <c r="K441" s="155">
        <f t="shared" si="34"/>
        <v>1</v>
      </c>
      <c r="L441" s="155">
        <f>IF(J441=1,SUM($J$6:J441),0)</f>
        <v>0</v>
      </c>
      <c r="M441" s="155">
        <f>IF(K441=1,SUM($K$6:K441),0)</f>
        <v>201227306.79893059</v>
      </c>
      <c r="N441" s="165">
        <f t="shared" si="35"/>
        <v>201227306.79893059</v>
      </c>
      <c r="O441" s="155">
        <f t="shared" si="36"/>
        <v>0</v>
      </c>
      <c r="P441" s="155">
        <f>IF(O441=1,SUM($O$6:O441),0)</f>
        <v>0</v>
      </c>
    </row>
    <row r="442" spans="1:16" ht="15" customHeight="1">
      <c r="A442" s="15"/>
      <c r="B442" s="174"/>
      <c r="C442" s="109" t="s">
        <v>1470</v>
      </c>
      <c r="D442" s="279" t="s">
        <v>45</v>
      </c>
      <c r="E442" s="280" t="s">
        <v>7</v>
      </c>
      <c r="F442" s="281">
        <v>491900</v>
      </c>
      <c r="G442" s="281">
        <v>547900</v>
      </c>
      <c r="H442" s="171"/>
      <c r="I442" s="88">
        <f t="shared" si="32"/>
        <v>547900</v>
      </c>
      <c r="J442" s="163">
        <f t="shared" si="33"/>
        <v>0</v>
      </c>
      <c r="K442" s="155">
        <f t="shared" si="34"/>
        <v>1</v>
      </c>
      <c r="L442" s="155">
        <f>IF(J442=1,SUM($J$6:J442),0)</f>
        <v>0</v>
      </c>
      <c r="M442" s="155">
        <f>IF(K442=1,SUM($K$6:K442),0)</f>
        <v>201227307.79893059</v>
      </c>
      <c r="N442" s="165">
        <f t="shared" si="35"/>
        <v>201227307.79893059</v>
      </c>
      <c r="O442" s="155">
        <f t="shared" si="36"/>
        <v>0</v>
      </c>
      <c r="P442" s="155">
        <f>IF(O442=1,SUM($O$6:O442),0)</f>
        <v>0</v>
      </c>
    </row>
    <row r="443" spans="1:16" ht="15" customHeight="1">
      <c r="A443" s="15"/>
      <c r="B443" s="174">
        <v>80</v>
      </c>
      <c r="C443" s="109" t="s">
        <v>207</v>
      </c>
      <c r="D443" s="279" t="s">
        <v>45</v>
      </c>
      <c r="E443" s="280" t="s">
        <v>8</v>
      </c>
      <c r="F443" s="281">
        <v>78069</v>
      </c>
      <c r="G443" s="281">
        <v>87000</v>
      </c>
      <c r="H443" s="171"/>
      <c r="I443" s="88">
        <f t="shared" si="32"/>
        <v>87000</v>
      </c>
      <c r="J443" s="163">
        <f t="shared" si="33"/>
        <v>0</v>
      </c>
      <c r="K443" s="155">
        <f t="shared" si="34"/>
        <v>1</v>
      </c>
      <c r="L443" s="155">
        <f>IF(J443=1,SUM($J$6:J443),0)</f>
        <v>0</v>
      </c>
      <c r="M443" s="155">
        <f>IF(K443=1,SUM($K$6:K443),0)</f>
        <v>201227308.79893059</v>
      </c>
      <c r="N443" s="165">
        <f t="shared" si="35"/>
        <v>201227308.79893059</v>
      </c>
      <c r="O443" s="155">
        <f t="shared" si="36"/>
        <v>0</v>
      </c>
      <c r="P443" s="155">
        <f>IF(O443=1,SUM($O$6:O443),0)</f>
        <v>0</v>
      </c>
    </row>
    <row r="444" spans="1:16" ht="15" customHeight="1">
      <c r="A444" s="15"/>
      <c r="B444" s="174">
        <v>81</v>
      </c>
      <c r="C444" s="109" t="s">
        <v>208</v>
      </c>
      <c r="D444" s="279" t="s">
        <v>45</v>
      </c>
      <c r="E444" s="280" t="s">
        <v>8</v>
      </c>
      <c r="F444" s="281">
        <v>155631</v>
      </c>
      <c r="G444" s="281">
        <v>173400</v>
      </c>
      <c r="H444" s="171"/>
      <c r="I444" s="88">
        <f t="shared" si="32"/>
        <v>173400</v>
      </c>
      <c r="J444" s="163">
        <f t="shared" si="33"/>
        <v>0</v>
      </c>
      <c r="K444" s="155">
        <f t="shared" si="34"/>
        <v>1</v>
      </c>
      <c r="L444" s="155">
        <f>IF(J444=1,SUM($J$6:J444),0)</f>
        <v>0</v>
      </c>
      <c r="M444" s="155">
        <f>IF(K444=1,SUM($K$6:K444),0)</f>
        <v>201227309.79893059</v>
      </c>
      <c r="N444" s="165">
        <f t="shared" si="35"/>
        <v>201227309.79893059</v>
      </c>
      <c r="O444" s="155">
        <f t="shared" si="36"/>
        <v>0</v>
      </c>
      <c r="P444" s="155">
        <f>IF(O444=1,SUM($O$6:O444),0)</f>
        <v>0</v>
      </c>
    </row>
    <row r="445" spans="1:16" ht="15" customHeight="1">
      <c r="A445" s="15"/>
      <c r="B445" s="174">
        <v>82</v>
      </c>
      <c r="C445" s="492" t="s">
        <v>598</v>
      </c>
      <c r="D445" s="279" t="s">
        <v>45</v>
      </c>
      <c r="E445" s="280" t="s">
        <v>8</v>
      </c>
      <c r="F445" s="281">
        <v>3965</v>
      </c>
      <c r="G445" s="281">
        <v>3965</v>
      </c>
      <c r="H445" s="171"/>
      <c r="I445" s="88">
        <f t="shared" si="32"/>
        <v>3965</v>
      </c>
      <c r="J445" s="163">
        <f t="shared" si="33"/>
        <v>0</v>
      </c>
      <c r="K445" s="155">
        <f t="shared" si="34"/>
        <v>1</v>
      </c>
      <c r="L445" s="155">
        <f>IF(J445=1,SUM($J$6:J445),0)</f>
        <v>0</v>
      </c>
      <c r="M445" s="155">
        <f>IF(K445=1,SUM($K$6:K445),0)</f>
        <v>201227310.79893059</v>
      </c>
      <c r="N445" s="165">
        <f t="shared" si="35"/>
        <v>201227310.79893059</v>
      </c>
      <c r="O445" s="155">
        <f t="shared" si="36"/>
        <v>0</v>
      </c>
      <c r="P445" s="155">
        <f>IF(O445=1,SUM($O$6:O445),0)</f>
        <v>0</v>
      </c>
    </row>
    <row r="446" spans="1:16" ht="15" customHeight="1">
      <c r="A446" s="15"/>
      <c r="B446" s="174">
        <v>83</v>
      </c>
      <c r="C446" s="109" t="s">
        <v>209</v>
      </c>
      <c r="D446" s="279" t="s">
        <v>45</v>
      </c>
      <c r="E446" s="280" t="s">
        <v>8</v>
      </c>
      <c r="F446" s="281">
        <v>31800</v>
      </c>
      <c r="G446" s="281">
        <v>31800</v>
      </c>
      <c r="H446" s="171"/>
      <c r="I446" s="88">
        <f t="shared" si="32"/>
        <v>31800</v>
      </c>
      <c r="J446" s="163">
        <f t="shared" si="33"/>
        <v>0</v>
      </c>
      <c r="K446" s="155">
        <f t="shared" si="34"/>
        <v>1</v>
      </c>
      <c r="L446" s="155">
        <f>IF(J446=1,SUM($J$6:J446),0)</f>
        <v>0</v>
      </c>
      <c r="M446" s="155">
        <f>IF(K446=1,SUM($K$6:K446),0)</f>
        <v>201227311.79893059</v>
      </c>
      <c r="N446" s="165">
        <f t="shared" si="35"/>
        <v>201227311.79893059</v>
      </c>
      <c r="O446" s="155">
        <f t="shared" si="36"/>
        <v>0</v>
      </c>
      <c r="P446" s="155">
        <f>IF(O446=1,SUM($O$6:O446),0)</f>
        <v>0</v>
      </c>
    </row>
    <row r="447" spans="1:16" ht="15" customHeight="1">
      <c r="A447" s="15"/>
      <c r="B447" s="174">
        <v>84</v>
      </c>
      <c r="C447" s="109" t="s">
        <v>210</v>
      </c>
      <c r="D447" s="279" t="s">
        <v>45</v>
      </c>
      <c r="E447" s="280" t="s">
        <v>8</v>
      </c>
      <c r="F447" s="281">
        <v>33800</v>
      </c>
      <c r="G447" s="281">
        <v>33800</v>
      </c>
      <c r="H447" s="171"/>
      <c r="I447" s="88">
        <f t="shared" si="32"/>
        <v>33800</v>
      </c>
      <c r="J447" s="163">
        <f t="shared" si="33"/>
        <v>0</v>
      </c>
      <c r="K447" s="155">
        <f t="shared" si="34"/>
        <v>1</v>
      </c>
      <c r="L447" s="155">
        <f>IF(J447=1,SUM($J$6:J447),0)</f>
        <v>0</v>
      </c>
      <c r="M447" s="155">
        <f>IF(K447=1,SUM($K$6:K447),0)</f>
        <v>201227312.79893059</v>
      </c>
      <c r="N447" s="165">
        <f t="shared" si="35"/>
        <v>201227312.79893059</v>
      </c>
      <c r="O447" s="155">
        <f t="shared" si="36"/>
        <v>0</v>
      </c>
      <c r="P447" s="155">
        <f>IF(O447=1,SUM($O$6:O447),0)</f>
        <v>0</v>
      </c>
    </row>
    <row r="448" spans="1:16" ht="15" customHeight="1">
      <c r="A448" s="15"/>
      <c r="B448" s="174">
        <v>85</v>
      </c>
      <c r="C448" s="109" t="s">
        <v>211</v>
      </c>
      <c r="D448" s="279" t="s">
        <v>45</v>
      </c>
      <c r="E448" s="280" t="s">
        <v>8</v>
      </c>
      <c r="F448" s="281">
        <v>38500</v>
      </c>
      <c r="G448" s="281">
        <v>38600</v>
      </c>
      <c r="H448" s="171"/>
      <c r="I448" s="88">
        <f t="shared" si="32"/>
        <v>38600</v>
      </c>
      <c r="J448" s="163">
        <f t="shared" si="33"/>
        <v>0</v>
      </c>
      <c r="K448" s="155">
        <f t="shared" si="34"/>
        <v>1</v>
      </c>
      <c r="L448" s="155">
        <f>IF(J448=1,SUM($J$6:J448),0)</f>
        <v>0</v>
      </c>
      <c r="M448" s="155">
        <f>IF(K448=1,SUM($K$6:K448),0)</f>
        <v>201227313.79893059</v>
      </c>
      <c r="N448" s="165">
        <f t="shared" si="35"/>
        <v>201227313.79893059</v>
      </c>
      <c r="O448" s="155">
        <f t="shared" si="36"/>
        <v>0</v>
      </c>
      <c r="P448" s="155">
        <f>IF(O448=1,SUM($O$6:O448),0)</f>
        <v>0</v>
      </c>
    </row>
    <row r="449" spans="1:16" ht="15" customHeight="1">
      <c r="A449" s="15"/>
      <c r="B449" s="174">
        <v>86</v>
      </c>
      <c r="C449" s="109" t="s">
        <v>212</v>
      </c>
      <c r="D449" s="279" t="s">
        <v>45</v>
      </c>
      <c r="E449" s="280" t="s">
        <v>8</v>
      </c>
      <c r="F449" s="281">
        <v>76000</v>
      </c>
      <c r="G449" s="281">
        <v>76300</v>
      </c>
      <c r="H449" s="171"/>
      <c r="I449" s="88">
        <f t="shared" si="32"/>
        <v>76300</v>
      </c>
      <c r="J449" s="163">
        <f t="shared" si="33"/>
        <v>0</v>
      </c>
      <c r="K449" s="155">
        <f t="shared" si="34"/>
        <v>1</v>
      </c>
      <c r="L449" s="155">
        <f>IF(J449=1,SUM($J$6:J449),0)</f>
        <v>0</v>
      </c>
      <c r="M449" s="155">
        <f>IF(K449=1,SUM($K$6:K449),0)</f>
        <v>201227314.79893059</v>
      </c>
      <c r="N449" s="165">
        <f t="shared" si="35"/>
        <v>201227314.79893059</v>
      </c>
      <c r="O449" s="155">
        <f t="shared" si="36"/>
        <v>0</v>
      </c>
      <c r="P449" s="155">
        <f>IF(O449=1,SUM($O$6:O449),0)</f>
        <v>0</v>
      </c>
    </row>
    <row r="450" spans="1:16" ht="15" customHeight="1">
      <c r="A450" s="15"/>
      <c r="B450" s="174">
        <v>87</v>
      </c>
      <c r="C450" s="109" t="s">
        <v>213</v>
      </c>
      <c r="D450" s="279" t="s">
        <v>45</v>
      </c>
      <c r="E450" s="280" t="s">
        <v>8</v>
      </c>
      <c r="F450" s="281">
        <v>97000</v>
      </c>
      <c r="G450" s="281">
        <v>97400</v>
      </c>
      <c r="H450" s="171"/>
      <c r="I450" s="88">
        <f t="shared" si="32"/>
        <v>97400</v>
      </c>
      <c r="J450" s="163">
        <f t="shared" si="33"/>
        <v>0</v>
      </c>
      <c r="K450" s="155">
        <f t="shared" si="34"/>
        <v>1</v>
      </c>
      <c r="L450" s="155">
        <f>IF(J450=1,SUM($J$6:J450),0)</f>
        <v>0</v>
      </c>
      <c r="M450" s="155">
        <f>IF(K450=1,SUM($K$6:K450),0)</f>
        <v>201227315.79893059</v>
      </c>
      <c r="N450" s="165">
        <f t="shared" si="35"/>
        <v>201227315.79893059</v>
      </c>
      <c r="O450" s="155">
        <f t="shared" si="36"/>
        <v>0</v>
      </c>
      <c r="P450" s="155">
        <f>IF(O450=1,SUM($O$6:O450),0)</f>
        <v>0</v>
      </c>
    </row>
    <row r="451" spans="1:16" ht="15" customHeight="1">
      <c r="A451" s="15"/>
      <c r="B451" s="174">
        <v>88</v>
      </c>
      <c r="C451" s="109" t="s">
        <v>1018</v>
      </c>
      <c r="D451" s="279" t="s">
        <v>45</v>
      </c>
      <c r="E451" s="280" t="s">
        <v>7</v>
      </c>
      <c r="F451" s="281">
        <v>4520</v>
      </c>
      <c r="G451" s="281">
        <v>4520</v>
      </c>
      <c r="H451" s="171"/>
      <c r="I451" s="88">
        <f t="shared" ref="I451:I514" si="37">IF($I$5=$G$4,G451,(IF($I$5=$F$4,F451,0)))</f>
        <v>4520</v>
      </c>
      <c r="J451" s="163">
        <f t="shared" si="33"/>
        <v>0</v>
      </c>
      <c r="K451" s="155">
        <f t="shared" si="34"/>
        <v>1</v>
      </c>
      <c r="L451" s="155">
        <f>IF(J451=1,SUM($J$6:J451),0)</f>
        <v>0</v>
      </c>
      <c r="M451" s="155">
        <f>IF(K451=1,SUM($K$6:K451),0)</f>
        <v>201227316.79893059</v>
      </c>
      <c r="N451" s="165">
        <f t="shared" si="35"/>
        <v>201227316.79893059</v>
      </c>
      <c r="O451" s="155">
        <f t="shared" si="36"/>
        <v>0</v>
      </c>
      <c r="P451" s="155">
        <f>IF(O451=1,SUM($O$6:O451),0)</f>
        <v>0</v>
      </c>
    </row>
    <row r="452" spans="1:16" ht="15" customHeight="1">
      <c r="A452" s="15"/>
      <c r="B452" s="174">
        <v>89</v>
      </c>
      <c r="C452" s="109" t="s">
        <v>1019</v>
      </c>
      <c r="D452" s="279" t="s">
        <v>45</v>
      </c>
      <c r="E452" s="280" t="s">
        <v>8</v>
      </c>
      <c r="F452" s="281">
        <v>7290</v>
      </c>
      <c r="G452" s="281">
        <v>7290</v>
      </c>
      <c r="H452" s="171"/>
      <c r="I452" s="88">
        <f t="shared" si="37"/>
        <v>7290</v>
      </c>
      <c r="J452" s="163">
        <f t="shared" si="33"/>
        <v>0</v>
      </c>
      <c r="K452" s="155">
        <f t="shared" si="34"/>
        <v>1</v>
      </c>
      <c r="L452" s="155">
        <f>IF(J452=1,SUM($J$6:J452),0)</f>
        <v>0</v>
      </c>
      <c r="M452" s="155">
        <f>IF(K452=1,SUM($K$6:K452),0)</f>
        <v>201227317.79893059</v>
      </c>
      <c r="N452" s="165">
        <f t="shared" si="35"/>
        <v>201227317.79893059</v>
      </c>
      <c r="O452" s="155">
        <f t="shared" si="36"/>
        <v>0</v>
      </c>
      <c r="P452" s="155">
        <f>IF(O452=1,SUM($O$6:O452),0)</f>
        <v>0</v>
      </c>
    </row>
    <row r="453" spans="1:16" ht="15" customHeight="1">
      <c r="A453" s="15"/>
      <c r="B453" s="174">
        <v>90</v>
      </c>
      <c r="C453" s="109" t="s">
        <v>214</v>
      </c>
      <c r="D453" s="279" t="s">
        <v>45</v>
      </c>
      <c r="E453" s="280" t="s">
        <v>8</v>
      </c>
      <c r="F453" s="281">
        <v>4500</v>
      </c>
      <c r="G453" s="281">
        <v>4500</v>
      </c>
      <c r="H453" s="171"/>
      <c r="I453" s="88">
        <f t="shared" si="37"/>
        <v>4500</v>
      </c>
      <c r="J453" s="163">
        <f t="shared" si="33"/>
        <v>0</v>
      </c>
      <c r="K453" s="155">
        <f t="shared" si="34"/>
        <v>1</v>
      </c>
      <c r="L453" s="155">
        <f>IF(J453=1,SUM($J$6:J453),0)</f>
        <v>0</v>
      </c>
      <c r="M453" s="155">
        <f>IF(K453=1,SUM($K$6:K453),0)</f>
        <v>201227318.79893059</v>
      </c>
      <c r="N453" s="165">
        <f t="shared" si="35"/>
        <v>201227318.79893059</v>
      </c>
      <c r="O453" s="155">
        <f t="shared" si="36"/>
        <v>0</v>
      </c>
      <c r="P453" s="155">
        <f>IF(O453=1,SUM($O$6:O453),0)</f>
        <v>0</v>
      </c>
    </row>
    <row r="454" spans="1:16" ht="15" customHeight="1">
      <c r="A454" s="15"/>
      <c r="B454" s="174">
        <v>91</v>
      </c>
      <c r="C454" s="109" t="s">
        <v>215</v>
      </c>
      <c r="D454" s="279" t="s">
        <v>45</v>
      </c>
      <c r="E454" s="280" t="s">
        <v>8</v>
      </c>
      <c r="F454" s="281">
        <v>106300</v>
      </c>
      <c r="G454" s="281">
        <v>106300</v>
      </c>
      <c r="H454" s="171"/>
      <c r="I454" s="88">
        <f t="shared" si="37"/>
        <v>106300</v>
      </c>
      <c r="J454" s="163">
        <f t="shared" si="33"/>
        <v>0</v>
      </c>
      <c r="K454" s="155">
        <f t="shared" si="34"/>
        <v>1</v>
      </c>
      <c r="L454" s="155">
        <f>IF(J454=1,SUM($J$6:J454),0)</f>
        <v>0</v>
      </c>
      <c r="M454" s="155">
        <f>IF(K454=1,SUM($K$6:K454),0)</f>
        <v>201227319.79893059</v>
      </c>
      <c r="N454" s="165">
        <f t="shared" si="35"/>
        <v>201227319.79893059</v>
      </c>
      <c r="O454" s="155">
        <f t="shared" si="36"/>
        <v>0</v>
      </c>
      <c r="P454" s="155">
        <f>IF(O454=1,SUM($O$6:O454),0)</f>
        <v>0</v>
      </c>
    </row>
    <row r="455" spans="1:16" ht="15" customHeight="1">
      <c r="A455" s="15"/>
      <c r="B455" s="174">
        <v>92</v>
      </c>
      <c r="C455" s="109" t="s">
        <v>216</v>
      </c>
      <c r="D455" s="279" t="s">
        <v>45</v>
      </c>
      <c r="E455" s="280" t="s">
        <v>8</v>
      </c>
      <c r="F455" s="281">
        <v>116800</v>
      </c>
      <c r="G455" s="281">
        <v>116800</v>
      </c>
      <c r="H455" s="171"/>
      <c r="I455" s="88">
        <f t="shared" si="37"/>
        <v>116800</v>
      </c>
      <c r="J455" s="163">
        <f t="shared" si="33"/>
        <v>0</v>
      </c>
      <c r="K455" s="155">
        <f t="shared" si="34"/>
        <v>1</v>
      </c>
      <c r="L455" s="155">
        <f>IF(J455=1,SUM($J$6:J455),0)</f>
        <v>0</v>
      </c>
      <c r="M455" s="155">
        <f>IF(K455=1,SUM($K$6:K455),0)</f>
        <v>201227320.79893059</v>
      </c>
      <c r="N455" s="165">
        <f t="shared" si="35"/>
        <v>201227320.79893059</v>
      </c>
      <c r="O455" s="155">
        <f t="shared" si="36"/>
        <v>0</v>
      </c>
      <c r="P455" s="155">
        <f>IF(O455=1,SUM($O$6:O455),0)</f>
        <v>0</v>
      </c>
    </row>
    <row r="456" spans="1:16" ht="15" customHeight="1">
      <c r="A456" s="15"/>
      <c r="B456" s="174">
        <v>93</v>
      </c>
      <c r="C456" s="109" t="s">
        <v>217</v>
      </c>
      <c r="D456" s="279" t="s">
        <v>45</v>
      </c>
      <c r="E456" s="280" t="s">
        <v>8</v>
      </c>
      <c r="F456" s="281">
        <v>11400</v>
      </c>
      <c r="G456" s="281">
        <v>11400</v>
      </c>
      <c r="H456" s="171"/>
      <c r="I456" s="88">
        <f t="shared" si="37"/>
        <v>11400</v>
      </c>
      <c r="J456" s="163">
        <f t="shared" si="33"/>
        <v>0</v>
      </c>
      <c r="K456" s="155">
        <f t="shared" si="34"/>
        <v>1</v>
      </c>
      <c r="L456" s="155">
        <f>IF(J456=1,SUM($J$6:J456),0)</f>
        <v>0</v>
      </c>
      <c r="M456" s="155">
        <f>IF(K456=1,SUM($K$6:K456),0)</f>
        <v>201227321.79893059</v>
      </c>
      <c r="N456" s="165">
        <f t="shared" si="35"/>
        <v>201227321.79893059</v>
      </c>
      <c r="O456" s="155">
        <f t="shared" si="36"/>
        <v>0</v>
      </c>
      <c r="P456" s="155">
        <f>IF(O456=1,SUM($O$6:O456),0)</f>
        <v>0</v>
      </c>
    </row>
    <row r="457" spans="1:16" ht="15" customHeight="1">
      <c r="A457" s="15"/>
      <c r="B457" s="174">
        <v>94</v>
      </c>
      <c r="C457" s="109" t="s">
        <v>218</v>
      </c>
      <c r="D457" s="279" t="s">
        <v>45</v>
      </c>
      <c r="E457" s="280" t="s">
        <v>8</v>
      </c>
      <c r="F457" s="281">
        <v>29600</v>
      </c>
      <c r="G457" s="281">
        <v>29600</v>
      </c>
      <c r="H457" s="171"/>
      <c r="I457" s="88">
        <f t="shared" si="37"/>
        <v>29600</v>
      </c>
      <c r="J457" s="163">
        <f t="shared" ref="J457:J520" si="38">IF(D457="MDU-KD",1,0)</f>
        <v>0</v>
      </c>
      <c r="K457" s="155">
        <f t="shared" ref="K457:K520" si="39">IF(D457="HDW",1,0)</f>
        <v>1</v>
      </c>
      <c r="L457" s="155">
        <f>IF(J457=1,SUM($J$6:J457),0)</f>
        <v>0</v>
      </c>
      <c r="M457" s="155">
        <f>IF(K457=1,SUM($K$6:K457),0)</f>
        <v>201227322.79893059</v>
      </c>
      <c r="N457" s="165">
        <f t="shared" ref="N457:N520" si="40">IF(L457=0,M457,L457)</f>
        <v>201227322.79893059</v>
      </c>
      <c r="O457" s="155">
        <f t="shared" ref="O457:O520" si="41">IF(E457=0,0,IF(LEFT(C457,11)="Tiang Beton",1,0))</f>
        <v>0</v>
      </c>
      <c r="P457" s="155">
        <f>IF(O457=1,SUM($O$6:O457),0)</f>
        <v>0</v>
      </c>
    </row>
    <row r="458" spans="1:16" ht="15" customHeight="1">
      <c r="A458" s="15"/>
      <c r="B458" s="174">
        <v>95</v>
      </c>
      <c r="C458" s="109" t="s">
        <v>599</v>
      </c>
      <c r="D458" s="279" t="s">
        <v>45</v>
      </c>
      <c r="E458" s="280" t="s">
        <v>8</v>
      </c>
      <c r="F458" s="281">
        <v>290142</v>
      </c>
      <c r="G458" s="281">
        <v>290142</v>
      </c>
      <c r="H458" s="171"/>
      <c r="I458" s="88">
        <f t="shared" si="37"/>
        <v>290142</v>
      </c>
      <c r="J458" s="163">
        <f t="shared" si="38"/>
        <v>0</v>
      </c>
      <c r="K458" s="155">
        <f t="shared" si="39"/>
        <v>1</v>
      </c>
      <c r="L458" s="155">
        <f>IF(J458=1,SUM($J$6:J458),0)</f>
        <v>0</v>
      </c>
      <c r="M458" s="155">
        <f>IF(K458=1,SUM($K$6:K458),0)</f>
        <v>201227323.79893059</v>
      </c>
      <c r="N458" s="165">
        <f t="shared" si="40"/>
        <v>201227323.79893059</v>
      </c>
      <c r="O458" s="155">
        <f t="shared" si="41"/>
        <v>0</v>
      </c>
      <c r="P458" s="155">
        <f>IF(O458=1,SUM($O$6:O458),0)</f>
        <v>0</v>
      </c>
    </row>
    <row r="459" spans="1:16" ht="15" customHeight="1">
      <c r="A459" s="15"/>
      <c r="B459" s="174">
        <v>96</v>
      </c>
      <c r="C459" s="109" t="s">
        <v>600</v>
      </c>
      <c r="D459" s="279" t="s">
        <v>45</v>
      </c>
      <c r="E459" s="280" t="s">
        <v>8</v>
      </c>
      <c r="F459" s="281">
        <v>265680</v>
      </c>
      <c r="G459" s="281">
        <v>265680</v>
      </c>
      <c r="H459" s="171"/>
      <c r="I459" s="88">
        <f t="shared" si="37"/>
        <v>265680</v>
      </c>
      <c r="J459" s="163">
        <f t="shared" si="38"/>
        <v>0</v>
      </c>
      <c r="K459" s="155">
        <f t="shared" si="39"/>
        <v>1</v>
      </c>
      <c r="L459" s="155">
        <f>IF(J459=1,SUM($J$6:J459),0)</f>
        <v>0</v>
      </c>
      <c r="M459" s="155">
        <f>IF(K459=1,SUM($K$6:K459),0)</f>
        <v>201227324.79893059</v>
      </c>
      <c r="N459" s="165">
        <f t="shared" si="40"/>
        <v>201227324.79893059</v>
      </c>
      <c r="O459" s="155">
        <f t="shared" si="41"/>
        <v>0</v>
      </c>
      <c r="P459" s="155">
        <f>IF(O459=1,SUM($O$6:O459),0)</f>
        <v>0</v>
      </c>
    </row>
    <row r="460" spans="1:16" ht="15" customHeight="1">
      <c r="A460" s="15"/>
      <c r="B460" s="174">
        <v>97</v>
      </c>
      <c r="C460" s="109" t="s">
        <v>601</v>
      </c>
      <c r="D460" s="279" t="s">
        <v>45</v>
      </c>
      <c r="E460" s="280" t="s">
        <v>8</v>
      </c>
      <c r="F460" s="281">
        <v>265680</v>
      </c>
      <c r="G460" s="281">
        <v>265680</v>
      </c>
      <c r="H460" s="171"/>
      <c r="I460" s="88">
        <f t="shared" si="37"/>
        <v>265680</v>
      </c>
      <c r="J460" s="163">
        <f t="shared" si="38"/>
        <v>0</v>
      </c>
      <c r="K460" s="155">
        <f t="shared" si="39"/>
        <v>1</v>
      </c>
      <c r="L460" s="155">
        <f>IF(J460=1,SUM($J$6:J460),0)</f>
        <v>0</v>
      </c>
      <c r="M460" s="155">
        <f>IF(K460=1,SUM($K$6:K460),0)</f>
        <v>201227325.79893059</v>
      </c>
      <c r="N460" s="165">
        <f t="shared" si="40"/>
        <v>201227325.79893059</v>
      </c>
      <c r="O460" s="155">
        <f t="shared" si="41"/>
        <v>0</v>
      </c>
      <c r="P460" s="155">
        <f>IF(O460=1,SUM($O$6:O460),0)</f>
        <v>0</v>
      </c>
    </row>
    <row r="461" spans="1:16" ht="15" customHeight="1">
      <c r="A461" s="15"/>
      <c r="B461" s="174">
        <v>98</v>
      </c>
      <c r="C461" s="109" t="s">
        <v>219</v>
      </c>
      <c r="D461" s="279" t="s">
        <v>45</v>
      </c>
      <c r="E461" s="280" t="s">
        <v>8</v>
      </c>
      <c r="F461" s="281">
        <v>20898</v>
      </c>
      <c r="G461" s="281">
        <v>20898</v>
      </c>
      <c r="H461" s="171"/>
      <c r="I461" s="88">
        <f t="shared" si="37"/>
        <v>20898</v>
      </c>
      <c r="J461" s="163">
        <f t="shared" si="38"/>
        <v>0</v>
      </c>
      <c r="K461" s="155">
        <f t="shared" si="39"/>
        <v>1</v>
      </c>
      <c r="L461" s="155">
        <f>IF(J461=1,SUM($J$6:J461),0)</f>
        <v>0</v>
      </c>
      <c r="M461" s="155">
        <f>IF(K461=1,SUM($K$6:K461),0)</f>
        <v>201227326.79893059</v>
      </c>
      <c r="N461" s="165">
        <f t="shared" si="40"/>
        <v>201227326.79893059</v>
      </c>
      <c r="O461" s="155">
        <f t="shared" si="41"/>
        <v>0</v>
      </c>
      <c r="P461" s="155">
        <f>IF(O461=1,SUM($O$6:O461),0)</f>
        <v>0</v>
      </c>
    </row>
    <row r="462" spans="1:16" ht="15" customHeight="1">
      <c r="A462" s="15"/>
      <c r="B462" s="174">
        <v>99</v>
      </c>
      <c r="C462" s="109" t="s">
        <v>220</v>
      </c>
      <c r="D462" s="279" t="s">
        <v>45</v>
      </c>
      <c r="E462" s="280" t="s">
        <v>8</v>
      </c>
      <c r="F462" s="281">
        <v>20700</v>
      </c>
      <c r="G462" s="281">
        <v>20700</v>
      </c>
      <c r="H462" s="171"/>
      <c r="I462" s="88">
        <f t="shared" si="37"/>
        <v>20700</v>
      </c>
      <c r="J462" s="163">
        <f t="shared" si="38"/>
        <v>0</v>
      </c>
      <c r="K462" s="155">
        <f t="shared" si="39"/>
        <v>1</v>
      </c>
      <c r="L462" s="155">
        <f>IF(J462=1,SUM($J$6:J462),0)</f>
        <v>0</v>
      </c>
      <c r="M462" s="155">
        <f>IF(K462=1,SUM($K$6:K462),0)</f>
        <v>201227327.79893059</v>
      </c>
      <c r="N462" s="165">
        <f t="shared" si="40"/>
        <v>201227327.79893059</v>
      </c>
      <c r="O462" s="155">
        <f t="shared" si="41"/>
        <v>0</v>
      </c>
      <c r="P462" s="155">
        <f>IF(O462=1,SUM($O$6:O462),0)</f>
        <v>0</v>
      </c>
    </row>
    <row r="463" spans="1:16" ht="15" customHeight="1">
      <c r="A463" s="15"/>
      <c r="B463" s="174">
        <v>100</v>
      </c>
      <c r="C463" s="109" t="s">
        <v>221</v>
      </c>
      <c r="D463" s="279" t="s">
        <v>45</v>
      </c>
      <c r="E463" s="280" t="s">
        <v>8</v>
      </c>
      <c r="F463" s="281">
        <v>13600</v>
      </c>
      <c r="G463" s="281">
        <v>13600</v>
      </c>
      <c r="H463" s="171"/>
      <c r="I463" s="88">
        <f t="shared" si="37"/>
        <v>13600</v>
      </c>
      <c r="J463" s="163">
        <f t="shared" si="38"/>
        <v>0</v>
      </c>
      <c r="K463" s="155">
        <f t="shared" si="39"/>
        <v>1</v>
      </c>
      <c r="L463" s="155">
        <f>IF(J463=1,SUM($J$6:J463),0)</f>
        <v>0</v>
      </c>
      <c r="M463" s="155">
        <f>IF(K463=1,SUM($K$6:K463),0)</f>
        <v>201227328.79893059</v>
      </c>
      <c r="N463" s="165">
        <f t="shared" si="40"/>
        <v>201227328.79893059</v>
      </c>
      <c r="O463" s="155">
        <f t="shared" si="41"/>
        <v>0</v>
      </c>
      <c r="P463" s="155">
        <f>IF(O463=1,SUM($O$6:O463),0)</f>
        <v>0</v>
      </c>
    </row>
    <row r="464" spans="1:16" ht="15" customHeight="1">
      <c r="A464" s="15"/>
      <c r="B464" s="174">
        <v>101</v>
      </c>
      <c r="C464" s="109" t="s">
        <v>222</v>
      </c>
      <c r="D464" s="279" t="s">
        <v>45</v>
      </c>
      <c r="E464" s="280" t="s">
        <v>8</v>
      </c>
      <c r="F464" s="281">
        <v>27900</v>
      </c>
      <c r="G464" s="281">
        <v>27900</v>
      </c>
      <c r="H464" s="171"/>
      <c r="I464" s="88">
        <f t="shared" si="37"/>
        <v>27900</v>
      </c>
      <c r="J464" s="163">
        <f t="shared" si="38"/>
        <v>0</v>
      </c>
      <c r="K464" s="155">
        <f t="shared" si="39"/>
        <v>1</v>
      </c>
      <c r="L464" s="155">
        <f>IF(J464=1,SUM($J$6:J464),0)</f>
        <v>0</v>
      </c>
      <c r="M464" s="155">
        <f>IF(K464=1,SUM($K$6:K464),0)</f>
        <v>201227329.79893059</v>
      </c>
      <c r="N464" s="165">
        <f t="shared" si="40"/>
        <v>201227329.79893059</v>
      </c>
      <c r="O464" s="155">
        <f t="shared" si="41"/>
        <v>0</v>
      </c>
      <c r="P464" s="155">
        <f>IF(O464=1,SUM($O$6:O464),0)</f>
        <v>0</v>
      </c>
    </row>
    <row r="465" spans="1:16" ht="15" customHeight="1">
      <c r="A465" s="15"/>
      <c r="B465" s="174">
        <v>102</v>
      </c>
      <c r="C465" s="109" t="s">
        <v>223</v>
      </c>
      <c r="D465" s="279" t="s">
        <v>45</v>
      </c>
      <c r="E465" s="280" t="s">
        <v>8</v>
      </c>
      <c r="F465" s="281">
        <v>27815</v>
      </c>
      <c r="G465" s="281">
        <v>27815</v>
      </c>
      <c r="H465" s="171"/>
      <c r="I465" s="88">
        <f t="shared" si="37"/>
        <v>27815</v>
      </c>
      <c r="J465" s="163">
        <f t="shared" si="38"/>
        <v>0</v>
      </c>
      <c r="K465" s="155">
        <f t="shared" si="39"/>
        <v>1</v>
      </c>
      <c r="L465" s="155">
        <f>IF(J465=1,SUM($J$6:J465),0)</f>
        <v>0</v>
      </c>
      <c r="M465" s="155">
        <f>IF(K465=1,SUM($K$6:K465),0)</f>
        <v>201227330.79893059</v>
      </c>
      <c r="N465" s="165">
        <f t="shared" si="40"/>
        <v>201227330.79893059</v>
      </c>
      <c r="O465" s="155">
        <f t="shared" si="41"/>
        <v>0</v>
      </c>
      <c r="P465" s="155">
        <f>IF(O465=1,SUM($O$6:O465),0)</f>
        <v>0</v>
      </c>
    </row>
    <row r="466" spans="1:16" ht="15" customHeight="1">
      <c r="A466" s="15"/>
      <c r="B466" s="174">
        <v>103</v>
      </c>
      <c r="C466" s="109" t="s">
        <v>224</v>
      </c>
      <c r="D466" s="279" t="s">
        <v>45</v>
      </c>
      <c r="E466" s="280" t="s">
        <v>8</v>
      </c>
      <c r="F466" s="281">
        <v>20800</v>
      </c>
      <c r="G466" s="281">
        <v>20800</v>
      </c>
      <c r="H466" s="171"/>
      <c r="I466" s="88">
        <f t="shared" si="37"/>
        <v>20800</v>
      </c>
      <c r="J466" s="163">
        <f t="shared" si="38"/>
        <v>0</v>
      </c>
      <c r="K466" s="155">
        <f t="shared" si="39"/>
        <v>1</v>
      </c>
      <c r="L466" s="155">
        <f>IF(J466=1,SUM($J$6:J466),0)</f>
        <v>0</v>
      </c>
      <c r="M466" s="155">
        <f>IF(K466=1,SUM($K$6:K466),0)</f>
        <v>201227331.79893059</v>
      </c>
      <c r="N466" s="165">
        <f t="shared" si="40"/>
        <v>201227331.79893059</v>
      </c>
      <c r="O466" s="155">
        <f t="shared" si="41"/>
        <v>0</v>
      </c>
      <c r="P466" s="155">
        <f>IF(O466=1,SUM($O$6:O466),0)</f>
        <v>0</v>
      </c>
    </row>
    <row r="467" spans="1:16" ht="15" customHeight="1">
      <c r="A467" s="15"/>
      <c r="B467" s="174">
        <v>104</v>
      </c>
      <c r="C467" s="109" t="s">
        <v>25</v>
      </c>
      <c r="D467" s="279" t="s">
        <v>45</v>
      </c>
      <c r="E467" s="280" t="s">
        <v>8</v>
      </c>
      <c r="F467" s="281">
        <v>23936</v>
      </c>
      <c r="G467" s="281">
        <v>23936</v>
      </c>
      <c r="H467" s="171"/>
      <c r="I467" s="88">
        <f t="shared" si="37"/>
        <v>23936</v>
      </c>
      <c r="J467" s="163">
        <f t="shared" si="38"/>
        <v>0</v>
      </c>
      <c r="K467" s="155">
        <f t="shared" si="39"/>
        <v>1</v>
      </c>
      <c r="L467" s="155">
        <f>IF(J467=1,SUM($J$6:J467),0)</f>
        <v>0</v>
      </c>
      <c r="M467" s="155">
        <f>IF(K467=1,SUM($K$6:K467),0)</f>
        <v>201227332.79893059</v>
      </c>
      <c r="N467" s="165">
        <f t="shared" si="40"/>
        <v>201227332.79893059</v>
      </c>
      <c r="O467" s="155">
        <f t="shared" si="41"/>
        <v>0</v>
      </c>
      <c r="P467" s="155">
        <f>IF(O467=1,SUM($O$6:O467),0)</f>
        <v>0</v>
      </c>
    </row>
    <row r="468" spans="1:16" ht="15" customHeight="1">
      <c r="A468" s="15"/>
      <c r="B468" s="174">
        <v>105</v>
      </c>
      <c r="C468" s="109" t="s">
        <v>225</v>
      </c>
      <c r="D468" s="279" t="s">
        <v>45</v>
      </c>
      <c r="E468" s="280" t="s">
        <v>8</v>
      </c>
      <c r="F468" s="281">
        <v>31590</v>
      </c>
      <c r="G468" s="281">
        <v>31590</v>
      </c>
      <c r="H468" s="171"/>
      <c r="I468" s="88">
        <f t="shared" si="37"/>
        <v>31590</v>
      </c>
      <c r="J468" s="163">
        <f t="shared" si="38"/>
        <v>0</v>
      </c>
      <c r="K468" s="155">
        <f t="shared" si="39"/>
        <v>1</v>
      </c>
      <c r="L468" s="155">
        <f>IF(J468=1,SUM($J$6:J468),0)</f>
        <v>0</v>
      </c>
      <c r="M468" s="155">
        <f>IF(K468=1,SUM($K$6:K468),0)</f>
        <v>201227333.79893059</v>
      </c>
      <c r="N468" s="165">
        <f t="shared" si="40"/>
        <v>201227333.79893059</v>
      </c>
      <c r="O468" s="155">
        <f t="shared" si="41"/>
        <v>0</v>
      </c>
      <c r="P468" s="155">
        <f>IF(O468=1,SUM($O$6:O468),0)</f>
        <v>0</v>
      </c>
    </row>
    <row r="469" spans="1:16" ht="15" customHeight="1">
      <c r="A469" s="15"/>
      <c r="B469" s="174">
        <v>106</v>
      </c>
      <c r="C469" s="109" t="s">
        <v>226</v>
      </c>
      <c r="D469" s="279" t="s">
        <v>45</v>
      </c>
      <c r="E469" s="280" t="s">
        <v>8</v>
      </c>
      <c r="F469" s="281">
        <v>32500</v>
      </c>
      <c r="G469" s="281">
        <v>32500</v>
      </c>
      <c r="H469" s="171"/>
      <c r="I469" s="88">
        <f t="shared" si="37"/>
        <v>32500</v>
      </c>
      <c r="J469" s="163">
        <f t="shared" si="38"/>
        <v>0</v>
      </c>
      <c r="K469" s="155">
        <f t="shared" si="39"/>
        <v>1</v>
      </c>
      <c r="L469" s="155">
        <f>IF(J469=1,SUM($J$6:J469),0)</f>
        <v>0</v>
      </c>
      <c r="M469" s="155">
        <f>IF(K469=1,SUM($K$6:K469),0)</f>
        <v>201227334.79893059</v>
      </c>
      <c r="N469" s="165">
        <f t="shared" si="40"/>
        <v>201227334.79893059</v>
      </c>
      <c r="O469" s="155">
        <f t="shared" si="41"/>
        <v>0</v>
      </c>
      <c r="P469" s="155">
        <f>IF(O469=1,SUM($O$6:O469),0)</f>
        <v>0</v>
      </c>
    </row>
    <row r="470" spans="1:16" ht="15" customHeight="1">
      <c r="A470" s="15"/>
      <c r="B470" s="174">
        <v>107</v>
      </c>
      <c r="C470" s="109" t="s">
        <v>227</v>
      </c>
      <c r="D470" s="279" t="s">
        <v>45</v>
      </c>
      <c r="E470" s="280" t="s">
        <v>8</v>
      </c>
      <c r="F470" s="281">
        <v>47300</v>
      </c>
      <c r="G470" s="281">
        <v>47300</v>
      </c>
      <c r="H470" s="171"/>
      <c r="I470" s="88">
        <f t="shared" si="37"/>
        <v>47300</v>
      </c>
      <c r="J470" s="163">
        <f t="shared" si="38"/>
        <v>0</v>
      </c>
      <c r="K470" s="155">
        <f t="shared" si="39"/>
        <v>1</v>
      </c>
      <c r="L470" s="155">
        <f>IF(J470=1,SUM($J$6:J470),0)</f>
        <v>0</v>
      </c>
      <c r="M470" s="155">
        <f>IF(K470=1,SUM($K$6:K470),0)</f>
        <v>201227335.79893059</v>
      </c>
      <c r="N470" s="165">
        <f t="shared" si="40"/>
        <v>201227335.79893059</v>
      </c>
      <c r="O470" s="155">
        <f t="shared" si="41"/>
        <v>0</v>
      </c>
      <c r="P470" s="155">
        <f>IF(O470=1,SUM($O$6:O470),0)</f>
        <v>0</v>
      </c>
    </row>
    <row r="471" spans="1:16" ht="15" customHeight="1">
      <c r="A471" s="15"/>
      <c r="B471" s="174">
        <v>108</v>
      </c>
      <c r="C471" s="109" t="s">
        <v>228</v>
      </c>
      <c r="D471" s="279" t="s">
        <v>45</v>
      </c>
      <c r="E471" s="280" t="s">
        <v>8</v>
      </c>
      <c r="F471" s="281">
        <v>61560</v>
      </c>
      <c r="G471" s="281">
        <v>61560</v>
      </c>
      <c r="H471" s="171"/>
      <c r="I471" s="88">
        <f t="shared" si="37"/>
        <v>61560</v>
      </c>
      <c r="J471" s="163">
        <f t="shared" si="38"/>
        <v>0</v>
      </c>
      <c r="K471" s="155">
        <f t="shared" si="39"/>
        <v>1</v>
      </c>
      <c r="L471" s="155">
        <f>IF(J471=1,SUM($J$6:J471),0)</f>
        <v>0</v>
      </c>
      <c r="M471" s="155">
        <f>IF(K471=1,SUM($K$6:K471),0)</f>
        <v>201227336.79893059</v>
      </c>
      <c r="N471" s="165">
        <f t="shared" si="40"/>
        <v>201227336.79893059</v>
      </c>
      <c r="O471" s="155">
        <f t="shared" si="41"/>
        <v>0</v>
      </c>
      <c r="P471" s="155">
        <f>IF(O471=1,SUM($O$6:O471),0)</f>
        <v>0</v>
      </c>
    </row>
    <row r="472" spans="1:16" ht="15" customHeight="1">
      <c r="A472" s="15"/>
      <c r="B472" s="174">
        <v>109</v>
      </c>
      <c r="C472" s="109" t="s">
        <v>1048</v>
      </c>
      <c r="D472" s="279" t="s">
        <v>45</v>
      </c>
      <c r="E472" s="280" t="s">
        <v>8</v>
      </c>
      <c r="F472" s="281">
        <v>79056</v>
      </c>
      <c r="G472" s="281">
        <v>79056</v>
      </c>
      <c r="H472" s="171"/>
      <c r="I472" s="88">
        <f t="shared" si="37"/>
        <v>79056</v>
      </c>
      <c r="J472" s="163">
        <f t="shared" si="38"/>
        <v>0</v>
      </c>
      <c r="K472" s="155">
        <f t="shared" si="39"/>
        <v>1</v>
      </c>
      <c r="L472" s="155">
        <f>IF(J472=1,SUM($J$6:J472),0)</f>
        <v>0</v>
      </c>
      <c r="M472" s="155">
        <f>IF(K472=1,SUM($K$6:K472),0)</f>
        <v>201227337.79893059</v>
      </c>
      <c r="N472" s="165">
        <f t="shared" si="40"/>
        <v>201227337.79893059</v>
      </c>
      <c r="O472" s="155">
        <f t="shared" si="41"/>
        <v>0</v>
      </c>
      <c r="P472" s="155">
        <f>IF(O472=1,SUM($O$6:O472),0)</f>
        <v>0</v>
      </c>
    </row>
    <row r="473" spans="1:16" ht="15" customHeight="1">
      <c r="A473" s="15"/>
      <c r="B473" s="174">
        <v>110</v>
      </c>
      <c r="C473" s="109" t="s">
        <v>1049</v>
      </c>
      <c r="D473" s="279" t="s">
        <v>45</v>
      </c>
      <c r="E473" s="280" t="s">
        <v>8</v>
      </c>
      <c r="F473" s="281">
        <v>81984</v>
      </c>
      <c r="G473" s="281">
        <v>81984</v>
      </c>
      <c r="H473" s="171"/>
      <c r="I473" s="88">
        <f t="shared" si="37"/>
        <v>81984</v>
      </c>
      <c r="J473" s="163">
        <f t="shared" si="38"/>
        <v>0</v>
      </c>
      <c r="K473" s="155">
        <f t="shared" si="39"/>
        <v>1</v>
      </c>
      <c r="L473" s="155">
        <f>IF(J473=1,SUM($J$6:J473),0)</f>
        <v>0</v>
      </c>
      <c r="M473" s="155">
        <f>IF(K473=1,SUM($K$6:K473),0)</f>
        <v>201227338.79893059</v>
      </c>
      <c r="N473" s="165">
        <f t="shared" si="40"/>
        <v>201227338.79893059</v>
      </c>
      <c r="O473" s="155">
        <f t="shared" si="41"/>
        <v>0</v>
      </c>
      <c r="P473" s="155">
        <f>IF(O473=1,SUM($O$6:O473),0)</f>
        <v>0</v>
      </c>
    </row>
    <row r="474" spans="1:16" ht="15" customHeight="1">
      <c r="A474" s="15"/>
      <c r="B474" s="174">
        <v>111</v>
      </c>
      <c r="C474" s="109" t="s">
        <v>1050</v>
      </c>
      <c r="D474" s="279" t="s">
        <v>45</v>
      </c>
      <c r="E474" s="280" t="s">
        <v>8</v>
      </c>
      <c r="F474" s="281">
        <v>7320</v>
      </c>
      <c r="G474" s="281">
        <v>7320</v>
      </c>
      <c r="H474" s="171"/>
      <c r="I474" s="88">
        <f t="shared" si="37"/>
        <v>7320</v>
      </c>
      <c r="J474" s="163">
        <f t="shared" si="38"/>
        <v>0</v>
      </c>
      <c r="K474" s="155">
        <f t="shared" si="39"/>
        <v>1</v>
      </c>
      <c r="L474" s="155">
        <f>IF(J474=1,SUM($J$6:J474),0)</f>
        <v>0</v>
      </c>
      <c r="M474" s="155">
        <f>IF(K474=1,SUM($K$6:K474),0)</f>
        <v>201227339.79893059</v>
      </c>
      <c r="N474" s="165">
        <f t="shared" si="40"/>
        <v>201227339.79893059</v>
      </c>
      <c r="O474" s="155">
        <f t="shared" si="41"/>
        <v>0</v>
      </c>
      <c r="P474" s="155">
        <f>IF(O474=1,SUM($O$6:O474),0)</f>
        <v>0</v>
      </c>
    </row>
    <row r="475" spans="1:16" ht="15" customHeight="1">
      <c r="A475" s="15"/>
      <c r="B475" s="174">
        <v>112</v>
      </c>
      <c r="C475" s="109" t="s">
        <v>1051</v>
      </c>
      <c r="D475" s="279" t="s">
        <v>45</v>
      </c>
      <c r="E475" s="280" t="s">
        <v>8</v>
      </c>
      <c r="F475" s="281">
        <v>8784</v>
      </c>
      <c r="G475" s="281">
        <v>8784</v>
      </c>
      <c r="H475" s="171"/>
      <c r="I475" s="88">
        <f t="shared" si="37"/>
        <v>8784</v>
      </c>
      <c r="J475" s="163">
        <f t="shared" si="38"/>
        <v>0</v>
      </c>
      <c r="K475" s="155">
        <f t="shared" si="39"/>
        <v>1</v>
      </c>
      <c r="L475" s="155">
        <f>IF(J475=1,SUM($J$6:J475),0)</f>
        <v>0</v>
      </c>
      <c r="M475" s="155">
        <f>IF(K475=1,SUM($K$6:K475),0)</f>
        <v>201227340.79893059</v>
      </c>
      <c r="N475" s="165">
        <f t="shared" si="40"/>
        <v>201227340.79893059</v>
      </c>
      <c r="O475" s="155">
        <f t="shared" si="41"/>
        <v>0</v>
      </c>
      <c r="P475" s="155">
        <f>IF(O475=1,SUM($O$6:O475),0)</f>
        <v>0</v>
      </c>
    </row>
    <row r="476" spans="1:16" ht="15" customHeight="1">
      <c r="A476" s="15"/>
      <c r="B476" s="174">
        <v>113</v>
      </c>
      <c r="C476" s="109" t="s">
        <v>1052</v>
      </c>
      <c r="D476" s="279" t="s">
        <v>45</v>
      </c>
      <c r="E476" s="280" t="s">
        <v>8</v>
      </c>
      <c r="F476" s="281">
        <v>52704</v>
      </c>
      <c r="G476" s="281">
        <v>52704</v>
      </c>
      <c r="H476" s="171"/>
      <c r="I476" s="88">
        <f t="shared" si="37"/>
        <v>52704</v>
      </c>
      <c r="J476" s="163">
        <f t="shared" si="38"/>
        <v>0</v>
      </c>
      <c r="K476" s="155">
        <f t="shared" si="39"/>
        <v>1</v>
      </c>
      <c r="L476" s="155">
        <f>IF(J476=1,SUM($J$6:J476),0)</f>
        <v>0</v>
      </c>
      <c r="M476" s="155">
        <f>IF(K476=1,SUM($K$6:K476),0)</f>
        <v>201227341.79893059</v>
      </c>
      <c r="N476" s="165">
        <f t="shared" si="40"/>
        <v>201227341.79893059</v>
      </c>
      <c r="O476" s="155">
        <f t="shared" si="41"/>
        <v>0</v>
      </c>
      <c r="P476" s="155">
        <f>IF(O476=1,SUM($O$6:O476),0)</f>
        <v>0</v>
      </c>
    </row>
    <row r="477" spans="1:16" ht="15" customHeight="1">
      <c r="A477" s="15"/>
      <c r="B477" s="174">
        <v>114</v>
      </c>
      <c r="C477" s="109" t="s">
        <v>1053</v>
      </c>
      <c r="D477" s="279" t="s">
        <v>45</v>
      </c>
      <c r="E477" s="280" t="s">
        <v>8</v>
      </c>
      <c r="F477" s="281">
        <v>67344</v>
      </c>
      <c r="G477" s="281">
        <v>67344</v>
      </c>
      <c r="H477" s="171"/>
      <c r="I477" s="88">
        <f t="shared" si="37"/>
        <v>67344</v>
      </c>
      <c r="J477" s="163">
        <f t="shared" si="38"/>
        <v>0</v>
      </c>
      <c r="K477" s="155">
        <f t="shared" si="39"/>
        <v>1</v>
      </c>
      <c r="L477" s="155">
        <f>IF(J477=1,SUM($J$6:J477),0)</f>
        <v>0</v>
      </c>
      <c r="M477" s="155">
        <f>IF(K477=1,SUM($K$6:K477),0)</f>
        <v>201227342.79893059</v>
      </c>
      <c r="N477" s="165">
        <f t="shared" si="40"/>
        <v>201227342.79893059</v>
      </c>
      <c r="O477" s="155">
        <f t="shared" si="41"/>
        <v>0</v>
      </c>
      <c r="P477" s="155">
        <f>IF(O477=1,SUM($O$6:O477),0)</f>
        <v>0</v>
      </c>
    </row>
    <row r="478" spans="1:16" ht="15" customHeight="1">
      <c r="A478" s="15"/>
      <c r="B478" s="174">
        <v>115</v>
      </c>
      <c r="C478" s="109" t="s">
        <v>602</v>
      </c>
      <c r="D478" s="279" t="s">
        <v>45</v>
      </c>
      <c r="E478" s="280" t="s">
        <v>8</v>
      </c>
      <c r="F478" s="281">
        <v>40000</v>
      </c>
      <c r="G478" s="281">
        <v>40000</v>
      </c>
      <c r="H478" s="171"/>
      <c r="I478" s="88">
        <f t="shared" si="37"/>
        <v>40000</v>
      </c>
      <c r="J478" s="163">
        <f t="shared" si="38"/>
        <v>0</v>
      </c>
      <c r="K478" s="155">
        <f t="shared" si="39"/>
        <v>1</v>
      </c>
      <c r="L478" s="155">
        <f>IF(J478=1,SUM($J$6:J478),0)</f>
        <v>0</v>
      </c>
      <c r="M478" s="155">
        <f>IF(K478=1,SUM($K$6:K478),0)</f>
        <v>201227343.79893059</v>
      </c>
      <c r="N478" s="165">
        <f t="shared" si="40"/>
        <v>201227343.79893059</v>
      </c>
      <c r="O478" s="155">
        <f t="shared" si="41"/>
        <v>0</v>
      </c>
      <c r="P478" s="155">
        <f>IF(O478=1,SUM($O$6:O478),0)</f>
        <v>0</v>
      </c>
    </row>
    <row r="479" spans="1:16" ht="15" customHeight="1">
      <c r="A479" s="15"/>
      <c r="B479" s="174">
        <v>116</v>
      </c>
      <c r="C479" s="109" t="s">
        <v>603</v>
      </c>
      <c r="D479" s="279" t="s">
        <v>45</v>
      </c>
      <c r="E479" s="280" t="s">
        <v>8</v>
      </c>
      <c r="F479" s="281">
        <v>150000</v>
      </c>
      <c r="G479" s="281">
        <v>150000</v>
      </c>
      <c r="H479" s="171"/>
      <c r="I479" s="88">
        <f t="shared" si="37"/>
        <v>150000</v>
      </c>
      <c r="J479" s="163">
        <f t="shared" si="38"/>
        <v>0</v>
      </c>
      <c r="K479" s="155">
        <f t="shared" si="39"/>
        <v>1</v>
      </c>
      <c r="L479" s="155">
        <f>IF(J479=1,SUM($J$6:J479),0)</f>
        <v>0</v>
      </c>
      <c r="M479" s="155">
        <f>IF(K479=1,SUM($K$6:K479),0)</f>
        <v>201227344.79893059</v>
      </c>
      <c r="N479" s="165">
        <f t="shared" si="40"/>
        <v>201227344.79893059</v>
      </c>
      <c r="O479" s="155">
        <f t="shared" si="41"/>
        <v>0</v>
      </c>
      <c r="P479" s="155">
        <f>IF(O479=1,SUM($O$6:O479),0)</f>
        <v>0</v>
      </c>
    </row>
    <row r="480" spans="1:16" ht="15" customHeight="1">
      <c r="A480" s="15"/>
      <c r="B480" s="174">
        <v>117</v>
      </c>
      <c r="C480" s="109" t="s">
        <v>229</v>
      </c>
      <c r="D480" s="279" t="s">
        <v>45</v>
      </c>
      <c r="E480" s="280" t="s">
        <v>8</v>
      </c>
      <c r="F480" s="281">
        <v>4212</v>
      </c>
      <c r="G480" s="281">
        <v>4212</v>
      </c>
      <c r="H480" s="171"/>
      <c r="I480" s="88">
        <f t="shared" si="37"/>
        <v>4212</v>
      </c>
      <c r="J480" s="163">
        <f t="shared" si="38"/>
        <v>0</v>
      </c>
      <c r="K480" s="155">
        <f t="shared" si="39"/>
        <v>1</v>
      </c>
      <c r="L480" s="155">
        <f>IF(J480=1,SUM($J$6:J480),0)</f>
        <v>0</v>
      </c>
      <c r="M480" s="155">
        <f>IF(K480=1,SUM($K$6:K480),0)</f>
        <v>201227345.79893059</v>
      </c>
      <c r="N480" s="165">
        <f t="shared" si="40"/>
        <v>201227345.79893059</v>
      </c>
      <c r="O480" s="155">
        <f t="shared" si="41"/>
        <v>0</v>
      </c>
      <c r="P480" s="155">
        <f>IF(O480=1,SUM($O$6:O480),0)</f>
        <v>0</v>
      </c>
    </row>
    <row r="481" spans="1:16" ht="15" customHeight="1">
      <c r="A481" s="15"/>
      <c r="B481" s="174">
        <v>118</v>
      </c>
      <c r="C481" s="109" t="s">
        <v>604</v>
      </c>
      <c r="D481" s="279" t="s">
        <v>45</v>
      </c>
      <c r="E481" s="280" t="s">
        <v>8</v>
      </c>
      <c r="F481" s="281">
        <v>50000</v>
      </c>
      <c r="G481" s="281">
        <v>50000</v>
      </c>
      <c r="H481" s="171"/>
      <c r="I481" s="88">
        <f t="shared" si="37"/>
        <v>50000</v>
      </c>
      <c r="J481" s="163">
        <f t="shared" si="38"/>
        <v>0</v>
      </c>
      <c r="K481" s="155">
        <f t="shared" si="39"/>
        <v>1</v>
      </c>
      <c r="L481" s="155">
        <f>IF(J481=1,SUM($J$6:J481),0)</f>
        <v>0</v>
      </c>
      <c r="M481" s="155">
        <f>IF(K481=1,SUM($K$6:K481),0)</f>
        <v>201227346.79893059</v>
      </c>
      <c r="N481" s="165">
        <f t="shared" si="40"/>
        <v>201227346.79893059</v>
      </c>
      <c r="O481" s="155">
        <f t="shared" si="41"/>
        <v>0</v>
      </c>
      <c r="P481" s="155">
        <f>IF(O481=1,SUM($O$6:O481),0)</f>
        <v>0</v>
      </c>
    </row>
    <row r="482" spans="1:16" ht="15" customHeight="1">
      <c r="A482" s="15"/>
      <c r="B482" s="174">
        <v>119</v>
      </c>
      <c r="C482" s="109" t="s">
        <v>230</v>
      </c>
      <c r="D482" s="279" t="s">
        <v>45</v>
      </c>
      <c r="E482" s="280" t="s">
        <v>8</v>
      </c>
      <c r="F482" s="281">
        <v>32500</v>
      </c>
      <c r="G482" s="281">
        <v>32500</v>
      </c>
      <c r="H482" s="171"/>
      <c r="I482" s="88">
        <f t="shared" si="37"/>
        <v>32500</v>
      </c>
      <c r="J482" s="163">
        <f t="shared" si="38"/>
        <v>0</v>
      </c>
      <c r="K482" s="155">
        <f t="shared" si="39"/>
        <v>1</v>
      </c>
      <c r="L482" s="155">
        <f>IF(J482=1,SUM($J$6:J482),0)</f>
        <v>0</v>
      </c>
      <c r="M482" s="155">
        <f>IF(K482=1,SUM($K$6:K482),0)</f>
        <v>201227347.79893059</v>
      </c>
      <c r="N482" s="165">
        <f t="shared" si="40"/>
        <v>201227347.79893059</v>
      </c>
      <c r="O482" s="155">
        <f t="shared" si="41"/>
        <v>0</v>
      </c>
      <c r="P482" s="155">
        <f>IF(O482=1,SUM($O$6:O482),0)</f>
        <v>0</v>
      </c>
    </row>
    <row r="483" spans="1:16" ht="15" customHeight="1">
      <c r="A483" s="15"/>
      <c r="B483" s="174">
        <v>120</v>
      </c>
      <c r="C483" s="109" t="s">
        <v>231</v>
      </c>
      <c r="D483" s="279" t="s">
        <v>45</v>
      </c>
      <c r="E483" s="280" t="s">
        <v>8</v>
      </c>
      <c r="F483" s="281">
        <v>37500</v>
      </c>
      <c r="G483" s="281">
        <v>37500</v>
      </c>
      <c r="H483" s="171"/>
      <c r="I483" s="88">
        <f t="shared" si="37"/>
        <v>37500</v>
      </c>
      <c r="J483" s="163">
        <f t="shared" si="38"/>
        <v>0</v>
      </c>
      <c r="K483" s="155">
        <f t="shared" si="39"/>
        <v>1</v>
      </c>
      <c r="L483" s="155">
        <f>IF(J483=1,SUM($J$6:J483),0)</f>
        <v>0</v>
      </c>
      <c r="M483" s="155">
        <f>IF(K483=1,SUM($K$6:K483),0)</f>
        <v>201227348.79893059</v>
      </c>
      <c r="N483" s="165">
        <f t="shared" si="40"/>
        <v>201227348.79893059</v>
      </c>
      <c r="O483" s="155">
        <f t="shared" si="41"/>
        <v>0</v>
      </c>
      <c r="P483" s="155">
        <f>IF(O483=1,SUM($O$6:O483),0)</f>
        <v>0</v>
      </c>
    </row>
    <row r="484" spans="1:16" ht="15" customHeight="1">
      <c r="A484" s="15"/>
      <c r="B484" s="174">
        <v>121</v>
      </c>
      <c r="C484" s="109" t="s">
        <v>232</v>
      </c>
      <c r="D484" s="279" t="s">
        <v>45</v>
      </c>
      <c r="E484" s="280" t="s">
        <v>8</v>
      </c>
      <c r="F484" s="281">
        <v>47800</v>
      </c>
      <c r="G484" s="281">
        <v>47800</v>
      </c>
      <c r="H484" s="171"/>
      <c r="I484" s="88">
        <f t="shared" si="37"/>
        <v>47800</v>
      </c>
      <c r="J484" s="163">
        <f t="shared" si="38"/>
        <v>0</v>
      </c>
      <c r="K484" s="155">
        <f t="shared" si="39"/>
        <v>1</v>
      </c>
      <c r="L484" s="155">
        <f>IF(J484=1,SUM($J$6:J484),0)</f>
        <v>0</v>
      </c>
      <c r="M484" s="155">
        <f>IF(K484=1,SUM($K$6:K484),0)</f>
        <v>201227349.79893059</v>
      </c>
      <c r="N484" s="165">
        <f t="shared" si="40"/>
        <v>201227349.79893059</v>
      </c>
      <c r="O484" s="155">
        <f t="shared" si="41"/>
        <v>0</v>
      </c>
      <c r="P484" s="155">
        <f>IF(O484=1,SUM($O$6:O484),0)</f>
        <v>0</v>
      </c>
    </row>
    <row r="485" spans="1:16" ht="15" customHeight="1">
      <c r="A485" s="15"/>
      <c r="B485" s="174">
        <v>122</v>
      </c>
      <c r="C485" s="109" t="s">
        <v>233</v>
      </c>
      <c r="D485" s="279" t="s">
        <v>45</v>
      </c>
      <c r="E485" s="280" t="s">
        <v>8</v>
      </c>
      <c r="F485" s="281">
        <v>52500</v>
      </c>
      <c r="G485" s="281">
        <v>52500</v>
      </c>
      <c r="H485" s="171"/>
      <c r="I485" s="88">
        <f t="shared" si="37"/>
        <v>52500</v>
      </c>
      <c r="J485" s="163">
        <f t="shared" si="38"/>
        <v>0</v>
      </c>
      <c r="K485" s="155">
        <f t="shared" si="39"/>
        <v>1</v>
      </c>
      <c r="L485" s="155">
        <f>IF(J485=1,SUM($J$6:J485),0)</f>
        <v>0</v>
      </c>
      <c r="M485" s="155">
        <f>IF(K485=1,SUM($K$6:K485),0)</f>
        <v>201227350.79893059</v>
      </c>
      <c r="N485" s="165">
        <f t="shared" si="40"/>
        <v>201227350.79893059</v>
      </c>
      <c r="O485" s="155">
        <f t="shared" si="41"/>
        <v>0</v>
      </c>
      <c r="P485" s="155">
        <f>IF(O485=1,SUM($O$6:O485),0)</f>
        <v>0</v>
      </c>
    </row>
    <row r="486" spans="1:16" ht="15" customHeight="1">
      <c r="A486" s="15"/>
      <c r="B486" s="174">
        <v>123</v>
      </c>
      <c r="C486" s="109" t="s">
        <v>37</v>
      </c>
      <c r="D486" s="279" t="s">
        <v>45</v>
      </c>
      <c r="E486" s="280" t="s">
        <v>8</v>
      </c>
      <c r="F486" s="281">
        <v>63500</v>
      </c>
      <c r="G486" s="281">
        <v>63500</v>
      </c>
      <c r="H486" s="171"/>
      <c r="I486" s="88">
        <f t="shared" si="37"/>
        <v>63500</v>
      </c>
      <c r="J486" s="163">
        <f t="shared" si="38"/>
        <v>0</v>
      </c>
      <c r="K486" s="155">
        <f t="shared" si="39"/>
        <v>1</v>
      </c>
      <c r="L486" s="155">
        <f>IF(J486=1,SUM($J$6:J486),0)</f>
        <v>0</v>
      </c>
      <c r="M486" s="155">
        <f>IF(K486=1,SUM($K$6:K486),0)</f>
        <v>201227351.79893059</v>
      </c>
      <c r="N486" s="165">
        <f t="shared" si="40"/>
        <v>201227351.79893059</v>
      </c>
      <c r="O486" s="155">
        <f t="shared" si="41"/>
        <v>0</v>
      </c>
      <c r="P486" s="155">
        <f>IF(O486=1,SUM($O$6:O486),0)</f>
        <v>0</v>
      </c>
    </row>
    <row r="487" spans="1:16" ht="15" customHeight="1">
      <c r="A487" s="15"/>
      <c r="B487" s="174">
        <v>124</v>
      </c>
      <c r="C487" s="109" t="s">
        <v>234</v>
      </c>
      <c r="D487" s="279" t="s">
        <v>45</v>
      </c>
      <c r="E487" s="280" t="s">
        <v>8</v>
      </c>
      <c r="F487" s="281">
        <v>67500</v>
      </c>
      <c r="G487" s="281">
        <v>67500</v>
      </c>
      <c r="H487" s="171"/>
      <c r="I487" s="88">
        <f t="shared" si="37"/>
        <v>67500</v>
      </c>
      <c r="J487" s="163">
        <f t="shared" si="38"/>
        <v>0</v>
      </c>
      <c r="K487" s="155">
        <f t="shared" si="39"/>
        <v>1</v>
      </c>
      <c r="L487" s="155">
        <f>IF(J487=1,SUM($J$6:J487),0)</f>
        <v>0</v>
      </c>
      <c r="M487" s="155">
        <f>IF(K487=1,SUM($K$6:K487),0)</f>
        <v>201227352.79893059</v>
      </c>
      <c r="N487" s="165">
        <f t="shared" si="40"/>
        <v>201227352.79893059</v>
      </c>
      <c r="O487" s="155">
        <f t="shared" si="41"/>
        <v>0</v>
      </c>
      <c r="P487" s="155">
        <f>IF(O487=1,SUM($O$6:O487),0)</f>
        <v>0</v>
      </c>
    </row>
    <row r="488" spans="1:16" ht="15" customHeight="1">
      <c r="A488" s="15"/>
      <c r="B488" s="174">
        <v>125</v>
      </c>
      <c r="C488" s="109" t="s">
        <v>235</v>
      </c>
      <c r="D488" s="279" t="s">
        <v>45</v>
      </c>
      <c r="E488" s="280" t="s">
        <v>8</v>
      </c>
      <c r="F488" s="281">
        <v>53000</v>
      </c>
      <c r="G488" s="281">
        <v>53000</v>
      </c>
      <c r="H488" s="171"/>
      <c r="I488" s="88">
        <f t="shared" si="37"/>
        <v>53000</v>
      </c>
      <c r="J488" s="163">
        <f t="shared" si="38"/>
        <v>0</v>
      </c>
      <c r="K488" s="155">
        <f t="shared" si="39"/>
        <v>1</v>
      </c>
      <c r="L488" s="155">
        <f>IF(J488=1,SUM($J$6:J488),0)</f>
        <v>0</v>
      </c>
      <c r="M488" s="155">
        <f>IF(K488=1,SUM($K$6:K488),0)</f>
        <v>201227353.79893059</v>
      </c>
      <c r="N488" s="165">
        <f t="shared" si="40"/>
        <v>201227353.79893059</v>
      </c>
      <c r="O488" s="155">
        <f t="shared" si="41"/>
        <v>0</v>
      </c>
      <c r="P488" s="155">
        <f>IF(O488=1,SUM($O$6:O488),0)</f>
        <v>0</v>
      </c>
    </row>
    <row r="489" spans="1:16" ht="15" customHeight="1">
      <c r="A489" s="15"/>
      <c r="B489" s="174">
        <v>126</v>
      </c>
      <c r="C489" s="109" t="s">
        <v>236</v>
      </c>
      <c r="D489" s="279" t="s">
        <v>45</v>
      </c>
      <c r="E489" s="280" t="s">
        <v>8</v>
      </c>
      <c r="F489" s="281">
        <v>34000</v>
      </c>
      <c r="G489" s="281">
        <v>34000</v>
      </c>
      <c r="H489" s="171"/>
      <c r="I489" s="88">
        <f t="shared" si="37"/>
        <v>34000</v>
      </c>
      <c r="J489" s="163">
        <f t="shared" si="38"/>
        <v>0</v>
      </c>
      <c r="K489" s="155">
        <f t="shared" si="39"/>
        <v>1</v>
      </c>
      <c r="L489" s="155">
        <f>IF(J489=1,SUM($J$6:J489),0)</f>
        <v>0</v>
      </c>
      <c r="M489" s="155">
        <f>IF(K489=1,SUM($K$6:K489),0)</f>
        <v>201227354.79893059</v>
      </c>
      <c r="N489" s="165">
        <f t="shared" si="40"/>
        <v>201227354.79893059</v>
      </c>
      <c r="O489" s="155">
        <f t="shared" si="41"/>
        <v>0</v>
      </c>
      <c r="P489" s="155">
        <f>IF(O489=1,SUM($O$6:O489),0)</f>
        <v>0</v>
      </c>
    </row>
    <row r="490" spans="1:16" ht="15" customHeight="1">
      <c r="A490" s="15"/>
      <c r="B490" s="174">
        <v>127</v>
      </c>
      <c r="C490" s="109" t="s">
        <v>237</v>
      </c>
      <c r="D490" s="279" t="s">
        <v>45</v>
      </c>
      <c r="E490" s="280" t="s">
        <v>8</v>
      </c>
      <c r="F490" s="281">
        <v>39500</v>
      </c>
      <c r="G490" s="281">
        <v>39500</v>
      </c>
      <c r="H490" s="171"/>
      <c r="I490" s="88">
        <f t="shared" si="37"/>
        <v>39500</v>
      </c>
      <c r="J490" s="163">
        <f t="shared" si="38"/>
        <v>0</v>
      </c>
      <c r="K490" s="155">
        <f t="shared" si="39"/>
        <v>1</v>
      </c>
      <c r="L490" s="155">
        <f>IF(J490=1,SUM($J$6:J490),0)</f>
        <v>0</v>
      </c>
      <c r="M490" s="155">
        <f>IF(K490=1,SUM($K$6:K490),0)</f>
        <v>201227355.79893059</v>
      </c>
      <c r="N490" s="165">
        <f t="shared" si="40"/>
        <v>201227355.79893059</v>
      </c>
      <c r="O490" s="155">
        <f t="shared" si="41"/>
        <v>0</v>
      </c>
      <c r="P490" s="155">
        <f>IF(O490=1,SUM($O$6:O490),0)</f>
        <v>0</v>
      </c>
    </row>
    <row r="491" spans="1:16" ht="15" customHeight="1">
      <c r="A491" s="15"/>
      <c r="B491" s="174">
        <v>128</v>
      </c>
      <c r="C491" s="109" t="s">
        <v>238</v>
      </c>
      <c r="D491" s="279" t="s">
        <v>45</v>
      </c>
      <c r="E491" s="280" t="s">
        <v>8</v>
      </c>
      <c r="F491" s="281">
        <v>41900</v>
      </c>
      <c r="G491" s="281">
        <v>41900</v>
      </c>
      <c r="H491" s="171"/>
      <c r="I491" s="88">
        <f t="shared" si="37"/>
        <v>41900</v>
      </c>
      <c r="J491" s="163">
        <f t="shared" si="38"/>
        <v>0</v>
      </c>
      <c r="K491" s="155">
        <f t="shared" si="39"/>
        <v>1</v>
      </c>
      <c r="L491" s="155">
        <f>IF(J491=1,SUM($J$6:J491),0)</f>
        <v>0</v>
      </c>
      <c r="M491" s="155">
        <f>IF(K491=1,SUM($K$6:K491),0)</f>
        <v>201227356.79893059</v>
      </c>
      <c r="N491" s="165">
        <f t="shared" si="40"/>
        <v>201227356.79893059</v>
      </c>
      <c r="O491" s="155">
        <f t="shared" si="41"/>
        <v>0</v>
      </c>
      <c r="P491" s="155">
        <f>IF(O491=1,SUM($O$6:O491),0)</f>
        <v>0</v>
      </c>
    </row>
    <row r="492" spans="1:16" ht="15" customHeight="1">
      <c r="A492" s="15"/>
      <c r="B492" s="174">
        <v>129</v>
      </c>
      <c r="C492" s="109" t="s">
        <v>239</v>
      </c>
      <c r="D492" s="279" t="s">
        <v>45</v>
      </c>
      <c r="E492" s="280" t="s">
        <v>8</v>
      </c>
      <c r="F492" s="281">
        <v>44400</v>
      </c>
      <c r="G492" s="281">
        <v>44400</v>
      </c>
      <c r="H492" s="171"/>
      <c r="I492" s="88">
        <f t="shared" si="37"/>
        <v>44400</v>
      </c>
      <c r="J492" s="163">
        <f t="shared" si="38"/>
        <v>0</v>
      </c>
      <c r="K492" s="155">
        <f t="shared" si="39"/>
        <v>1</v>
      </c>
      <c r="L492" s="155">
        <f>IF(J492=1,SUM($J$6:J492),0)</f>
        <v>0</v>
      </c>
      <c r="M492" s="155">
        <f>IF(K492=1,SUM($K$6:K492),0)</f>
        <v>201227357.79893059</v>
      </c>
      <c r="N492" s="165">
        <f t="shared" si="40"/>
        <v>201227357.79893059</v>
      </c>
      <c r="O492" s="155">
        <f t="shared" si="41"/>
        <v>0</v>
      </c>
      <c r="P492" s="155">
        <f>IF(O492=1,SUM($O$6:O492),0)</f>
        <v>0</v>
      </c>
    </row>
    <row r="493" spans="1:16" ht="15" customHeight="1">
      <c r="A493" s="15"/>
      <c r="B493" s="174">
        <v>130</v>
      </c>
      <c r="C493" s="109" t="s">
        <v>240</v>
      </c>
      <c r="D493" s="279" t="s">
        <v>45</v>
      </c>
      <c r="E493" s="280" t="s">
        <v>8</v>
      </c>
      <c r="F493" s="281">
        <v>61800</v>
      </c>
      <c r="G493" s="281">
        <v>61800</v>
      </c>
      <c r="H493" s="171"/>
      <c r="I493" s="88">
        <f t="shared" si="37"/>
        <v>61800</v>
      </c>
      <c r="J493" s="163">
        <f t="shared" si="38"/>
        <v>0</v>
      </c>
      <c r="K493" s="155">
        <f t="shared" si="39"/>
        <v>1</v>
      </c>
      <c r="L493" s="155">
        <f>IF(J493=1,SUM($J$6:J493),0)</f>
        <v>0</v>
      </c>
      <c r="M493" s="155">
        <f>IF(K493=1,SUM($K$6:K493),0)</f>
        <v>201227358.79893059</v>
      </c>
      <c r="N493" s="165">
        <f t="shared" si="40"/>
        <v>201227358.79893059</v>
      </c>
      <c r="O493" s="155">
        <f t="shared" si="41"/>
        <v>0</v>
      </c>
      <c r="P493" s="155">
        <f>IF(O493=1,SUM($O$6:O493),0)</f>
        <v>0</v>
      </c>
    </row>
    <row r="494" spans="1:16" ht="15" customHeight="1">
      <c r="A494" s="15"/>
      <c r="B494" s="174">
        <v>131</v>
      </c>
      <c r="C494" s="109" t="s">
        <v>241</v>
      </c>
      <c r="D494" s="279" t="s">
        <v>45</v>
      </c>
      <c r="E494" s="280" t="s">
        <v>8</v>
      </c>
      <c r="F494" s="281">
        <v>68600</v>
      </c>
      <c r="G494" s="281">
        <v>68600</v>
      </c>
      <c r="H494" s="171"/>
      <c r="I494" s="88">
        <f t="shared" si="37"/>
        <v>68600</v>
      </c>
      <c r="J494" s="163">
        <f t="shared" si="38"/>
        <v>0</v>
      </c>
      <c r="K494" s="155">
        <f t="shared" si="39"/>
        <v>1</v>
      </c>
      <c r="L494" s="155">
        <f>IF(J494=1,SUM($J$6:J494),0)</f>
        <v>0</v>
      </c>
      <c r="M494" s="155">
        <f>IF(K494=1,SUM($K$6:K494),0)</f>
        <v>201227359.79893059</v>
      </c>
      <c r="N494" s="165">
        <f t="shared" si="40"/>
        <v>201227359.79893059</v>
      </c>
      <c r="O494" s="155">
        <f t="shared" si="41"/>
        <v>0</v>
      </c>
      <c r="P494" s="155">
        <f>IF(O494=1,SUM($O$6:O494),0)</f>
        <v>0</v>
      </c>
    </row>
    <row r="495" spans="1:16" ht="15" customHeight="1">
      <c r="A495" s="15"/>
      <c r="B495" s="174">
        <v>132</v>
      </c>
      <c r="C495" s="109" t="s">
        <v>242</v>
      </c>
      <c r="D495" s="279" t="s">
        <v>45</v>
      </c>
      <c r="E495" s="280" t="s">
        <v>8</v>
      </c>
      <c r="F495" s="281">
        <v>68600</v>
      </c>
      <c r="G495" s="281">
        <v>68600</v>
      </c>
      <c r="H495" s="171"/>
      <c r="I495" s="88">
        <f t="shared" si="37"/>
        <v>68600</v>
      </c>
      <c r="J495" s="163">
        <f t="shared" si="38"/>
        <v>0</v>
      </c>
      <c r="K495" s="155">
        <f t="shared" si="39"/>
        <v>1</v>
      </c>
      <c r="L495" s="155">
        <f>IF(J495=1,SUM($J$6:J495),0)</f>
        <v>0</v>
      </c>
      <c r="M495" s="155">
        <f>IF(K495=1,SUM($K$6:K495),0)</f>
        <v>201227360.79893059</v>
      </c>
      <c r="N495" s="165">
        <f t="shared" si="40"/>
        <v>201227360.79893059</v>
      </c>
      <c r="O495" s="155">
        <f t="shared" si="41"/>
        <v>0</v>
      </c>
      <c r="P495" s="155">
        <f>IF(O495=1,SUM($O$6:O495),0)</f>
        <v>0</v>
      </c>
    </row>
    <row r="496" spans="1:16" ht="15" customHeight="1">
      <c r="A496" s="15"/>
      <c r="B496" s="174">
        <v>133</v>
      </c>
      <c r="C496" s="109" t="s">
        <v>243</v>
      </c>
      <c r="D496" s="279" t="s">
        <v>45</v>
      </c>
      <c r="E496" s="280" t="s">
        <v>8</v>
      </c>
      <c r="F496" s="281">
        <v>29600</v>
      </c>
      <c r="G496" s="281">
        <v>29600</v>
      </c>
      <c r="H496" s="171"/>
      <c r="I496" s="88">
        <f t="shared" si="37"/>
        <v>29600</v>
      </c>
      <c r="J496" s="163">
        <f t="shared" si="38"/>
        <v>0</v>
      </c>
      <c r="K496" s="155">
        <f t="shared" si="39"/>
        <v>1</v>
      </c>
      <c r="L496" s="155">
        <f>IF(J496=1,SUM($J$6:J496),0)</f>
        <v>0</v>
      </c>
      <c r="M496" s="155">
        <f>IF(K496=1,SUM($K$6:K496),0)</f>
        <v>201227361.79893059</v>
      </c>
      <c r="N496" s="165">
        <f t="shared" si="40"/>
        <v>201227361.79893059</v>
      </c>
      <c r="O496" s="155">
        <f t="shared" si="41"/>
        <v>0</v>
      </c>
      <c r="P496" s="155">
        <f>IF(O496=1,SUM($O$6:O496),0)</f>
        <v>0</v>
      </c>
    </row>
    <row r="497" spans="1:16" ht="15" customHeight="1">
      <c r="A497" s="15"/>
      <c r="B497" s="174">
        <v>134</v>
      </c>
      <c r="C497" s="109" t="s">
        <v>244</v>
      </c>
      <c r="D497" s="279" t="s">
        <v>45</v>
      </c>
      <c r="E497" s="280" t="s">
        <v>8</v>
      </c>
      <c r="F497" s="281">
        <v>34500</v>
      </c>
      <c r="G497" s="281">
        <v>34500</v>
      </c>
      <c r="H497" s="171"/>
      <c r="I497" s="88">
        <f t="shared" si="37"/>
        <v>34500</v>
      </c>
      <c r="J497" s="163">
        <f t="shared" si="38"/>
        <v>0</v>
      </c>
      <c r="K497" s="155">
        <f t="shared" si="39"/>
        <v>1</v>
      </c>
      <c r="L497" s="155">
        <f>IF(J497=1,SUM($J$6:J497),0)</f>
        <v>0</v>
      </c>
      <c r="M497" s="155">
        <f>IF(K497=1,SUM($K$6:K497),0)</f>
        <v>201227362.79893059</v>
      </c>
      <c r="N497" s="165">
        <f t="shared" si="40"/>
        <v>201227362.79893059</v>
      </c>
      <c r="O497" s="155">
        <f t="shared" si="41"/>
        <v>0</v>
      </c>
      <c r="P497" s="155">
        <f>IF(O497=1,SUM($O$6:O497),0)</f>
        <v>0</v>
      </c>
    </row>
    <row r="498" spans="1:16" ht="15" customHeight="1">
      <c r="A498" s="15"/>
      <c r="B498" s="174">
        <v>135</v>
      </c>
      <c r="C498" s="109" t="s">
        <v>245</v>
      </c>
      <c r="D498" s="279" t="s">
        <v>45</v>
      </c>
      <c r="E498" s="280" t="s">
        <v>8</v>
      </c>
      <c r="F498" s="281">
        <v>44800</v>
      </c>
      <c r="G498" s="281">
        <v>44800</v>
      </c>
      <c r="H498" s="175"/>
      <c r="I498" s="88">
        <f t="shared" si="37"/>
        <v>44800</v>
      </c>
      <c r="J498" s="163">
        <f t="shared" si="38"/>
        <v>0</v>
      </c>
      <c r="K498" s="155">
        <f t="shared" si="39"/>
        <v>1</v>
      </c>
      <c r="L498" s="155">
        <f>IF(J498=1,SUM($J$6:J498),0)</f>
        <v>0</v>
      </c>
      <c r="M498" s="155">
        <f>IF(K498=1,SUM($K$6:K498),0)</f>
        <v>201227363.79893059</v>
      </c>
      <c r="N498" s="165">
        <f t="shared" si="40"/>
        <v>201227363.79893059</v>
      </c>
      <c r="O498" s="155">
        <f t="shared" si="41"/>
        <v>0</v>
      </c>
      <c r="P498" s="155">
        <f>IF(O498=1,SUM($O$6:O498),0)</f>
        <v>0</v>
      </c>
    </row>
    <row r="499" spans="1:16" ht="15" customHeight="1">
      <c r="A499" s="15"/>
      <c r="B499" s="174">
        <v>136</v>
      </c>
      <c r="C499" s="109" t="s">
        <v>246</v>
      </c>
      <c r="D499" s="279" t="s">
        <v>45</v>
      </c>
      <c r="E499" s="280" t="s">
        <v>8</v>
      </c>
      <c r="F499" s="281">
        <v>49500</v>
      </c>
      <c r="G499" s="281">
        <v>49500</v>
      </c>
      <c r="H499" s="171"/>
      <c r="I499" s="88">
        <f t="shared" si="37"/>
        <v>49500</v>
      </c>
      <c r="J499" s="163">
        <f t="shared" si="38"/>
        <v>0</v>
      </c>
      <c r="K499" s="155">
        <f t="shared" si="39"/>
        <v>1</v>
      </c>
      <c r="L499" s="155">
        <f>IF(J499=1,SUM($J$6:J499),0)</f>
        <v>0</v>
      </c>
      <c r="M499" s="155">
        <f>IF(K499=1,SUM($K$6:K499),0)</f>
        <v>201227364.79893059</v>
      </c>
      <c r="N499" s="165">
        <f t="shared" si="40"/>
        <v>201227364.79893059</v>
      </c>
      <c r="O499" s="155">
        <f t="shared" si="41"/>
        <v>0</v>
      </c>
      <c r="P499" s="155">
        <f>IF(O499=1,SUM($O$6:O499),0)</f>
        <v>0</v>
      </c>
    </row>
    <row r="500" spans="1:16" ht="15" customHeight="1">
      <c r="A500" s="15"/>
      <c r="B500" s="174">
        <v>137</v>
      </c>
      <c r="C500" s="109" t="s">
        <v>247</v>
      </c>
      <c r="D500" s="279" t="s">
        <v>45</v>
      </c>
      <c r="E500" s="280" t="s">
        <v>8</v>
      </c>
      <c r="F500" s="281">
        <v>57690</v>
      </c>
      <c r="G500" s="281">
        <v>57690</v>
      </c>
      <c r="H500" s="171"/>
      <c r="I500" s="88">
        <f t="shared" si="37"/>
        <v>57690</v>
      </c>
      <c r="J500" s="163">
        <f t="shared" si="38"/>
        <v>0</v>
      </c>
      <c r="K500" s="155">
        <f t="shared" si="39"/>
        <v>1</v>
      </c>
      <c r="L500" s="155">
        <f>IF(J500=1,SUM($J$6:J500),0)</f>
        <v>0</v>
      </c>
      <c r="M500" s="155">
        <f>IF(K500=1,SUM($K$6:K500),0)</f>
        <v>201227365.79893059</v>
      </c>
      <c r="N500" s="165">
        <f t="shared" si="40"/>
        <v>201227365.79893059</v>
      </c>
      <c r="O500" s="155">
        <f t="shared" si="41"/>
        <v>0</v>
      </c>
      <c r="P500" s="155">
        <f>IF(O500=1,SUM($O$6:O500),0)</f>
        <v>0</v>
      </c>
    </row>
    <row r="501" spans="1:16" ht="15" customHeight="1">
      <c r="A501" s="15"/>
      <c r="B501" s="174">
        <v>138</v>
      </c>
      <c r="C501" s="109" t="s">
        <v>248</v>
      </c>
      <c r="D501" s="279" t="s">
        <v>45</v>
      </c>
      <c r="E501" s="280" t="s">
        <v>8</v>
      </c>
      <c r="F501" s="281">
        <v>60300</v>
      </c>
      <c r="G501" s="281">
        <v>60300</v>
      </c>
      <c r="H501" s="171"/>
      <c r="I501" s="88">
        <f t="shared" si="37"/>
        <v>60300</v>
      </c>
      <c r="J501" s="163">
        <f t="shared" si="38"/>
        <v>0</v>
      </c>
      <c r="K501" s="155">
        <f t="shared" si="39"/>
        <v>1</v>
      </c>
      <c r="L501" s="155">
        <f>IF(J501=1,SUM($J$6:J501),0)</f>
        <v>0</v>
      </c>
      <c r="M501" s="155">
        <f>IF(K501=1,SUM($K$6:K501),0)</f>
        <v>201227366.79893059</v>
      </c>
      <c r="N501" s="165">
        <f t="shared" si="40"/>
        <v>201227366.79893059</v>
      </c>
      <c r="O501" s="155">
        <f t="shared" si="41"/>
        <v>0</v>
      </c>
      <c r="P501" s="155">
        <f>IF(O501=1,SUM($O$6:O501),0)</f>
        <v>0</v>
      </c>
    </row>
    <row r="502" spans="1:16" ht="15" customHeight="1">
      <c r="A502" s="15"/>
      <c r="B502" s="174">
        <v>139</v>
      </c>
      <c r="C502" s="109" t="s">
        <v>249</v>
      </c>
      <c r="D502" s="279" t="s">
        <v>45</v>
      </c>
      <c r="E502" s="280" t="s">
        <v>8</v>
      </c>
      <c r="F502" s="281">
        <v>39900</v>
      </c>
      <c r="G502" s="281">
        <v>39900</v>
      </c>
      <c r="H502" s="171"/>
      <c r="I502" s="88">
        <f t="shared" si="37"/>
        <v>39900</v>
      </c>
      <c r="J502" s="163">
        <f t="shared" si="38"/>
        <v>0</v>
      </c>
      <c r="K502" s="155">
        <f t="shared" si="39"/>
        <v>1</v>
      </c>
      <c r="L502" s="155">
        <f>IF(J502=1,SUM($J$6:J502),0)</f>
        <v>0</v>
      </c>
      <c r="M502" s="155">
        <f>IF(K502=1,SUM($K$6:K502),0)</f>
        <v>201227367.79893059</v>
      </c>
      <c r="N502" s="165">
        <f t="shared" si="40"/>
        <v>201227367.79893059</v>
      </c>
      <c r="O502" s="155">
        <f t="shared" si="41"/>
        <v>0</v>
      </c>
      <c r="P502" s="155">
        <f>IF(O502=1,SUM($O$6:O502),0)</f>
        <v>0</v>
      </c>
    </row>
    <row r="503" spans="1:16" ht="15" customHeight="1">
      <c r="A503" s="15"/>
      <c r="B503" s="174">
        <v>140</v>
      </c>
      <c r="C503" s="109" t="s">
        <v>250</v>
      </c>
      <c r="D503" s="279" t="s">
        <v>45</v>
      </c>
      <c r="E503" s="280" t="s">
        <v>8</v>
      </c>
      <c r="F503" s="281">
        <v>34500</v>
      </c>
      <c r="G503" s="281">
        <v>34500</v>
      </c>
      <c r="H503" s="171"/>
      <c r="I503" s="88">
        <f t="shared" si="37"/>
        <v>34500</v>
      </c>
      <c r="J503" s="163">
        <f t="shared" si="38"/>
        <v>0</v>
      </c>
      <c r="K503" s="155">
        <f t="shared" si="39"/>
        <v>1</v>
      </c>
      <c r="L503" s="155">
        <f>IF(J503=1,SUM($J$6:J503),0)</f>
        <v>0</v>
      </c>
      <c r="M503" s="155">
        <f>IF(K503=1,SUM($K$6:K503),0)</f>
        <v>201227368.79893059</v>
      </c>
      <c r="N503" s="165">
        <f t="shared" si="40"/>
        <v>201227368.79893059</v>
      </c>
      <c r="O503" s="155">
        <f t="shared" si="41"/>
        <v>0</v>
      </c>
      <c r="P503" s="155">
        <f>IF(O503=1,SUM($O$6:O503),0)</f>
        <v>0</v>
      </c>
    </row>
    <row r="504" spans="1:16" ht="15" customHeight="1">
      <c r="A504" s="15"/>
      <c r="B504" s="174">
        <v>141</v>
      </c>
      <c r="C504" s="109" t="s">
        <v>251</v>
      </c>
      <c r="D504" s="279" t="s">
        <v>45</v>
      </c>
      <c r="E504" s="280" t="s">
        <v>8</v>
      </c>
      <c r="F504" s="281">
        <v>37000</v>
      </c>
      <c r="G504" s="281">
        <v>37000</v>
      </c>
      <c r="H504" s="171"/>
      <c r="I504" s="88">
        <f t="shared" si="37"/>
        <v>37000</v>
      </c>
      <c r="J504" s="163">
        <f t="shared" si="38"/>
        <v>0</v>
      </c>
      <c r="K504" s="155">
        <f t="shared" si="39"/>
        <v>1</v>
      </c>
      <c r="L504" s="155">
        <f>IF(J504=1,SUM($J$6:J504),0)</f>
        <v>0</v>
      </c>
      <c r="M504" s="155">
        <f>IF(K504=1,SUM($K$6:K504),0)</f>
        <v>201227369.79893059</v>
      </c>
      <c r="N504" s="165">
        <f t="shared" si="40"/>
        <v>201227369.79893059</v>
      </c>
      <c r="O504" s="155">
        <f t="shared" si="41"/>
        <v>0</v>
      </c>
      <c r="P504" s="155">
        <f>IF(O504=1,SUM($O$6:O504),0)</f>
        <v>0</v>
      </c>
    </row>
    <row r="505" spans="1:16" ht="15" customHeight="1">
      <c r="A505" s="15"/>
      <c r="B505" s="174">
        <v>142</v>
      </c>
      <c r="C505" s="109" t="s">
        <v>252</v>
      </c>
      <c r="D505" s="279" t="s">
        <v>45</v>
      </c>
      <c r="E505" s="280" t="s">
        <v>8</v>
      </c>
      <c r="F505" s="281">
        <v>39500</v>
      </c>
      <c r="G505" s="281">
        <v>39500</v>
      </c>
      <c r="H505" s="171"/>
      <c r="I505" s="88">
        <f t="shared" si="37"/>
        <v>39500</v>
      </c>
      <c r="J505" s="163">
        <f t="shared" si="38"/>
        <v>0</v>
      </c>
      <c r="K505" s="155">
        <f t="shared" si="39"/>
        <v>1</v>
      </c>
      <c r="L505" s="155">
        <f>IF(J505=1,SUM($J$6:J505),0)</f>
        <v>0</v>
      </c>
      <c r="M505" s="155">
        <f>IF(K505=1,SUM($K$6:K505),0)</f>
        <v>201227370.79893059</v>
      </c>
      <c r="N505" s="165">
        <f t="shared" si="40"/>
        <v>201227370.79893059</v>
      </c>
      <c r="O505" s="155">
        <f t="shared" si="41"/>
        <v>0</v>
      </c>
      <c r="P505" s="155">
        <f>IF(O505=1,SUM($O$6:O505),0)</f>
        <v>0</v>
      </c>
    </row>
    <row r="506" spans="1:16" ht="15" customHeight="1">
      <c r="A506" s="15"/>
      <c r="B506" s="174">
        <v>143</v>
      </c>
      <c r="C506" s="109" t="s">
        <v>253</v>
      </c>
      <c r="D506" s="279" t="s">
        <v>45</v>
      </c>
      <c r="E506" s="280" t="s">
        <v>8</v>
      </c>
      <c r="F506" s="281">
        <v>41900</v>
      </c>
      <c r="G506" s="281">
        <v>41900</v>
      </c>
      <c r="H506" s="171"/>
      <c r="I506" s="88">
        <f t="shared" si="37"/>
        <v>41900</v>
      </c>
      <c r="J506" s="163">
        <f t="shared" si="38"/>
        <v>0</v>
      </c>
      <c r="K506" s="155">
        <f t="shared" si="39"/>
        <v>1</v>
      </c>
      <c r="L506" s="155">
        <f>IF(J506=1,SUM($J$6:J506),0)</f>
        <v>0</v>
      </c>
      <c r="M506" s="155">
        <f>IF(K506=1,SUM($K$6:K506),0)</f>
        <v>201227371.79893059</v>
      </c>
      <c r="N506" s="165">
        <f t="shared" si="40"/>
        <v>201227371.79893059</v>
      </c>
      <c r="O506" s="155">
        <f t="shared" si="41"/>
        <v>0</v>
      </c>
      <c r="P506" s="155">
        <f>IF(O506=1,SUM($O$6:O506),0)</f>
        <v>0</v>
      </c>
    </row>
    <row r="507" spans="1:16" ht="15" customHeight="1">
      <c r="A507" s="15"/>
      <c r="B507" s="174">
        <v>144</v>
      </c>
      <c r="C507" s="109" t="s">
        <v>254</v>
      </c>
      <c r="D507" s="279" t="s">
        <v>45</v>
      </c>
      <c r="E507" s="280" t="s">
        <v>8</v>
      </c>
      <c r="F507" s="281">
        <v>51100</v>
      </c>
      <c r="G507" s="281">
        <v>51100</v>
      </c>
      <c r="H507" s="171"/>
      <c r="I507" s="88">
        <f t="shared" si="37"/>
        <v>51100</v>
      </c>
      <c r="J507" s="163">
        <f t="shared" si="38"/>
        <v>0</v>
      </c>
      <c r="K507" s="155">
        <f t="shared" si="39"/>
        <v>1</v>
      </c>
      <c r="L507" s="155">
        <f>IF(J507=1,SUM($J$6:J507),0)</f>
        <v>0</v>
      </c>
      <c r="M507" s="155">
        <f>IF(K507=1,SUM($K$6:K507),0)</f>
        <v>201227372.79893059</v>
      </c>
      <c r="N507" s="165">
        <f t="shared" si="40"/>
        <v>201227372.79893059</v>
      </c>
      <c r="O507" s="155">
        <f t="shared" si="41"/>
        <v>0</v>
      </c>
      <c r="P507" s="155">
        <f>IF(O507=1,SUM($O$6:O507),0)</f>
        <v>0</v>
      </c>
    </row>
    <row r="508" spans="1:16" ht="15" customHeight="1">
      <c r="A508" s="15"/>
      <c r="B508" s="174">
        <v>145</v>
      </c>
      <c r="C508" s="109" t="s">
        <v>255</v>
      </c>
      <c r="D508" s="279" t="s">
        <v>45</v>
      </c>
      <c r="E508" s="280" t="s">
        <v>8</v>
      </c>
      <c r="F508" s="281">
        <v>51800</v>
      </c>
      <c r="G508" s="281">
        <v>51800</v>
      </c>
      <c r="H508" s="171"/>
      <c r="I508" s="88">
        <f t="shared" si="37"/>
        <v>51800</v>
      </c>
      <c r="J508" s="163">
        <f t="shared" si="38"/>
        <v>0</v>
      </c>
      <c r="K508" s="155">
        <f t="shared" si="39"/>
        <v>1</v>
      </c>
      <c r="L508" s="155">
        <f>IF(J508=1,SUM($J$6:J508),0)</f>
        <v>0</v>
      </c>
      <c r="M508" s="155">
        <f>IF(K508=1,SUM($K$6:K508),0)</f>
        <v>201227373.79893059</v>
      </c>
      <c r="N508" s="165">
        <f t="shared" si="40"/>
        <v>201227373.79893059</v>
      </c>
      <c r="O508" s="155">
        <f t="shared" si="41"/>
        <v>0</v>
      </c>
      <c r="P508" s="155">
        <f>IF(O508=1,SUM($O$6:O508),0)</f>
        <v>0</v>
      </c>
    </row>
    <row r="509" spans="1:16" ht="15" customHeight="1">
      <c r="A509" s="15"/>
      <c r="B509" s="174">
        <v>146</v>
      </c>
      <c r="C509" s="109" t="s">
        <v>256</v>
      </c>
      <c r="D509" s="279" t="s">
        <v>45</v>
      </c>
      <c r="E509" s="280" t="s">
        <v>8</v>
      </c>
      <c r="F509" s="281">
        <v>51800</v>
      </c>
      <c r="G509" s="281">
        <v>51800</v>
      </c>
      <c r="H509" s="171"/>
      <c r="I509" s="88">
        <f t="shared" si="37"/>
        <v>51800</v>
      </c>
      <c r="J509" s="163">
        <f t="shared" si="38"/>
        <v>0</v>
      </c>
      <c r="K509" s="155">
        <f t="shared" si="39"/>
        <v>1</v>
      </c>
      <c r="L509" s="155">
        <f>IF(J509=1,SUM($J$6:J509),0)</f>
        <v>0</v>
      </c>
      <c r="M509" s="155">
        <f>IF(K509=1,SUM($K$6:K509),0)</f>
        <v>201227374.79893059</v>
      </c>
      <c r="N509" s="165">
        <f t="shared" si="40"/>
        <v>201227374.79893059</v>
      </c>
      <c r="O509" s="155">
        <f t="shared" si="41"/>
        <v>0</v>
      </c>
      <c r="P509" s="155">
        <f>IF(O509=1,SUM($O$6:O509),0)</f>
        <v>0</v>
      </c>
    </row>
    <row r="510" spans="1:16" ht="15" customHeight="1">
      <c r="A510" s="15"/>
      <c r="B510" s="174">
        <v>147</v>
      </c>
      <c r="C510" s="109" t="s">
        <v>257</v>
      </c>
      <c r="D510" s="279" t="s">
        <v>45</v>
      </c>
      <c r="E510" s="280" t="s">
        <v>8</v>
      </c>
      <c r="F510" s="281">
        <v>75420</v>
      </c>
      <c r="G510" s="281">
        <v>75420</v>
      </c>
      <c r="H510" s="171"/>
      <c r="I510" s="88">
        <f t="shared" si="37"/>
        <v>75420</v>
      </c>
      <c r="J510" s="163">
        <f t="shared" si="38"/>
        <v>0</v>
      </c>
      <c r="K510" s="155">
        <f t="shared" si="39"/>
        <v>1</v>
      </c>
      <c r="L510" s="155">
        <f>IF(J510=1,SUM($J$6:J510),0)</f>
        <v>0</v>
      </c>
      <c r="M510" s="155">
        <f>IF(K510=1,SUM($K$6:K510),0)</f>
        <v>201227375.79893059</v>
      </c>
      <c r="N510" s="165">
        <f t="shared" si="40"/>
        <v>201227375.79893059</v>
      </c>
      <c r="O510" s="155">
        <f t="shared" si="41"/>
        <v>0</v>
      </c>
      <c r="P510" s="155">
        <f>IF(O510=1,SUM($O$6:O510),0)</f>
        <v>0</v>
      </c>
    </row>
    <row r="511" spans="1:16" ht="15" customHeight="1">
      <c r="A511" s="15"/>
      <c r="B511" s="174">
        <v>148</v>
      </c>
      <c r="C511" s="109" t="s">
        <v>258</v>
      </c>
      <c r="D511" s="279" t="s">
        <v>45</v>
      </c>
      <c r="E511" s="280" t="s">
        <v>8</v>
      </c>
      <c r="F511" s="281">
        <v>118440</v>
      </c>
      <c r="G511" s="281">
        <v>118440</v>
      </c>
      <c r="H511" s="171"/>
      <c r="I511" s="88">
        <f t="shared" si="37"/>
        <v>118440</v>
      </c>
      <c r="J511" s="163">
        <f t="shared" si="38"/>
        <v>0</v>
      </c>
      <c r="K511" s="155">
        <f t="shared" si="39"/>
        <v>1</v>
      </c>
      <c r="L511" s="155">
        <f>IF(J511=1,SUM($J$6:J511),0)</f>
        <v>0</v>
      </c>
      <c r="M511" s="155">
        <f>IF(K511=1,SUM($K$6:K511),0)</f>
        <v>201227376.79893059</v>
      </c>
      <c r="N511" s="165">
        <f t="shared" si="40"/>
        <v>201227376.79893059</v>
      </c>
      <c r="O511" s="155">
        <f t="shared" si="41"/>
        <v>0</v>
      </c>
      <c r="P511" s="155">
        <f>IF(O511=1,SUM($O$6:O511),0)</f>
        <v>0</v>
      </c>
    </row>
    <row r="512" spans="1:16" ht="15" customHeight="1">
      <c r="A512" s="15"/>
      <c r="B512" s="174">
        <v>149</v>
      </c>
      <c r="C512" s="109" t="s">
        <v>259</v>
      </c>
      <c r="D512" s="279" t="s">
        <v>45</v>
      </c>
      <c r="E512" s="280" t="s">
        <v>8</v>
      </c>
      <c r="F512" s="281">
        <v>136980</v>
      </c>
      <c r="G512" s="281">
        <v>136980</v>
      </c>
      <c r="H512" s="171"/>
      <c r="I512" s="88">
        <f t="shared" si="37"/>
        <v>136980</v>
      </c>
      <c r="J512" s="163">
        <f t="shared" si="38"/>
        <v>0</v>
      </c>
      <c r="K512" s="155">
        <f t="shared" si="39"/>
        <v>1</v>
      </c>
      <c r="L512" s="155">
        <f>IF(J512=1,SUM($J$6:J512),0)</f>
        <v>0</v>
      </c>
      <c r="M512" s="155">
        <f>IF(K512=1,SUM($K$6:K512),0)</f>
        <v>201227377.79893059</v>
      </c>
      <c r="N512" s="165">
        <f t="shared" si="40"/>
        <v>201227377.79893059</v>
      </c>
      <c r="O512" s="155">
        <f t="shared" si="41"/>
        <v>0</v>
      </c>
      <c r="P512" s="155">
        <f>IF(O512=1,SUM($O$6:O512),0)</f>
        <v>0</v>
      </c>
    </row>
    <row r="513" spans="1:16" ht="15" customHeight="1">
      <c r="A513" s="15"/>
      <c r="B513" s="174">
        <v>150</v>
      </c>
      <c r="C513" s="109" t="s">
        <v>260</v>
      </c>
      <c r="D513" s="279" t="s">
        <v>45</v>
      </c>
      <c r="E513" s="280" t="s">
        <v>8</v>
      </c>
      <c r="F513" s="281">
        <v>172350</v>
      </c>
      <c r="G513" s="281">
        <v>172350</v>
      </c>
      <c r="H513" s="171"/>
      <c r="I513" s="88">
        <f t="shared" si="37"/>
        <v>172350</v>
      </c>
      <c r="J513" s="163">
        <f t="shared" si="38"/>
        <v>0</v>
      </c>
      <c r="K513" s="155">
        <f t="shared" si="39"/>
        <v>1</v>
      </c>
      <c r="L513" s="155">
        <f>IF(J513=1,SUM($J$6:J513),0)</f>
        <v>0</v>
      </c>
      <c r="M513" s="155">
        <f>IF(K513=1,SUM($K$6:K513),0)</f>
        <v>201227378.79893059</v>
      </c>
      <c r="N513" s="165">
        <f t="shared" si="40"/>
        <v>201227378.79893059</v>
      </c>
      <c r="O513" s="155">
        <f t="shared" si="41"/>
        <v>0</v>
      </c>
      <c r="P513" s="155">
        <f>IF(O513=1,SUM($O$6:O513),0)</f>
        <v>0</v>
      </c>
    </row>
    <row r="514" spans="1:16" ht="15" customHeight="1">
      <c r="A514" s="15"/>
      <c r="B514" s="174">
        <v>151</v>
      </c>
      <c r="C514" s="109" t="s">
        <v>36</v>
      </c>
      <c r="D514" s="279" t="s">
        <v>45</v>
      </c>
      <c r="E514" s="280" t="s">
        <v>8</v>
      </c>
      <c r="F514" s="281">
        <v>180000</v>
      </c>
      <c r="G514" s="281">
        <v>180000</v>
      </c>
      <c r="H514" s="171"/>
      <c r="I514" s="88">
        <f t="shared" si="37"/>
        <v>180000</v>
      </c>
      <c r="J514" s="163">
        <f t="shared" si="38"/>
        <v>0</v>
      </c>
      <c r="K514" s="155">
        <f t="shared" si="39"/>
        <v>1</v>
      </c>
      <c r="L514" s="155">
        <f>IF(J514=1,SUM($J$6:J514),0)</f>
        <v>0</v>
      </c>
      <c r="M514" s="155">
        <f>IF(K514=1,SUM($K$6:K514),0)</f>
        <v>201227379.79893059</v>
      </c>
      <c r="N514" s="165">
        <f t="shared" si="40"/>
        <v>201227379.79893059</v>
      </c>
      <c r="O514" s="155">
        <f t="shared" si="41"/>
        <v>0</v>
      </c>
      <c r="P514" s="155">
        <f>IF(O514=1,SUM($O$6:O514),0)</f>
        <v>0</v>
      </c>
    </row>
    <row r="515" spans="1:16" ht="15" customHeight="1">
      <c r="A515" s="15"/>
      <c r="B515" s="174">
        <v>152</v>
      </c>
      <c r="C515" s="109" t="s">
        <v>261</v>
      </c>
      <c r="D515" s="279" t="s">
        <v>45</v>
      </c>
      <c r="E515" s="280" t="s">
        <v>8</v>
      </c>
      <c r="F515" s="281">
        <v>135800</v>
      </c>
      <c r="G515" s="281">
        <v>135800</v>
      </c>
      <c r="H515" s="171"/>
      <c r="I515" s="88">
        <f t="shared" ref="I515:I579" si="42">IF($I$5=$G$4,G515,(IF($I$5=$F$4,F515,0)))</f>
        <v>135800</v>
      </c>
      <c r="J515" s="163">
        <f t="shared" si="38"/>
        <v>0</v>
      </c>
      <c r="K515" s="155">
        <f t="shared" si="39"/>
        <v>1</v>
      </c>
      <c r="L515" s="155">
        <f>IF(J515=1,SUM($J$6:J515),0)</f>
        <v>0</v>
      </c>
      <c r="M515" s="155">
        <f>IF(K515=1,SUM($K$6:K515),0)</f>
        <v>201227380.79893059</v>
      </c>
      <c r="N515" s="165">
        <f t="shared" si="40"/>
        <v>201227380.79893059</v>
      </c>
      <c r="O515" s="155">
        <f t="shared" si="41"/>
        <v>0</v>
      </c>
      <c r="P515" s="155">
        <f>IF(O515=1,SUM($O$6:O515),0)</f>
        <v>0</v>
      </c>
    </row>
    <row r="516" spans="1:16" ht="15" customHeight="1">
      <c r="A516" s="15"/>
      <c r="B516" s="174">
        <v>153</v>
      </c>
      <c r="C516" s="109" t="s">
        <v>262</v>
      </c>
      <c r="D516" s="279" t="s">
        <v>45</v>
      </c>
      <c r="E516" s="280" t="s">
        <v>8</v>
      </c>
      <c r="F516" s="281">
        <v>104200</v>
      </c>
      <c r="G516" s="281">
        <v>104200</v>
      </c>
      <c r="H516" s="171"/>
      <c r="I516" s="88">
        <f t="shared" si="42"/>
        <v>104200</v>
      </c>
      <c r="J516" s="163">
        <f t="shared" si="38"/>
        <v>0</v>
      </c>
      <c r="K516" s="155">
        <f t="shared" si="39"/>
        <v>1</v>
      </c>
      <c r="L516" s="155">
        <f>IF(J516=1,SUM($J$6:J516),0)</f>
        <v>0</v>
      </c>
      <c r="M516" s="155">
        <f>IF(K516=1,SUM($K$6:K516),0)</f>
        <v>201227381.79893059</v>
      </c>
      <c r="N516" s="165">
        <f t="shared" si="40"/>
        <v>201227381.79893059</v>
      </c>
      <c r="O516" s="155">
        <f t="shared" si="41"/>
        <v>0</v>
      </c>
      <c r="P516" s="155">
        <f>IF(O516=1,SUM($O$6:O516),0)</f>
        <v>0</v>
      </c>
    </row>
    <row r="517" spans="1:16" ht="15" customHeight="1">
      <c r="A517" s="15"/>
      <c r="B517" s="174">
        <v>154</v>
      </c>
      <c r="C517" s="109" t="s">
        <v>27</v>
      </c>
      <c r="D517" s="279" t="s">
        <v>45</v>
      </c>
      <c r="E517" s="280" t="s">
        <v>8</v>
      </c>
      <c r="F517" s="281">
        <v>16000</v>
      </c>
      <c r="G517" s="281">
        <v>16000</v>
      </c>
      <c r="H517" s="171"/>
      <c r="I517" s="88">
        <f t="shared" si="42"/>
        <v>16000</v>
      </c>
      <c r="J517" s="163">
        <f t="shared" si="38"/>
        <v>0</v>
      </c>
      <c r="K517" s="155">
        <f t="shared" si="39"/>
        <v>1</v>
      </c>
      <c r="L517" s="155">
        <f>IF(J517=1,SUM($J$6:J517),0)</f>
        <v>0</v>
      </c>
      <c r="M517" s="155">
        <f>IF(K517=1,SUM($K$6:K517),0)</f>
        <v>201227382.79893059</v>
      </c>
      <c r="N517" s="165">
        <f t="shared" si="40"/>
        <v>201227382.79893059</v>
      </c>
      <c r="O517" s="155">
        <f t="shared" si="41"/>
        <v>0</v>
      </c>
      <c r="P517" s="155">
        <f>IF(O517=1,SUM($O$6:O517),0)</f>
        <v>0</v>
      </c>
    </row>
    <row r="518" spans="1:16" ht="15" customHeight="1">
      <c r="A518" s="15"/>
      <c r="B518" s="174">
        <v>155</v>
      </c>
      <c r="C518" s="109" t="s">
        <v>263</v>
      </c>
      <c r="D518" s="279" t="s">
        <v>45</v>
      </c>
      <c r="E518" s="280" t="s">
        <v>8</v>
      </c>
      <c r="F518" s="281">
        <v>118530</v>
      </c>
      <c r="G518" s="281">
        <v>118530</v>
      </c>
      <c r="H518" s="171"/>
      <c r="I518" s="88">
        <f t="shared" si="42"/>
        <v>118530</v>
      </c>
      <c r="J518" s="163">
        <f t="shared" si="38"/>
        <v>0</v>
      </c>
      <c r="K518" s="155">
        <f t="shared" si="39"/>
        <v>1</v>
      </c>
      <c r="L518" s="155">
        <f>IF(J518=1,SUM($J$6:J518),0)</f>
        <v>0</v>
      </c>
      <c r="M518" s="155">
        <f>IF(K518=1,SUM($K$6:K518),0)</f>
        <v>201227383.79893059</v>
      </c>
      <c r="N518" s="165">
        <f t="shared" si="40"/>
        <v>201227383.79893059</v>
      </c>
      <c r="O518" s="155">
        <f t="shared" si="41"/>
        <v>0</v>
      </c>
      <c r="P518" s="155">
        <f>IF(O518=1,SUM($O$6:O518),0)</f>
        <v>0</v>
      </c>
    </row>
    <row r="519" spans="1:16" ht="15" customHeight="1">
      <c r="A519" s="21"/>
      <c r="B519" s="174">
        <v>156</v>
      </c>
      <c r="C519" s="492" t="s">
        <v>474</v>
      </c>
      <c r="D519" s="279" t="s">
        <v>45</v>
      </c>
      <c r="E519" s="280" t="s">
        <v>8</v>
      </c>
      <c r="F519" s="281">
        <v>3711.24</v>
      </c>
      <c r="G519" s="281">
        <v>3711.24</v>
      </c>
      <c r="H519" s="171"/>
      <c r="I519" s="88">
        <f t="shared" si="42"/>
        <v>3711.24</v>
      </c>
      <c r="J519" s="163">
        <f t="shared" si="38"/>
        <v>0</v>
      </c>
      <c r="K519" s="155">
        <f t="shared" si="39"/>
        <v>1</v>
      </c>
      <c r="L519" s="155">
        <f>IF(J519=1,SUM($J$6:J519),0)</f>
        <v>0</v>
      </c>
      <c r="M519" s="155">
        <f>IF(K519=1,SUM($K$6:K519),0)</f>
        <v>201227384.79893059</v>
      </c>
      <c r="N519" s="165">
        <f t="shared" si="40"/>
        <v>201227384.79893059</v>
      </c>
      <c r="O519" s="155">
        <f t="shared" si="41"/>
        <v>0</v>
      </c>
      <c r="P519" s="155">
        <f>IF(O519=1,SUM($O$6:O519),0)</f>
        <v>0</v>
      </c>
    </row>
    <row r="520" spans="1:16" ht="15" customHeight="1">
      <c r="A520" s="15"/>
      <c r="B520" s="174">
        <v>157</v>
      </c>
      <c r="C520" s="109" t="s">
        <v>264</v>
      </c>
      <c r="D520" s="279" t="s">
        <v>45</v>
      </c>
      <c r="E520" s="280" t="s">
        <v>8</v>
      </c>
      <c r="F520" s="281">
        <v>28000</v>
      </c>
      <c r="G520" s="281">
        <v>28000</v>
      </c>
      <c r="H520" s="171"/>
      <c r="I520" s="88">
        <f t="shared" si="42"/>
        <v>28000</v>
      </c>
      <c r="J520" s="163">
        <f t="shared" si="38"/>
        <v>0</v>
      </c>
      <c r="K520" s="155">
        <f t="shared" si="39"/>
        <v>1</v>
      </c>
      <c r="L520" s="155">
        <f>IF(J520=1,SUM($J$6:J520),0)</f>
        <v>0</v>
      </c>
      <c r="M520" s="155">
        <f>IF(K520=1,SUM($K$6:K520),0)</f>
        <v>201227385.79893059</v>
      </c>
      <c r="N520" s="165">
        <f t="shared" si="40"/>
        <v>201227385.79893059</v>
      </c>
      <c r="O520" s="155">
        <f t="shared" si="41"/>
        <v>0</v>
      </c>
      <c r="P520" s="155">
        <f>IF(O520=1,SUM($O$6:O520),0)</f>
        <v>0</v>
      </c>
    </row>
    <row r="521" spans="1:16" ht="15" customHeight="1">
      <c r="A521" s="15"/>
      <c r="B521" s="174">
        <v>158</v>
      </c>
      <c r="C521" s="109" t="s">
        <v>265</v>
      </c>
      <c r="D521" s="279" t="s">
        <v>45</v>
      </c>
      <c r="E521" s="280" t="s">
        <v>8</v>
      </c>
      <c r="F521" s="281">
        <v>33501.866666666669</v>
      </c>
      <c r="G521" s="281">
        <v>33501.866666666669</v>
      </c>
      <c r="H521" s="171"/>
      <c r="I521" s="88">
        <f t="shared" si="42"/>
        <v>33501.866666666669</v>
      </c>
      <c r="J521" s="163">
        <f t="shared" ref="J521:J584" si="43">IF(D521="MDU-KD",1,0)</f>
        <v>0</v>
      </c>
      <c r="K521" s="155">
        <f t="shared" ref="K521:K584" si="44">IF(D521="HDW",1,0)</f>
        <v>1</v>
      </c>
      <c r="L521" s="155">
        <f>IF(J521=1,SUM($J$6:J521),0)</f>
        <v>0</v>
      </c>
      <c r="M521" s="155">
        <f>IF(K521=1,SUM($K$6:K521),0)</f>
        <v>201227386.79893059</v>
      </c>
      <c r="N521" s="165">
        <f t="shared" ref="N521:N584" si="45">IF(L521=0,M521,L521)</f>
        <v>201227386.79893059</v>
      </c>
      <c r="O521" s="155">
        <f t="shared" ref="O521:O584" si="46">IF(E521=0,0,IF(LEFT(C521,11)="Tiang Beton",1,0))</f>
        <v>0</v>
      </c>
      <c r="P521" s="155">
        <f>IF(O521=1,SUM($O$6:O521),0)</f>
        <v>0</v>
      </c>
    </row>
    <row r="522" spans="1:16" ht="15" customHeight="1">
      <c r="A522" s="15"/>
      <c r="B522" s="174">
        <v>159</v>
      </c>
      <c r="C522" s="109" t="s">
        <v>266</v>
      </c>
      <c r="D522" s="279" t="s">
        <v>45</v>
      </c>
      <c r="E522" s="280" t="s">
        <v>7</v>
      </c>
      <c r="F522" s="281">
        <v>23310</v>
      </c>
      <c r="G522" s="281">
        <v>23310</v>
      </c>
      <c r="H522" s="171"/>
      <c r="I522" s="88">
        <f t="shared" si="42"/>
        <v>23310</v>
      </c>
      <c r="J522" s="163">
        <f t="shared" si="43"/>
        <v>0</v>
      </c>
      <c r="K522" s="155">
        <f t="shared" si="44"/>
        <v>1</v>
      </c>
      <c r="L522" s="155">
        <f>IF(J522=1,SUM($J$6:J522),0)</f>
        <v>0</v>
      </c>
      <c r="M522" s="155">
        <f>IF(K522=1,SUM($K$6:K522),0)</f>
        <v>201227387.79893059</v>
      </c>
      <c r="N522" s="165">
        <f t="shared" si="45"/>
        <v>201227387.79893059</v>
      </c>
      <c r="O522" s="155">
        <f t="shared" si="46"/>
        <v>0</v>
      </c>
      <c r="P522" s="155">
        <f>IF(O522=1,SUM($O$6:O522),0)</f>
        <v>0</v>
      </c>
    </row>
    <row r="523" spans="1:16" ht="15" customHeight="1">
      <c r="A523" s="15"/>
      <c r="B523" s="174">
        <v>160</v>
      </c>
      <c r="C523" s="109" t="s">
        <v>267</v>
      </c>
      <c r="D523" s="279" t="s">
        <v>45</v>
      </c>
      <c r="E523" s="280" t="s">
        <v>8</v>
      </c>
      <c r="F523" s="281">
        <v>129000</v>
      </c>
      <c r="G523" s="281">
        <v>129000</v>
      </c>
      <c r="H523" s="171"/>
      <c r="I523" s="88">
        <f t="shared" si="42"/>
        <v>129000</v>
      </c>
      <c r="J523" s="163">
        <f t="shared" si="43"/>
        <v>0</v>
      </c>
      <c r="K523" s="155">
        <f t="shared" si="44"/>
        <v>1</v>
      </c>
      <c r="L523" s="155">
        <f>IF(J523=1,SUM($J$6:J523),0)</f>
        <v>0</v>
      </c>
      <c r="M523" s="155">
        <f>IF(K523=1,SUM($K$6:K523),0)</f>
        <v>201227388.79893059</v>
      </c>
      <c r="N523" s="165">
        <f t="shared" si="45"/>
        <v>201227388.79893059</v>
      </c>
      <c r="O523" s="155">
        <f t="shared" si="46"/>
        <v>0</v>
      </c>
      <c r="P523" s="155">
        <f>IF(O523=1,SUM($O$6:O523),0)</f>
        <v>0</v>
      </c>
    </row>
    <row r="524" spans="1:16" ht="15" customHeight="1">
      <c r="A524" s="15"/>
      <c r="B524" s="174">
        <v>161</v>
      </c>
      <c r="C524" s="109" t="s">
        <v>605</v>
      </c>
      <c r="D524" s="279" t="s">
        <v>45</v>
      </c>
      <c r="E524" s="280" t="s">
        <v>8</v>
      </c>
      <c r="F524" s="281">
        <v>145400</v>
      </c>
      <c r="G524" s="281">
        <v>145400</v>
      </c>
      <c r="H524" s="171"/>
      <c r="I524" s="88">
        <f t="shared" si="42"/>
        <v>145400</v>
      </c>
      <c r="J524" s="163">
        <f t="shared" si="43"/>
        <v>0</v>
      </c>
      <c r="K524" s="155">
        <f t="shared" si="44"/>
        <v>1</v>
      </c>
      <c r="L524" s="155">
        <f>IF(J524=1,SUM($J$6:J524),0)</f>
        <v>0</v>
      </c>
      <c r="M524" s="155">
        <f>IF(K524=1,SUM($K$6:K524),0)</f>
        <v>201227389.79893059</v>
      </c>
      <c r="N524" s="165">
        <f t="shared" si="45"/>
        <v>201227389.79893059</v>
      </c>
      <c r="O524" s="155">
        <f t="shared" si="46"/>
        <v>0</v>
      </c>
      <c r="P524" s="155">
        <f>IF(O524=1,SUM($O$6:O524),0)</f>
        <v>0</v>
      </c>
    </row>
    <row r="525" spans="1:16" ht="15" customHeight="1">
      <c r="A525" s="15"/>
      <c r="B525" s="174">
        <v>162</v>
      </c>
      <c r="C525" s="109" t="s">
        <v>606</v>
      </c>
      <c r="D525" s="279" t="s">
        <v>45</v>
      </c>
      <c r="E525" s="280" t="s">
        <v>8</v>
      </c>
      <c r="F525" s="281">
        <v>351751.73281450948</v>
      </c>
      <c r="G525" s="281">
        <v>351751.73281450948</v>
      </c>
      <c r="H525" s="171"/>
      <c r="I525" s="88">
        <f t="shared" si="42"/>
        <v>351751.73281450948</v>
      </c>
      <c r="J525" s="163">
        <f t="shared" si="43"/>
        <v>0</v>
      </c>
      <c r="K525" s="155">
        <f t="shared" si="44"/>
        <v>1</v>
      </c>
      <c r="L525" s="155">
        <f>IF(J525=1,SUM($J$6:J525),0)</f>
        <v>0</v>
      </c>
      <c r="M525" s="155">
        <f>IF(K525=1,SUM($K$6:K525),0)</f>
        <v>201227390.79893059</v>
      </c>
      <c r="N525" s="165">
        <f t="shared" si="45"/>
        <v>201227390.79893059</v>
      </c>
      <c r="O525" s="155">
        <f t="shared" si="46"/>
        <v>0</v>
      </c>
      <c r="P525" s="155">
        <f>IF(O525=1,SUM($O$6:O525),0)</f>
        <v>0</v>
      </c>
    </row>
    <row r="526" spans="1:16" ht="15" customHeight="1">
      <c r="A526" s="17"/>
      <c r="B526" s="174">
        <v>163</v>
      </c>
      <c r="C526" s="109" t="s">
        <v>607</v>
      </c>
      <c r="D526" s="279" t="s">
        <v>45</v>
      </c>
      <c r="E526" s="280" t="s">
        <v>8</v>
      </c>
      <c r="F526" s="281">
        <v>250000</v>
      </c>
      <c r="G526" s="281">
        <v>250000</v>
      </c>
      <c r="H526" s="171"/>
      <c r="I526" s="88">
        <f t="shared" si="42"/>
        <v>250000</v>
      </c>
      <c r="J526" s="163">
        <f t="shared" si="43"/>
        <v>0</v>
      </c>
      <c r="K526" s="155">
        <f t="shared" si="44"/>
        <v>1</v>
      </c>
      <c r="L526" s="155">
        <f>IF(J526=1,SUM($J$6:J526),0)</f>
        <v>0</v>
      </c>
      <c r="M526" s="155">
        <f>IF(K526=1,SUM($K$6:K526),0)</f>
        <v>201227391.79893059</v>
      </c>
      <c r="N526" s="165">
        <f t="shared" si="45"/>
        <v>201227391.79893059</v>
      </c>
      <c r="O526" s="155">
        <f t="shared" si="46"/>
        <v>0</v>
      </c>
      <c r="P526" s="155">
        <f>IF(O526=1,SUM($O$6:O526),0)</f>
        <v>0</v>
      </c>
    </row>
    <row r="527" spans="1:16" ht="15" customHeight="1">
      <c r="A527" s="15"/>
      <c r="B527" s="174">
        <v>164</v>
      </c>
      <c r="C527" s="109" t="s">
        <v>608</v>
      </c>
      <c r="D527" s="279" t="s">
        <v>45</v>
      </c>
      <c r="E527" s="280" t="s">
        <v>8</v>
      </c>
      <c r="F527" s="281">
        <v>485097.76536861184</v>
      </c>
      <c r="G527" s="281">
        <v>485097.76536861184</v>
      </c>
      <c r="H527" s="171"/>
      <c r="I527" s="88">
        <f t="shared" si="42"/>
        <v>485097.76536861184</v>
      </c>
      <c r="J527" s="163">
        <f t="shared" si="43"/>
        <v>0</v>
      </c>
      <c r="K527" s="155">
        <f t="shared" si="44"/>
        <v>1</v>
      </c>
      <c r="L527" s="155">
        <f>IF(J527=1,SUM($J$6:J527),0)</f>
        <v>0</v>
      </c>
      <c r="M527" s="155">
        <f>IF(K527=1,SUM($K$6:K527),0)</f>
        <v>201227392.79893059</v>
      </c>
      <c r="N527" s="165">
        <f t="shared" si="45"/>
        <v>201227392.79893059</v>
      </c>
      <c r="O527" s="155">
        <f t="shared" si="46"/>
        <v>0</v>
      </c>
      <c r="P527" s="155">
        <f>IF(O527=1,SUM($O$6:O527),0)</f>
        <v>0</v>
      </c>
    </row>
    <row r="528" spans="1:16" ht="15" customHeight="1">
      <c r="A528" s="15"/>
      <c r="B528" s="174">
        <v>165</v>
      </c>
      <c r="C528" s="109" t="s">
        <v>268</v>
      </c>
      <c r="D528" s="279" t="s">
        <v>45</v>
      </c>
      <c r="E528" s="280" t="s">
        <v>8</v>
      </c>
      <c r="F528" s="281">
        <v>423009.82499999995</v>
      </c>
      <c r="G528" s="281">
        <v>423009.82499999995</v>
      </c>
      <c r="H528" s="171"/>
      <c r="I528" s="88">
        <f t="shared" si="42"/>
        <v>423009.82499999995</v>
      </c>
      <c r="J528" s="163">
        <f t="shared" si="43"/>
        <v>0</v>
      </c>
      <c r="K528" s="155">
        <f t="shared" si="44"/>
        <v>1</v>
      </c>
      <c r="L528" s="155">
        <f>IF(J528=1,SUM($J$6:J528),0)</f>
        <v>0</v>
      </c>
      <c r="M528" s="155">
        <f>IF(K528=1,SUM($K$6:K528),0)</f>
        <v>201227393.79893059</v>
      </c>
      <c r="N528" s="165">
        <f t="shared" si="45"/>
        <v>201227393.79893059</v>
      </c>
      <c r="O528" s="155">
        <f t="shared" si="46"/>
        <v>0</v>
      </c>
      <c r="P528" s="155">
        <f>IF(O528=1,SUM($O$6:O528),0)</f>
        <v>0</v>
      </c>
    </row>
    <row r="529" spans="1:16" ht="15" customHeight="1">
      <c r="A529" s="15"/>
      <c r="B529" s="174">
        <v>166</v>
      </c>
      <c r="C529" s="109" t="s">
        <v>269</v>
      </c>
      <c r="D529" s="279" t="s">
        <v>45</v>
      </c>
      <c r="E529" s="280" t="s">
        <v>8</v>
      </c>
      <c r="F529" s="281">
        <v>302149.875</v>
      </c>
      <c r="G529" s="281">
        <v>302149.875</v>
      </c>
      <c r="H529" s="171"/>
      <c r="I529" s="88">
        <f t="shared" si="42"/>
        <v>302149.875</v>
      </c>
      <c r="J529" s="163">
        <f t="shared" si="43"/>
        <v>0</v>
      </c>
      <c r="K529" s="155">
        <f t="shared" si="44"/>
        <v>1</v>
      </c>
      <c r="L529" s="155">
        <f>IF(J529=1,SUM($J$6:J529),0)</f>
        <v>0</v>
      </c>
      <c r="M529" s="155">
        <f>IF(K529=1,SUM($K$6:K529),0)</f>
        <v>201227394.79893059</v>
      </c>
      <c r="N529" s="165">
        <f t="shared" si="45"/>
        <v>201227394.79893059</v>
      </c>
      <c r="O529" s="155">
        <f t="shared" si="46"/>
        <v>0</v>
      </c>
      <c r="P529" s="155">
        <f>IF(O529=1,SUM($O$6:O529),0)</f>
        <v>0</v>
      </c>
    </row>
    <row r="530" spans="1:16" ht="15" customHeight="1">
      <c r="A530" s="15"/>
      <c r="B530" s="174">
        <v>167</v>
      </c>
      <c r="C530" s="109" t="s">
        <v>270</v>
      </c>
      <c r="D530" s="279" t="s">
        <v>45</v>
      </c>
      <c r="E530" s="280" t="s">
        <v>8</v>
      </c>
      <c r="F530" s="281">
        <v>335990.66099999991</v>
      </c>
      <c r="G530" s="281">
        <v>335990.66099999991</v>
      </c>
      <c r="H530" s="171"/>
      <c r="I530" s="88">
        <f t="shared" si="42"/>
        <v>335990.66099999991</v>
      </c>
      <c r="J530" s="163">
        <f t="shared" si="43"/>
        <v>0</v>
      </c>
      <c r="K530" s="155">
        <f t="shared" si="44"/>
        <v>1</v>
      </c>
      <c r="L530" s="155">
        <f>IF(J530=1,SUM($J$6:J530),0)</f>
        <v>0</v>
      </c>
      <c r="M530" s="155">
        <f>IF(K530=1,SUM($K$6:K530),0)</f>
        <v>201227395.79893059</v>
      </c>
      <c r="N530" s="165">
        <f t="shared" si="45"/>
        <v>201227395.79893059</v>
      </c>
      <c r="O530" s="155">
        <f t="shared" si="46"/>
        <v>0</v>
      </c>
      <c r="P530" s="155">
        <f>IF(O530=1,SUM($O$6:O530),0)</f>
        <v>0</v>
      </c>
    </row>
    <row r="531" spans="1:16" ht="15" customHeight="1">
      <c r="A531" s="15"/>
      <c r="B531" s="174">
        <v>168</v>
      </c>
      <c r="C531" s="109" t="s">
        <v>35</v>
      </c>
      <c r="D531" s="279" t="s">
        <v>45</v>
      </c>
      <c r="E531" s="280" t="s">
        <v>8</v>
      </c>
      <c r="F531" s="281">
        <v>2300</v>
      </c>
      <c r="G531" s="281">
        <v>2300</v>
      </c>
      <c r="H531" s="171"/>
      <c r="I531" s="88">
        <f t="shared" si="42"/>
        <v>2300</v>
      </c>
      <c r="J531" s="163">
        <f t="shared" si="43"/>
        <v>0</v>
      </c>
      <c r="K531" s="155">
        <f t="shared" si="44"/>
        <v>1</v>
      </c>
      <c r="L531" s="155">
        <f>IF(J531=1,SUM($J$6:J531),0)</f>
        <v>0</v>
      </c>
      <c r="M531" s="155">
        <f>IF(K531=1,SUM($K$6:K531),0)</f>
        <v>201227396.79893059</v>
      </c>
      <c r="N531" s="165">
        <f t="shared" si="45"/>
        <v>201227396.79893059</v>
      </c>
      <c r="O531" s="155">
        <f t="shared" si="46"/>
        <v>0</v>
      </c>
      <c r="P531" s="155">
        <f>IF(O531=1,SUM($O$6:O531),0)</f>
        <v>0</v>
      </c>
    </row>
    <row r="532" spans="1:16" ht="15" customHeight="1">
      <c r="A532" s="15"/>
      <c r="B532" s="174">
        <v>169</v>
      </c>
      <c r="C532" s="109" t="s">
        <v>271</v>
      </c>
      <c r="D532" s="279" t="s">
        <v>45</v>
      </c>
      <c r="E532" s="280" t="s">
        <v>8</v>
      </c>
      <c r="F532" s="281">
        <v>88000</v>
      </c>
      <c r="G532" s="281">
        <v>88000</v>
      </c>
      <c r="H532" s="171"/>
      <c r="I532" s="88">
        <f t="shared" si="42"/>
        <v>88000</v>
      </c>
      <c r="J532" s="163">
        <f t="shared" si="43"/>
        <v>0</v>
      </c>
      <c r="K532" s="155">
        <f t="shared" si="44"/>
        <v>1</v>
      </c>
      <c r="L532" s="155">
        <f>IF(J532=1,SUM($J$6:J532),0)</f>
        <v>0</v>
      </c>
      <c r="M532" s="155">
        <f>IF(K532=1,SUM($K$6:K532),0)</f>
        <v>201227397.79893059</v>
      </c>
      <c r="N532" s="165">
        <f t="shared" si="45"/>
        <v>201227397.79893059</v>
      </c>
      <c r="O532" s="155">
        <f t="shared" si="46"/>
        <v>0</v>
      </c>
      <c r="P532" s="155">
        <f>IF(O532=1,SUM($O$6:O532),0)</f>
        <v>0</v>
      </c>
    </row>
    <row r="533" spans="1:16" ht="15" customHeight="1">
      <c r="A533" s="15"/>
      <c r="B533" s="174">
        <v>170</v>
      </c>
      <c r="C533" s="109" t="s">
        <v>272</v>
      </c>
      <c r="D533" s="279" t="s">
        <v>45</v>
      </c>
      <c r="E533" s="280" t="s">
        <v>8</v>
      </c>
      <c r="F533" s="281">
        <v>72400</v>
      </c>
      <c r="G533" s="281">
        <v>72400</v>
      </c>
      <c r="H533" s="171"/>
      <c r="I533" s="88">
        <f t="shared" si="42"/>
        <v>72400</v>
      </c>
      <c r="J533" s="163">
        <f t="shared" si="43"/>
        <v>0</v>
      </c>
      <c r="K533" s="155">
        <f t="shared" si="44"/>
        <v>1</v>
      </c>
      <c r="L533" s="155">
        <f>IF(J533=1,SUM($J$6:J533),0)</f>
        <v>0</v>
      </c>
      <c r="M533" s="155">
        <f>IF(K533=1,SUM($K$6:K533),0)</f>
        <v>201227398.79893059</v>
      </c>
      <c r="N533" s="165">
        <f t="shared" si="45"/>
        <v>201227398.79893059</v>
      </c>
      <c r="O533" s="155">
        <f t="shared" si="46"/>
        <v>0</v>
      </c>
      <c r="P533" s="155">
        <f>IF(O533=1,SUM($O$6:O533),0)</f>
        <v>0</v>
      </c>
    </row>
    <row r="534" spans="1:16" ht="15" customHeight="1">
      <c r="A534" s="15"/>
      <c r="B534" s="174">
        <v>171</v>
      </c>
      <c r="C534" s="109" t="s">
        <v>273</v>
      </c>
      <c r="D534" s="279" t="s">
        <v>45</v>
      </c>
      <c r="E534" s="280" t="s">
        <v>8</v>
      </c>
      <c r="F534" s="281">
        <v>123500</v>
      </c>
      <c r="G534" s="281">
        <v>123500</v>
      </c>
      <c r="H534" s="171"/>
      <c r="I534" s="88">
        <f t="shared" si="42"/>
        <v>123500</v>
      </c>
      <c r="J534" s="163">
        <f t="shared" si="43"/>
        <v>0</v>
      </c>
      <c r="K534" s="155">
        <f t="shared" si="44"/>
        <v>1</v>
      </c>
      <c r="L534" s="155">
        <f>IF(J534=1,SUM($J$6:J534),0)</f>
        <v>0</v>
      </c>
      <c r="M534" s="155">
        <f>IF(K534=1,SUM($K$6:K534),0)</f>
        <v>201227399.79893059</v>
      </c>
      <c r="N534" s="165">
        <f t="shared" si="45"/>
        <v>201227399.79893059</v>
      </c>
      <c r="O534" s="155">
        <f t="shared" si="46"/>
        <v>0</v>
      </c>
      <c r="P534" s="155">
        <f>IF(O534=1,SUM($O$6:O534),0)</f>
        <v>0</v>
      </c>
    </row>
    <row r="535" spans="1:16" ht="15" customHeight="1">
      <c r="A535" s="15"/>
      <c r="B535" s="174">
        <v>172</v>
      </c>
      <c r="C535" s="109" t="s">
        <v>274</v>
      </c>
      <c r="D535" s="279" t="s">
        <v>45</v>
      </c>
      <c r="E535" s="280" t="s">
        <v>8</v>
      </c>
      <c r="F535" s="281">
        <v>225000</v>
      </c>
      <c r="G535" s="281">
        <v>225000</v>
      </c>
      <c r="H535" s="171"/>
      <c r="I535" s="88">
        <f>IF($I$5=$G$4,G535,(IF($I$5=$F$4,F535,0)))</f>
        <v>225000</v>
      </c>
      <c r="J535" s="163">
        <f t="shared" si="43"/>
        <v>0</v>
      </c>
      <c r="K535" s="155">
        <f t="shared" si="44"/>
        <v>1</v>
      </c>
      <c r="L535" s="155">
        <f>IF(J535=1,SUM($J$6:J535),0)</f>
        <v>0</v>
      </c>
      <c r="M535" s="155">
        <f>IF(K535=1,SUM($K$6:K535),0)</f>
        <v>201227400.79893059</v>
      </c>
      <c r="N535" s="165">
        <f t="shared" si="45"/>
        <v>201227400.79893059</v>
      </c>
      <c r="O535" s="155">
        <f t="shared" si="46"/>
        <v>0</v>
      </c>
      <c r="P535" s="155">
        <f>IF(O535=1,SUM($O$6:O535),0)</f>
        <v>0</v>
      </c>
    </row>
    <row r="536" spans="1:16" ht="15" customHeight="1">
      <c r="A536" s="15"/>
      <c r="B536" s="174">
        <v>173</v>
      </c>
      <c r="C536" s="109" t="s">
        <v>609</v>
      </c>
      <c r="D536" s="279" t="s">
        <v>45</v>
      </c>
      <c r="E536" s="280" t="s">
        <v>8</v>
      </c>
      <c r="F536" s="281">
        <v>71000</v>
      </c>
      <c r="G536" s="281">
        <v>71000</v>
      </c>
      <c r="H536" s="171"/>
      <c r="I536" s="88">
        <f t="shared" si="42"/>
        <v>71000</v>
      </c>
      <c r="J536" s="163">
        <f t="shared" si="43"/>
        <v>0</v>
      </c>
      <c r="K536" s="155">
        <f t="shared" si="44"/>
        <v>1</v>
      </c>
      <c r="L536" s="155">
        <f>IF(J536=1,SUM($J$6:J536),0)</f>
        <v>0</v>
      </c>
      <c r="M536" s="155">
        <f>IF(K536=1,SUM($K$6:K536),0)</f>
        <v>201227401.79893059</v>
      </c>
      <c r="N536" s="165">
        <f t="shared" si="45"/>
        <v>201227401.79893059</v>
      </c>
      <c r="O536" s="155">
        <f t="shared" si="46"/>
        <v>0</v>
      </c>
      <c r="P536" s="155">
        <f>IF(O536=1,SUM($O$6:O536),0)</f>
        <v>0</v>
      </c>
    </row>
    <row r="537" spans="1:16" ht="15" customHeight="1">
      <c r="A537" s="15"/>
      <c r="B537" s="174">
        <v>174</v>
      </c>
      <c r="C537" s="109" t="s">
        <v>275</v>
      </c>
      <c r="D537" s="279" t="s">
        <v>45</v>
      </c>
      <c r="E537" s="280" t="s">
        <v>8</v>
      </c>
      <c r="F537" s="281">
        <v>36000</v>
      </c>
      <c r="G537" s="281">
        <v>36000</v>
      </c>
      <c r="H537" s="171"/>
      <c r="I537" s="88">
        <f t="shared" si="42"/>
        <v>36000</v>
      </c>
      <c r="J537" s="163">
        <f t="shared" si="43"/>
        <v>0</v>
      </c>
      <c r="K537" s="155">
        <f t="shared" si="44"/>
        <v>1</v>
      </c>
      <c r="L537" s="155">
        <f>IF(J537=1,SUM($J$6:J537),0)</f>
        <v>0</v>
      </c>
      <c r="M537" s="155">
        <f>IF(K537=1,SUM($K$6:K537),0)</f>
        <v>201227402.79893059</v>
      </c>
      <c r="N537" s="165">
        <f t="shared" si="45"/>
        <v>201227402.79893059</v>
      </c>
      <c r="O537" s="155">
        <f t="shared" si="46"/>
        <v>0</v>
      </c>
      <c r="P537" s="155">
        <f>IF(O537=1,SUM($O$6:O537),0)</f>
        <v>0</v>
      </c>
    </row>
    <row r="538" spans="1:16" ht="15" customHeight="1">
      <c r="A538" s="15"/>
      <c r="B538" s="174">
        <v>175</v>
      </c>
      <c r="C538" s="109" t="s">
        <v>276</v>
      </c>
      <c r="D538" s="279" t="s">
        <v>45</v>
      </c>
      <c r="E538" s="280" t="s">
        <v>8</v>
      </c>
      <c r="F538" s="281">
        <v>17820</v>
      </c>
      <c r="G538" s="281">
        <v>17820</v>
      </c>
      <c r="H538" s="171"/>
      <c r="I538" s="88">
        <f t="shared" si="42"/>
        <v>17820</v>
      </c>
      <c r="J538" s="163">
        <f t="shared" si="43"/>
        <v>0</v>
      </c>
      <c r="K538" s="155">
        <f t="shared" si="44"/>
        <v>1</v>
      </c>
      <c r="L538" s="155">
        <f>IF(J538=1,SUM($J$6:J538),0)</f>
        <v>0</v>
      </c>
      <c r="M538" s="155">
        <f>IF(K538=1,SUM($K$6:K538),0)</f>
        <v>201227403.79893059</v>
      </c>
      <c r="N538" s="165">
        <f t="shared" si="45"/>
        <v>201227403.79893059</v>
      </c>
      <c r="O538" s="155">
        <f t="shared" si="46"/>
        <v>0</v>
      </c>
      <c r="P538" s="155">
        <f>IF(O538=1,SUM($O$6:O538),0)</f>
        <v>0</v>
      </c>
    </row>
    <row r="539" spans="1:16" ht="15" customHeight="1">
      <c r="A539" s="15"/>
      <c r="B539" s="174">
        <v>176</v>
      </c>
      <c r="C539" s="109" t="s">
        <v>277</v>
      </c>
      <c r="D539" s="279" t="s">
        <v>45</v>
      </c>
      <c r="E539" s="280" t="s">
        <v>8</v>
      </c>
      <c r="F539" s="281">
        <v>22900</v>
      </c>
      <c r="G539" s="281">
        <v>22900</v>
      </c>
      <c r="H539" s="171"/>
      <c r="I539" s="88">
        <f t="shared" si="42"/>
        <v>22900</v>
      </c>
      <c r="J539" s="163">
        <f t="shared" si="43"/>
        <v>0</v>
      </c>
      <c r="K539" s="155">
        <f t="shared" si="44"/>
        <v>1</v>
      </c>
      <c r="L539" s="155">
        <f>IF(J539=1,SUM($J$6:J539),0)</f>
        <v>0</v>
      </c>
      <c r="M539" s="155">
        <f>IF(K539=1,SUM($K$6:K539),0)</f>
        <v>201227404.79893059</v>
      </c>
      <c r="N539" s="165">
        <f t="shared" si="45"/>
        <v>201227404.79893059</v>
      </c>
      <c r="O539" s="155">
        <f t="shared" si="46"/>
        <v>0</v>
      </c>
      <c r="P539" s="155">
        <f>IF(O539=1,SUM($O$6:O539),0)</f>
        <v>0</v>
      </c>
    </row>
    <row r="540" spans="1:16" ht="15" customHeight="1">
      <c r="A540" s="15"/>
      <c r="B540" s="174">
        <v>177</v>
      </c>
      <c r="C540" s="109" t="s">
        <v>278</v>
      </c>
      <c r="D540" s="279" t="s">
        <v>45</v>
      </c>
      <c r="E540" s="280" t="s">
        <v>8</v>
      </c>
      <c r="F540" s="281">
        <v>30800</v>
      </c>
      <c r="G540" s="281">
        <v>30800</v>
      </c>
      <c r="H540" s="171"/>
      <c r="I540" s="88">
        <f t="shared" si="42"/>
        <v>30800</v>
      </c>
      <c r="J540" s="163">
        <f t="shared" si="43"/>
        <v>0</v>
      </c>
      <c r="K540" s="155">
        <f t="shared" si="44"/>
        <v>1</v>
      </c>
      <c r="L540" s="155">
        <f>IF(J540=1,SUM($J$6:J540),0)</f>
        <v>0</v>
      </c>
      <c r="M540" s="155">
        <f>IF(K540=1,SUM($K$6:K540),0)</f>
        <v>201227405.79893059</v>
      </c>
      <c r="N540" s="165">
        <f t="shared" si="45"/>
        <v>201227405.79893059</v>
      </c>
      <c r="O540" s="155">
        <f t="shared" si="46"/>
        <v>0</v>
      </c>
      <c r="P540" s="155">
        <f>IF(O540=1,SUM($O$6:O540),0)</f>
        <v>0</v>
      </c>
    </row>
    <row r="541" spans="1:16" ht="15" customHeight="1">
      <c r="A541" s="15"/>
      <c r="B541" s="174">
        <v>178</v>
      </c>
      <c r="C541" s="109" t="s">
        <v>279</v>
      </c>
      <c r="D541" s="279" t="s">
        <v>45</v>
      </c>
      <c r="E541" s="280" t="s">
        <v>8</v>
      </c>
      <c r="F541" s="281">
        <v>33900</v>
      </c>
      <c r="G541" s="281">
        <v>33900</v>
      </c>
      <c r="H541" s="171"/>
      <c r="I541" s="88">
        <f t="shared" si="42"/>
        <v>33900</v>
      </c>
      <c r="J541" s="163">
        <f t="shared" si="43"/>
        <v>0</v>
      </c>
      <c r="K541" s="155">
        <f t="shared" si="44"/>
        <v>1</v>
      </c>
      <c r="L541" s="155">
        <f>IF(J541=1,SUM($J$6:J541),0)</f>
        <v>0</v>
      </c>
      <c r="M541" s="155">
        <f>IF(K541=1,SUM($K$6:K541),0)</f>
        <v>201227406.79893059</v>
      </c>
      <c r="N541" s="165">
        <f t="shared" si="45"/>
        <v>201227406.79893059</v>
      </c>
      <c r="O541" s="155">
        <f t="shared" si="46"/>
        <v>0</v>
      </c>
      <c r="P541" s="155">
        <f>IF(O541=1,SUM($O$6:O541),0)</f>
        <v>0</v>
      </c>
    </row>
    <row r="542" spans="1:16" ht="15" customHeight="1">
      <c r="A542" s="15"/>
      <c r="B542" s="174">
        <v>179</v>
      </c>
      <c r="C542" s="109" t="s">
        <v>1471</v>
      </c>
      <c r="D542" s="279" t="s">
        <v>45</v>
      </c>
      <c r="E542" s="280" t="s">
        <v>8</v>
      </c>
      <c r="F542" s="281">
        <v>30800</v>
      </c>
      <c r="G542" s="281">
        <v>30800</v>
      </c>
      <c r="H542" s="171"/>
      <c r="I542" s="88">
        <f t="shared" si="42"/>
        <v>30800</v>
      </c>
      <c r="J542" s="163">
        <f t="shared" si="43"/>
        <v>0</v>
      </c>
      <c r="K542" s="155">
        <f t="shared" si="44"/>
        <v>1</v>
      </c>
      <c r="L542" s="155">
        <f>IF(J542=1,SUM($J$6:J542),0)</f>
        <v>0</v>
      </c>
      <c r="M542" s="155">
        <f>IF(K542=1,SUM($K$6:K542),0)</f>
        <v>201227407.79893059</v>
      </c>
      <c r="N542" s="165">
        <f t="shared" si="45"/>
        <v>201227407.79893059</v>
      </c>
      <c r="O542" s="155">
        <f t="shared" si="46"/>
        <v>0</v>
      </c>
      <c r="P542" s="155">
        <f>IF(O542=1,SUM($O$6:O542),0)</f>
        <v>0</v>
      </c>
    </row>
    <row r="543" spans="1:16" ht="15" customHeight="1">
      <c r="A543" s="15"/>
      <c r="B543" s="174">
        <v>180</v>
      </c>
      <c r="C543" s="109" t="s">
        <v>1472</v>
      </c>
      <c r="D543" s="279" t="s">
        <v>45</v>
      </c>
      <c r="E543" s="280" t="s">
        <v>8</v>
      </c>
      <c r="F543" s="281">
        <v>33900</v>
      </c>
      <c r="G543" s="281">
        <v>33900</v>
      </c>
      <c r="H543" s="171"/>
      <c r="I543" s="88">
        <f t="shared" si="42"/>
        <v>33900</v>
      </c>
      <c r="J543" s="163">
        <f t="shared" si="43"/>
        <v>0</v>
      </c>
      <c r="K543" s="155">
        <f t="shared" si="44"/>
        <v>1</v>
      </c>
      <c r="L543" s="155">
        <f>IF(J543=1,SUM($J$6:J543),0)</f>
        <v>0</v>
      </c>
      <c r="M543" s="155">
        <f>IF(K543=1,SUM($K$6:K543),0)</f>
        <v>201227408.79893059</v>
      </c>
      <c r="N543" s="165">
        <f t="shared" si="45"/>
        <v>201227408.79893059</v>
      </c>
      <c r="O543" s="155">
        <f t="shared" si="46"/>
        <v>0</v>
      </c>
      <c r="P543" s="155">
        <f>IF(O543=1,SUM($O$6:O543),0)</f>
        <v>0</v>
      </c>
    </row>
    <row r="544" spans="1:16" ht="15" customHeight="1">
      <c r="A544" s="15"/>
      <c r="B544" s="174">
        <v>181</v>
      </c>
      <c r="C544" s="109" t="s">
        <v>280</v>
      </c>
      <c r="D544" s="279" t="s">
        <v>45</v>
      </c>
      <c r="E544" s="280" t="s">
        <v>8</v>
      </c>
      <c r="F544" s="281">
        <v>12510</v>
      </c>
      <c r="G544" s="281">
        <v>12510</v>
      </c>
      <c r="H544" s="171"/>
      <c r="I544" s="88">
        <f t="shared" si="42"/>
        <v>12510</v>
      </c>
      <c r="J544" s="163">
        <f t="shared" si="43"/>
        <v>0</v>
      </c>
      <c r="K544" s="155">
        <f t="shared" si="44"/>
        <v>1</v>
      </c>
      <c r="L544" s="155">
        <f>IF(J544=1,SUM($J$6:J544),0)</f>
        <v>0</v>
      </c>
      <c r="M544" s="155">
        <f>IF(K544=1,SUM($K$6:K544),0)</f>
        <v>201227409.79893059</v>
      </c>
      <c r="N544" s="165">
        <f t="shared" si="45"/>
        <v>201227409.79893059</v>
      </c>
      <c r="O544" s="155">
        <f t="shared" si="46"/>
        <v>0</v>
      </c>
      <c r="P544" s="155">
        <f>IF(O544=1,SUM($O$6:O544),0)</f>
        <v>0</v>
      </c>
    </row>
    <row r="545" spans="1:16" ht="15" customHeight="1">
      <c r="A545" s="15"/>
      <c r="B545" s="174">
        <v>182</v>
      </c>
      <c r="C545" s="109" t="s">
        <v>281</v>
      </c>
      <c r="D545" s="279" t="s">
        <v>45</v>
      </c>
      <c r="E545" s="280" t="s">
        <v>8</v>
      </c>
      <c r="F545" s="281">
        <v>15500</v>
      </c>
      <c r="G545" s="281">
        <v>15500</v>
      </c>
      <c r="H545" s="171"/>
      <c r="I545" s="88">
        <f t="shared" si="42"/>
        <v>15500</v>
      </c>
      <c r="J545" s="163">
        <f t="shared" si="43"/>
        <v>0</v>
      </c>
      <c r="K545" s="155">
        <f t="shared" si="44"/>
        <v>1</v>
      </c>
      <c r="L545" s="155">
        <f>IF(J545=1,SUM($J$6:J545),0)</f>
        <v>0</v>
      </c>
      <c r="M545" s="155">
        <f>IF(K545=1,SUM($K$6:K545),0)</f>
        <v>201227410.79893059</v>
      </c>
      <c r="N545" s="165">
        <f t="shared" si="45"/>
        <v>201227410.79893059</v>
      </c>
      <c r="O545" s="155">
        <f t="shared" si="46"/>
        <v>0</v>
      </c>
      <c r="P545" s="155">
        <f>IF(O545=1,SUM($O$6:O545),0)</f>
        <v>0</v>
      </c>
    </row>
    <row r="546" spans="1:16" ht="15" customHeight="1">
      <c r="A546" s="15"/>
      <c r="B546" s="174">
        <v>183</v>
      </c>
      <c r="C546" s="109" t="s">
        <v>282</v>
      </c>
      <c r="D546" s="279" t="s">
        <v>45</v>
      </c>
      <c r="E546" s="280" t="s">
        <v>8</v>
      </c>
      <c r="F546" s="281">
        <v>19500</v>
      </c>
      <c r="G546" s="281">
        <v>19500</v>
      </c>
      <c r="H546" s="171"/>
      <c r="I546" s="88">
        <f t="shared" si="42"/>
        <v>19500</v>
      </c>
      <c r="J546" s="163">
        <f t="shared" si="43"/>
        <v>0</v>
      </c>
      <c r="K546" s="155">
        <f t="shared" si="44"/>
        <v>1</v>
      </c>
      <c r="L546" s="155">
        <f>IF(J546=1,SUM($J$6:J546),0)</f>
        <v>0</v>
      </c>
      <c r="M546" s="155">
        <f>IF(K546=1,SUM($K$6:K546),0)</f>
        <v>201227411.79893059</v>
      </c>
      <c r="N546" s="165">
        <f t="shared" si="45"/>
        <v>201227411.79893059</v>
      </c>
      <c r="O546" s="155">
        <f t="shared" si="46"/>
        <v>0</v>
      </c>
      <c r="P546" s="155">
        <f>IF(O546=1,SUM($O$6:O546),0)</f>
        <v>0</v>
      </c>
    </row>
    <row r="547" spans="1:16" ht="15" customHeight="1">
      <c r="A547" s="15"/>
      <c r="B547" s="174">
        <v>184</v>
      </c>
      <c r="C547" s="109" t="s">
        <v>283</v>
      </c>
      <c r="D547" s="279" t="s">
        <v>45</v>
      </c>
      <c r="E547" s="280" t="s">
        <v>8</v>
      </c>
      <c r="F547" s="281">
        <v>28400</v>
      </c>
      <c r="G547" s="281">
        <v>28400</v>
      </c>
      <c r="H547" s="171"/>
      <c r="I547" s="88">
        <f t="shared" si="42"/>
        <v>28400</v>
      </c>
      <c r="J547" s="163">
        <f t="shared" si="43"/>
        <v>0</v>
      </c>
      <c r="K547" s="155">
        <f t="shared" si="44"/>
        <v>1</v>
      </c>
      <c r="L547" s="155">
        <f>IF(J547=1,SUM($J$6:J547),0)</f>
        <v>0</v>
      </c>
      <c r="M547" s="155">
        <f>IF(K547=1,SUM($K$6:K547),0)</f>
        <v>201227412.79893059</v>
      </c>
      <c r="N547" s="165">
        <f t="shared" si="45"/>
        <v>201227412.79893059</v>
      </c>
      <c r="O547" s="155">
        <f t="shared" si="46"/>
        <v>0</v>
      </c>
      <c r="P547" s="155">
        <f>IF(O547=1,SUM($O$6:O547),0)</f>
        <v>0</v>
      </c>
    </row>
    <row r="548" spans="1:16" ht="15" customHeight="1">
      <c r="A548" s="15"/>
      <c r="B548" s="174">
        <v>185</v>
      </c>
      <c r="C548" s="109" t="s">
        <v>284</v>
      </c>
      <c r="D548" s="279" t="s">
        <v>45</v>
      </c>
      <c r="E548" s="280" t="s">
        <v>8</v>
      </c>
      <c r="F548" s="281">
        <v>28314</v>
      </c>
      <c r="G548" s="281">
        <v>28314</v>
      </c>
      <c r="H548" s="171"/>
      <c r="I548" s="88">
        <f t="shared" si="42"/>
        <v>28314</v>
      </c>
      <c r="J548" s="163">
        <f t="shared" si="43"/>
        <v>0</v>
      </c>
      <c r="K548" s="155">
        <f t="shared" si="44"/>
        <v>1</v>
      </c>
      <c r="L548" s="155">
        <f>IF(J548=1,SUM($J$6:J548),0)</f>
        <v>0</v>
      </c>
      <c r="M548" s="155">
        <f>IF(K548=1,SUM($K$6:K548),0)</f>
        <v>201227413.79893059</v>
      </c>
      <c r="N548" s="165">
        <f t="shared" si="45"/>
        <v>201227413.79893059</v>
      </c>
      <c r="O548" s="155">
        <f t="shared" si="46"/>
        <v>0</v>
      </c>
      <c r="P548" s="155">
        <f>IF(O548=1,SUM($O$6:O548),0)</f>
        <v>0</v>
      </c>
    </row>
    <row r="549" spans="1:16" ht="15" customHeight="1">
      <c r="A549" s="15"/>
      <c r="B549" s="174">
        <v>186</v>
      </c>
      <c r="C549" s="109" t="s">
        <v>285</v>
      </c>
      <c r="D549" s="279" t="s">
        <v>45</v>
      </c>
      <c r="E549" s="280" t="s">
        <v>8</v>
      </c>
      <c r="F549" s="281">
        <v>3510</v>
      </c>
      <c r="G549" s="281">
        <v>3510</v>
      </c>
      <c r="H549" s="171"/>
      <c r="I549" s="88">
        <f t="shared" si="42"/>
        <v>3510</v>
      </c>
      <c r="J549" s="163">
        <f t="shared" si="43"/>
        <v>0</v>
      </c>
      <c r="K549" s="155">
        <f t="shared" si="44"/>
        <v>1</v>
      </c>
      <c r="L549" s="155">
        <f>IF(J549=1,SUM($J$6:J549),0)</f>
        <v>0</v>
      </c>
      <c r="M549" s="155">
        <f>IF(K549=1,SUM($K$6:K549),0)</f>
        <v>201227414.79893059</v>
      </c>
      <c r="N549" s="165">
        <f t="shared" si="45"/>
        <v>201227414.79893059</v>
      </c>
      <c r="O549" s="155">
        <f t="shared" si="46"/>
        <v>0</v>
      </c>
      <c r="P549" s="155">
        <f>IF(O549=1,SUM($O$6:O549),0)</f>
        <v>0</v>
      </c>
    </row>
    <row r="550" spans="1:16" ht="15" customHeight="1">
      <c r="A550" s="15"/>
      <c r="B550" s="174">
        <v>187</v>
      </c>
      <c r="C550" s="109" t="s">
        <v>286</v>
      </c>
      <c r="D550" s="279" t="s">
        <v>45</v>
      </c>
      <c r="E550" s="280" t="s">
        <v>8</v>
      </c>
      <c r="F550" s="281">
        <v>2100</v>
      </c>
      <c r="G550" s="281">
        <v>2100</v>
      </c>
      <c r="H550" s="171"/>
      <c r="I550" s="88">
        <f t="shared" si="42"/>
        <v>2100</v>
      </c>
      <c r="J550" s="163">
        <f t="shared" si="43"/>
        <v>0</v>
      </c>
      <c r="K550" s="155">
        <f t="shared" si="44"/>
        <v>1</v>
      </c>
      <c r="L550" s="155">
        <f>IF(J550=1,SUM($J$6:J550),0)</f>
        <v>0</v>
      </c>
      <c r="M550" s="155">
        <f>IF(K550=1,SUM($K$6:K550),0)</f>
        <v>201227415.79893059</v>
      </c>
      <c r="N550" s="165">
        <f t="shared" si="45"/>
        <v>201227415.79893059</v>
      </c>
      <c r="O550" s="155">
        <f t="shared" si="46"/>
        <v>0</v>
      </c>
      <c r="P550" s="155">
        <f>IF(O550=1,SUM($O$6:O550),0)</f>
        <v>0</v>
      </c>
    </row>
    <row r="551" spans="1:16" ht="15" customHeight="1">
      <c r="A551" s="15"/>
      <c r="B551" s="174">
        <v>188</v>
      </c>
      <c r="C551" s="109" t="s">
        <v>287</v>
      </c>
      <c r="D551" s="279" t="s">
        <v>45</v>
      </c>
      <c r="E551" s="280" t="s">
        <v>8</v>
      </c>
      <c r="F551" s="281">
        <v>40000</v>
      </c>
      <c r="G551" s="281">
        <v>40000</v>
      </c>
      <c r="H551" s="171"/>
      <c r="I551" s="88">
        <f t="shared" si="42"/>
        <v>40000</v>
      </c>
      <c r="J551" s="163">
        <f t="shared" si="43"/>
        <v>0</v>
      </c>
      <c r="K551" s="155">
        <f t="shared" si="44"/>
        <v>1</v>
      </c>
      <c r="L551" s="155">
        <f>IF(J551=1,SUM($J$6:J551),0)</f>
        <v>0</v>
      </c>
      <c r="M551" s="155">
        <f>IF(K551=1,SUM($K$6:K551),0)</f>
        <v>201227416.79893059</v>
      </c>
      <c r="N551" s="165">
        <f t="shared" si="45"/>
        <v>201227416.79893059</v>
      </c>
      <c r="O551" s="155">
        <f t="shared" si="46"/>
        <v>0</v>
      </c>
      <c r="P551" s="155">
        <f>IF(O551=1,SUM($O$6:O551),0)</f>
        <v>0</v>
      </c>
    </row>
    <row r="552" spans="1:16" ht="15" customHeight="1">
      <c r="A552" s="15"/>
      <c r="B552" s="174">
        <v>189</v>
      </c>
      <c r="C552" s="109" t="s">
        <v>38</v>
      </c>
      <c r="D552" s="279" t="s">
        <v>45</v>
      </c>
      <c r="E552" s="280" t="s">
        <v>7</v>
      </c>
      <c r="F552" s="281">
        <v>8550</v>
      </c>
      <c r="G552" s="281">
        <v>8550</v>
      </c>
      <c r="H552" s="171"/>
      <c r="I552" s="88">
        <f t="shared" si="42"/>
        <v>8550</v>
      </c>
      <c r="J552" s="163">
        <f t="shared" si="43"/>
        <v>0</v>
      </c>
      <c r="K552" s="155">
        <f t="shared" si="44"/>
        <v>1</v>
      </c>
      <c r="L552" s="155">
        <f>IF(J552=1,SUM($J$6:J552),0)</f>
        <v>0</v>
      </c>
      <c r="M552" s="155">
        <f>IF(K552=1,SUM($K$6:K552),0)</f>
        <v>201227417.79893059</v>
      </c>
      <c r="N552" s="165">
        <f t="shared" si="45"/>
        <v>201227417.79893059</v>
      </c>
      <c r="O552" s="155">
        <f t="shared" si="46"/>
        <v>0</v>
      </c>
      <c r="P552" s="155">
        <f>IF(O552=1,SUM($O$6:O552),0)</f>
        <v>0</v>
      </c>
    </row>
    <row r="553" spans="1:16" ht="15" customHeight="1">
      <c r="A553" s="15"/>
      <c r="B553" s="174">
        <v>190</v>
      </c>
      <c r="C553" s="109" t="s">
        <v>610</v>
      </c>
      <c r="D553" s="279" t="s">
        <v>45</v>
      </c>
      <c r="E553" s="280" t="s">
        <v>8</v>
      </c>
      <c r="F553" s="281">
        <v>45000</v>
      </c>
      <c r="G553" s="281">
        <v>45000</v>
      </c>
      <c r="H553" s="171"/>
      <c r="I553" s="88">
        <f t="shared" si="42"/>
        <v>45000</v>
      </c>
      <c r="J553" s="163">
        <f t="shared" si="43"/>
        <v>0</v>
      </c>
      <c r="K553" s="155">
        <f t="shared" si="44"/>
        <v>1</v>
      </c>
      <c r="L553" s="155">
        <f>IF(J553=1,SUM($J$6:J553),0)</f>
        <v>0</v>
      </c>
      <c r="M553" s="155">
        <f>IF(K553=1,SUM($K$6:K553),0)</f>
        <v>201227418.79893059</v>
      </c>
      <c r="N553" s="165">
        <f t="shared" si="45"/>
        <v>201227418.79893059</v>
      </c>
      <c r="O553" s="155">
        <f t="shared" si="46"/>
        <v>0</v>
      </c>
      <c r="P553" s="155">
        <f>IF(O553=1,SUM($O$6:O553),0)</f>
        <v>0</v>
      </c>
    </row>
    <row r="554" spans="1:16" ht="15" customHeight="1">
      <c r="A554" s="15"/>
      <c r="B554" s="174">
        <v>191</v>
      </c>
      <c r="C554" s="109" t="s">
        <v>288</v>
      </c>
      <c r="D554" s="279" t="s">
        <v>45</v>
      </c>
      <c r="E554" s="280" t="s">
        <v>8</v>
      </c>
      <c r="F554" s="281">
        <v>2500</v>
      </c>
      <c r="G554" s="281">
        <v>2500</v>
      </c>
      <c r="H554" s="171"/>
      <c r="I554" s="88">
        <f t="shared" si="42"/>
        <v>2500</v>
      </c>
      <c r="J554" s="163">
        <f t="shared" si="43"/>
        <v>0</v>
      </c>
      <c r="K554" s="155">
        <f t="shared" si="44"/>
        <v>1</v>
      </c>
      <c r="L554" s="155">
        <f>IF(J554=1,SUM($J$6:J554),0)</f>
        <v>0</v>
      </c>
      <c r="M554" s="155">
        <f>IF(K554=1,SUM($K$6:K554),0)</f>
        <v>201227419.79893059</v>
      </c>
      <c r="N554" s="165">
        <f t="shared" si="45"/>
        <v>201227419.79893059</v>
      </c>
      <c r="O554" s="155">
        <f t="shared" si="46"/>
        <v>0</v>
      </c>
      <c r="P554" s="155">
        <f>IF(O554=1,SUM($O$6:O554),0)</f>
        <v>0</v>
      </c>
    </row>
    <row r="555" spans="1:16" ht="15" customHeight="1">
      <c r="A555" s="15"/>
      <c r="B555" s="174">
        <v>192</v>
      </c>
      <c r="C555" s="109" t="s">
        <v>26</v>
      </c>
      <c r="D555" s="279" t="s">
        <v>45</v>
      </c>
      <c r="E555" s="280" t="s">
        <v>8</v>
      </c>
      <c r="F555" s="281">
        <v>2500</v>
      </c>
      <c r="G555" s="281">
        <v>2500</v>
      </c>
      <c r="H555" s="171"/>
      <c r="I555" s="88">
        <f t="shared" si="42"/>
        <v>2500</v>
      </c>
      <c r="J555" s="163">
        <f t="shared" si="43"/>
        <v>0</v>
      </c>
      <c r="K555" s="155">
        <f t="shared" si="44"/>
        <v>1</v>
      </c>
      <c r="L555" s="155">
        <f>IF(J555=1,SUM($J$6:J555),0)</f>
        <v>0</v>
      </c>
      <c r="M555" s="155">
        <f>IF(K555=1,SUM($K$6:K555),0)</f>
        <v>201227420.79893059</v>
      </c>
      <c r="N555" s="165">
        <f t="shared" si="45"/>
        <v>201227420.79893059</v>
      </c>
      <c r="O555" s="155">
        <f t="shared" si="46"/>
        <v>0</v>
      </c>
      <c r="P555" s="155">
        <f>IF(O555=1,SUM($O$6:O555),0)</f>
        <v>0</v>
      </c>
    </row>
    <row r="556" spans="1:16" ht="15" customHeight="1">
      <c r="A556" s="15"/>
      <c r="B556" s="194"/>
      <c r="C556" s="109"/>
      <c r="D556" s="279" t="s">
        <v>48</v>
      </c>
      <c r="E556" s="280"/>
      <c r="F556" s="281"/>
      <c r="G556" s="281"/>
      <c r="H556" s="171"/>
      <c r="I556" s="88">
        <f t="shared" si="42"/>
        <v>0</v>
      </c>
      <c r="J556" s="163">
        <f t="shared" si="43"/>
        <v>0</v>
      </c>
      <c r="K556" s="155">
        <f t="shared" si="44"/>
        <v>0</v>
      </c>
      <c r="L556" s="155">
        <f>IF(J556=1,SUM($J$6:J556),0)</f>
        <v>0</v>
      </c>
      <c r="M556" s="155">
        <f>IF(K556=1,SUM($K$6:K556),0)</f>
        <v>0</v>
      </c>
      <c r="N556" s="165">
        <f t="shared" si="45"/>
        <v>0</v>
      </c>
      <c r="O556" s="155">
        <f t="shared" si="46"/>
        <v>0</v>
      </c>
      <c r="P556" s="155">
        <f>IF(O556=1,SUM($O$6:O556),0)</f>
        <v>0</v>
      </c>
    </row>
    <row r="557" spans="1:16" ht="15" customHeight="1">
      <c r="A557" s="15"/>
      <c r="B557" s="194" t="s">
        <v>611</v>
      </c>
      <c r="C557" s="109" t="s">
        <v>612</v>
      </c>
      <c r="D557" s="279" t="s">
        <v>48</v>
      </c>
      <c r="E557" s="280"/>
      <c r="F557" s="281"/>
      <c r="G557" s="281"/>
      <c r="H557" s="171"/>
      <c r="I557" s="88">
        <f t="shared" si="42"/>
        <v>0</v>
      </c>
      <c r="J557" s="163">
        <f t="shared" si="43"/>
        <v>0</v>
      </c>
      <c r="K557" s="155">
        <f t="shared" si="44"/>
        <v>0</v>
      </c>
      <c r="L557" s="155">
        <f>IF(J557=1,SUM($J$6:J557),0)</f>
        <v>0</v>
      </c>
      <c r="M557" s="155">
        <f>IF(K557=1,SUM($K$6:K557),0)</f>
        <v>0</v>
      </c>
      <c r="N557" s="165">
        <f t="shared" si="45"/>
        <v>0</v>
      </c>
      <c r="O557" s="155">
        <f t="shared" si="46"/>
        <v>0</v>
      </c>
      <c r="P557" s="155">
        <f>IF(O557=1,SUM($O$6:O557),0)</f>
        <v>0</v>
      </c>
    </row>
    <row r="558" spans="1:16" ht="15" customHeight="1">
      <c r="A558" s="15"/>
      <c r="B558" s="194">
        <v>1</v>
      </c>
      <c r="C558" s="109" t="s">
        <v>1473</v>
      </c>
      <c r="D558" s="279" t="s">
        <v>45</v>
      </c>
      <c r="E558" s="280" t="s">
        <v>24</v>
      </c>
      <c r="F558" s="281">
        <v>5950800</v>
      </c>
      <c r="G558" s="281">
        <v>6628600</v>
      </c>
      <c r="H558" s="171"/>
      <c r="I558" s="88">
        <f t="shared" si="42"/>
        <v>6628600</v>
      </c>
      <c r="J558" s="163">
        <f t="shared" si="43"/>
        <v>0</v>
      </c>
      <c r="K558" s="155">
        <f t="shared" si="44"/>
        <v>1</v>
      </c>
      <c r="L558" s="155">
        <f>IF(J558=1,SUM($J$6:J558),0)</f>
        <v>0</v>
      </c>
      <c r="M558" s="155">
        <f>IF(K558=1,SUM($K$6:K558),0)</f>
        <v>201227421.79893059</v>
      </c>
      <c r="N558" s="165">
        <f t="shared" si="45"/>
        <v>201227421.79893059</v>
      </c>
      <c r="O558" s="155">
        <f t="shared" si="46"/>
        <v>0</v>
      </c>
      <c r="P558" s="155">
        <f>IF(O558=1,SUM($O$6:O558),0)</f>
        <v>0</v>
      </c>
    </row>
    <row r="559" spans="1:16" ht="15" customHeight="1">
      <c r="A559" s="15"/>
      <c r="B559" s="194">
        <v>2</v>
      </c>
      <c r="C559" s="109" t="s">
        <v>1474</v>
      </c>
      <c r="D559" s="279" t="s">
        <v>45</v>
      </c>
      <c r="E559" s="280" t="s">
        <v>24</v>
      </c>
      <c r="F559" s="281">
        <v>5950800</v>
      </c>
      <c r="G559" s="281">
        <v>6628600</v>
      </c>
      <c r="H559" s="171"/>
      <c r="I559" s="88">
        <f t="shared" si="42"/>
        <v>6628600</v>
      </c>
      <c r="J559" s="163">
        <f t="shared" si="43"/>
        <v>0</v>
      </c>
      <c r="K559" s="155">
        <f t="shared" si="44"/>
        <v>1</v>
      </c>
      <c r="L559" s="155">
        <f>IF(J559=1,SUM($J$6:J559),0)</f>
        <v>0</v>
      </c>
      <c r="M559" s="155">
        <f>IF(K559=1,SUM($K$6:K559),0)</f>
        <v>201227422.79893059</v>
      </c>
      <c r="N559" s="165">
        <f t="shared" si="45"/>
        <v>201227422.79893059</v>
      </c>
      <c r="O559" s="155">
        <f t="shared" si="46"/>
        <v>0</v>
      </c>
      <c r="P559" s="155">
        <f>IF(O559=1,SUM($O$6:O559),0)</f>
        <v>0</v>
      </c>
    </row>
    <row r="560" spans="1:16" ht="15" customHeight="1">
      <c r="A560" s="15"/>
      <c r="B560" s="194">
        <v>3</v>
      </c>
      <c r="C560" s="109" t="s">
        <v>1475</v>
      </c>
      <c r="D560" s="279" t="s">
        <v>45</v>
      </c>
      <c r="E560" s="280" t="s">
        <v>24</v>
      </c>
      <c r="F560" s="281">
        <v>5950800</v>
      </c>
      <c r="G560" s="281">
        <v>6628600</v>
      </c>
      <c r="H560" s="171"/>
      <c r="I560" s="88">
        <f t="shared" si="42"/>
        <v>6628600</v>
      </c>
      <c r="J560" s="163">
        <f t="shared" si="43"/>
        <v>0</v>
      </c>
      <c r="K560" s="155">
        <f t="shared" si="44"/>
        <v>1</v>
      </c>
      <c r="L560" s="155">
        <f>IF(J560=1,SUM($J$6:J560),0)</f>
        <v>0</v>
      </c>
      <c r="M560" s="155">
        <f>IF(K560=1,SUM($K$6:K560),0)</f>
        <v>201227423.79893059</v>
      </c>
      <c r="N560" s="165">
        <f t="shared" si="45"/>
        <v>201227423.79893059</v>
      </c>
      <c r="O560" s="155">
        <f t="shared" si="46"/>
        <v>0</v>
      </c>
      <c r="P560" s="155">
        <f>IF(O560=1,SUM($O$6:O560),0)</f>
        <v>0</v>
      </c>
    </row>
    <row r="561" spans="1:16" ht="15" customHeight="1">
      <c r="A561" s="15"/>
      <c r="B561" s="194">
        <v>4</v>
      </c>
      <c r="C561" s="109" t="s">
        <v>1476</v>
      </c>
      <c r="D561" s="279" t="s">
        <v>45</v>
      </c>
      <c r="E561" s="280" t="s">
        <v>24</v>
      </c>
      <c r="F561" s="281">
        <v>6374600</v>
      </c>
      <c r="G561" s="281">
        <v>7100700</v>
      </c>
      <c r="H561" s="171"/>
      <c r="I561" s="88">
        <f t="shared" si="42"/>
        <v>7100700</v>
      </c>
      <c r="J561" s="163">
        <f t="shared" si="43"/>
        <v>0</v>
      </c>
      <c r="K561" s="155">
        <f t="shared" si="44"/>
        <v>1</v>
      </c>
      <c r="L561" s="155">
        <f>IF(J561=1,SUM($J$6:J561),0)</f>
        <v>0</v>
      </c>
      <c r="M561" s="155">
        <f>IF(K561=1,SUM($K$6:K561),0)</f>
        <v>201227424.79893059</v>
      </c>
      <c r="N561" s="165">
        <f t="shared" si="45"/>
        <v>201227424.79893059</v>
      </c>
      <c r="O561" s="155">
        <f t="shared" si="46"/>
        <v>0</v>
      </c>
      <c r="P561" s="155">
        <f>IF(O561=1,SUM($O$6:O561),0)</f>
        <v>0</v>
      </c>
    </row>
    <row r="562" spans="1:16" ht="15" customHeight="1">
      <c r="A562" s="15"/>
      <c r="B562" s="194">
        <v>5</v>
      </c>
      <c r="C562" s="109" t="s">
        <v>1477</v>
      </c>
      <c r="D562" s="279" t="s">
        <v>45</v>
      </c>
      <c r="E562" s="280" t="s">
        <v>24</v>
      </c>
      <c r="F562" s="281">
        <v>6374600</v>
      </c>
      <c r="G562" s="281">
        <v>7100700</v>
      </c>
      <c r="H562" s="171"/>
      <c r="I562" s="88">
        <f t="shared" si="42"/>
        <v>7100700</v>
      </c>
      <c r="J562" s="163">
        <f t="shared" si="43"/>
        <v>0</v>
      </c>
      <c r="K562" s="155">
        <f t="shared" si="44"/>
        <v>1</v>
      </c>
      <c r="L562" s="155">
        <f>IF(J562=1,SUM($J$6:J562),0)</f>
        <v>0</v>
      </c>
      <c r="M562" s="155">
        <f>IF(K562=1,SUM($K$6:K562),0)</f>
        <v>201227425.79893059</v>
      </c>
      <c r="N562" s="165">
        <f t="shared" si="45"/>
        <v>201227425.79893059</v>
      </c>
      <c r="O562" s="155">
        <f t="shared" si="46"/>
        <v>0</v>
      </c>
      <c r="P562" s="155">
        <f>IF(O562=1,SUM($O$6:O562),0)</f>
        <v>0</v>
      </c>
    </row>
    <row r="563" spans="1:16" ht="15" customHeight="1">
      <c r="A563" s="17"/>
      <c r="B563" s="194">
        <v>6</v>
      </c>
      <c r="C563" s="109" t="s">
        <v>1478</v>
      </c>
      <c r="D563" s="279" t="s">
        <v>45</v>
      </c>
      <c r="E563" s="280" t="s">
        <v>24</v>
      </c>
      <c r="F563" s="281">
        <v>6374600</v>
      </c>
      <c r="G563" s="281">
        <v>7100700</v>
      </c>
      <c r="H563" s="171"/>
      <c r="I563" s="88">
        <f t="shared" si="42"/>
        <v>7100700</v>
      </c>
      <c r="J563" s="163">
        <f t="shared" si="43"/>
        <v>0</v>
      </c>
      <c r="K563" s="155">
        <f t="shared" si="44"/>
        <v>1</v>
      </c>
      <c r="L563" s="155">
        <f>IF(J563=1,SUM($J$6:J563),0)</f>
        <v>0</v>
      </c>
      <c r="M563" s="155">
        <f>IF(K563=1,SUM($K$6:K563),0)</f>
        <v>201227426.79893059</v>
      </c>
      <c r="N563" s="165">
        <f t="shared" si="45"/>
        <v>201227426.79893059</v>
      </c>
      <c r="O563" s="155">
        <f t="shared" si="46"/>
        <v>0</v>
      </c>
      <c r="P563" s="155">
        <f>IF(O563=1,SUM($O$6:O563),0)</f>
        <v>0</v>
      </c>
    </row>
    <row r="564" spans="1:16" ht="15" customHeight="1">
      <c r="A564" s="17"/>
      <c r="B564" s="194">
        <v>7</v>
      </c>
      <c r="C564" s="109" t="s">
        <v>1479</v>
      </c>
      <c r="D564" s="279" t="s">
        <v>45</v>
      </c>
      <c r="E564" s="280" t="s">
        <v>24</v>
      </c>
      <c r="F564" s="281">
        <v>6374600</v>
      </c>
      <c r="G564" s="281">
        <v>7100700</v>
      </c>
      <c r="H564" s="171"/>
      <c r="I564" s="88">
        <f t="shared" si="42"/>
        <v>7100700</v>
      </c>
      <c r="J564" s="163">
        <f t="shared" si="43"/>
        <v>0</v>
      </c>
      <c r="K564" s="155">
        <f t="shared" si="44"/>
        <v>1</v>
      </c>
      <c r="L564" s="155">
        <f>IF(J564=1,SUM($J$6:J564),0)</f>
        <v>0</v>
      </c>
      <c r="M564" s="155">
        <f>IF(K564=1,SUM($K$6:K564),0)</f>
        <v>201227427.79893059</v>
      </c>
      <c r="N564" s="165">
        <f t="shared" si="45"/>
        <v>201227427.79893059</v>
      </c>
      <c r="O564" s="155">
        <f t="shared" si="46"/>
        <v>0</v>
      </c>
      <c r="P564" s="155">
        <f>IF(O564=1,SUM($O$6:O564),0)</f>
        <v>0</v>
      </c>
    </row>
    <row r="565" spans="1:16" ht="15" customHeight="1">
      <c r="A565" s="15"/>
      <c r="B565" s="194">
        <v>8</v>
      </c>
      <c r="C565" s="109" t="s">
        <v>1480</v>
      </c>
      <c r="D565" s="279" t="s">
        <v>45</v>
      </c>
      <c r="E565" s="280" t="s">
        <v>24</v>
      </c>
      <c r="F565" s="281">
        <v>4927200</v>
      </c>
      <c r="G565" s="281">
        <v>5488400</v>
      </c>
      <c r="H565" s="171"/>
      <c r="I565" s="88">
        <f t="shared" si="42"/>
        <v>5488400</v>
      </c>
      <c r="J565" s="163">
        <f t="shared" si="43"/>
        <v>0</v>
      </c>
      <c r="K565" s="155">
        <f t="shared" si="44"/>
        <v>1</v>
      </c>
      <c r="L565" s="155">
        <f>IF(J565=1,SUM($J$6:J565),0)</f>
        <v>0</v>
      </c>
      <c r="M565" s="155">
        <f>IF(K565=1,SUM($K$6:K565),0)</f>
        <v>201227428.79893059</v>
      </c>
      <c r="N565" s="165">
        <f t="shared" si="45"/>
        <v>201227428.79893059</v>
      </c>
      <c r="O565" s="155">
        <f t="shared" si="46"/>
        <v>0</v>
      </c>
      <c r="P565" s="155">
        <f>IF(O565=1,SUM($O$6:O565),0)</f>
        <v>0</v>
      </c>
    </row>
    <row r="566" spans="1:16" ht="15" customHeight="1">
      <c r="A566" s="15"/>
      <c r="B566" s="194">
        <v>9</v>
      </c>
      <c r="C566" s="109" t="s">
        <v>1481</v>
      </c>
      <c r="D566" s="279" t="s">
        <v>45</v>
      </c>
      <c r="E566" s="280" t="s">
        <v>24</v>
      </c>
      <c r="F566" s="281">
        <v>4927200</v>
      </c>
      <c r="G566" s="281">
        <v>5488400</v>
      </c>
      <c r="H566" s="171"/>
      <c r="I566" s="88">
        <f t="shared" si="42"/>
        <v>5488400</v>
      </c>
      <c r="J566" s="163">
        <f t="shared" si="43"/>
        <v>0</v>
      </c>
      <c r="K566" s="155">
        <f t="shared" si="44"/>
        <v>1</v>
      </c>
      <c r="L566" s="155">
        <f>IF(J566=1,SUM($J$6:J566),0)</f>
        <v>0</v>
      </c>
      <c r="M566" s="155">
        <f>IF(K566=1,SUM($K$6:K566),0)</f>
        <v>201227429.79893059</v>
      </c>
      <c r="N566" s="165">
        <f t="shared" si="45"/>
        <v>201227429.79893059</v>
      </c>
      <c r="O566" s="155">
        <f t="shared" si="46"/>
        <v>0</v>
      </c>
      <c r="P566" s="155">
        <f>IF(O566=1,SUM($O$6:O566),0)</f>
        <v>0</v>
      </c>
    </row>
    <row r="567" spans="1:16" ht="15" customHeight="1">
      <c r="A567" s="15"/>
      <c r="B567" s="194">
        <v>10</v>
      </c>
      <c r="C567" s="109" t="s">
        <v>1482</v>
      </c>
      <c r="D567" s="279" t="s">
        <v>45</v>
      </c>
      <c r="E567" s="280" t="s">
        <v>24</v>
      </c>
      <c r="F567" s="281">
        <v>4927200</v>
      </c>
      <c r="G567" s="281">
        <v>5488400</v>
      </c>
      <c r="H567" s="171"/>
      <c r="I567" s="88">
        <f t="shared" si="42"/>
        <v>5488400</v>
      </c>
      <c r="J567" s="163">
        <f t="shared" si="43"/>
        <v>0</v>
      </c>
      <c r="K567" s="155">
        <f t="shared" si="44"/>
        <v>1</v>
      </c>
      <c r="L567" s="155">
        <f>IF(J567=1,SUM($J$6:J567),0)</f>
        <v>0</v>
      </c>
      <c r="M567" s="155">
        <f>IF(K567=1,SUM($K$6:K567),0)</f>
        <v>201227430.79893059</v>
      </c>
      <c r="N567" s="165">
        <f t="shared" si="45"/>
        <v>201227430.79893059</v>
      </c>
      <c r="O567" s="155">
        <f t="shared" si="46"/>
        <v>0</v>
      </c>
      <c r="P567" s="155">
        <f>IF(O567=1,SUM($O$6:O567),0)</f>
        <v>0</v>
      </c>
    </row>
    <row r="568" spans="1:16" ht="15" customHeight="1">
      <c r="A568" s="15"/>
      <c r="B568" s="194">
        <v>11</v>
      </c>
      <c r="C568" s="109" t="s">
        <v>1483</v>
      </c>
      <c r="D568" s="279" t="s">
        <v>45</v>
      </c>
      <c r="E568" s="280" t="s">
        <v>24</v>
      </c>
      <c r="F568" s="281">
        <v>5602300</v>
      </c>
      <c r="G568" s="281">
        <v>6240400</v>
      </c>
      <c r="H568" s="171"/>
      <c r="I568" s="88">
        <f t="shared" si="42"/>
        <v>6240400</v>
      </c>
      <c r="J568" s="163">
        <f t="shared" si="43"/>
        <v>0</v>
      </c>
      <c r="K568" s="155">
        <f t="shared" si="44"/>
        <v>1</v>
      </c>
      <c r="L568" s="155">
        <f>IF(J568=1,SUM($J$6:J568),0)</f>
        <v>0</v>
      </c>
      <c r="M568" s="155">
        <f>IF(K568=1,SUM($K$6:K568),0)</f>
        <v>201227431.79893059</v>
      </c>
      <c r="N568" s="165">
        <f t="shared" si="45"/>
        <v>201227431.79893059</v>
      </c>
      <c r="O568" s="155">
        <f t="shared" si="46"/>
        <v>0</v>
      </c>
      <c r="P568" s="155">
        <f>IF(O568=1,SUM($O$6:O568),0)</f>
        <v>0</v>
      </c>
    </row>
    <row r="569" spans="1:16" ht="15" customHeight="1">
      <c r="A569" s="15"/>
      <c r="B569" s="194">
        <v>12</v>
      </c>
      <c r="C569" s="109" t="s">
        <v>1484</v>
      </c>
      <c r="D569" s="279" t="s">
        <v>45</v>
      </c>
      <c r="E569" s="280" t="s">
        <v>24</v>
      </c>
      <c r="F569" s="281">
        <v>5602300</v>
      </c>
      <c r="G569" s="281">
        <v>6240400</v>
      </c>
      <c r="H569" s="171"/>
      <c r="I569" s="88">
        <f t="shared" si="42"/>
        <v>6240400</v>
      </c>
      <c r="J569" s="163">
        <f t="shared" si="43"/>
        <v>0</v>
      </c>
      <c r="K569" s="155">
        <f t="shared" si="44"/>
        <v>1</v>
      </c>
      <c r="L569" s="155">
        <f>IF(J569=1,SUM($J$6:J569),0)</f>
        <v>0</v>
      </c>
      <c r="M569" s="155">
        <f>IF(K569=1,SUM($K$6:K569),0)</f>
        <v>201227432.79893059</v>
      </c>
      <c r="N569" s="165">
        <f t="shared" si="45"/>
        <v>201227432.79893059</v>
      </c>
      <c r="O569" s="155">
        <f t="shared" si="46"/>
        <v>0</v>
      </c>
      <c r="P569" s="155">
        <f>IF(O569=1,SUM($O$6:O569),0)</f>
        <v>0</v>
      </c>
    </row>
    <row r="570" spans="1:16" ht="15" customHeight="1">
      <c r="A570" s="15"/>
      <c r="B570" s="194">
        <v>13</v>
      </c>
      <c r="C570" s="109" t="s">
        <v>1485</v>
      </c>
      <c r="D570" s="279" t="s">
        <v>45</v>
      </c>
      <c r="E570" s="280" t="s">
        <v>24</v>
      </c>
      <c r="F570" s="281">
        <v>5602300</v>
      </c>
      <c r="G570" s="281">
        <v>6240400</v>
      </c>
      <c r="H570" s="171"/>
      <c r="I570" s="88">
        <f t="shared" si="42"/>
        <v>6240400</v>
      </c>
      <c r="J570" s="163">
        <f t="shared" si="43"/>
        <v>0</v>
      </c>
      <c r="K570" s="155">
        <f t="shared" si="44"/>
        <v>1</v>
      </c>
      <c r="L570" s="155">
        <f>IF(J570=1,SUM($J$6:J570),0)</f>
        <v>0</v>
      </c>
      <c r="M570" s="155">
        <f>IF(K570=1,SUM($K$6:K570),0)</f>
        <v>201227433.79893059</v>
      </c>
      <c r="N570" s="165">
        <f t="shared" si="45"/>
        <v>201227433.79893059</v>
      </c>
      <c r="O570" s="155">
        <f t="shared" si="46"/>
        <v>0</v>
      </c>
      <c r="P570" s="155">
        <f>IF(O570=1,SUM($O$6:O570),0)</f>
        <v>0</v>
      </c>
    </row>
    <row r="571" spans="1:16" ht="15" customHeight="1">
      <c r="A571" s="15"/>
      <c r="B571" s="194">
        <v>14</v>
      </c>
      <c r="C571" s="109" t="s">
        <v>1486</v>
      </c>
      <c r="D571" s="279" t="s">
        <v>45</v>
      </c>
      <c r="E571" s="280" t="s">
        <v>24</v>
      </c>
      <c r="F571" s="281">
        <v>5529300</v>
      </c>
      <c r="G571" s="281">
        <v>6159100</v>
      </c>
      <c r="H571" s="171"/>
      <c r="I571" s="88">
        <f t="shared" si="42"/>
        <v>6159100</v>
      </c>
      <c r="J571" s="163">
        <f t="shared" si="43"/>
        <v>0</v>
      </c>
      <c r="K571" s="155">
        <f t="shared" si="44"/>
        <v>1</v>
      </c>
      <c r="L571" s="155">
        <f>IF(J571=1,SUM($J$6:J571),0)</f>
        <v>0</v>
      </c>
      <c r="M571" s="155">
        <f>IF(K571=1,SUM($K$6:K571),0)</f>
        <v>201227434.79893059</v>
      </c>
      <c r="N571" s="165">
        <f t="shared" si="45"/>
        <v>201227434.79893059</v>
      </c>
      <c r="O571" s="155">
        <f t="shared" si="46"/>
        <v>0</v>
      </c>
      <c r="P571" s="155">
        <f>IF(O571=1,SUM($O$6:O571),0)</f>
        <v>0</v>
      </c>
    </row>
    <row r="572" spans="1:16" ht="15" customHeight="1">
      <c r="A572" s="15"/>
      <c r="B572" s="194">
        <v>15</v>
      </c>
      <c r="C572" s="109" t="s">
        <v>1487</v>
      </c>
      <c r="D572" s="279" t="s">
        <v>45</v>
      </c>
      <c r="E572" s="280" t="s">
        <v>24</v>
      </c>
      <c r="F572" s="281">
        <v>5529300</v>
      </c>
      <c r="G572" s="281">
        <v>6159100</v>
      </c>
      <c r="H572" s="171"/>
      <c r="I572" s="88">
        <f t="shared" si="42"/>
        <v>6159100</v>
      </c>
      <c r="J572" s="163">
        <f t="shared" si="43"/>
        <v>0</v>
      </c>
      <c r="K572" s="155">
        <f t="shared" si="44"/>
        <v>1</v>
      </c>
      <c r="L572" s="155">
        <f>IF(J572=1,SUM($J$6:J572),0)</f>
        <v>0</v>
      </c>
      <c r="M572" s="155">
        <f>IF(K572=1,SUM($K$6:K572),0)</f>
        <v>201227435.79893059</v>
      </c>
      <c r="N572" s="165">
        <f t="shared" si="45"/>
        <v>201227435.79893059</v>
      </c>
      <c r="O572" s="155">
        <f t="shared" si="46"/>
        <v>0</v>
      </c>
      <c r="P572" s="155">
        <f>IF(O572=1,SUM($O$6:O572),0)</f>
        <v>0</v>
      </c>
    </row>
    <row r="573" spans="1:16" ht="15" customHeight="1">
      <c r="A573" s="15"/>
      <c r="B573" s="194">
        <v>16</v>
      </c>
      <c r="C573" s="109" t="s">
        <v>1488</v>
      </c>
      <c r="D573" s="279" t="s">
        <v>45</v>
      </c>
      <c r="E573" s="280" t="s">
        <v>24</v>
      </c>
      <c r="F573" s="281">
        <v>5529300</v>
      </c>
      <c r="G573" s="281">
        <v>6159100</v>
      </c>
      <c r="H573" s="171"/>
      <c r="I573" s="88">
        <f t="shared" si="42"/>
        <v>6159100</v>
      </c>
      <c r="J573" s="163">
        <f t="shared" si="43"/>
        <v>0</v>
      </c>
      <c r="K573" s="155">
        <f t="shared" si="44"/>
        <v>1</v>
      </c>
      <c r="L573" s="155">
        <f>IF(J573=1,SUM($J$6:J573),0)</f>
        <v>0</v>
      </c>
      <c r="M573" s="155">
        <f>IF(K573=1,SUM($K$6:K573),0)</f>
        <v>201227436.79893059</v>
      </c>
      <c r="N573" s="165">
        <f t="shared" si="45"/>
        <v>201227436.79893059</v>
      </c>
      <c r="O573" s="155">
        <f t="shared" si="46"/>
        <v>0</v>
      </c>
      <c r="P573" s="155">
        <f>IF(O573=1,SUM($O$6:O573),0)</f>
        <v>0</v>
      </c>
    </row>
    <row r="574" spans="1:16" ht="15" customHeight="1">
      <c r="A574" s="15"/>
      <c r="B574" s="194">
        <v>17</v>
      </c>
      <c r="C574" s="109" t="s">
        <v>1489</v>
      </c>
      <c r="D574" s="279" t="s">
        <v>45</v>
      </c>
      <c r="E574" s="280" t="s">
        <v>24</v>
      </c>
      <c r="F574" s="281">
        <v>5030000</v>
      </c>
      <c r="G574" s="281">
        <v>5602900</v>
      </c>
      <c r="H574" s="171"/>
      <c r="I574" s="88">
        <f t="shared" si="42"/>
        <v>5602900</v>
      </c>
      <c r="J574" s="163">
        <f t="shared" si="43"/>
        <v>0</v>
      </c>
      <c r="K574" s="155">
        <f t="shared" si="44"/>
        <v>1</v>
      </c>
      <c r="L574" s="155">
        <f>IF(J574=1,SUM($J$6:J574),0)</f>
        <v>0</v>
      </c>
      <c r="M574" s="155">
        <f>IF(K574=1,SUM($K$6:K574),0)</f>
        <v>201227437.79893059</v>
      </c>
      <c r="N574" s="165">
        <f t="shared" si="45"/>
        <v>201227437.79893059</v>
      </c>
      <c r="O574" s="155">
        <f t="shared" si="46"/>
        <v>0</v>
      </c>
      <c r="P574" s="155">
        <f>IF(O574=1,SUM($O$6:O574),0)</f>
        <v>0</v>
      </c>
    </row>
    <row r="575" spans="1:16" ht="15" customHeight="1">
      <c r="A575" s="15"/>
      <c r="B575" s="194">
        <v>18</v>
      </c>
      <c r="C575" s="109" t="s">
        <v>1490</v>
      </c>
      <c r="D575" s="279" t="s">
        <v>45</v>
      </c>
      <c r="E575" s="280" t="s">
        <v>24</v>
      </c>
      <c r="F575" s="281">
        <v>7223500</v>
      </c>
      <c r="G575" s="281">
        <v>8046300</v>
      </c>
      <c r="H575" s="171"/>
      <c r="I575" s="88">
        <f t="shared" si="42"/>
        <v>8046300</v>
      </c>
      <c r="J575" s="163">
        <f t="shared" si="43"/>
        <v>0</v>
      </c>
      <c r="K575" s="155">
        <f t="shared" si="44"/>
        <v>1</v>
      </c>
      <c r="L575" s="155">
        <f>IF(J575=1,SUM($J$6:J575),0)</f>
        <v>0</v>
      </c>
      <c r="M575" s="155">
        <f>IF(K575=1,SUM($K$6:K575),0)</f>
        <v>201227438.79893059</v>
      </c>
      <c r="N575" s="165">
        <f t="shared" si="45"/>
        <v>201227438.79893059</v>
      </c>
      <c r="O575" s="155">
        <f t="shared" si="46"/>
        <v>0</v>
      </c>
      <c r="P575" s="155">
        <f>IF(O575=1,SUM($O$6:O575),0)</f>
        <v>0</v>
      </c>
    </row>
    <row r="576" spans="1:16" ht="15" customHeight="1">
      <c r="A576" s="15"/>
      <c r="B576" s="194">
        <v>19</v>
      </c>
      <c r="C576" s="109" t="s">
        <v>1491</v>
      </c>
      <c r="D576" s="279" t="s">
        <v>45</v>
      </c>
      <c r="E576" s="280" t="s">
        <v>24</v>
      </c>
      <c r="F576" s="283">
        <v>7275900</v>
      </c>
      <c r="G576" s="283">
        <v>8104600</v>
      </c>
      <c r="H576" s="171"/>
      <c r="I576" s="88">
        <f t="shared" si="42"/>
        <v>8104600</v>
      </c>
      <c r="J576" s="163">
        <f t="shared" si="43"/>
        <v>0</v>
      </c>
      <c r="K576" s="155">
        <f t="shared" si="44"/>
        <v>1</v>
      </c>
      <c r="L576" s="155">
        <f>IF(J576=1,SUM($J$6:J576),0)</f>
        <v>0</v>
      </c>
      <c r="M576" s="155">
        <f>IF(K576=1,SUM($K$6:K576),0)</f>
        <v>201227439.79893059</v>
      </c>
      <c r="N576" s="165">
        <f t="shared" si="45"/>
        <v>201227439.79893059</v>
      </c>
      <c r="O576" s="155">
        <f t="shared" si="46"/>
        <v>0</v>
      </c>
      <c r="P576" s="155">
        <f>IF(O576=1,SUM($O$6:O576),0)</f>
        <v>0</v>
      </c>
    </row>
    <row r="577" spans="1:16" ht="15" customHeight="1">
      <c r="A577" s="15"/>
      <c r="B577" s="194">
        <v>20</v>
      </c>
      <c r="C577" s="109" t="s">
        <v>1492</v>
      </c>
      <c r="D577" s="279" t="s">
        <v>45</v>
      </c>
      <c r="E577" s="280" t="s">
        <v>24</v>
      </c>
      <c r="F577" s="281">
        <v>7275900</v>
      </c>
      <c r="G577" s="281">
        <v>8104600</v>
      </c>
      <c r="H577" s="171"/>
      <c r="I577" s="88">
        <f t="shared" si="42"/>
        <v>8104600</v>
      </c>
      <c r="J577" s="163">
        <f t="shared" si="43"/>
        <v>0</v>
      </c>
      <c r="K577" s="155">
        <f t="shared" si="44"/>
        <v>1</v>
      </c>
      <c r="L577" s="155">
        <f>IF(J577=1,SUM($J$6:J577),0)</f>
        <v>0</v>
      </c>
      <c r="M577" s="155">
        <f>IF(K577=1,SUM($K$6:K577),0)</f>
        <v>201227440.79893059</v>
      </c>
      <c r="N577" s="165">
        <f t="shared" si="45"/>
        <v>201227440.79893059</v>
      </c>
      <c r="O577" s="155">
        <f t="shared" si="46"/>
        <v>0</v>
      </c>
      <c r="P577" s="155">
        <f>IF(O577=1,SUM($O$6:O577),0)</f>
        <v>0</v>
      </c>
    </row>
    <row r="578" spans="1:16" ht="15" customHeight="1">
      <c r="A578" s="15"/>
      <c r="B578" s="194">
        <v>21</v>
      </c>
      <c r="C578" s="109" t="s">
        <v>1493</v>
      </c>
      <c r="D578" s="279" t="s">
        <v>45</v>
      </c>
      <c r="E578" s="280" t="s">
        <v>24</v>
      </c>
      <c r="F578" s="281">
        <v>5224600</v>
      </c>
      <c r="G578" s="281">
        <v>5819700</v>
      </c>
      <c r="H578" s="171"/>
      <c r="I578" s="88">
        <f t="shared" si="42"/>
        <v>5819700</v>
      </c>
      <c r="J578" s="163">
        <f t="shared" si="43"/>
        <v>0</v>
      </c>
      <c r="K578" s="155">
        <f t="shared" si="44"/>
        <v>1</v>
      </c>
      <c r="L578" s="155">
        <f>IF(J578=1,SUM($J$6:J578),0)</f>
        <v>0</v>
      </c>
      <c r="M578" s="155">
        <f>IF(K578=1,SUM($K$6:K578),0)</f>
        <v>201227441.79893059</v>
      </c>
      <c r="N578" s="165">
        <f t="shared" si="45"/>
        <v>201227441.79893059</v>
      </c>
      <c r="O578" s="155">
        <f t="shared" si="46"/>
        <v>0</v>
      </c>
      <c r="P578" s="155">
        <f>IF(O578=1,SUM($O$6:O578),0)</f>
        <v>0</v>
      </c>
    </row>
    <row r="579" spans="1:16" ht="15" customHeight="1">
      <c r="A579" s="15"/>
      <c r="B579" s="194">
        <v>22</v>
      </c>
      <c r="C579" s="109" t="s">
        <v>1494</v>
      </c>
      <c r="D579" s="279" t="s">
        <v>45</v>
      </c>
      <c r="E579" s="280" t="s">
        <v>24</v>
      </c>
      <c r="F579" s="281">
        <v>5224600</v>
      </c>
      <c r="G579" s="281">
        <v>5819700</v>
      </c>
      <c r="H579" s="171"/>
      <c r="I579" s="88">
        <f t="shared" si="42"/>
        <v>5819700</v>
      </c>
      <c r="J579" s="163">
        <f t="shared" si="43"/>
        <v>0</v>
      </c>
      <c r="K579" s="155">
        <f t="shared" si="44"/>
        <v>1</v>
      </c>
      <c r="L579" s="155">
        <f>IF(J579=1,SUM($J$6:J579),0)</f>
        <v>0</v>
      </c>
      <c r="M579" s="155">
        <f>IF(K579=1,SUM($K$6:K579),0)</f>
        <v>201227442.79893059</v>
      </c>
      <c r="N579" s="165">
        <f t="shared" si="45"/>
        <v>201227442.79893059</v>
      </c>
      <c r="O579" s="155">
        <f t="shared" si="46"/>
        <v>0</v>
      </c>
      <c r="P579" s="155">
        <f>IF(O579=1,SUM($O$6:O579),0)</f>
        <v>0</v>
      </c>
    </row>
    <row r="580" spans="1:16" ht="15" customHeight="1">
      <c r="A580" s="15"/>
      <c r="B580" s="194">
        <v>23</v>
      </c>
      <c r="C580" s="109" t="s">
        <v>1495</v>
      </c>
      <c r="D580" s="279" t="s">
        <v>45</v>
      </c>
      <c r="E580" s="280" t="s">
        <v>24</v>
      </c>
      <c r="F580" s="281">
        <v>2857700</v>
      </c>
      <c r="G580" s="281">
        <v>3183200</v>
      </c>
      <c r="H580" s="171"/>
      <c r="I580" s="88">
        <f t="shared" ref="I580:I681" si="47">IF($I$5=$G$4,G580,(IF($I$5=$F$4,F580,0)))</f>
        <v>3183200</v>
      </c>
      <c r="J580" s="163">
        <f t="shared" si="43"/>
        <v>0</v>
      </c>
      <c r="K580" s="155">
        <f t="shared" si="44"/>
        <v>1</v>
      </c>
      <c r="L580" s="155">
        <f>IF(J580=1,SUM($J$6:J580),0)</f>
        <v>0</v>
      </c>
      <c r="M580" s="155">
        <f>IF(K580=1,SUM($K$6:K580),0)</f>
        <v>201227443.79893059</v>
      </c>
      <c r="N580" s="165">
        <f t="shared" si="45"/>
        <v>201227443.79893059</v>
      </c>
      <c r="O580" s="155">
        <f t="shared" si="46"/>
        <v>0</v>
      </c>
      <c r="P580" s="155">
        <f>IF(O580=1,SUM($O$6:O580),0)</f>
        <v>0</v>
      </c>
    </row>
    <row r="581" spans="1:16" ht="15" customHeight="1">
      <c r="A581" s="15"/>
      <c r="B581" s="194">
        <v>24</v>
      </c>
      <c r="C581" s="109" t="s">
        <v>1496</v>
      </c>
      <c r="D581" s="279" t="s">
        <v>45</v>
      </c>
      <c r="E581" s="280" t="s">
        <v>24</v>
      </c>
      <c r="F581" s="281">
        <v>2857700</v>
      </c>
      <c r="G581" s="281">
        <v>3183200</v>
      </c>
      <c r="H581" s="171"/>
      <c r="I581" s="88">
        <f t="shared" si="47"/>
        <v>3183200</v>
      </c>
      <c r="J581" s="163">
        <f t="shared" si="43"/>
        <v>0</v>
      </c>
      <c r="K581" s="155">
        <f t="shared" si="44"/>
        <v>1</v>
      </c>
      <c r="L581" s="155">
        <f>IF(J581=1,SUM($J$6:J581),0)</f>
        <v>0</v>
      </c>
      <c r="M581" s="155">
        <f>IF(K581=1,SUM($K$6:K581),0)</f>
        <v>201227444.79893059</v>
      </c>
      <c r="N581" s="165">
        <f t="shared" si="45"/>
        <v>201227444.79893059</v>
      </c>
      <c r="O581" s="155">
        <f t="shared" si="46"/>
        <v>0</v>
      </c>
      <c r="P581" s="155">
        <f>IF(O581=1,SUM($O$6:O581),0)</f>
        <v>0</v>
      </c>
    </row>
    <row r="582" spans="1:16" ht="15" customHeight="1">
      <c r="A582" s="15"/>
      <c r="B582" s="194">
        <v>25</v>
      </c>
      <c r="C582" s="109" t="s">
        <v>1497</v>
      </c>
      <c r="D582" s="279" t="s">
        <v>45</v>
      </c>
      <c r="E582" s="280" t="s">
        <v>24</v>
      </c>
      <c r="F582" s="281">
        <v>3401800</v>
      </c>
      <c r="G582" s="281">
        <v>3789300</v>
      </c>
      <c r="H582" s="171"/>
      <c r="I582" s="88">
        <f t="shared" si="47"/>
        <v>3789300</v>
      </c>
      <c r="J582" s="163">
        <f t="shared" si="43"/>
        <v>0</v>
      </c>
      <c r="K582" s="155">
        <f t="shared" si="44"/>
        <v>1</v>
      </c>
      <c r="L582" s="155">
        <f>IF(J582=1,SUM($J$6:J582),0)</f>
        <v>0</v>
      </c>
      <c r="M582" s="155">
        <f>IF(K582=1,SUM($K$6:K582),0)</f>
        <v>201227445.79893059</v>
      </c>
      <c r="N582" s="165">
        <f t="shared" si="45"/>
        <v>201227445.79893059</v>
      </c>
      <c r="O582" s="155">
        <f t="shared" si="46"/>
        <v>0</v>
      </c>
      <c r="P582" s="155">
        <f>IF(O582=1,SUM($O$6:O582),0)</f>
        <v>0</v>
      </c>
    </row>
    <row r="583" spans="1:16" ht="15" customHeight="1">
      <c r="A583" s="15"/>
      <c r="B583" s="194">
        <v>26</v>
      </c>
      <c r="C583" s="109" t="s">
        <v>289</v>
      </c>
      <c r="D583" s="279" t="s">
        <v>45</v>
      </c>
      <c r="E583" s="280" t="s">
        <v>24</v>
      </c>
      <c r="F583" s="281">
        <v>2935500</v>
      </c>
      <c r="G583" s="281">
        <v>3269900</v>
      </c>
      <c r="H583" s="175"/>
      <c r="I583" s="88">
        <f t="shared" si="47"/>
        <v>3269900</v>
      </c>
      <c r="J583" s="163">
        <f t="shared" si="43"/>
        <v>0</v>
      </c>
      <c r="K583" s="155">
        <f t="shared" si="44"/>
        <v>1</v>
      </c>
      <c r="L583" s="155">
        <f>IF(J583=1,SUM($J$6:J583),0)</f>
        <v>0</v>
      </c>
      <c r="M583" s="155">
        <f>IF(K583=1,SUM($K$6:K583),0)</f>
        <v>201227446.79893059</v>
      </c>
      <c r="N583" s="165">
        <f t="shared" si="45"/>
        <v>201227446.79893059</v>
      </c>
      <c r="O583" s="155">
        <f t="shared" si="46"/>
        <v>0</v>
      </c>
      <c r="P583" s="155">
        <f>IF(O583=1,SUM($O$6:O583),0)</f>
        <v>0</v>
      </c>
    </row>
    <row r="584" spans="1:16" ht="15" customHeight="1">
      <c r="A584" s="15"/>
      <c r="B584" s="194">
        <v>27</v>
      </c>
      <c r="C584" s="109" t="s">
        <v>290</v>
      </c>
      <c r="D584" s="279" t="s">
        <v>45</v>
      </c>
      <c r="E584" s="280" t="s">
        <v>24</v>
      </c>
      <c r="F584" s="281">
        <v>4180700</v>
      </c>
      <c r="G584" s="281">
        <v>4656900</v>
      </c>
      <c r="H584" s="175"/>
      <c r="I584" s="88">
        <f t="shared" si="47"/>
        <v>4656900</v>
      </c>
      <c r="J584" s="163">
        <f t="shared" si="43"/>
        <v>0</v>
      </c>
      <c r="K584" s="155">
        <f t="shared" si="44"/>
        <v>1</v>
      </c>
      <c r="L584" s="155">
        <f>IF(J584=1,SUM($J$6:J584),0)</f>
        <v>0</v>
      </c>
      <c r="M584" s="155">
        <f>IF(K584=1,SUM($K$6:K584),0)</f>
        <v>201227447.79893059</v>
      </c>
      <c r="N584" s="165">
        <f t="shared" si="45"/>
        <v>201227447.79893059</v>
      </c>
      <c r="O584" s="155">
        <f t="shared" si="46"/>
        <v>0</v>
      </c>
      <c r="P584" s="155">
        <f>IF(O584=1,SUM($O$6:O584),0)</f>
        <v>0</v>
      </c>
    </row>
    <row r="585" spans="1:16" ht="15" customHeight="1">
      <c r="A585" s="15"/>
      <c r="B585" s="194">
        <v>28</v>
      </c>
      <c r="C585" s="109" t="s">
        <v>291</v>
      </c>
      <c r="D585" s="279" t="s">
        <v>45</v>
      </c>
      <c r="E585" s="280" t="s">
        <v>24</v>
      </c>
      <c r="F585" s="281">
        <v>7316100</v>
      </c>
      <c r="G585" s="281">
        <v>8149400</v>
      </c>
      <c r="H585" s="175"/>
      <c r="I585" s="88">
        <f t="shared" si="47"/>
        <v>8149400</v>
      </c>
      <c r="J585" s="163">
        <f t="shared" ref="J585:J648" si="48">IF(D585="MDU-KD",1,0)</f>
        <v>0</v>
      </c>
      <c r="K585" s="155">
        <f t="shared" ref="K585:K648" si="49">IF(D585="HDW",1,0)</f>
        <v>1</v>
      </c>
      <c r="L585" s="155">
        <f>IF(J585=1,SUM($J$6:J585),0)</f>
        <v>0</v>
      </c>
      <c r="M585" s="155">
        <f>IF(K585=1,SUM($K$6:K585),0)</f>
        <v>201227448.79893059</v>
      </c>
      <c r="N585" s="165">
        <f t="shared" ref="N585:N648" si="50">IF(L585=0,M585,L585)</f>
        <v>201227448.79893059</v>
      </c>
      <c r="O585" s="155">
        <f t="shared" ref="O585:O648" si="51">IF(E585=0,0,IF(LEFT(C585,11)="Tiang Beton",1,0))</f>
        <v>0</v>
      </c>
      <c r="P585" s="155">
        <f>IF(O585=1,SUM($O$6:O585),0)</f>
        <v>0</v>
      </c>
    </row>
    <row r="586" spans="1:16" ht="15" customHeight="1">
      <c r="A586" s="15"/>
      <c r="B586" s="194">
        <v>29</v>
      </c>
      <c r="C586" s="109" t="s">
        <v>292</v>
      </c>
      <c r="D586" s="279" t="s">
        <v>45</v>
      </c>
      <c r="E586" s="280" t="s">
        <v>8</v>
      </c>
      <c r="F586" s="281">
        <v>34800</v>
      </c>
      <c r="G586" s="281">
        <v>38800</v>
      </c>
      <c r="H586" s="175"/>
      <c r="I586" s="88">
        <f t="shared" si="47"/>
        <v>38800</v>
      </c>
      <c r="J586" s="163">
        <f t="shared" si="48"/>
        <v>0</v>
      </c>
      <c r="K586" s="155">
        <f t="shared" si="49"/>
        <v>1</v>
      </c>
      <c r="L586" s="155">
        <f>IF(J586=1,SUM($J$6:J586),0)</f>
        <v>0</v>
      </c>
      <c r="M586" s="155">
        <f>IF(K586=1,SUM($K$6:K586),0)</f>
        <v>201227449.79893059</v>
      </c>
      <c r="N586" s="165">
        <f t="shared" si="50"/>
        <v>201227449.79893059</v>
      </c>
      <c r="O586" s="155">
        <f t="shared" si="51"/>
        <v>0</v>
      </c>
      <c r="P586" s="155">
        <f>IF(O586=1,SUM($O$6:O586),0)</f>
        <v>0</v>
      </c>
    </row>
    <row r="587" spans="1:16" ht="15" customHeight="1">
      <c r="A587" s="15"/>
      <c r="B587" s="194">
        <v>30</v>
      </c>
      <c r="C587" s="109" t="s">
        <v>294</v>
      </c>
      <c r="D587" s="279" t="s">
        <v>45</v>
      </c>
      <c r="E587" s="280" t="s">
        <v>8</v>
      </c>
      <c r="F587" s="281">
        <v>11200</v>
      </c>
      <c r="G587" s="281">
        <v>12500</v>
      </c>
      <c r="H587" s="175"/>
      <c r="I587" s="88">
        <f t="shared" si="47"/>
        <v>12500</v>
      </c>
      <c r="J587" s="163">
        <f t="shared" si="48"/>
        <v>0</v>
      </c>
      <c r="K587" s="155">
        <f t="shared" si="49"/>
        <v>1</v>
      </c>
      <c r="L587" s="155">
        <f>IF(J587=1,SUM($J$6:J587),0)</f>
        <v>0</v>
      </c>
      <c r="M587" s="155">
        <f>IF(K587=1,SUM($K$6:K587),0)</f>
        <v>201227450.79893059</v>
      </c>
      <c r="N587" s="165">
        <f t="shared" si="50"/>
        <v>201227450.79893059</v>
      </c>
      <c r="O587" s="155">
        <f t="shared" si="51"/>
        <v>0</v>
      </c>
      <c r="P587" s="155">
        <f>IF(O587=1,SUM($O$6:O587),0)</f>
        <v>0</v>
      </c>
    </row>
    <row r="588" spans="1:16" ht="15" customHeight="1">
      <c r="A588" s="15"/>
      <c r="B588" s="194">
        <v>31</v>
      </c>
      <c r="C588" s="109" t="s">
        <v>34</v>
      </c>
      <c r="D588" s="279" t="s">
        <v>45</v>
      </c>
      <c r="E588" s="280" t="s">
        <v>8</v>
      </c>
      <c r="F588" s="281">
        <v>6100</v>
      </c>
      <c r="G588" s="281">
        <v>6100</v>
      </c>
      <c r="H588" s="175"/>
      <c r="I588" s="88">
        <f t="shared" si="47"/>
        <v>6100</v>
      </c>
      <c r="J588" s="163">
        <f t="shared" si="48"/>
        <v>0</v>
      </c>
      <c r="K588" s="155">
        <f t="shared" si="49"/>
        <v>1</v>
      </c>
      <c r="L588" s="155">
        <f>IF(J588=1,SUM($J$6:J588),0)</f>
        <v>0</v>
      </c>
      <c r="M588" s="155">
        <f>IF(K588=1,SUM($K$6:K588),0)</f>
        <v>201227451.79893059</v>
      </c>
      <c r="N588" s="165">
        <f t="shared" si="50"/>
        <v>201227451.79893059</v>
      </c>
      <c r="O588" s="155">
        <f t="shared" si="51"/>
        <v>0</v>
      </c>
      <c r="P588" s="155">
        <f>IF(O588=1,SUM($O$6:O588),0)</f>
        <v>0</v>
      </c>
    </row>
    <row r="589" spans="1:16" ht="15" customHeight="1">
      <c r="A589" s="15"/>
      <c r="B589" s="194">
        <v>32</v>
      </c>
      <c r="C589" s="109" t="s">
        <v>613</v>
      </c>
      <c r="D589" s="279" t="s">
        <v>45</v>
      </c>
      <c r="E589" s="280" t="s">
        <v>8</v>
      </c>
      <c r="F589" s="281">
        <v>18200</v>
      </c>
      <c r="G589" s="281">
        <v>38718.5</v>
      </c>
      <c r="H589" s="175"/>
      <c r="I589" s="88">
        <f t="shared" si="47"/>
        <v>38718.5</v>
      </c>
      <c r="J589" s="163">
        <f t="shared" si="48"/>
        <v>0</v>
      </c>
      <c r="K589" s="155">
        <f t="shared" si="49"/>
        <v>1</v>
      </c>
      <c r="L589" s="155">
        <f>IF(J589=1,SUM($J$6:J589),0)</f>
        <v>0</v>
      </c>
      <c r="M589" s="155">
        <f>IF(K589=1,SUM($K$6:K589),0)</f>
        <v>201227452.79893059</v>
      </c>
      <c r="N589" s="165">
        <f t="shared" si="50"/>
        <v>201227452.79893059</v>
      </c>
      <c r="O589" s="155">
        <f t="shared" si="51"/>
        <v>0</v>
      </c>
      <c r="P589" s="155">
        <f>IF(O589=1,SUM($O$6:O589),0)</f>
        <v>0</v>
      </c>
    </row>
    <row r="590" spans="1:16" ht="15" customHeight="1">
      <c r="A590" s="15"/>
      <c r="B590" s="194">
        <v>33</v>
      </c>
      <c r="C590" s="109" t="s">
        <v>614</v>
      </c>
      <c r="D590" s="279" t="s">
        <v>45</v>
      </c>
      <c r="E590" s="280" t="s">
        <v>8</v>
      </c>
      <c r="F590" s="281">
        <v>83900</v>
      </c>
      <c r="G590" s="281">
        <v>218596</v>
      </c>
      <c r="H590" s="175"/>
      <c r="I590" s="88">
        <f t="shared" si="47"/>
        <v>218596</v>
      </c>
      <c r="J590" s="163">
        <f t="shared" si="48"/>
        <v>0</v>
      </c>
      <c r="K590" s="155">
        <f t="shared" si="49"/>
        <v>1</v>
      </c>
      <c r="L590" s="155">
        <f>IF(J590=1,SUM($J$6:J590),0)</f>
        <v>0</v>
      </c>
      <c r="M590" s="155">
        <f>IF(K590=1,SUM($K$6:K590),0)</f>
        <v>201227453.79893059</v>
      </c>
      <c r="N590" s="165">
        <f t="shared" si="50"/>
        <v>201227453.79893059</v>
      </c>
      <c r="O590" s="155">
        <f t="shared" si="51"/>
        <v>0</v>
      </c>
      <c r="P590" s="155">
        <f>IF(O590=1,SUM($O$6:O590),0)</f>
        <v>0</v>
      </c>
    </row>
    <row r="591" spans="1:16" ht="15" customHeight="1">
      <c r="A591" s="15"/>
      <c r="B591" s="194">
        <v>34</v>
      </c>
      <c r="C591" s="109" t="s">
        <v>472</v>
      </c>
      <c r="D591" s="279" t="s">
        <v>45</v>
      </c>
      <c r="E591" s="280" t="s">
        <v>8</v>
      </c>
      <c r="F591" s="281">
        <v>148000</v>
      </c>
      <c r="G591" s="281">
        <v>680475</v>
      </c>
      <c r="H591" s="175"/>
      <c r="I591" s="88">
        <f t="shared" si="47"/>
        <v>680475</v>
      </c>
      <c r="J591" s="163">
        <f t="shared" si="48"/>
        <v>0</v>
      </c>
      <c r="K591" s="155">
        <f t="shared" si="49"/>
        <v>1</v>
      </c>
      <c r="L591" s="155">
        <f>IF(J591=1,SUM($J$6:J591),0)</f>
        <v>0</v>
      </c>
      <c r="M591" s="155">
        <f>IF(K591=1,SUM($K$6:K591),0)</f>
        <v>201227454.79893059</v>
      </c>
      <c r="N591" s="165">
        <f t="shared" si="50"/>
        <v>201227454.79893059</v>
      </c>
      <c r="O591" s="155">
        <f t="shared" si="51"/>
        <v>0</v>
      </c>
      <c r="P591" s="155">
        <f>IF(O591=1,SUM($O$6:O591),0)</f>
        <v>0</v>
      </c>
    </row>
    <row r="592" spans="1:16" ht="15" customHeight="1">
      <c r="A592" s="15"/>
      <c r="B592" s="194">
        <v>35</v>
      </c>
      <c r="C592" s="109" t="s">
        <v>1092</v>
      </c>
      <c r="D592" s="279" t="s">
        <v>45</v>
      </c>
      <c r="E592" s="280" t="s">
        <v>8</v>
      </c>
      <c r="F592" s="281">
        <v>1000000</v>
      </c>
      <c r="G592" s="281">
        <v>1000000</v>
      </c>
      <c r="H592" s="175"/>
      <c r="I592" s="88">
        <f t="shared" si="47"/>
        <v>1000000</v>
      </c>
      <c r="J592" s="163">
        <f t="shared" si="48"/>
        <v>0</v>
      </c>
      <c r="K592" s="155">
        <f t="shared" si="49"/>
        <v>1</v>
      </c>
      <c r="L592" s="155">
        <f>IF(J592=1,SUM($J$6:J592),0)</f>
        <v>0</v>
      </c>
      <c r="M592" s="155">
        <f>IF(K592=1,SUM($K$6:K592),0)</f>
        <v>201227455.79893059</v>
      </c>
      <c r="N592" s="165">
        <f t="shared" si="50"/>
        <v>201227455.79893059</v>
      </c>
      <c r="O592" s="155">
        <f t="shared" si="51"/>
        <v>0</v>
      </c>
      <c r="P592" s="155">
        <f>IF(O592=1,SUM($O$6:O592),0)</f>
        <v>0</v>
      </c>
    </row>
    <row r="593" spans="1:16" ht="15" customHeight="1">
      <c r="A593" s="15"/>
      <c r="B593" s="194">
        <v>36</v>
      </c>
      <c r="C593" s="109" t="s">
        <v>293</v>
      </c>
      <c r="D593" s="279" t="s">
        <v>45</v>
      </c>
      <c r="E593" s="280" t="s">
        <v>8</v>
      </c>
      <c r="F593" s="281">
        <v>22500</v>
      </c>
      <c r="G593" s="281">
        <v>25100</v>
      </c>
      <c r="H593" s="175"/>
      <c r="I593" s="88">
        <f t="shared" si="47"/>
        <v>25100</v>
      </c>
      <c r="J593" s="163">
        <f t="shared" si="48"/>
        <v>0</v>
      </c>
      <c r="K593" s="155">
        <f t="shared" si="49"/>
        <v>1</v>
      </c>
      <c r="L593" s="155">
        <f>IF(J593=1,SUM($J$6:J593),0)</f>
        <v>0</v>
      </c>
      <c r="M593" s="155">
        <f>IF(K593=1,SUM($K$6:K593),0)</f>
        <v>201227456.79893059</v>
      </c>
      <c r="N593" s="165">
        <f t="shared" si="50"/>
        <v>201227456.79893059</v>
      </c>
      <c r="O593" s="155">
        <f t="shared" si="51"/>
        <v>0</v>
      </c>
      <c r="P593" s="155">
        <f>IF(O593=1,SUM($O$6:O593),0)</f>
        <v>0</v>
      </c>
    </row>
    <row r="594" spans="1:16" ht="15" customHeight="1">
      <c r="A594" s="15"/>
      <c r="B594" s="194">
        <v>37</v>
      </c>
      <c r="C594" s="109" t="s">
        <v>615</v>
      </c>
      <c r="D594" s="279" t="s">
        <v>45</v>
      </c>
      <c r="E594" s="280" t="s">
        <v>8</v>
      </c>
      <c r="F594" s="281">
        <v>8000</v>
      </c>
      <c r="G594" s="281">
        <v>8900</v>
      </c>
      <c r="H594" s="175"/>
      <c r="I594" s="88">
        <f t="shared" si="47"/>
        <v>8900</v>
      </c>
      <c r="J594" s="163">
        <f t="shared" si="48"/>
        <v>0</v>
      </c>
      <c r="K594" s="155">
        <f t="shared" si="49"/>
        <v>1</v>
      </c>
      <c r="L594" s="155">
        <f>IF(J594=1,SUM($J$6:J594),0)</f>
        <v>0</v>
      </c>
      <c r="M594" s="155">
        <f>IF(K594=1,SUM($K$6:K594),0)</f>
        <v>201227457.79893059</v>
      </c>
      <c r="N594" s="165">
        <f t="shared" si="50"/>
        <v>201227457.79893059</v>
      </c>
      <c r="O594" s="155">
        <f t="shared" si="51"/>
        <v>0</v>
      </c>
      <c r="P594" s="155">
        <f>IF(O594=1,SUM($O$6:O594),0)</f>
        <v>0</v>
      </c>
    </row>
    <row r="595" spans="1:16" ht="15" customHeight="1">
      <c r="A595" s="15"/>
      <c r="B595" s="194">
        <v>38</v>
      </c>
      <c r="C595" s="109" t="s">
        <v>295</v>
      </c>
      <c r="D595" s="279" t="s">
        <v>45</v>
      </c>
      <c r="E595" s="280" t="s">
        <v>8</v>
      </c>
      <c r="F595" s="281">
        <v>3700</v>
      </c>
      <c r="G595" s="281">
        <v>4100</v>
      </c>
      <c r="H595" s="175"/>
      <c r="I595" s="88">
        <f t="shared" si="47"/>
        <v>4100</v>
      </c>
      <c r="J595" s="163">
        <f t="shared" si="48"/>
        <v>0</v>
      </c>
      <c r="K595" s="155">
        <f t="shared" si="49"/>
        <v>1</v>
      </c>
      <c r="L595" s="155">
        <f>IF(J595=1,SUM($J$6:J595),0)</f>
        <v>0</v>
      </c>
      <c r="M595" s="155">
        <f>IF(K595=1,SUM($K$6:K595),0)</f>
        <v>201227458.79893059</v>
      </c>
      <c r="N595" s="165">
        <f t="shared" si="50"/>
        <v>201227458.79893059</v>
      </c>
      <c r="O595" s="155">
        <f t="shared" si="51"/>
        <v>0</v>
      </c>
      <c r="P595" s="155">
        <f>IF(O595=1,SUM($O$6:O595),0)</f>
        <v>0</v>
      </c>
    </row>
    <row r="596" spans="1:16" ht="15" customHeight="1">
      <c r="A596" s="15"/>
      <c r="B596" s="194">
        <v>39</v>
      </c>
      <c r="C596" s="197" t="s">
        <v>1093</v>
      </c>
      <c r="D596" s="279" t="s">
        <v>45</v>
      </c>
      <c r="E596" s="280" t="s">
        <v>8</v>
      </c>
      <c r="F596" s="281">
        <v>200000</v>
      </c>
      <c r="G596" s="281">
        <v>200000</v>
      </c>
      <c r="H596" s="175"/>
      <c r="I596" s="88">
        <f t="shared" si="47"/>
        <v>200000</v>
      </c>
      <c r="J596" s="163">
        <f t="shared" si="48"/>
        <v>0</v>
      </c>
      <c r="K596" s="155">
        <f t="shared" si="49"/>
        <v>1</v>
      </c>
      <c r="L596" s="155">
        <f>IF(J596=1,SUM($J$6:J596),0)</f>
        <v>0</v>
      </c>
      <c r="M596" s="155">
        <f>IF(K596=1,SUM($K$6:K596),0)</f>
        <v>201227459.79893059</v>
      </c>
      <c r="N596" s="165">
        <f t="shared" si="50"/>
        <v>201227459.79893059</v>
      </c>
      <c r="O596" s="155">
        <f t="shared" si="51"/>
        <v>0</v>
      </c>
      <c r="P596" s="155">
        <f>IF(O596=1,SUM($O$6:O596),0)</f>
        <v>0</v>
      </c>
    </row>
    <row r="597" spans="1:16" ht="15" customHeight="1">
      <c r="A597" s="15"/>
      <c r="B597" s="194"/>
      <c r="C597" s="109" t="s">
        <v>48</v>
      </c>
      <c r="D597" s="279" t="s">
        <v>48</v>
      </c>
      <c r="E597" s="280"/>
      <c r="F597" s="281"/>
      <c r="G597" s="281"/>
      <c r="H597" s="175"/>
      <c r="I597" s="88">
        <f t="shared" si="47"/>
        <v>0</v>
      </c>
      <c r="J597" s="163">
        <f t="shared" si="48"/>
        <v>0</v>
      </c>
      <c r="K597" s="155">
        <f t="shared" si="49"/>
        <v>0</v>
      </c>
      <c r="L597" s="155">
        <f>IF(J597=1,SUM($J$6:J597),0)</f>
        <v>0</v>
      </c>
      <c r="M597" s="155">
        <f>IF(K597=1,SUM($K$6:K597),0)</f>
        <v>0</v>
      </c>
      <c r="N597" s="165">
        <f t="shared" si="50"/>
        <v>0</v>
      </c>
      <c r="O597" s="155">
        <f t="shared" si="51"/>
        <v>0</v>
      </c>
      <c r="P597" s="155">
        <f>IF(O597=1,SUM($O$6:O597),0)</f>
        <v>0</v>
      </c>
    </row>
    <row r="598" spans="1:16" ht="15" customHeight="1">
      <c r="A598" s="15"/>
      <c r="B598" s="194" t="s">
        <v>616</v>
      </c>
      <c r="C598" s="109" t="s">
        <v>1054</v>
      </c>
      <c r="D598" s="279" t="s">
        <v>48</v>
      </c>
      <c r="E598" s="280"/>
      <c r="F598" s="281"/>
      <c r="G598" s="281"/>
      <c r="H598" s="175"/>
      <c r="I598" s="88">
        <f t="shared" si="47"/>
        <v>0</v>
      </c>
      <c r="J598" s="163">
        <f t="shared" si="48"/>
        <v>0</v>
      </c>
      <c r="K598" s="155">
        <f t="shared" si="49"/>
        <v>0</v>
      </c>
      <c r="L598" s="155">
        <f>IF(J598=1,SUM($J$6:J598),0)</f>
        <v>0</v>
      </c>
      <c r="M598" s="155">
        <f>IF(K598=1,SUM($K$6:K598),0)</f>
        <v>0</v>
      </c>
      <c r="N598" s="165">
        <f t="shared" si="50"/>
        <v>0</v>
      </c>
      <c r="O598" s="155">
        <f t="shared" si="51"/>
        <v>0</v>
      </c>
      <c r="P598" s="155">
        <f>IF(O598=1,SUM($O$6:O598),0)</f>
        <v>0</v>
      </c>
    </row>
    <row r="599" spans="1:16" ht="15" customHeight="1">
      <c r="A599" s="15"/>
      <c r="B599" s="194">
        <v>1</v>
      </c>
      <c r="C599" s="109" t="s">
        <v>1055</v>
      </c>
      <c r="D599" s="279" t="s">
        <v>45</v>
      </c>
      <c r="E599" s="280" t="s">
        <v>1090</v>
      </c>
      <c r="F599" s="281">
        <v>200000</v>
      </c>
      <c r="G599" s="281">
        <v>200000</v>
      </c>
      <c r="H599" s="175"/>
      <c r="I599" s="88">
        <f t="shared" si="47"/>
        <v>200000</v>
      </c>
      <c r="J599" s="163">
        <f t="shared" si="48"/>
        <v>0</v>
      </c>
      <c r="K599" s="155">
        <f t="shared" si="49"/>
        <v>1</v>
      </c>
      <c r="L599" s="155">
        <f>IF(J599=1,SUM($J$6:J599),0)</f>
        <v>0</v>
      </c>
      <c r="M599" s="155">
        <f>IF(K599=1,SUM($K$6:K599),0)</f>
        <v>201227460.79893059</v>
      </c>
      <c r="N599" s="165">
        <f t="shared" si="50"/>
        <v>201227460.79893059</v>
      </c>
      <c r="O599" s="155">
        <f t="shared" si="51"/>
        <v>0</v>
      </c>
      <c r="P599" s="155">
        <f>IF(O599=1,SUM($O$6:O599),0)</f>
        <v>0</v>
      </c>
    </row>
    <row r="600" spans="1:16" ht="15" customHeight="1">
      <c r="A600" s="15"/>
      <c r="B600" s="194">
        <v>2</v>
      </c>
      <c r="C600" s="109" t="s">
        <v>1056</v>
      </c>
      <c r="D600" s="279" t="s">
        <v>45</v>
      </c>
      <c r="E600" s="280" t="s">
        <v>1090</v>
      </c>
      <c r="F600" s="281">
        <v>2172500</v>
      </c>
      <c r="G600" s="281">
        <v>2172500</v>
      </c>
      <c r="H600" s="175"/>
      <c r="I600" s="88">
        <f t="shared" si="47"/>
        <v>2172500</v>
      </c>
      <c r="J600" s="163">
        <f t="shared" si="48"/>
        <v>0</v>
      </c>
      <c r="K600" s="155">
        <f t="shared" si="49"/>
        <v>1</v>
      </c>
      <c r="L600" s="155">
        <f>IF(J600=1,SUM($J$6:J600),0)</f>
        <v>0</v>
      </c>
      <c r="M600" s="155">
        <f>IF(K600=1,SUM($K$6:K600),0)</f>
        <v>201227461.79893059</v>
      </c>
      <c r="N600" s="165">
        <f t="shared" si="50"/>
        <v>201227461.79893059</v>
      </c>
      <c r="O600" s="155">
        <f t="shared" si="51"/>
        <v>0</v>
      </c>
      <c r="P600" s="155">
        <f>IF(O600=1,SUM($O$6:O600),0)</f>
        <v>0</v>
      </c>
    </row>
    <row r="601" spans="1:16" ht="15" customHeight="1">
      <c r="A601" s="15"/>
      <c r="B601" s="194">
        <v>3</v>
      </c>
      <c r="C601" s="109" t="s">
        <v>1158</v>
      </c>
      <c r="D601" s="279" t="s">
        <v>45</v>
      </c>
      <c r="E601" s="280" t="s">
        <v>1090</v>
      </c>
      <c r="F601" s="281">
        <v>700000</v>
      </c>
      <c r="G601" s="281">
        <v>700000</v>
      </c>
      <c r="H601" s="175"/>
      <c r="I601" s="88">
        <f t="shared" si="47"/>
        <v>700000</v>
      </c>
      <c r="J601" s="163">
        <f t="shared" si="48"/>
        <v>0</v>
      </c>
      <c r="K601" s="155">
        <f t="shared" si="49"/>
        <v>1</v>
      </c>
      <c r="L601" s="155">
        <f>IF(J601=1,SUM($J$6:J601),0)</f>
        <v>0</v>
      </c>
      <c r="M601" s="155">
        <f>IF(K601=1,SUM($K$6:K601),0)</f>
        <v>201227462.79893059</v>
      </c>
      <c r="N601" s="165">
        <f t="shared" si="50"/>
        <v>201227462.79893059</v>
      </c>
      <c r="O601" s="155">
        <f t="shared" si="51"/>
        <v>0</v>
      </c>
      <c r="P601" s="155">
        <f>IF(O601=1,SUM($O$6:O601),0)</f>
        <v>0</v>
      </c>
    </row>
    <row r="602" spans="1:16" ht="15" customHeight="1">
      <c r="A602" s="15"/>
      <c r="B602" s="194">
        <v>4</v>
      </c>
      <c r="C602" s="109" t="s">
        <v>1159</v>
      </c>
      <c r="D602" s="279" t="s">
        <v>45</v>
      </c>
      <c r="E602" s="280" t="s">
        <v>1090</v>
      </c>
      <c r="F602" s="281">
        <v>490000</v>
      </c>
      <c r="G602" s="281">
        <v>490000</v>
      </c>
      <c r="H602" s="175"/>
      <c r="I602" s="88">
        <f t="shared" si="47"/>
        <v>490000</v>
      </c>
      <c r="J602" s="163">
        <f t="shared" si="48"/>
        <v>0</v>
      </c>
      <c r="K602" s="155">
        <f t="shared" si="49"/>
        <v>1</v>
      </c>
      <c r="L602" s="155">
        <f>IF(J602=1,SUM($J$6:J602),0)</f>
        <v>0</v>
      </c>
      <c r="M602" s="155">
        <f>IF(K602=1,SUM($K$6:K602),0)</f>
        <v>201227463.79893059</v>
      </c>
      <c r="N602" s="165">
        <f t="shared" si="50"/>
        <v>201227463.79893059</v>
      </c>
      <c r="O602" s="155">
        <f t="shared" si="51"/>
        <v>0</v>
      </c>
      <c r="P602" s="155">
        <f>IF(O602=1,SUM($O$6:O602),0)</f>
        <v>0</v>
      </c>
    </row>
    <row r="603" spans="1:16" ht="15" customHeight="1">
      <c r="A603" s="15"/>
      <c r="B603" s="194">
        <v>5</v>
      </c>
      <c r="C603" s="109" t="s">
        <v>1160</v>
      </c>
      <c r="D603" s="279" t="s">
        <v>45</v>
      </c>
      <c r="E603" s="280" t="s">
        <v>1090</v>
      </c>
      <c r="F603" s="281">
        <v>224000</v>
      </c>
      <c r="G603" s="281">
        <v>224000</v>
      </c>
      <c r="H603" s="175"/>
      <c r="I603" s="88">
        <f t="shared" si="47"/>
        <v>224000</v>
      </c>
      <c r="J603" s="163">
        <f t="shared" si="48"/>
        <v>0</v>
      </c>
      <c r="K603" s="155">
        <f t="shared" si="49"/>
        <v>1</v>
      </c>
      <c r="L603" s="155">
        <f>IF(J603=1,SUM($J$6:J603),0)</f>
        <v>0</v>
      </c>
      <c r="M603" s="155">
        <f>IF(K603=1,SUM($K$6:K603),0)</f>
        <v>201227464.79893059</v>
      </c>
      <c r="N603" s="165">
        <f t="shared" si="50"/>
        <v>201227464.79893059</v>
      </c>
      <c r="O603" s="155">
        <f t="shared" si="51"/>
        <v>0</v>
      </c>
      <c r="P603" s="155">
        <f>IF(O603=1,SUM($O$6:O603),0)</f>
        <v>0</v>
      </c>
    </row>
    <row r="604" spans="1:16" ht="15" customHeight="1">
      <c r="A604" s="15"/>
      <c r="B604" s="194">
        <v>6</v>
      </c>
      <c r="C604" s="109" t="s">
        <v>1057</v>
      </c>
      <c r="D604" s="279" t="s">
        <v>45</v>
      </c>
      <c r="E604" s="280" t="s">
        <v>14</v>
      </c>
      <c r="F604" s="281">
        <v>15000</v>
      </c>
      <c r="G604" s="281">
        <v>15000</v>
      </c>
      <c r="H604" s="175"/>
      <c r="I604" s="88">
        <f t="shared" si="47"/>
        <v>15000</v>
      </c>
      <c r="J604" s="163">
        <f t="shared" si="48"/>
        <v>0</v>
      </c>
      <c r="K604" s="155">
        <f t="shared" si="49"/>
        <v>1</v>
      </c>
      <c r="L604" s="155">
        <f>IF(J604=1,SUM($J$6:J604),0)</f>
        <v>0</v>
      </c>
      <c r="M604" s="155">
        <f>IF(K604=1,SUM($K$6:K604),0)</f>
        <v>201227465.79893059</v>
      </c>
      <c r="N604" s="165">
        <f t="shared" si="50"/>
        <v>201227465.79893059</v>
      </c>
      <c r="O604" s="155">
        <f t="shared" si="51"/>
        <v>0</v>
      </c>
      <c r="P604" s="155">
        <f>IF(O604=1,SUM($O$6:O604),0)</f>
        <v>0</v>
      </c>
    </row>
    <row r="605" spans="1:16" ht="15" customHeight="1">
      <c r="A605" s="15"/>
      <c r="B605" s="194">
        <v>7</v>
      </c>
      <c r="C605" s="109" t="s">
        <v>1161</v>
      </c>
      <c r="D605" s="279" t="s">
        <v>45</v>
      </c>
      <c r="E605" s="280" t="s">
        <v>1090</v>
      </c>
      <c r="F605" s="281">
        <v>1510245</v>
      </c>
      <c r="G605" s="281">
        <v>1510245</v>
      </c>
      <c r="H605" s="175"/>
      <c r="I605" s="88">
        <f t="shared" si="47"/>
        <v>1510245</v>
      </c>
      <c r="J605" s="163">
        <f t="shared" si="48"/>
        <v>0</v>
      </c>
      <c r="K605" s="155">
        <f t="shared" si="49"/>
        <v>1</v>
      </c>
      <c r="L605" s="155">
        <f>IF(J605=1,SUM($J$6:J605),0)</f>
        <v>0</v>
      </c>
      <c r="M605" s="155">
        <f>IF(K605=1,SUM($K$6:K605),0)</f>
        <v>201227466.79893059</v>
      </c>
      <c r="N605" s="165">
        <f t="shared" si="50"/>
        <v>201227466.79893059</v>
      </c>
      <c r="O605" s="155">
        <f t="shared" si="51"/>
        <v>0</v>
      </c>
      <c r="P605" s="155">
        <f>IF(O605=1,SUM($O$6:O605),0)</f>
        <v>0</v>
      </c>
    </row>
    <row r="606" spans="1:16" ht="15" customHeight="1">
      <c r="A606" s="15"/>
      <c r="B606" s="194"/>
      <c r="C606" s="109" t="s">
        <v>48</v>
      </c>
      <c r="D606" s="279" t="s">
        <v>48</v>
      </c>
      <c r="E606" s="280"/>
      <c r="F606" s="281"/>
      <c r="G606" s="281"/>
      <c r="H606" s="175"/>
      <c r="I606" s="88">
        <f t="shared" si="47"/>
        <v>0</v>
      </c>
      <c r="J606" s="163">
        <f t="shared" si="48"/>
        <v>0</v>
      </c>
      <c r="K606" s="155">
        <f t="shared" si="49"/>
        <v>0</v>
      </c>
      <c r="L606" s="155">
        <f>IF(J606=1,SUM($J$6:J606),0)</f>
        <v>0</v>
      </c>
      <c r="M606" s="155">
        <f>IF(K606=1,SUM($K$6:K606),0)</f>
        <v>0</v>
      </c>
      <c r="N606" s="165">
        <f t="shared" si="50"/>
        <v>0</v>
      </c>
      <c r="O606" s="155">
        <f t="shared" si="51"/>
        <v>0</v>
      </c>
      <c r="P606" s="155">
        <f>IF(O606=1,SUM($O$6:O606),0)</f>
        <v>0</v>
      </c>
    </row>
    <row r="607" spans="1:16" ht="15" customHeight="1">
      <c r="A607" s="15"/>
      <c r="B607" s="194" t="s">
        <v>801</v>
      </c>
      <c r="C607" s="109" t="s">
        <v>1059</v>
      </c>
      <c r="D607" s="279" t="s">
        <v>48</v>
      </c>
      <c r="E607" s="280"/>
      <c r="F607" s="281"/>
      <c r="G607" s="281"/>
      <c r="H607" s="175"/>
      <c r="I607" s="88">
        <f t="shared" si="47"/>
        <v>0</v>
      </c>
      <c r="J607" s="163">
        <f t="shared" si="48"/>
        <v>0</v>
      </c>
      <c r="K607" s="155">
        <f t="shared" si="49"/>
        <v>0</v>
      </c>
      <c r="L607" s="155">
        <f>IF(J607=1,SUM($J$6:J607),0)</f>
        <v>0</v>
      </c>
      <c r="M607" s="155">
        <f>IF(K607=1,SUM($K$6:K607),0)</f>
        <v>0</v>
      </c>
      <c r="N607" s="165">
        <f t="shared" si="50"/>
        <v>0</v>
      </c>
      <c r="O607" s="155">
        <f t="shared" si="51"/>
        <v>0</v>
      </c>
      <c r="P607" s="155">
        <f>IF(O607=1,SUM($O$6:O607),0)</f>
        <v>0</v>
      </c>
    </row>
    <row r="608" spans="1:16" ht="15" customHeight="1">
      <c r="A608" s="15"/>
      <c r="B608" s="194">
        <v>1</v>
      </c>
      <c r="C608" s="109" t="s">
        <v>1066</v>
      </c>
      <c r="D608" s="279" t="s">
        <v>45</v>
      </c>
      <c r="E608" s="280" t="s">
        <v>8</v>
      </c>
      <c r="F608" s="281">
        <v>16226</v>
      </c>
      <c r="G608" s="281">
        <v>16226</v>
      </c>
      <c r="H608" s="175"/>
      <c r="I608" s="88">
        <f t="shared" si="47"/>
        <v>16226</v>
      </c>
      <c r="J608" s="163">
        <f t="shared" si="48"/>
        <v>0</v>
      </c>
      <c r="K608" s="155">
        <f t="shared" si="49"/>
        <v>1</v>
      </c>
      <c r="L608" s="155">
        <f>IF(J608=1,SUM($J$6:J608),0)</f>
        <v>0</v>
      </c>
      <c r="M608" s="155">
        <f>IF(K608=1,SUM($K$6:K608),0)</f>
        <v>201227467.79893059</v>
      </c>
      <c r="N608" s="165">
        <f t="shared" si="50"/>
        <v>201227467.79893059</v>
      </c>
      <c r="O608" s="155">
        <f t="shared" si="51"/>
        <v>0</v>
      </c>
      <c r="P608" s="155">
        <f>IF(O608=1,SUM($O$6:O608),0)</f>
        <v>0</v>
      </c>
    </row>
    <row r="609" spans="1:16" ht="15" customHeight="1">
      <c r="A609" s="15"/>
      <c r="B609" s="194">
        <v>2</v>
      </c>
      <c r="C609" s="109" t="s">
        <v>1067</v>
      </c>
      <c r="D609" s="279" t="s">
        <v>45</v>
      </c>
      <c r="E609" s="280" t="s">
        <v>8</v>
      </c>
      <c r="F609" s="281">
        <v>19947</v>
      </c>
      <c r="G609" s="281">
        <v>19947</v>
      </c>
      <c r="H609" s="175"/>
      <c r="I609" s="88">
        <f t="shared" si="47"/>
        <v>19947</v>
      </c>
      <c r="J609" s="163">
        <f t="shared" si="48"/>
        <v>0</v>
      </c>
      <c r="K609" s="155">
        <f t="shared" si="49"/>
        <v>1</v>
      </c>
      <c r="L609" s="155">
        <f>IF(J609=1,SUM($J$6:J609),0)</f>
        <v>0</v>
      </c>
      <c r="M609" s="155">
        <f>IF(K609=1,SUM($K$6:K609),0)</f>
        <v>201227468.79893059</v>
      </c>
      <c r="N609" s="165">
        <f t="shared" si="50"/>
        <v>201227468.79893059</v>
      </c>
      <c r="O609" s="155">
        <f t="shared" si="51"/>
        <v>0</v>
      </c>
      <c r="P609" s="155">
        <f>IF(O609=1,SUM($O$6:O609),0)</f>
        <v>0</v>
      </c>
    </row>
    <row r="610" spans="1:16" ht="15" customHeight="1">
      <c r="A610" s="15"/>
      <c r="B610" s="194">
        <v>3</v>
      </c>
      <c r="C610" s="109" t="s">
        <v>1068</v>
      </c>
      <c r="D610" s="279" t="s">
        <v>45</v>
      </c>
      <c r="E610" s="280" t="s">
        <v>8</v>
      </c>
      <c r="F610" s="281">
        <v>26711.899999999998</v>
      </c>
      <c r="G610" s="281">
        <v>26711.899999999998</v>
      </c>
      <c r="H610" s="175"/>
      <c r="I610" s="88">
        <f t="shared" si="47"/>
        <v>26711.899999999998</v>
      </c>
      <c r="J610" s="163">
        <f t="shared" si="48"/>
        <v>0</v>
      </c>
      <c r="K610" s="155">
        <f t="shared" si="49"/>
        <v>1</v>
      </c>
      <c r="L610" s="155">
        <f>IF(J610=1,SUM($J$6:J610),0)</f>
        <v>0</v>
      </c>
      <c r="M610" s="155">
        <f>IF(K610=1,SUM($K$6:K610),0)</f>
        <v>201227469.79893059</v>
      </c>
      <c r="N610" s="165">
        <f t="shared" si="50"/>
        <v>201227469.79893059</v>
      </c>
      <c r="O610" s="155">
        <f t="shared" si="51"/>
        <v>0</v>
      </c>
      <c r="P610" s="155">
        <f>IF(O610=1,SUM($O$6:O610),0)</f>
        <v>0</v>
      </c>
    </row>
    <row r="611" spans="1:16" ht="15" customHeight="1">
      <c r="A611" s="15"/>
      <c r="B611" s="194">
        <v>4</v>
      </c>
      <c r="C611" s="109" t="s">
        <v>1069</v>
      </c>
      <c r="D611" s="279" t="s">
        <v>45</v>
      </c>
      <c r="E611" s="280" t="s">
        <v>8</v>
      </c>
      <c r="F611" s="281">
        <v>84820.5</v>
      </c>
      <c r="G611" s="281">
        <v>84820.5</v>
      </c>
      <c r="H611" s="175"/>
      <c r="I611" s="88">
        <f t="shared" si="47"/>
        <v>84820.5</v>
      </c>
      <c r="J611" s="163">
        <f t="shared" si="48"/>
        <v>0</v>
      </c>
      <c r="K611" s="155">
        <f t="shared" si="49"/>
        <v>1</v>
      </c>
      <c r="L611" s="155">
        <f>IF(J611=1,SUM($J$6:J611),0)</f>
        <v>0</v>
      </c>
      <c r="M611" s="155">
        <f>IF(K611=1,SUM($K$6:K611),0)</f>
        <v>201227470.79893059</v>
      </c>
      <c r="N611" s="165">
        <f t="shared" si="50"/>
        <v>201227470.79893059</v>
      </c>
      <c r="O611" s="155">
        <f t="shared" si="51"/>
        <v>0</v>
      </c>
      <c r="P611" s="155">
        <f>IF(O611=1,SUM($O$6:O611),0)</f>
        <v>0</v>
      </c>
    </row>
    <row r="612" spans="1:16" ht="15" customHeight="1">
      <c r="A612" s="15"/>
      <c r="B612" s="194">
        <v>5</v>
      </c>
      <c r="C612" s="109" t="s">
        <v>1070</v>
      </c>
      <c r="D612" s="279" t="s">
        <v>45</v>
      </c>
      <c r="E612" s="280" t="s">
        <v>8</v>
      </c>
      <c r="F612" s="281">
        <v>33550</v>
      </c>
      <c r="G612" s="281">
        <v>33550</v>
      </c>
      <c r="H612" s="175"/>
      <c r="I612" s="88">
        <f t="shared" si="47"/>
        <v>33550</v>
      </c>
      <c r="J612" s="163">
        <f t="shared" si="48"/>
        <v>0</v>
      </c>
      <c r="K612" s="155">
        <f t="shared" si="49"/>
        <v>1</v>
      </c>
      <c r="L612" s="155">
        <f>IF(J612=1,SUM($J$6:J612),0)</f>
        <v>0</v>
      </c>
      <c r="M612" s="155">
        <f>IF(K612=1,SUM($K$6:K612),0)</f>
        <v>201227471.79893059</v>
      </c>
      <c r="N612" s="165">
        <f t="shared" si="50"/>
        <v>201227471.79893059</v>
      </c>
      <c r="O612" s="155">
        <f t="shared" si="51"/>
        <v>0</v>
      </c>
      <c r="P612" s="155">
        <f>IF(O612=1,SUM($O$6:O612),0)</f>
        <v>0</v>
      </c>
    </row>
    <row r="613" spans="1:16" ht="15" customHeight="1">
      <c r="A613" s="15"/>
      <c r="B613" s="194">
        <v>6</v>
      </c>
      <c r="C613" s="109" t="s">
        <v>1071</v>
      </c>
      <c r="D613" s="279" t="s">
        <v>45</v>
      </c>
      <c r="E613" s="280" t="s">
        <v>8</v>
      </c>
      <c r="F613" s="281">
        <v>16833.560000000001</v>
      </c>
      <c r="G613" s="281">
        <v>16833.560000000001</v>
      </c>
      <c r="H613" s="175"/>
      <c r="I613" s="88">
        <f t="shared" si="47"/>
        <v>16833.560000000001</v>
      </c>
      <c r="J613" s="163">
        <f t="shared" si="48"/>
        <v>0</v>
      </c>
      <c r="K613" s="155">
        <f t="shared" si="49"/>
        <v>1</v>
      </c>
      <c r="L613" s="155">
        <f>IF(J613=1,SUM($J$6:J613),0)</f>
        <v>0</v>
      </c>
      <c r="M613" s="155">
        <f>IF(K613=1,SUM($K$6:K613),0)</f>
        <v>201227472.79893059</v>
      </c>
      <c r="N613" s="165">
        <f t="shared" si="50"/>
        <v>201227472.79893059</v>
      </c>
      <c r="O613" s="155">
        <f t="shared" si="51"/>
        <v>0</v>
      </c>
      <c r="P613" s="155">
        <f>IF(O613=1,SUM($O$6:O613),0)</f>
        <v>0</v>
      </c>
    </row>
    <row r="614" spans="1:16" ht="15" customHeight="1">
      <c r="A614" s="15"/>
      <c r="B614" s="194">
        <v>7</v>
      </c>
      <c r="C614" s="109" t="s">
        <v>1072</v>
      </c>
      <c r="D614" s="279" t="s">
        <v>45</v>
      </c>
      <c r="E614" s="280" t="s">
        <v>8</v>
      </c>
      <c r="F614" s="281">
        <v>72742.5</v>
      </c>
      <c r="G614" s="281">
        <v>72742.5</v>
      </c>
      <c r="H614" s="175"/>
      <c r="I614" s="88">
        <f t="shared" si="47"/>
        <v>72742.5</v>
      </c>
      <c r="J614" s="163">
        <f t="shared" si="48"/>
        <v>0</v>
      </c>
      <c r="K614" s="155">
        <f t="shared" si="49"/>
        <v>1</v>
      </c>
      <c r="L614" s="155">
        <f>IF(J614=1,SUM($J$6:J614),0)</f>
        <v>0</v>
      </c>
      <c r="M614" s="155">
        <f>IF(K614=1,SUM($K$6:K614),0)</f>
        <v>201227473.79893059</v>
      </c>
      <c r="N614" s="165">
        <f t="shared" si="50"/>
        <v>201227473.79893059</v>
      </c>
      <c r="O614" s="155">
        <f t="shared" si="51"/>
        <v>0</v>
      </c>
      <c r="P614" s="155">
        <f>IF(O614=1,SUM($O$6:O614),0)</f>
        <v>0</v>
      </c>
    </row>
    <row r="615" spans="1:16" ht="15" customHeight="1">
      <c r="A615" s="15"/>
      <c r="B615" s="194">
        <v>8</v>
      </c>
      <c r="C615" s="109" t="s">
        <v>1073</v>
      </c>
      <c r="D615" s="279" t="s">
        <v>45</v>
      </c>
      <c r="E615" s="280" t="s">
        <v>8</v>
      </c>
      <c r="F615" s="281">
        <v>45445</v>
      </c>
      <c r="G615" s="281">
        <v>45445</v>
      </c>
      <c r="H615" s="175"/>
      <c r="I615" s="88">
        <f t="shared" si="47"/>
        <v>45445</v>
      </c>
      <c r="J615" s="163">
        <f t="shared" si="48"/>
        <v>0</v>
      </c>
      <c r="K615" s="155">
        <f t="shared" si="49"/>
        <v>1</v>
      </c>
      <c r="L615" s="155">
        <f>IF(J615=1,SUM($J$6:J615),0)</f>
        <v>0</v>
      </c>
      <c r="M615" s="155">
        <f>IF(K615=1,SUM($K$6:K615),0)</f>
        <v>201227474.79893059</v>
      </c>
      <c r="N615" s="165">
        <f t="shared" si="50"/>
        <v>201227474.79893059</v>
      </c>
      <c r="O615" s="155">
        <f t="shared" si="51"/>
        <v>0</v>
      </c>
      <c r="P615" s="155">
        <f>IF(O615=1,SUM($O$6:O615),0)</f>
        <v>0</v>
      </c>
    </row>
    <row r="616" spans="1:16" ht="15" customHeight="1">
      <c r="A616" s="15"/>
      <c r="B616" s="194">
        <v>9</v>
      </c>
      <c r="C616" s="109" t="s">
        <v>1074</v>
      </c>
      <c r="D616" s="279" t="s">
        <v>45</v>
      </c>
      <c r="E616" s="280" t="s">
        <v>8</v>
      </c>
      <c r="F616" s="281">
        <v>84820.5</v>
      </c>
      <c r="G616" s="281">
        <v>84820.5</v>
      </c>
      <c r="H616" s="175"/>
      <c r="I616" s="88">
        <f t="shared" si="47"/>
        <v>84820.5</v>
      </c>
      <c r="J616" s="163">
        <f t="shared" si="48"/>
        <v>0</v>
      </c>
      <c r="K616" s="155">
        <f t="shared" si="49"/>
        <v>1</v>
      </c>
      <c r="L616" s="155">
        <f>IF(J616=1,SUM($J$6:J616),0)</f>
        <v>0</v>
      </c>
      <c r="M616" s="155">
        <f>IF(K616=1,SUM($K$6:K616),0)</f>
        <v>201227475.79893059</v>
      </c>
      <c r="N616" s="165">
        <f t="shared" si="50"/>
        <v>201227475.79893059</v>
      </c>
      <c r="O616" s="155">
        <f t="shared" si="51"/>
        <v>0</v>
      </c>
      <c r="P616" s="155">
        <f>IF(O616=1,SUM($O$6:O616),0)</f>
        <v>0</v>
      </c>
    </row>
    <row r="617" spans="1:16" ht="15" customHeight="1">
      <c r="A617" s="15"/>
      <c r="B617" s="194">
        <v>10</v>
      </c>
      <c r="C617" s="109" t="s">
        <v>1075</v>
      </c>
      <c r="D617" s="279" t="s">
        <v>45</v>
      </c>
      <c r="E617" s="280" t="s">
        <v>8</v>
      </c>
      <c r="F617" s="281">
        <v>53866.659999999996</v>
      </c>
      <c r="G617" s="281">
        <v>53866.659999999996</v>
      </c>
      <c r="H617" s="175"/>
      <c r="I617" s="88">
        <f t="shared" si="47"/>
        <v>53866.659999999996</v>
      </c>
      <c r="J617" s="163">
        <f t="shared" si="48"/>
        <v>0</v>
      </c>
      <c r="K617" s="155">
        <f t="shared" si="49"/>
        <v>1</v>
      </c>
      <c r="L617" s="155">
        <f>IF(J617=1,SUM($J$6:J617),0)</f>
        <v>0</v>
      </c>
      <c r="M617" s="155">
        <f>IF(K617=1,SUM($K$6:K617),0)</f>
        <v>201227476.79893059</v>
      </c>
      <c r="N617" s="165">
        <f t="shared" si="50"/>
        <v>201227476.79893059</v>
      </c>
      <c r="O617" s="155">
        <f t="shared" si="51"/>
        <v>0</v>
      </c>
      <c r="P617" s="155">
        <f>IF(O617=1,SUM($O$6:O617),0)</f>
        <v>0</v>
      </c>
    </row>
    <row r="618" spans="1:16" ht="15" customHeight="1">
      <c r="A618" s="15"/>
      <c r="B618" s="194">
        <v>11</v>
      </c>
      <c r="C618" s="109" t="s">
        <v>1076</v>
      </c>
      <c r="D618" s="279" t="s">
        <v>45</v>
      </c>
      <c r="E618" s="280" t="s">
        <v>8</v>
      </c>
      <c r="F618" s="281">
        <v>38499.54</v>
      </c>
      <c r="G618" s="281">
        <v>38499.54</v>
      </c>
      <c r="H618" s="175"/>
      <c r="I618" s="88">
        <f t="shared" si="47"/>
        <v>38499.54</v>
      </c>
      <c r="J618" s="163">
        <f t="shared" si="48"/>
        <v>0</v>
      </c>
      <c r="K618" s="155">
        <f t="shared" si="49"/>
        <v>1</v>
      </c>
      <c r="L618" s="155">
        <f>IF(J618=1,SUM($J$6:J618),0)</f>
        <v>0</v>
      </c>
      <c r="M618" s="155">
        <f>IF(K618=1,SUM($K$6:K618),0)</f>
        <v>201227477.79893059</v>
      </c>
      <c r="N618" s="165">
        <f t="shared" si="50"/>
        <v>201227477.79893059</v>
      </c>
      <c r="O618" s="155">
        <f t="shared" si="51"/>
        <v>0</v>
      </c>
      <c r="P618" s="155">
        <f>IF(O618=1,SUM($O$6:O618),0)</f>
        <v>0</v>
      </c>
    </row>
    <row r="619" spans="1:16" ht="15" customHeight="1">
      <c r="A619" s="15"/>
      <c r="B619" s="194">
        <v>12</v>
      </c>
      <c r="C619" s="109" t="s">
        <v>1077</v>
      </c>
      <c r="D619" s="279" t="s">
        <v>45</v>
      </c>
      <c r="E619" s="280" t="s">
        <v>7</v>
      </c>
      <c r="F619" s="281">
        <v>31720</v>
      </c>
      <c r="G619" s="281">
        <v>31720</v>
      </c>
      <c r="H619" s="175"/>
      <c r="I619" s="88">
        <f t="shared" si="47"/>
        <v>31720</v>
      </c>
      <c r="J619" s="163">
        <f t="shared" si="48"/>
        <v>0</v>
      </c>
      <c r="K619" s="155">
        <f t="shared" si="49"/>
        <v>1</v>
      </c>
      <c r="L619" s="155">
        <f>IF(J619=1,SUM($J$6:J619),0)</f>
        <v>0</v>
      </c>
      <c r="M619" s="155">
        <f>IF(K619=1,SUM($K$6:K619),0)</f>
        <v>201227478.79893059</v>
      </c>
      <c r="N619" s="165">
        <f t="shared" si="50"/>
        <v>201227478.79893059</v>
      </c>
      <c r="O619" s="155">
        <f t="shared" si="51"/>
        <v>0</v>
      </c>
      <c r="P619" s="155">
        <f>IF(O619=1,SUM($O$6:O619),0)</f>
        <v>0</v>
      </c>
    </row>
    <row r="620" spans="1:16" ht="15" customHeight="1">
      <c r="A620" s="15"/>
      <c r="B620" s="194">
        <v>13</v>
      </c>
      <c r="C620" s="109" t="s">
        <v>1078</v>
      </c>
      <c r="D620" s="279" t="s">
        <v>45</v>
      </c>
      <c r="E620" s="280" t="s">
        <v>7</v>
      </c>
      <c r="F620" s="281">
        <v>51240</v>
      </c>
      <c r="G620" s="281">
        <v>51240</v>
      </c>
      <c r="H620" s="175"/>
      <c r="I620" s="88">
        <f t="shared" si="47"/>
        <v>51240</v>
      </c>
      <c r="J620" s="163">
        <f t="shared" si="48"/>
        <v>0</v>
      </c>
      <c r="K620" s="155">
        <f t="shared" si="49"/>
        <v>1</v>
      </c>
      <c r="L620" s="155">
        <f>IF(J620=1,SUM($J$6:J620),0)</f>
        <v>0</v>
      </c>
      <c r="M620" s="155">
        <f>IF(K620=1,SUM($K$6:K620),0)</f>
        <v>201227479.79893059</v>
      </c>
      <c r="N620" s="165">
        <f t="shared" si="50"/>
        <v>201227479.79893059</v>
      </c>
      <c r="O620" s="155">
        <f t="shared" si="51"/>
        <v>0</v>
      </c>
      <c r="P620" s="155">
        <f>IF(O620=1,SUM($O$6:O620),0)</f>
        <v>0</v>
      </c>
    </row>
    <row r="621" spans="1:16" ht="15" customHeight="1">
      <c r="A621" s="15"/>
      <c r="B621" s="194">
        <v>14</v>
      </c>
      <c r="C621" s="109" t="s">
        <v>1079</v>
      </c>
      <c r="D621" s="279" t="s">
        <v>45</v>
      </c>
      <c r="E621" s="280" t="s">
        <v>8</v>
      </c>
      <c r="F621" s="281">
        <v>3477</v>
      </c>
      <c r="G621" s="281">
        <v>3477</v>
      </c>
      <c r="H621" s="175"/>
      <c r="I621" s="88">
        <f t="shared" si="47"/>
        <v>3477</v>
      </c>
      <c r="J621" s="163">
        <f t="shared" si="48"/>
        <v>0</v>
      </c>
      <c r="K621" s="155">
        <f t="shared" si="49"/>
        <v>1</v>
      </c>
      <c r="L621" s="155">
        <f>IF(J621=1,SUM($J$6:J621),0)</f>
        <v>0</v>
      </c>
      <c r="M621" s="155">
        <f>IF(K621=1,SUM($K$6:K621),0)</f>
        <v>201227480.79893059</v>
      </c>
      <c r="N621" s="165">
        <f t="shared" si="50"/>
        <v>201227480.79893059</v>
      </c>
      <c r="O621" s="155">
        <f t="shared" si="51"/>
        <v>0</v>
      </c>
      <c r="P621" s="155">
        <f>IF(O621=1,SUM($O$6:O621),0)</f>
        <v>0</v>
      </c>
    </row>
    <row r="622" spans="1:16" ht="15" customHeight="1">
      <c r="A622" s="15"/>
      <c r="B622" s="194">
        <v>15</v>
      </c>
      <c r="C622" s="109" t="s">
        <v>1080</v>
      </c>
      <c r="D622" s="279" t="s">
        <v>45</v>
      </c>
      <c r="E622" s="280" t="s">
        <v>8</v>
      </c>
      <c r="F622" s="281">
        <v>3477</v>
      </c>
      <c r="G622" s="281">
        <v>3477</v>
      </c>
      <c r="H622" s="175"/>
      <c r="I622" s="88">
        <f t="shared" si="47"/>
        <v>3477</v>
      </c>
      <c r="J622" s="163">
        <f t="shared" si="48"/>
        <v>0</v>
      </c>
      <c r="K622" s="155">
        <f t="shared" si="49"/>
        <v>1</v>
      </c>
      <c r="L622" s="155">
        <f>IF(J622=1,SUM($J$6:J622),0)</f>
        <v>0</v>
      </c>
      <c r="M622" s="155">
        <f>IF(K622=1,SUM($K$6:K622),0)</f>
        <v>201227481.79893059</v>
      </c>
      <c r="N622" s="165">
        <f t="shared" si="50"/>
        <v>201227481.79893059</v>
      </c>
      <c r="O622" s="155">
        <f t="shared" si="51"/>
        <v>0</v>
      </c>
      <c r="P622" s="155">
        <f>IF(O622=1,SUM($O$6:O622),0)</f>
        <v>0</v>
      </c>
    </row>
    <row r="623" spans="1:16" ht="15" customHeight="1">
      <c r="A623" s="15"/>
      <c r="B623" s="194">
        <v>16</v>
      </c>
      <c r="C623" s="109" t="s">
        <v>1081</v>
      </c>
      <c r="D623" s="279" t="s">
        <v>45</v>
      </c>
      <c r="E623" s="280" t="s">
        <v>8</v>
      </c>
      <c r="F623" s="176">
        <v>5531.48</v>
      </c>
      <c r="G623" s="176">
        <v>5531.48</v>
      </c>
      <c r="H623" s="175"/>
      <c r="I623" s="88">
        <f t="shared" si="47"/>
        <v>5531.48</v>
      </c>
      <c r="J623" s="163">
        <f t="shared" si="48"/>
        <v>0</v>
      </c>
      <c r="K623" s="155">
        <f t="shared" si="49"/>
        <v>1</v>
      </c>
      <c r="L623" s="155">
        <f>IF(J623=1,SUM($J$6:J623),0)</f>
        <v>0</v>
      </c>
      <c r="M623" s="155">
        <f>IF(K623=1,SUM($K$6:K623),0)</f>
        <v>201227482.79893059</v>
      </c>
      <c r="N623" s="165">
        <f t="shared" si="50"/>
        <v>201227482.79893059</v>
      </c>
      <c r="O623" s="155">
        <f t="shared" si="51"/>
        <v>0</v>
      </c>
      <c r="P623" s="155">
        <f>IF(O623=1,SUM($O$6:O623),0)</f>
        <v>0</v>
      </c>
    </row>
    <row r="624" spans="1:16" ht="15" customHeight="1">
      <c r="A624" s="15"/>
      <c r="B624" s="194">
        <v>17</v>
      </c>
      <c r="C624" s="109" t="s">
        <v>1164</v>
      </c>
      <c r="D624" s="279" t="s">
        <v>45</v>
      </c>
      <c r="E624" s="280" t="s">
        <v>7</v>
      </c>
      <c r="F624" s="176">
        <v>15000</v>
      </c>
      <c r="G624" s="176">
        <v>15000</v>
      </c>
      <c r="H624" s="175"/>
      <c r="I624" s="88">
        <f t="shared" si="47"/>
        <v>15000</v>
      </c>
      <c r="J624" s="163">
        <f t="shared" si="48"/>
        <v>0</v>
      </c>
      <c r="K624" s="155">
        <f t="shared" si="49"/>
        <v>1</v>
      </c>
      <c r="L624" s="155">
        <f>IF(J624=1,SUM($J$6:J624),0)</f>
        <v>0</v>
      </c>
      <c r="M624" s="155">
        <f>IF(K624=1,SUM($K$6:K624),0)</f>
        <v>201227483.79893059</v>
      </c>
      <c r="N624" s="165">
        <f t="shared" si="50"/>
        <v>201227483.79893059</v>
      </c>
      <c r="O624" s="155">
        <f t="shared" si="51"/>
        <v>0</v>
      </c>
      <c r="P624" s="155">
        <f>IF(O624=1,SUM($O$6:O624),0)</f>
        <v>0</v>
      </c>
    </row>
    <row r="625" spans="1:16" ht="15" customHeight="1">
      <c r="A625" s="15"/>
      <c r="B625" s="194">
        <v>18</v>
      </c>
      <c r="C625" s="109" t="s">
        <v>1082</v>
      </c>
      <c r="D625" s="279" t="s">
        <v>45</v>
      </c>
      <c r="E625" s="280" t="s">
        <v>8</v>
      </c>
      <c r="F625" s="281">
        <v>154106.74</v>
      </c>
      <c r="G625" s="281">
        <v>154106.74</v>
      </c>
      <c r="H625" s="175"/>
      <c r="I625" s="88">
        <f t="shared" si="47"/>
        <v>154106.74</v>
      </c>
      <c r="J625" s="163">
        <f t="shared" si="48"/>
        <v>0</v>
      </c>
      <c r="K625" s="155">
        <f t="shared" si="49"/>
        <v>1</v>
      </c>
      <c r="L625" s="155">
        <f>IF(J625=1,SUM($J$6:J625),0)</f>
        <v>0</v>
      </c>
      <c r="M625" s="155">
        <f>IF(K625=1,SUM($K$6:K625),0)</f>
        <v>201227484.79893059</v>
      </c>
      <c r="N625" s="165">
        <f t="shared" si="50"/>
        <v>201227484.79893059</v>
      </c>
      <c r="O625" s="155">
        <f t="shared" si="51"/>
        <v>0</v>
      </c>
      <c r="P625" s="155">
        <f>IF(O625=1,SUM($O$6:O625),0)</f>
        <v>0</v>
      </c>
    </row>
    <row r="626" spans="1:16" ht="15" customHeight="1">
      <c r="A626" s="15"/>
      <c r="B626" s="194">
        <v>19</v>
      </c>
      <c r="C626" s="109" t="s">
        <v>1083</v>
      </c>
      <c r="D626" s="279" t="s">
        <v>45</v>
      </c>
      <c r="E626" s="280" t="s">
        <v>8</v>
      </c>
      <c r="F626" s="281">
        <v>16226</v>
      </c>
      <c r="G626" s="281">
        <v>16226</v>
      </c>
      <c r="H626" s="175"/>
      <c r="I626" s="88">
        <f t="shared" si="47"/>
        <v>16226</v>
      </c>
      <c r="J626" s="163">
        <f t="shared" si="48"/>
        <v>0</v>
      </c>
      <c r="K626" s="155">
        <f t="shared" si="49"/>
        <v>1</v>
      </c>
      <c r="L626" s="155">
        <f>IF(J626=1,SUM($J$6:J626),0)</f>
        <v>0</v>
      </c>
      <c r="M626" s="155">
        <f>IF(K626=1,SUM($K$6:K626),0)</f>
        <v>201227485.79893059</v>
      </c>
      <c r="N626" s="165">
        <f t="shared" si="50"/>
        <v>201227485.79893059</v>
      </c>
      <c r="O626" s="155">
        <f t="shared" si="51"/>
        <v>0</v>
      </c>
      <c r="P626" s="155">
        <f>IF(O626=1,SUM($O$6:O626),0)</f>
        <v>0</v>
      </c>
    </row>
    <row r="627" spans="1:16" ht="15" customHeight="1">
      <c r="A627" s="15"/>
      <c r="B627" s="194">
        <v>20</v>
      </c>
      <c r="C627" s="109" t="s">
        <v>1084</v>
      </c>
      <c r="D627" s="279" t="s">
        <v>45</v>
      </c>
      <c r="E627" s="280" t="s">
        <v>8</v>
      </c>
      <c r="F627" s="281">
        <v>61732</v>
      </c>
      <c r="G627" s="281">
        <v>61732</v>
      </c>
      <c r="H627" s="175"/>
      <c r="I627" s="88">
        <f t="shared" si="47"/>
        <v>61732</v>
      </c>
      <c r="J627" s="163">
        <f t="shared" si="48"/>
        <v>0</v>
      </c>
      <c r="K627" s="155">
        <f t="shared" si="49"/>
        <v>1</v>
      </c>
      <c r="L627" s="155">
        <f>IF(J627=1,SUM($J$6:J627),0)</f>
        <v>0</v>
      </c>
      <c r="M627" s="155">
        <f>IF(K627=1,SUM($K$6:K627),0)</f>
        <v>201227486.79893059</v>
      </c>
      <c r="N627" s="165">
        <f t="shared" si="50"/>
        <v>201227486.79893059</v>
      </c>
      <c r="O627" s="155">
        <f t="shared" si="51"/>
        <v>0</v>
      </c>
      <c r="P627" s="155">
        <f>IF(O627=1,SUM($O$6:O627),0)</f>
        <v>0</v>
      </c>
    </row>
    <row r="628" spans="1:16" ht="15" customHeight="1">
      <c r="A628" s="15"/>
      <c r="B628" s="194">
        <v>21</v>
      </c>
      <c r="C628" s="109" t="s">
        <v>1085</v>
      </c>
      <c r="D628" s="279" t="s">
        <v>45</v>
      </c>
      <c r="E628" s="280" t="s">
        <v>8</v>
      </c>
      <c r="F628" s="281">
        <v>34299.08</v>
      </c>
      <c r="G628" s="281">
        <v>34299.08</v>
      </c>
      <c r="H628" s="175"/>
      <c r="I628" s="88">
        <f t="shared" si="47"/>
        <v>34299.08</v>
      </c>
      <c r="J628" s="163">
        <f t="shared" si="48"/>
        <v>0</v>
      </c>
      <c r="K628" s="155">
        <f t="shared" si="49"/>
        <v>1</v>
      </c>
      <c r="L628" s="155">
        <f>IF(J628=1,SUM($J$6:J628),0)</f>
        <v>0</v>
      </c>
      <c r="M628" s="155">
        <f>IF(K628=1,SUM($K$6:K628),0)</f>
        <v>201227487.79893059</v>
      </c>
      <c r="N628" s="165">
        <f t="shared" si="50"/>
        <v>201227487.79893059</v>
      </c>
      <c r="O628" s="155">
        <f t="shared" si="51"/>
        <v>0</v>
      </c>
      <c r="P628" s="155">
        <f>IF(O628=1,SUM($O$6:O628),0)</f>
        <v>0</v>
      </c>
    </row>
    <row r="629" spans="1:16" ht="15" customHeight="1">
      <c r="A629" s="15"/>
      <c r="B629" s="194">
        <v>22</v>
      </c>
      <c r="C629" s="109" t="s">
        <v>1086</v>
      </c>
      <c r="D629" s="279" t="s">
        <v>45</v>
      </c>
      <c r="E629" s="280" t="s">
        <v>8</v>
      </c>
      <c r="F629" s="281">
        <v>19825</v>
      </c>
      <c r="G629" s="281">
        <v>19825</v>
      </c>
      <c r="H629" s="175"/>
      <c r="I629" s="88">
        <f t="shared" si="47"/>
        <v>19825</v>
      </c>
      <c r="J629" s="163">
        <f t="shared" si="48"/>
        <v>0</v>
      </c>
      <c r="K629" s="155">
        <f t="shared" si="49"/>
        <v>1</v>
      </c>
      <c r="L629" s="155">
        <f>IF(J629=1,SUM($J$6:J629),0)</f>
        <v>0</v>
      </c>
      <c r="M629" s="155">
        <f>IF(K629=1,SUM($K$6:K629),0)</f>
        <v>201227488.79893059</v>
      </c>
      <c r="N629" s="165">
        <f t="shared" si="50"/>
        <v>201227488.79893059</v>
      </c>
      <c r="O629" s="155">
        <f t="shared" si="51"/>
        <v>0</v>
      </c>
      <c r="P629" s="155">
        <f>IF(O629=1,SUM($O$6:O629),0)</f>
        <v>0</v>
      </c>
    </row>
    <row r="630" spans="1:16" ht="15" customHeight="1">
      <c r="A630" s="15"/>
      <c r="B630" s="194">
        <v>23</v>
      </c>
      <c r="C630" s="109" t="s">
        <v>1087</v>
      </c>
      <c r="D630" s="279" t="s">
        <v>45</v>
      </c>
      <c r="E630" s="280" t="s">
        <v>8</v>
      </c>
      <c r="F630" s="281">
        <v>5874300</v>
      </c>
      <c r="G630" s="281">
        <v>5874300</v>
      </c>
      <c r="H630" s="175"/>
      <c r="I630" s="88">
        <f>IF($I$5=$G$4,G630,(IF($I$5=$F$4,F630,0)))</f>
        <v>5874300</v>
      </c>
      <c r="J630" s="163">
        <f t="shared" si="48"/>
        <v>0</v>
      </c>
      <c r="K630" s="155">
        <f t="shared" si="49"/>
        <v>1</v>
      </c>
      <c r="L630" s="155">
        <f>IF(J630=1,SUM($J$6:J630),0)</f>
        <v>0</v>
      </c>
      <c r="M630" s="155">
        <f>IF(K630=1,SUM($K$6:K630),0)</f>
        <v>201227489.79893059</v>
      </c>
      <c r="N630" s="165">
        <f t="shared" si="50"/>
        <v>201227489.79893059</v>
      </c>
      <c r="O630" s="155">
        <f t="shared" si="51"/>
        <v>0</v>
      </c>
      <c r="P630" s="155">
        <f>IF(O630=1,SUM($O$6:O630),0)</f>
        <v>0</v>
      </c>
    </row>
    <row r="631" spans="1:16" ht="15" customHeight="1">
      <c r="A631" s="15"/>
      <c r="B631" s="194">
        <v>24</v>
      </c>
      <c r="C631" s="109" t="s">
        <v>1088</v>
      </c>
      <c r="D631" s="279" t="s">
        <v>45</v>
      </c>
      <c r="E631" s="280" t="s">
        <v>8</v>
      </c>
      <c r="F631" s="281">
        <v>23180</v>
      </c>
      <c r="G631" s="281">
        <v>23180</v>
      </c>
      <c r="H631" s="171"/>
      <c r="I631" s="88">
        <f t="shared" si="47"/>
        <v>23180</v>
      </c>
      <c r="J631" s="163">
        <f t="shared" si="48"/>
        <v>0</v>
      </c>
      <c r="K631" s="155">
        <f t="shared" si="49"/>
        <v>1</v>
      </c>
      <c r="L631" s="155">
        <f>IF(J631=1,SUM($J$6:J631),0)</f>
        <v>0</v>
      </c>
      <c r="M631" s="155">
        <f>IF(K631=1,SUM($K$6:K631),0)</f>
        <v>201227490.79893059</v>
      </c>
      <c r="N631" s="165">
        <f t="shared" si="50"/>
        <v>201227490.79893059</v>
      </c>
      <c r="O631" s="155">
        <f t="shared" si="51"/>
        <v>0</v>
      </c>
      <c r="P631" s="155">
        <f>IF(O631=1,SUM($O$6:O631),0)</f>
        <v>0</v>
      </c>
    </row>
    <row r="632" spans="1:16" ht="15" customHeight="1">
      <c r="A632" s="15"/>
      <c r="B632" s="194">
        <v>25</v>
      </c>
      <c r="C632" s="109" t="s">
        <v>1089</v>
      </c>
      <c r="D632" s="279" t="s">
        <v>45</v>
      </c>
      <c r="E632" s="280" t="s">
        <v>8</v>
      </c>
      <c r="F632" s="281">
        <v>482893.08</v>
      </c>
      <c r="G632" s="281">
        <v>482893.08</v>
      </c>
      <c r="H632" s="171"/>
      <c r="I632" s="88">
        <f t="shared" si="47"/>
        <v>482893.08</v>
      </c>
      <c r="J632" s="163">
        <f t="shared" si="48"/>
        <v>0</v>
      </c>
      <c r="K632" s="155">
        <f t="shared" si="49"/>
        <v>1</v>
      </c>
      <c r="L632" s="155">
        <f>IF(J632=1,SUM($J$6:J632),0)</f>
        <v>0</v>
      </c>
      <c r="M632" s="155">
        <f>IF(K632=1,SUM($K$6:K632),0)</f>
        <v>201227491.79893059</v>
      </c>
      <c r="N632" s="165">
        <f t="shared" si="50"/>
        <v>201227491.79893059</v>
      </c>
      <c r="O632" s="155">
        <f t="shared" si="51"/>
        <v>0</v>
      </c>
      <c r="P632" s="155">
        <f>IF(O632=1,SUM($O$6:O632),0)</f>
        <v>0</v>
      </c>
    </row>
    <row r="633" spans="1:16" ht="15" customHeight="1">
      <c r="A633" s="15"/>
      <c r="B633" s="194"/>
      <c r="C633" s="109"/>
      <c r="D633" s="279" t="s">
        <v>48</v>
      </c>
      <c r="E633" s="280"/>
      <c r="F633" s="281"/>
      <c r="G633" s="281"/>
      <c r="H633" s="171"/>
      <c r="I633" s="88">
        <f t="shared" si="47"/>
        <v>0</v>
      </c>
      <c r="J633" s="163">
        <f t="shared" si="48"/>
        <v>0</v>
      </c>
      <c r="K633" s="155">
        <f t="shared" si="49"/>
        <v>0</v>
      </c>
      <c r="L633" s="155">
        <f>IF(J633=1,SUM($J$6:J633),0)</f>
        <v>0</v>
      </c>
      <c r="M633" s="155">
        <f>IF(K633=1,SUM($K$6:K633),0)</f>
        <v>0</v>
      </c>
      <c r="N633" s="165">
        <f t="shared" si="50"/>
        <v>0</v>
      </c>
      <c r="O633" s="155">
        <f t="shared" si="51"/>
        <v>0</v>
      </c>
      <c r="P633" s="155">
        <f>IF(O633=1,SUM($O$6:O633),0)</f>
        <v>0</v>
      </c>
    </row>
    <row r="634" spans="1:16" ht="15" customHeight="1">
      <c r="A634" s="15"/>
      <c r="B634" s="194" t="s">
        <v>1002</v>
      </c>
      <c r="C634" s="109" t="s">
        <v>1104</v>
      </c>
      <c r="D634" s="279" t="s">
        <v>48</v>
      </c>
      <c r="E634" s="280"/>
      <c r="F634" s="281" t="s">
        <v>48</v>
      </c>
      <c r="G634" s="281" t="s">
        <v>48</v>
      </c>
      <c r="H634" s="171"/>
      <c r="I634" s="88" t="str">
        <f t="shared" si="47"/>
        <v/>
      </c>
      <c r="J634" s="163">
        <f t="shared" si="48"/>
        <v>0</v>
      </c>
      <c r="K634" s="155">
        <f t="shared" si="49"/>
        <v>0</v>
      </c>
      <c r="L634" s="155">
        <f>IF(J634=1,SUM($J$6:J634),0)</f>
        <v>0</v>
      </c>
      <c r="M634" s="155">
        <f>IF(K634=1,SUM($K$6:K634),0)</f>
        <v>0</v>
      </c>
      <c r="N634" s="165">
        <f t="shared" si="50"/>
        <v>0</v>
      </c>
      <c r="O634" s="155">
        <f t="shared" si="51"/>
        <v>0</v>
      </c>
      <c r="P634" s="155">
        <f>IF(O634=1,SUM($O$6:O634),0)</f>
        <v>0</v>
      </c>
    </row>
    <row r="635" spans="1:16" ht="15" customHeight="1">
      <c r="A635" s="15"/>
      <c r="B635" s="194" t="s">
        <v>1190</v>
      </c>
      <c r="C635" s="109" t="s">
        <v>1347</v>
      </c>
      <c r="D635" s="279" t="s">
        <v>48</v>
      </c>
      <c r="E635" s="280"/>
      <c r="F635" s="281" t="s">
        <v>48</v>
      </c>
      <c r="G635" s="281" t="s">
        <v>48</v>
      </c>
      <c r="H635" s="171"/>
      <c r="I635" s="88" t="str">
        <f t="shared" si="47"/>
        <v/>
      </c>
      <c r="J635" s="163">
        <f t="shared" si="48"/>
        <v>0</v>
      </c>
      <c r="K635" s="155">
        <f t="shared" si="49"/>
        <v>0</v>
      </c>
      <c r="L635" s="155">
        <f>IF(J635=1,SUM($J$6:J635),0)</f>
        <v>0</v>
      </c>
      <c r="M635" s="155">
        <f>IF(K635=1,SUM($K$6:K635),0)</f>
        <v>0</v>
      </c>
      <c r="N635" s="165">
        <f t="shared" si="50"/>
        <v>0</v>
      </c>
      <c r="O635" s="155">
        <f t="shared" si="51"/>
        <v>0</v>
      </c>
      <c r="P635" s="155">
        <f>IF(O635=1,SUM($O$6:O635),0)</f>
        <v>0</v>
      </c>
    </row>
    <row r="636" spans="1:16" ht="15" customHeight="1">
      <c r="A636" s="15"/>
      <c r="B636" s="194">
        <v>1</v>
      </c>
      <c r="C636" s="109" t="s">
        <v>1105</v>
      </c>
      <c r="D636" s="279" t="s">
        <v>47</v>
      </c>
      <c r="E636" s="280" t="s">
        <v>1121</v>
      </c>
      <c r="F636" s="281">
        <v>300000</v>
      </c>
      <c r="G636" s="281">
        <v>300000</v>
      </c>
      <c r="H636" s="171"/>
      <c r="I636" s="88">
        <f t="shared" si="47"/>
        <v>300000</v>
      </c>
      <c r="J636" s="163">
        <f t="shared" si="48"/>
        <v>0</v>
      </c>
      <c r="K636" s="155">
        <f t="shared" si="49"/>
        <v>0</v>
      </c>
      <c r="L636" s="155">
        <f>IF(J636=1,SUM($J$6:J636),0)</f>
        <v>0</v>
      </c>
      <c r="M636" s="155">
        <f>IF(K636=1,SUM($K$6:K636),0)</f>
        <v>0</v>
      </c>
      <c r="N636" s="165">
        <f t="shared" si="50"/>
        <v>0</v>
      </c>
      <c r="O636" s="155">
        <f t="shared" si="51"/>
        <v>0</v>
      </c>
      <c r="P636" s="155">
        <f>IF(O636=1,SUM($O$6:O636),0)</f>
        <v>0</v>
      </c>
    </row>
    <row r="637" spans="1:16" ht="15" customHeight="1">
      <c r="A637" s="15"/>
      <c r="B637" s="194">
        <v>2</v>
      </c>
      <c r="C637" s="109" t="s">
        <v>1106</v>
      </c>
      <c r="D637" s="279" t="s">
        <v>47</v>
      </c>
      <c r="E637" s="280" t="s">
        <v>1122</v>
      </c>
      <c r="F637" s="281">
        <v>95147.5</v>
      </c>
      <c r="G637" s="281">
        <v>95147.5</v>
      </c>
      <c r="H637" s="171"/>
      <c r="I637" s="88">
        <f t="shared" si="47"/>
        <v>95147.5</v>
      </c>
      <c r="J637" s="163">
        <f t="shared" si="48"/>
        <v>0</v>
      </c>
      <c r="K637" s="155">
        <f t="shared" si="49"/>
        <v>0</v>
      </c>
      <c r="L637" s="155">
        <f>IF(J637=1,SUM($J$6:J637),0)</f>
        <v>0</v>
      </c>
      <c r="M637" s="155">
        <f>IF(K637=1,SUM($K$6:K637),0)</f>
        <v>0</v>
      </c>
      <c r="N637" s="165">
        <f t="shared" si="50"/>
        <v>0</v>
      </c>
      <c r="O637" s="155">
        <f t="shared" si="51"/>
        <v>0</v>
      </c>
      <c r="P637" s="155">
        <f>IF(O637=1,SUM($O$6:O637),0)</f>
        <v>0</v>
      </c>
    </row>
    <row r="638" spans="1:16" ht="15" customHeight="1">
      <c r="A638" s="15"/>
      <c r="B638" s="194">
        <v>3</v>
      </c>
      <c r="C638" s="109" t="s">
        <v>1107</v>
      </c>
      <c r="D638" s="279" t="s">
        <v>47</v>
      </c>
      <c r="E638" s="280" t="s">
        <v>1123</v>
      </c>
      <c r="F638" s="281">
        <v>74125</v>
      </c>
      <c r="G638" s="281">
        <v>74125</v>
      </c>
      <c r="H638" s="171"/>
      <c r="I638" s="88">
        <f t="shared" si="47"/>
        <v>74125</v>
      </c>
      <c r="J638" s="163">
        <f t="shared" si="48"/>
        <v>0</v>
      </c>
      <c r="K638" s="155">
        <f t="shared" si="49"/>
        <v>0</v>
      </c>
      <c r="L638" s="155">
        <f>IF(J638=1,SUM($J$6:J638),0)</f>
        <v>0</v>
      </c>
      <c r="M638" s="155">
        <f>IF(K638=1,SUM($K$6:K638),0)</f>
        <v>0</v>
      </c>
      <c r="N638" s="165">
        <f t="shared" si="50"/>
        <v>0</v>
      </c>
      <c r="O638" s="155">
        <f t="shared" si="51"/>
        <v>0</v>
      </c>
      <c r="P638" s="155">
        <f>IF(O638=1,SUM($O$6:O638),0)</f>
        <v>0</v>
      </c>
    </row>
    <row r="639" spans="1:16" ht="15" customHeight="1">
      <c r="A639" s="15"/>
      <c r="B639" s="194">
        <v>4</v>
      </c>
      <c r="C639" s="109" t="s">
        <v>1108</v>
      </c>
      <c r="D639" s="279" t="s">
        <v>47</v>
      </c>
      <c r="E639" s="280" t="s">
        <v>1123</v>
      </c>
      <c r="F639" s="281">
        <v>150000</v>
      </c>
      <c r="G639" s="281">
        <v>150000</v>
      </c>
      <c r="H639" s="171"/>
      <c r="I639" s="88">
        <f t="shared" si="47"/>
        <v>150000</v>
      </c>
      <c r="J639" s="163">
        <f t="shared" si="48"/>
        <v>0</v>
      </c>
      <c r="K639" s="155">
        <f t="shared" si="49"/>
        <v>0</v>
      </c>
      <c r="L639" s="155">
        <f>IF(J639=1,SUM($J$6:J639),0)</f>
        <v>0</v>
      </c>
      <c r="M639" s="155">
        <f>IF(K639=1,SUM($K$6:K639),0)</f>
        <v>0</v>
      </c>
      <c r="N639" s="165">
        <f t="shared" si="50"/>
        <v>0</v>
      </c>
      <c r="O639" s="155">
        <f t="shared" si="51"/>
        <v>0</v>
      </c>
      <c r="P639" s="155">
        <f>IF(O639=1,SUM($O$6:O639),0)</f>
        <v>0</v>
      </c>
    </row>
    <row r="640" spans="1:16" ht="15" customHeight="1">
      <c r="A640" s="15"/>
      <c r="B640" s="194">
        <v>5</v>
      </c>
      <c r="C640" s="109" t="s">
        <v>1109</v>
      </c>
      <c r="D640" s="279" t="s">
        <v>45</v>
      </c>
      <c r="E640" s="280" t="s">
        <v>1123</v>
      </c>
      <c r="F640" s="281">
        <v>242999.99999999997</v>
      </c>
      <c r="G640" s="281">
        <v>242999.99999999997</v>
      </c>
      <c r="H640" s="171"/>
      <c r="I640" s="88">
        <f t="shared" si="47"/>
        <v>242999.99999999997</v>
      </c>
      <c r="J640" s="163">
        <f t="shared" si="48"/>
        <v>0</v>
      </c>
      <c r="K640" s="155">
        <f t="shared" si="49"/>
        <v>1</v>
      </c>
      <c r="L640" s="155">
        <f>IF(J640=1,SUM($J$6:J640),0)</f>
        <v>0</v>
      </c>
      <c r="M640" s="155">
        <f>IF(K640=1,SUM($K$6:K640),0)</f>
        <v>201227492.79893059</v>
      </c>
      <c r="N640" s="165">
        <f t="shared" si="50"/>
        <v>201227492.79893059</v>
      </c>
      <c r="O640" s="155">
        <f t="shared" si="51"/>
        <v>0</v>
      </c>
      <c r="P640" s="155">
        <f>IF(O640=1,SUM($O$6:O640),0)</f>
        <v>0</v>
      </c>
    </row>
    <row r="641" spans="1:16" ht="15" customHeight="1">
      <c r="A641" s="15"/>
      <c r="B641" s="194">
        <v>6</v>
      </c>
      <c r="C641" s="109" t="s">
        <v>1110</v>
      </c>
      <c r="D641" s="279" t="s">
        <v>45</v>
      </c>
      <c r="E641" s="280" t="s">
        <v>1123</v>
      </c>
      <c r="F641" s="281">
        <v>1124962.5</v>
      </c>
      <c r="G641" s="281">
        <v>1124962.5</v>
      </c>
      <c r="H641" s="171"/>
      <c r="I641" s="88">
        <f t="shared" si="47"/>
        <v>1124962.5</v>
      </c>
      <c r="J641" s="163">
        <f t="shared" si="48"/>
        <v>0</v>
      </c>
      <c r="K641" s="155">
        <f t="shared" si="49"/>
        <v>1</v>
      </c>
      <c r="L641" s="155">
        <f>IF(J641=1,SUM($J$6:J641),0)</f>
        <v>0</v>
      </c>
      <c r="M641" s="155">
        <f>IF(K641=1,SUM($K$6:K641),0)</f>
        <v>201227493.79893059</v>
      </c>
      <c r="N641" s="165">
        <f t="shared" si="50"/>
        <v>201227493.79893059</v>
      </c>
      <c r="O641" s="155">
        <f t="shared" si="51"/>
        <v>0</v>
      </c>
      <c r="P641" s="155">
        <f>IF(O641=1,SUM($O$6:O641),0)</f>
        <v>0</v>
      </c>
    </row>
    <row r="642" spans="1:16" ht="15" customHeight="1">
      <c r="A642" s="15"/>
      <c r="B642" s="194">
        <v>7</v>
      </c>
      <c r="C642" s="109" t="s">
        <v>1111</v>
      </c>
      <c r="D642" s="279" t="s">
        <v>45</v>
      </c>
      <c r="E642" s="280" t="s">
        <v>1123</v>
      </c>
      <c r="F642" s="281">
        <v>5065452.75</v>
      </c>
      <c r="G642" s="281">
        <v>5065452.75</v>
      </c>
      <c r="H642" s="171"/>
      <c r="I642" s="88">
        <f t="shared" si="47"/>
        <v>5065452.75</v>
      </c>
      <c r="J642" s="163">
        <f t="shared" si="48"/>
        <v>0</v>
      </c>
      <c r="K642" s="155">
        <f t="shared" si="49"/>
        <v>1</v>
      </c>
      <c r="L642" s="155">
        <f>IF(J642=1,SUM($J$6:J642),0)</f>
        <v>0</v>
      </c>
      <c r="M642" s="155">
        <f>IF(K642=1,SUM($K$6:K642),0)</f>
        <v>201227494.79893059</v>
      </c>
      <c r="N642" s="165">
        <f t="shared" si="50"/>
        <v>201227494.79893059</v>
      </c>
      <c r="O642" s="155">
        <f t="shared" si="51"/>
        <v>0</v>
      </c>
      <c r="P642" s="155">
        <f>IF(O642=1,SUM($O$6:O642),0)</f>
        <v>0</v>
      </c>
    </row>
    <row r="643" spans="1:16" ht="15" customHeight="1">
      <c r="A643" s="15"/>
      <c r="B643" s="194">
        <v>8</v>
      </c>
      <c r="C643" s="109" t="s">
        <v>1112</v>
      </c>
      <c r="D643" s="279" t="s">
        <v>45</v>
      </c>
      <c r="E643" s="280" t="s">
        <v>1123</v>
      </c>
      <c r="F643" s="281">
        <v>5065452.75</v>
      </c>
      <c r="G643" s="281">
        <v>5065452.75</v>
      </c>
      <c r="H643" s="171"/>
      <c r="I643" s="88">
        <f t="shared" si="47"/>
        <v>5065452.75</v>
      </c>
      <c r="J643" s="163">
        <f t="shared" si="48"/>
        <v>0</v>
      </c>
      <c r="K643" s="155">
        <f t="shared" si="49"/>
        <v>1</v>
      </c>
      <c r="L643" s="155">
        <f>IF(J643=1,SUM($J$6:J643),0)</f>
        <v>0</v>
      </c>
      <c r="M643" s="155">
        <f>IF(K643=1,SUM($K$6:K643),0)</f>
        <v>201227495.79893059</v>
      </c>
      <c r="N643" s="165">
        <f t="shared" si="50"/>
        <v>201227495.79893059</v>
      </c>
      <c r="O643" s="155">
        <f t="shared" si="51"/>
        <v>0</v>
      </c>
      <c r="P643" s="155">
        <f>IF(O643=1,SUM($O$6:O643),0)</f>
        <v>0</v>
      </c>
    </row>
    <row r="644" spans="1:16" ht="15" customHeight="1">
      <c r="A644" s="15"/>
      <c r="B644" s="194">
        <v>9</v>
      </c>
      <c r="C644" s="109" t="s">
        <v>1113</v>
      </c>
      <c r="D644" s="279" t="s">
        <v>45</v>
      </c>
      <c r="E644" s="280" t="s">
        <v>1124</v>
      </c>
      <c r="F644" s="281">
        <v>185000</v>
      </c>
      <c r="G644" s="281">
        <v>185000</v>
      </c>
      <c r="H644" s="171"/>
      <c r="I644" s="88">
        <f t="shared" si="47"/>
        <v>185000</v>
      </c>
      <c r="J644" s="163">
        <f t="shared" si="48"/>
        <v>0</v>
      </c>
      <c r="K644" s="155">
        <f t="shared" si="49"/>
        <v>1</v>
      </c>
      <c r="L644" s="155">
        <f>IF(J644=1,SUM($J$6:J644),0)</f>
        <v>0</v>
      </c>
      <c r="M644" s="155">
        <f>IF(K644=1,SUM($K$6:K644),0)</f>
        <v>201227496.79893059</v>
      </c>
      <c r="N644" s="165">
        <f t="shared" si="50"/>
        <v>201227496.79893059</v>
      </c>
      <c r="O644" s="155">
        <f t="shared" si="51"/>
        <v>0</v>
      </c>
      <c r="P644" s="155">
        <f>IF(O644=1,SUM($O$6:O644),0)</f>
        <v>0</v>
      </c>
    </row>
    <row r="645" spans="1:16" ht="15" customHeight="1">
      <c r="A645" s="15"/>
      <c r="B645" s="194"/>
      <c r="C645" s="109" t="s">
        <v>48</v>
      </c>
      <c r="D645" s="279" t="s">
        <v>48</v>
      </c>
      <c r="E645" s="280"/>
      <c r="F645" s="281"/>
      <c r="G645" s="281"/>
      <c r="H645" s="171"/>
      <c r="I645" s="88">
        <f t="shared" si="47"/>
        <v>0</v>
      </c>
      <c r="J645" s="163">
        <f t="shared" si="48"/>
        <v>0</v>
      </c>
      <c r="K645" s="155">
        <f t="shared" si="49"/>
        <v>0</v>
      </c>
      <c r="L645" s="155">
        <f>IF(J645=1,SUM($J$6:J645),0)</f>
        <v>0</v>
      </c>
      <c r="M645" s="155">
        <f>IF(K645=1,SUM($K$6:K645),0)</f>
        <v>0</v>
      </c>
      <c r="N645" s="165">
        <f t="shared" si="50"/>
        <v>0</v>
      </c>
      <c r="O645" s="155">
        <f t="shared" si="51"/>
        <v>0</v>
      </c>
      <c r="P645" s="155">
        <f>IF(O645=1,SUM($O$6:O645),0)</f>
        <v>0</v>
      </c>
    </row>
    <row r="646" spans="1:16" ht="15" customHeight="1">
      <c r="A646" s="15"/>
      <c r="B646" s="194" t="s">
        <v>1191</v>
      </c>
      <c r="C646" s="109" t="s">
        <v>1114</v>
      </c>
      <c r="D646" s="279" t="s">
        <v>48</v>
      </c>
      <c r="E646" s="280"/>
      <c r="F646" s="281"/>
      <c r="G646" s="281"/>
      <c r="H646" s="171"/>
      <c r="I646" s="88">
        <f t="shared" si="47"/>
        <v>0</v>
      </c>
      <c r="J646" s="163">
        <f t="shared" si="48"/>
        <v>0</v>
      </c>
      <c r="K646" s="155">
        <f t="shared" si="49"/>
        <v>0</v>
      </c>
      <c r="L646" s="155">
        <f>IF(J646=1,SUM($J$6:J646),0)</f>
        <v>0</v>
      </c>
      <c r="M646" s="155">
        <f>IF(K646=1,SUM($K$6:K646),0)</f>
        <v>0</v>
      </c>
      <c r="N646" s="165">
        <f t="shared" si="50"/>
        <v>0</v>
      </c>
      <c r="O646" s="155">
        <f t="shared" si="51"/>
        <v>0</v>
      </c>
      <c r="P646" s="155">
        <f>IF(O646=1,SUM($O$6:O646),0)</f>
        <v>0</v>
      </c>
    </row>
    <row r="647" spans="1:16" ht="15" customHeight="1">
      <c r="A647" s="15"/>
      <c r="B647" s="194">
        <v>1</v>
      </c>
      <c r="C647" s="109" t="s">
        <v>1115</v>
      </c>
      <c r="D647" s="279" t="s">
        <v>47</v>
      </c>
      <c r="E647" s="280" t="s">
        <v>7</v>
      </c>
      <c r="F647" s="281">
        <v>200000</v>
      </c>
      <c r="G647" s="281">
        <v>200000</v>
      </c>
      <c r="H647" s="171"/>
      <c r="I647" s="88">
        <f t="shared" si="47"/>
        <v>200000</v>
      </c>
      <c r="J647" s="163">
        <f t="shared" si="48"/>
        <v>0</v>
      </c>
      <c r="K647" s="155">
        <f t="shared" si="49"/>
        <v>0</v>
      </c>
      <c r="L647" s="155">
        <f>IF(J647=1,SUM($J$6:J647),0)</f>
        <v>0</v>
      </c>
      <c r="M647" s="155">
        <f>IF(K647=1,SUM($K$6:K647),0)</f>
        <v>0</v>
      </c>
      <c r="N647" s="165">
        <f t="shared" si="50"/>
        <v>0</v>
      </c>
      <c r="O647" s="155">
        <f t="shared" si="51"/>
        <v>0</v>
      </c>
      <c r="P647" s="155">
        <f>IF(O647=1,SUM($O$6:O647),0)</f>
        <v>0</v>
      </c>
    </row>
    <row r="648" spans="1:16" ht="15" customHeight="1">
      <c r="A648" s="15"/>
      <c r="B648" s="194">
        <v>2</v>
      </c>
      <c r="C648" s="109" t="s">
        <v>1116</v>
      </c>
      <c r="D648" s="279" t="s">
        <v>47</v>
      </c>
      <c r="E648" s="280" t="s">
        <v>1123</v>
      </c>
      <c r="F648" s="281">
        <v>230000</v>
      </c>
      <c r="G648" s="281">
        <v>230000</v>
      </c>
      <c r="H648" s="171"/>
      <c r="I648" s="88">
        <f t="shared" si="47"/>
        <v>230000</v>
      </c>
      <c r="J648" s="163">
        <f t="shared" si="48"/>
        <v>0</v>
      </c>
      <c r="K648" s="155">
        <f t="shared" si="49"/>
        <v>0</v>
      </c>
      <c r="L648" s="155">
        <f>IF(J648=1,SUM($J$6:J648),0)</f>
        <v>0</v>
      </c>
      <c r="M648" s="155">
        <f>IF(K648=1,SUM($K$6:K648),0)</f>
        <v>0</v>
      </c>
      <c r="N648" s="165">
        <f t="shared" si="50"/>
        <v>0</v>
      </c>
      <c r="O648" s="155">
        <f t="shared" si="51"/>
        <v>0</v>
      </c>
      <c r="P648" s="155">
        <f>IF(O648=1,SUM($O$6:O648),0)</f>
        <v>0</v>
      </c>
    </row>
    <row r="649" spans="1:16" ht="15" customHeight="1">
      <c r="A649" s="15"/>
      <c r="B649" s="194">
        <v>3</v>
      </c>
      <c r="C649" s="109" t="s">
        <v>1117</v>
      </c>
      <c r="D649" s="279" t="s">
        <v>47</v>
      </c>
      <c r="E649" s="280" t="s">
        <v>1123</v>
      </c>
      <c r="F649" s="281">
        <v>55000</v>
      </c>
      <c r="G649" s="281">
        <v>55000</v>
      </c>
      <c r="H649" s="171"/>
      <c r="I649" s="88">
        <f t="shared" si="47"/>
        <v>55000</v>
      </c>
      <c r="J649" s="163">
        <f t="shared" ref="J649:J712" si="52">IF(D649="MDU-KD",1,0)</f>
        <v>0</v>
      </c>
      <c r="K649" s="155">
        <f t="shared" ref="K649:K712" si="53">IF(D649="HDW",1,0)</f>
        <v>0</v>
      </c>
      <c r="L649" s="155">
        <f>IF(J649=1,SUM($J$6:J649),0)</f>
        <v>0</v>
      </c>
      <c r="M649" s="155">
        <f>IF(K649=1,SUM($K$6:K649),0)</f>
        <v>0</v>
      </c>
      <c r="N649" s="165">
        <f t="shared" ref="N649:N712" si="54">IF(L649=0,M649,L649)</f>
        <v>0</v>
      </c>
      <c r="O649" s="155">
        <f t="shared" ref="O649:O712" si="55">IF(E649=0,0,IF(LEFT(C649,11)="Tiang Beton",1,0))</f>
        <v>0</v>
      </c>
      <c r="P649" s="155">
        <f>IF(O649=1,SUM($O$6:O649),0)</f>
        <v>0</v>
      </c>
    </row>
    <row r="650" spans="1:16" ht="15" customHeight="1">
      <c r="A650" s="15"/>
      <c r="B650" s="194">
        <v>4</v>
      </c>
      <c r="C650" s="109" t="s">
        <v>1118</v>
      </c>
      <c r="D650" s="279" t="s">
        <v>47</v>
      </c>
      <c r="E650" s="280" t="s">
        <v>7</v>
      </c>
      <c r="F650" s="281">
        <v>93000</v>
      </c>
      <c r="G650" s="281">
        <v>93000</v>
      </c>
      <c r="H650" s="171"/>
      <c r="I650" s="88">
        <f t="shared" si="47"/>
        <v>93000</v>
      </c>
      <c r="J650" s="163">
        <f t="shared" si="52"/>
        <v>0</v>
      </c>
      <c r="K650" s="155">
        <f t="shared" si="53"/>
        <v>0</v>
      </c>
      <c r="L650" s="155">
        <f>IF(J650=1,SUM($J$6:J650),0)</f>
        <v>0</v>
      </c>
      <c r="M650" s="155">
        <f>IF(K650=1,SUM($K$6:K650),0)</f>
        <v>0</v>
      </c>
      <c r="N650" s="165">
        <f t="shared" si="54"/>
        <v>0</v>
      </c>
      <c r="O650" s="155">
        <f t="shared" si="55"/>
        <v>0</v>
      </c>
      <c r="P650" s="155">
        <f>IF(O650=1,SUM($O$6:O650),0)</f>
        <v>0</v>
      </c>
    </row>
    <row r="651" spans="1:16" ht="15" customHeight="1">
      <c r="A651" s="15"/>
      <c r="B651" s="194">
        <v>5</v>
      </c>
      <c r="C651" s="109" t="s">
        <v>1119</v>
      </c>
      <c r="D651" s="279" t="s">
        <v>47</v>
      </c>
      <c r="E651" s="280" t="s">
        <v>7</v>
      </c>
      <c r="F651" s="281">
        <v>85000</v>
      </c>
      <c r="G651" s="281">
        <v>85000</v>
      </c>
      <c r="H651" s="171"/>
      <c r="I651" s="88">
        <f t="shared" si="47"/>
        <v>85000</v>
      </c>
      <c r="J651" s="163">
        <f t="shared" si="52"/>
        <v>0</v>
      </c>
      <c r="K651" s="155">
        <f t="shared" si="53"/>
        <v>0</v>
      </c>
      <c r="L651" s="155">
        <f>IF(J651=1,SUM($J$6:J651),0)</f>
        <v>0</v>
      </c>
      <c r="M651" s="155">
        <f>IF(K651=1,SUM($K$6:K651),0)</f>
        <v>0</v>
      </c>
      <c r="N651" s="165">
        <f t="shared" si="54"/>
        <v>0</v>
      </c>
      <c r="O651" s="155">
        <f t="shared" si="55"/>
        <v>0</v>
      </c>
      <c r="P651" s="155">
        <f>IF(O651=1,SUM($O$6:O651),0)</f>
        <v>0</v>
      </c>
    </row>
    <row r="652" spans="1:16" ht="15" customHeight="1">
      <c r="A652" s="15"/>
      <c r="B652" s="194"/>
      <c r="C652" s="109" t="s">
        <v>48</v>
      </c>
      <c r="D652" s="279" t="s">
        <v>48</v>
      </c>
      <c r="E652" s="280"/>
      <c r="F652" s="281"/>
      <c r="G652" s="281"/>
      <c r="H652" s="171"/>
      <c r="I652" s="88">
        <f t="shared" si="47"/>
        <v>0</v>
      </c>
      <c r="J652" s="163">
        <f t="shared" si="52"/>
        <v>0</v>
      </c>
      <c r="K652" s="155">
        <f t="shared" si="53"/>
        <v>0</v>
      </c>
      <c r="L652" s="155">
        <f>IF(J652=1,SUM($J$6:J652),0)</f>
        <v>0</v>
      </c>
      <c r="M652" s="155">
        <f>IF(K652=1,SUM($K$6:K652),0)</f>
        <v>0</v>
      </c>
      <c r="N652" s="165">
        <f t="shared" si="54"/>
        <v>0</v>
      </c>
      <c r="O652" s="155">
        <f t="shared" si="55"/>
        <v>0</v>
      </c>
      <c r="P652" s="155">
        <f>IF(O652=1,SUM($O$6:O652),0)</f>
        <v>0</v>
      </c>
    </row>
    <row r="653" spans="1:16" ht="15" customHeight="1">
      <c r="A653" s="15"/>
      <c r="B653" s="194" t="s">
        <v>1192</v>
      </c>
      <c r="C653" s="109" t="s">
        <v>1120</v>
      </c>
      <c r="D653" s="279" t="s">
        <v>45</v>
      </c>
      <c r="E653" s="280" t="s">
        <v>8</v>
      </c>
      <c r="F653" s="281">
        <v>12000</v>
      </c>
      <c r="G653" s="281">
        <v>12000</v>
      </c>
      <c r="H653" s="171"/>
      <c r="I653" s="88">
        <f t="shared" si="47"/>
        <v>12000</v>
      </c>
      <c r="J653" s="163">
        <f t="shared" si="52"/>
        <v>0</v>
      </c>
      <c r="K653" s="155">
        <f t="shared" si="53"/>
        <v>1</v>
      </c>
      <c r="L653" s="155">
        <f>IF(J653=1,SUM($J$6:J653),0)</f>
        <v>0</v>
      </c>
      <c r="M653" s="155">
        <f>IF(K653=1,SUM($K$6:K653),0)</f>
        <v>201227497.79893059</v>
      </c>
      <c r="N653" s="165">
        <f t="shared" si="54"/>
        <v>201227497.79893059</v>
      </c>
      <c r="O653" s="155">
        <f t="shared" si="55"/>
        <v>0</v>
      </c>
      <c r="P653" s="155">
        <f>IF(O653=1,SUM($O$6:O653),0)</f>
        <v>0</v>
      </c>
    </row>
    <row r="654" spans="1:16" ht="15" customHeight="1">
      <c r="A654" s="15"/>
      <c r="B654" s="194"/>
      <c r="C654" s="109" t="s">
        <v>48</v>
      </c>
      <c r="D654" s="279" t="s">
        <v>48</v>
      </c>
      <c r="E654" s="280"/>
      <c r="F654" s="281"/>
      <c r="G654" s="281"/>
      <c r="H654" s="171"/>
      <c r="I654" s="88">
        <f t="shared" si="47"/>
        <v>0</v>
      </c>
      <c r="J654" s="163">
        <f t="shared" si="52"/>
        <v>0</v>
      </c>
      <c r="K654" s="155">
        <f t="shared" si="53"/>
        <v>0</v>
      </c>
      <c r="L654" s="155">
        <f>IF(J654=1,SUM($J$6:J654),0)</f>
        <v>0</v>
      </c>
      <c r="M654" s="155">
        <f>IF(K654=1,SUM($K$6:K654),0)</f>
        <v>0</v>
      </c>
      <c r="N654" s="165">
        <f t="shared" si="54"/>
        <v>0</v>
      </c>
      <c r="O654" s="155">
        <f t="shared" si="55"/>
        <v>0</v>
      </c>
      <c r="P654" s="155">
        <f>IF(O654=1,SUM($O$6:O654),0)</f>
        <v>0</v>
      </c>
    </row>
    <row r="655" spans="1:16" ht="15" customHeight="1">
      <c r="A655" s="15"/>
      <c r="B655" s="194" t="s">
        <v>1058</v>
      </c>
      <c r="C655" s="109" t="s">
        <v>617</v>
      </c>
      <c r="D655" s="279" t="s">
        <v>48</v>
      </c>
      <c r="E655" s="280"/>
      <c r="F655" s="281"/>
      <c r="G655" s="281"/>
      <c r="H655" s="171"/>
      <c r="I655" s="88">
        <f t="shared" si="47"/>
        <v>0</v>
      </c>
      <c r="J655" s="163">
        <f t="shared" si="52"/>
        <v>0</v>
      </c>
      <c r="K655" s="155">
        <f t="shared" si="53"/>
        <v>0</v>
      </c>
      <c r="L655" s="155">
        <f>IF(J655=1,SUM($J$6:J655),0)</f>
        <v>0</v>
      </c>
      <c r="M655" s="155">
        <f>IF(K655=1,SUM($K$6:K655),0)</f>
        <v>0</v>
      </c>
      <c r="N655" s="165">
        <f t="shared" si="54"/>
        <v>0</v>
      </c>
      <c r="O655" s="155">
        <f t="shared" si="55"/>
        <v>0</v>
      </c>
      <c r="P655" s="155">
        <f>IF(O655=1,SUM($O$6:O655),0)</f>
        <v>0</v>
      </c>
    </row>
    <row r="656" spans="1:16" ht="15" customHeight="1">
      <c r="A656" s="15"/>
      <c r="B656" s="194" t="s">
        <v>1031</v>
      </c>
      <c r="C656" s="109" t="s">
        <v>618</v>
      </c>
      <c r="D656" s="279" t="s">
        <v>48</v>
      </c>
      <c r="E656" s="280"/>
      <c r="F656" s="281"/>
      <c r="G656" s="281"/>
      <c r="H656" s="171"/>
      <c r="I656" s="88">
        <f t="shared" si="47"/>
        <v>0</v>
      </c>
      <c r="J656" s="163">
        <f t="shared" si="52"/>
        <v>0</v>
      </c>
      <c r="K656" s="155">
        <f t="shared" si="53"/>
        <v>0</v>
      </c>
      <c r="L656" s="155">
        <f>IF(J656=1,SUM($J$6:J656),0)</f>
        <v>0</v>
      </c>
      <c r="M656" s="155">
        <f>IF(K656=1,SUM($K$6:K656),0)</f>
        <v>0</v>
      </c>
      <c r="N656" s="165">
        <f t="shared" si="54"/>
        <v>0</v>
      </c>
      <c r="O656" s="155">
        <f t="shared" si="55"/>
        <v>0</v>
      </c>
      <c r="P656" s="155">
        <f>IF(O656=1,SUM($O$6:O656),0)</f>
        <v>0</v>
      </c>
    </row>
    <row r="657" spans="1:16" ht="15" customHeight="1">
      <c r="A657" s="15"/>
      <c r="B657" s="174">
        <v>1</v>
      </c>
      <c r="C657" s="109" t="s">
        <v>619</v>
      </c>
      <c r="D657" s="279" t="s">
        <v>47</v>
      </c>
      <c r="E657" s="280" t="s">
        <v>14</v>
      </c>
      <c r="F657" s="281">
        <v>19800</v>
      </c>
      <c r="G657" s="281">
        <v>19800</v>
      </c>
      <c r="H657" s="171"/>
      <c r="I657" s="88">
        <f t="shared" si="47"/>
        <v>19800</v>
      </c>
      <c r="J657" s="163">
        <f t="shared" si="52"/>
        <v>0</v>
      </c>
      <c r="K657" s="155">
        <f t="shared" si="53"/>
        <v>0</v>
      </c>
      <c r="L657" s="155">
        <f>IF(J657=1,SUM($J$6:J657),0)</f>
        <v>0</v>
      </c>
      <c r="M657" s="155">
        <f>IF(K657=1,SUM($K$6:K657),0)</f>
        <v>0</v>
      </c>
      <c r="N657" s="165">
        <f t="shared" si="54"/>
        <v>0</v>
      </c>
      <c r="O657" s="155">
        <f t="shared" si="55"/>
        <v>0</v>
      </c>
      <c r="P657" s="155">
        <f>IF(O657=1,SUM($O$6:O657),0)</f>
        <v>0</v>
      </c>
    </row>
    <row r="658" spans="1:16" ht="15" customHeight="1">
      <c r="A658" s="15"/>
      <c r="B658" s="174">
        <v>2</v>
      </c>
      <c r="C658" s="109" t="s">
        <v>620</v>
      </c>
      <c r="D658" s="279" t="s">
        <v>47</v>
      </c>
      <c r="E658" s="280" t="s">
        <v>14</v>
      </c>
      <c r="F658" s="281">
        <v>20500</v>
      </c>
      <c r="G658" s="281">
        <v>20500</v>
      </c>
      <c r="H658" s="171"/>
      <c r="I658" s="88">
        <f t="shared" si="47"/>
        <v>20500</v>
      </c>
      <c r="J658" s="163">
        <f t="shared" si="52"/>
        <v>0</v>
      </c>
      <c r="K658" s="155">
        <f t="shared" si="53"/>
        <v>0</v>
      </c>
      <c r="L658" s="155">
        <f>IF(J658=1,SUM($J$6:J658),0)</f>
        <v>0</v>
      </c>
      <c r="M658" s="155">
        <f>IF(K658=1,SUM($K$6:K658),0)</f>
        <v>0</v>
      </c>
      <c r="N658" s="165">
        <f t="shared" si="54"/>
        <v>0</v>
      </c>
      <c r="O658" s="155">
        <f t="shared" si="55"/>
        <v>0</v>
      </c>
      <c r="P658" s="155">
        <f>IF(O658=1,SUM($O$6:O658),0)</f>
        <v>0</v>
      </c>
    </row>
    <row r="659" spans="1:16" ht="15" customHeight="1">
      <c r="A659" s="15"/>
      <c r="B659" s="174">
        <v>3</v>
      </c>
      <c r="C659" s="109" t="s">
        <v>621</v>
      </c>
      <c r="D659" s="279" t="s">
        <v>47</v>
      </c>
      <c r="E659" s="280" t="s">
        <v>14</v>
      </c>
      <c r="F659" s="281">
        <v>27500</v>
      </c>
      <c r="G659" s="281">
        <v>27500</v>
      </c>
      <c r="H659" s="171"/>
      <c r="I659" s="88">
        <f t="shared" si="47"/>
        <v>27500</v>
      </c>
      <c r="J659" s="163">
        <f t="shared" si="52"/>
        <v>0</v>
      </c>
      <c r="K659" s="155">
        <f t="shared" si="53"/>
        <v>0</v>
      </c>
      <c r="L659" s="155">
        <f>IF(J659=1,SUM($J$6:J659),0)</f>
        <v>0</v>
      </c>
      <c r="M659" s="155">
        <f>IF(K659=1,SUM($K$6:K659),0)</f>
        <v>0</v>
      </c>
      <c r="N659" s="165">
        <f t="shared" si="54"/>
        <v>0</v>
      </c>
      <c r="O659" s="155">
        <f t="shared" si="55"/>
        <v>0</v>
      </c>
      <c r="P659" s="155">
        <f>IF(O659=1,SUM($O$6:O659),0)</f>
        <v>0</v>
      </c>
    </row>
    <row r="660" spans="1:16" ht="15" customHeight="1">
      <c r="A660" s="15"/>
      <c r="B660" s="174">
        <v>4</v>
      </c>
      <c r="C660" s="109" t="s">
        <v>622</v>
      </c>
      <c r="D660" s="279" t="s">
        <v>47</v>
      </c>
      <c r="E660" s="280" t="s">
        <v>14</v>
      </c>
      <c r="F660" s="281">
        <v>14900</v>
      </c>
      <c r="G660" s="281">
        <v>14900</v>
      </c>
      <c r="H660" s="171"/>
      <c r="I660" s="88">
        <f t="shared" si="47"/>
        <v>14900</v>
      </c>
      <c r="J660" s="163">
        <f t="shared" si="52"/>
        <v>0</v>
      </c>
      <c r="K660" s="155">
        <f t="shared" si="53"/>
        <v>0</v>
      </c>
      <c r="L660" s="155">
        <f>IF(J660=1,SUM($J$6:J660),0)</f>
        <v>0</v>
      </c>
      <c r="M660" s="155">
        <f>IF(K660=1,SUM($K$6:K660),0)</f>
        <v>0</v>
      </c>
      <c r="N660" s="165">
        <f t="shared" si="54"/>
        <v>0</v>
      </c>
      <c r="O660" s="155">
        <f t="shared" si="55"/>
        <v>0</v>
      </c>
      <c r="P660" s="155">
        <f>IF(O660=1,SUM($O$6:O660),0)</f>
        <v>0</v>
      </c>
    </row>
    <row r="661" spans="1:16" ht="15" customHeight="1">
      <c r="A661" s="15"/>
      <c r="B661" s="174">
        <v>5</v>
      </c>
      <c r="C661" s="109" t="s">
        <v>623</v>
      </c>
      <c r="D661" s="279" t="s">
        <v>47</v>
      </c>
      <c r="E661" s="280" t="s">
        <v>14</v>
      </c>
      <c r="F661" s="281">
        <v>27900</v>
      </c>
      <c r="G661" s="281">
        <v>33200</v>
      </c>
      <c r="H661" s="171"/>
      <c r="I661" s="88">
        <f t="shared" si="47"/>
        <v>33200</v>
      </c>
      <c r="J661" s="163">
        <f t="shared" si="52"/>
        <v>0</v>
      </c>
      <c r="K661" s="155">
        <f t="shared" si="53"/>
        <v>0</v>
      </c>
      <c r="L661" s="155">
        <f>IF(J661=1,SUM($J$6:J661),0)</f>
        <v>0</v>
      </c>
      <c r="M661" s="155">
        <f>IF(K661=1,SUM($K$6:K661),0)</f>
        <v>0</v>
      </c>
      <c r="N661" s="165">
        <f t="shared" si="54"/>
        <v>0</v>
      </c>
      <c r="O661" s="155">
        <f t="shared" si="55"/>
        <v>0</v>
      </c>
      <c r="P661" s="155">
        <f>IF(O661=1,SUM($O$6:O661),0)</f>
        <v>0</v>
      </c>
    </row>
    <row r="662" spans="1:16" ht="15" customHeight="1">
      <c r="A662" s="17"/>
      <c r="B662" s="174">
        <v>6</v>
      </c>
      <c r="C662" s="109" t="s">
        <v>624</v>
      </c>
      <c r="D662" s="279" t="s">
        <v>47</v>
      </c>
      <c r="E662" s="280" t="s">
        <v>14</v>
      </c>
      <c r="F662" s="281">
        <v>33000</v>
      </c>
      <c r="G662" s="281">
        <v>35700</v>
      </c>
      <c r="H662" s="171"/>
      <c r="I662" s="88">
        <f t="shared" si="47"/>
        <v>35700</v>
      </c>
      <c r="J662" s="163">
        <f t="shared" si="52"/>
        <v>0</v>
      </c>
      <c r="K662" s="155">
        <f t="shared" si="53"/>
        <v>0</v>
      </c>
      <c r="L662" s="155">
        <f>IF(J662=1,SUM($J$6:J662),0)</f>
        <v>0</v>
      </c>
      <c r="M662" s="155">
        <f>IF(K662=1,SUM($K$6:K662),0)</f>
        <v>0</v>
      </c>
      <c r="N662" s="165">
        <f t="shared" si="54"/>
        <v>0</v>
      </c>
      <c r="O662" s="155">
        <f t="shared" si="55"/>
        <v>0</v>
      </c>
      <c r="P662" s="155">
        <f>IF(O662=1,SUM($O$6:O662),0)</f>
        <v>0</v>
      </c>
    </row>
    <row r="663" spans="1:16" ht="15" customHeight="1">
      <c r="A663" s="15"/>
      <c r="B663" s="174">
        <v>7</v>
      </c>
      <c r="C663" s="109" t="s">
        <v>625</v>
      </c>
      <c r="D663" s="279" t="s">
        <v>47</v>
      </c>
      <c r="E663" s="280" t="s">
        <v>14</v>
      </c>
      <c r="F663" s="281">
        <v>27900</v>
      </c>
      <c r="G663" s="281">
        <v>33200</v>
      </c>
      <c r="H663" s="171"/>
      <c r="I663" s="88">
        <f t="shared" si="47"/>
        <v>33200</v>
      </c>
      <c r="J663" s="163">
        <f t="shared" si="52"/>
        <v>0</v>
      </c>
      <c r="K663" s="155">
        <f t="shared" si="53"/>
        <v>0</v>
      </c>
      <c r="L663" s="155">
        <f>IF(J663=1,SUM($J$6:J663),0)</f>
        <v>0</v>
      </c>
      <c r="M663" s="155">
        <f>IF(K663=1,SUM($K$6:K663),0)</f>
        <v>0</v>
      </c>
      <c r="N663" s="165">
        <f t="shared" si="54"/>
        <v>0</v>
      </c>
      <c r="O663" s="155">
        <f t="shared" si="55"/>
        <v>0</v>
      </c>
      <c r="P663" s="155">
        <f>IF(O663=1,SUM($O$6:O663),0)</f>
        <v>0</v>
      </c>
    </row>
    <row r="664" spans="1:16" ht="15" customHeight="1">
      <c r="A664" s="15"/>
      <c r="B664" s="174">
        <v>8</v>
      </c>
      <c r="C664" s="109" t="s">
        <v>626</v>
      </c>
      <c r="D664" s="279" t="s">
        <v>47</v>
      </c>
      <c r="E664" s="280" t="s">
        <v>14</v>
      </c>
      <c r="F664" s="281">
        <v>37600</v>
      </c>
      <c r="G664" s="281">
        <v>37600</v>
      </c>
      <c r="H664" s="171"/>
      <c r="I664" s="88">
        <f t="shared" si="47"/>
        <v>37600</v>
      </c>
      <c r="J664" s="163">
        <f t="shared" si="52"/>
        <v>0</v>
      </c>
      <c r="K664" s="155">
        <f t="shared" si="53"/>
        <v>0</v>
      </c>
      <c r="L664" s="155">
        <f>IF(J664=1,SUM($J$6:J664),0)</f>
        <v>0</v>
      </c>
      <c r="M664" s="155">
        <f>IF(K664=1,SUM($K$6:K664),0)</f>
        <v>0</v>
      </c>
      <c r="N664" s="165">
        <f t="shared" si="54"/>
        <v>0</v>
      </c>
      <c r="O664" s="155">
        <f t="shared" si="55"/>
        <v>0</v>
      </c>
      <c r="P664" s="155">
        <f>IF(O664=1,SUM($O$6:O664),0)</f>
        <v>0</v>
      </c>
    </row>
    <row r="665" spans="1:16" ht="15" customHeight="1">
      <c r="A665" s="15"/>
      <c r="B665" s="174">
        <v>9</v>
      </c>
      <c r="C665" s="109" t="s">
        <v>627</v>
      </c>
      <c r="D665" s="279" t="s">
        <v>47</v>
      </c>
      <c r="E665" s="280" t="s">
        <v>14</v>
      </c>
      <c r="F665" s="281">
        <v>27900</v>
      </c>
      <c r="G665" s="281">
        <v>33200</v>
      </c>
      <c r="H665" s="171"/>
      <c r="I665" s="88">
        <f t="shared" si="47"/>
        <v>33200</v>
      </c>
      <c r="J665" s="163">
        <f t="shared" si="52"/>
        <v>0</v>
      </c>
      <c r="K665" s="155">
        <f t="shared" si="53"/>
        <v>0</v>
      </c>
      <c r="L665" s="155">
        <f>IF(J665=1,SUM($J$6:J665),0)</f>
        <v>0</v>
      </c>
      <c r="M665" s="155">
        <f>IF(K665=1,SUM($K$6:K665),0)</f>
        <v>0</v>
      </c>
      <c r="N665" s="165">
        <f t="shared" si="54"/>
        <v>0</v>
      </c>
      <c r="O665" s="155">
        <f t="shared" si="55"/>
        <v>0</v>
      </c>
      <c r="P665" s="155">
        <f>IF(O665=1,SUM($O$6:O665),0)</f>
        <v>0</v>
      </c>
    </row>
    <row r="666" spans="1:16" ht="15" customHeight="1">
      <c r="A666" s="15"/>
      <c r="B666" s="174">
        <v>10</v>
      </c>
      <c r="C666" s="109" t="s">
        <v>628</v>
      </c>
      <c r="D666" s="279" t="s">
        <v>47</v>
      </c>
      <c r="E666" s="280" t="s">
        <v>14</v>
      </c>
      <c r="F666" s="281">
        <v>39800</v>
      </c>
      <c r="G666" s="281">
        <v>39800</v>
      </c>
      <c r="H666" s="171"/>
      <c r="I666" s="88">
        <f t="shared" si="47"/>
        <v>39800</v>
      </c>
      <c r="J666" s="163">
        <f t="shared" si="52"/>
        <v>0</v>
      </c>
      <c r="K666" s="155">
        <f t="shared" si="53"/>
        <v>0</v>
      </c>
      <c r="L666" s="155">
        <f>IF(J666=1,SUM($J$6:J666),0)</f>
        <v>0</v>
      </c>
      <c r="M666" s="155">
        <f>IF(K666=1,SUM($K$6:K666),0)</f>
        <v>0</v>
      </c>
      <c r="N666" s="165">
        <f t="shared" si="54"/>
        <v>0</v>
      </c>
      <c r="O666" s="155">
        <f t="shared" si="55"/>
        <v>0</v>
      </c>
      <c r="P666" s="155">
        <f>IF(O666=1,SUM($O$6:O666),0)</f>
        <v>0</v>
      </c>
    </row>
    <row r="667" spans="1:16" ht="15" customHeight="1">
      <c r="A667" s="15"/>
      <c r="B667" s="174">
        <v>11</v>
      </c>
      <c r="C667" s="109" t="s">
        <v>629</v>
      </c>
      <c r="D667" s="279" t="s">
        <v>47</v>
      </c>
      <c r="E667" s="280" t="s">
        <v>14</v>
      </c>
      <c r="F667" s="281">
        <v>24700</v>
      </c>
      <c r="G667" s="281">
        <v>29400</v>
      </c>
      <c r="H667" s="171"/>
      <c r="I667" s="88">
        <f t="shared" si="47"/>
        <v>29400</v>
      </c>
      <c r="J667" s="163">
        <f t="shared" si="52"/>
        <v>0</v>
      </c>
      <c r="K667" s="155">
        <f t="shared" si="53"/>
        <v>0</v>
      </c>
      <c r="L667" s="155">
        <f>IF(J667=1,SUM($J$6:J667),0)</f>
        <v>0</v>
      </c>
      <c r="M667" s="155">
        <f>IF(K667=1,SUM($K$6:K667),0)</f>
        <v>0</v>
      </c>
      <c r="N667" s="165">
        <f t="shared" si="54"/>
        <v>0</v>
      </c>
      <c r="O667" s="155">
        <f t="shared" si="55"/>
        <v>0</v>
      </c>
      <c r="P667" s="155">
        <f>IF(O667=1,SUM($O$6:O667),0)</f>
        <v>0</v>
      </c>
    </row>
    <row r="668" spans="1:16" ht="15" customHeight="1">
      <c r="A668" s="15"/>
      <c r="B668" s="174">
        <v>12</v>
      </c>
      <c r="C668" s="109" t="s">
        <v>630</v>
      </c>
      <c r="D668" s="279" t="s">
        <v>47</v>
      </c>
      <c r="E668" s="280" t="s">
        <v>14</v>
      </c>
      <c r="F668" s="281">
        <v>33700</v>
      </c>
      <c r="G668" s="281">
        <v>35700</v>
      </c>
      <c r="H668" s="171"/>
      <c r="I668" s="88">
        <f t="shared" si="47"/>
        <v>35700</v>
      </c>
      <c r="J668" s="163">
        <f t="shared" si="52"/>
        <v>0</v>
      </c>
      <c r="K668" s="155">
        <f t="shared" si="53"/>
        <v>0</v>
      </c>
      <c r="L668" s="155">
        <f>IF(J668=1,SUM($J$6:J668),0)</f>
        <v>0</v>
      </c>
      <c r="M668" s="155">
        <f>IF(K668=1,SUM($K$6:K668),0)</f>
        <v>0</v>
      </c>
      <c r="N668" s="165">
        <f t="shared" si="54"/>
        <v>0</v>
      </c>
      <c r="O668" s="155">
        <f t="shared" si="55"/>
        <v>0</v>
      </c>
      <c r="P668" s="155">
        <f>IF(O668=1,SUM($O$6:O668),0)</f>
        <v>0</v>
      </c>
    </row>
    <row r="669" spans="1:16" ht="15" customHeight="1">
      <c r="A669" s="15"/>
      <c r="B669" s="174">
        <v>13</v>
      </c>
      <c r="C669" s="109" t="s">
        <v>631</v>
      </c>
      <c r="D669" s="279" t="s">
        <v>47</v>
      </c>
      <c r="E669" s="280" t="s">
        <v>14</v>
      </c>
      <c r="F669" s="281">
        <v>25800</v>
      </c>
      <c r="G669" s="281">
        <v>30700</v>
      </c>
      <c r="H669" s="171"/>
      <c r="I669" s="88">
        <f t="shared" si="47"/>
        <v>30700</v>
      </c>
      <c r="J669" s="163">
        <f t="shared" si="52"/>
        <v>0</v>
      </c>
      <c r="K669" s="155">
        <f t="shared" si="53"/>
        <v>0</v>
      </c>
      <c r="L669" s="155">
        <f>IF(J669=1,SUM($J$6:J669),0)</f>
        <v>0</v>
      </c>
      <c r="M669" s="155">
        <f>IF(K669=1,SUM($K$6:K669),0)</f>
        <v>0</v>
      </c>
      <c r="N669" s="165">
        <f t="shared" si="54"/>
        <v>0</v>
      </c>
      <c r="O669" s="155">
        <f t="shared" si="55"/>
        <v>0</v>
      </c>
      <c r="P669" s="155">
        <f>IF(O669=1,SUM($O$6:O669),0)</f>
        <v>0</v>
      </c>
    </row>
    <row r="670" spans="1:16" ht="15" customHeight="1">
      <c r="A670" s="17"/>
      <c r="B670" s="174">
        <v>14</v>
      </c>
      <c r="C670" s="109" t="s">
        <v>632</v>
      </c>
      <c r="D670" s="279" t="s">
        <v>47</v>
      </c>
      <c r="E670" s="280" t="s">
        <v>14</v>
      </c>
      <c r="F670" s="281">
        <v>19100</v>
      </c>
      <c r="G670" s="281">
        <v>22700</v>
      </c>
      <c r="H670" s="171"/>
      <c r="I670" s="88">
        <f t="shared" si="47"/>
        <v>22700</v>
      </c>
      <c r="J670" s="163">
        <f t="shared" si="52"/>
        <v>0</v>
      </c>
      <c r="K670" s="155">
        <f t="shared" si="53"/>
        <v>0</v>
      </c>
      <c r="L670" s="155">
        <f>IF(J670=1,SUM($J$6:J670),0)</f>
        <v>0</v>
      </c>
      <c r="M670" s="155">
        <f>IF(K670=1,SUM($K$6:K670),0)</f>
        <v>0</v>
      </c>
      <c r="N670" s="165">
        <f t="shared" si="54"/>
        <v>0</v>
      </c>
      <c r="O670" s="155">
        <f t="shared" si="55"/>
        <v>0</v>
      </c>
      <c r="P670" s="155">
        <f>IF(O670=1,SUM($O$6:O670),0)</f>
        <v>0</v>
      </c>
    </row>
    <row r="671" spans="1:16" ht="15" customHeight="1">
      <c r="A671" s="15"/>
      <c r="B671" s="174">
        <v>15</v>
      </c>
      <c r="C671" s="109" t="s">
        <v>633</v>
      </c>
      <c r="D671" s="279" t="s">
        <v>47</v>
      </c>
      <c r="E671" s="280" t="s">
        <v>14</v>
      </c>
      <c r="F671" s="281">
        <v>19800</v>
      </c>
      <c r="G671" s="281">
        <v>19800</v>
      </c>
      <c r="H671" s="171"/>
      <c r="I671" s="88">
        <f t="shared" si="47"/>
        <v>19800</v>
      </c>
      <c r="J671" s="163">
        <f t="shared" si="52"/>
        <v>0</v>
      </c>
      <c r="K671" s="155">
        <f t="shared" si="53"/>
        <v>0</v>
      </c>
      <c r="L671" s="155">
        <f>IF(J671=1,SUM($J$6:J671),0)</f>
        <v>0</v>
      </c>
      <c r="M671" s="155">
        <f>IF(K671=1,SUM($K$6:K671),0)</f>
        <v>0</v>
      </c>
      <c r="N671" s="165">
        <f t="shared" si="54"/>
        <v>0</v>
      </c>
      <c r="O671" s="155">
        <f t="shared" si="55"/>
        <v>0</v>
      </c>
      <c r="P671" s="155">
        <f>IF(O671=1,SUM($O$6:O671),0)</f>
        <v>0</v>
      </c>
    </row>
    <row r="672" spans="1:16" ht="15" customHeight="1">
      <c r="A672" s="15"/>
      <c r="B672" s="174">
        <v>16</v>
      </c>
      <c r="C672" s="109" t="s">
        <v>634</v>
      </c>
      <c r="D672" s="279" t="s">
        <v>47</v>
      </c>
      <c r="E672" s="280" t="s">
        <v>14</v>
      </c>
      <c r="F672" s="281">
        <v>19800</v>
      </c>
      <c r="G672" s="281">
        <v>19800</v>
      </c>
      <c r="H672" s="171"/>
      <c r="I672" s="88">
        <f t="shared" si="47"/>
        <v>19800</v>
      </c>
      <c r="J672" s="163">
        <f t="shared" si="52"/>
        <v>0</v>
      </c>
      <c r="K672" s="155">
        <f t="shared" si="53"/>
        <v>0</v>
      </c>
      <c r="L672" s="155">
        <f>IF(J672=1,SUM($J$6:J672),0)</f>
        <v>0</v>
      </c>
      <c r="M672" s="155">
        <f>IF(K672=1,SUM($K$6:K672),0)</f>
        <v>0</v>
      </c>
      <c r="N672" s="165">
        <f t="shared" si="54"/>
        <v>0</v>
      </c>
      <c r="O672" s="155">
        <f t="shared" si="55"/>
        <v>0</v>
      </c>
      <c r="P672" s="155">
        <f>IF(O672=1,SUM($O$6:O672),0)</f>
        <v>0</v>
      </c>
    </row>
    <row r="673" spans="1:16" ht="15" customHeight="1">
      <c r="A673" s="15"/>
      <c r="B673" s="174">
        <v>17</v>
      </c>
      <c r="C673" s="109" t="s">
        <v>635</v>
      </c>
      <c r="D673" s="279" t="s">
        <v>47</v>
      </c>
      <c r="E673" s="280" t="s">
        <v>14</v>
      </c>
      <c r="F673" s="281">
        <v>20500</v>
      </c>
      <c r="G673" s="281">
        <v>20500</v>
      </c>
      <c r="H673" s="171"/>
      <c r="I673" s="88">
        <f t="shared" si="47"/>
        <v>20500</v>
      </c>
      <c r="J673" s="163">
        <f t="shared" si="52"/>
        <v>0</v>
      </c>
      <c r="K673" s="155">
        <f t="shared" si="53"/>
        <v>0</v>
      </c>
      <c r="L673" s="155">
        <f>IF(J673=1,SUM($J$6:J673),0)</f>
        <v>0</v>
      </c>
      <c r="M673" s="155">
        <f>IF(K673=1,SUM($K$6:K673),0)</f>
        <v>0</v>
      </c>
      <c r="N673" s="165">
        <f t="shared" si="54"/>
        <v>0</v>
      </c>
      <c r="O673" s="155">
        <f t="shared" si="55"/>
        <v>0</v>
      </c>
      <c r="P673" s="155">
        <f>IF(O673=1,SUM($O$6:O673),0)</f>
        <v>0</v>
      </c>
    </row>
    <row r="674" spans="1:16" ht="15" customHeight="1">
      <c r="A674" s="15"/>
      <c r="B674" s="174">
        <v>18</v>
      </c>
      <c r="C674" s="109" t="s">
        <v>636</v>
      </c>
      <c r="D674" s="279" t="s">
        <v>47</v>
      </c>
      <c r="E674" s="280" t="s">
        <v>14</v>
      </c>
      <c r="F674" s="281">
        <v>20500</v>
      </c>
      <c r="G674" s="281">
        <v>20500</v>
      </c>
      <c r="H674" s="171"/>
      <c r="I674" s="88">
        <f t="shared" si="47"/>
        <v>20500</v>
      </c>
      <c r="J674" s="163">
        <f t="shared" si="52"/>
        <v>0</v>
      </c>
      <c r="K674" s="155">
        <f t="shared" si="53"/>
        <v>0</v>
      </c>
      <c r="L674" s="155">
        <f>IF(J674=1,SUM($J$6:J674),0)</f>
        <v>0</v>
      </c>
      <c r="M674" s="155">
        <f>IF(K674=1,SUM($K$6:K674),0)</f>
        <v>0</v>
      </c>
      <c r="N674" s="165">
        <f t="shared" si="54"/>
        <v>0</v>
      </c>
      <c r="O674" s="155">
        <f t="shared" si="55"/>
        <v>0</v>
      </c>
      <c r="P674" s="155">
        <f>IF(O674=1,SUM($O$6:O674),0)</f>
        <v>0</v>
      </c>
    </row>
    <row r="675" spans="1:16" ht="15" customHeight="1">
      <c r="A675" s="15"/>
      <c r="B675" s="174">
        <v>19</v>
      </c>
      <c r="C675" s="109" t="s">
        <v>637</v>
      </c>
      <c r="D675" s="279" t="s">
        <v>47</v>
      </c>
      <c r="E675" s="280" t="s">
        <v>14</v>
      </c>
      <c r="F675" s="281">
        <v>27500</v>
      </c>
      <c r="G675" s="281">
        <v>27500</v>
      </c>
      <c r="H675" s="171"/>
      <c r="I675" s="88">
        <f t="shared" si="47"/>
        <v>27500</v>
      </c>
      <c r="J675" s="163">
        <f t="shared" si="52"/>
        <v>0</v>
      </c>
      <c r="K675" s="155">
        <f t="shared" si="53"/>
        <v>0</v>
      </c>
      <c r="L675" s="155">
        <f>IF(J675=1,SUM($J$6:J675),0)</f>
        <v>0</v>
      </c>
      <c r="M675" s="155">
        <f>IF(K675=1,SUM($K$6:K675),0)</f>
        <v>0</v>
      </c>
      <c r="N675" s="165">
        <f t="shared" si="54"/>
        <v>0</v>
      </c>
      <c r="O675" s="155">
        <f t="shared" si="55"/>
        <v>0</v>
      </c>
      <c r="P675" s="155">
        <f>IF(O675=1,SUM($O$6:O675),0)</f>
        <v>0</v>
      </c>
    </row>
    <row r="676" spans="1:16" ht="15" customHeight="1">
      <c r="A676" s="15"/>
      <c r="B676" s="174">
        <v>20</v>
      </c>
      <c r="C676" s="109" t="s">
        <v>638</v>
      </c>
      <c r="D676" s="279" t="s">
        <v>47</v>
      </c>
      <c r="E676" s="280" t="s">
        <v>14</v>
      </c>
      <c r="F676" s="281">
        <v>27500</v>
      </c>
      <c r="G676" s="281">
        <v>27500</v>
      </c>
      <c r="H676" s="171"/>
      <c r="I676" s="88">
        <f t="shared" si="47"/>
        <v>27500</v>
      </c>
      <c r="J676" s="163">
        <f t="shared" si="52"/>
        <v>0</v>
      </c>
      <c r="K676" s="155">
        <f t="shared" si="53"/>
        <v>0</v>
      </c>
      <c r="L676" s="155">
        <f>IF(J676=1,SUM($J$6:J676),0)</f>
        <v>0</v>
      </c>
      <c r="M676" s="155">
        <f>IF(K676=1,SUM($K$6:K676),0)</f>
        <v>0</v>
      </c>
      <c r="N676" s="165">
        <f t="shared" si="54"/>
        <v>0</v>
      </c>
      <c r="O676" s="155">
        <f t="shared" si="55"/>
        <v>0</v>
      </c>
      <c r="P676" s="155">
        <f>IF(O676=1,SUM($O$6:O676),0)</f>
        <v>0</v>
      </c>
    </row>
    <row r="677" spans="1:16" ht="15" customHeight="1">
      <c r="A677" s="15"/>
      <c r="B677" s="174">
        <v>21</v>
      </c>
      <c r="C677" s="109" t="s">
        <v>639</v>
      </c>
      <c r="D677" s="279" t="s">
        <v>47</v>
      </c>
      <c r="E677" s="280" t="s">
        <v>14</v>
      </c>
      <c r="F677" s="281">
        <v>22100</v>
      </c>
      <c r="G677" s="281">
        <v>22100</v>
      </c>
      <c r="H677" s="171"/>
      <c r="I677" s="88">
        <f t="shared" si="47"/>
        <v>22100</v>
      </c>
      <c r="J677" s="163">
        <f t="shared" si="52"/>
        <v>0</v>
      </c>
      <c r="K677" s="155">
        <f t="shared" si="53"/>
        <v>0</v>
      </c>
      <c r="L677" s="155">
        <f>IF(J677=1,SUM($J$6:J677),0)</f>
        <v>0</v>
      </c>
      <c r="M677" s="155">
        <f>IF(K677=1,SUM($K$6:K677),0)</f>
        <v>0</v>
      </c>
      <c r="N677" s="165">
        <f t="shared" si="54"/>
        <v>0</v>
      </c>
      <c r="O677" s="155">
        <f t="shared" si="55"/>
        <v>0</v>
      </c>
      <c r="P677" s="155">
        <f>IF(O677=1,SUM($O$6:O677),0)</f>
        <v>0</v>
      </c>
    </row>
    <row r="678" spans="1:16" ht="15" customHeight="1">
      <c r="A678" s="15"/>
      <c r="B678" s="194"/>
      <c r="C678" s="109" t="s">
        <v>48</v>
      </c>
      <c r="D678" s="279" t="s">
        <v>48</v>
      </c>
      <c r="E678" s="280"/>
      <c r="F678" s="281"/>
      <c r="G678" s="281"/>
      <c r="H678" s="171"/>
      <c r="I678" s="88">
        <f t="shared" si="47"/>
        <v>0</v>
      </c>
      <c r="J678" s="163">
        <f t="shared" si="52"/>
        <v>0</v>
      </c>
      <c r="K678" s="155">
        <f t="shared" si="53"/>
        <v>0</v>
      </c>
      <c r="L678" s="155">
        <f>IF(J678=1,SUM($J$6:J678),0)</f>
        <v>0</v>
      </c>
      <c r="M678" s="155">
        <f>IF(K678=1,SUM($K$6:K678),0)</f>
        <v>0</v>
      </c>
      <c r="N678" s="165">
        <f t="shared" si="54"/>
        <v>0</v>
      </c>
      <c r="O678" s="155">
        <f t="shared" si="55"/>
        <v>0</v>
      </c>
      <c r="P678" s="155">
        <f>IF(O678=1,SUM($O$6:O678),0)</f>
        <v>0</v>
      </c>
    </row>
    <row r="679" spans="1:16" ht="15" customHeight="1">
      <c r="A679" s="15"/>
      <c r="B679" s="194" t="s">
        <v>1031</v>
      </c>
      <c r="C679" s="109" t="s">
        <v>640</v>
      </c>
      <c r="D679" s="279" t="s">
        <v>48</v>
      </c>
      <c r="E679" s="280"/>
      <c r="F679" s="281"/>
      <c r="G679" s="281"/>
      <c r="H679" s="171"/>
      <c r="I679" s="88">
        <f t="shared" si="47"/>
        <v>0</v>
      </c>
      <c r="J679" s="163">
        <f t="shared" si="52"/>
        <v>0</v>
      </c>
      <c r="K679" s="155">
        <f t="shared" si="53"/>
        <v>0</v>
      </c>
      <c r="L679" s="155">
        <f>IF(J679=1,SUM($J$6:J679),0)</f>
        <v>0</v>
      </c>
      <c r="M679" s="155">
        <f>IF(K679=1,SUM($K$6:K679),0)</f>
        <v>0</v>
      </c>
      <c r="N679" s="165">
        <f t="shared" si="54"/>
        <v>0</v>
      </c>
      <c r="O679" s="155">
        <f t="shared" si="55"/>
        <v>0</v>
      </c>
      <c r="P679" s="155">
        <f>IF(O679=1,SUM($O$6:O679),0)</f>
        <v>0</v>
      </c>
    </row>
    <row r="680" spans="1:16" ht="15" customHeight="1">
      <c r="A680" s="15"/>
      <c r="B680" s="174">
        <v>1</v>
      </c>
      <c r="C680" s="109" t="s">
        <v>641</v>
      </c>
      <c r="D680" s="279" t="s">
        <v>47</v>
      </c>
      <c r="E680" s="280" t="s">
        <v>14</v>
      </c>
      <c r="F680" s="281">
        <v>53200</v>
      </c>
      <c r="G680" s="281">
        <v>53200</v>
      </c>
      <c r="H680" s="171"/>
      <c r="I680" s="88">
        <f t="shared" si="47"/>
        <v>53200</v>
      </c>
      <c r="J680" s="163">
        <f t="shared" si="52"/>
        <v>0</v>
      </c>
      <c r="K680" s="155">
        <f t="shared" si="53"/>
        <v>0</v>
      </c>
      <c r="L680" s="155">
        <f>IF(J680=1,SUM($J$6:J680),0)</f>
        <v>0</v>
      </c>
      <c r="M680" s="155">
        <f>IF(K680=1,SUM($K$6:K680),0)</f>
        <v>0</v>
      </c>
      <c r="N680" s="165">
        <f t="shared" si="54"/>
        <v>0</v>
      </c>
      <c r="O680" s="155">
        <f t="shared" si="55"/>
        <v>0</v>
      </c>
      <c r="P680" s="155">
        <f>IF(O680=1,SUM($O$6:O680),0)</f>
        <v>0</v>
      </c>
    </row>
    <row r="681" spans="1:16" ht="15" customHeight="1">
      <c r="A681" s="15"/>
      <c r="B681" s="174">
        <v>2</v>
      </c>
      <c r="C681" s="109" t="s">
        <v>642</v>
      </c>
      <c r="D681" s="279" t="s">
        <v>47</v>
      </c>
      <c r="E681" s="280" t="s">
        <v>14</v>
      </c>
      <c r="F681" s="281">
        <v>57800</v>
      </c>
      <c r="G681" s="281">
        <v>61300</v>
      </c>
      <c r="H681" s="171"/>
      <c r="I681" s="88">
        <f t="shared" si="47"/>
        <v>61300</v>
      </c>
      <c r="J681" s="163">
        <f t="shared" si="52"/>
        <v>0</v>
      </c>
      <c r="K681" s="155">
        <f t="shared" si="53"/>
        <v>0</v>
      </c>
      <c r="L681" s="155">
        <f>IF(J681=1,SUM($J$6:J681),0)</f>
        <v>0</v>
      </c>
      <c r="M681" s="155">
        <f>IF(K681=1,SUM($K$6:K681),0)</f>
        <v>0</v>
      </c>
      <c r="N681" s="165">
        <f t="shared" si="54"/>
        <v>0</v>
      </c>
      <c r="O681" s="155">
        <f t="shared" si="55"/>
        <v>0</v>
      </c>
      <c r="P681" s="155">
        <f>IF(O681=1,SUM($O$6:O681),0)</f>
        <v>0</v>
      </c>
    </row>
    <row r="682" spans="1:16" ht="15" customHeight="1">
      <c r="A682" s="15"/>
      <c r="B682" s="174">
        <v>3</v>
      </c>
      <c r="C682" s="109" t="s">
        <v>643</v>
      </c>
      <c r="D682" s="279" t="s">
        <v>47</v>
      </c>
      <c r="E682" s="280" t="s">
        <v>14</v>
      </c>
      <c r="F682" s="281">
        <v>57800</v>
      </c>
      <c r="G682" s="281">
        <v>61300</v>
      </c>
      <c r="H682" s="171"/>
      <c r="I682" s="88">
        <f t="shared" ref="I682:I745" si="56">IF($I$5=$G$4,G682,(IF($I$5=$F$4,F682,0)))</f>
        <v>61300</v>
      </c>
      <c r="J682" s="163">
        <f t="shared" si="52"/>
        <v>0</v>
      </c>
      <c r="K682" s="155">
        <f t="shared" si="53"/>
        <v>0</v>
      </c>
      <c r="L682" s="155">
        <f>IF(J682=1,SUM($J$6:J682),0)</f>
        <v>0</v>
      </c>
      <c r="M682" s="155">
        <f>IF(K682=1,SUM($K$6:K682),0)</f>
        <v>0</v>
      </c>
      <c r="N682" s="165">
        <f t="shared" si="54"/>
        <v>0</v>
      </c>
      <c r="O682" s="155">
        <f t="shared" si="55"/>
        <v>0</v>
      </c>
      <c r="P682" s="155">
        <f>IF(O682=1,SUM($O$6:O682),0)</f>
        <v>0</v>
      </c>
    </row>
    <row r="683" spans="1:16" ht="15" customHeight="1">
      <c r="A683" s="15"/>
      <c r="B683" s="174">
        <v>4</v>
      </c>
      <c r="C683" s="109" t="s">
        <v>644</v>
      </c>
      <c r="D683" s="279" t="s">
        <v>47</v>
      </c>
      <c r="E683" s="280" t="s">
        <v>14</v>
      </c>
      <c r="F683" s="281">
        <v>80100</v>
      </c>
      <c r="G683" s="281">
        <v>80100</v>
      </c>
      <c r="H683" s="171"/>
      <c r="I683" s="88">
        <f t="shared" si="56"/>
        <v>80100</v>
      </c>
      <c r="J683" s="163">
        <f t="shared" si="52"/>
        <v>0</v>
      </c>
      <c r="K683" s="155">
        <f t="shared" si="53"/>
        <v>0</v>
      </c>
      <c r="L683" s="155">
        <f>IF(J683=1,SUM($J$6:J683),0)</f>
        <v>0</v>
      </c>
      <c r="M683" s="155">
        <f>IF(K683=1,SUM($K$6:K683),0)</f>
        <v>0</v>
      </c>
      <c r="N683" s="165">
        <f t="shared" si="54"/>
        <v>0</v>
      </c>
      <c r="O683" s="155">
        <f t="shared" si="55"/>
        <v>0</v>
      </c>
      <c r="P683" s="155">
        <f>IF(O683=1,SUM($O$6:O683),0)</f>
        <v>0</v>
      </c>
    </row>
    <row r="684" spans="1:16" ht="15" customHeight="1">
      <c r="A684" s="15"/>
      <c r="B684" s="174">
        <v>5</v>
      </c>
      <c r="C684" s="109" t="s">
        <v>645</v>
      </c>
      <c r="D684" s="279" t="s">
        <v>47</v>
      </c>
      <c r="E684" s="280" t="s">
        <v>14</v>
      </c>
      <c r="F684" s="281">
        <v>30000</v>
      </c>
      <c r="G684" s="281">
        <v>35700</v>
      </c>
      <c r="H684" s="171"/>
      <c r="I684" s="88">
        <f t="shared" si="56"/>
        <v>35700</v>
      </c>
      <c r="J684" s="163">
        <f t="shared" si="52"/>
        <v>0</v>
      </c>
      <c r="K684" s="155">
        <f t="shared" si="53"/>
        <v>0</v>
      </c>
      <c r="L684" s="155">
        <f>IF(J684=1,SUM($J$6:J684),0)</f>
        <v>0</v>
      </c>
      <c r="M684" s="155">
        <f>IF(K684=1,SUM($K$6:K684),0)</f>
        <v>0</v>
      </c>
      <c r="N684" s="165">
        <f t="shared" si="54"/>
        <v>0</v>
      </c>
      <c r="O684" s="155">
        <f t="shared" si="55"/>
        <v>0</v>
      </c>
      <c r="P684" s="155">
        <f>IF(O684=1,SUM($O$6:O684),0)</f>
        <v>0</v>
      </c>
    </row>
    <row r="685" spans="1:16" ht="15" customHeight="1">
      <c r="A685" s="15"/>
      <c r="B685" s="174">
        <v>7</v>
      </c>
      <c r="C685" s="109" t="s">
        <v>646</v>
      </c>
      <c r="D685" s="279" t="s">
        <v>47</v>
      </c>
      <c r="E685" s="280" t="s">
        <v>14</v>
      </c>
      <c r="F685" s="281">
        <v>80100</v>
      </c>
      <c r="G685" s="281">
        <v>80100</v>
      </c>
      <c r="H685" s="171"/>
      <c r="I685" s="88">
        <f t="shared" si="56"/>
        <v>80100</v>
      </c>
      <c r="J685" s="163">
        <f t="shared" si="52"/>
        <v>0</v>
      </c>
      <c r="K685" s="155">
        <f t="shared" si="53"/>
        <v>0</v>
      </c>
      <c r="L685" s="155">
        <f>IF(J685=1,SUM($J$6:J685),0)</f>
        <v>0</v>
      </c>
      <c r="M685" s="155">
        <f>IF(K685=1,SUM($K$6:K685),0)</f>
        <v>0</v>
      </c>
      <c r="N685" s="165">
        <f t="shared" si="54"/>
        <v>0</v>
      </c>
      <c r="O685" s="155">
        <f t="shared" si="55"/>
        <v>0</v>
      </c>
      <c r="P685" s="155">
        <f>IF(O685=1,SUM($O$6:O685),0)</f>
        <v>0</v>
      </c>
    </row>
    <row r="686" spans="1:16" ht="15" customHeight="1">
      <c r="A686" s="15"/>
      <c r="B686" s="174">
        <v>8</v>
      </c>
      <c r="C686" s="109" t="s">
        <v>647</v>
      </c>
      <c r="D686" s="279" t="s">
        <v>47</v>
      </c>
      <c r="E686" s="280" t="s">
        <v>14</v>
      </c>
      <c r="F686" s="281">
        <v>84000</v>
      </c>
      <c r="G686" s="281">
        <v>84000</v>
      </c>
      <c r="H686" s="171"/>
      <c r="I686" s="88">
        <f t="shared" si="56"/>
        <v>84000</v>
      </c>
      <c r="J686" s="163">
        <f t="shared" si="52"/>
        <v>0</v>
      </c>
      <c r="K686" s="155">
        <f t="shared" si="53"/>
        <v>0</v>
      </c>
      <c r="L686" s="155">
        <f>IF(J686=1,SUM($J$6:J686),0)</f>
        <v>0</v>
      </c>
      <c r="M686" s="155">
        <f>IF(K686=1,SUM($K$6:K686),0)</f>
        <v>0</v>
      </c>
      <c r="N686" s="165">
        <f t="shared" si="54"/>
        <v>0</v>
      </c>
      <c r="O686" s="155">
        <f t="shared" si="55"/>
        <v>0</v>
      </c>
      <c r="P686" s="155">
        <f>IF(O686=1,SUM($O$6:O686),0)</f>
        <v>0</v>
      </c>
    </row>
    <row r="687" spans="1:16" ht="15" customHeight="1">
      <c r="A687" s="15"/>
      <c r="B687" s="174">
        <v>9</v>
      </c>
      <c r="C687" s="109" t="s">
        <v>648</v>
      </c>
      <c r="D687" s="279" t="s">
        <v>47</v>
      </c>
      <c r="E687" s="280" t="s">
        <v>14</v>
      </c>
      <c r="F687" s="281">
        <v>44000</v>
      </c>
      <c r="G687" s="281">
        <v>44000</v>
      </c>
      <c r="H687" s="171"/>
      <c r="I687" s="88">
        <f t="shared" si="56"/>
        <v>44000</v>
      </c>
      <c r="J687" s="163">
        <f t="shared" si="52"/>
        <v>0</v>
      </c>
      <c r="K687" s="155">
        <f t="shared" si="53"/>
        <v>0</v>
      </c>
      <c r="L687" s="155">
        <f>IF(J687=1,SUM($J$6:J687),0)</f>
        <v>0</v>
      </c>
      <c r="M687" s="155">
        <f>IF(K687=1,SUM($K$6:K687),0)</f>
        <v>0</v>
      </c>
      <c r="N687" s="165">
        <f t="shared" si="54"/>
        <v>0</v>
      </c>
      <c r="O687" s="155">
        <f t="shared" si="55"/>
        <v>0</v>
      </c>
      <c r="P687" s="155">
        <f>IF(O687=1,SUM($O$6:O687),0)</f>
        <v>0</v>
      </c>
    </row>
    <row r="688" spans="1:16" ht="15" customHeight="1">
      <c r="A688" s="15"/>
      <c r="B688" s="174">
        <v>10</v>
      </c>
      <c r="C688" s="109" t="s">
        <v>649</v>
      </c>
      <c r="D688" s="279" t="s">
        <v>47</v>
      </c>
      <c r="E688" s="280" t="s">
        <v>14</v>
      </c>
      <c r="F688" s="281">
        <v>70300</v>
      </c>
      <c r="G688" s="281">
        <v>70300</v>
      </c>
      <c r="H688" s="171"/>
      <c r="I688" s="88">
        <f t="shared" si="56"/>
        <v>70300</v>
      </c>
      <c r="J688" s="163">
        <f t="shared" si="52"/>
        <v>0</v>
      </c>
      <c r="K688" s="155">
        <f t="shared" si="53"/>
        <v>0</v>
      </c>
      <c r="L688" s="155">
        <f>IF(J688=1,SUM($J$6:J688),0)</f>
        <v>0</v>
      </c>
      <c r="M688" s="155">
        <f>IF(K688=1,SUM($K$6:K688),0)</f>
        <v>0</v>
      </c>
      <c r="N688" s="165">
        <f t="shared" si="54"/>
        <v>0</v>
      </c>
      <c r="O688" s="155">
        <f t="shared" si="55"/>
        <v>0</v>
      </c>
      <c r="P688" s="155">
        <f>IF(O688=1,SUM($O$6:O688),0)</f>
        <v>0</v>
      </c>
    </row>
    <row r="689" spans="1:16" ht="15" customHeight="1">
      <c r="A689" s="15"/>
      <c r="B689" s="174">
        <v>11</v>
      </c>
      <c r="C689" s="109" t="s">
        <v>650</v>
      </c>
      <c r="D689" s="279" t="s">
        <v>47</v>
      </c>
      <c r="E689" s="280" t="s">
        <v>14</v>
      </c>
      <c r="F689" s="281">
        <v>70300</v>
      </c>
      <c r="G689" s="281">
        <v>70300</v>
      </c>
      <c r="H689" s="171"/>
      <c r="I689" s="88">
        <f t="shared" si="56"/>
        <v>70300</v>
      </c>
      <c r="J689" s="163">
        <f t="shared" si="52"/>
        <v>0</v>
      </c>
      <c r="K689" s="155">
        <f t="shared" si="53"/>
        <v>0</v>
      </c>
      <c r="L689" s="155">
        <f>IF(J689=1,SUM($J$6:J689),0)</f>
        <v>0</v>
      </c>
      <c r="M689" s="155">
        <f>IF(K689=1,SUM($K$6:K689),0)</f>
        <v>0</v>
      </c>
      <c r="N689" s="165">
        <f t="shared" si="54"/>
        <v>0</v>
      </c>
      <c r="O689" s="155">
        <f t="shared" si="55"/>
        <v>0</v>
      </c>
      <c r="P689" s="155">
        <f>IF(O689=1,SUM($O$6:O689),0)</f>
        <v>0</v>
      </c>
    </row>
    <row r="690" spans="1:16" ht="15" customHeight="1">
      <c r="A690" s="15"/>
      <c r="B690" s="174">
        <v>12</v>
      </c>
      <c r="C690" s="109" t="s">
        <v>651</v>
      </c>
      <c r="D690" s="279" t="s">
        <v>47</v>
      </c>
      <c r="E690" s="280" t="s">
        <v>14</v>
      </c>
      <c r="F690" s="281">
        <v>45200</v>
      </c>
      <c r="G690" s="281">
        <v>45200</v>
      </c>
      <c r="H690" s="171"/>
      <c r="I690" s="88">
        <f t="shared" si="56"/>
        <v>45200</v>
      </c>
      <c r="J690" s="163">
        <f t="shared" si="52"/>
        <v>0</v>
      </c>
      <c r="K690" s="155">
        <f t="shared" si="53"/>
        <v>0</v>
      </c>
      <c r="L690" s="155">
        <f>IF(J690=1,SUM($J$6:J690),0)</f>
        <v>0</v>
      </c>
      <c r="M690" s="155">
        <f>IF(K690=1,SUM($K$6:K690),0)</f>
        <v>0</v>
      </c>
      <c r="N690" s="165">
        <f t="shared" si="54"/>
        <v>0</v>
      </c>
      <c r="O690" s="155">
        <f t="shared" si="55"/>
        <v>0</v>
      </c>
      <c r="P690" s="155">
        <f>IF(O690=1,SUM($O$6:O690),0)</f>
        <v>0</v>
      </c>
    </row>
    <row r="691" spans="1:16" ht="15" customHeight="1">
      <c r="A691" s="15"/>
      <c r="B691" s="174">
        <v>13</v>
      </c>
      <c r="C691" s="109" t="s">
        <v>652</v>
      </c>
      <c r="D691" s="279" t="s">
        <v>47</v>
      </c>
      <c r="E691" s="280" t="s">
        <v>14</v>
      </c>
      <c r="F691" s="281">
        <v>80900</v>
      </c>
      <c r="G691" s="281">
        <v>85800</v>
      </c>
      <c r="H691" s="171"/>
      <c r="I691" s="88">
        <f t="shared" si="56"/>
        <v>85800</v>
      </c>
      <c r="J691" s="163">
        <f t="shared" si="52"/>
        <v>0</v>
      </c>
      <c r="K691" s="155">
        <f t="shared" si="53"/>
        <v>0</v>
      </c>
      <c r="L691" s="155">
        <f>IF(J691=1,SUM($J$6:J691),0)</f>
        <v>0</v>
      </c>
      <c r="M691" s="155">
        <f>IF(K691=1,SUM($K$6:K691),0)</f>
        <v>0</v>
      </c>
      <c r="N691" s="165">
        <f t="shared" si="54"/>
        <v>0</v>
      </c>
      <c r="O691" s="155">
        <f t="shared" si="55"/>
        <v>0</v>
      </c>
      <c r="P691" s="155">
        <f>IF(O691=1,SUM($O$6:O691),0)</f>
        <v>0</v>
      </c>
    </row>
    <row r="692" spans="1:16" ht="15" customHeight="1">
      <c r="A692" s="15"/>
      <c r="B692" s="174">
        <v>14</v>
      </c>
      <c r="C692" s="109" t="s">
        <v>653</v>
      </c>
      <c r="D692" s="279" t="s">
        <v>47</v>
      </c>
      <c r="E692" s="280" t="s">
        <v>14</v>
      </c>
      <c r="F692" s="281">
        <v>80900</v>
      </c>
      <c r="G692" s="281">
        <v>85800</v>
      </c>
      <c r="H692" s="171"/>
      <c r="I692" s="88">
        <f t="shared" si="56"/>
        <v>85800</v>
      </c>
      <c r="J692" s="163">
        <f t="shared" si="52"/>
        <v>0</v>
      </c>
      <c r="K692" s="155">
        <f t="shared" si="53"/>
        <v>0</v>
      </c>
      <c r="L692" s="155">
        <f>IF(J692=1,SUM($J$6:J692),0)</f>
        <v>0</v>
      </c>
      <c r="M692" s="155">
        <f>IF(K692=1,SUM($K$6:K692),0)</f>
        <v>0</v>
      </c>
      <c r="N692" s="165">
        <f t="shared" si="54"/>
        <v>0</v>
      </c>
      <c r="O692" s="155">
        <f t="shared" si="55"/>
        <v>0</v>
      </c>
      <c r="P692" s="155">
        <f>IF(O692=1,SUM($O$6:O692),0)</f>
        <v>0</v>
      </c>
    </row>
    <row r="693" spans="1:16" ht="15" customHeight="1">
      <c r="A693" s="15"/>
      <c r="B693" s="174">
        <v>15</v>
      </c>
      <c r="C693" s="109" t="s">
        <v>654</v>
      </c>
      <c r="D693" s="279" t="s">
        <v>47</v>
      </c>
      <c r="E693" s="280" t="s">
        <v>14</v>
      </c>
      <c r="F693" s="281">
        <v>82500</v>
      </c>
      <c r="G693" s="281">
        <v>87700</v>
      </c>
      <c r="H693" s="171"/>
      <c r="I693" s="88">
        <f t="shared" si="56"/>
        <v>87700</v>
      </c>
      <c r="J693" s="163">
        <f t="shared" si="52"/>
        <v>0</v>
      </c>
      <c r="K693" s="155">
        <f t="shared" si="53"/>
        <v>0</v>
      </c>
      <c r="L693" s="155">
        <f>IF(J693=1,SUM($J$6:J693),0)</f>
        <v>0</v>
      </c>
      <c r="M693" s="155">
        <f>IF(K693=1,SUM($K$6:K693),0)</f>
        <v>0</v>
      </c>
      <c r="N693" s="165">
        <f t="shared" si="54"/>
        <v>0</v>
      </c>
      <c r="O693" s="155">
        <f t="shared" si="55"/>
        <v>0</v>
      </c>
      <c r="P693" s="155">
        <f>IF(O693=1,SUM($O$6:O693),0)</f>
        <v>0</v>
      </c>
    </row>
    <row r="694" spans="1:16" ht="15" customHeight="1">
      <c r="A694" s="15"/>
      <c r="B694" s="174">
        <v>16</v>
      </c>
      <c r="C694" s="109" t="s">
        <v>655</v>
      </c>
      <c r="D694" s="279" t="s">
        <v>47</v>
      </c>
      <c r="E694" s="280" t="s">
        <v>14</v>
      </c>
      <c r="F694" s="281">
        <v>42100</v>
      </c>
      <c r="G694" s="281">
        <v>50100</v>
      </c>
      <c r="H694" s="171"/>
      <c r="I694" s="88">
        <f t="shared" si="56"/>
        <v>50100</v>
      </c>
      <c r="J694" s="163">
        <f t="shared" si="52"/>
        <v>0</v>
      </c>
      <c r="K694" s="155">
        <f t="shared" si="53"/>
        <v>0</v>
      </c>
      <c r="L694" s="155">
        <f>IF(J694=1,SUM($J$6:J694),0)</f>
        <v>0</v>
      </c>
      <c r="M694" s="155">
        <f>IF(K694=1,SUM($K$6:K694),0)</f>
        <v>0</v>
      </c>
      <c r="N694" s="165">
        <f t="shared" si="54"/>
        <v>0</v>
      </c>
      <c r="O694" s="155">
        <f t="shared" si="55"/>
        <v>0</v>
      </c>
      <c r="P694" s="155">
        <f>IF(O694=1,SUM($O$6:O694),0)</f>
        <v>0</v>
      </c>
    </row>
    <row r="695" spans="1:16" ht="15" customHeight="1">
      <c r="A695" s="15"/>
      <c r="B695" s="174">
        <v>17</v>
      </c>
      <c r="C695" s="109" t="s">
        <v>656</v>
      </c>
      <c r="D695" s="279" t="s">
        <v>47</v>
      </c>
      <c r="E695" s="280" t="s">
        <v>14</v>
      </c>
      <c r="F695" s="281">
        <v>42100</v>
      </c>
      <c r="G695" s="281">
        <v>50100</v>
      </c>
      <c r="H695" s="171"/>
      <c r="I695" s="88">
        <f t="shared" si="56"/>
        <v>50100</v>
      </c>
      <c r="J695" s="163">
        <f t="shared" si="52"/>
        <v>0</v>
      </c>
      <c r="K695" s="155">
        <f t="shared" si="53"/>
        <v>0</v>
      </c>
      <c r="L695" s="155">
        <f>IF(J695=1,SUM($J$6:J695),0)</f>
        <v>0</v>
      </c>
      <c r="M695" s="155">
        <f>IF(K695=1,SUM($K$6:K695),0)</f>
        <v>0</v>
      </c>
      <c r="N695" s="165">
        <f t="shared" si="54"/>
        <v>0</v>
      </c>
      <c r="O695" s="155">
        <f t="shared" si="55"/>
        <v>0</v>
      </c>
      <c r="P695" s="155">
        <f>IF(O695=1,SUM($O$6:O695),0)</f>
        <v>0</v>
      </c>
    </row>
    <row r="696" spans="1:16" ht="15" customHeight="1">
      <c r="A696" s="15"/>
      <c r="B696" s="174">
        <v>18</v>
      </c>
      <c r="C696" s="109" t="s">
        <v>657</v>
      </c>
      <c r="D696" s="279" t="s">
        <v>47</v>
      </c>
      <c r="E696" s="280" t="s">
        <v>14</v>
      </c>
      <c r="F696" s="281">
        <v>45200</v>
      </c>
      <c r="G696" s="281">
        <v>53800</v>
      </c>
      <c r="H696" s="171"/>
      <c r="I696" s="88">
        <f t="shared" si="56"/>
        <v>53800</v>
      </c>
      <c r="J696" s="163">
        <f t="shared" si="52"/>
        <v>0</v>
      </c>
      <c r="K696" s="155">
        <f t="shared" si="53"/>
        <v>0</v>
      </c>
      <c r="L696" s="155">
        <f>IF(J696=1,SUM($J$6:J696),0)</f>
        <v>0</v>
      </c>
      <c r="M696" s="155">
        <f>IF(K696=1,SUM($K$6:K696),0)</f>
        <v>0</v>
      </c>
      <c r="N696" s="165">
        <f t="shared" si="54"/>
        <v>0</v>
      </c>
      <c r="O696" s="155">
        <f t="shared" si="55"/>
        <v>0</v>
      </c>
      <c r="P696" s="155">
        <f>IF(O696=1,SUM($O$6:O696),0)</f>
        <v>0</v>
      </c>
    </row>
    <row r="697" spans="1:16" ht="15" customHeight="1">
      <c r="A697" s="15"/>
      <c r="B697" s="174">
        <v>19</v>
      </c>
      <c r="C697" s="109" t="s">
        <v>658</v>
      </c>
      <c r="D697" s="279" t="s">
        <v>47</v>
      </c>
      <c r="E697" s="280" t="s">
        <v>14</v>
      </c>
      <c r="F697" s="281">
        <v>45200</v>
      </c>
      <c r="G697" s="281">
        <v>53800</v>
      </c>
      <c r="H697" s="171"/>
      <c r="I697" s="88">
        <f t="shared" si="56"/>
        <v>53800</v>
      </c>
      <c r="J697" s="163">
        <f t="shared" si="52"/>
        <v>0</v>
      </c>
      <c r="K697" s="155">
        <f t="shared" si="53"/>
        <v>0</v>
      </c>
      <c r="L697" s="155">
        <f>IF(J697=1,SUM($J$6:J697),0)</f>
        <v>0</v>
      </c>
      <c r="M697" s="155">
        <f>IF(K697=1,SUM($K$6:K697),0)</f>
        <v>0</v>
      </c>
      <c r="N697" s="165">
        <f t="shared" si="54"/>
        <v>0</v>
      </c>
      <c r="O697" s="155">
        <f t="shared" si="55"/>
        <v>0</v>
      </c>
      <c r="P697" s="155">
        <f>IF(O697=1,SUM($O$6:O697),0)</f>
        <v>0</v>
      </c>
    </row>
    <row r="698" spans="1:16" ht="15" customHeight="1">
      <c r="A698" s="15"/>
      <c r="B698" s="174">
        <v>20</v>
      </c>
      <c r="C698" s="109" t="s">
        <v>659</v>
      </c>
      <c r="D698" s="279" t="s">
        <v>47</v>
      </c>
      <c r="E698" s="280" t="s">
        <v>14</v>
      </c>
      <c r="F698" s="281">
        <v>45200</v>
      </c>
      <c r="G698" s="281">
        <v>53800</v>
      </c>
      <c r="H698" s="171"/>
      <c r="I698" s="88">
        <f t="shared" si="56"/>
        <v>53800</v>
      </c>
      <c r="J698" s="163">
        <f t="shared" si="52"/>
        <v>0</v>
      </c>
      <c r="K698" s="155">
        <f t="shared" si="53"/>
        <v>0</v>
      </c>
      <c r="L698" s="155">
        <f>IF(J698=1,SUM($J$6:J698),0)</f>
        <v>0</v>
      </c>
      <c r="M698" s="155">
        <f>IF(K698=1,SUM($K$6:K698),0)</f>
        <v>0</v>
      </c>
      <c r="N698" s="165">
        <f t="shared" si="54"/>
        <v>0</v>
      </c>
      <c r="O698" s="155">
        <f t="shared" si="55"/>
        <v>0</v>
      </c>
      <c r="P698" s="155">
        <f>IF(O698=1,SUM($O$6:O698),0)</f>
        <v>0</v>
      </c>
    </row>
    <row r="699" spans="1:16" ht="15" customHeight="1">
      <c r="A699" s="15"/>
      <c r="B699" s="174">
        <v>21</v>
      </c>
      <c r="C699" s="109" t="s">
        <v>660</v>
      </c>
      <c r="D699" s="279" t="s">
        <v>47</v>
      </c>
      <c r="E699" s="280" t="s">
        <v>14</v>
      </c>
      <c r="F699" s="281">
        <v>45200</v>
      </c>
      <c r="G699" s="281">
        <v>53800</v>
      </c>
      <c r="H699" s="171"/>
      <c r="I699" s="88">
        <f t="shared" si="56"/>
        <v>53800</v>
      </c>
      <c r="J699" s="163">
        <f t="shared" si="52"/>
        <v>0</v>
      </c>
      <c r="K699" s="155">
        <f t="shared" si="53"/>
        <v>0</v>
      </c>
      <c r="L699" s="155">
        <f>IF(J699=1,SUM($J$6:J699),0)</f>
        <v>0</v>
      </c>
      <c r="M699" s="155">
        <f>IF(K699=1,SUM($K$6:K699),0)</f>
        <v>0</v>
      </c>
      <c r="N699" s="165">
        <f t="shared" si="54"/>
        <v>0</v>
      </c>
      <c r="O699" s="155">
        <f t="shared" si="55"/>
        <v>0</v>
      </c>
      <c r="P699" s="155">
        <f>IF(O699=1,SUM($O$6:O699),0)</f>
        <v>0</v>
      </c>
    </row>
    <row r="700" spans="1:16" ht="15" customHeight="1">
      <c r="A700" s="15"/>
      <c r="B700" s="174">
        <v>22</v>
      </c>
      <c r="C700" s="109" t="s">
        <v>661</v>
      </c>
      <c r="D700" s="279" t="s">
        <v>47</v>
      </c>
      <c r="E700" s="280" t="s">
        <v>14</v>
      </c>
      <c r="F700" s="281">
        <v>40200</v>
      </c>
      <c r="G700" s="281">
        <v>45100</v>
      </c>
      <c r="H700" s="171"/>
      <c r="I700" s="88">
        <f t="shared" si="56"/>
        <v>45100</v>
      </c>
      <c r="J700" s="163">
        <f t="shared" si="52"/>
        <v>0</v>
      </c>
      <c r="K700" s="155">
        <f t="shared" si="53"/>
        <v>0</v>
      </c>
      <c r="L700" s="155">
        <f>IF(J700=1,SUM($J$6:J700),0)</f>
        <v>0</v>
      </c>
      <c r="M700" s="155">
        <f>IF(K700=1,SUM($K$6:K700),0)</f>
        <v>0</v>
      </c>
      <c r="N700" s="165">
        <f t="shared" si="54"/>
        <v>0</v>
      </c>
      <c r="O700" s="155">
        <f t="shared" si="55"/>
        <v>0</v>
      </c>
      <c r="P700" s="155">
        <f>IF(O700=1,SUM($O$6:O700),0)</f>
        <v>0</v>
      </c>
    </row>
    <row r="701" spans="1:16" ht="15" customHeight="1">
      <c r="A701" s="15"/>
      <c r="B701" s="174">
        <v>23</v>
      </c>
      <c r="C701" s="109" t="s">
        <v>662</v>
      </c>
      <c r="D701" s="279" t="s">
        <v>47</v>
      </c>
      <c r="E701" s="280" t="s">
        <v>14</v>
      </c>
      <c r="F701" s="281">
        <v>37200</v>
      </c>
      <c r="G701" s="281">
        <v>44300</v>
      </c>
      <c r="H701" s="171"/>
      <c r="I701" s="88">
        <f t="shared" si="56"/>
        <v>44300</v>
      </c>
      <c r="J701" s="163">
        <f t="shared" si="52"/>
        <v>0</v>
      </c>
      <c r="K701" s="155">
        <f t="shared" si="53"/>
        <v>0</v>
      </c>
      <c r="L701" s="155">
        <f>IF(J701=1,SUM($J$6:J701),0)</f>
        <v>0</v>
      </c>
      <c r="M701" s="155">
        <f>IF(K701=1,SUM($K$6:K701),0)</f>
        <v>0</v>
      </c>
      <c r="N701" s="165">
        <f t="shared" si="54"/>
        <v>0</v>
      </c>
      <c r="O701" s="155">
        <f t="shared" si="55"/>
        <v>0</v>
      </c>
      <c r="P701" s="155">
        <f>IF(O701=1,SUM($O$6:O701),0)</f>
        <v>0</v>
      </c>
    </row>
    <row r="702" spans="1:16" ht="15" customHeight="1">
      <c r="A702" s="15"/>
      <c r="B702" s="174">
        <v>24</v>
      </c>
      <c r="C702" s="109" t="s">
        <v>663</v>
      </c>
      <c r="D702" s="279" t="s">
        <v>47</v>
      </c>
      <c r="E702" s="280" t="s">
        <v>14</v>
      </c>
      <c r="F702" s="281">
        <v>37200</v>
      </c>
      <c r="G702" s="281">
        <v>44300</v>
      </c>
      <c r="H702" s="171"/>
      <c r="I702" s="88">
        <f t="shared" si="56"/>
        <v>44300</v>
      </c>
      <c r="J702" s="163">
        <f t="shared" si="52"/>
        <v>0</v>
      </c>
      <c r="K702" s="155">
        <f t="shared" si="53"/>
        <v>0</v>
      </c>
      <c r="L702" s="155">
        <f>IF(J702=1,SUM($J$6:J702),0)</f>
        <v>0</v>
      </c>
      <c r="M702" s="155">
        <f>IF(K702=1,SUM($K$6:K702),0)</f>
        <v>0</v>
      </c>
      <c r="N702" s="165">
        <f t="shared" si="54"/>
        <v>0</v>
      </c>
      <c r="O702" s="155">
        <f t="shared" si="55"/>
        <v>0</v>
      </c>
      <c r="P702" s="155">
        <f>IF(O702=1,SUM($O$6:O702),0)</f>
        <v>0</v>
      </c>
    </row>
    <row r="703" spans="1:16" ht="15" customHeight="1">
      <c r="A703" s="15"/>
      <c r="B703" s="174">
        <v>25</v>
      </c>
      <c r="C703" s="109" t="s">
        <v>664</v>
      </c>
      <c r="D703" s="279" t="s">
        <v>47</v>
      </c>
      <c r="E703" s="280" t="s">
        <v>14</v>
      </c>
      <c r="F703" s="281">
        <v>37200</v>
      </c>
      <c r="G703" s="281">
        <v>44300</v>
      </c>
      <c r="H703" s="171"/>
      <c r="I703" s="88">
        <f t="shared" si="56"/>
        <v>44300</v>
      </c>
      <c r="J703" s="163">
        <f t="shared" si="52"/>
        <v>0</v>
      </c>
      <c r="K703" s="155">
        <f t="shared" si="53"/>
        <v>0</v>
      </c>
      <c r="L703" s="155">
        <f>IF(J703=1,SUM($J$6:J703),0)</f>
        <v>0</v>
      </c>
      <c r="M703" s="155">
        <f>IF(K703=1,SUM($K$6:K703),0)</f>
        <v>0</v>
      </c>
      <c r="N703" s="165">
        <f t="shared" si="54"/>
        <v>0</v>
      </c>
      <c r="O703" s="155">
        <f t="shared" si="55"/>
        <v>0</v>
      </c>
      <c r="P703" s="155">
        <f>IF(O703=1,SUM($O$6:O703),0)</f>
        <v>0</v>
      </c>
    </row>
    <row r="704" spans="1:16" ht="15" customHeight="1">
      <c r="A704" s="15"/>
      <c r="B704" s="174">
        <v>26</v>
      </c>
      <c r="C704" s="109" t="s">
        <v>665</v>
      </c>
      <c r="D704" s="279" t="s">
        <v>47</v>
      </c>
      <c r="E704" s="280" t="s">
        <v>14</v>
      </c>
      <c r="F704" s="281">
        <v>326300</v>
      </c>
      <c r="G704" s="281">
        <v>44300</v>
      </c>
      <c r="H704" s="171"/>
      <c r="I704" s="88">
        <f t="shared" si="56"/>
        <v>44300</v>
      </c>
      <c r="J704" s="163">
        <f t="shared" si="52"/>
        <v>0</v>
      </c>
      <c r="K704" s="155">
        <f t="shared" si="53"/>
        <v>0</v>
      </c>
      <c r="L704" s="155">
        <f>IF(J704=1,SUM($J$6:J704),0)</f>
        <v>0</v>
      </c>
      <c r="M704" s="155">
        <f>IF(K704=1,SUM($K$6:K704),0)</f>
        <v>0</v>
      </c>
      <c r="N704" s="165">
        <f t="shared" si="54"/>
        <v>0</v>
      </c>
      <c r="O704" s="155">
        <f t="shared" si="55"/>
        <v>0</v>
      </c>
      <c r="P704" s="155">
        <f>IF(O704=1,SUM($O$6:O704),0)</f>
        <v>0</v>
      </c>
    </row>
    <row r="705" spans="1:16" ht="15" customHeight="1">
      <c r="A705" s="15"/>
      <c r="B705" s="174">
        <v>27</v>
      </c>
      <c r="C705" s="109" t="s">
        <v>666</v>
      </c>
      <c r="D705" s="279" t="s">
        <v>47</v>
      </c>
      <c r="E705" s="280" t="s">
        <v>14</v>
      </c>
      <c r="F705" s="281">
        <v>78300</v>
      </c>
      <c r="G705" s="281">
        <v>93100</v>
      </c>
      <c r="H705" s="171"/>
      <c r="I705" s="88">
        <f t="shared" si="56"/>
        <v>93100</v>
      </c>
      <c r="J705" s="163">
        <f t="shared" si="52"/>
        <v>0</v>
      </c>
      <c r="K705" s="155">
        <f t="shared" si="53"/>
        <v>0</v>
      </c>
      <c r="L705" s="155">
        <f>IF(J705=1,SUM($J$6:J705),0)</f>
        <v>0</v>
      </c>
      <c r="M705" s="155">
        <f>IF(K705=1,SUM($K$6:K705),0)</f>
        <v>0</v>
      </c>
      <c r="N705" s="165">
        <f t="shared" si="54"/>
        <v>0</v>
      </c>
      <c r="O705" s="155">
        <f t="shared" si="55"/>
        <v>0</v>
      </c>
      <c r="P705" s="155">
        <f>IF(O705=1,SUM($O$6:O705),0)</f>
        <v>0</v>
      </c>
    </row>
    <row r="706" spans="1:16" ht="15" customHeight="1">
      <c r="A706" s="15"/>
      <c r="B706" s="174">
        <v>28</v>
      </c>
      <c r="C706" s="109" t="s">
        <v>667</v>
      </c>
      <c r="D706" s="279" t="s">
        <v>47</v>
      </c>
      <c r="E706" s="280" t="s">
        <v>14</v>
      </c>
      <c r="F706" s="281">
        <v>78300</v>
      </c>
      <c r="G706" s="281">
        <v>93100</v>
      </c>
      <c r="H706" s="171"/>
      <c r="I706" s="88">
        <f t="shared" si="56"/>
        <v>93100</v>
      </c>
      <c r="J706" s="163">
        <f t="shared" si="52"/>
        <v>0</v>
      </c>
      <c r="K706" s="155">
        <f t="shared" si="53"/>
        <v>0</v>
      </c>
      <c r="L706" s="155">
        <f>IF(J706=1,SUM($J$6:J706),0)</f>
        <v>0</v>
      </c>
      <c r="M706" s="155">
        <f>IF(K706=1,SUM($K$6:K706),0)</f>
        <v>0</v>
      </c>
      <c r="N706" s="165">
        <f t="shared" si="54"/>
        <v>0</v>
      </c>
      <c r="O706" s="155">
        <f t="shared" si="55"/>
        <v>0</v>
      </c>
      <c r="P706" s="155">
        <f>IF(O706=1,SUM($O$6:O706),0)</f>
        <v>0</v>
      </c>
    </row>
    <row r="707" spans="1:16" ht="15" customHeight="1">
      <c r="A707" s="15"/>
      <c r="B707" s="174">
        <v>29</v>
      </c>
      <c r="C707" s="109" t="s">
        <v>668</v>
      </c>
      <c r="D707" s="279" t="s">
        <v>47</v>
      </c>
      <c r="E707" s="280" t="s">
        <v>14</v>
      </c>
      <c r="F707" s="281">
        <v>74600</v>
      </c>
      <c r="G707" s="281">
        <v>88700</v>
      </c>
      <c r="H707" s="171"/>
      <c r="I707" s="88">
        <f t="shared" si="56"/>
        <v>88700</v>
      </c>
      <c r="J707" s="163">
        <f t="shared" si="52"/>
        <v>0</v>
      </c>
      <c r="K707" s="155">
        <f t="shared" si="53"/>
        <v>0</v>
      </c>
      <c r="L707" s="155">
        <f>IF(J707=1,SUM($J$6:J707),0)</f>
        <v>0</v>
      </c>
      <c r="M707" s="155">
        <f>IF(K707=1,SUM($K$6:K707),0)</f>
        <v>0</v>
      </c>
      <c r="N707" s="165">
        <f t="shared" si="54"/>
        <v>0</v>
      </c>
      <c r="O707" s="155">
        <f t="shared" si="55"/>
        <v>0</v>
      </c>
      <c r="P707" s="155">
        <f>IF(O707=1,SUM($O$6:O707),0)</f>
        <v>0</v>
      </c>
    </row>
    <row r="708" spans="1:16" ht="15" customHeight="1">
      <c r="A708" s="15"/>
      <c r="B708" s="174">
        <v>30</v>
      </c>
      <c r="C708" s="109" t="s">
        <v>669</v>
      </c>
      <c r="D708" s="279" t="s">
        <v>47</v>
      </c>
      <c r="E708" s="280" t="s">
        <v>14</v>
      </c>
      <c r="F708" s="281">
        <v>51900</v>
      </c>
      <c r="G708" s="281">
        <v>61700</v>
      </c>
      <c r="H708" s="171"/>
      <c r="I708" s="88">
        <f t="shared" si="56"/>
        <v>61700</v>
      </c>
      <c r="J708" s="163">
        <f t="shared" si="52"/>
        <v>0</v>
      </c>
      <c r="K708" s="155">
        <f t="shared" si="53"/>
        <v>0</v>
      </c>
      <c r="L708" s="155">
        <f>IF(J708=1,SUM($J$6:J708),0)</f>
        <v>0</v>
      </c>
      <c r="M708" s="155">
        <f>IF(K708=1,SUM($K$6:K708),0)</f>
        <v>0</v>
      </c>
      <c r="N708" s="165">
        <f t="shared" si="54"/>
        <v>0</v>
      </c>
      <c r="O708" s="155">
        <f t="shared" si="55"/>
        <v>0</v>
      </c>
      <c r="P708" s="155">
        <f>IF(O708=1,SUM($O$6:O708),0)</f>
        <v>0</v>
      </c>
    </row>
    <row r="709" spans="1:16" ht="15" customHeight="1">
      <c r="A709" s="15"/>
      <c r="B709" s="174">
        <v>31</v>
      </c>
      <c r="C709" s="109" t="s">
        <v>670</v>
      </c>
      <c r="D709" s="279" t="s">
        <v>47</v>
      </c>
      <c r="E709" s="280" t="s">
        <v>14</v>
      </c>
      <c r="F709" s="281">
        <v>51900</v>
      </c>
      <c r="G709" s="281">
        <v>61700</v>
      </c>
      <c r="H709" s="171"/>
      <c r="I709" s="88">
        <f t="shared" si="56"/>
        <v>61700</v>
      </c>
      <c r="J709" s="163">
        <f t="shared" si="52"/>
        <v>0</v>
      </c>
      <c r="K709" s="155">
        <f t="shared" si="53"/>
        <v>0</v>
      </c>
      <c r="L709" s="155">
        <f>IF(J709=1,SUM($J$6:J709),0)</f>
        <v>0</v>
      </c>
      <c r="M709" s="155">
        <f>IF(K709=1,SUM($K$6:K709),0)</f>
        <v>0</v>
      </c>
      <c r="N709" s="165">
        <f t="shared" si="54"/>
        <v>0</v>
      </c>
      <c r="O709" s="155">
        <f t="shared" si="55"/>
        <v>0</v>
      </c>
      <c r="P709" s="155">
        <f>IF(O709=1,SUM($O$6:O709),0)</f>
        <v>0</v>
      </c>
    </row>
    <row r="710" spans="1:16" ht="15" customHeight="1">
      <c r="A710" s="15"/>
      <c r="B710" s="174">
        <v>32</v>
      </c>
      <c r="C710" s="109" t="s">
        <v>671</v>
      </c>
      <c r="D710" s="279" t="s">
        <v>47</v>
      </c>
      <c r="E710" s="280" t="s">
        <v>14</v>
      </c>
      <c r="F710" s="281">
        <v>75600</v>
      </c>
      <c r="G710" s="281">
        <v>99900</v>
      </c>
      <c r="H710" s="171"/>
      <c r="I710" s="88">
        <f t="shared" si="56"/>
        <v>99900</v>
      </c>
      <c r="J710" s="163">
        <f t="shared" si="52"/>
        <v>0</v>
      </c>
      <c r="K710" s="155">
        <f t="shared" si="53"/>
        <v>0</v>
      </c>
      <c r="L710" s="155">
        <f>IF(J710=1,SUM($J$6:J710),0)</f>
        <v>0</v>
      </c>
      <c r="M710" s="155">
        <f>IF(K710=1,SUM($K$6:K710),0)</f>
        <v>0</v>
      </c>
      <c r="N710" s="165">
        <f t="shared" si="54"/>
        <v>0</v>
      </c>
      <c r="O710" s="155">
        <f t="shared" si="55"/>
        <v>0</v>
      </c>
      <c r="P710" s="155">
        <f>IF(O710=1,SUM($O$6:O710),0)</f>
        <v>0</v>
      </c>
    </row>
    <row r="711" spans="1:16" ht="15" customHeight="1">
      <c r="A711" s="17"/>
      <c r="B711" s="174">
        <v>33</v>
      </c>
      <c r="C711" s="109" t="s">
        <v>672</v>
      </c>
      <c r="D711" s="279" t="s">
        <v>47</v>
      </c>
      <c r="E711" s="280" t="s">
        <v>14</v>
      </c>
      <c r="F711" s="281">
        <v>75600</v>
      </c>
      <c r="G711" s="281">
        <v>99900</v>
      </c>
      <c r="H711" s="171"/>
      <c r="I711" s="88">
        <f t="shared" si="56"/>
        <v>99900</v>
      </c>
      <c r="J711" s="163">
        <f t="shared" si="52"/>
        <v>0</v>
      </c>
      <c r="K711" s="155">
        <f t="shared" si="53"/>
        <v>0</v>
      </c>
      <c r="L711" s="155">
        <f>IF(J711=1,SUM($J$6:J711),0)</f>
        <v>0</v>
      </c>
      <c r="M711" s="155">
        <f>IF(K711=1,SUM($K$6:K711),0)</f>
        <v>0</v>
      </c>
      <c r="N711" s="165">
        <f t="shared" si="54"/>
        <v>0</v>
      </c>
      <c r="O711" s="155">
        <f t="shared" si="55"/>
        <v>0</v>
      </c>
      <c r="P711" s="155">
        <f>IF(O711=1,SUM($O$6:O711),0)</f>
        <v>0</v>
      </c>
    </row>
    <row r="712" spans="1:16" ht="15" customHeight="1">
      <c r="A712" s="15"/>
      <c r="B712" s="174">
        <v>34</v>
      </c>
      <c r="C712" s="109" t="s">
        <v>673</v>
      </c>
      <c r="D712" s="279" t="s">
        <v>47</v>
      </c>
      <c r="E712" s="280" t="s">
        <v>14</v>
      </c>
      <c r="F712" s="281">
        <v>66800</v>
      </c>
      <c r="G712" s="281">
        <v>79500</v>
      </c>
      <c r="H712" s="171"/>
      <c r="I712" s="88">
        <f t="shared" si="56"/>
        <v>79500</v>
      </c>
      <c r="J712" s="163">
        <f t="shared" si="52"/>
        <v>0</v>
      </c>
      <c r="K712" s="155">
        <f t="shared" si="53"/>
        <v>0</v>
      </c>
      <c r="L712" s="155">
        <f>IF(J712=1,SUM($J$6:J712),0)</f>
        <v>0</v>
      </c>
      <c r="M712" s="155">
        <f>IF(K712=1,SUM($K$6:K712),0)</f>
        <v>0</v>
      </c>
      <c r="N712" s="165">
        <f t="shared" si="54"/>
        <v>0</v>
      </c>
      <c r="O712" s="155">
        <f t="shared" si="55"/>
        <v>0</v>
      </c>
      <c r="P712" s="155">
        <f>IF(O712=1,SUM($O$6:O712),0)</f>
        <v>0</v>
      </c>
    </row>
    <row r="713" spans="1:16" ht="15" customHeight="1">
      <c r="A713" s="15"/>
      <c r="B713" s="174">
        <v>35</v>
      </c>
      <c r="C713" s="109" t="s">
        <v>674</v>
      </c>
      <c r="D713" s="279" t="s">
        <v>47</v>
      </c>
      <c r="E713" s="280" t="s">
        <v>14</v>
      </c>
      <c r="F713" s="281">
        <v>62400</v>
      </c>
      <c r="G713" s="281">
        <v>74200</v>
      </c>
      <c r="H713" s="171"/>
      <c r="I713" s="88">
        <f t="shared" si="56"/>
        <v>74200</v>
      </c>
      <c r="J713" s="163">
        <f t="shared" ref="J713:J776" si="57">IF(D713="MDU-KD",1,0)</f>
        <v>0</v>
      </c>
      <c r="K713" s="155">
        <f t="shared" ref="K713:K776" si="58">IF(D713="HDW",1,0)</f>
        <v>0</v>
      </c>
      <c r="L713" s="155">
        <f>IF(J713=1,SUM($J$6:J713),0)</f>
        <v>0</v>
      </c>
      <c r="M713" s="155">
        <f>IF(K713=1,SUM($K$6:K713),0)</f>
        <v>0</v>
      </c>
      <c r="N713" s="165">
        <f t="shared" ref="N713:N776" si="59">IF(L713=0,M713,L713)</f>
        <v>0</v>
      </c>
      <c r="O713" s="155">
        <f t="shared" ref="O713:O776" si="60">IF(E713=0,0,IF(LEFT(C713,11)="Tiang Beton",1,0))</f>
        <v>0</v>
      </c>
      <c r="P713" s="155">
        <f>IF(O713=1,SUM($O$6:O713),0)</f>
        <v>0</v>
      </c>
    </row>
    <row r="714" spans="1:16" ht="15" customHeight="1">
      <c r="A714" s="15"/>
      <c r="B714" s="174">
        <v>36</v>
      </c>
      <c r="C714" s="109" t="s">
        <v>1498</v>
      </c>
      <c r="D714" s="279" t="s">
        <v>47</v>
      </c>
      <c r="E714" s="280" t="s">
        <v>14</v>
      </c>
      <c r="F714" s="281">
        <v>81300</v>
      </c>
      <c r="G714" s="281">
        <v>87700</v>
      </c>
      <c r="H714" s="171"/>
      <c r="I714" s="88">
        <f t="shared" si="56"/>
        <v>87700</v>
      </c>
      <c r="J714" s="163">
        <f t="shared" si="57"/>
        <v>0</v>
      </c>
      <c r="K714" s="155">
        <f t="shared" si="58"/>
        <v>0</v>
      </c>
      <c r="L714" s="155">
        <f>IF(J714=1,SUM($J$6:J714),0)</f>
        <v>0</v>
      </c>
      <c r="M714" s="155">
        <f>IF(K714=1,SUM($K$6:K714),0)</f>
        <v>0</v>
      </c>
      <c r="N714" s="165">
        <f t="shared" si="59"/>
        <v>0</v>
      </c>
      <c r="O714" s="155">
        <f t="shared" si="60"/>
        <v>0</v>
      </c>
      <c r="P714" s="155">
        <f>IF(O714=1,SUM($O$6:O714),0)</f>
        <v>0</v>
      </c>
    </row>
    <row r="715" spans="1:16" ht="15" customHeight="1">
      <c r="A715" s="15"/>
      <c r="B715" s="174">
        <v>37</v>
      </c>
      <c r="C715" s="109" t="s">
        <v>1499</v>
      </c>
      <c r="D715" s="279" t="s">
        <v>47</v>
      </c>
      <c r="E715" s="280" t="s">
        <v>14</v>
      </c>
      <c r="F715" s="281">
        <v>94400</v>
      </c>
      <c r="G715" s="281">
        <v>112300</v>
      </c>
      <c r="H715" s="171"/>
      <c r="I715" s="88">
        <f t="shared" si="56"/>
        <v>112300</v>
      </c>
      <c r="J715" s="163">
        <f t="shared" si="57"/>
        <v>0</v>
      </c>
      <c r="K715" s="155">
        <f t="shared" si="58"/>
        <v>0</v>
      </c>
      <c r="L715" s="155">
        <f>IF(J715=1,SUM($J$6:J715),0)</f>
        <v>0</v>
      </c>
      <c r="M715" s="155">
        <f>IF(K715=1,SUM($K$6:K715),0)</f>
        <v>0</v>
      </c>
      <c r="N715" s="165">
        <f t="shared" si="59"/>
        <v>0</v>
      </c>
      <c r="O715" s="155">
        <f t="shared" si="60"/>
        <v>0</v>
      </c>
      <c r="P715" s="155">
        <f>IF(O715=1,SUM($O$6:O715),0)</f>
        <v>0</v>
      </c>
    </row>
    <row r="716" spans="1:16" ht="15" customHeight="1">
      <c r="A716" s="15"/>
      <c r="B716" s="174">
        <v>38</v>
      </c>
      <c r="C716" s="109" t="s">
        <v>1500</v>
      </c>
      <c r="D716" s="279" t="s">
        <v>47</v>
      </c>
      <c r="E716" s="280" t="s">
        <v>14</v>
      </c>
      <c r="F716" s="281">
        <v>82500</v>
      </c>
      <c r="G716" s="281">
        <v>87700</v>
      </c>
      <c r="H716" s="171"/>
      <c r="I716" s="88">
        <f t="shared" si="56"/>
        <v>87700</v>
      </c>
      <c r="J716" s="163">
        <f t="shared" si="57"/>
        <v>0</v>
      </c>
      <c r="K716" s="155">
        <f t="shared" si="58"/>
        <v>0</v>
      </c>
      <c r="L716" s="155">
        <f>IF(J716=1,SUM($J$6:J716),0)</f>
        <v>0</v>
      </c>
      <c r="M716" s="155">
        <f>IF(K716=1,SUM($K$6:K716),0)</f>
        <v>0</v>
      </c>
      <c r="N716" s="165">
        <f t="shared" si="59"/>
        <v>0</v>
      </c>
      <c r="O716" s="155">
        <f t="shared" si="60"/>
        <v>0</v>
      </c>
      <c r="P716" s="155">
        <f>IF(O716=1,SUM($O$6:O716),0)</f>
        <v>0</v>
      </c>
    </row>
    <row r="717" spans="1:16" ht="15" customHeight="1">
      <c r="A717" s="15"/>
      <c r="B717" s="174">
        <v>39</v>
      </c>
      <c r="C717" s="109" t="s">
        <v>1501</v>
      </c>
      <c r="D717" s="279" t="s">
        <v>47</v>
      </c>
      <c r="E717" s="280" t="s">
        <v>14</v>
      </c>
      <c r="F717" s="281">
        <v>109200</v>
      </c>
      <c r="G717" s="281">
        <v>129900</v>
      </c>
      <c r="H717" s="171"/>
      <c r="I717" s="88">
        <f t="shared" si="56"/>
        <v>129900</v>
      </c>
      <c r="J717" s="163">
        <f t="shared" si="57"/>
        <v>0</v>
      </c>
      <c r="K717" s="155">
        <f t="shared" si="58"/>
        <v>0</v>
      </c>
      <c r="L717" s="155">
        <f>IF(J717=1,SUM($J$6:J717),0)</f>
        <v>0</v>
      </c>
      <c r="M717" s="155">
        <f>IF(K717=1,SUM($K$6:K717),0)</f>
        <v>0</v>
      </c>
      <c r="N717" s="165">
        <f t="shared" si="59"/>
        <v>0</v>
      </c>
      <c r="O717" s="155">
        <f t="shared" si="60"/>
        <v>0</v>
      </c>
      <c r="P717" s="155">
        <f>IF(O717=1,SUM($O$6:O717),0)</f>
        <v>0</v>
      </c>
    </row>
    <row r="718" spans="1:16" ht="15" customHeight="1">
      <c r="A718" s="15"/>
      <c r="B718" s="174">
        <v>40</v>
      </c>
      <c r="C718" s="109" t="s">
        <v>1502</v>
      </c>
      <c r="D718" s="279" t="s">
        <v>47</v>
      </c>
      <c r="E718" s="280" t="s">
        <v>14</v>
      </c>
      <c r="F718" s="281">
        <v>106900</v>
      </c>
      <c r="G718" s="281">
        <v>127200</v>
      </c>
      <c r="H718" s="171"/>
      <c r="I718" s="88">
        <f t="shared" si="56"/>
        <v>127200</v>
      </c>
      <c r="J718" s="163">
        <f t="shared" si="57"/>
        <v>0</v>
      </c>
      <c r="K718" s="155">
        <f t="shared" si="58"/>
        <v>0</v>
      </c>
      <c r="L718" s="155">
        <f>IF(J718=1,SUM($J$6:J718),0)</f>
        <v>0</v>
      </c>
      <c r="M718" s="155">
        <f>IF(K718=1,SUM($K$6:K718),0)</f>
        <v>0</v>
      </c>
      <c r="N718" s="165">
        <f t="shared" si="59"/>
        <v>0</v>
      </c>
      <c r="O718" s="155">
        <f t="shared" si="60"/>
        <v>0</v>
      </c>
      <c r="P718" s="155">
        <f>IF(O718=1,SUM($O$6:O718),0)</f>
        <v>0</v>
      </c>
    </row>
    <row r="719" spans="1:16" ht="15" customHeight="1">
      <c r="A719" s="15"/>
      <c r="B719" s="174">
        <v>41</v>
      </c>
      <c r="C719" s="109" t="s">
        <v>1503</v>
      </c>
      <c r="D719" s="279" t="s">
        <v>47</v>
      </c>
      <c r="E719" s="280" t="s">
        <v>14</v>
      </c>
      <c r="F719" s="281">
        <v>104400</v>
      </c>
      <c r="G719" s="281">
        <v>116900</v>
      </c>
      <c r="H719" s="171"/>
      <c r="I719" s="88">
        <f t="shared" si="56"/>
        <v>116900</v>
      </c>
      <c r="J719" s="163">
        <f t="shared" si="57"/>
        <v>0</v>
      </c>
      <c r="K719" s="155">
        <f t="shared" si="58"/>
        <v>0</v>
      </c>
      <c r="L719" s="155">
        <f>IF(J719=1,SUM($J$6:J719),0)</f>
        <v>0</v>
      </c>
      <c r="M719" s="155">
        <f>IF(K719=1,SUM($K$6:K719),0)</f>
        <v>0</v>
      </c>
      <c r="N719" s="165">
        <f t="shared" si="59"/>
        <v>0</v>
      </c>
      <c r="O719" s="155">
        <f t="shared" si="60"/>
        <v>0</v>
      </c>
      <c r="P719" s="155">
        <f>IF(O719=1,SUM($O$6:O719),0)</f>
        <v>0</v>
      </c>
    </row>
    <row r="720" spans="1:16" ht="15" customHeight="1">
      <c r="A720" s="15"/>
      <c r="B720" s="174">
        <v>42</v>
      </c>
      <c r="C720" s="109" t="s">
        <v>1504</v>
      </c>
      <c r="D720" s="279" t="s">
        <v>47</v>
      </c>
      <c r="E720" s="280" t="s">
        <v>14</v>
      </c>
      <c r="F720" s="281">
        <v>103500</v>
      </c>
      <c r="G720" s="281">
        <v>123100</v>
      </c>
      <c r="H720" s="171"/>
      <c r="I720" s="88">
        <f t="shared" si="56"/>
        <v>123100</v>
      </c>
      <c r="J720" s="163">
        <f t="shared" si="57"/>
        <v>0</v>
      </c>
      <c r="K720" s="155">
        <f t="shared" si="58"/>
        <v>0</v>
      </c>
      <c r="L720" s="155">
        <f>IF(J720=1,SUM($J$6:J720),0)</f>
        <v>0</v>
      </c>
      <c r="M720" s="155">
        <f>IF(K720=1,SUM($K$6:K720),0)</f>
        <v>0</v>
      </c>
      <c r="N720" s="165">
        <f t="shared" si="59"/>
        <v>0</v>
      </c>
      <c r="O720" s="155">
        <f t="shared" si="60"/>
        <v>0</v>
      </c>
      <c r="P720" s="155">
        <f>IF(O720=1,SUM($O$6:O720),0)</f>
        <v>0</v>
      </c>
    </row>
    <row r="721" spans="1:16" ht="15" customHeight="1">
      <c r="A721" s="15"/>
      <c r="B721" s="174">
        <v>43</v>
      </c>
      <c r="C721" s="109" t="s">
        <v>1505</v>
      </c>
      <c r="D721" s="279" t="s">
        <v>47</v>
      </c>
      <c r="E721" s="280" t="s">
        <v>14</v>
      </c>
      <c r="F721" s="281">
        <v>111100</v>
      </c>
      <c r="G721" s="281">
        <v>111100</v>
      </c>
      <c r="H721" s="171"/>
      <c r="I721" s="88">
        <f t="shared" si="56"/>
        <v>111100</v>
      </c>
      <c r="J721" s="163">
        <f t="shared" si="57"/>
        <v>0</v>
      </c>
      <c r="K721" s="155">
        <f t="shared" si="58"/>
        <v>0</v>
      </c>
      <c r="L721" s="155">
        <f>IF(J721=1,SUM($J$6:J721),0)</f>
        <v>0</v>
      </c>
      <c r="M721" s="155">
        <f>IF(K721=1,SUM($K$6:K721),0)</f>
        <v>0</v>
      </c>
      <c r="N721" s="165">
        <f t="shared" si="59"/>
        <v>0</v>
      </c>
      <c r="O721" s="155">
        <f t="shared" si="60"/>
        <v>0</v>
      </c>
      <c r="P721" s="155">
        <f>IF(O721=1,SUM($O$6:O721),0)</f>
        <v>0</v>
      </c>
    </row>
    <row r="722" spans="1:16" ht="15" customHeight="1">
      <c r="A722" s="15"/>
      <c r="B722" s="174">
        <v>44</v>
      </c>
      <c r="C722" s="109" t="s">
        <v>1506</v>
      </c>
      <c r="D722" s="279" t="s">
        <v>47</v>
      </c>
      <c r="E722" s="280" t="s">
        <v>14</v>
      </c>
      <c r="F722" s="281">
        <v>108700</v>
      </c>
      <c r="G722" s="281">
        <v>129300</v>
      </c>
      <c r="H722" s="171"/>
      <c r="I722" s="88">
        <f t="shared" si="56"/>
        <v>129300</v>
      </c>
      <c r="J722" s="163">
        <f t="shared" si="57"/>
        <v>0</v>
      </c>
      <c r="K722" s="155">
        <f t="shared" si="58"/>
        <v>0</v>
      </c>
      <c r="L722" s="155">
        <f>IF(J722=1,SUM($J$6:J722),0)</f>
        <v>0</v>
      </c>
      <c r="M722" s="155">
        <f>IF(K722=1,SUM($K$6:K722),0)</f>
        <v>0</v>
      </c>
      <c r="N722" s="165">
        <f t="shared" si="59"/>
        <v>0</v>
      </c>
      <c r="O722" s="155">
        <f t="shared" si="60"/>
        <v>0</v>
      </c>
      <c r="P722" s="155">
        <f>IF(O722=1,SUM($O$6:O722),0)</f>
        <v>0</v>
      </c>
    </row>
    <row r="723" spans="1:16" ht="15" customHeight="1">
      <c r="A723" s="15"/>
      <c r="B723" s="174">
        <v>45</v>
      </c>
      <c r="C723" s="109" t="s">
        <v>1507</v>
      </c>
      <c r="D723" s="279" t="s">
        <v>47</v>
      </c>
      <c r="E723" s="280" t="s">
        <v>14</v>
      </c>
      <c r="F723" s="281">
        <v>218400</v>
      </c>
      <c r="G723" s="281">
        <v>259800</v>
      </c>
      <c r="H723" s="171"/>
      <c r="I723" s="88">
        <f t="shared" si="56"/>
        <v>259800</v>
      </c>
      <c r="J723" s="163">
        <f t="shared" si="57"/>
        <v>0</v>
      </c>
      <c r="K723" s="155">
        <f t="shared" si="58"/>
        <v>0</v>
      </c>
      <c r="L723" s="155">
        <f>IF(J723=1,SUM($J$6:J723),0)</f>
        <v>0</v>
      </c>
      <c r="M723" s="155">
        <f>IF(K723=1,SUM($K$6:K723),0)</f>
        <v>0</v>
      </c>
      <c r="N723" s="165">
        <f t="shared" si="59"/>
        <v>0</v>
      </c>
      <c r="O723" s="155">
        <f t="shared" si="60"/>
        <v>0</v>
      </c>
      <c r="P723" s="155">
        <f>IF(O723=1,SUM($O$6:O723),0)</f>
        <v>0</v>
      </c>
    </row>
    <row r="724" spans="1:16" ht="15" customHeight="1">
      <c r="A724" s="15"/>
      <c r="B724" s="174">
        <v>46</v>
      </c>
      <c r="C724" s="109" t="s">
        <v>1508</v>
      </c>
      <c r="D724" s="279" t="s">
        <v>47</v>
      </c>
      <c r="E724" s="280" t="s">
        <v>14</v>
      </c>
      <c r="F724" s="281">
        <v>222500</v>
      </c>
      <c r="G724" s="281">
        <v>264700</v>
      </c>
      <c r="H724" s="171"/>
      <c r="I724" s="88">
        <f t="shared" si="56"/>
        <v>264700</v>
      </c>
      <c r="J724" s="163">
        <f t="shared" si="57"/>
        <v>0</v>
      </c>
      <c r="K724" s="155">
        <f t="shared" si="58"/>
        <v>0</v>
      </c>
      <c r="L724" s="155">
        <f>IF(J724=1,SUM($J$6:J724),0)</f>
        <v>0</v>
      </c>
      <c r="M724" s="155">
        <f>IF(K724=1,SUM($K$6:K724),0)</f>
        <v>0</v>
      </c>
      <c r="N724" s="165">
        <f t="shared" si="59"/>
        <v>0</v>
      </c>
      <c r="O724" s="155">
        <f t="shared" si="60"/>
        <v>0</v>
      </c>
      <c r="P724" s="155">
        <f>IF(O724=1,SUM($O$6:O724),0)</f>
        <v>0</v>
      </c>
    </row>
    <row r="725" spans="1:16" ht="15" customHeight="1">
      <c r="A725" s="17"/>
      <c r="B725" s="174">
        <v>47</v>
      </c>
      <c r="C725" s="109" t="s">
        <v>1509</v>
      </c>
      <c r="D725" s="279" t="s">
        <v>47</v>
      </c>
      <c r="E725" s="280" t="s">
        <v>14</v>
      </c>
      <c r="F725" s="281">
        <v>173300</v>
      </c>
      <c r="G725" s="281">
        <v>173300</v>
      </c>
      <c r="H725" s="171"/>
      <c r="I725" s="88">
        <f t="shared" si="56"/>
        <v>173300</v>
      </c>
      <c r="J725" s="163">
        <f t="shared" si="57"/>
        <v>0</v>
      </c>
      <c r="K725" s="155">
        <f t="shared" si="58"/>
        <v>0</v>
      </c>
      <c r="L725" s="155">
        <f>IF(J725=1,SUM($J$6:J725),0)</f>
        <v>0</v>
      </c>
      <c r="M725" s="155">
        <f>IF(K725=1,SUM($K$6:K725),0)</f>
        <v>0</v>
      </c>
      <c r="N725" s="165">
        <f t="shared" si="59"/>
        <v>0</v>
      </c>
      <c r="O725" s="155">
        <f t="shared" si="60"/>
        <v>0</v>
      </c>
      <c r="P725" s="155">
        <f>IF(O725=1,SUM($O$6:O725),0)</f>
        <v>0</v>
      </c>
    </row>
    <row r="726" spans="1:16" ht="15" customHeight="1">
      <c r="A726" s="15"/>
      <c r="B726" s="174">
        <v>48</v>
      </c>
      <c r="C726" s="109" t="s">
        <v>1510</v>
      </c>
      <c r="D726" s="279" t="s">
        <v>47</v>
      </c>
      <c r="E726" s="280" t="s">
        <v>14</v>
      </c>
      <c r="F726" s="281">
        <v>279500</v>
      </c>
      <c r="G726" s="281">
        <v>279500</v>
      </c>
      <c r="H726" s="171"/>
      <c r="I726" s="88">
        <f t="shared" si="56"/>
        <v>279500</v>
      </c>
      <c r="J726" s="163">
        <f t="shared" si="57"/>
        <v>0</v>
      </c>
      <c r="K726" s="155">
        <f t="shared" si="58"/>
        <v>0</v>
      </c>
      <c r="L726" s="155">
        <f>IF(J726=1,SUM($J$6:J726),0)</f>
        <v>0</v>
      </c>
      <c r="M726" s="155">
        <f>IF(K726=1,SUM($K$6:K726),0)</f>
        <v>0</v>
      </c>
      <c r="N726" s="165">
        <f t="shared" si="59"/>
        <v>0</v>
      </c>
      <c r="O726" s="155">
        <f t="shared" si="60"/>
        <v>0</v>
      </c>
      <c r="P726" s="155">
        <f>IF(O726=1,SUM($O$6:O726),0)</f>
        <v>0</v>
      </c>
    </row>
    <row r="727" spans="1:16" ht="15" customHeight="1">
      <c r="A727" s="15"/>
      <c r="B727" s="174">
        <v>49</v>
      </c>
      <c r="C727" s="109" t="s">
        <v>1511</v>
      </c>
      <c r="D727" s="279" t="s">
        <v>47</v>
      </c>
      <c r="E727" s="280" t="s">
        <v>14</v>
      </c>
      <c r="F727" s="281">
        <v>89800</v>
      </c>
      <c r="G727" s="281">
        <v>106800</v>
      </c>
      <c r="H727" s="171"/>
      <c r="I727" s="88">
        <f t="shared" si="56"/>
        <v>106800</v>
      </c>
      <c r="J727" s="163">
        <f t="shared" si="57"/>
        <v>0</v>
      </c>
      <c r="K727" s="155">
        <f t="shared" si="58"/>
        <v>0</v>
      </c>
      <c r="L727" s="155">
        <f>IF(J727=1,SUM($J$6:J727),0)</f>
        <v>0</v>
      </c>
      <c r="M727" s="155">
        <f>IF(K727=1,SUM($K$6:K727),0)</f>
        <v>0</v>
      </c>
      <c r="N727" s="165">
        <f t="shared" si="59"/>
        <v>0</v>
      </c>
      <c r="O727" s="155">
        <f t="shared" si="60"/>
        <v>0</v>
      </c>
      <c r="P727" s="155">
        <f>IF(O727=1,SUM($O$6:O727),0)</f>
        <v>0</v>
      </c>
    </row>
    <row r="728" spans="1:16" ht="15" customHeight="1">
      <c r="A728" s="15"/>
      <c r="B728" s="174">
        <v>50</v>
      </c>
      <c r="C728" s="109" t="s">
        <v>1512</v>
      </c>
      <c r="D728" s="279" t="s">
        <v>47</v>
      </c>
      <c r="E728" s="280" t="s">
        <v>14</v>
      </c>
      <c r="F728" s="281">
        <v>102600</v>
      </c>
      <c r="G728" s="281">
        <v>122100</v>
      </c>
      <c r="H728" s="171"/>
      <c r="I728" s="88">
        <f t="shared" si="56"/>
        <v>122100</v>
      </c>
      <c r="J728" s="163">
        <f t="shared" si="57"/>
        <v>0</v>
      </c>
      <c r="K728" s="155">
        <f t="shared" si="58"/>
        <v>0</v>
      </c>
      <c r="L728" s="155">
        <f>IF(J728=1,SUM($J$6:J728),0)</f>
        <v>0</v>
      </c>
      <c r="M728" s="155">
        <f>IF(K728=1,SUM($K$6:K728),0)</f>
        <v>0</v>
      </c>
      <c r="N728" s="165">
        <f t="shared" si="59"/>
        <v>0</v>
      </c>
      <c r="O728" s="155">
        <f t="shared" si="60"/>
        <v>0</v>
      </c>
      <c r="P728" s="155">
        <f>IF(O728=1,SUM($O$6:O728),0)</f>
        <v>0</v>
      </c>
    </row>
    <row r="729" spans="1:16" ht="15" customHeight="1">
      <c r="A729" s="15"/>
      <c r="B729" s="174">
        <v>51</v>
      </c>
      <c r="C729" s="109" t="s">
        <v>1513</v>
      </c>
      <c r="D729" s="279" t="s">
        <v>47</v>
      </c>
      <c r="E729" s="280" t="s">
        <v>14</v>
      </c>
      <c r="F729" s="281">
        <v>109700</v>
      </c>
      <c r="G729" s="281">
        <v>130500</v>
      </c>
      <c r="H729" s="171"/>
      <c r="I729" s="88">
        <f t="shared" si="56"/>
        <v>130500</v>
      </c>
      <c r="J729" s="163">
        <f t="shared" si="57"/>
        <v>0</v>
      </c>
      <c r="K729" s="155">
        <f t="shared" si="58"/>
        <v>0</v>
      </c>
      <c r="L729" s="155">
        <f>IF(J729=1,SUM($J$6:J729),0)</f>
        <v>0</v>
      </c>
      <c r="M729" s="155">
        <f>IF(K729=1,SUM($K$6:K729),0)</f>
        <v>0</v>
      </c>
      <c r="N729" s="165">
        <f t="shared" si="59"/>
        <v>0</v>
      </c>
      <c r="O729" s="155">
        <f t="shared" si="60"/>
        <v>0</v>
      </c>
      <c r="P729" s="155">
        <f>IF(O729=1,SUM($O$6:O729),0)</f>
        <v>0</v>
      </c>
    </row>
    <row r="730" spans="1:16" ht="15" customHeight="1">
      <c r="A730" s="15"/>
      <c r="B730" s="194"/>
      <c r="C730" s="109" t="s">
        <v>48</v>
      </c>
      <c r="D730" s="279" t="s">
        <v>48</v>
      </c>
      <c r="E730" s="280"/>
      <c r="F730" s="281"/>
      <c r="G730" s="281"/>
      <c r="H730" s="171"/>
      <c r="I730" s="88">
        <f t="shared" si="56"/>
        <v>0</v>
      </c>
      <c r="J730" s="163">
        <f t="shared" si="57"/>
        <v>0</v>
      </c>
      <c r="K730" s="155">
        <f t="shared" si="58"/>
        <v>0</v>
      </c>
      <c r="L730" s="155">
        <f>IF(J730=1,SUM($J$6:J730),0)</f>
        <v>0</v>
      </c>
      <c r="M730" s="155">
        <f>IF(K730=1,SUM($K$6:K730),0)</f>
        <v>0</v>
      </c>
      <c r="N730" s="165">
        <f t="shared" si="59"/>
        <v>0</v>
      </c>
      <c r="O730" s="155">
        <f t="shared" si="60"/>
        <v>0</v>
      </c>
      <c r="P730" s="155">
        <f>IF(O730=1,SUM($O$6:O730),0)</f>
        <v>0</v>
      </c>
    </row>
    <row r="731" spans="1:16" ht="15" customHeight="1">
      <c r="A731" s="15"/>
      <c r="B731" s="194" t="s">
        <v>1031</v>
      </c>
      <c r="C731" s="109" t="s">
        <v>675</v>
      </c>
      <c r="D731" s="279" t="s">
        <v>48</v>
      </c>
      <c r="E731" s="280"/>
      <c r="F731" s="281"/>
      <c r="G731" s="281"/>
      <c r="H731" s="171"/>
      <c r="I731" s="88">
        <f t="shared" si="56"/>
        <v>0</v>
      </c>
      <c r="J731" s="163">
        <f t="shared" si="57"/>
        <v>0</v>
      </c>
      <c r="K731" s="155">
        <f t="shared" si="58"/>
        <v>0</v>
      </c>
      <c r="L731" s="155">
        <f>IF(J731=1,SUM($J$6:J731),0)</f>
        <v>0</v>
      </c>
      <c r="M731" s="155">
        <f>IF(K731=1,SUM($K$6:K731),0)</f>
        <v>0</v>
      </c>
      <c r="N731" s="165">
        <f t="shared" si="59"/>
        <v>0</v>
      </c>
      <c r="O731" s="155">
        <f t="shared" si="60"/>
        <v>0</v>
      </c>
      <c r="P731" s="155">
        <f>IF(O731=1,SUM($O$6:O731),0)</f>
        <v>0</v>
      </c>
    </row>
    <row r="732" spans="1:16" ht="15" customHeight="1">
      <c r="A732" s="15"/>
      <c r="B732" s="174">
        <v>1</v>
      </c>
      <c r="C732" s="109" t="s">
        <v>676</v>
      </c>
      <c r="D732" s="279" t="s">
        <v>47</v>
      </c>
      <c r="E732" s="280" t="s">
        <v>14</v>
      </c>
      <c r="F732" s="281">
        <v>71900</v>
      </c>
      <c r="G732" s="281">
        <v>85500</v>
      </c>
      <c r="H732" s="171"/>
      <c r="I732" s="88">
        <f t="shared" si="56"/>
        <v>85500</v>
      </c>
      <c r="J732" s="163">
        <f t="shared" si="57"/>
        <v>0</v>
      </c>
      <c r="K732" s="155">
        <f t="shared" si="58"/>
        <v>0</v>
      </c>
      <c r="L732" s="155">
        <f>IF(J732=1,SUM($J$6:J732),0)</f>
        <v>0</v>
      </c>
      <c r="M732" s="155">
        <f>IF(K732=1,SUM($K$6:K732),0)</f>
        <v>0</v>
      </c>
      <c r="N732" s="165">
        <f t="shared" si="59"/>
        <v>0</v>
      </c>
      <c r="O732" s="155">
        <f t="shared" si="60"/>
        <v>0</v>
      </c>
      <c r="P732" s="155">
        <f>IF(O732=1,SUM($O$6:O732),0)</f>
        <v>0</v>
      </c>
    </row>
    <row r="733" spans="1:16" ht="15" customHeight="1">
      <c r="A733" s="15"/>
      <c r="B733" s="174">
        <v>2</v>
      </c>
      <c r="C733" s="109" t="s">
        <v>677</v>
      </c>
      <c r="D733" s="279" t="s">
        <v>47</v>
      </c>
      <c r="E733" s="280" t="s">
        <v>14</v>
      </c>
      <c r="F733" s="281">
        <v>64700</v>
      </c>
      <c r="G733" s="281">
        <v>64700</v>
      </c>
      <c r="H733" s="171"/>
      <c r="I733" s="88">
        <f t="shared" si="56"/>
        <v>64700</v>
      </c>
      <c r="J733" s="163">
        <f t="shared" si="57"/>
        <v>0</v>
      </c>
      <c r="K733" s="155">
        <f t="shared" si="58"/>
        <v>0</v>
      </c>
      <c r="L733" s="155">
        <f>IF(J733=1,SUM($J$6:J733),0)</f>
        <v>0</v>
      </c>
      <c r="M733" s="155">
        <f>IF(K733=1,SUM($K$6:K733),0)</f>
        <v>0</v>
      </c>
      <c r="N733" s="165">
        <f t="shared" si="59"/>
        <v>0</v>
      </c>
      <c r="O733" s="155">
        <f t="shared" si="60"/>
        <v>0</v>
      </c>
      <c r="P733" s="155">
        <f>IF(O733=1,SUM($O$6:O733),0)</f>
        <v>0</v>
      </c>
    </row>
    <row r="734" spans="1:16" ht="15" customHeight="1">
      <c r="A734" s="15"/>
      <c r="B734" s="174">
        <v>3</v>
      </c>
      <c r="C734" s="109" t="s">
        <v>678</v>
      </c>
      <c r="D734" s="279" t="s">
        <v>47</v>
      </c>
      <c r="E734" s="280" t="s">
        <v>14</v>
      </c>
      <c r="F734" s="281">
        <v>88700</v>
      </c>
      <c r="G734" s="281">
        <v>105500</v>
      </c>
      <c r="H734" s="171"/>
      <c r="I734" s="88">
        <f t="shared" si="56"/>
        <v>105500</v>
      </c>
      <c r="J734" s="163">
        <f t="shared" si="57"/>
        <v>0</v>
      </c>
      <c r="K734" s="155">
        <f t="shared" si="58"/>
        <v>0</v>
      </c>
      <c r="L734" s="155">
        <f>IF(J734=1,SUM($J$6:J734),0)</f>
        <v>0</v>
      </c>
      <c r="M734" s="155">
        <f>IF(K734=1,SUM($K$6:K734),0)</f>
        <v>0</v>
      </c>
      <c r="N734" s="165">
        <f t="shared" si="59"/>
        <v>0</v>
      </c>
      <c r="O734" s="155">
        <f t="shared" si="60"/>
        <v>0</v>
      </c>
      <c r="P734" s="155">
        <f>IF(O734=1,SUM($O$6:O734),0)</f>
        <v>0</v>
      </c>
    </row>
    <row r="735" spans="1:16" ht="15" customHeight="1">
      <c r="A735" s="15"/>
      <c r="B735" s="174">
        <v>4</v>
      </c>
      <c r="C735" s="109" t="s">
        <v>679</v>
      </c>
      <c r="D735" s="279" t="s">
        <v>47</v>
      </c>
      <c r="E735" s="280" t="s">
        <v>14</v>
      </c>
      <c r="F735" s="281">
        <v>92500</v>
      </c>
      <c r="G735" s="281">
        <v>110000</v>
      </c>
      <c r="H735" s="171"/>
      <c r="I735" s="88">
        <f t="shared" si="56"/>
        <v>110000</v>
      </c>
      <c r="J735" s="163">
        <f t="shared" si="57"/>
        <v>0</v>
      </c>
      <c r="K735" s="155">
        <f t="shared" si="58"/>
        <v>0</v>
      </c>
      <c r="L735" s="155">
        <f>IF(J735=1,SUM($J$6:J735),0)</f>
        <v>0</v>
      </c>
      <c r="M735" s="155">
        <f>IF(K735=1,SUM($K$6:K735),0)</f>
        <v>0</v>
      </c>
      <c r="N735" s="165">
        <f t="shared" si="59"/>
        <v>0</v>
      </c>
      <c r="O735" s="155">
        <f t="shared" si="60"/>
        <v>0</v>
      </c>
      <c r="P735" s="155">
        <f>IF(O735=1,SUM($O$6:O735),0)</f>
        <v>0</v>
      </c>
    </row>
    <row r="736" spans="1:16" ht="15" customHeight="1">
      <c r="A736" s="15"/>
      <c r="B736" s="174">
        <v>5</v>
      </c>
      <c r="C736" s="109" t="s">
        <v>680</v>
      </c>
      <c r="D736" s="279" t="s">
        <v>47</v>
      </c>
      <c r="E736" s="280" t="s">
        <v>14</v>
      </c>
      <c r="F736" s="281">
        <v>119100</v>
      </c>
      <c r="G736" s="281">
        <v>141700</v>
      </c>
      <c r="H736" s="171"/>
      <c r="I736" s="88">
        <f t="shared" si="56"/>
        <v>141700</v>
      </c>
      <c r="J736" s="163">
        <f t="shared" si="57"/>
        <v>0</v>
      </c>
      <c r="K736" s="155">
        <f t="shared" si="58"/>
        <v>0</v>
      </c>
      <c r="L736" s="155">
        <f>IF(J736=1,SUM($J$6:J736),0)</f>
        <v>0</v>
      </c>
      <c r="M736" s="155">
        <f>IF(K736=1,SUM($K$6:K736),0)</f>
        <v>0</v>
      </c>
      <c r="N736" s="165">
        <f t="shared" si="59"/>
        <v>0</v>
      </c>
      <c r="O736" s="155">
        <f t="shared" si="60"/>
        <v>0</v>
      </c>
      <c r="P736" s="155">
        <f>IF(O736=1,SUM($O$6:O736),0)</f>
        <v>0</v>
      </c>
    </row>
    <row r="737" spans="1:16" ht="15" customHeight="1">
      <c r="A737" s="15"/>
      <c r="B737" s="174">
        <v>6</v>
      </c>
      <c r="C737" s="109" t="s">
        <v>681</v>
      </c>
      <c r="D737" s="279" t="s">
        <v>47</v>
      </c>
      <c r="E737" s="280" t="s">
        <v>14</v>
      </c>
      <c r="F737" s="281">
        <v>202200</v>
      </c>
      <c r="G737" s="281">
        <v>214400</v>
      </c>
      <c r="H737" s="171"/>
      <c r="I737" s="88">
        <f t="shared" si="56"/>
        <v>214400</v>
      </c>
      <c r="J737" s="163">
        <f t="shared" si="57"/>
        <v>0</v>
      </c>
      <c r="K737" s="155">
        <f t="shared" si="58"/>
        <v>0</v>
      </c>
      <c r="L737" s="155">
        <f>IF(J737=1,SUM($J$6:J737),0)</f>
        <v>0</v>
      </c>
      <c r="M737" s="155">
        <f>IF(K737=1,SUM($K$6:K737),0)</f>
        <v>0</v>
      </c>
      <c r="N737" s="165">
        <f t="shared" si="59"/>
        <v>0</v>
      </c>
      <c r="O737" s="155">
        <f t="shared" si="60"/>
        <v>0</v>
      </c>
      <c r="P737" s="155">
        <f>IF(O737=1,SUM($O$6:O737),0)</f>
        <v>0</v>
      </c>
    </row>
    <row r="738" spans="1:16" ht="15" customHeight="1">
      <c r="A738" s="15"/>
      <c r="B738" s="194"/>
      <c r="C738" s="109" t="s">
        <v>48</v>
      </c>
      <c r="D738" s="279" t="s">
        <v>48</v>
      </c>
      <c r="E738" s="280"/>
      <c r="F738" s="281"/>
      <c r="G738" s="281"/>
      <c r="H738" s="171"/>
      <c r="I738" s="88">
        <f t="shared" si="56"/>
        <v>0</v>
      </c>
      <c r="J738" s="163">
        <f t="shared" si="57"/>
        <v>0</v>
      </c>
      <c r="K738" s="155">
        <f t="shared" si="58"/>
        <v>0</v>
      </c>
      <c r="L738" s="155">
        <f>IF(J738=1,SUM($J$6:J738),0)</f>
        <v>0</v>
      </c>
      <c r="M738" s="155">
        <f>IF(K738=1,SUM($K$6:K738),0)</f>
        <v>0</v>
      </c>
      <c r="N738" s="165">
        <f t="shared" si="59"/>
        <v>0</v>
      </c>
      <c r="O738" s="155">
        <f t="shared" si="60"/>
        <v>0</v>
      </c>
      <c r="P738" s="155">
        <f>IF(O738=1,SUM($O$6:O738),0)</f>
        <v>0</v>
      </c>
    </row>
    <row r="739" spans="1:16" ht="15" customHeight="1">
      <c r="A739" s="15"/>
      <c r="B739" s="194" t="s">
        <v>1031</v>
      </c>
      <c r="C739" s="109" t="s">
        <v>682</v>
      </c>
      <c r="D739" s="279" t="s">
        <v>48</v>
      </c>
      <c r="E739" s="280"/>
      <c r="F739" s="281"/>
      <c r="G739" s="281"/>
      <c r="H739" s="171"/>
      <c r="I739" s="88">
        <f t="shared" si="56"/>
        <v>0</v>
      </c>
      <c r="J739" s="163">
        <f t="shared" si="57"/>
        <v>0</v>
      </c>
      <c r="K739" s="155">
        <f t="shared" si="58"/>
        <v>0</v>
      </c>
      <c r="L739" s="155">
        <f>IF(J739=1,SUM($J$6:J739),0)</f>
        <v>0</v>
      </c>
      <c r="M739" s="155">
        <f>IF(K739=1,SUM($K$6:K739),0)</f>
        <v>0</v>
      </c>
      <c r="N739" s="165">
        <f t="shared" si="59"/>
        <v>0</v>
      </c>
      <c r="O739" s="155">
        <f t="shared" si="60"/>
        <v>0</v>
      </c>
      <c r="P739" s="155">
        <f>IF(O739=1,SUM($O$6:O739),0)</f>
        <v>0</v>
      </c>
    </row>
    <row r="740" spans="1:16" ht="15" customHeight="1">
      <c r="A740" s="15"/>
      <c r="B740" s="174">
        <v>1</v>
      </c>
      <c r="C740" s="109" t="s">
        <v>683</v>
      </c>
      <c r="D740" s="279" t="s">
        <v>47</v>
      </c>
      <c r="E740" s="280" t="s">
        <v>14</v>
      </c>
      <c r="F740" s="281">
        <v>83600</v>
      </c>
      <c r="G740" s="281">
        <v>99400</v>
      </c>
      <c r="H740" s="171"/>
      <c r="I740" s="88">
        <f t="shared" si="56"/>
        <v>99400</v>
      </c>
      <c r="J740" s="163">
        <f t="shared" si="57"/>
        <v>0</v>
      </c>
      <c r="K740" s="155">
        <f t="shared" si="58"/>
        <v>0</v>
      </c>
      <c r="L740" s="155">
        <f>IF(J740=1,SUM($J$6:J740),0)</f>
        <v>0</v>
      </c>
      <c r="M740" s="155">
        <f>IF(K740=1,SUM($K$6:K740),0)</f>
        <v>0</v>
      </c>
      <c r="N740" s="165">
        <f t="shared" si="59"/>
        <v>0</v>
      </c>
      <c r="O740" s="155">
        <f t="shared" si="60"/>
        <v>0</v>
      </c>
      <c r="P740" s="155">
        <f>IF(O740=1,SUM($O$6:O740),0)</f>
        <v>0</v>
      </c>
    </row>
    <row r="741" spans="1:16" ht="15" customHeight="1">
      <c r="A741" s="15"/>
      <c r="B741" s="174">
        <v>2</v>
      </c>
      <c r="C741" s="109" t="s">
        <v>684</v>
      </c>
      <c r="D741" s="279" t="s">
        <v>47</v>
      </c>
      <c r="E741" s="280" t="s">
        <v>14</v>
      </c>
      <c r="F741" s="281">
        <v>83300</v>
      </c>
      <c r="G741" s="281">
        <v>99400</v>
      </c>
      <c r="H741" s="171"/>
      <c r="I741" s="88">
        <f t="shared" si="56"/>
        <v>99400</v>
      </c>
      <c r="J741" s="163">
        <f t="shared" si="57"/>
        <v>0</v>
      </c>
      <c r="K741" s="155">
        <f t="shared" si="58"/>
        <v>0</v>
      </c>
      <c r="L741" s="155">
        <f>IF(J741=1,SUM($J$6:J741),0)</f>
        <v>0</v>
      </c>
      <c r="M741" s="155">
        <f>IF(K741=1,SUM($K$6:K741),0)</f>
        <v>0</v>
      </c>
      <c r="N741" s="165">
        <f t="shared" si="59"/>
        <v>0</v>
      </c>
      <c r="O741" s="155">
        <f t="shared" si="60"/>
        <v>0</v>
      </c>
      <c r="P741" s="155">
        <f>IF(O741=1,SUM($O$6:O741),0)</f>
        <v>0</v>
      </c>
    </row>
    <row r="742" spans="1:16" ht="15" customHeight="1">
      <c r="A742" s="15"/>
      <c r="B742" s="174">
        <v>3</v>
      </c>
      <c r="C742" s="109" t="s">
        <v>685</v>
      </c>
      <c r="D742" s="279" t="s">
        <v>47</v>
      </c>
      <c r="E742" s="280" t="s">
        <v>14</v>
      </c>
      <c r="F742" s="281">
        <v>83300</v>
      </c>
      <c r="G742" s="281">
        <v>99100</v>
      </c>
      <c r="H742" s="171"/>
      <c r="I742" s="88">
        <f t="shared" si="56"/>
        <v>99100</v>
      </c>
      <c r="J742" s="163">
        <f t="shared" si="57"/>
        <v>0</v>
      </c>
      <c r="K742" s="155">
        <f t="shared" si="58"/>
        <v>0</v>
      </c>
      <c r="L742" s="155">
        <f>IF(J742=1,SUM($J$6:J742),0)</f>
        <v>0</v>
      </c>
      <c r="M742" s="155">
        <f>IF(K742=1,SUM($K$6:K742),0)</f>
        <v>0</v>
      </c>
      <c r="N742" s="165">
        <f t="shared" si="59"/>
        <v>0</v>
      </c>
      <c r="O742" s="155">
        <f t="shared" si="60"/>
        <v>0</v>
      </c>
      <c r="P742" s="155">
        <f>IF(O742=1,SUM($O$6:O742),0)</f>
        <v>0</v>
      </c>
    </row>
    <row r="743" spans="1:16" ht="15" customHeight="1">
      <c r="A743" s="15"/>
      <c r="B743" s="174">
        <v>4</v>
      </c>
      <c r="C743" s="109" t="s">
        <v>686</v>
      </c>
      <c r="D743" s="279" t="s">
        <v>47</v>
      </c>
      <c r="E743" s="280" t="s">
        <v>14</v>
      </c>
      <c r="F743" s="281">
        <v>88300</v>
      </c>
      <c r="G743" s="281">
        <v>105000</v>
      </c>
      <c r="H743" s="171"/>
      <c r="I743" s="88">
        <f t="shared" si="56"/>
        <v>105000</v>
      </c>
      <c r="J743" s="163">
        <f t="shared" si="57"/>
        <v>0</v>
      </c>
      <c r="K743" s="155">
        <f t="shared" si="58"/>
        <v>0</v>
      </c>
      <c r="L743" s="155">
        <f>IF(J743=1,SUM($J$6:J743),0)</f>
        <v>0</v>
      </c>
      <c r="M743" s="155">
        <f>IF(K743=1,SUM($K$6:K743),0)</f>
        <v>0</v>
      </c>
      <c r="N743" s="165">
        <f t="shared" si="59"/>
        <v>0</v>
      </c>
      <c r="O743" s="155">
        <f t="shared" si="60"/>
        <v>0</v>
      </c>
      <c r="P743" s="155">
        <f>IF(O743=1,SUM($O$6:O743),0)</f>
        <v>0</v>
      </c>
    </row>
    <row r="744" spans="1:16" ht="15" customHeight="1">
      <c r="A744" s="15"/>
      <c r="B744" s="174">
        <v>5</v>
      </c>
      <c r="C744" s="109" t="s">
        <v>687</v>
      </c>
      <c r="D744" s="279" t="s">
        <v>47</v>
      </c>
      <c r="E744" s="280" t="s">
        <v>14</v>
      </c>
      <c r="F744" s="281">
        <v>93300</v>
      </c>
      <c r="G744" s="281">
        <v>111000</v>
      </c>
      <c r="H744" s="171"/>
      <c r="I744" s="88">
        <f t="shared" si="56"/>
        <v>111000</v>
      </c>
      <c r="J744" s="163">
        <f t="shared" si="57"/>
        <v>0</v>
      </c>
      <c r="K744" s="155">
        <f t="shared" si="58"/>
        <v>0</v>
      </c>
      <c r="L744" s="155">
        <f>IF(J744=1,SUM($J$6:J744),0)</f>
        <v>0</v>
      </c>
      <c r="M744" s="155">
        <f>IF(K744=1,SUM($K$6:K744),0)</f>
        <v>0</v>
      </c>
      <c r="N744" s="165">
        <f t="shared" si="59"/>
        <v>0</v>
      </c>
      <c r="O744" s="155">
        <f t="shared" si="60"/>
        <v>0</v>
      </c>
      <c r="P744" s="155">
        <f>IF(O744=1,SUM($O$6:O744),0)</f>
        <v>0</v>
      </c>
    </row>
    <row r="745" spans="1:16" ht="15" customHeight="1">
      <c r="A745" s="15"/>
      <c r="B745" s="174">
        <v>6</v>
      </c>
      <c r="C745" s="109" t="s">
        <v>688</v>
      </c>
      <c r="D745" s="279" t="s">
        <v>47</v>
      </c>
      <c r="E745" s="280" t="s">
        <v>14</v>
      </c>
      <c r="F745" s="281">
        <v>81300</v>
      </c>
      <c r="G745" s="281">
        <v>81300</v>
      </c>
      <c r="H745" s="171"/>
      <c r="I745" s="88">
        <f t="shared" si="56"/>
        <v>81300</v>
      </c>
      <c r="J745" s="163">
        <f t="shared" si="57"/>
        <v>0</v>
      </c>
      <c r="K745" s="155">
        <f t="shared" si="58"/>
        <v>0</v>
      </c>
      <c r="L745" s="155">
        <f>IF(J745=1,SUM($J$6:J745),0)</f>
        <v>0</v>
      </c>
      <c r="M745" s="155">
        <f>IF(K745=1,SUM($K$6:K745),0)</f>
        <v>0</v>
      </c>
      <c r="N745" s="165">
        <f t="shared" si="59"/>
        <v>0</v>
      </c>
      <c r="O745" s="155">
        <f t="shared" si="60"/>
        <v>0</v>
      </c>
      <c r="P745" s="155">
        <f>IF(O745=1,SUM($O$6:O745),0)</f>
        <v>0</v>
      </c>
    </row>
    <row r="746" spans="1:16" ht="15" customHeight="1">
      <c r="A746" s="15"/>
      <c r="B746" s="174">
        <v>7</v>
      </c>
      <c r="C746" s="109" t="s">
        <v>689</v>
      </c>
      <c r="D746" s="279" t="s">
        <v>47</v>
      </c>
      <c r="E746" s="280" t="s">
        <v>14</v>
      </c>
      <c r="F746" s="281">
        <v>84900</v>
      </c>
      <c r="G746" s="281">
        <v>84900</v>
      </c>
      <c r="H746" s="171"/>
      <c r="I746" s="88">
        <f t="shared" ref="I746:I823" si="61">IF($I$5=$G$4,G746,(IF($I$5=$F$4,F746,0)))</f>
        <v>84900</v>
      </c>
      <c r="J746" s="163">
        <f t="shared" si="57"/>
        <v>0</v>
      </c>
      <c r="K746" s="155">
        <f t="shared" si="58"/>
        <v>0</v>
      </c>
      <c r="L746" s="155">
        <f>IF(J746=1,SUM($J$6:J746),0)</f>
        <v>0</v>
      </c>
      <c r="M746" s="155">
        <f>IF(K746=1,SUM($K$6:K746),0)</f>
        <v>0</v>
      </c>
      <c r="N746" s="165">
        <f t="shared" si="59"/>
        <v>0</v>
      </c>
      <c r="O746" s="155">
        <f t="shared" si="60"/>
        <v>0</v>
      </c>
      <c r="P746" s="155">
        <f>IF(O746=1,SUM($O$6:O746),0)</f>
        <v>0</v>
      </c>
    </row>
    <row r="747" spans="1:16" ht="15" customHeight="1">
      <c r="A747" s="15"/>
      <c r="B747" s="174">
        <v>8</v>
      </c>
      <c r="C747" s="109" t="s">
        <v>690</v>
      </c>
      <c r="D747" s="279" t="s">
        <v>47</v>
      </c>
      <c r="E747" s="280" t="s">
        <v>14</v>
      </c>
      <c r="F747" s="281">
        <v>94400</v>
      </c>
      <c r="G747" s="281">
        <v>94400</v>
      </c>
      <c r="H747" s="171"/>
      <c r="I747" s="88">
        <f t="shared" si="61"/>
        <v>94400</v>
      </c>
      <c r="J747" s="163">
        <f t="shared" si="57"/>
        <v>0</v>
      </c>
      <c r="K747" s="155">
        <f t="shared" si="58"/>
        <v>0</v>
      </c>
      <c r="L747" s="155">
        <f>IF(J747=1,SUM($J$6:J747),0)</f>
        <v>0</v>
      </c>
      <c r="M747" s="155">
        <f>IF(K747=1,SUM($K$6:K747),0)</f>
        <v>0</v>
      </c>
      <c r="N747" s="165">
        <f t="shared" si="59"/>
        <v>0</v>
      </c>
      <c r="O747" s="155">
        <f t="shared" si="60"/>
        <v>0</v>
      </c>
      <c r="P747" s="155">
        <f>IF(O747=1,SUM($O$6:O747),0)</f>
        <v>0</v>
      </c>
    </row>
    <row r="748" spans="1:16" ht="15" customHeight="1">
      <c r="A748" s="15"/>
      <c r="B748" s="174">
        <v>9</v>
      </c>
      <c r="C748" s="109" t="s">
        <v>691</v>
      </c>
      <c r="D748" s="279" t="s">
        <v>47</v>
      </c>
      <c r="E748" s="280" t="s">
        <v>14</v>
      </c>
      <c r="F748" s="281">
        <v>89400</v>
      </c>
      <c r="G748" s="281">
        <v>106300</v>
      </c>
      <c r="H748" s="171"/>
      <c r="I748" s="88">
        <f t="shared" si="61"/>
        <v>106300</v>
      </c>
      <c r="J748" s="163">
        <f t="shared" si="57"/>
        <v>0</v>
      </c>
      <c r="K748" s="155">
        <f t="shared" si="58"/>
        <v>0</v>
      </c>
      <c r="L748" s="155">
        <f>IF(J748=1,SUM($J$6:J748),0)</f>
        <v>0</v>
      </c>
      <c r="M748" s="155">
        <f>IF(K748=1,SUM($K$6:K748),0)</f>
        <v>0</v>
      </c>
      <c r="N748" s="165">
        <f t="shared" si="59"/>
        <v>0</v>
      </c>
      <c r="O748" s="155">
        <f t="shared" si="60"/>
        <v>0</v>
      </c>
      <c r="P748" s="155">
        <f>IF(O748=1,SUM($O$6:O748),0)</f>
        <v>0</v>
      </c>
    </row>
    <row r="749" spans="1:16" ht="15" customHeight="1">
      <c r="A749" s="15"/>
      <c r="B749" s="174">
        <v>10</v>
      </c>
      <c r="C749" s="109" t="s">
        <v>692</v>
      </c>
      <c r="D749" s="279" t="s">
        <v>47</v>
      </c>
      <c r="E749" s="280" t="s">
        <v>14</v>
      </c>
      <c r="F749" s="281">
        <v>87600</v>
      </c>
      <c r="G749" s="281">
        <v>104200</v>
      </c>
      <c r="H749" s="171"/>
      <c r="I749" s="88">
        <f t="shared" si="61"/>
        <v>104200</v>
      </c>
      <c r="J749" s="163">
        <f t="shared" si="57"/>
        <v>0</v>
      </c>
      <c r="K749" s="155">
        <f t="shared" si="58"/>
        <v>0</v>
      </c>
      <c r="L749" s="155">
        <f>IF(J749=1,SUM($J$6:J749),0)</f>
        <v>0</v>
      </c>
      <c r="M749" s="155">
        <f>IF(K749=1,SUM($K$6:K749),0)</f>
        <v>0</v>
      </c>
      <c r="N749" s="165">
        <f t="shared" si="59"/>
        <v>0</v>
      </c>
      <c r="O749" s="155">
        <f t="shared" si="60"/>
        <v>0</v>
      </c>
      <c r="P749" s="155">
        <f>IF(O749=1,SUM($O$6:O749),0)</f>
        <v>0</v>
      </c>
    </row>
    <row r="750" spans="1:16" ht="15" customHeight="1">
      <c r="A750" s="15"/>
      <c r="B750" s="174">
        <v>11</v>
      </c>
      <c r="C750" s="284" t="s">
        <v>1514</v>
      </c>
      <c r="D750" s="279" t="s">
        <v>47</v>
      </c>
      <c r="E750" s="280" t="s">
        <v>14</v>
      </c>
      <c r="F750" s="281">
        <v>87600</v>
      </c>
      <c r="G750" s="281">
        <v>104200</v>
      </c>
      <c r="H750" s="171"/>
      <c r="I750" s="88">
        <f t="shared" si="61"/>
        <v>104200</v>
      </c>
      <c r="J750" s="163">
        <f t="shared" si="57"/>
        <v>0</v>
      </c>
      <c r="K750" s="155">
        <f t="shared" si="58"/>
        <v>0</v>
      </c>
      <c r="L750" s="155">
        <f>IF(J750=1,SUM($J$6:J750),0)</f>
        <v>0</v>
      </c>
      <c r="M750" s="155">
        <f>IF(K750=1,SUM($K$6:K750),0)</f>
        <v>0</v>
      </c>
      <c r="N750" s="165">
        <f t="shared" si="59"/>
        <v>0</v>
      </c>
      <c r="O750" s="155">
        <f t="shared" si="60"/>
        <v>0</v>
      </c>
      <c r="P750" s="155">
        <f>IF(O750=1,SUM($O$6:O750),0)</f>
        <v>0</v>
      </c>
    </row>
    <row r="751" spans="1:16" ht="15" customHeight="1">
      <c r="A751" s="15"/>
      <c r="B751" s="174">
        <v>12</v>
      </c>
      <c r="C751" s="109" t="s">
        <v>693</v>
      </c>
      <c r="D751" s="279" t="s">
        <v>47</v>
      </c>
      <c r="E751" s="280" t="s">
        <v>14</v>
      </c>
      <c r="F751" s="281">
        <v>111100</v>
      </c>
      <c r="G751" s="281">
        <v>132200</v>
      </c>
      <c r="H751" s="171"/>
      <c r="I751" s="88">
        <f t="shared" si="61"/>
        <v>132200</v>
      </c>
      <c r="J751" s="163">
        <f t="shared" si="57"/>
        <v>0</v>
      </c>
      <c r="K751" s="155">
        <f t="shared" si="58"/>
        <v>0</v>
      </c>
      <c r="L751" s="155">
        <f>IF(J751=1,SUM($J$6:J751),0)</f>
        <v>0</v>
      </c>
      <c r="M751" s="155">
        <f>IF(K751=1,SUM($K$6:K751),0)</f>
        <v>0</v>
      </c>
      <c r="N751" s="165">
        <f t="shared" si="59"/>
        <v>0</v>
      </c>
      <c r="O751" s="155">
        <f t="shared" si="60"/>
        <v>0</v>
      </c>
      <c r="P751" s="155">
        <f>IF(O751=1,SUM($O$6:O751),0)</f>
        <v>0</v>
      </c>
    </row>
    <row r="752" spans="1:16" ht="15" customHeight="1">
      <c r="A752" s="15"/>
      <c r="B752" s="174">
        <v>13</v>
      </c>
      <c r="C752" s="109" t="s">
        <v>694</v>
      </c>
      <c r="D752" s="279" t="s">
        <v>47</v>
      </c>
      <c r="E752" s="280" t="s">
        <v>14</v>
      </c>
      <c r="F752" s="281">
        <v>102000</v>
      </c>
      <c r="G752" s="281">
        <v>121300</v>
      </c>
      <c r="H752" s="171"/>
      <c r="I752" s="88">
        <f t="shared" si="61"/>
        <v>121300</v>
      </c>
      <c r="J752" s="163">
        <f t="shared" si="57"/>
        <v>0</v>
      </c>
      <c r="K752" s="155">
        <f t="shared" si="58"/>
        <v>0</v>
      </c>
      <c r="L752" s="155">
        <f>IF(J752=1,SUM($J$6:J752),0)</f>
        <v>0</v>
      </c>
      <c r="M752" s="155">
        <f>IF(K752=1,SUM($K$6:K752),0)</f>
        <v>0</v>
      </c>
      <c r="N752" s="165">
        <f t="shared" si="59"/>
        <v>0</v>
      </c>
      <c r="O752" s="155">
        <f t="shared" si="60"/>
        <v>0</v>
      </c>
      <c r="P752" s="155">
        <f>IF(O752=1,SUM($O$6:O752),0)</f>
        <v>0</v>
      </c>
    </row>
    <row r="753" spans="1:16" ht="15" customHeight="1">
      <c r="A753" s="15"/>
      <c r="B753" s="174">
        <v>14</v>
      </c>
      <c r="C753" s="109" t="s">
        <v>695</v>
      </c>
      <c r="D753" s="279" t="s">
        <v>47</v>
      </c>
      <c r="E753" s="280" t="s">
        <v>14</v>
      </c>
      <c r="F753" s="281">
        <v>82500</v>
      </c>
      <c r="G753" s="281">
        <v>82500</v>
      </c>
      <c r="H753" s="171"/>
      <c r="I753" s="88">
        <f t="shared" si="61"/>
        <v>82500</v>
      </c>
      <c r="J753" s="163">
        <f t="shared" si="57"/>
        <v>0</v>
      </c>
      <c r="K753" s="155">
        <f t="shared" si="58"/>
        <v>0</v>
      </c>
      <c r="L753" s="155">
        <f>IF(J753=1,SUM($J$6:J753),0)</f>
        <v>0</v>
      </c>
      <c r="M753" s="155">
        <f>IF(K753=1,SUM($K$6:K753),0)</f>
        <v>0</v>
      </c>
      <c r="N753" s="165">
        <f t="shared" si="59"/>
        <v>0</v>
      </c>
      <c r="O753" s="155">
        <f t="shared" si="60"/>
        <v>0</v>
      </c>
      <c r="P753" s="155">
        <f>IF(O753=1,SUM($O$6:O753),0)</f>
        <v>0</v>
      </c>
    </row>
    <row r="754" spans="1:16" ht="15" customHeight="1">
      <c r="A754" s="15"/>
      <c r="B754" s="174">
        <v>15</v>
      </c>
      <c r="C754" s="109" t="s">
        <v>696</v>
      </c>
      <c r="D754" s="279" t="s">
        <v>47</v>
      </c>
      <c r="E754" s="280" t="s">
        <v>14</v>
      </c>
      <c r="F754" s="281">
        <v>106900</v>
      </c>
      <c r="G754" s="281">
        <v>106900</v>
      </c>
      <c r="H754" s="175"/>
      <c r="I754" s="88">
        <f t="shared" si="61"/>
        <v>106900</v>
      </c>
      <c r="J754" s="163">
        <f t="shared" si="57"/>
        <v>0</v>
      </c>
      <c r="K754" s="155">
        <f t="shared" si="58"/>
        <v>0</v>
      </c>
      <c r="L754" s="155">
        <f>IF(J754=1,SUM($J$6:J754),0)</f>
        <v>0</v>
      </c>
      <c r="M754" s="155">
        <f>IF(K754=1,SUM($K$6:K754),0)</f>
        <v>0</v>
      </c>
      <c r="N754" s="165">
        <f t="shared" si="59"/>
        <v>0</v>
      </c>
      <c r="O754" s="155">
        <f t="shared" si="60"/>
        <v>0</v>
      </c>
      <c r="P754" s="155">
        <f>IF(O754=1,SUM($O$6:O754),0)</f>
        <v>0</v>
      </c>
    </row>
    <row r="755" spans="1:16" ht="15" customHeight="1">
      <c r="A755" s="15"/>
      <c r="B755" s="174">
        <v>16</v>
      </c>
      <c r="C755" s="109" t="s">
        <v>697</v>
      </c>
      <c r="D755" s="279" t="s">
        <v>47</v>
      </c>
      <c r="E755" s="280" t="s">
        <v>14</v>
      </c>
      <c r="F755" s="281">
        <v>109200</v>
      </c>
      <c r="G755" s="281">
        <v>109200</v>
      </c>
      <c r="H755" s="175"/>
      <c r="I755" s="88">
        <f t="shared" si="61"/>
        <v>109200</v>
      </c>
      <c r="J755" s="163">
        <f t="shared" si="57"/>
        <v>0</v>
      </c>
      <c r="K755" s="155">
        <f t="shared" si="58"/>
        <v>0</v>
      </c>
      <c r="L755" s="155">
        <f>IF(J755=1,SUM($J$6:J755),0)</f>
        <v>0</v>
      </c>
      <c r="M755" s="155">
        <f>IF(K755=1,SUM($K$6:K755),0)</f>
        <v>0</v>
      </c>
      <c r="N755" s="165">
        <f t="shared" si="59"/>
        <v>0</v>
      </c>
      <c r="O755" s="155">
        <f t="shared" si="60"/>
        <v>0</v>
      </c>
      <c r="P755" s="155">
        <f>IF(O755=1,SUM($O$6:O755),0)</f>
        <v>0</v>
      </c>
    </row>
    <row r="756" spans="1:16" ht="15" customHeight="1">
      <c r="A756" s="15"/>
      <c r="B756" s="174">
        <v>17</v>
      </c>
      <c r="C756" s="109" t="s">
        <v>698</v>
      </c>
      <c r="D756" s="279" t="s">
        <v>47</v>
      </c>
      <c r="E756" s="280" t="s">
        <v>14</v>
      </c>
      <c r="F756" s="281">
        <v>96900</v>
      </c>
      <c r="G756" s="281">
        <v>96900</v>
      </c>
      <c r="H756" s="175"/>
      <c r="I756" s="88">
        <f t="shared" si="61"/>
        <v>96900</v>
      </c>
      <c r="J756" s="163">
        <f t="shared" si="57"/>
        <v>0</v>
      </c>
      <c r="K756" s="155">
        <f t="shared" si="58"/>
        <v>0</v>
      </c>
      <c r="L756" s="155">
        <f>IF(J756=1,SUM($J$6:J756),0)</f>
        <v>0</v>
      </c>
      <c r="M756" s="155">
        <f>IF(K756=1,SUM($K$6:K756),0)</f>
        <v>0</v>
      </c>
      <c r="N756" s="165">
        <f t="shared" si="59"/>
        <v>0</v>
      </c>
      <c r="O756" s="155">
        <f t="shared" si="60"/>
        <v>0</v>
      </c>
      <c r="P756" s="155">
        <f>IF(O756=1,SUM($O$6:O756),0)</f>
        <v>0</v>
      </c>
    </row>
    <row r="757" spans="1:16" ht="15" customHeight="1">
      <c r="A757" s="15"/>
      <c r="B757" s="174">
        <v>18</v>
      </c>
      <c r="C757" s="109" t="s">
        <v>699</v>
      </c>
      <c r="D757" s="279" t="s">
        <v>47</v>
      </c>
      <c r="E757" s="280" t="s">
        <v>14</v>
      </c>
      <c r="F757" s="281">
        <v>107700</v>
      </c>
      <c r="G757" s="281">
        <v>128100</v>
      </c>
      <c r="H757" s="175"/>
      <c r="I757" s="88">
        <f t="shared" si="61"/>
        <v>128100</v>
      </c>
      <c r="J757" s="163">
        <f t="shared" si="57"/>
        <v>0</v>
      </c>
      <c r="K757" s="155">
        <f t="shared" si="58"/>
        <v>0</v>
      </c>
      <c r="L757" s="155">
        <f>IF(J757=1,SUM($J$6:J757),0)</f>
        <v>0</v>
      </c>
      <c r="M757" s="155">
        <f>IF(K757=1,SUM($K$6:K757),0)</f>
        <v>0</v>
      </c>
      <c r="N757" s="165">
        <f t="shared" si="59"/>
        <v>0</v>
      </c>
      <c r="O757" s="155">
        <f t="shared" si="60"/>
        <v>0</v>
      </c>
      <c r="P757" s="155">
        <f>IF(O757=1,SUM($O$6:O757),0)</f>
        <v>0</v>
      </c>
    </row>
    <row r="758" spans="1:16" ht="15" customHeight="1">
      <c r="A758" s="15"/>
      <c r="B758" s="174">
        <v>19</v>
      </c>
      <c r="C758" s="109" t="s">
        <v>700</v>
      </c>
      <c r="D758" s="279" t="s">
        <v>47</v>
      </c>
      <c r="E758" s="280" t="s">
        <v>14</v>
      </c>
      <c r="F758" s="281">
        <v>104400</v>
      </c>
      <c r="G758" s="281">
        <v>104400</v>
      </c>
      <c r="H758" s="175"/>
      <c r="I758" s="88">
        <f t="shared" si="61"/>
        <v>104400</v>
      </c>
      <c r="J758" s="163">
        <f t="shared" si="57"/>
        <v>0</v>
      </c>
      <c r="K758" s="155">
        <f t="shared" si="58"/>
        <v>0</v>
      </c>
      <c r="L758" s="155">
        <f>IF(J758=1,SUM($J$6:J758),0)</f>
        <v>0</v>
      </c>
      <c r="M758" s="155">
        <f>IF(K758=1,SUM($K$6:K758),0)</f>
        <v>0</v>
      </c>
      <c r="N758" s="165">
        <f t="shared" si="59"/>
        <v>0</v>
      </c>
      <c r="O758" s="155">
        <f t="shared" si="60"/>
        <v>0</v>
      </c>
      <c r="P758" s="155">
        <f>IF(O758=1,SUM($O$6:O758),0)</f>
        <v>0</v>
      </c>
    </row>
    <row r="759" spans="1:16" ht="15" customHeight="1">
      <c r="A759" s="15"/>
      <c r="B759" s="174">
        <v>20</v>
      </c>
      <c r="C759" s="109" t="s">
        <v>701</v>
      </c>
      <c r="D759" s="279" t="s">
        <v>47</v>
      </c>
      <c r="E759" s="280" t="s">
        <v>14</v>
      </c>
      <c r="F759" s="281">
        <v>194600</v>
      </c>
      <c r="G759" s="281">
        <v>214400</v>
      </c>
      <c r="H759" s="175"/>
      <c r="I759" s="88">
        <f t="shared" si="61"/>
        <v>214400</v>
      </c>
      <c r="J759" s="163">
        <f t="shared" si="57"/>
        <v>0</v>
      </c>
      <c r="K759" s="155">
        <f t="shared" si="58"/>
        <v>0</v>
      </c>
      <c r="L759" s="155">
        <f>IF(J759=1,SUM($J$6:J759),0)</f>
        <v>0</v>
      </c>
      <c r="M759" s="155">
        <f>IF(K759=1,SUM($K$6:K759),0)</f>
        <v>0</v>
      </c>
      <c r="N759" s="165">
        <f t="shared" si="59"/>
        <v>0</v>
      </c>
      <c r="O759" s="155">
        <f t="shared" si="60"/>
        <v>0</v>
      </c>
      <c r="P759" s="155">
        <f>IF(O759=1,SUM($O$6:O759),0)</f>
        <v>0</v>
      </c>
    </row>
    <row r="760" spans="1:16" ht="15" customHeight="1">
      <c r="A760" s="15"/>
      <c r="B760" s="174">
        <v>21</v>
      </c>
      <c r="C760" s="109" t="s">
        <v>702</v>
      </c>
      <c r="D760" s="279" t="s">
        <v>47</v>
      </c>
      <c r="E760" s="280" t="s">
        <v>14</v>
      </c>
      <c r="F760" s="281">
        <v>106600</v>
      </c>
      <c r="G760" s="281">
        <v>122500</v>
      </c>
      <c r="H760" s="175"/>
      <c r="I760" s="88">
        <f t="shared" si="61"/>
        <v>122500</v>
      </c>
      <c r="J760" s="163">
        <f t="shared" si="57"/>
        <v>0</v>
      </c>
      <c r="K760" s="155">
        <f t="shared" si="58"/>
        <v>0</v>
      </c>
      <c r="L760" s="155">
        <f>IF(J760=1,SUM($J$6:J760),0)</f>
        <v>0</v>
      </c>
      <c r="M760" s="155">
        <f>IF(K760=1,SUM($K$6:K760),0)</f>
        <v>0</v>
      </c>
      <c r="N760" s="165">
        <f t="shared" si="59"/>
        <v>0</v>
      </c>
      <c r="O760" s="155">
        <f t="shared" si="60"/>
        <v>0</v>
      </c>
      <c r="P760" s="155">
        <f>IF(O760=1,SUM($O$6:O760),0)</f>
        <v>0</v>
      </c>
    </row>
    <row r="761" spans="1:16" ht="15" customHeight="1">
      <c r="A761" s="15"/>
      <c r="B761" s="174">
        <v>22</v>
      </c>
      <c r="C761" s="109" t="s">
        <v>703</v>
      </c>
      <c r="D761" s="279" t="s">
        <v>47</v>
      </c>
      <c r="E761" s="280" t="s">
        <v>14</v>
      </c>
      <c r="F761" s="281">
        <v>113200</v>
      </c>
      <c r="G761" s="281">
        <v>134700</v>
      </c>
      <c r="H761" s="175"/>
      <c r="I761" s="88">
        <f t="shared" si="61"/>
        <v>134700</v>
      </c>
      <c r="J761" s="163">
        <f t="shared" si="57"/>
        <v>0</v>
      </c>
      <c r="K761" s="155">
        <f t="shared" si="58"/>
        <v>0</v>
      </c>
      <c r="L761" s="155">
        <f>IF(J761=1,SUM($J$6:J761),0)</f>
        <v>0</v>
      </c>
      <c r="M761" s="155">
        <f>IF(K761=1,SUM($K$6:K761),0)</f>
        <v>0</v>
      </c>
      <c r="N761" s="165">
        <f t="shared" si="59"/>
        <v>0</v>
      </c>
      <c r="O761" s="155">
        <f t="shared" si="60"/>
        <v>0</v>
      </c>
      <c r="P761" s="155">
        <f>IF(O761=1,SUM($O$6:O761),0)</f>
        <v>0</v>
      </c>
    </row>
    <row r="762" spans="1:16" ht="15" customHeight="1">
      <c r="A762" s="15"/>
      <c r="B762" s="174">
        <v>23</v>
      </c>
      <c r="C762" s="109" t="s">
        <v>704</v>
      </c>
      <c r="D762" s="279" t="s">
        <v>47</v>
      </c>
      <c r="E762" s="280" t="s">
        <v>14</v>
      </c>
      <c r="F762" s="281">
        <v>133200</v>
      </c>
      <c r="G762" s="281">
        <v>158500</v>
      </c>
      <c r="H762" s="175"/>
      <c r="I762" s="88">
        <f t="shared" si="61"/>
        <v>158500</v>
      </c>
      <c r="J762" s="163">
        <f t="shared" si="57"/>
        <v>0</v>
      </c>
      <c r="K762" s="155">
        <f t="shared" si="58"/>
        <v>0</v>
      </c>
      <c r="L762" s="155">
        <f>IF(J762=1,SUM($J$6:J762),0)</f>
        <v>0</v>
      </c>
      <c r="M762" s="155">
        <f>IF(K762=1,SUM($K$6:K762),0)</f>
        <v>0</v>
      </c>
      <c r="N762" s="165">
        <f t="shared" si="59"/>
        <v>0</v>
      </c>
      <c r="O762" s="155">
        <f t="shared" si="60"/>
        <v>0</v>
      </c>
      <c r="P762" s="155">
        <f>IF(O762=1,SUM($O$6:O762),0)</f>
        <v>0</v>
      </c>
    </row>
    <row r="763" spans="1:16" ht="15" customHeight="1">
      <c r="A763" s="15"/>
      <c r="B763" s="174">
        <v>24</v>
      </c>
      <c r="C763" s="109" t="s">
        <v>705</v>
      </c>
      <c r="D763" s="279" t="s">
        <v>47</v>
      </c>
      <c r="E763" s="280" t="s">
        <v>14</v>
      </c>
      <c r="F763" s="281">
        <v>113200</v>
      </c>
      <c r="G763" s="281">
        <v>134700</v>
      </c>
      <c r="H763" s="171"/>
      <c r="I763" s="88">
        <f>IF($I$5=$G$4,G763,(IF($I$5=$F$4,F763,0)))</f>
        <v>134700</v>
      </c>
      <c r="J763" s="163">
        <f t="shared" si="57"/>
        <v>0</v>
      </c>
      <c r="K763" s="155">
        <f t="shared" si="58"/>
        <v>0</v>
      </c>
      <c r="L763" s="155">
        <f>IF(J763=1,SUM($J$6:J763),0)</f>
        <v>0</v>
      </c>
      <c r="M763" s="155">
        <f>IF(K763=1,SUM($K$6:K763),0)</f>
        <v>0</v>
      </c>
      <c r="N763" s="165">
        <f t="shared" si="59"/>
        <v>0</v>
      </c>
      <c r="O763" s="155">
        <f t="shared" si="60"/>
        <v>0</v>
      </c>
      <c r="P763" s="155">
        <f>IF(O763=1,SUM($O$6:O763),0)</f>
        <v>0</v>
      </c>
    </row>
    <row r="764" spans="1:16" ht="15" customHeight="1">
      <c r="A764" s="15"/>
      <c r="B764" s="174">
        <v>25</v>
      </c>
      <c r="C764" s="109" t="s">
        <v>706</v>
      </c>
      <c r="D764" s="279" t="s">
        <v>47</v>
      </c>
      <c r="E764" s="280" t="s">
        <v>14</v>
      </c>
      <c r="F764" s="281">
        <v>103500</v>
      </c>
      <c r="G764" s="281">
        <v>103500</v>
      </c>
      <c r="H764" s="171"/>
      <c r="I764" s="88">
        <f t="shared" si="61"/>
        <v>103500</v>
      </c>
      <c r="J764" s="163">
        <f t="shared" si="57"/>
        <v>0</v>
      </c>
      <c r="K764" s="155">
        <f t="shared" si="58"/>
        <v>0</v>
      </c>
      <c r="L764" s="155">
        <f>IF(J764=1,SUM($J$6:J764),0)</f>
        <v>0</v>
      </c>
      <c r="M764" s="155">
        <f>IF(K764=1,SUM($K$6:K764),0)</f>
        <v>0</v>
      </c>
      <c r="N764" s="165">
        <f t="shared" si="59"/>
        <v>0</v>
      </c>
      <c r="O764" s="155">
        <f t="shared" si="60"/>
        <v>0</v>
      </c>
      <c r="P764" s="155">
        <f>IF(O764=1,SUM($O$6:O764),0)</f>
        <v>0</v>
      </c>
    </row>
    <row r="765" spans="1:16" ht="15" customHeight="1">
      <c r="A765" s="15"/>
      <c r="B765" s="174">
        <v>26</v>
      </c>
      <c r="C765" s="109" t="s">
        <v>707</v>
      </c>
      <c r="D765" s="279" t="s">
        <v>47</v>
      </c>
      <c r="E765" s="280" t="s">
        <v>14</v>
      </c>
      <c r="F765" s="281">
        <v>108700</v>
      </c>
      <c r="G765" s="281">
        <v>108700</v>
      </c>
      <c r="H765" s="171"/>
      <c r="I765" s="88">
        <f t="shared" si="61"/>
        <v>108700</v>
      </c>
      <c r="J765" s="163">
        <f t="shared" si="57"/>
        <v>0</v>
      </c>
      <c r="K765" s="155">
        <f t="shared" si="58"/>
        <v>0</v>
      </c>
      <c r="L765" s="155">
        <f>IF(J765=1,SUM($J$6:J765),0)</f>
        <v>0</v>
      </c>
      <c r="M765" s="155">
        <f>IF(K765=1,SUM($K$6:K765),0)</f>
        <v>0</v>
      </c>
      <c r="N765" s="165">
        <f t="shared" si="59"/>
        <v>0</v>
      </c>
      <c r="O765" s="155">
        <f t="shared" si="60"/>
        <v>0</v>
      </c>
      <c r="P765" s="155">
        <f>IF(O765=1,SUM($O$6:O765),0)</f>
        <v>0</v>
      </c>
    </row>
    <row r="766" spans="1:16" ht="15" customHeight="1">
      <c r="A766" s="15"/>
      <c r="B766" s="174">
        <v>27</v>
      </c>
      <c r="C766" s="284" t="s">
        <v>1515</v>
      </c>
      <c r="D766" s="279" t="s">
        <v>47</v>
      </c>
      <c r="E766" s="280" t="s">
        <v>14</v>
      </c>
      <c r="F766" s="281">
        <v>111100</v>
      </c>
      <c r="G766" s="281">
        <v>111100</v>
      </c>
      <c r="H766" s="171"/>
      <c r="I766" s="88">
        <f t="shared" si="61"/>
        <v>111100</v>
      </c>
      <c r="J766" s="163">
        <f t="shared" si="57"/>
        <v>0</v>
      </c>
      <c r="K766" s="155">
        <f t="shared" si="58"/>
        <v>0</v>
      </c>
      <c r="L766" s="155">
        <f>IF(J766=1,SUM($J$6:J766),0)</f>
        <v>0</v>
      </c>
      <c r="M766" s="155">
        <f>IF(K766=1,SUM($K$6:K766),0)</f>
        <v>0</v>
      </c>
      <c r="N766" s="165">
        <f t="shared" si="59"/>
        <v>0</v>
      </c>
      <c r="O766" s="155">
        <f t="shared" si="60"/>
        <v>0</v>
      </c>
      <c r="P766" s="155">
        <f>IF(O766=1,SUM($O$6:O766),0)</f>
        <v>0</v>
      </c>
    </row>
    <row r="767" spans="1:16" ht="15" customHeight="1">
      <c r="A767" s="15"/>
      <c r="B767" s="174">
        <v>28</v>
      </c>
      <c r="C767" s="109" t="s">
        <v>708</v>
      </c>
      <c r="D767" s="279" t="s">
        <v>47</v>
      </c>
      <c r="E767" s="280" t="s">
        <v>14</v>
      </c>
      <c r="F767" s="281">
        <v>214300</v>
      </c>
      <c r="G767" s="281">
        <v>254900</v>
      </c>
      <c r="H767" s="171"/>
      <c r="I767" s="88">
        <f t="shared" si="61"/>
        <v>254900</v>
      </c>
      <c r="J767" s="163">
        <f t="shared" si="57"/>
        <v>0</v>
      </c>
      <c r="K767" s="155">
        <f t="shared" si="58"/>
        <v>0</v>
      </c>
      <c r="L767" s="155">
        <f>IF(J767=1,SUM($J$6:J767),0)</f>
        <v>0</v>
      </c>
      <c r="M767" s="155">
        <f>IF(K767=1,SUM($K$6:K767),0)</f>
        <v>0</v>
      </c>
      <c r="N767" s="165">
        <f t="shared" si="59"/>
        <v>0</v>
      </c>
      <c r="O767" s="155">
        <f t="shared" si="60"/>
        <v>0</v>
      </c>
      <c r="P767" s="155">
        <f>IF(O767=1,SUM($O$6:O767),0)</f>
        <v>0</v>
      </c>
    </row>
    <row r="768" spans="1:16" ht="15" customHeight="1">
      <c r="A768" s="15"/>
      <c r="B768" s="174">
        <v>29</v>
      </c>
      <c r="C768" s="109" t="s">
        <v>709</v>
      </c>
      <c r="D768" s="279" t="s">
        <v>47</v>
      </c>
      <c r="E768" s="280" t="s">
        <v>14</v>
      </c>
      <c r="F768" s="281">
        <v>197500</v>
      </c>
      <c r="G768" s="281">
        <v>197500</v>
      </c>
      <c r="H768" s="171"/>
      <c r="I768" s="88">
        <f t="shared" si="61"/>
        <v>197500</v>
      </c>
      <c r="J768" s="163">
        <f t="shared" si="57"/>
        <v>0</v>
      </c>
      <c r="K768" s="155">
        <f t="shared" si="58"/>
        <v>0</v>
      </c>
      <c r="L768" s="155">
        <f>IF(J768=1,SUM($J$6:J768),0)</f>
        <v>0</v>
      </c>
      <c r="M768" s="155">
        <f>IF(K768=1,SUM($K$6:K768),0)</f>
        <v>0</v>
      </c>
      <c r="N768" s="165">
        <f t="shared" si="59"/>
        <v>0</v>
      </c>
      <c r="O768" s="155">
        <f t="shared" si="60"/>
        <v>0</v>
      </c>
      <c r="P768" s="155">
        <f>IF(O768=1,SUM($O$6:O768),0)</f>
        <v>0</v>
      </c>
    </row>
    <row r="769" spans="1:16" ht="15" customHeight="1">
      <c r="A769" s="15"/>
      <c r="B769" s="174">
        <v>30</v>
      </c>
      <c r="C769" s="109" t="s">
        <v>710</v>
      </c>
      <c r="D769" s="279" t="s">
        <v>47</v>
      </c>
      <c r="E769" s="280" t="s">
        <v>14</v>
      </c>
      <c r="F769" s="281">
        <v>219500</v>
      </c>
      <c r="G769" s="281">
        <v>261100</v>
      </c>
      <c r="H769" s="171"/>
      <c r="I769" s="88">
        <f t="shared" si="61"/>
        <v>261100</v>
      </c>
      <c r="J769" s="163">
        <f t="shared" si="57"/>
        <v>0</v>
      </c>
      <c r="K769" s="155">
        <f t="shared" si="58"/>
        <v>0</v>
      </c>
      <c r="L769" s="155">
        <f>IF(J769=1,SUM($J$6:J769),0)</f>
        <v>0</v>
      </c>
      <c r="M769" s="155">
        <f>IF(K769=1,SUM($K$6:K769),0)</f>
        <v>0</v>
      </c>
      <c r="N769" s="165">
        <f t="shared" si="59"/>
        <v>0</v>
      </c>
      <c r="O769" s="155">
        <f t="shared" si="60"/>
        <v>0</v>
      </c>
      <c r="P769" s="155">
        <f>IF(O769=1,SUM($O$6:O769),0)</f>
        <v>0</v>
      </c>
    </row>
    <row r="770" spans="1:16" ht="15" customHeight="1">
      <c r="A770" s="15"/>
      <c r="B770" s="174">
        <v>31</v>
      </c>
      <c r="C770" s="284" t="s">
        <v>1516</v>
      </c>
      <c r="D770" s="279" t="s">
        <v>47</v>
      </c>
      <c r="E770" s="280" t="s">
        <v>14</v>
      </c>
      <c r="F770" s="281">
        <v>197500</v>
      </c>
      <c r="G770" s="281">
        <v>197500</v>
      </c>
      <c r="H770" s="171"/>
      <c r="I770" s="88">
        <f t="shared" si="61"/>
        <v>197500</v>
      </c>
      <c r="J770" s="163">
        <f t="shared" si="57"/>
        <v>0</v>
      </c>
      <c r="K770" s="155">
        <f t="shared" si="58"/>
        <v>0</v>
      </c>
      <c r="L770" s="155">
        <f>IF(J770=1,SUM($J$6:J770),0)</f>
        <v>0</v>
      </c>
      <c r="M770" s="155">
        <f>IF(K770=1,SUM($K$6:K770),0)</f>
        <v>0</v>
      </c>
      <c r="N770" s="165">
        <f t="shared" si="59"/>
        <v>0</v>
      </c>
      <c r="O770" s="155">
        <f t="shared" si="60"/>
        <v>0</v>
      </c>
      <c r="P770" s="155">
        <f>IF(O770=1,SUM($O$6:O770),0)</f>
        <v>0</v>
      </c>
    </row>
    <row r="771" spans="1:16" ht="15" customHeight="1">
      <c r="A771" s="15"/>
      <c r="B771" s="174">
        <v>32</v>
      </c>
      <c r="C771" s="109" t="s">
        <v>711</v>
      </c>
      <c r="D771" s="279" t="s">
        <v>47</v>
      </c>
      <c r="E771" s="280" t="s">
        <v>14</v>
      </c>
      <c r="F771" s="281">
        <v>218400</v>
      </c>
      <c r="G771" s="281">
        <v>218400</v>
      </c>
      <c r="H771" s="171"/>
      <c r="I771" s="88">
        <f t="shared" si="61"/>
        <v>218400</v>
      </c>
      <c r="J771" s="163">
        <f t="shared" si="57"/>
        <v>0</v>
      </c>
      <c r="K771" s="155">
        <f t="shared" si="58"/>
        <v>0</v>
      </c>
      <c r="L771" s="155">
        <f>IF(J771=1,SUM($J$6:J771),0)</f>
        <v>0</v>
      </c>
      <c r="M771" s="155">
        <f>IF(K771=1,SUM($K$6:K771),0)</f>
        <v>0</v>
      </c>
      <c r="N771" s="165">
        <f t="shared" si="59"/>
        <v>0</v>
      </c>
      <c r="O771" s="155">
        <f t="shared" si="60"/>
        <v>0</v>
      </c>
      <c r="P771" s="155">
        <f>IF(O771=1,SUM($O$6:O771),0)</f>
        <v>0</v>
      </c>
    </row>
    <row r="772" spans="1:16" ht="15" customHeight="1">
      <c r="A772" s="15"/>
      <c r="B772" s="174">
        <v>33</v>
      </c>
      <c r="C772" s="109" t="s">
        <v>712</v>
      </c>
      <c r="D772" s="279" t="s">
        <v>47</v>
      </c>
      <c r="E772" s="280" t="s">
        <v>14</v>
      </c>
      <c r="F772" s="281">
        <v>222500</v>
      </c>
      <c r="G772" s="281">
        <v>222500</v>
      </c>
      <c r="H772" s="171"/>
      <c r="I772" s="88">
        <f t="shared" si="61"/>
        <v>222500</v>
      </c>
      <c r="J772" s="163">
        <f t="shared" si="57"/>
        <v>0</v>
      </c>
      <c r="K772" s="155">
        <f t="shared" si="58"/>
        <v>0</v>
      </c>
      <c r="L772" s="155">
        <f>IF(J772=1,SUM($J$6:J772),0)</f>
        <v>0</v>
      </c>
      <c r="M772" s="155">
        <f>IF(K772=1,SUM($K$6:K772),0)</f>
        <v>0</v>
      </c>
      <c r="N772" s="165">
        <f t="shared" si="59"/>
        <v>0</v>
      </c>
      <c r="O772" s="155">
        <f t="shared" si="60"/>
        <v>0</v>
      </c>
      <c r="P772" s="155">
        <f>IF(O772=1,SUM($O$6:O772),0)</f>
        <v>0</v>
      </c>
    </row>
    <row r="773" spans="1:16" ht="15" customHeight="1">
      <c r="A773" s="15"/>
      <c r="B773" s="174">
        <v>34</v>
      </c>
      <c r="C773" s="284" t="s">
        <v>1517</v>
      </c>
      <c r="D773" s="279" t="s">
        <v>47</v>
      </c>
      <c r="E773" s="280" t="s">
        <v>14</v>
      </c>
      <c r="F773" s="281">
        <v>173300</v>
      </c>
      <c r="G773" s="281">
        <v>173300</v>
      </c>
      <c r="H773" s="171"/>
      <c r="I773" s="88">
        <f t="shared" si="61"/>
        <v>173300</v>
      </c>
      <c r="J773" s="163">
        <f t="shared" si="57"/>
        <v>0</v>
      </c>
      <c r="K773" s="155">
        <f t="shared" si="58"/>
        <v>0</v>
      </c>
      <c r="L773" s="155">
        <f>IF(J773=1,SUM($J$6:J773),0)</f>
        <v>0</v>
      </c>
      <c r="M773" s="155">
        <f>IF(K773=1,SUM($K$6:K773),0)</f>
        <v>0</v>
      </c>
      <c r="N773" s="165">
        <f t="shared" si="59"/>
        <v>0</v>
      </c>
      <c r="O773" s="155">
        <f t="shared" si="60"/>
        <v>0</v>
      </c>
      <c r="P773" s="155">
        <f>IF(O773=1,SUM($O$6:O773),0)</f>
        <v>0</v>
      </c>
    </row>
    <row r="774" spans="1:16" ht="15" customHeight="1">
      <c r="A774" s="15"/>
      <c r="B774" s="174">
        <v>35</v>
      </c>
      <c r="C774" s="284" t="s">
        <v>1518</v>
      </c>
      <c r="D774" s="279" t="s">
        <v>47</v>
      </c>
      <c r="E774" s="280" t="s">
        <v>14</v>
      </c>
      <c r="F774" s="281">
        <v>279500</v>
      </c>
      <c r="G774" s="281">
        <v>279500</v>
      </c>
      <c r="H774" s="171"/>
      <c r="I774" s="88">
        <f t="shared" si="61"/>
        <v>279500</v>
      </c>
      <c r="J774" s="163">
        <f t="shared" si="57"/>
        <v>0</v>
      </c>
      <c r="K774" s="155">
        <f t="shared" si="58"/>
        <v>0</v>
      </c>
      <c r="L774" s="155">
        <f>IF(J774=1,SUM($J$6:J774),0)</f>
        <v>0</v>
      </c>
      <c r="M774" s="155">
        <f>IF(K774=1,SUM($K$6:K774),0)</f>
        <v>0</v>
      </c>
      <c r="N774" s="165">
        <f t="shared" si="59"/>
        <v>0</v>
      </c>
      <c r="O774" s="155">
        <f t="shared" si="60"/>
        <v>0</v>
      </c>
      <c r="P774" s="155">
        <f>IF(O774=1,SUM($O$6:O774),0)</f>
        <v>0</v>
      </c>
    </row>
    <row r="775" spans="1:16" ht="15" customHeight="1">
      <c r="A775" s="15"/>
      <c r="B775" s="174">
        <v>36</v>
      </c>
      <c r="C775" s="109" t="s">
        <v>713</v>
      </c>
      <c r="D775" s="279" t="s">
        <v>47</v>
      </c>
      <c r="E775" s="280" t="s">
        <v>14</v>
      </c>
      <c r="F775" s="281">
        <v>93500</v>
      </c>
      <c r="G775" s="281">
        <v>111200</v>
      </c>
      <c r="H775" s="171"/>
      <c r="I775" s="88">
        <f t="shared" si="61"/>
        <v>111200</v>
      </c>
      <c r="J775" s="163">
        <f t="shared" si="57"/>
        <v>0</v>
      </c>
      <c r="K775" s="155">
        <f t="shared" si="58"/>
        <v>0</v>
      </c>
      <c r="L775" s="155">
        <f>IF(J775=1,SUM($J$6:J775),0)</f>
        <v>0</v>
      </c>
      <c r="M775" s="155">
        <f>IF(K775=1,SUM($K$6:K775),0)</f>
        <v>0</v>
      </c>
      <c r="N775" s="165">
        <f t="shared" si="59"/>
        <v>0</v>
      </c>
      <c r="O775" s="155">
        <f t="shared" si="60"/>
        <v>0</v>
      </c>
      <c r="P775" s="155">
        <f>IF(O775=1,SUM($O$6:O775),0)</f>
        <v>0</v>
      </c>
    </row>
    <row r="776" spans="1:16" ht="15" customHeight="1">
      <c r="A776" s="15"/>
      <c r="B776" s="174">
        <v>37</v>
      </c>
      <c r="C776" s="109" t="s">
        <v>714</v>
      </c>
      <c r="D776" s="279" t="s">
        <v>47</v>
      </c>
      <c r="E776" s="280" t="s">
        <v>14</v>
      </c>
      <c r="F776" s="281">
        <v>93500</v>
      </c>
      <c r="G776" s="281">
        <v>111200</v>
      </c>
      <c r="H776" s="171"/>
      <c r="I776" s="88">
        <f t="shared" si="61"/>
        <v>111200</v>
      </c>
      <c r="J776" s="163">
        <f t="shared" si="57"/>
        <v>0</v>
      </c>
      <c r="K776" s="155">
        <f t="shared" si="58"/>
        <v>0</v>
      </c>
      <c r="L776" s="155">
        <f>IF(J776=1,SUM($J$6:J776),0)</f>
        <v>0</v>
      </c>
      <c r="M776" s="155">
        <f>IF(K776=1,SUM($K$6:K776),0)</f>
        <v>0</v>
      </c>
      <c r="N776" s="165">
        <f t="shared" si="59"/>
        <v>0</v>
      </c>
      <c r="O776" s="155">
        <f t="shared" si="60"/>
        <v>0</v>
      </c>
      <c r="P776" s="155">
        <f>IF(O776=1,SUM($O$6:O776),0)</f>
        <v>0</v>
      </c>
    </row>
    <row r="777" spans="1:16" ht="15" customHeight="1">
      <c r="A777" s="15"/>
      <c r="B777" s="174">
        <v>38</v>
      </c>
      <c r="C777" s="109" t="s">
        <v>715</v>
      </c>
      <c r="D777" s="279" t="s">
        <v>47</v>
      </c>
      <c r="E777" s="280" t="s">
        <v>14</v>
      </c>
      <c r="F777" s="281">
        <v>89800</v>
      </c>
      <c r="G777" s="281">
        <v>89800</v>
      </c>
      <c r="H777" s="171"/>
      <c r="I777" s="88">
        <f t="shared" si="61"/>
        <v>89800</v>
      </c>
      <c r="J777" s="163">
        <f t="shared" ref="J777:J840" si="62">IF(D777="MDU-KD",1,0)</f>
        <v>0</v>
      </c>
      <c r="K777" s="155">
        <f t="shared" ref="K777:K840" si="63">IF(D777="HDW",1,0)</f>
        <v>0</v>
      </c>
      <c r="L777" s="155">
        <f>IF(J777=1,SUM($J$6:J777),0)</f>
        <v>0</v>
      </c>
      <c r="M777" s="155">
        <f>IF(K777=1,SUM($K$6:K777),0)</f>
        <v>0</v>
      </c>
      <c r="N777" s="165">
        <f t="shared" ref="N777:N840" si="64">IF(L777=0,M777,L777)</f>
        <v>0</v>
      </c>
      <c r="O777" s="155">
        <f t="shared" ref="O777:O840" si="65">IF(E777=0,0,IF(LEFT(C777,11)="Tiang Beton",1,0))</f>
        <v>0</v>
      </c>
      <c r="P777" s="155">
        <f>IF(O777=1,SUM($O$6:O777),0)</f>
        <v>0</v>
      </c>
    </row>
    <row r="778" spans="1:16" ht="15" customHeight="1">
      <c r="A778" s="15"/>
      <c r="B778" s="174">
        <v>39</v>
      </c>
      <c r="C778" s="109" t="s">
        <v>716</v>
      </c>
      <c r="D778" s="279" t="s">
        <v>47</v>
      </c>
      <c r="E778" s="280" t="s">
        <v>14</v>
      </c>
      <c r="F778" s="281">
        <v>113300</v>
      </c>
      <c r="G778" s="281">
        <v>134800</v>
      </c>
      <c r="H778" s="171"/>
      <c r="I778" s="88">
        <f t="shared" si="61"/>
        <v>134800</v>
      </c>
      <c r="J778" s="163">
        <f t="shared" si="62"/>
        <v>0</v>
      </c>
      <c r="K778" s="155">
        <f t="shared" si="63"/>
        <v>0</v>
      </c>
      <c r="L778" s="155">
        <f>IF(J778=1,SUM($J$6:J778),0)</f>
        <v>0</v>
      </c>
      <c r="M778" s="155">
        <f>IF(K778=1,SUM($K$6:K778),0)</f>
        <v>0</v>
      </c>
      <c r="N778" s="165">
        <f t="shared" si="64"/>
        <v>0</v>
      </c>
      <c r="O778" s="155">
        <f t="shared" si="65"/>
        <v>0</v>
      </c>
      <c r="P778" s="155">
        <f>IF(O778=1,SUM($O$6:O778),0)</f>
        <v>0</v>
      </c>
    </row>
    <row r="779" spans="1:16" ht="15" customHeight="1">
      <c r="A779" s="17"/>
      <c r="B779" s="174">
        <v>40</v>
      </c>
      <c r="C779" s="109" t="s">
        <v>717</v>
      </c>
      <c r="D779" s="279" t="s">
        <v>47</v>
      </c>
      <c r="E779" s="280" t="s">
        <v>14</v>
      </c>
      <c r="F779" s="281">
        <v>113300</v>
      </c>
      <c r="G779" s="281">
        <v>134800</v>
      </c>
      <c r="H779" s="171"/>
      <c r="I779" s="88">
        <f t="shared" si="61"/>
        <v>134800</v>
      </c>
      <c r="J779" s="163">
        <f t="shared" si="62"/>
        <v>0</v>
      </c>
      <c r="K779" s="155">
        <f t="shared" si="63"/>
        <v>0</v>
      </c>
      <c r="L779" s="155">
        <f>IF(J779=1,SUM($J$6:J779),0)</f>
        <v>0</v>
      </c>
      <c r="M779" s="155">
        <f>IF(K779=1,SUM($K$6:K779),0)</f>
        <v>0</v>
      </c>
      <c r="N779" s="165">
        <f t="shared" si="64"/>
        <v>0</v>
      </c>
      <c r="O779" s="155">
        <f t="shared" si="65"/>
        <v>0</v>
      </c>
      <c r="P779" s="155">
        <f>IF(O779=1,SUM($O$6:O779),0)</f>
        <v>0</v>
      </c>
    </row>
    <row r="780" spans="1:16" ht="15" customHeight="1">
      <c r="A780" s="15"/>
      <c r="B780" s="174">
        <v>41</v>
      </c>
      <c r="C780" s="109" t="s">
        <v>718</v>
      </c>
      <c r="D780" s="279" t="s">
        <v>47</v>
      </c>
      <c r="E780" s="280" t="s">
        <v>14</v>
      </c>
      <c r="F780" s="281">
        <v>102600</v>
      </c>
      <c r="G780" s="281">
        <v>102600</v>
      </c>
      <c r="H780" s="171"/>
      <c r="I780" s="88">
        <f t="shared" si="61"/>
        <v>102600</v>
      </c>
      <c r="J780" s="163">
        <f t="shared" si="62"/>
        <v>0</v>
      </c>
      <c r="K780" s="155">
        <f t="shared" si="63"/>
        <v>0</v>
      </c>
      <c r="L780" s="155">
        <f>IF(J780=1,SUM($J$6:J780),0)</f>
        <v>0</v>
      </c>
      <c r="M780" s="155">
        <f>IF(K780=1,SUM($K$6:K780),0)</f>
        <v>0</v>
      </c>
      <c r="N780" s="165">
        <f t="shared" si="64"/>
        <v>0</v>
      </c>
      <c r="O780" s="155">
        <f t="shared" si="65"/>
        <v>0</v>
      </c>
      <c r="P780" s="155">
        <f>IF(O780=1,SUM($O$6:O780),0)</f>
        <v>0</v>
      </c>
    </row>
    <row r="781" spans="1:16" ht="15" customHeight="1">
      <c r="A781" s="15"/>
      <c r="B781" s="174">
        <v>42</v>
      </c>
      <c r="C781" s="109" t="s">
        <v>719</v>
      </c>
      <c r="D781" s="279" t="s">
        <v>47</v>
      </c>
      <c r="E781" s="280" t="s">
        <v>14</v>
      </c>
      <c r="F781" s="281">
        <v>114600</v>
      </c>
      <c r="G781" s="281">
        <v>136300</v>
      </c>
      <c r="H781" s="171"/>
      <c r="I781" s="88">
        <f t="shared" si="61"/>
        <v>136300</v>
      </c>
      <c r="J781" s="163">
        <f t="shared" si="62"/>
        <v>0</v>
      </c>
      <c r="K781" s="155">
        <f t="shared" si="63"/>
        <v>0</v>
      </c>
      <c r="L781" s="155">
        <f>IF(J781=1,SUM($J$6:J781),0)</f>
        <v>0</v>
      </c>
      <c r="M781" s="155">
        <f>IF(K781=1,SUM($K$6:K781),0)</f>
        <v>0</v>
      </c>
      <c r="N781" s="165">
        <f t="shared" si="64"/>
        <v>0</v>
      </c>
      <c r="O781" s="155">
        <f t="shared" si="65"/>
        <v>0</v>
      </c>
      <c r="P781" s="155">
        <f>IF(O781=1,SUM($O$6:O781),0)</f>
        <v>0</v>
      </c>
    </row>
    <row r="782" spans="1:16" ht="15" customHeight="1">
      <c r="A782" s="15"/>
      <c r="B782" s="174">
        <v>43</v>
      </c>
      <c r="C782" s="109" t="s">
        <v>720</v>
      </c>
      <c r="D782" s="279" t="s">
        <v>47</v>
      </c>
      <c r="E782" s="280" t="s">
        <v>14</v>
      </c>
      <c r="F782" s="281">
        <v>118400</v>
      </c>
      <c r="G782" s="281">
        <v>140800</v>
      </c>
      <c r="H782" s="171"/>
      <c r="I782" s="88">
        <f t="shared" si="61"/>
        <v>140800</v>
      </c>
      <c r="J782" s="163">
        <f t="shared" si="62"/>
        <v>0</v>
      </c>
      <c r="K782" s="155">
        <f t="shared" si="63"/>
        <v>0</v>
      </c>
      <c r="L782" s="155">
        <f>IF(J782=1,SUM($J$6:J782),0)</f>
        <v>0</v>
      </c>
      <c r="M782" s="155">
        <f>IF(K782=1,SUM($K$6:K782),0)</f>
        <v>0</v>
      </c>
      <c r="N782" s="165">
        <f t="shared" si="64"/>
        <v>0</v>
      </c>
      <c r="O782" s="155">
        <f t="shared" si="65"/>
        <v>0</v>
      </c>
      <c r="P782" s="155">
        <f>IF(O782=1,SUM($O$6:O782),0)</f>
        <v>0</v>
      </c>
    </row>
    <row r="783" spans="1:16" ht="15" customHeight="1">
      <c r="A783" s="15"/>
      <c r="B783" s="174">
        <v>44</v>
      </c>
      <c r="C783" s="109" t="s">
        <v>721</v>
      </c>
      <c r="D783" s="279" t="s">
        <v>47</v>
      </c>
      <c r="E783" s="280" t="s">
        <v>14</v>
      </c>
      <c r="F783" s="281">
        <v>109700</v>
      </c>
      <c r="G783" s="281">
        <v>109700</v>
      </c>
      <c r="H783" s="171"/>
      <c r="I783" s="88">
        <f t="shared" si="61"/>
        <v>109700</v>
      </c>
      <c r="J783" s="163">
        <f t="shared" si="62"/>
        <v>0</v>
      </c>
      <c r="K783" s="155">
        <f t="shared" si="63"/>
        <v>0</v>
      </c>
      <c r="L783" s="155">
        <f>IF(J783=1,SUM($J$6:J783),0)</f>
        <v>0</v>
      </c>
      <c r="M783" s="155">
        <f>IF(K783=1,SUM($K$6:K783),0)</f>
        <v>0</v>
      </c>
      <c r="N783" s="165">
        <f t="shared" si="64"/>
        <v>0</v>
      </c>
      <c r="O783" s="155">
        <f t="shared" si="65"/>
        <v>0</v>
      </c>
      <c r="P783" s="155">
        <f>IF(O783=1,SUM($O$6:O783),0)</f>
        <v>0</v>
      </c>
    </row>
    <row r="784" spans="1:16" ht="15" customHeight="1">
      <c r="A784" s="15"/>
      <c r="B784" s="194"/>
      <c r="C784" s="109" t="s">
        <v>48</v>
      </c>
      <c r="D784" s="279" t="s">
        <v>48</v>
      </c>
      <c r="E784" s="280"/>
      <c r="F784" s="281"/>
      <c r="G784" s="281"/>
      <c r="H784" s="171"/>
      <c r="I784" s="88">
        <f t="shared" si="61"/>
        <v>0</v>
      </c>
      <c r="J784" s="163">
        <f t="shared" si="62"/>
        <v>0</v>
      </c>
      <c r="K784" s="155">
        <f t="shared" si="63"/>
        <v>0</v>
      </c>
      <c r="L784" s="155">
        <f>IF(J784=1,SUM($J$6:J784),0)</f>
        <v>0</v>
      </c>
      <c r="M784" s="155">
        <f>IF(K784=1,SUM($K$6:K784),0)</f>
        <v>0</v>
      </c>
      <c r="N784" s="165">
        <f t="shared" si="64"/>
        <v>0</v>
      </c>
      <c r="O784" s="155">
        <f t="shared" si="65"/>
        <v>0</v>
      </c>
      <c r="P784" s="155">
        <f>IF(O784=1,SUM($O$6:O784),0)</f>
        <v>0</v>
      </c>
    </row>
    <row r="785" spans="1:16" ht="15" customHeight="1">
      <c r="A785" s="15"/>
      <c r="B785" s="194" t="s">
        <v>1031</v>
      </c>
      <c r="C785" s="109" t="s">
        <v>722</v>
      </c>
      <c r="D785" s="279" t="s">
        <v>48</v>
      </c>
      <c r="E785" s="280"/>
      <c r="F785" s="281"/>
      <c r="G785" s="281"/>
      <c r="H785" s="171"/>
      <c r="I785" s="88">
        <f t="shared" si="61"/>
        <v>0</v>
      </c>
      <c r="J785" s="163">
        <f t="shared" si="62"/>
        <v>0</v>
      </c>
      <c r="K785" s="155">
        <f t="shared" si="63"/>
        <v>0</v>
      </c>
      <c r="L785" s="155">
        <f>IF(J785=1,SUM($J$6:J785),0)</f>
        <v>0</v>
      </c>
      <c r="M785" s="155">
        <f>IF(K785=1,SUM($K$6:K785),0)</f>
        <v>0</v>
      </c>
      <c r="N785" s="165">
        <f t="shared" si="64"/>
        <v>0</v>
      </c>
      <c r="O785" s="155">
        <f t="shared" si="65"/>
        <v>0</v>
      </c>
      <c r="P785" s="155">
        <f>IF(O785=1,SUM($O$6:O785),0)</f>
        <v>0</v>
      </c>
    </row>
    <row r="786" spans="1:16" ht="15" customHeight="1">
      <c r="A786" s="15"/>
      <c r="B786" s="174">
        <v>1</v>
      </c>
      <c r="C786" s="109" t="s">
        <v>723</v>
      </c>
      <c r="D786" s="279" t="s">
        <v>47</v>
      </c>
      <c r="E786" s="280" t="s">
        <v>14</v>
      </c>
      <c r="F786" s="281">
        <v>166200</v>
      </c>
      <c r="G786" s="281">
        <v>197700</v>
      </c>
      <c r="H786" s="171"/>
      <c r="I786" s="88">
        <f t="shared" si="61"/>
        <v>197700</v>
      </c>
      <c r="J786" s="163">
        <f t="shared" si="62"/>
        <v>0</v>
      </c>
      <c r="K786" s="155">
        <f t="shared" si="63"/>
        <v>0</v>
      </c>
      <c r="L786" s="155">
        <f>IF(J786=1,SUM($J$6:J786),0)</f>
        <v>0</v>
      </c>
      <c r="M786" s="155">
        <f>IF(K786=1,SUM($K$6:K786),0)</f>
        <v>0</v>
      </c>
      <c r="N786" s="165">
        <f t="shared" si="64"/>
        <v>0</v>
      </c>
      <c r="O786" s="155">
        <f t="shared" si="65"/>
        <v>0</v>
      </c>
      <c r="P786" s="155">
        <f>IF(O786=1,SUM($O$6:O786),0)</f>
        <v>0</v>
      </c>
    </row>
    <row r="787" spans="1:16" ht="15" customHeight="1">
      <c r="A787" s="15"/>
      <c r="B787" s="174">
        <v>2</v>
      </c>
      <c r="C787" s="109" t="s">
        <v>724</v>
      </c>
      <c r="D787" s="279" t="s">
        <v>47</v>
      </c>
      <c r="E787" s="280" t="s">
        <v>14</v>
      </c>
      <c r="F787" s="281">
        <v>169000</v>
      </c>
      <c r="G787" s="281">
        <v>201000</v>
      </c>
      <c r="H787" s="171"/>
      <c r="I787" s="88">
        <f t="shared" si="61"/>
        <v>201000</v>
      </c>
      <c r="J787" s="163">
        <f t="shared" si="62"/>
        <v>0</v>
      </c>
      <c r="K787" s="155">
        <f t="shared" si="63"/>
        <v>0</v>
      </c>
      <c r="L787" s="155">
        <f>IF(J787=1,SUM($J$6:J787),0)</f>
        <v>0</v>
      </c>
      <c r="M787" s="155">
        <f>IF(K787=1,SUM($K$6:K787),0)</f>
        <v>0</v>
      </c>
      <c r="N787" s="165">
        <f t="shared" si="64"/>
        <v>0</v>
      </c>
      <c r="O787" s="155">
        <f t="shared" si="65"/>
        <v>0</v>
      </c>
      <c r="P787" s="155">
        <f>IF(O787=1,SUM($O$6:O787),0)</f>
        <v>0</v>
      </c>
    </row>
    <row r="788" spans="1:16" ht="15" customHeight="1">
      <c r="A788" s="15"/>
      <c r="B788" s="174">
        <v>3</v>
      </c>
      <c r="C788" s="109" t="s">
        <v>1519</v>
      </c>
      <c r="D788" s="279" t="s">
        <v>47</v>
      </c>
      <c r="E788" s="280" t="s">
        <v>14</v>
      </c>
      <c r="F788" s="281">
        <v>169000</v>
      </c>
      <c r="G788" s="281">
        <v>201000</v>
      </c>
      <c r="H788" s="171"/>
      <c r="I788" s="88">
        <f t="shared" si="61"/>
        <v>201000</v>
      </c>
      <c r="J788" s="163">
        <f t="shared" si="62"/>
        <v>0</v>
      </c>
      <c r="K788" s="155">
        <f t="shared" si="63"/>
        <v>0</v>
      </c>
      <c r="L788" s="155">
        <f>IF(J788=1,SUM($J$6:J788),0)</f>
        <v>0</v>
      </c>
      <c r="M788" s="155">
        <f>IF(K788=1,SUM($K$6:K788),0)</f>
        <v>0</v>
      </c>
      <c r="N788" s="165">
        <f t="shared" si="64"/>
        <v>0</v>
      </c>
      <c r="O788" s="155">
        <f t="shared" si="65"/>
        <v>0</v>
      </c>
      <c r="P788" s="155">
        <f>IF(O788=1,SUM($O$6:O788),0)</f>
        <v>0</v>
      </c>
    </row>
    <row r="789" spans="1:16" ht="15" customHeight="1">
      <c r="A789" s="15"/>
      <c r="B789" s="174">
        <v>4</v>
      </c>
      <c r="C789" s="109" t="s">
        <v>725</v>
      </c>
      <c r="D789" s="279" t="s">
        <v>47</v>
      </c>
      <c r="E789" s="280" t="s">
        <v>14</v>
      </c>
      <c r="F789" s="281">
        <v>177200</v>
      </c>
      <c r="G789" s="281">
        <v>210800</v>
      </c>
      <c r="H789" s="171"/>
      <c r="I789" s="88">
        <f t="shared" si="61"/>
        <v>210800</v>
      </c>
      <c r="J789" s="163">
        <f t="shared" si="62"/>
        <v>0</v>
      </c>
      <c r="K789" s="155">
        <f t="shared" si="63"/>
        <v>0</v>
      </c>
      <c r="L789" s="155">
        <f>IF(J789=1,SUM($J$6:J789),0)</f>
        <v>0</v>
      </c>
      <c r="M789" s="155">
        <f>IF(K789=1,SUM($K$6:K789),0)</f>
        <v>0</v>
      </c>
      <c r="N789" s="165">
        <f t="shared" si="64"/>
        <v>0</v>
      </c>
      <c r="O789" s="155">
        <f t="shared" si="65"/>
        <v>0</v>
      </c>
      <c r="P789" s="155">
        <f>IF(O789=1,SUM($O$6:O789),0)</f>
        <v>0</v>
      </c>
    </row>
    <row r="790" spans="1:16" ht="15" customHeight="1">
      <c r="A790" s="15"/>
      <c r="B790" s="174">
        <v>5</v>
      </c>
      <c r="C790" s="109" t="s">
        <v>726</v>
      </c>
      <c r="D790" s="279" t="s">
        <v>47</v>
      </c>
      <c r="E790" s="280" t="s">
        <v>14</v>
      </c>
      <c r="F790" s="281">
        <v>177200</v>
      </c>
      <c r="G790" s="281">
        <v>210800</v>
      </c>
      <c r="H790" s="171"/>
      <c r="I790" s="88">
        <f t="shared" si="61"/>
        <v>210800</v>
      </c>
      <c r="J790" s="163">
        <f t="shared" si="62"/>
        <v>0</v>
      </c>
      <c r="K790" s="155">
        <f t="shared" si="63"/>
        <v>0</v>
      </c>
      <c r="L790" s="155">
        <f>IF(J790=1,SUM($J$6:J790),0)</f>
        <v>0</v>
      </c>
      <c r="M790" s="155">
        <f>IF(K790=1,SUM($K$6:K790),0)</f>
        <v>0</v>
      </c>
      <c r="N790" s="165">
        <f t="shared" si="64"/>
        <v>0</v>
      </c>
      <c r="O790" s="155">
        <f t="shared" si="65"/>
        <v>0</v>
      </c>
      <c r="P790" s="155">
        <f>IF(O790=1,SUM($O$6:O790),0)</f>
        <v>0</v>
      </c>
    </row>
    <row r="791" spans="1:16" ht="15" customHeight="1">
      <c r="A791" s="15"/>
      <c r="B791" s="174">
        <v>6</v>
      </c>
      <c r="C791" s="109" t="s">
        <v>727</v>
      </c>
      <c r="D791" s="279" t="s">
        <v>47</v>
      </c>
      <c r="E791" s="280" t="s">
        <v>14</v>
      </c>
      <c r="F791" s="281">
        <v>215500</v>
      </c>
      <c r="G791" s="281">
        <v>256400</v>
      </c>
      <c r="H791" s="171"/>
      <c r="I791" s="88">
        <f t="shared" si="61"/>
        <v>256400</v>
      </c>
      <c r="J791" s="163">
        <f t="shared" si="62"/>
        <v>0</v>
      </c>
      <c r="K791" s="155">
        <f t="shared" si="63"/>
        <v>0</v>
      </c>
      <c r="L791" s="155">
        <f>IF(J791=1,SUM($J$6:J791),0)</f>
        <v>0</v>
      </c>
      <c r="M791" s="155">
        <f>IF(K791=1,SUM($K$6:K791),0)</f>
        <v>0</v>
      </c>
      <c r="N791" s="165">
        <f t="shared" si="64"/>
        <v>0</v>
      </c>
      <c r="O791" s="155">
        <f t="shared" si="65"/>
        <v>0</v>
      </c>
      <c r="P791" s="155">
        <f>IF(O791=1,SUM($O$6:O791),0)</f>
        <v>0</v>
      </c>
    </row>
    <row r="792" spans="1:16" ht="15" customHeight="1">
      <c r="A792" s="15"/>
      <c r="B792" s="174">
        <v>7</v>
      </c>
      <c r="C792" s="109" t="s">
        <v>728</v>
      </c>
      <c r="D792" s="279" t="s">
        <v>47</v>
      </c>
      <c r="E792" s="280" t="s">
        <v>14</v>
      </c>
      <c r="F792" s="281">
        <v>213100</v>
      </c>
      <c r="G792" s="281">
        <v>253500</v>
      </c>
      <c r="H792" s="171"/>
      <c r="I792" s="88">
        <f t="shared" si="61"/>
        <v>253500</v>
      </c>
      <c r="J792" s="163">
        <f t="shared" si="62"/>
        <v>0</v>
      </c>
      <c r="K792" s="155">
        <f t="shared" si="63"/>
        <v>0</v>
      </c>
      <c r="L792" s="155">
        <f>IF(J792=1,SUM($J$6:J792),0)</f>
        <v>0</v>
      </c>
      <c r="M792" s="155">
        <f>IF(K792=1,SUM($K$6:K792),0)</f>
        <v>0</v>
      </c>
      <c r="N792" s="165">
        <f t="shared" si="64"/>
        <v>0</v>
      </c>
      <c r="O792" s="155">
        <f t="shared" si="65"/>
        <v>0</v>
      </c>
      <c r="P792" s="155">
        <f>IF(O792=1,SUM($O$6:O792),0)</f>
        <v>0</v>
      </c>
    </row>
    <row r="793" spans="1:16" ht="15" customHeight="1">
      <c r="A793" s="15"/>
      <c r="B793" s="174">
        <v>8</v>
      </c>
      <c r="C793" s="109" t="s">
        <v>729</v>
      </c>
      <c r="D793" s="279" t="s">
        <v>47</v>
      </c>
      <c r="E793" s="280" t="s">
        <v>14</v>
      </c>
      <c r="F793" s="281">
        <v>213100</v>
      </c>
      <c r="G793" s="281">
        <v>253500</v>
      </c>
      <c r="H793" s="171"/>
      <c r="I793" s="88">
        <f t="shared" si="61"/>
        <v>253500</v>
      </c>
      <c r="J793" s="163">
        <f t="shared" si="62"/>
        <v>0</v>
      </c>
      <c r="K793" s="155">
        <f t="shared" si="63"/>
        <v>0</v>
      </c>
      <c r="L793" s="155">
        <f>IF(J793=1,SUM($J$6:J793),0)</f>
        <v>0</v>
      </c>
      <c r="M793" s="155">
        <f>IF(K793=1,SUM($K$6:K793),0)</f>
        <v>0</v>
      </c>
      <c r="N793" s="165">
        <f t="shared" si="64"/>
        <v>0</v>
      </c>
      <c r="O793" s="155">
        <f t="shared" si="65"/>
        <v>0</v>
      </c>
      <c r="P793" s="155">
        <f>IF(O793=1,SUM($O$6:O793),0)</f>
        <v>0</v>
      </c>
    </row>
    <row r="794" spans="1:16" ht="15" customHeight="1">
      <c r="A794" s="15"/>
      <c r="B794" s="174">
        <v>9</v>
      </c>
      <c r="C794" s="109" t="s">
        <v>1521</v>
      </c>
      <c r="D794" s="279" t="s">
        <v>47</v>
      </c>
      <c r="E794" s="280" t="s">
        <v>14</v>
      </c>
      <c r="F794" s="281">
        <v>213100</v>
      </c>
      <c r="G794" s="281">
        <v>253500</v>
      </c>
      <c r="H794" s="171"/>
      <c r="I794" s="88">
        <f t="shared" si="61"/>
        <v>253500</v>
      </c>
      <c r="J794" s="163">
        <f t="shared" si="62"/>
        <v>0</v>
      </c>
      <c r="K794" s="155">
        <f t="shared" si="63"/>
        <v>0</v>
      </c>
      <c r="L794" s="155">
        <f>IF(J794=1,SUM($J$6:J794),0)</f>
        <v>0</v>
      </c>
      <c r="M794" s="155">
        <f>IF(K794=1,SUM($K$6:K794),0)</f>
        <v>0</v>
      </c>
      <c r="N794" s="165">
        <f t="shared" si="64"/>
        <v>0</v>
      </c>
      <c r="O794" s="155">
        <f t="shared" si="65"/>
        <v>0</v>
      </c>
      <c r="P794" s="155">
        <f>IF(O794=1,SUM($O$6:O794),0)</f>
        <v>0</v>
      </c>
    </row>
    <row r="795" spans="1:16" ht="15" customHeight="1">
      <c r="A795" s="15"/>
      <c r="B795" s="174">
        <v>10</v>
      </c>
      <c r="C795" s="284" t="s">
        <v>1520</v>
      </c>
      <c r="D795" s="279" t="s">
        <v>47</v>
      </c>
      <c r="E795" s="280" t="s">
        <v>14</v>
      </c>
      <c r="F795" s="281">
        <v>213100</v>
      </c>
      <c r="G795" s="281">
        <v>253500</v>
      </c>
      <c r="H795" s="171"/>
      <c r="I795" s="88">
        <f t="shared" si="61"/>
        <v>253500</v>
      </c>
      <c r="J795" s="163">
        <f t="shared" si="62"/>
        <v>0</v>
      </c>
      <c r="K795" s="155">
        <f t="shared" si="63"/>
        <v>0</v>
      </c>
      <c r="L795" s="155">
        <f>IF(J795=1,SUM($J$6:J795),0)</f>
        <v>0</v>
      </c>
      <c r="M795" s="155">
        <f>IF(K795=1,SUM($K$6:K795),0)</f>
        <v>0</v>
      </c>
      <c r="N795" s="165">
        <f t="shared" si="64"/>
        <v>0</v>
      </c>
      <c r="O795" s="155">
        <f t="shared" si="65"/>
        <v>0</v>
      </c>
      <c r="P795" s="155">
        <f>IF(O795=1,SUM($O$6:O795),0)</f>
        <v>0</v>
      </c>
    </row>
    <row r="796" spans="1:16" ht="15" customHeight="1">
      <c r="A796" s="15"/>
      <c r="B796" s="174">
        <v>12</v>
      </c>
      <c r="C796" s="109" t="s">
        <v>730</v>
      </c>
      <c r="D796" s="279" t="s">
        <v>47</v>
      </c>
      <c r="E796" s="280" t="s">
        <v>14</v>
      </c>
      <c r="F796" s="281">
        <v>218400</v>
      </c>
      <c r="G796" s="281">
        <v>259800</v>
      </c>
      <c r="H796" s="171"/>
      <c r="I796" s="88">
        <f t="shared" si="61"/>
        <v>259800</v>
      </c>
      <c r="J796" s="163">
        <f t="shared" si="62"/>
        <v>0</v>
      </c>
      <c r="K796" s="155">
        <f t="shared" si="63"/>
        <v>0</v>
      </c>
      <c r="L796" s="155">
        <f>IF(J796=1,SUM($J$6:J796),0)</f>
        <v>0</v>
      </c>
      <c r="M796" s="155">
        <f>IF(K796=1,SUM($K$6:K796),0)</f>
        <v>0</v>
      </c>
      <c r="N796" s="165">
        <f t="shared" si="64"/>
        <v>0</v>
      </c>
      <c r="O796" s="155">
        <f t="shared" si="65"/>
        <v>0</v>
      </c>
      <c r="P796" s="155">
        <f>IF(O796=1,SUM($O$6:O796),0)</f>
        <v>0</v>
      </c>
    </row>
    <row r="797" spans="1:16" ht="15" customHeight="1">
      <c r="A797" s="15"/>
      <c r="B797" s="174">
        <v>13</v>
      </c>
      <c r="C797" s="109" t="s">
        <v>731</v>
      </c>
      <c r="D797" s="279" t="s">
        <v>47</v>
      </c>
      <c r="E797" s="280" t="s">
        <v>14</v>
      </c>
      <c r="F797" s="281">
        <v>253600</v>
      </c>
      <c r="G797" s="281">
        <v>285900</v>
      </c>
      <c r="H797" s="171"/>
      <c r="I797" s="88">
        <f t="shared" si="61"/>
        <v>285900</v>
      </c>
      <c r="J797" s="163">
        <f t="shared" si="62"/>
        <v>0</v>
      </c>
      <c r="K797" s="155">
        <f t="shared" si="63"/>
        <v>0</v>
      </c>
      <c r="L797" s="155">
        <f>IF(J797=1,SUM($J$6:J797),0)</f>
        <v>0</v>
      </c>
      <c r="M797" s="155">
        <f>IF(K797=1,SUM($K$6:K797),0)</f>
        <v>0</v>
      </c>
      <c r="N797" s="165">
        <f t="shared" si="64"/>
        <v>0</v>
      </c>
      <c r="O797" s="155">
        <f t="shared" si="65"/>
        <v>0</v>
      </c>
      <c r="P797" s="155">
        <f>IF(O797=1,SUM($O$6:O797),0)</f>
        <v>0</v>
      </c>
    </row>
    <row r="798" spans="1:16" ht="15" customHeight="1">
      <c r="A798" s="15"/>
      <c r="B798" s="174">
        <v>14</v>
      </c>
      <c r="C798" s="109" t="s">
        <v>732</v>
      </c>
      <c r="D798" s="279" t="s">
        <v>47</v>
      </c>
      <c r="E798" s="280" t="s">
        <v>14</v>
      </c>
      <c r="F798" s="281">
        <v>404400</v>
      </c>
      <c r="G798" s="281">
        <v>428800</v>
      </c>
      <c r="H798" s="171"/>
      <c r="I798" s="88">
        <f t="shared" si="61"/>
        <v>428800</v>
      </c>
      <c r="J798" s="163">
        <f t="shared" si="62"/>
        <v>0</v>
      </c>
      <c r="K798" s="155">
        <f t="shared" si="63"/>
        <v>0</v>
      </c>
      <c r="L798" s="155">
        <f>IF(J798=1,SUM($J$6:J798),0)</f>
        <v>0</v>
      </c>
      <c r="M798" s="155">
        <f>IF(K798=1,SUM($K$6:K798),0)</f>
        <v>0</v>
      </c>
      <c r="N798" s="165">
        <f t="shared" si="64"/>
        <v>0</v>
      </c>
      <c r="O798" s="155">
        <f t="shared" si="65"/>
        <v>0</v>
      </c>
      <c r="P798" s="155">
        <f>IF(O798=1,SUM($O$6:O798),0)</f>
        <v>0</v>
      </c>
    </row>
    <row r="799" spans="1:16" ht="15" customHeight="1">
      <c r="A799" s="15"/>
      <c r="B799" s="174">
        <v>15</v>
      </c>
      <c r="C799" s="109" t="s">
        <v>733</v>
      </c>
      <c r="D799" s="279" t="s">
        <v>47</v>
      </c>
      <c r="E799" s="280" t="s">
        <v>14</v>
      </c>
      <c r="F799" s="281">
        <v>404400</v>
      </c>
      <c r="G799" s="281">
        <v>428800</v>
      </c>
      <c r="H799" s="171"/>
      <c r="I799" s="88">
        <f t="shared" si="61"/>
        <v>428800</v>
      </c>
      <c r="J799" s="163">
        <f t="shared" si="62"/>
        <v>0</v>
      </c>
      <c r="K799" s="155">
        <f t="shared" si="63"/>
        <v>0</v>
      </c>
      <c r="L799" s="155">
        <f>IF(J799=1,SUM($J$6:J799),0)</f>
        <v>0</v>
      </c>
      <c r="M799" s="155">
        <f>IF(K799=1,SUM($K$6:K799),0)</f>
        <v>0</v>
      </c>
      <c r="N799" s="165">
        <f t="shared" si="64"/>
        <v>0</v>
      </c>
      <c r="O799" s="155">
        <f t="shared" si="65"/>
        <v>0</v>
      </c>
      <c r="P799" s="155">
        <f>IF(O799=1,SUM($O$6:O799),0)</f>
        <v>0</v>
      </c>
    </row>
    <row r="800" spans="1:16" ht="15" customHeight="1">
      <c r="A800" s="15"/>
      <c r="B800" s="194"/>
      <c r="C800" s="109"/>
      <c r="D800" s="279" t="s">
        <v>48</v>
      </c>
      <c r="E800" s="280"/>
      <c r="F800" s="281"/>
      <c r="G800" s="281"/>
      <c r="H800" s="171"/>
      <c r="I800" s="88">
        <f t="shared" si="61"/>
        <v>0</v>
      </c>
      <c r="J800" s="163">
        <f t="shared" si="62"/>
        <v>0</v>
      </c>
      <c r="K800" s="155">
        <f t="shared" si="63"/>
        <v>0</v>
      </c>
      <c r="L800" s="155">
        <f>IF(J800=1,SUM($J$6:J800),0)</f>
        <v>0</v>
      </c>
      <c r="M800" s="155">
        <f>IF(K800=1,SUM($K$6:K800),0)</f>
        <v>0</v>
      </c>
      <c r="N800" s="165">
        <f t="shared" si="64"/>
        <v>0</v>
      </c>
      <c r="O800" s="155">
        <f t="shared" si="65"/>
        <v>0</v>
      </c>
      <c r="P800" s="155">
        <f>IF(O800=1,SUM($O$6:O800),0)</f>
        <v>0</v>
      </c>
    </row>
    <row r="801" spans="1:16" ht="15" customHeight="1">
      <c r="A801" s="15"/>
      <c r="B801" s="194" t="s">
        <v>1031</v>
      </c>
      <c r="C801" s="109" t="s">
        <v>1059</v>
      </c>
      <c r="D801" s="279" t="s">
        <v>48</v>
      </c>
      <c r="E801" s="280"/>
      <c r="F801" s="281"/>
      <c r="G801" s="281"/>
      <c r="H801" s="171"/>
      <c r="I801" s="88">
        <f>IF($I$5=$G$4,G801,(IF($I$5=$F$4,F801,0)))</f>
        <v>0</v>
      </c>
      <c r="J801" s="163">
        <f t="shared" si="62"/>
        <v>0</v>
      </c>
      <c r="K801" s="155">
        <f t="shared" si="63"/>
        <v>0</v>
      </c>
      <c r="L801" s="155">
        <f>IF(J801=1,SUM($J$6:J801),0)</f>
        <v>0</v>
      </c>
      <c r="M801" s="155">
        <f>IF(K801=1,SUM($K$6:K801),0)</f>
        <v>0</v>
      </c>
      <c r="N801" s="165">
        <f t="shared" si="64"/>
        <v>0</v>
      </c>
      <c r="O801" s="155">
        <f t="shared" si="65"/>
        <v>0</v>
      </c>
      <c r="P801" s="155">
        <f>IF(O801=1,SUM($O$6:O801),0)</f>
        <v>0</v>
      </c>
    </row>
    <row r="802" spans="1:16" ht="15" customHeight="1">
      <c r="A802" s="15"/>
      <c r="B802" s="194">
        <v>1</v>
      </c>
      <c r="C802" s="109" t="s">
        <v>1060</v>
      </c>
      <c r="D802" s="279" t="s">
        <v>47</v>
      </c>
      <c r="E802" s="280" t="s">
        <v>14</v>
      </c>
      <c r="F802" s="281">
        <v>36000</v>
      </c>
      <c r="G802" s="281">
        <v>42800</v>
      </c>
      <c r="H802" s="171"/>
      <c r="I802" s="88">
        <f t="shared" si="61"/>
        <v>42800</v>
      </c>
      <c r="J802" s="163">
        <f t="shared" si="62"/>
        <v>0</v>
      </c>
      <c r="K802" s="155">
        <f t="shared" si="63"/>
        <v>0</v>
      </c>
      <c r="L802" s="155">
        <f>IF(J802=1,SUM($J$6:J802),0)</f>
        <v>0</v>
      </c>
      <c r="M802" s="155">
        <f>IF(K802=1,SUM($K$6:K802),0)</f>
        <v>0</v>
      </c>
      <c r="N802" s="165">
        <f t="shared" si="64"/>
        <v>0</v>
      </c>
      <c r="O802" s="155">
        <f t="shared" si="65"/>
        <v>0</v>
      </c>
      <c r="P802" s="155">
        <f>IF(O802=1,SUM($O$6:O802),0)</f>
        <v>0</v>
      </c>
    </row>
    <row r="803" spans="1:16" ht="15" customHeight="1">
      <c r="A803" s="15"/>
      <c r="B803" s="194">
        <v>2</v>
      </c>
      <c r="C803" s="109" t="s">
        <v>1061</v>
      </c>
      <c r="D803" s="279" t="s">
        <v>47</v>
      </c>
      <c r="E803" s="280" t="s">
        <v>14</v>
      </c>
      <c r="F803" s="281">
        <v>48100</v>
      </c>
      <c r="G803" s="281">
        <v>48100</v>
      </c>
      <c r="H803" s="171"/>
      <c r="I803" s="88">
        <f t="shared" si="61"/>
        <v>48100</v>
      </c>
      <c r="J803" s="163">
        <f t="shared" si="62"/>
        <v>0</v>
      </c>
      <c r="K803" s="155">
        <f t="shared" si="63"/>
        <v>0</v>
      </c>
      <c r="L803" s="155">
        <f>IF(J803=1,SUM($J$6:J803),0)</f>
        <v>0</v>
      </c>
      <c r="M803" s="155">
        <f>IF(K803=1,SUM($K$6:K803),0)</f>
        <v>0</v>
      </c>
      <c r="N803" s="165">
        <f t="shared" si="64"/>
        <v>0</v>
      </c>
      <c r="O803" s="155">
        <f t="shared" si="65"/>
        <v>0</v>
      </c>
      <c r="P803" s="155">
        <f>IF(O803=1,SUM($O$6:O803),0)</f>
        <v>0</v>
      </c>
    </row>
    <row r="804" spans="1:16" ht="15" customHeight="1">
      <c r="A804" s="15"/>
      <c r="B804" s="194">
        <v>3</v>
      </c>
      <c r="C804" s="109" t="s">
        <v>1062</v>
      </c>
      <c r="D804" s="279" t="s">
        <v>47</v>
      </c>
      <c r="E804" s="280" t="s">
        <v>14</v>
      </c>
      <c r="F804" s="281">
        <v>55300</v>
      </c>
      <c r="G804" s="281">
        <v>55300</v>
      </c>
      <c r="H804" s="171"/>
      <c r="I804" s="88">
        <f t="shared" si="61"/>
        <v>55300</v>
      </c>
      <c r="J804" s="163">
        <f t="shared" si="62"/>
        <v>0</v>
      </c>
      <c r="K804" s="155">
        <f t="shared" si="63"/>
        <v>0</v>
      </c>
      <c r="L804" s="155">
        <f>IF(J804=1,SUM($J$6:J804),0)</f>
        <v>0</v>
      </c>
      <c r="M804" s="155">
        <f>IF(K804=1,SUM($K$6:K804),0)</f>
        <v>0</v>
      </c>
      <c r="N804" s="165">
        <f t="shared" si="64"/>
        <v>0</v>
      </c>
      <c r="O804" s="155">
        <f t="shared" si="65"/>
        <v>0</v>
      </c>
      <c r="P804" s="155">
        <f>IF(O804=1,SUM($O$6:O804),0)</f>
        <v>0</v>
      </c>
    </row>
    <row r="805" spans="1:16" ht="15" customHeight="1">
      <c r="A805" s="15"/>
      <c r="B805" s="194">
        <v>4</v>
      </c>
      <c r="C805" s="109" t="s">
        <v>1063</v>
      </c>
      <c r="D805" s="279" t="s">
        <v>47</v>
      </c>
      <c r="E805" s="280" t="s">
        <v>14</v>
      </c>
      <c r="F805" s="281">
        <v>51500</v>
      </c>
      <c r="G805" s="281">
        <v>51500</v>
      </c>
      <c r="H805" s="171"/>
      <c r="I805" s="88">
        <f t="shared" si="61"/>
        <v>51500</v>
      </c>
      <c r="J805" s="163">
        <f t="shared" si="62"/>
        <v>0</v>
      </c>
      <c r="K805" s="155">
        <f t="shared" si="63"/>
        <v>0</v>
      </c>
      <c r="L805" s="155">
        <f>IF(J805=1,SUM($J$6:J805),0)</f>
        <v>0</v>
      </c>
      <c r="M805" s="155">
        <f>IF(K805=1,SUM($K$6:K805),0)</f>
        <v>0</v>
      </c>
      <c r="N805" s="165">
        <f t="shared" si="64"/>
        <v>0</v>
      </c>
      <c r="O805" s="155">
        <f t="shared" si="65"/>
        <v>0</v>
      </c>
      <c r="P805" s="155">
        <f>IF(O805=1,SUM($O$6:O805),0)</f>
        <v>0</v>
      </c>
    </row>
    <row r="806" spans="1:16" ht="15" customHeight="1">
      <c r="A806" s="15"/>
      <c r="B806" s="194">
        <v>5</v>
      </c>
      <c r="C806" s="109" t="s">
        <v>1064</v>
      </c>
      <c r="D806" s="279" t="s">
        <v>47</v>
      </c>
      <c r="E806" s="280" t="s">
        <v>14</v>
      </c>
      <c r="F806" s="281">
        <v>67900</v>
      </c>
      <c r="G806" s="281">
        <v>67900</v>
      </c>
      <c r="H806" s="171"/>
      <c r="I806" s="88">
        <f t="shared" ref="I806:I811" si="66">IF($I$5=$G$4,G806,(IF($I$5=$F$4,F806,0)))</f>
        <v>67900</v>
      </c>
      <c r="J806" s="163">
        <f t="shared" si="62"/>
        <v>0</v>
      </c>
      <c r="K806" s="155">
        <f t="shared" si="63"/>
        <v>0</v>
      </c>
      <c r="L806" s="155">
        <f>IF(J806=1,SUM($J$6:J806),0)</f>
        <v>0</v>
      </c>
      <c r="M806" s="155">
        <f>IF(K806=1,SUM($K$6:K806),0)</f>
        <v>0</v>
      </c>
      <c r="N806" s="165">
        <f t="shared" si="64"/>
        <v>0</v>
      </c>
      <c r="O806" s="155">
        <f t="shared" si="65"/>
        <v>0</v>
      </c>
      <c r="P806" s="155">
        <f>IF(O806=1,SUM($O$6:O806),0)</f>
        <v>0</v>
      </c>
    </row>
    <row r="807" spans="1:16" ht="15" customHeight="1">
      <c r="A807" s="15"/>
      <c r="B807" s="194">
        <v>6</v>
      </c>
      <c r="C807" s="109" t="s">
        <v>1065</v>
      </c>
      <c r="D807" s="279" t="s">
        <v>47</v>
      </c>
      <c r="E807" s="280" t="s">
        <v>14</v>
      </c>
      <c r="F807" s="281">
        <v>56700</v>
      </c>
      <c r="G807" s="281">
        <v>56700</v>
      </c>
      <c r="H807" s="171"/>
      <c r="I807" s="88">
        <f t="shared" si="66"/>
        <v>56700</v>
      </c>
      <c r="J807" s="163">
        <f t="shared" si="62"/>
        <v>0</v>
      </c>
      <c r="K807" s="155">
        <f t="shared" si="63"/>
        <v>0</v>
      </c>
      <c r="L807" s="155">
        <f>IF(J807=1,SUM($J$6:J807),0)</f>
        <v>0</v>
      </c>
      <c r="M807" s="155">
        <f>IF(K807=1,SUM($K$6:K807),0)</f>
        <v>0</v>
      </c>
      <c r="N807" s="165">
        <f t="shared" si="64"/>
        <v>0</v>
      </c>
      <c r="O807" s="155">
        <f t="shared" si="65"/>
        <v>0</v>
      </c>
      <c r="P807" s="155">
        <f>IF(O807=1,SUM($O$6:O807),0)</f>
        <v>0</v>
      </c>
    </row>
    <row r="808" spans="1:16" ht="15" customHeight="1">
      <c r="A808" s="15"/>
      <c r="B808" s="194">
        <v>7</v>
      </c>
      <c r="C808" s="109" t="s">
        <v>1162</v>
      </c>
      <c r="D808" s="279" t="s">
        <v>47</v>
      </c>
      <c r="E808" s="280" t="s">
        <v>14</v>
      </c>
      <c r="F808" s="281">
        <v>596900</v>
      </c>
      <c r="G808" s="281">
        <v>596900</v>
      </c>
      <c r="H808" s="171"/>
      <c r="I808" s="88">
        <f t="shared" si="66"/>
        <v>596900</v>
      </c>
      <c r="J808" s="163">
        <f t="shared" si="62"/>
        <v>0</v>
      </c>
      <c r="K808" s="155">
        <f t="shared" si="63"/>
        <v>0</v>
      </c>
      <c r="L808" s="155">
        <f>IF(J808=1,SUM($J$6:J808),0)</f>
        <v>0</v>
      </c>
      <c r="M808" s="155">
        <f>IF(K808=1,SUM($K$6:K808),0)</f>
        <v>0</v>
      </c>
      <c r="N808" s="165">
        <f t="shared" si="64"/>
        <v>0</v>
      </c>
      <c r="O808" s="155">
        <f t="shared" si="65"/>
        <v>0</v>
      </c>
      <c r="P808" s="155">
        <f>IF(O808=1,SUM($O$6:O808),0)</f>
        <v>0</v>
      </c>
    </row>
    <row r="809" spans="1:16" ht="15" customHeight="1">
      <c r="A809" s="15"/>
      <c r="B809" s="194">
        <v>8</v>
      </c>
      <c r="C809" s="109" t="s">
        <v>1163</v>
      </c>
      <c r="D809" s="279" t="s">
        <v>47</v>
      </c>
      <c r="E809" s="280" t="s">
        <v>14</v>
      </c>
      <c r="F809" s="281">
        <v>401500</v>
      </c>
      <c r="G809" s="281">
        <v>401500</v>
      </c>
      <c r="H809" s="171"/>
      <c r="I809" s="88">
        <f t="shared" si="66"/>
        <v>401500</v>
      </c>
      <c r="J809" s="163">
        <f t="shared" si="62"/>
        <v>0</v>
      </c>
      <c r="K809" s="155">
        <f t="shared" si="63"/>
        <v>0</v>
      </c>
      <c r="L809" s="155">
        <f>IF(J809=1,SUM($J$6:J809),0)</f>
        <v>0</v>
      </c>
      <c r="M809" s="155">
        <f>IF(K809=1,SUM($K$6:K809),0)</f>
        <v>0</v>
      </c>
      <c r="N809" s="165">
        <f t="shared" si="64"/>
        <v>0</v>
      </c>
      <c r="O809" s="155">
        <f t="shared" si="65"/>
        <v>0</v>
      </c>
      <c r="P809" s="155">
        <f>IF(O809=1,SUM($O$6:O809),0)</f>
        <v>0</v>
      </c>
    </row>
    <row r="810" spans="1:16" ht="15" customHeight="1">
      <c r="A810" s="15"/>
      <c r="B810" s="194"/>
      <c r="C810" s="109"/>
      <c r="D810" s="279" t="s">
        <v>48</v>
      </c>
      <c r="E810" s="280"/>
      <c r="F810" s="281"/>
      <c r="G810" s="281"/>
      <c r="H810" s="171"/>
      <c r="I810" s="88">
        <f t="shared" si="66"/>
        <v>0</v>
      </c>
      <c r="J810" s="163">
        <f t="shared" si="62"/>
        <v>0</v>
      </c>
      <c r="K810" s="155">
        <f t="shared" si="63"/>
        <v>0</v>
      </c>
      <c r="L810" s="155">
        <f>IF(J810=1,SUM($J$6:J810),0)</f>
        <v>0</v>
      </c>
      <c r="M810" s="155">
        <f>IF(K810=1,SUM($K$6:K810),0)</f>
        <v>0</v>
      </c>
      <c r="N810" s="165">
        <f t="shared" si="64"/>
        <v>0</v>
      </c>
      <c r="O810" s="155">
        <f t="shared" si="65"/>
        <v>0</v>
      </c>
      <c r="P810" s="155">
        <f>IF(O810=1,SUM($O$6:O810),0)</f>
        <v>0</v>
      </c>
    </row>
    <row r="811" spans="1:16" ht="15" customHeight="1">
      <c r="A811" s="15"/>
      <c r="B811" s="194" t="s">
        <v>1031</v>
      </c>
      <c r="C811" s="109" t="s">
        <v>734</v>
      </c>
      <c r="D811" s="279" t="s">
        <v>48</v>
      </c>
      <c r="E811" s="280"/>
      <c r="F811" s="281"/>
      <c r="G811" s="281"/>
      <c r="H811" s="171"/>
      <c r="I811" s="88">
        <f t="shared" si="66"/>
        <v>0</v>
      </c>
      <c r="J811" s="163">
        <f t="shared" si="62"/>
        <v>0</v>
      </c>
      <c r="K811" s="155">
        <f t="shared" si="63"/>
        <v>0</v>
      </c>
      <c r="L811" s="155">
        <f>IF(J811=1,SUM($J$6:J811),0)</f>
        <v>0</v>
      </c>
      <c r="M811" s="155">
        <f>IF(K811=1,SUM($K$6:K811),0)</f>
        <v>0</v>
      </c>
      <c r="N811" s="165">
        <f t="shared" si="64"/>
        <v>0</v>
      </c>
      <c r="O811" s="155">
        <f t="shared" si="65"/>
        <v>0</v>
      </c>
      <c r="P811" s="155">
        <f>IF(O811=1,SUM($O$6:O811),0)</f>
        <v>0</v>
      </c>
    </row>
    <row r="812" spans="1:16" ht="15" customHeight="1">
      <c r="A812" s="15"/>
      <c r="B812" s="194">
        <v>1</v>
      </c>
      <c r="C812" s="109" t="s">
        <v>735</v>
      </c>
      <c r="D812" s="279" t="s">
        <v>47</v>
      </c>
      <c r="E812" s="280" t="s">
        <v>14</v>
      </c>
      <c r="F812" s="281">
        <v>56400</v>
      </c>
      <c r="G812" s="281">
        <v>56400</v>
      </c>
      <c r="H812" s="171"/>
      <c r="I812" s="88">
        <f t="shared" si="61"/>
        <v>56400</v>
      </c>
      <c r="J812" s="163">
        <f t="shared" si="62"/>
        <v>0</v>
      </c>
      <c r="K812" s="155">
        <f t="shared" si="63"/>
        <v>0</v>
      </c>
      <c r="L812" s="155">
        <f>IF(J812=1,SUM($J$6:J812),0)</f>
        <v>0</v>
      </c>
      <c r="M812" s="155">
        <f>IF(K812=1,SUM($K$6:K812),0)</f>
        <v>0</v>
      </c>
      <c r="N812" s="165">
        <f t="shared" si="64"/>
        <v>0</v>
      </c>
      <c r="O812" s="155">
        <f t="shared" si="65"/>
        <v>0</v>
      </c>
      <c r="P812" s="155">
        <f>IF(O812=1,SUM($O$6:O812),0)</f>
        <v>0</v>
      </c>
    </row>
    <row r="813" spans="1:16" ht="15" customHeight="1">
      <c r="A813" s="15"/>
      <c r="B813" s="194">
        <v>2</v>
      </c>
      <c r="C813" s="109" t="s">
        <v>736</v>
      </c>
      <c r="D813" s="279" t="s">
        <v>47</v>
      </c>
      <c r="E813" s="280" t="s">
        <v>14</v>
      </c>
      <c r="F813" s="281">
        <v>65400</v>
      </c>
      <c r="G813" s="281">
        <v>65400</v>
      </c>
      <c r="H813" s="171"/>
      <c r="I813" s="88">
        <f t="shared" si="61"/>
        <v>65400</v>
      </c>
      <c r="J813" s="163">
        <f t="shared" si="62"/>
        <v>0</v>
      </c>
      <c r="K813" s="155">
        <f t="shared" si="63"/>
        <v>0</v>
      </c>
      <c r="L813" s="155">
        <f>IF(J813=1,SUM($J$6:J813),0)</f>
        <v>0</v>
      </c>
      <c r="M813" s="155">
        <f>IF(K813=1,SUM($K$6:K813),0)</f>
        <v>0</v>
      </c>
      <c r="N813" s="165">
        <f t="shared" si="64"/>
        <v>0</v>
      </c>
      <c r="O813" s="155">
        <f t="shared" si="65"/>
        <v>0</v>
      </c>
      <c r="P813" s="155">
        <f>IF(O813=1,SUM($O$6:O813),0)</f>
        <v>0</v>
      </c>
    </row>
    <row r="814" spans="1:16" ht="15" customHeight="1">
      <c r="A814" s="15"/>
      <c r="B814" s="194">
        <v>3</v>
      </c>
      <c r="C814" s="109" t="s">
        <v>737</v>
      </c>
      <c r="D814" s="279" t="s">
        <v>47</v>
      </c>
      <c r="E814" s="280" t="s">
        <v>14</v>
      </c>
      <c r="F814" s="281">
        <v>13600</v>
      </c>
      <c r="G814" s="281">
        <v>16200</v>
      </c>
      <c r="H814" s="171"/>
      <c r="I814" s="88">
        <f t="shared" si="61"/>
        <v>16200</v>
      </c>
      <c r="J814" s="163">
        <f t="shared" si="62"/>
        <v>0</v>
      </c>
      <c r="K814" s="155">
        <f t="shared" si="63"/>
        <v>0</v>
      </c>
      <c r="L814" s="155">
        <f>IF(J814=1,SUM($J$6:J814),0)</f>
        <v>0</v>
      </c>
      <c r="M814" s="155">
        <f>IF(K814=1,SUM($K$6:K814),0)</f>
        <v>0</v>
      </c>
      <c r="N814" s="165">
        <f t="shared" si="64"/>
        <v>0</v>
      </c>
      <c r="O814" s="155">
        <f t="shared" si="65"/>
        <v>0</v>
      </c>
      <c r="P814" s="155">
        <f>IF(O814=1,SUM($O$6:O814),0)</f>
        <v>0</v>
      </c>
    </row>
    <row r="815" spans="1:16" ht="15" customHeight="1">
      <c r="A815" s="15"/>
      <c r="B815" s="194">
        <v>4</v>
      </c>
      <c r="C815" s="109" t="s">
        <v>738</v>
      </c>
      <c r="D815" s="279" t="s">
        <v>47</v>
      </c>
      <c r="E815" s="280" t="s">
        <v>14</v>
      </c>
      <c r="F815" s="281">
        <v>17800</v>
      </c>
      <c r="G815" s="281">
        <v>21200</v>
      </c>
      <c r="H815" s="171"/>
      <c r="I815" s="88">
        <f t="shared" si="61"/>
        <v>21200</v>
      </c>
      <c r="J815" s="163">
        <f t="shared" si="62"/>
        <v>0</v>
      </c>
      <c r="K815" s="155">
        <f t="shared" si="63"/>
        <v>0</v>
      </c>
      <c r="L815" s="155">
        <f>IF(J815=1,SUM($J$6:J815),0)</f>
        <v>0</v>
      </c>
      <c r="M815" s="155">
        <f>IF(K815=1,SUM($K$6:K815),0)</f>
        <v>0</v>
      </c>
      <c r="N815" s="165">
        <f t="shared" si="64"/>
        <v>0</v>
      </c>
      <c r="O815" s="155">
        <f t="shared" si="65"/>
        <v>0</v>
      </c>
      <c r="P815" s="155">
        <f>IF(O815=1,SUM($O$6:O815),0)</f>
        <v>0</v>
      </c>
    </row>
    <row r="816" spans="1:16" ht="15" customHeight="1">
      <c r="A816" s="15"/>
      <c r="B816" s="194">
        <v>5</v>
      </c>
      <c r="C816" s="109" t="s">
        <v>739</v>
      </c>
      <c r="D816" s="279" t="s">
        <v>47</v>
      </c>
      <c r="E816" s="280" t="s">
        <v>14</v>
      </c>
      <c r="F816" s="281">
        <v>173100</v>
      </c>
      <c r="G816" s="281">
        <v>173100</v>
      </c>
      <c r="H816" s="171"/>
      <c r="I816" s="88">
        <f t="shared" si="61"/>
        <v>173100</v>
      </c>
      <c r="J816" s="163">
        <f t="shared" si="62"/>
        <v>0</v>
      </c>
      <c r="K816" s="155">
        <f t="shared" si="63"/>
        <v>0</v>
      </c>
      <c r="L816" s="155">
        <f>IF(J816=1,SUM($J$6:J816),0)</f>
        <v>0</v>
      </c>
      <c r="M816" s="155">
        <f>IF(K816=1,SUM($K$6:K816),0)</f>
        <v>0</v>
      </c>
      <c r="N816" s="165">
        <f t="shared" si="64"/>
        <v>0</v>
      </c>
      <c r="O816" s="155">
        <f t="shared" si="65"/>
        <v>0</v>
      </c>
      <c r="P816" s="155">
        <f>IF(O816=1,SUM($O$6:O816),0)</f>
        <v>0</v>
      </c>
    </row>
    <row r="817" spans="1:16" ht="15" customHeight="1">
      <c r="A817" s="15"/>
      <c r="B817" s="194">
        <v>6</v>
      </c>
      <c r="C817" s="109" t="s">
        <v>740</v>
      </c>
      <c r="D817" s="279" t="s">
        <v>47</v>
      </c>
      <c r="E817" s="280" t="s">
        <v>14</v>
      </c>
      <c r="F817" s="281">
        <v>1539900</v>
      </c>
      <c r="G817" s="281">
        <v>1539900</v>
      </c>
      <c r="H817" s="171"/>
      <c r="I817" s="88">
        <f t="shared" si="61"/>
        <v>1539900</v>
      </c>
      <c r="J817" s="163">
        <f t="shared" si="62"/>
        <v>0</v>
      </c>
      <c r="K817" s="155">
        <f t="shared" si="63"/>
        <v>0</v>
      </c>
      <c r="L817" s="155">
        <f>IF(J817=1,SUM($J$6:J817),0)</f>
        <v>0</v>
      </c>
      <c r="M817" s="155">
        <f>IF(K817=1,SUM($K$6:K817),0)</f>
        <v>0</v>
      </c>
      <c r="N817" s="165">
        <f t="shared" si="64"/>
        <v>0</v>
      </c>
      <c r="O817" s="155">
        <f t="shared" si="65"/>
        <v>0</v>
      </c>
      <c r="P817" s="155">
        <f>IF(O817=1,SUM($O$6:O817),0)</f>
        <v>0</v>
      </c>
    </row>
    <row r="818" spans="1:16" ht="15" customHeight="1">
      <c r="A818" s="15"/>
      <c r="B818" s="194">
        <v>7</v>
      </c>
      <c r="C818" s="109" t="s">
        <v>741</v>
      </c>
      <c r="D818" s="279" t="s">
        <v>47</v>
      </c>
      <c r="E818" s="280" t="s">
        <v>14</v>
      </c>
      <c r="F818" s="281">
        <v>26200</v>
      </c>
      <c r="G818" s="281">
        <v>31200</v>
      </c>
      <c r="H818" s="171"/>
      <c r="I818" s="88">
        <f t="shared" si="61"/>
        <v>31200</v>
      </c>
      <c r="J818" s="163">
        <f t="shared" si="62"/>
        <v>0</v>
      </c>
      <c r="K818" s="155">
        <f t="shared" si="63"/>
        <v>0</v>
      </c>
      <c r="L818" s="155">
        <f>IF(J818=1,SUM($J$6:J818),0)</f>
        <v>0</v>
      </c>
      <c r="M818" s="155">
        <f>IF(K818=1,SUM($K$6:K818),0)</f>
        <v>0</v>
      </c>
      <c r="N818" s="165">
        <f t="shared" si="64"/>
        <v>0</v>
      </c>
      <c r="O818" s="155">
        <f t="shared" si="65"/>
        <v>0</v>
      </c>
      <c r="P818" s="155">
        <f>IF(O818=1,SUM($O$6:O818),0)</f>
        <v>0</v>
      </c>
    </row>
    <row r="819" spans="1:16" ht="15" customHeight="1">
      <c r="A819" s="15"/>
      <c r="B819" s="194">
        <v>8</v>
      </c>
      <c r="C819" s="109" t="s">
        <v>742</v>
      </c>
      <c r="D819" s="279" t="s">
        <v>47</v>
      </c>
      <c r="E819" s="280" t="s">
        <v>14</v>
      </c>
      <c r="F819" s="281">
        <v>22300</v>
      </c>
      <c r="G819" s="281">
        <v>26500</v>
      </c>
      <c r="H819" s="171"/>
      <c r="I819" s="88">
        <f t="shared" si="61"/>
        <v>26500</v>
      </c>
      <c r="J819" s="163">
        <f t="shared" si="62"/>
        <v>0</v>
      </c>
      <c r="K819" s="155">
        <f t="shared" si="63"/>
        <v>0</v>
      </c>
      <c r="L819" s="155">
        <f>IF(J819=1,SUM($J$6:J819),0)</f>
        <v>0</v>
      </c>
      <c r="M819" s="155">
        <f>IF(K819=1,SUM($K$6:K819),0)</f>
        <v>0</v>
      </c>
      <c r="N819" s="165">
        <f t="shared" si="64"/>
        <v>0</v>
      </c>
      <c r="O819" s="155">
        <f t="shared" si="65"/>
        <v>0</v>
      </c>
      <c r="P819" s="155">
        <f>IF(O819=1,SUM($O$6:O819),0)</f>
        <v>0</v>
      </c>
    </row>
    <row r="820" spans="1:16" ht="15" customHeight="1">
      <c r="A820" s="15"/>
      <c r="B820" s="194">
        <v>9</v>
      </c>
      <c r="C820" s="109" t="s">
        <v>743</v>
      </c>
      <c r="D820" s="279" t="s">
        <v>47</v>
      </c>
      <c r="E820" s="280" t="s">
        <v>14</v>
      </c>
      <c r="F820" s="281">
        <v>26200</v>
      </c>
      <c r="G820" s="281">
        <v>31200</v>
      </c>
      <c r="H820" s="171"/>
      <c r="I820" s="88">
        <f t="shared" si="61"/>
        <v>31200</v>
      </c>
      <c r="J820" s="163">
        <f t="shared" si="62"/>
        <v>0</v>
      </c>
      <c r="K820" s="155">
        <f t="shared" si="63"/>
        <v>0</v>
      </c>
      <c r="L820" s="155">
        <f>IF(J820=1,SUM($J$6:J820),0)</f>
        <v>0</v>
      </c>
      <c r="M820" s="155">
        <f>IF(K820=1,SUM($K$6:K820),0)</f>
        <v>0</v>
      </c>
      <c r="N820" s="165">
        <f t="shared" si="64"/>
        <v>0</v>
      </c>
      <c r="O820" s="155">
        <f t="shared" si="65"/>
        <v>0</v>
      </c>
      <c r="P820" s="155">
        <f>IF(O820=1,SUM($O$6:O820),0)</f>
        <v>0</v>
      </c>
    </row>
    <row r="821" spans="1:16" ht="15" customHeight="1">
      <c r="A821" s="15"/>
      <c r="B821" s="194">
        <v>10</v>
      </c>
      <c r="C821" s="109" t="s">
        <v>744</v>
      </c>
      <c r="D821" s="279" t="s">
        <v>47</v>
      </c>
      <c r="E821" s="280" t="s">
        <v>14</v>
      </c>
      <c r="F821" s="281">
        <v>26200</v>
      </c>
      <c r="G821" s="281">
        <v>31200</v>
      </c>
      <c r="H821" s="171"/>
      <c r="I821" s="88">
        <f t="shared" si="61"/>
        <v>31200</v>
      </c>
      <c r="J821" s="163">
        <f t="shared" si="62"/>
        <v>0</v>
      </c>
      <c r="K821" s="155">
        <f t="shared" si="63"/>
        <v>0</v>
      </c>
      <c r="L821" s="155">
        <f>IF(J821=1,SUM($J$6:J821),0)</f>
        <v>0</v>
      </c>
      <c r="M821" s="155">
        <f>IF(K821=1,SUM($K$6:K821),0)</f>
        <v>0</v>
      </c>
      <c r="N821" s="165">
        <f t="shared" si="64"/>
        <v>0</v>
      </c>
      <c r="O821" s="155">
        <f t="shared" si="65"/>
        <v>0</v>
      </c>
      <c r="P821" s="155">
        <f>IF(O821=1,SUM($O$6:O821),0)</f>
        <v>0</v>
      </c>
    </row>
    <row r="822" spans="1:16" ht="15" customHeight="1">
      <c r="A822" s="15"/>
      <c r="B822" s="194">
        <v>11</v>
      </c>
      <c r="C822" s="109" t="s">
        <v>745</v>
      </c>
      <c r="D822" s="279" t="s">
        <v>47</v>
      </c>
      <c r="E822" s="280" t="s">
        <v>14</v>
      </c>
      <c r="F822" s="281">
        <v>58400</v>
      </c>
      <c r="G822" s="281">
        <v>58400</v>
      </c>
      <c r="H822" s="171"/>
      <c r="I822" s="88">
        <f t="shared" si="61"/>
        <v>58400</v>
      </c>
      <c r="J822" s="163">
        <f t="shared" si="62"/>
        <v>0</v>
      </c>
      <c r="K822" s="155">
        <f t="shared" si="63"/>
        <v>0</v>
      </c>
      <c r="L822" s="155">
        <f>IF(J822=1,SUM($J$6:J822),0)</f>
        <v>0</v>
      </c>
      <c r="M822" s="155">
        <f>IF(K822=1,SUM($K$6:K822),0)</f>
        <v>0</v>
      </c>
      <c r="N822" s="165">
        <f t="shared" si="64"/>
        <v>0</v>
      </c>
      <c r="O822" s="155">
        <f t="shared" si="65"/>
        <v>0</v>
      </c>
      <c r="P822" s="155">
        <f>IF(O822=1,SUM($O$6:O822),0)</f>
        <v>0</v>
      </c>
    </row>
    <row r="823" spans="1:16" ht="15" customHeight="1">
      <c r="A823" s="15"/>
      <c r="B823" s="194">
        <v>12</v>
      </c>
      <c r="C823" s="109" t="s">
        <v>746</v>
      </c>
      <c r="D823" s="279" t="s">
        <v>47</v>
      </c>
      <c r="E823" s="280" t="s">
        <v>14</v>
      </c>
      <c r="F823" s="281">
        <v>45900</v>
      </c>
      <c r="G823" s="281">
        <v>48800</v>
      </c>
      <c r="H823" s="171"/>
      <c r="I823" s="88">
        <f t="shared" si="61"/>
        <v>48800</v>
      </c>
      <c r="J823" s="163">
        <f t="shared" si="62"/>
        <v>0</v>
      </c>
      <c r="K823" s="155">
        <f t="shared" si="63"/>
        <v>0</v>
      </c>
      <c r="L823" s="155">
        <f>IF(J823=1,SUM($J$6:J823),0)</f>
        <v>0</v>
      </c>
      <c r="M823" s="155">
        <f>IF(K823=1,SUM($K$6:K823),0)</f>
        <v>0</v>
      </c>
      <c r="N823" s="165">
        <f t="shared" si="64"/>
        <v>0</v>
      </c>
      <c r="O823" s="155">
        <f t="shared" si="65"/>
        <v>0</v>
      </c>
      <c r="P823" s="155">
        <f>IF(O823=1,SUM($O$6:O823),0)</f>
        <v>0</v>
      </c>
    </row>
    <row r="824" spans="1:16" ht="15" customHeight="1">
      <c r="A824" s="15"/>
      <c r="B824" s="194">
        <v>13</v>
      </c>
      <c r="C824" s="109" t="s">
        <v>747</v>
      </c>
      <c r="D824" s="279" t="s">
        <v>47</v>
      </c>
      <c r="E824" s="280" t="s">
        <v>14</v>
      </c>
      <c r="F824" s="281">
        <v>58400</v>
      </c>
      <c r="G824" s="281">
        <v>58400</v>
      </c>
      <c r="H824" s="171"/>
      <c r="I824" s="88">
        <f t="shared" ref="I824:I876" si="67">IF($I$5=$G$4,G824,(IF($I$5=$F$4,F824,0)))</f>
        <v>58400</v>
      </c>
      <c r="J824" s="163">
        <f t="shared" si="62"/>
        <v>0</v>
      </c>
      <c r="K824" s="155">
        <f t="shared" si="63"/>
        <v>0</v>
      </c>
      <c r="L824" s="155">
        <f>IF(J824=1,SUM($J$6:J824),0)</f>
        <v>0</v>
      </c>
      <c r="M824" s="155">
        <f>IF(K824=1,SUM($K$6:K824),0)</f>
        <v>0</v>
      </c>
      <c r="N824" s="165">
        <f t="shared" si="64"/>
        <v>0</v>
      </c>
      <c r="O824" s="155">
        <f t="shared" si="65"/>
        <v>0</v>
      </c>
      <c r="P824" s="155">
        <f>IF(O824=1,SUM($O$6:O824),0)</f>
        <v>0</v>
      </c>
    </row>
    <row r="825" spans="1:16" ht="15" customHeight="1">
      <c r="A825" s="15"/>
      <c r="B825" s="194">
        <v>14</v>
      </c>
      <c r="C825" s="109" t="s">
        <v>748</v>
      </c>
      <c r="D825" s="279" t="s">
        <v>47</v>
      </c>
      <c r="E825" s="280" t="s">
        <v>14</v>
      </c>
      <c r="F825" s="281">
        <v>58400</v>
      </c>
      <c r="G825" s="281">
        <v>58400</v>
      </c>
      <c r="H825" s="171"/>
      <c r="I825" s="88">
        <f t="shared" si="67"/>
        <v>58400</v>
      </c>
      <c r="J825" s="163">
        <f t="shared" si="62"/>
        <v>0</v>
      </c>
      <c r="K825" s="155">
        <f t="shared" si="63"/>
        <v>0</v>
      </c>
      <c r="L825" s="155">
        <f>IF(J825=1,SUM($J$6:J825),0)</f>
        <v>0</v>
      </c>
      <c r="M825" s="155">
        <f>IF(K825=1,SUM($K$6:K825),0)</f>
        <v>0</v>
      </c>
      <c r="N825" s="165">
        <f t="shared" si="64"/>
        <v>0</v>
      </c>
      <c r="O825" s="155">
        <f t="shared" si="65"/>
        <v>0</v>
      </c>
      <c r="P825" s="155">
        <f>IF(O825=1,SUM($O$6:O825),0)</f>
        <v>0</v>
      </c>
    </row>
    <row r="826" spans="1:16" ht="15" customHeight="1">
      <c r="A826" s="15"/>
      <c r="B826" s="194">
        <v>15</v>
      </c>
      <c r="C826" s="109" t="s">
        <v>749</v>
      </c>
      <c r="D826" s="279" t="s">
        <v>47</v>
      </c>
      <c r="E826" s="280" t="s">
        <v>14</v>
      </c>
      <c r="F826" s="281">
        <v>45900</v>
      </c>
      <c r="G826" s="281">
        <v>45900</v>
      </c>
      <c r="H826" s="171"/>
      <c r="I826" s="88">
        <f t="shared" si="67"/>
        <v>45900</v>
      </c>
      <c r="J826" s="163">
        <f t="shared" si="62"/>
        <v>0</v>
      </c>
      <c r="K826" s="155">
        <f t="shared" si="63"/>
        <v>0</v>
      </c>
      <c r="L826" s="155">
        <f>IF(J826=1,SUM($J$6:J826),0)</f>
        <v>0</v>
      </c>
      <c r="M826" s="155">
        <f>IF(K826=1,SUM($K$6:K826),0)</f>
        <v>0</v>
      </c>
      <c r="N826" s="165">
        <f t="shared" si="64"/>
        <v>0</v>
      </c>
      <c r="O826" s="155">
        <f t="shared" si="65"/>
        <v>0</v>
      </c>
      <c r="P826" s="155">
        <f>IF(O826=1,SUM($O$6:O826),0)</f>
        <v>0</v>
      </c>
    </row>
    <row r="827" spans="1:16" ht="15" customHeight="1">
      <c r="A827" s="15"/>
      <c r="B827" s="194">
        <v>16</v>
      </c>
      <c r="C827" s="109" t="s">
        <v>750</v>
      </c>
      <c r="D827" s="279" t="s">
        <v>47</v>
      </c>
      <c r="E827" s="280" t="s">
        <v>14</v>
      </c>
      <c r="F827" s="281">
        <v>43100</v>
      </c>
      <c r="G827" s="281">
        <v>43100</v>
      </c>
      <c r="H827" s="171"/>
      <c r="I827" s="88">
        <f t="shared" si="67"/>
        <v>43100</v>
      </c>
      <c r="J827" s="163">
        <f t="shared" si="62"/>
        <v>0</v>
      </c>
      <c r="K827" s="155">
        <f t="shared" si="63"/>
        <v>0</v>
      </c>
      <c r="L827" s="155">
        <f>IF(J827=1,SUM($J$6:J827),0)</f>
        <v>0</v>
      </c>
      <c r="M827" s="155">
        <f>IF(K827=1,SUM($K$6:K827),0)</f>
        <v>0</v>
      </c>
      <c r="N827" s="165">
        <f t="shared" si="64"/>
        <v>0</v>
      </c>
      <c r="O827" s="155">
        <f t="shared" si="65"/>
        <v>0</v>
      </c>
      <c r="P827" s="155">
        <f>IF(O827=1,SUM($O$6:O827),0)</f>
        <v>0</v>
      </c>
    </row>
    <row r="828" spans="1:16" ht="15" customHeight="1">
      <c r="A828" s="15"/>
      <c r="B828" s="194">
        <v>17</v>
      </c>
      <c r="C828" s="109" t="s">
        <v>751</v>
      </c>
      <c r="D828" s="279" t="s">
        <v>47</v>
      </c>
      <c r="E828" s="280" t="s">
        <v>14</v>
      </c>
      <c r="F828" s="281">
        <v>57400</v>
      </c>
      <c r="G828" s="281">
        <v>68300</v>
      </c>
      <c r="H828" s="171"/>
      <c r="I828" s="88">
        <f t="shared" si="67"/>
        <v>68300</v>
      </c>
      <c r="J828" s="163">
        <f t="shared" si="62"/>
        <v>0</v>
      </c>
      <c r="K828" s="155">
        <f t="shared" si="63"/>
        <v>0</v>
      </c>
      <c r="L828" s="155">
        <f>IF(J828=1,SUM($J$6:J828),0)</f>
        <v>0</v>
      </c>
      <c r="M828" s="155">
        <f>IF(K828=1,SUM($K$6:K828),0)</f>
        <v>0</v>
      </c>
      <c r="N828" s="165">
        <f t="shared" si="64"/>
        <v>0</v>
      </c>
      <c r="O828" s="155">
        <f t="shared" si="65"/>
        <v>0</v>
      </c>
      <c r="P828" s="155">
        <f>IF(O828=1,SUM($O$6:O828),0)</f>
        <v>0</v>
      </c>
    </row>
    <row r="829" spans="1:16" ht="15" customHeight="1">
      <c r="A829" s="15"/>
      <c r="B829" s="194">
        <v>18</v>
      </c>
      <c r="C829" s="109" t="s">
        <v>752</v>
      </c>
      <c r="D829" s="279" t="s">
        <v>47</v>
      </c>
      <c r="E829" s="280" t="s">
        <v>14</v>
      </c>
      <c r="F829" s="281">
        <v>45900</v>
      </c>
      <c r="G829" s="281">
        <v>48800</v>
      </c>
      <c r="H829" s="171"/>
      <c r="I829" s="88">
        <f t="shared" si="67"/>
        <v>48800</v>
      </c>
      <c r="J829" s="163">
        <f t="shared" si="62"/>
        <v>0</v>
      </c>
      <c r="K829" s="155">
        <f t="shared" si="63"/>
        <v>0</v>
      </c>
      <c r="L829" s="155">
        <f>IF(J829=1,SUM($J$6:J829),0)</f>
        <v>0</v>
      </c>
      <c r="M829" s="155">
        <f>IF(K829=1,SUM($K$6:K829),0)</f>
        <v>0</v>
      </c>
      <c r="N829" s="165">
        <f t="shared" si="64"/>
        <v>0</v>
      </c>
      <c r="O829" s="155">
        <f t="shared" si="65"/>
        <v>0</v>
      </c>
      <c r="P829" s="155">
        <f>IF(O829=1,SUM($O$6:O829),0)</f>
        <v>0</v>
      </c>
    </row>
    <row r="830" spans="1:16" ht="15" customHeight="1">
      <c r="A830" s="15"/>
      <c r="B830" s="194">
        <v>19</v>
      </c>
      <c r="C830" s="109" t="s">
        <v>753</v>
      </c>
      <c r="D830" s="279" t="s">
        <v>47</v>
      </c>
      <c r="E830" s="280" t="s">
        <v>14</v>
      </c>
      <c r="F830" s="281">
        <v>3843100</v>
      </c>
      <c r="G830" s="281">
        <v>3843100</v>
      </c>
      <c r="H830" s="171"/>
      <c r="I830" s="88">
        <f t="shared" si="67"/>
        <v>3843100</v>
      </c>
      <c r="J830" s="163">
        <f t="shared" si="62"/>
        <v>0</v>
      </c>
      <c r="K830" s="155">
        <f t="shared" si="63"/>
        <v>0</v>
      </c>
      <c r="L830" s="155">
        <f>IF(J830=1,SUM($J$6:J830),0)</f>
        <v>0</v>
      </c>
      <c r="M830" s="155">
        <f>IF(K830=1,SUM($K$6:K830),0)</f>
        <v>0</v>
      </c>
      <c r="N830" s="165">
        <f t="shared" si="64"/>
        <v>0</v>
      </c>
      <c r="O830" s="155">
        <f t="shared" si="65"/>
        <v>0</v>
      </c>
      <c r="P830" s="155">
        <f>IF(O830=1,SUM($O$6:O830),0)</f>
        <v>0</v>
      </c>
    </row>
    <row r="831" spans="1:16" ht="15" customHeight="1">
      <c r="A831" s="15"/>
      <c r="B831" s="194">
        <v>20</v>
      </c>
      <c r="C831" s="109" t="s">
        <v>754</v>
      </c>
      <c r="D831" s="279" t="s">
        <v>47</v>
      </c>
      <c r="E831" s="280" t="s">
        <v>14</v>
      </c>
      <c r="F831" s="281">
        <v>39700</v>
      </c>
      <c r="G831" s="281">
        <v>47200</v>
      </c>
      <c r="H831" s="171"/>
      <c r="I831" s="88">
        <f t="shared" si="67"/>
        <v>47200</v>
      </c>
      <c r="J831" s="163">
        <f t="shared" si="62"/>
        <v>0</v>
      </c>
      <c r="K831" s="155">
        <f t="shared" si="63"/>
        <v>0</v>
      </c>
      <c r="L831" s="155">
        <f>IF(J831=1,SUM($J$6:J831),0)</f>
        <v>0</v>
      </c>
      <c r="M831" s="155">
        <f>IF(K831=1,SUM($K$6:K831),0)</f>
        <v>0</v>
      </c>
      <c r="N831" s="165">
        <f t="shared" si="64"/>
        <v>0</v>
      </c>
      <c r="O831" s="155">
        <f t="shared" si="65"/>
        <v>0</v>
      </c>
      <c r="P831" s="155">
        <f>IF(O831=1,SUM($O$6:O831),0)</f>
        <v>0</v>
      </c>
    </row>
    <row r="832" spans="1:16" ht="15" customHeight="1">
      <c r="A832" s="15"/>
      <c r="B832" s="194">
        <v>21</v>
      </c>
      <c r="C832" s="109" t="s">
        <v>755</v>
      </c>
      <c r="D832" s="279" t="s">
        <v>47</v>
      </c>
      <c r="E832" s="280" t="s">
        <v>14</v>
      </c>
      <c r="F832" s="281">
        <v>58000</v>
      </c>
      <c r="G832" s="281">
        <v>69000</v>
      </c>
      <c r="H832" s="171"/>
      <c r="I832" s="88">
        <f t="shared" si="67"/>
        <v>69000</v>
      </c>
      <c r="J832" s="163">
        <f t="shared" si="62"/>
        <v>0</v>
      </c>
      <c r="K832" s="155">
        <f t="shared" si="63"/>
        <v>0</v>
      </c>
      <c r="L832" s="155">
        <f>IF(J832=1,SUM($J$6:J832),0)</f>
        <v>0</v>
      </c>
      <c r="M832" s="155">
        <f>IF(K832=1,SUM($K$6:K832),0)</f>
        <v>0</v>
      </c>
      <c r="N832" s="165">
        <f t="shared" si="64"/>
        <v>0</v>
      </c>
      <c r="O832" s="155">
        <f t="shared" si="65"/>
        <v>0</v>
      </c>
      <c r="P832" s="155">
        <f>IF(O832=1,SUM($O$6:O832),0)</f>
        <v>0</v>
      </c>
    </row>
    <row r="833" spans="1:16" ht="15" customHeight="1">
      <c r="A833" s="15"/>
      <c r="B833" s="194">
        <v>22</v>
      </c>
      <c r="C833" s="109" t="s">
        <v>756</v>
      </c>
      <c r="D833" s="279" t="s">
        <v>47</v>
      </c>
      <c r="E833" s="280" t="s">
        <v>14</v>
      </c>
      <c r="F833" s="281">
        <v>31300</v>
      </c>
      <c r="G833" s="281">
        <v>31300</v>
      </c>
      <c r="H833" s="171"/>
      <c r="I833" s="88">
        <f t="shared" si="67"/>
        <v>31300</v>
      </c>
      <c r="J833" s="163">
        <f t="shared" si="62"/>
        <v>0</v>
      </c>
      <c r="K833" s="155">
        <f t="shared" si="63"/>
        <v>0</v>
      </c>
      <c r="L833" s="155">
        <f>IF(J833=1,SUM($J$6:J833),0)</f>
        <v>0</v>
      </c>
      <c r="M833" s="155">
        <f>IF(K833=1,SUM($K$6:K833),0)</f>
        <v>0</v>
      </c>
      <c r="N833" s="165">
        <f t="shared" si="64"/>
        <v>0</v>
      </c>
      <c r="O833" s="155">
        <f t="shared" si="65"/>
        <v>0</v>
      </c>
      <c r="P833" s="155">
        <f>IF(O833=1,SUM($O$6:O833),0)</f>
        <v>0</v>
      </c>
    </row>
    <row r="834" spans="1:16" ht="15" customHeight="1">
      <c r="A834" s="15"/>
      <c r="B834" s="194">
        <v>23</v>
      </c>
      <c r="C834" s="109" t="s">
        <v>757</v>
      </c>
      <c r="D834" s="279" t="s">
        <v>47</v>
      </c>
      <c r="E834" s="280" t="s">
        <v>14</v>
      </c>
      <c r="F834" s="281">
        <v>45600</v>
      </c>
      <c r="G834" s="281">
        <v>45600</v>
      </c>
      <c r="H834" s="171"/>
      <c r="I834" s="88">
        <f t="shared" si="67"/>
        <v>45600</v>
      </c>
      <c r="J834" s="163">
        <f t="shared" si="62"/>
        <v>0</v>
      </c>
      <c r="K834" s="155">
        <f t="shared" si="63"/>
        <v>0</v>
      </c>
      <c r="L834" s="155">
        <f>IF(J834=1,SUM($J$6:J834),0)</f>
        <v>0</v>
      </c>
      <c r="M834" s="155">
        <f>IF(K834=1,SUM($K$6:K834),0)</f>
        <v>0</v>
      </c>
      <c r="N834" s="165">
        <f t="shared" si="64"/>
        <v>0</v>
      </c>
      <c r="O834" s="155">
        <f t="shared" si="65"/>
        <v>0</v>
      </c>
      <c r="P834" s="155">
        <f>IF(O834=1,SUM($O$6:O834),0)</f>
        <v>0</v>
      </c>
    </row>
    <row r="835" spans="1:16" ht="15" customHeight="1">
      <c r="A835" s="15"/>
      <c r="B835" s="194">
        <v>24</v>
      </c>
      <c r="C835" s="109" t="s">
        <v>758</v>
      </c>
      <c r="D835" s="279" t="s">
        <v>47</v>
      </c>
      <c r="E835" s="280" t="s">
        <v>14</v>
      </c>
      <c r="F835" s="281">
        <v>36600</v>
      </c>
      <c r="G835" s="281">
        <v>43500</v>
      </c>
      <c r="H835" s="171"/>
      <c r="I835" s="88">
        <f t="shared" si="67"/>
        <v>43500</v>
      </c>
      <c r="J835" s="163">
        <f t="shared" si="62"/>
        <v>0</v>
      </c>
      <c r="K835" s="155">
        <f t="shared" si="63"/>
        <v>0</v>
      </c>
      <c r="L835" s="155">
        <f>IF(J835=1,SUM($J$6:J835),0)</f>
        <v>0</v>
      </c>
      <c r="M835" s="155">
        <f>IF(K835=1,SUM($K$6:K835),0)</f>
        <v>0</v>
      </c>
      <c r="N835" s="165">
        <f t="shared" si="64"/>
        <v>0</v>
      </c>
      <c r="O835" s="155">
        <f t="shared" si="65"/>
        <v>0</v>
      </c>
      <c r="P835" s="155">
        <f>IF(O835=1,SUM($O$6:O835),0)</f>
        <v>0</v>
      </c>
    </row>
    <row r="836" spans="1:16" ht="15" customHeight="1">
      <c r="A836" s="15"/>
      <c r="B836" s="194">
        <v>25</v>
      </c>
      <c r="C836" s="109" t="s">
        <v>759</v>
      </c>
      <c r="D836" s="279" t="s">
        <v>47</v>
      </c>
      <c r="E836" s="280" t="s">
        <v>14</v>
      </c>
      <c r="F836" s="281">
        <v>36600</v>
      </c>
      <c r="G836" s="281">
        <v>43500</v>
      </c>
      <c r="H836" s="171"/>
      <c r="I836" s="88">
        <f t="shared" si="67"/>
        <v>43500</v>
      </c>
      <c r="J836" s="163">
        <f t="shared" si="62"/>
        <v>0</v>
      </c>
      <c r="K836" s="155">
        <f t="shared" si="63"/>
        <v>0</v>
      </c>
      <c r="L836" s="155">
        <f>IF(J836=1,SUM($J$6:J836),0)</f>
        <v>0</v>
      </c>
      <c r="M836" s="155">
        <f>IF(K836=1,SUM($K$6:K836),0)</f>
        <v>0</v>
      </c>
      <c r="N836" s="165">
        <f t="shared" si="64"/>
        <v>0</v>
      </c>
      <c r="O836" s="155">
        <f t="shared" si="65"/>
        <v>0</v>
      </c>
      <c r="P836" s="155">
        <f>IF(O836=1,SUM($O$6:O836),0)</f>
        <v>0</v>
      </c>
    </row>
    <row r="837" spans="1:16" ht="15" customHeight="1">
      <c r="A837" s="15"/>
      <c r="B837" s="194">
        <v>26</v>
      </c>
      <c r="C837" s="109" t="s">
        <v>760</v>
      </c>
      <c r="D837" s="279" t="s">
        <v>47</v>
      </c>
      <c r="E837" s="280" t="s">
        <v>14</v>
      </c>
      <c r="F837" s="281">
        <v>36600</v>
      </c>
      <c r="G837" s="281">
        <v>36600</v>
      </c>
      <c r="H837" s="171"/>
      <c r="I837" s="88">
        <f t="shared" si="67"/>
        <v>36600</v>
      </c>
      <c r="J837" s="163">
        <f t="shared" si="62"/>
        <v>0</v>
      </c>
      <c r="K837" s="155">
        <f t="shared" si="63"/>
        <v>0</v>
      </c>
      <c r="L837" s="155">
        <f>IF(J837=1,SUM($J$6:J837),0)</f>
        <v>0</v>
      </c>
      <c r="M837" s="155">
        <f>IF(K837=1,SUM($K$6:K837),0)</f>
        <v>0</v>
      </c>
      <c r="N837" s="165">
        <f t="shared" si="64"/>
        <v>0</v>
      </c>
      <c r="O837" s="155">
        <f t="shared" si="65"/>
        <v>0</v>
      </c>
      <c r="P837" s="155">
        <f>IF(O837=1,SUM($O$6:O837),0)</f>
        <v>0</v>
      </c>
    </row>
    <row r="838" spans="1:16" ht="15" customHeight="1">
      <c r="A838" s="15"/>
      <c r="B838" s="194">
        <v>27</v>
      </c>
      <c r="C838" s="109" t="s">
        <v>761</v>
      </c>
      <c r="D838" s="279" t="s">
        <v>47</v>
      </c>
      <c r="E838" s="280" t="s">
        <v>14</v>
      </c>
      <c r="F838" s="281">
        <v>50900</v>
      </c>
      <c r="G838" s="281">
        <v>60500</v>
      </c>
      <c r="H838" s="171"/>
      <c r="I838" s="88">
        <f t="shared" si="67"/>
        <v>60500</v>
      </c>
      <c r="J838" s="163">
        <f t="shared" si="62"/>
        <v>0</v>
      </c>
      <c r="K838" s="155">
        <f t="shared" si="63"/>
        <v>0</v>
      </c>
      <c r="L838" s="155">
        <f>IF(J838=1,SUM($J$6:J838),0)</f>
        <v>0</v>
      </c>
      <c r="M838" s="155">
        <f>IF(K838=1,SUM($K$6:K838),0)</f>
        <v>0</v>
      </c>
      <c r="N838" s="165">
        <f t="shared" si="64"/>
        <v>0</v>
      </c>
      <c r="O838" s="155">
        <f t="shared" si="65"/>
        <v>0</v>
      </c>
      <c r="P838" s="155">
        <f>IF(O838=1,SUM($O$6:O838),0)</f>
        <v>0</v>
      </c>
    </row>
    <row r="839" spans="1:16" ht="15" customHeight="1">
      <c r="A839" s="17"/>
      <c r="B839" s="194">
        <v>28</v>
      </c>
      <c r="C839" s="109" t="s">
        <v>762</v>
      </c>
      <c r="D839" s="279" t="s">
        <v>47</v>
      </c>
      <c r="E839" s="280" t="s">
        <v>14</v>
      </c>
      <c r="F839" s="281">
        <v>50900</v>
      </c>
      <c r="G839" s="281">
        <v>60500</v>
      </c>
      <c r="H839" s="171"/>
      <c r="I839" s="88">
        <f t="shared" si="67"/>
        <v>60500</v>
      </c>
      <c r="J839" s="163">
        <f t="shared" si="62"/>
        <v>0</v>
      </c>
      <c r="K839" s="155">
        <f t="shared" si="63"/>
        <v>0</v>
      </c>
      <c r="L839" s="155">
        <f>IF(J839=1,SUM($J$6:J839),0)</f>
        <v>0</v>
      </c>
      <c r="M839" s="155">
        <f>IF(K839=1,SUM($K$6:K839),0)</f>
        <v>0</v>
      </c>
      <c r="N839" s="165">
        <f t="shared" si="64"/>
        <v>0</v>
      </c>
      <c r="O839" s="155">
        <f t="shared" si="65"/>
        <v>0</v>
      </c>
      <c r="P839" s="155">
        <f>IF(O839=1,SUM($O$6:O839),0)</f>
        <v>0</v>
      </c>
    </row>
    <row r="840" spans="1:16" ht="15" customHeight="1">
      <c r="A840" s="15"/>
      <c r="B840" s="194">
        <v>29</v>
      </c>
      <c r="C840" s="109" t="s">
        <v>763</v>
      </c>
      <c r="D840" s="279" t="s">
        <v>47</v>
      </c>
      <c r="E840" s="280" t="s">
        <v>14</v>
      </c>
      <c r="F840" s="281">
        <v>50900</v>
      </c>
      <c r="G840" s="281">
        <v>60500</v>
      </c>
      <c r="H840" s="171"/>
      <c r="I840" s="88">
        <f t="shared" si="67"/>
        <v>60500</v>
      </c>
      <c r="J840" s="163">
        <f t="shared" si="62"/>
        <v>0</v>
      </c>
      <c r="K840" s="155">
        <f t="shared" si="63"/>
        <v>0</v>
      </c>
      <c r="L840" s="155">
        <f>IF(J840=1,SUM($J$6:J840),0)</f>
        <v>0</v>
      </c>
      <c r="M840" s="155">
        <f>IF(K840=1,SUM($K$6:K840),0)</f>
        <v>0</v>
      </c>
      <c r="N840" s="165">
        <f t="shared" si="64"/>
        <v>0</v>
      </c>
      <c r="O840" s="155">
        <f t="shared" si="65"/>
        <v>0</v>
      </c>
      <c r="P840" s="155">
        <f>IF(O840=1,SUM($O$6:O840),0)</f>
        <v>0</v>
      </c>
    </row>
    <row r="841" spans="1:16" ht="15" customHeight="1">
      <c r="A841" s="15"/>
      <c r="B841" s="194">
        <v>30</v>
      </c>
      <c r="C841" s="109" t="s">
        <v>764</v>
      </c>
      <c r="D841" s="279" t="s">
        <v>47</v>
      </c>
      <c r="E841" s="280" t="s">
        <v>14</v>
      </c>
      <c r="F841" s="281">
        <v>142600</v>
      </c>
      <c r="G841" s="281">
        <v>169600</v>
      </c>
      <c r="H841" s="171"/>
      <c r="I841" s="88">
        <f t="shared" si="67"/>
        <v>169600</v>
      </c>
      <c r="J841" s="163">
        <f t="shared" ref="J841:J904" si="68">IF(D841="MDU-KD",1,0)</f>
        <v>0</v>
      </c>
      <c r="K841" s="155">
        <f t="shared" ref="K841:K904" si="69">IF(D841="HDW",1,0)</f>
        <v>0</v>
      </c>
      <c r="L841" s="155">
        <f>IF(J841=1,SUM($J$6:J841),0)</f>
        <v>0</v>
      </c>
      <c r="M841" s="155">
        <f>IF(K841=1,SUM($K$6:K841),0)</f>
        <v>0</v>
      </c>
      <c r="N841" s="165">
        <f t="shared" ref="N841:N904" si="70">IF(L841=0,M841,L841)</f>
        <v>0</v>
      </c>
      <c r="O841" s="155">
        <f t="shared" ref="O841:O904" si="71">IF(E841=0,0,IF(LEFT(C841,11)="Tiang Beton",1,0))</f>
        <v>0</v>
      </c>
      <c r="P841" s="155">
        <f>IF(O841=1,SUM($O$6:O841),0)</f>
        <v>0</v>
      </c>
    </row>
    <row r="842" spans="1:16" ht="15" customHeight="1">
      <c r="A842" s="15"/>
      <c r="B842" s="194">
        <v>31</v>
      </c>
      <c r="C842" s="109" t="s">
        <v>765</v>
      </c>
      <c r="D842" s="279" t="s">
        <v>47</v>
      </c>
      <c r="E842" s="280" t="s">
        <v>14</v>
      </c>
      <c r="F842" s="281">
        <v>142600</v>
      </c>
      <c r="G842" s="281">
        <v>169600</v>
      </c>
      <c r="H842" s="171"/>
      <c r="I842" s="88">
        <f t="shared" si="67"/>
        <v>169600</v>
      </c>
      <c r="J842" s="163">
        <f t="shared" si="68"/>
        <v>0</v>
      </c>
      <c r="K842" s="155">
        <f t="shared" si="69"/>
        <v>0</v>
      </c>
      <c r="L842" s="155">
        <f>IF(J842=1,SUM($J$6:J842),0)</f>
        <v>0</v>
      </c>
      <c r="M842" s="155">
        <f>IF(K842=1,SUM($K$6:K842),0)</f>
        <v>0</v>
      </c>
      <c r="N842" s="165">
        <f t="shared" si="70"/>
        <v>0</v>
      </c>
      <c r="O842" s="155">
        <f t="shared" si="71"/>
        <v>0</v>
      </c>
      <c r="P842" s="155">
        <f>IF(O842=1,SUM($O$6:O842),0)</f>
        <v>0</v>
      </c>
    </row>
    <row r="843" spans="1:16" ht="15" customHeight="1">
      <c r="A843" s="15"/>
      <c r="B843" s="194">
        <v>32</v>
      </c>
      <c r="C843" s="109" t="s">
        <v>766</v>
      </c>
      <c r="D843" s="279" t="s">
        <v>47</v>
      </c>
      <c r="E843" s="280" t="s">
        <v>14</v>
      </c>
      <c r="F843" s="281">
        <v>54400</v>
      </c>
      <c r="G843" s="281">
        <v>64700</v>
      </c>
      <c r="H843" s="171"/>
      <c r="I843" s="88">
        <f t="shared" si="67"/>
        <v>64700</v>
      </c>
      <c r="J843" s="163">
        <f t="shared" si="68"/>
        <v>0</v>
      </c>
      <c r="K843" s="155">
        <f t="shared" si="69"/>
        <v>0</v>
      </c>
      <c r="L843" s="155">
        <f>IF(J843=1,SUM($J$6:J843),0)</f>
        <v>0</v>
      </c>
      <c r="M843" s="155">
        <f>IF(K843=1,SUM($K$6:K843),0)</f>
        <v>0</v>
      </c>
      <c r="N843" s="165">
        <f t="shared" si="70"/>
        <v>0</v>
      </c>
      <c r="O843" s="155">
        <f t="shared" si="71"/>
        <v>0</v>
      </c>
      <c r="P843" s="155">
        <f>IF(O843=1,SUM($O$6:O843),0)</f>
        <v>0</v>
      </c>
    </row>
    <row r="844" spans="1:16" ht="15" customHeight="1">
      <c r="A844" s="15"/>
      <c r="B844" s="194">
        <v>33</v>
      </c>
      <c r="C844" s="109" t="s">
        <v>767</v>
      </c>
      <c r="D844" s="279" t="s">
        <v>47</v>
      </c>
      <c r="E844" s="280" t="s">
        <v>14</v>
      </c>
      <c r="F844" s="281">
        <v>50700</v>
      </c>
      <c r="G844" s="281">
        <v>55500</v>
      </c>
      <c r="H844" s="171"/>
      <c r="I844" s="88">
        <f t="shared" si="67"/>
        <v>55500</v>
      </c>
      <c r="J844" s="163">
        <f t="shared" si="68"/>
        <v>0</v>
      </c>
      <c r="K844" s="155">
        <f t="shared" si="69"/>
        <v>0</v>
      </c>
      <c r="L844" s="155">
        <f>IF(J844=1,SUM($J$6:J844),0)</f>
        <v>0</v>
      </c>
      <c r="M844" s="155">
        <f>IF(K844=1,SUM($K$6:K844),0)</f>
        <v>0</v>
      </c>
      <c r="N844" s="165">
        <f t="shared" si="70"/>
        <v>0</v>
      </c>
      <c r="O844" s="155">
        <f t="shared" si="71"/>
        <v>0</v>
      </c>
      <c r="P844" s="155">
        <f>IF(O844=1,SUM($O$6:O844),0)</f>
        <v>0</v>
      </c>
    </row>
    <row r="845" spans="1:16" ht="15" customHeight="1">
      <c r="A845" s="15"/>
      <c r="B845" s="194">
        <v>34</v>
      </c>
      <c r="C845" s="109" t="s">
        <v>768</v>
      </c>
      <c r="D845" s="279" t="s">
        <v>47</v>
      </c>
      <c r="E845" s="280" t="s">
        <v>14</v>
      </c>
      <c r="F845" s="281">
        <v>50700</v>
      </c>
      <c r="G845" s="281">
        <v>55500</v>
      </c>
      <c r="H845" s="171"/>
      <c r="I845" s="88">
        <f t="shared" si="67"/>
        <v>55500</v>
      </c>
      <c r="J845" s="163">
        <f t="shared" si="68"/>
        <v>0</v>
      </c>
      <c r="K845" s="155">
        <f t="shared" si="69"/>
        <v>0</v>
      </c>
      <c r="L845" s="155">
        <f>IF(J845=1,SUM($J$6:J845),0)</f>
        <v>0</v>
      </c>
      <c r="M845" s="155">
        <f>IF(K845=1,SUM($K$6:K845),0)</f>
        <v>0</v>
      </c>
      <c r="N845" s="165">
        <f t="shared" si="70"/>
        <v>0</v>
      </c>
      <c r="O845" s="155">
        <f t="shared" si="71"/>
        <v>0</v>
      </c>
      <c r="P845" s="155">
        <f>IF(O845=1,SUM($O$6:O845),0)</f>
        <v>0</v>
      </c>
    </row>
    <row r="846" spans="1:16" ht="15" customHeight="1">
      <c r="A846" s="15"/>
      <c r="B846" s="194">
        <v>35</v>
      </c>
      <c r="C846" s="109" t="s">
        <v>769</v>
      </c>
      <c r="D846" s="279" t="s">
        <v>47</v>
      </c>
      <c r="E846" s="280" t="s">
        <v>14</v>
      </c>
      <c r="F846" s="281">
        <v>762100</v>
      </c>
      <c r="G846" s="281">
        <v>762100</v>
      </c>
      <c r="H846" s="171"/>
      <c r="I846" s="88">
        <f t="shared" si="67"/>
        <v>762100</v>
      </c>
      <c r="J846" s="163">
        <f t="shared" si="68"/>
        <v>0</v>
      </c>
      <c r="K846" s="155">
        <f t="shared" si="69"/>
        <v>0</v>
      </c>
      <c r="L846" s="155">
        <f>IF(J846=1,SUM($J$6:J846),0)</f>
        <v>0</v>
      </c>
      <c r="M846" s="155">
        <f>IF(K846=1,SUM($K$6:K846),0)</f>
        <v>0</v>
      </c>
      <c r="N846" s="165">
        <f t="shared" si="70"/>
        <v>0</v>
      </c>
      <c r="O846" s="155">
        <f t="shared" si="71"/>
        <v>0</v>
      </c>
      <c r="P846" s="155">
        <f>IF(O846=1,SUM($O$6:O846),0)</f>
        <v>0</v>
      </c>
    </row>
    <row r="847" spans="1:16" ht="15" customHeight="1">
      <c r="A847" s="15"/>
      <c r="B847" s="194">
        <v>36</v>
      </c>
      <c r="C847" s="109" t="s">
        <v>296</v>
      </c>
      <c r="D847" s="279" t="s">
        <v>47</v>
      </c>
      <c r="E847" s="280" t="s">
        <v>14</v>
      </c>
      <c r="F847" s="281">
        <v>13000</v>
      </c>
      <c r="G847" s="281">
        <v>14900</v>
      </c>
      <c r="H847" s="171"/>
      <c r="I847" s="88">
        <f t="shared" si="67"/>
        <v>14900</v>
      </c>
      <c r="J847" s="163">
        <f t="shared" si="68"/>
        <v>0</v>
      </c>
      <c r="K847" s="155">
        <f t="shared" si="69"/>
        <v>0</v>
      </c>
      <c r="L847" s="155">
        <f>IF(J847=1,SUM($J$6:J847),0)</f>
        <v>0</v>
      </c>
      <c r="M847" s="155">
        <f>IF(K847=1,SUM($K$6:K847),0)</f>
        <v>0</v>
      </c>
      <c r="N847" s="165">
        <f t="shared" si="70"/>
        <v>0</v>
      </c>
      <c r="O847" s="155">
        <f t="shared" si="71"/>
        <v>0</v>
      </c>
      <c r="P847" s="155">
        <f>IF(O847=1,SUM($O$6:O847),0)</f>
        <v>0</v>
      </c>
    </row>
    <row r="848" spans="1:16" ht="15" customHeight="1">
      <c r="A848" s="15"/>
      <c r="B848" s="194">
        <v>38</v>
      </c>
      <c r="C848" s="109" t="s">
        <v>1165</v>
      </c>
      <c r="D848" s="279" t="s">
        <v>47</v>
      </c>
      <c r="E848" s="280" t="s">
        <v>14</v>
      </c>
      <c r="F848" s="281">
        <v>614700</v>
      </c>
      <c r="G848" s="281">
        <v>614700</v>
      </c>
      <c r="H848" s="171"/>
      <c r="I848" s="88">
        <f t="shared" si="67"/>
        <v>614700</v>
      </c>
      <c r="J848" s="163">
        <f t="shared" si="68"/>
        <v>0</v>
      </c>
      <c r="K848" s="155">
        <f t="shared" si="69"/>
        <v>0</v>
      </c>
      <c r="L848" s="155">
        <f>IF(J848=1,SUM($J$6:J848),0)</f>
        <v>0</v>
      </c>
      <c r="M848" s="155">
        <f>IF(K848=1,SUM($K$6:K848),0)</f>
        <v>0</v>
      </c>
      <c r="N848" s="165">
        <f t="shared" si="70"/>
        <v>0</v>
      </c>
      <c r="O848" s="155">
        <f t="shared" si="71"/>
        <v>0</v>
      </c>
      <c r="P848" s="155">
        <f>IF(O848=1,SUM($O$6:O848),0)</f>
        <v>0</v>
      </c>
    </row>
    <row r="849" spans="1:16" ht="15" customHeight="1">
      <c r="A849" s="15"/>
      <c r="B849" s="194">
        <v>39</v>
      </c>
      <c r="C849" s="109" t="s">
        <v>1166</v>
      </c>
      <c r="D849" s="279" t="s">
        <v>47</v>
      </c>
      <c r="E849" s="280" t="s">
        <v>14</v>
      </c>
      <c r="F849" s="281">
        <v>829000</v>
      </c>
      <c r="G849" s="281">
        <v>829000</v>
      </c>
      <c r="H849" s="171"/>
      <c r="I849" s="88">
        <f t="shared" si="67"/>
        <v>829000</v>
      </c>
      <c r="J849" s="163">
        <f t="shared" si="68"/>
        <v>0</v>
      </c>
      <c r="K849" s="155">
        <f t="shared" si="69"/>
        <v>0</v>
      </c>
      <c r="L849" s="155">
        <f>IF(J849=1,SUM($J$6:J849),0)</f>
        <v>0</v>
      </c>
      <c r="M849" s="155">
        <f>IF(K849=1,SUM($K$6:K849),0)</f>
        <v>0</v>
      </c>
      <c r="N849" s="165">
        <f t="shared" si="70"/>
        <v>0</v>
      </c>
      <c r="O849" s="155">
        <f t="shared" si="71"/>
        <v>0</v>
      </c>
      <c r="P849" s="155">
        <f>IF(O849=1,SUM($O$6:O849),0)</f>
        <v>0</v>
      </c>
    </row>
    <row r="850" spans="1:16" ht="15" customHeight="1">
      <c r="A850" s="15"/>
      <c r="B850" s="194">
        <v>41</v>
      </c>
      <c r="C850" s="109" t="s">
        <v>1020</v>
      </c>
      <c r="D850" s="279" t="s">
        <v>47</v>
      </c>
      <c r="E850" s="280" t="s">
        <v>14</v>
      </c>
      <c r="F850" s="281">
        <v>179200</v>
      </c>
      <c r="G850" s="281">
        <v>179200</v>
      </c>
      <c r="H850" s="171"/>
      <c r="I850" s="88">
        <f t="shared" si="67"/>
        <v>179200</v>
      </c>
      <c r="J850" s="163">
        <f t="shared" si="68"/>
        <v>0</v>
      </c>
      <c r="K850" s="155">
        <f t="shared" si="69"/>
        <v>0</v>
      </c>
      <c r="L850" s="155">
        <f>IF(J850=1,SUM($J$6:J850),0)</f>
        <v>0</v>
      </c>
      <c r="M850" s="155">
        <f>IF(K850=1,SUM($K$6:K850),0)</f>
        <v>0</v>
      </c>
      <c r="N850" s="165">
        <f t="shared" si="70"/>
        <v>0</v>
      </c>
      <c r="O850" s="155">
        <f t="shared" si="71"/>
        <v>0</v>
      </c>
      <c r="P850" s="155">
        <f>IF(O850=1,SUM($O$6:O850),0)</f>
        <v>0</v>
      </c>
    </row>
    <row r="851" spans="1:16" ht="15" customHeight="1">
      <c r="A851" s="15"/>
      <c r="B851" s="194">
        <v>42</v>
      </c>
      <c r="C851" s="109" t="s">
        <v>1021</v>
      </c>
      <c r="D851" s="279" t="s">
        <v>47</v>
      </c>
      <c r="E851" s="280" t="s">
        <v>473</v>
      </c>
      <c r="F851" s="281">
        <v>14370.766666666666</v>
      </c>
      <c r="G851" s="281">
        <v>14370.766666666666</v>
      </c>
      <c r="H851" s="171"/>
      <c r="I851" s="88">
        <f t="shared" si="67"/>
        <v>14370.766666666666</v>
      </c>
      <c r="J851" s="163">
        <f t="shared" si="68"/>
        <v>0</v>
      </c>
      <c r="K851" s="155">
        <f t="shared" si="69"/>
        <v>0</v>
      </c>
      <c r="L851" s="155">
        <f>IF(J851=1,SUM($J$6:J851),0)</f>
        <v>0</v>
      </c>
      <c r="M851" s="155">
        <f>IF(K851=1,SUM($K$6:K851),0)</f>
        <v>0</v>
      </c>
      <c r="N851" s="165">
        <f t="shared" si="70"/>
        <v>0</v>
      </c>
      <c r="O851" s="155">
        <f t="shared" si="71"/>
        <v>0</v>
      </c>
      <c r="P851" s="155">
        <f>IF(O851=1,SUM($O$6:O851),0)</f>
        <v>0</v>
      </c>
    </row>
    <row r="852" spans="1:16" ht="15" customHeight="1">
      <c r="A852" s="15"/>
      <c r="B852" s="194"/>
      <c r="C852" s="109"/>
      <c r="D852" s="279" t="s">
        <v>48</v>
      </c>
      <c r="E852" s="280"/>
      <c r="F852" s="281"/>
      <c r="G852" s="281"/>
      <c r="H852" s="171"/>
      <c r="I852" s="88">
        <f t="shared" si="67"/>
        <v>0</v>
      </c>
      <c r="J852" s="163">
        <f t="shared" si="68"/>
        <v>0</v>
      </c>
      <c r="K852" s="155">
        <f t="shared" si="69"/>
        <v>0</v>
      </c>
      <c r="L852" s="155">
        <f>IF(J852=1,SUM($J$6:J852),0)</f>
        <v>0</v>
      </c>
      <c r="M852" s="155">
        <f>IF(K852=1,SUM($K$6:K852),0)</f>
        <v>0</v>
      </c>
      <c r="N852" s="165">
        <f t="shared" si="70"/>
        <v>0</v>
      </c>
      <c r="O852" s="155">
        <f t="shared" si="71"/>
        <v>0</v>
      </c>
      <c r="P852" s="155">
        <f>IF(O852=1,SUM($O$6:O852),0)</f>
        <v>0</v>
      </c>
    </row>
    <row r="853" spans="1:16" ht="15" customHeight="1">
      <c r="A853" s="15"/>
      <c r="B853" s="194" t="s">
        <v>1031</v>
      </c>
      <c r="C853" s="109" t="s">
        <v>1168</v>
      </c>
      <c r="D853" s="279" t="s">
        <v>48</v>
      </c>
      <c r="E853" s="280"/>
      <c r="F853" s="281"/>
      <c r="G853" s="281"/>
      <c r="H853" s="171"/>
      <c r="I853" s="88">
        <f t="shared" si="67"/>
        <v>0</v>
      </c>
      <c r="J853" s="163">
        <f t="shared" si="68"/>
        <v>0</v>
      </c>
      <c r="K853" s="155">
        <f t="shared" si="69"/>
        <v>0</v>
      </c>
      <c r="L853" s="155">
        <f>IF(J853=1,SUM($J$6:J853),0)</f>
        <v>0</v>
      </c>
      <c r="M853" s="155">
        <f>IF(K853=1,SUM($K$6:K853),0)</f>
        <v>0</v>
      </c>
      <c r="N853" s="165">
        <f t="shared" si="70"/>
        <v>0</v>
      </c>
      <c r="O853" s="155">
        <f t="shared" si="71"/>
        <v>0</v>
      </c>
      <c r="P853" s="155">
        <f>IF(O853=1,SUM($O$6:O853),0)</f>
        <v>0</v>
      </c>
    </row>
    <row r="854" spans="1:16" ht="15" customHeight="1">
      <c r="A854" s="15"/>
      <c r="B854" s="194">
        <v>1</v>
      </c>
      <c r="C854" s="109" t="s">
        <v>1169</v>
      </c>
      <c r="D854" s="279" t="s">
        <v>47</v>
      </c>
      <c r="E854" s="280" t="s">
        <v>14</v>
      </c>
      <c r="F854" s="281">
        <v>1568200</v>
      </c>
      <c r="G854" s="281">
        <v>1568200</v>
      </c>
      <c r="H854" s="171"/>
      <c r="I854" s="88">
        <f t="shared" si="67"/>
        <v>1568200</v>
      </c>
      <c r="J854" s="163">
        <f t="shared" si="68"/>
        <v>0</v>
      </c>
      <c r="K854" s="155">
        <f t="shared" si="69"/>
        <v>0</v>
      </c>
      <c r="L854" s="155">
        <f>IF(J854=1,SUM($J$6:J854),0)</f>
        <v>0</v>
      </c>
      <c r="M854" s="155">
        <f>IF(K854=1,SUM($K$6:K854),0)</f>
        <v>0</v>
      </c>
      <c r="N854" s="165">
        <f t="shared" si="70"/>
        <v>0</v>
      </c>
      <c r="O854" s="155">
        <f t="shared" si="71"/>
        <v>0</v>
      </c>
      <c r="P854" s="155">
        <f>IF(O854=1,SUM($O$6:O854),0)</f>
        <v>0</v>
      </c>
    </row>
    <row r="855" spans="1:16" ht="15" customHeight="1">
      <c r="A855" s="15"/>
      <c r="B855" s="194">
        <v>2</v>
      </c>
      <c r="C855" s="109" t="s">
        <v>1170</v>
      </c>
      <c r="D855" s="279" t="s">
        <v>47</v>
      </c>
      <c r="E855" s="280" t="s">
        <v>14</v>
      </c>
      <c r="F855" s="281">
        <v>3467100</v>
      </c>
      <c r="G855" s="281">
        <v>3467100</v>
      </c>
      <c r="H855" s="171"/>
      <c r="I855" s="88">
        <f t="shared" si="67"/>
        <v>3467100</v>
      </c>
      <c r="J855" s="163">
        <f t="shared" si="68"/>
        <v>0</v>
      </c>
      <c r="K855" s="155">
        <f t="shared" si="69"/>
        <v>0</v>
      </c>
      <c r="L855" s="155">
        <f>IF(J855=1,SUM($J$6:J855),0)</f>
        <v>0</v>
      </c>
      <c r="M855" s="155">
        <f>IF(K855=1,SUM($K$6:K855),0)</f>
        <v>0</v>
      </c>
      <c r="N855" s="165">
        <f t="shared" si="70"/>
        <v>0</v>
      </c>
      <c r="O855" s="155">
        <f t="shared" si="71"/>
        <v>0</v>
      </c>
      <c r="P855" s="155">
        <f>IF(O855=1,SUM($O$6:O855),0)</f>
        <v>0</v>
      </c>
    </row>
    <row r="856" spans="1:16" ht="15" customHeight="1">
      <c r="A856" s="15"/>
      <c r="B856" s="194">
        <v>3</v>
      </c>
      <c r="C856" s="109" t="s">
        <v>1171</v>
      </c>
      <c r="D856" s="279" t="s">
        <v>47</v>
      </c>
      <c r="E856" s="280" t="s">
        <v>14</v>
      </c>
      <c r="F856" s="281">
        <v>3467100</v>
      </c>
      <c r="G856" s="281">
        <v>3467100</v>
      </c>
      <c r="H856" s="171"/>
      <c r="I856" s="88">
        <f t="shared" si="67"/>
        <v>3467100</v>
      </c>
      <c r="J856" s="163">
        <f t="shared" si="68"/>
        <v>0</v>
      </c>
      <c r="K856" s="155">
        <f t="shared" si="69"/>
        <v>0</v>
      </c>
      <c r="L856" s="155">
        <f>IF(J856=1,SUM($J$6:J856),0)</f>
        <v>0</v>
      </c>
      <c r="M856" s="155">
        <f>IF(K856=1,SUM($K$6:K856),0)</f>
        <v>0</v>
      </c>
      <c r="N856" s="165">
        <f t="shared" si="70"/>
        <v>0</v>
      </c>
      <c r="O856" s="155">
        <f t="shared" si="71"/>
        <v>0</v>
      </c>
      <c r="P856" s="155">
        <f>IF(O856=1,SUM($O$6:O856),0)</f>
        <v>0</v>
      </c>
    </row>
    <row r="857" spans="1:16" ht="15" customHeight="1">
      <c r="A857" s="15"/>
      <c r="B857" s="194">
        <v>4</v>
      </c>
      <c r="C857" s="109" t="s">
        <v>1172</v>
      </c>
      <c r="D857" s="279" t="s">
        <v>47</v>
      </c>
      <c r="E857" s="280" t="s">
        <v>14</v>
      </c>
      <c r="F857" s="281">
        <v>1515700</v>
      </c>
      <c r="G857" s="281">
        <v>1515700</v>
      </c>
      <c r="H857" s="171"/>
      <c r="I857" s="88">
        <f t="shared" si="67"/>
        <v>1515700</v>
      </c>
      <c r="J857" s="163">
        <f t="shared" si="68"/>
        <v>0</v>
      </c>
      <c r="K857" s="155">
        <f t="shared" si="69"/>
        <v>0</v>
      </c>
      <c r="L857" s="155">
        <f>IF(J857=1,SUM($J$6:J857),0)</f>
        <v>0</v>
      </c>
      <c r="M857" s="155">
        <f>IF(K857=1,SUM($K$6:K857),0)</f>
        <v>0</v>
      </c>
      <c r="N857" s="165">
        <f t="shared" si="70"/>
        <v>0</v>
      </c>
      <c r="O857" s="155">
        <f t="shared" si="71"/>
        <v>0</v>
      </c>
      <c r="P857" s="155">
        <f>IF(O857=1,SUM($O$6:O857),0)</f>
        <v>0</v>
      </c>
    </row>
    <row r="858" spans="1:16" ht="15" customHeight="1">
      <c r="A858" s="15"/>
      <c r="B858" s="194"/>
      <c r="C858" s="109"/>
      <c r="D858" s="279"/>
      <c r="E858" s="280"/>
      <c r="F858" s="281"/>
      <c r="G858" s="281"/>
      <c r="H858" s="171"/>
      <c r="I858" s="88">
        <f t="shared" si="67"/>
        <v>0</v>
      </c>
      <c r="J858" s="163">
        <f t="shared" si="68"/>
        <v>0</v>
      </c>
      <c r="K858" s="155">
        <f t="shared" si="69"/>
        <v>0</v>
      </c>
      <c r="L858" s="155">
        <f>IF(J858=1,SUM($J$6:J858),0)</f>
        <v>0</v>
      </c>
      <c r="M858" s="155">
        <f>IF(K858=1,SUM($K$6:K858),0)</f>
        <v>0</v>
      </c>
      <c r="N858" s="165">
        <f t="shared" si="70"/>
        <v>0</v>
      </c>
      <c r="O858" s="155">
        <f t="shared" si="71"/>
        <v>0</v>
      </c>
      <c r="P858" s="155">
        <f>IF(O858=1,SUM($O$6:O858),0)</f>
        <v>0</v>
      </c>
    </row>
    <row r="859" spans="1:16" ht="15" customHeight="1">
      <c r="A859" s="15"/>
      <c r="B859" s="194" t="s">
        <v>1031</v>
      </c>
      <c r="C859" s="109" t="s">
        <v>770</v>
      </c>
      <c r="D859" s="279" t="s">
        <v>48</v>
      </c>
      <c r="E859" s="280"/>
      <c r="F859" s="281"/>
      <c r="G859" s="281"/>
      <c r="H859" s="171"/>
      <c r="I859" s="88">
        <f t="shared" si="67"/>
        <v>0</v>
      </c>
      <c r="J859" s="163">
        <f t="shared" si="68"/>
        <v>0</v>
      </c>
      <c r="K859" s="155">
        <f t="shared" si="69"/>
        <v>0</v>
      </c>
      <c r="L859" s="155">
        <f>IF(J859=1,SUM($J$6:J859),0)</f>
        <v>0</v>
      </c>
      <c r="M859" s="155">
        <f>IF(K859=1,SUM($K$6:K859),0)</f>
        <v>0</v>
      </c>
      <c r="N859" s="165">
        <f t="shared" si="70"/>
        <v>0</v>
      </c>
      <c r="O859" s="155">
        <f t="shared" si="71"/>
        <v>0</v>
      </c>
      <c r="P859" s="155">
        <f>IF(O859=1,SUM($O$6:O859),0)</f>
        <v>0</v>
      </c>
    </row>
    <row r="860" spans="1:16" ht="15" customHeight="1">
      <c r="A860" s="17"/>
      <c r="B860" s="194">
        <v>1</v>
      </c>
      <c r="C860" s="109" t="s">
        <v>771</v>
      </c>
      <c r="D860" s="279" t="s">
        <v>47</v>
      </c>
      <c r="E860" s="280" t="s">
        <v>297</v>
      </c>
      <c r="F860" s="281">
        <v>475700</v>
      </c>
      <c r="G860" s="281">
        <v>475700</v>
      </c>
      <c r="H860" s="171"/>
      <c r="I860" s="88">
        <f t="shared" si="67"/>
        <v>475700</v>
      </c>
      <c r="J860" s="163">
        <f t="shared" si="68"/>
        <v>0</v>
      </c>
      <c r="K860" s="155">
        <f t="shared" si="69"/>
        <v>0</v>
      </c>
      <c r="L860" s="155">
        <f>IF(J860=1,SUM($J$6:J860),0)</f>
        <v>0</v>
      </c>
      <c r="M860" s="155">
        <f>IF(K860=1,SUM($K$6:K860),0)</f>
        <v>0</v>
      </c>
      <c r="N860" s="165">
        <f t="shared" si="70"/>
        <v>0</v>
      </c>
      <c r="O860" s="155">
        <f t="shared" si="71"/>
        <v>0</v>
      </c>
      <c r="P860" s="155">
        <f>IF(O860=1,SUM($O$6:O860),0)</f>
        <v>0</v>
      </c>
    </row>
    <row r="861" spans="1:16" ht="15" customHeight="1">
      <c r="A861" s="15"/>
      <c r="B861" s="194">
        <v>2</v>
      </c>
      <c r="C861" s="109" t="s">
        <v>298</v>
      </c>
      <c r="D861" s="279" t="s">
        <v>47</v>
      </c>
      <c r="E861" s="280" t="s">
        <v>297</v>
      </c>
      <c r="F861" s="281">
        <v>475700</v>
      </c>
      <c r="G861" s="281">
        <v>475700</v>
      </c>
      <c r="H861" s="171"/>
      <c r="I861" s="88">
        <f t="shared" si="67"/>
        <v>475700</v>
      </c>
      <c r="J861" s="163">
        <f t="shared" si="68"/>
        <v>0</v>
      </c>
      <c r="K861" s="155">
        <f t="shared" si="69"/>
        <v>0</v>
      </c>
      <c r="L861" s="155">
        <f>IF(J861=1,SUM($J$6:J861),0)</f>
        <v>0</v>
      </c>
      <c r="M861" s="155">
        <f>IF(K861=1,SUM($K$6:K861),0)</f>
        <v>0</v>
      </c>
      <c r="N861" s="165">
        <f t="shared" si="70"/>
        <v>0</v>
      </c>
      <c r="O861" s="155">
        <f t="shared" si="71"/>
        <v>0</v>
      </c>
      <c r="P861" s="155">
        <f>IF(O861=1,SUM($O$6:O861),0)</f>
        <v>0</v>
      </c>
    </row>
    <row r="862" spans="1:16" ht="15" customHeight="1">
      <c r="A862" s="15"/>
      <c r="B862" s="194">
        <v>3</v>
      </c>
      <c r="C862" s="109" t="s">
        <v>299</v>
      </c>
      <c r="D862" s="279" t="s">
        <v>47</v>
      </c>
      <c r="E862" s="280" t="s">
        <v>297</v>
      </c>
      <c r="F862" s="281">
        <v>371300</v>
      </c>
      <c r="G862" s="281">
        <v>371300</v>
      </c>
      <c r="H862" s="171"/>
      <c r="I862" s="88">
        <f t="shared" si="67"/>
        <v>371300</v>
      </c>
      <c r="J862" s="163">
        <f t="shared" si="68"/>
        <v>0</v>
      </c>
      <c r="K862" s="155">
        <f t="shared" si="69"/>
        <v>0</v>
      </c>
      <c r="L862" s="155">
        <f>IF(J862=1,SUM($J$6:J862),0)</f>
        <v>0</v>
      </c>
      <c r="M862" s="155">
        <f>IF(K862=1,SUM($K$6:K862),0)</f>
        <v>0</v>
      </c>
      <c r="N862" s="165">
        <f t="shared" si="70"/>
        <v>0</v>
      </c>
      <c r="O862" s="155">
        <f t="shared" si="71"/>
        <v>0</v>
      </c>
      <c r="P862" s="155">
        <f>IF(O862=1,SUM($O$6:O862),0)</f>
        <v>0</v>
      </c>
    </row>
    <row r="863" spans="1:16" ht="15" customHeight="1">
      <c r="A863" s="15"/>
      <c r="B863" s="194">
        <v>4</v>
      </c>
      <c r="C863" s="109" t="s">
        <v>300</v>
      </c>
      <c r="D863" s="279" t="s">
        <v>47</v>
      </c>
      <c r="E863" s="280" t="s">
        <v>297</v>
      </c>
      <c r="F863" s="281">
        <v>351700</v>
      </c>
      <c r="G863" s="281">
        <v>351700</v>
      </c>
      <c r="H863" s="171"/>
      <c r="I863" s="88">
        <f t="shared" si="67"/>
        <v>351700</v>
      </c>
      <c r="J863" s="163">
        <f t="shared" si="68"/>
        <v>0</v>
      </c>
      <c r="K863" s="155">
        <f t="shared" si="69"/>
        <v>0</v>
      </c>
      <c r="L863" s="155">
        <f>IF(J863=1,SUM($J$6:J863),0)</f>
        <v>0</v>
      </c>
      <c r="M863" s="155">
        <f>IF(K863=1,SUM($K$6:K863),0)</f>
        <v>0</v>
      </c>
      <c r="N863" s="165">
        <f t="shared" si="70"/>
        <v>0</v>
      </c>
      <c r="O863" s="155">
        <f t="shared" si="71"/>
        <v>0</v>
      </c>
      <c r="P863" s="155">
        <f>IF(O863=1,SUM($O$6:O863),0)</f>
        <v>0</v>
      </c>
    </row>
    <row r="864" spans="1:16" ht="15" customHeight="1">
      <c r="A864" s="15"/>
      <c r="B864" s="194">
        <v>5</v>
      </c>
      <c r="C864" s="109" t="s">
        <v>301</v>
      </c>
      <c r="D864" s="279" t="s">
        <v>47</v>
      </c>
      <c r="E864" s="280" t="s">
        <v>297</v>
      </c>
      <c r="F864" s="281">
        <v>300100</v>
      </c>
      <c r="G864" s="281">
        <v>300100</v>
      </c>
      <c r="H864" s="171"/>
      <c r="I864" s="88">
        <f t="shared" si="67"/>
        <v>300100</v>
      </c>
      <c r="J864" s="163">
        <f t="shared" si="68"/>
        <v>0</v>
      </c>
      <c r="K864" s="155">
        <f t="shared" si="69"/>
        <v>0</v>
      </c>
      <c r="L864" s="155">
        <f>IF(J864=1,SUM($J$6:J864),0)</f>
        <v>0</v>
      </c>
      <c r="M864" s="155">
        <f>IF(K864=1,SUM($K$6:K864),0)</f>
        <v>0</v>
      </c>
      <c r="N864" s="165">
        <f t="shared" si="70"/>
        <v>0</v>
      </c>
      <c r="O864" s="155">
        <f t="shared" si="71"/>
        <v>0</v>
      </c>
      <c r="P864" s="155">
        <f>IF(O864=1,SUM($O$6:O864),0)</f>
        <v>0</v>
      </c>
    </row>
    <row r="865" spans="1:16" ht="15" customHeight="1">
      <c r="A865" s="15"/>
      <c r="B865" s="194">
        <v>6</v>
      </c>
      <c r="C865" s="109" t="s">
        <v>302</v>
      </c>
      <c r="D865" s="279" t="s">
        <v>47</v>
      </c>
      <c r="E865" s="280" t="s">
        <v>297</v>
      </c>
      <c r="F865" s="281">
        <v>290900</v>
      </c>
      <c r="G865" s="281">
        <v>290900</v>
      </c>
      <c r="H865" s="171"/>
      <c r="I865" s="88">
        <f t="shared" si="67"/>
        <v>290900</v>
      </c>
      <c r="J865" s="163">
        <f t="shared" si="68"/>
        <v>0</v>
      </c>
      <c r="K865" s="155">
        <f t="shared" si="69"/>
        <v>0</v>
      </c>
      <c r="L865" s="155">
        <f>IF(J865=1,SUM($J$6:J865),0)</f>
        <v>0</v>
      </c>
      <c r="M865" s="155">
        <f>IF(K865=1,SUM($K$6:K865),0)</f>
        <v>0</v>
      </c>
      <c r="N865" s="165">
        <f t="shared" si="70"/>
        <v>0</v>
      </c>
      <c r="O865" s="155">
        <f t="shared" si="71"/>
        <v>0</v>
      </c>
      <c r="P865" s="155">
        <f>IF(O865=1,SUM($O$6:O865),0)</f>
        <v>0</v>
      </c>
    </row>
    <row r="866" spans="1:16" ht="15" customHeight="1">
      <c r="A866" s="15"/>
      <c r="B866" s="194">
        <v>7</v>
      </c>
      <c r="C866" s="109" t="s">
        <v>303</v>
      </c>
      <c r="D866" s="279" t="s">
        <v>47</v>
      </c>
      <c r="E866" s="280" t="s">
        <v>297</v>
      </c>
      <c r="F866" s="281">
        <v>290600</v>
      </c>
      <c r="G866" s="281">
        <v>290600</v>
      </c>
      <c r="H866" s="171"/>
      <c r="I866" s="88">
        <f t="shared" si="67"/>
        <v>290600</v>
      </c>
      <c r="J866" s="163">
        <f t="shared" si="68"/>
        <v>0</v>
      </c>
      <c r="K866" s="155">
        <f t="shared" si="69"/>
        <v>0</v>
      </c>
      <c r="L866" s="155">
        <f>IF(J866=1,SUM($J$6:J866),0)</f>
        <v>0</v>
      </c>
      <c r="M866" s="155">
        <f>IF(K866=1,SUM($K$6:K866),0)</f>
        <v>0</v>
      </c>
      <c r="N866" s="165">
        <f t="shared" si="70"/>
        <v>0</v>
      </c>
      <c r="O866" s="155">
        <f t="shared" si="71"/>
        <v>0</v>
      </c>
      <c r="P866" s="155">
        <f>IF(O866=1,SUM($O$6:O866),0)</f>
        <v>0</v>
      </c>
    </row>
    <row r="867" spans="1:16" ht="15" customHeight="1">
      <c r="A867" s="15"/>
      <c r="B867" s="194">
        <v>8</v>
      </c>
      <c r="C867" s="109" t="s">
        <v>304</v>
      </c>
      <c r="D867" s="279" t="s">
        <v>47</v>
      </c>
      <c r="E867" s="280" t="s">
        <v>297</v>
      </c>
      <c r="F867" s="281">
        <v>247000</v>
      </c>
      <c r="G867" s="281">
        <v>247000</v>
      </c>
      <c r="H867" s="171"/>
      <c r="I867" s="88">
        <f>IF($I$5=$G$4,G867,(IF($I$5=$F$4,F867,0)))</f>
        <v>247000</v>
      </c>
      <c r="J867" s="163">
        <f t="shared" si="68"/>
        <v>0</v>
      </c>
      <c r="K867" s="155">
        <f t="shared" si="69"/>
        <v>0</v>
      </c>
      <c r="L867" s="155">
        <f>IF(J867=1,SUM($J$6:J867),0)</f>
        <v>0</v>
      </c>
      <c r="M867" s="155">
        <f>IF(K867=1,SUM($K$6:K867),0)</f>
        <v>0</v>
      </c>
      <c r="N867" s="165">
        <f t="shared" si="70"/>
        <v>0</v>
      </c>
      <c r="O867" s="155">
        <f t="shared" si="71"/>
        <v>0</v>
      </c>
      <c r="P867" s="155">
        <f>IF(O867=1,SUM($O$6:O867),0)</f>
        <v>0</v>
      </c>
    </row>
    <row r="868" spans="1:16" ht="15" customHeight="1">
      <c r="A868" s="15"/>
      <c r="B868" s="194">
        <v>9</v>
      </c>
      <c r="C868" s="109" t="s">
        <v>305</v>
      </c>
      <c r="D868" s="279" t="s">
        <v>47</v>
      </c>
      <c r="E868" s="280" t="s">
        <v>297</v>
      </c>
      <c r="F868" s="281">
        <v>276000</v>
      </c>
      <c r="G868" s="281">
        <v>276000</v>
      </c>
      <c r="H868" s="171"/>
      <c r="I868" s="88">
        <f t="shared" si="67"/>
        <v>276000</v>
      </c>
      <c r="J868" s="163">
        <f t="shared" si="68"/>
        <v>0</v>
      </c>
      <c r="K868" s="155">
        <f t="shared" si="69"/>
        <v>0</v>
      </c>
      <c r="L868" s="155">
        <f>IF(J868=1,SUM($J$6:J868),0)</f>
        <v>0</v>
      </c>
      <c r="M868" s="155">
        <f>IF(K868=1,SUM($K$6:K868),0)</f>
        <v>0</v>
      </c>
      <c r="N868" s="165">
        <f t="shared" si="70"/>
        <v>0</v>
      </c>
      <c r="O868" s="155">
        <f t="shared" si="71"/>
        <v>0</v>
      </c>
      <c r="P868" s="155">
        <f>IF(O868=1,SUM($O$6:O868),0)</f>
        <v>0</v>
      </c>
    </row>
    <row r="869" spans="1:16" ht="15" customHeight="1">
      <c r="A869" s="15"/>
      <c r="B869" s="194">
        <v>10</v>
      </c>
      <c r="C869" s="109" t="s">
        <v>306</v>
      </c>
      <c r="D869" s="279" t="s">
        <v>47</v>
      </c>
      <c r="E869" s="280" t="s">
        <v>297</v>
      </c>
      <c r="F869" s="281">
        <v>268100</v>
      </c>
      <c r="G869" s="281">
        <v>268100</v>
      </c>
      <c r="H869" s="171"/>
      <c r="I869" s="88">
        <f t="shared" si="67"/>
        <v>268100</v>
      </c>
      <c r="J869" s="163">
        <f t="shared" si="68"/>
        <v>0</v>
      </c>
      <c r="K869" s="155">
        <f t="shared" si="69"/>
        <v>0</v>
      </c>
      <c r="L869" s="155">
        <f>IF(J869=1,SUM($J$6:J869),0)</f>
        <v>0</v>
      </c>
      <c r="M869" s="155">
        <f>IF(K869=1,SUM($K$6:K869),0)</f>
        <v>0</v>
      </c>
      <c r="N869" s="165">
        <f t="shared" si="70"/>
        <v>0</v>
      </c>
      <c r="O869" s="155">
        <f t="shared" si="71"/>
        <v>0</v>
      </c>
      <c r="P869" s="155">
        <f>IF(O869=1,SUM($O$6:O869),0)</f>
        <v>0</v>
      </c>
    </row>
    <row r="870" spans="1:16" ht="15" customHeight="1">
      <c r="A870" s="15"/>
      <c r="B870" s="194">
        <v>11</v>
      </c>
      <c r="C870" s="109" t="s">
        <v>307</v>
      </c>
      <c r="D870" s="279" t="s">
        <v>47</v>
      </c>
      <c r="E870" s="280" t="s">
        <v>297</v>
      </c>
      <c r="F870" s="281">
        <v>222400</v>
      </c>
      <c r="G870" s="281">
        <v>222400</v>
      </c>
      <c r="H870" s="171"/>
      <c r="I870" s="88">
        <f t="shared" si="67"/>
        <v>222400</v>
      </c>
      <c r="J870" s="163">
        <f t="shared" si="68"/>
        <v>0</v>
      </c>
      <c r="K870" s="155">
        <f t="shared" si="69"/>
        <v>0</v>
      </c>
      <c r="L870" s="155">
        <f>IF(J870=1,SUM($J$6:J870),0)</f>
        <v>0</v>
      </c>
      <c r="M870" s="155">
        <f>IF(K870=1,SUM($K$6:K870),0)</f>
        <v>0</v>
      </c>
      <c r="N870" s="165">
        <f t="shared" si="70"/>
        <v>0</v>
      </c>
      <c r="O870" s="155">
        <f t="shared" si="71"/>
        <v>0</v>
      </c>
      <c r="P870" s="155">
        <f>IF(O870=1,SUM($O$6:O870),0)</f>
        <v>0</v>
      </c>
    </row>
    <row r="871" spans="1:16" ht="15" customHeight="1">
      <c r="A871" s="15"/>
      <c r="B871" s="194">
        <v>12</v>
      </c>
      <c r="C871" s="109" t="s">
        <v>308</v>
      </c>
      <c r="D871" s="279" t="s">
        <v>47</v>
      </c>
      <c r="E871" s="280" t="s">
        <v>297</v>
      </c>
      <c r="F871" s="281">
        <v>222400</v>
      </c>
      <c r="G871" s="281">
        <v>222400</v>
      </c>
      <c r="H871" s="171"/>
      <c r="I871" s="88">
        <f t="shared" si="67"/>
        <v>222400</v>
      </c>
      <c r="J871" s="163">
        <f t="shared" si="68"/>
        <v>0</v>
      </c>
      <c r="K871" s="155">
        <f t="shared" si="69"/>
        <v>0</v>
      </c>
      <c r="L871" s="155">
        <f>IF(J871=1,SUM($J$6:J871),0)</f>
        <v>0</v>
      </c>
      <c r="M871" s="155">
        <f>IF(K871=1,SUM($K$6:K871),0)</f>
        <v>0</v>
      </c>
      <c r="N871" s="165">
        <f t="shared" si="70"/>
        <v>0</v>
      </c>
      <c r="O871" s="155">
        <f t="shared" si="71"/>
        <v>0</v>
      </c>
      <c r="P871" s="155">
        <f>IF(O871=1,SUM($O$6:O871),0)</f>
        <v>0</v>
      </c>
    </row>
    <row r="872" spans="1:16" ht="15" customHeight="1">
      <c r="A872" s="17"/>
      <c r="B872" s="194">
        <v>13</v>
      </c>
      <c r="C872" s="109" t="s">
        <v>309</v>
      </c>
      <c r="D872" s="279" t="s">
        <v>47</v>
      </c>
      <c r="E872" s="280" t="s">
        <v>297</v>
      </c>
      <c r="F872" s="281">
        <v>197300</v>
      </c>
      <c r="G872" s="281">
        <v>197300</v>
      </c>
      <c r="H872" s="171"/>
      <c r="I872" s="88">
        <f t="shared" si="67"/>
        <v>197300</v>
      </c>
      <c r="J872" s="163">
        <f t="shared" si="68"/>
        <v>0</v>
      </c>
      <c r="K872" s="155">
        <f t="shared" si="69"/>
        <v>0</v>
      </c>
      <c r="L872" s="155">
        <f>IF(J872=1,SUM($J$6:J872),0)</f>
        <v>0</v>
      </c>
      <c r="M872" s="155">
        <f>IF(K872=1,SUM($K$6:K872),0)</f>
        <v>0</v>
      </c>
      <c r="N872" s="165">
        <f t="shared" si="70"/>
        <v>0</v>
      </c>
      <c r="O872" s="155">
        <f t="shared" si="71"/>
        <v>0</v>
      </c>
      <c r="P872" s="155">
        <f>IF(O872=1,SUM($O$6:O872),0)</f>
        <v>0</v>
      </c>
    </row>
    <row r="873" spans="1:16" ht="15" customHeight="1">
      <c r="A873" s="15"/>
      <c r="B873" s="194">
        <v>14</v>
      </c>
      <c r="C873" s="109" t="s">
        <v>310</v>
      </c>
      <c r="D873" s="279" t="s">
        <v>47</v>
      </c>
      <c r="E873" s="280" t="s">
        <v>297</v>
      </c>
      <c r="F873" s="281">
        <v>149200</v>
      </c>
      <c r="G873" s="281">
        <v>149200</v>
      </c>
      <c r="H873" s="171"/>
      <c r="I873" s="88">
        <f t="shared" si="67"/>
        <v>149200</v>
      </c>
      <c r="J873" s="163">
        <f t="shared" si="68"/>
        <v>0</v>
      </c>
      <c r="K873" s="155">
        <f t="shared" si="69"/>
        <v>0</v>
      </c>
      <c r="L873" s="155">
        <f>IF(J873=1,SUM($J$6:J873),0)</f>
        <v>0</v>
      </c>
      <c r="M873" s="155">
        <f>IF(K873=1,SUM($K$6:K873),0)</f>
        <v>0</v>
      </c>
      <c r="N873" s="165">
        <f t="shared" si="70"/>
        <v>0</v>
      </c>
      <c r="O873" s="155">
        <f t="shared" si="71"/>
        <v>0</v>
      </c>
      <c r="P873" s="155">
        <f>IF(O873=1,SUM($O$6:O873),0)</f>
        <v>0</v>
      </c>
    </row>
    <row r="874" spans="1:16" ht="15" customHeight="1">
      <c r="A874" s="15"/>
      <c r="B874" s="194">
        <v>15</v>
      </c>
      <c r="C874" s="109" t="s">
        <v>311</v>
      </c>
      <c r="D874" s="279" t="s">
        <v>47</v>
      </c>
      <c r="E874" s="280" t="s">
        <v>297</v>
      </c>
      <c r="F874" s="281">
        <v>390200</v>
      </c>
      <c r="G874" s="281">
        <v>390200</v>
      </c>
      <c r="H874" s="171"/>
      <c r="I874" s="88">
        <f t="shared" si="67"/>
        <v>390200</v>
      </c>
      <c r="J874" s="163">
        <f t="shared" si="68"/>
        <v>0</v>
      </c>
      <c r="K874" s="155">
        <f t="shared" si="69"/>
        <v>0</v>
      </c>
      <c r="L874" s="155">
        <f>IF(J874=1,SUM($J$6:J874),0)</f>
        <v>0</v>
      </c>
      <c r="M874" s="155">
        <f>IF(K874=1,SUM($K$6:K874),0)</f>
        <v>0</v>
      </c>
      <c r="N874" s="165">
        <f t="shared" si="70"/>
        <v>0</v>
      </c>
      <c r="O874" s="155">
        <f t="shared" si="71"/>
        <v>0</v>
      </c>
      <c r="P874" s="155">
        <f>IF(O874=1,SUM($O$6:O874),0)</f>
        <v>0</v>
      </c>
    </row>
    <row r="875" spans="1:16" ht="15" customHeight="1">
      <c r="A875" s="15"/>
      <c r="B875" s="194">
        <v>16</v>
      </c>
      <c r="C875" s="109" t="s">
        <v>313</v>
      </c>
      <c r="D875" s="279" t="s">
        <v>47</v>
      </c>
      <c r="E875" s="280" t="s">
        <v>297</v>
      </c>
      <c r="F875" s="281">
        <v>307600</v>
      </c>
      <c r="G875" s="281">
        <v>307600</v>
      </c>
      <c r="H875" s="171"/>
      <c r="I875" s="88">
        <f t="shared" si="67"/>
        <v>307600</v>
      </c>
      <c r="J875" s="163">
        <f t="shared" si="68"/>
        <v>0</v>
      </c>
      <c r="K875" s="155">
        <f t="shared" si="69"/>
        <v>0</v>
      </c>
      <c r="L875" s="155">
        <f>IF(J875=1,SUM($J$6:J875),0)</f>
        <v>0</v>
      </c>
      <c r="M875" s="155">
        <f>IF(K875=1,SUM($K$6:K875),0)</f>
        <v>0</v>
      </c>
      <c r="N875" s="165">
        <f t="shared" si="70"/>
        <v>0</v>
      </c>
      <c r="O875" s="155">
        <f t="shared" si="71"/>
        <v>0</v>
      </c>
      <c r="P875" s="155">
        <f>IF(O875=1,SUM($O$6:O875),0)</f>
        <v>0</v>
      </c>
    </row>
    <row r="876" spans="1:16" ht="15" customHeight="1">
      <c r="A876" s="15"/>
      <c r="B876" s="194">
        <v>17</v>
      </c>
      <c r="C876" s="109" t="s">
        <v>315</v>
      </c>
      <c r="D876" s="279" t="s">
        <v>47</v>
      </c>
      <c r="E876" s="280" t="s">
        <v>297</v>
      </c>
      <c r="F876" s="281">
        <v>261600</v>
      </c>
      <c r="G876" s="281">
        <v>261600</v>
      </c>
      <c r="H876" s="171"/>
      <c r="I876" s="88">
        <f t="shared" si="67"/>
        <v>261600</v>
      </c>
      <c r="J876" s="163">
        <f t="shared" si="68"/>
        <v>0</v>
      </c>
      <c r="K876" s="155">
        <f t="shared" si="69"/>
        <v>0</v>
      </c>
      <c r="L876" s="155">
        <f>IF(J876=1,SUM($J$6:J876),0)</f>
        <v>0</v>
      </c>
      <c r="M876" s="155">
        <f>IF(K876=1,SUM($K$6:K876),0)</f>
        <v>0</v>
      </c>
      <c r="N876" s="165">
        <f t="shared" si="70"/>
        <v>0</v>
      </c>
      <c r="O876" s="155">
        <f t="shared" si="71"/>
        <v>0</v>
      </c>
      <c r="P876" s="155">
        <f>IF(O876=1,SUM($O$6:O876),0)</f>
        <v>0</v>
      </c>
    </row>
    <row r="877" spans="1:16" ht="15" customHeight="1">
      <c r="A877" s="15"/>
      <c r="B877" s="194">
        <v>18</v>
      </c>
      <c r="C877" s="109" t="s">
        <v>317</v>
      </c>
      <c r="D877" s="279" t="s">
        <v>47</v>
      </c>
      <c r="E877" s="280" t="s">
        <v>297</v>
      </c>
      <c r="F877" s="281">
        <v>198700</v>
      </c>
      <c r="G877" s="281">
        <v>198700</v>
      </c>
      <c r="H877" s="171"/>
      <c r="I877" s="88">
        <f t="shared" ref="I877:I941" si="72">IF($I$5=$G$4,G877,(IF($I$5=$F$4,F877,0)))</f>
        <v>198700</v>
      </c>
      <c r="J877" s="163">
        <f t="shared" si="68"/>
        <v>0</v>
      </c>
      <c r="K877" s="155">
        <f t="shared" si="69"/>
        <v>0</v>
      </c>
      <c r="L877" s="155">
        <f>IF(J877=1,SUM($J$6:J877),0)</f>
        <v>0</v>
      </c>
      <c r="M877" s="155">
        <f>IF(K877=1,SUM($K$6:K877),0)</f>
        <v>0</v>
      </c>
      <c r="N877" s="165">
        <f t="shared" si="70"/>
        <v>0</v>
      </c>
      <c r="O877" s="155">
        <f t="shared" si="71"/>
        <v>0</v>
      </c>
      <c r="P877" s="155">
        <f>IF(O877=1,SUM($O$6:O877),0)</f>
        <v>0</v>
      </c>
    </row>
    <row r="878" spans="1:16" ht="15" customHeight="1">
      <c r="A878" s="15"/>
      <c r="B878" s="194">
        <v>19</v>
      </c>
      <c r="C878" s="109" t="s">
        <v>312</v>
      </c>
      <c r="D878" s="279" t="s">
        <v>47</v>
      </c>
      <c r="E878" s="280" t="s">
        <v>297</v>
      </c>
      <c r="F878" s="281">
        <v>272600</v>
      </c>
      <c r="G878" s="281">
        <v>272600</v>
      </c>
      <c r="H878" s="171"/>
      <c r="I878" s="88">
        <f t="shared" si="72"/>
        <v>272600</v>
      </c>
      <c r="J878" s="163">
        <f t="shared" si="68"/>
        <v>0</v>
      </c>
      <c r="K878" s="155">
        <f t="shared" si="69"/>
        <v>0</v>
      </c>
      <c r="L878" s="155">
        <f>IF(J878=1,SUM($J$6:J878),0)</f>
        <v>0</v>
      </c>
      <c r="M878" s="155">
        <f>IF(K878=1,SUM($K$6:K878),0)</f>
        <v>0</v>
      </c>
      <c r="N878" s="165">
        <f t="shared" si="70"/>
        <v>0</v>
      </c>
      <c r="O878" s="155">
        <f t="shared" si="71"/>
        <v>0</v>
      </c>
      <c r="P878" s="155">
        <f>IF(O878=1,SUM($O$6:O878),0)</f>
        <v>0</v>
      </c>
    </row>
    <row r="879" spans="1:16" ht="15" customHeight="1">
      <c r="A879" s="15"/>
      <c r="B879" s="194">
        <v>20</v>
      </c>
      <c r="C879" s="109" t="s">
        <v>314</v>
      </c>
      <c r="D879" s="279" t="s">
        <v>47</v>
      </c>
      <c r="E879" s="280" t="s">
        <v>297</v>
      </c>
      <c r="F879" s="281">
        <v>243400</v>
      </c>
      <c r="G879" s="281">
        <v>243400</v>
      </c>
      <c r="H879" s="171"/>
      <c r="I879" s="88">
        <f t="shared" si="72"/>
        <v>243400</v>
      </c>
      <c r="J879" s="163">
        <f t="shared" si="68"/>
        <v>0</v>
      </c>
      <c r="K879" s="155">
        <f t="shared" si="69"/>
        <v>0</v>
      </c>
      <c r="L879" s="155">
        <f>IF(J879=1,SUM($J$6:J879),0)</f>
        <v>0</v>
      </c>
      <c r="M879" s="155">
        <f>IF(K879=1,SUM($K$6:K879),0)</f>
        <v>0</v>
      </c>
      <c r="N879" s="165">
        <f t="shared" si="70"/>
        <v>0</v>
      </c>
      <c r="O879" s="155">
        <f t="shared" si="71"/>
        <v>0</v>
      </c>
      <c r="P879" s="155">
        <f>IF(O879=1,SUM($O$6:O879),0)</f>
        <v>0</v>
      </c>
    </row>
    <row r="880" spans="1:16" ht="15" customHeight="1">
      <c r="A880" s="15"/>
      <c r="B880" s="194">
        <v>21</v>
      </c>
      <c r="C880" s="109" t="s">
        <v>316</v>
      </c>
      <c r="D880" s="279" t="s">
        <v>47</v>
      </c>
      <c r="E880" s="280" t="s">
        <v>297</v>
      </c>
      <c r="F880" s="281">
        <v>179300</v>
      </c>
      <c r="G880" s="281">
        <v>179300</v>
      </c>
      <c r="H880" s="171"/>
      <c r="I880" s="88">
        <f t="shared" si="72"/>
        <v>179300</v>
      </c>
      <c r="J880" s="163">
        <f t="shared" si="68"/>
        <v>0</v>
      </c>
      <c r="K880" s="155">
        <f t="shared" si="69"/>
        <v>0</v>
      </c>
      <c r="L880" s="155">
        <f>IF(J880=1,SUM($J$6:J880),0)</f>
        <v>0</v>
      </c>
      <c r="M880" s="155">
        <f>IF(K880=1,SUM($K$6:K880),0)</f>
        <v>0</v>
      </c>
      <c r="N880" s="165">
        <f t="shared" si="70"/>
        <v>0</v>
      </c>
      <c r="O880" s="155">
        <f t="shared" si="71"/>
        <v>0</v>
      </c>
      <c r="P880" s="155">
        <f>IF(O880=1,SUM($O$6:O880),0)</f>
        <v>0</v>
      </c>
    </row>
    <row r="881" spans="1:16" ht="15" customHeight="1">
      <c r="A881" s="15"/>
      <c r="B881" s="194">
        <v>22</v>
      </c>
      <c r="C881" s="109" t="s">
        <v>318</v>
      </c>
      <c r="D881" s="279" t="s">
        <v>47</v>
      </c>
      <c r="E881" s="280" t="s">
        <v>297</v>
      </c>
      <c r="F881" s="281">
        <v>151900</v>
      </c>
      <c r="G881" s="281">
        <v>151900</v>
      </c>
      <c r="H881" s="171"/>
      <c r="I881" s="88">
        <f t="shared" si="72"/>
        <v>151900</v>
      </c>
      <c r="J881" s="163">
        <f t="shared" si="68"/>
        <v>0</v>
      </c>
      <c r="K881" s="155">
        <f t="shared" si="69"/>
        <v>0</v>
      </c>
      <c r="L881" s="155">
        <f>IF(J881=1,SUM($J$6:J881),0)</f>
        <v>0</v>
      </c>
      <c r="M881" s="155">
        <f>IF(K881=1,SUM($K$6:K881),0)</f>
        <v>0</v>
      </c>
      <c r="N881" s="165">
        <f t="shared" si="70"/>
        <v>0</v>
      </c>
      <c r="O881" s="155">
        <f t="shared" si="71"/>
        <v>0</v>
      </c>
      <c r="P881" s="155">
        <f>IF(O881=1,SUM($O$6:O881),0)</f>
        <v>0</v>
      </c>
    </row>
    <row r="882" spans="1:16" ht="15" customHeight="1">
      <c r="A882" s="15"/>
      <c r="B882" s="194">
        <v>23</v>
      </c>
      <c r="C882" s="109" t="s">
        <v>772</v>
      </c>
      <c r="D882" s="279" t="s">
        <v>47</v>
      </c>
      <c r="E882" s="280" t="s">
        <v>297</v>
      </c>
      <c r="F882" s="281">
        <v>136485.10978061482</v>
      </c>
      <c r="G882" s="281">
        <v>136485.10978061482</v>
      </c>
      <c r="H882" s="171"/>
      <c r="I882" s="88">
        <f t="shared" si="72"/>
        <v>136485.10978061482</v>
      </c>
      <c r="J882" s="163">
        <f t="shared" si="68"/>
        <v>0</v>
      </c>
      <c r="K882" s="155">
        <f t="shared" si="69"/>
        <v>0</v>
      </c>
      <c r="L882" s="155">
        <f>IF(J882=1,SUM($J$6:J882),0)</f>
        <v>0</v>
      </c>
      <c r="M882" s="155">
        <f>IF(K882=1,SUM($K$6:K882),0)</f>
        <v>0</v>
      </c>
      <c r="N882" s="165">
        <f t="shared" si="70"/>
        <v>0</v>
      </c>
      <c r="O882" s="155">
        <f t="shared" si="71"/>
        <v>0</v>
      </c>
      <c r="P882" s="155">
        <f>IF(O882=1,SUM($O$6:O882),0)</f>
        <v>0</v>
      </c>
    </row>
    <row r="883" spans="1:16" ht="15" customHeight="1">
      <c r="A883" s="15"/>
      <c r="B883" s="194">
        <v>24</v>
      </c>
      <c r="C883" s="109" t="s">
        <v>773</v>
      </c>
      <c r="D883" s="279" t="s">
        <v>47</v>
      </c>
      <c r="E883" s="280" t="s">
        <v>297</v>
      </c>
      <c r="F883" s="281">
        <v>125481.16630030893</v>
      </c>
      <c r="G883" s="281">
        <v>125481.16630030893</v>
      </c>
      <c r="H883" s="171"/>
      <c r="I883" s="88">
        <f t="shared" si="72"/>
        <v>125481.16630030893</v>
      </c>
      <c r="J883" s="163">
        <f t="shared" si="68"/>
        <v>0</v>
      </c>
      <c r="K883" s="155">
        <f t="shared" si="69"/>
        <v>0</v>
      </c>
      <c r="L883" s="155">
        <f>IF(J883=1,SUM($J$6:J883),0)</f>
        <v>0</v>
      </c>
      <c r="M883" s="155">
        <f>IF(K883=1,SUM($K$6:K883),0)</f>
        <v>0</v>
      </c>
      <c r="N883" s="165">
        <f t="shared" si="70"/>
        <v>0</v>
      </c>
      <c r="O883" s="155">
        <f t="shared" si="71"/>
        <v>0</v>
      </c>
      <c r="P883" s="155">
        <f>IF(O883=1,SUM($O$6:O883),0)</f>
        <v>0</v>
      </c>
    </row>
    <row r="884" spans="1:16" ht="15" customHeight="1">
      <c r="A884" s="15"/>
      <c r="B884" s="194">
        <v>25</v>
      </c>
      <c r="C884" s="109" t="s">
        <v>476</v>
      </c>
      <c r="D884" s="279" t="s">
        <v>47</v>
      </c>
      <c r="E884" s="280" t="s">
        <v>297</v>
      </c>
      <c r="F884" s="281">
        <v>115200</v>
      </c>
      <c r="G884" s="281">
        <v>115200</v>
      </c>
      <c r="H884" s="171"/>
      <c r="I884" s="88">
        <f t="shared" si="72"/>
        <v>115200</v>
      </c>
      <c r="J884" s="163">
        <f t="shared" si="68"/>
        <v>0</v>
      </c>
      <c r="K884" s="155">
        <f t="shared" si="69"/>
        <v>0</v>
      </c>
      <c r="L884" s="155">
        <f>IF(J884=1,SUM($J$6:J884),0)</f>
        <v>0</v>
      </c>
      <c r="M884" s="155">
        <f>IF(K884=1,SUM($K$6:K884),0)</f>
        <v>0</v>
      </c>
      <c r="N884" s="165">
        <f t="shared" si="70"/>
        <v>0</v>
      </c>
      <c r="O884" s="155">
        <f t="shared" si="71"/>
        <v>0</v>
      </c>
      <c r="P884" s="155">
        <f>IF(O884=1,SUM($O$6:O884),0)</f>
        <v>0</v>
      </c>
    </row>
    <row r="885" spans="1:16" ht="15" customHeight="1">
      <c r="A885" s="15"/>
      <c r="B885" s="194">
        <v>26</v>
      </c>
      <c r="C885" s="109" t="s">
        <v>477</v>
      </c>
      <c r="D885" s="279" t="s">
        <v>47</v>
      </c>
      <c r="E885" s="280" t="s">
        <v>297</v>
      </c>
      <c r="F885" s="281">
        <v>115000</v>
      </c>
      <c r="G885" s="281">
        <v>115000</v>
      </c>
      <c r="H885" s="171"/>
      <c r="I885" s="88">
        <f t="shared" si="72"/>
        <v>115000</v>
      </c>
      <c r="J885" s="163">
        <f t="shared" si="68"/>
        <v>0</v>
      </c>
      <c r="K885" s="155">
        <f t="shared" si="69"/>
        <v>0</v>
      </c>
      <c r="L885" s="155">
        <f>IF(J885=1,SUM($J$6:J885),0)</f>
        <v>0</v>
      </c>
      <c r="M885" s="155">
        <f>IF(K885=1,SUM($K$6:K885),0)</f>
        <v>0</v>
      </c>
      <c r="N885" s="165">
        <f t="shared" si="70"/>
        <v>0</v>
      </c>
      <c r="O885" s="155">
        <f t="shared" si="71"/>
        <v>0</v>
      </c>
      <c r="P885" s="155">
        <f>IF(O885=1,SUM($O$6:O885),0)</f>
        <v>0</v>
      </c>
    </row>
    <row r="886" spans="1:16" ht="15" customHeight="1">
      <c r="A886" s="17"/>
      <c r="B886" s="194">
        <v>27</v>
      </c>
      <c r="C886" s="109" t="s">
        <v>478</v>
      </c>
      <c r="D886" s="279" t="s">
        <v>47</v>
      </c>
      <c r="E886" s="280" t="s">
        <v>297</v>
      </c>
      <c r="F886" s="281">
        <v>101800</v>
      </c>
      <c r="G886" s="281">
        <v>101800</v>
      </c>
      <c r="H886" s="171"/>
      <c r="I886" s="88">
        <f t="shared" si="72"/>
        <v>101800</v>
      </c>
      <c r="J886" s="163">
        <f t="shared" si="68"/>
        <v>0</v>
      </c>
      <c r="K886" s="155">
        <f t="shared" si="69"/>
        <v>0</v>
      </c>
      <c r="L886" s="155">
        <f>IF(J886=1,SUM($J$6:J886),0)</f>
        <v>0</v>
      </c>
      <c r="M886" s="155">
        <f>IF(K886=1,SUM($K$6:K886),0)</f>
        <v>0</v>
      </c>
      <c r="N886" s="165">
        <f t="shared" si="70"/>
        <v>0</v>
      </c>
      <c r="O886" s="155">
        <f t="shared" si="71"/>
        <v>0</v>
      </c>
      <c r="P886" s="155">
        <f>IF(O886=1,SUM($O$6:O886),0)</f>
        <v>0</v>
      </c>
    </row>
    <row r="887" spans="1:16" ht="15" customHeight="1">
      <c r="A887" s="15"/>
      <c r="B887" s="194">
        <v>28</v>
      </c>
      <c r="C887" s="109" t="s">
        <v>319</v>
      </c>
      <c r="D887" s="279" t="s">
        <v>47</v>
      </c>
      <c r="E887" s="280" t="s">
        <v>297</v>
      </c>
      <c r="F887" s="281">
        <v>523270.00000000006</v>
      </c>
      <c r="G887" s="281">
        <v>523270.00000000006</v>
      </c>
      <c r="H887" s="171"/>
      <c r="I887" s="88">
        <f t="shared" si="72"/>
        <v>523270.00000000006</v>
      </c>
      <c r="J887" s="163">
        <f t="shared" si="68"/>
        <v>0</v>
      </c>
      <c r="K887" s="155">
        <f t="shared" si="69"/>
        <v>0</v>
      </c>
      <c r="L887" s="155">
        <f>IF(J887=1,SUM($J$6:J887),0)</f>
        <v>0</v>
      </c>
      <c r="M887" s="155">
        <f>IF(K887=1,SUM($K$6:K887),0)</f>
        <v>0</v>
      </c>
      <c r="N887" s="165">
        <f t="shared" si="70"/>
        <v>0</v>
      </c>
      <c r="O887" s="155">
        <f t="shared" si="71"/>
        <v>0</v>
      </c>
      <c r="P887" s="155">
        <f>IF(O887=1,SUM($O$6:O887),0)</f>
        <v>0</v>
      </c>
    </row>
    <row r="888" spans="1:16" ht="15" customHeight="1">
      <c r="A888" s="15"/>
      <c r="B888" s="194">
        <v>29</v>
      </c>
      <c r="C888" s="109" t="s">
        <v>320</v>
      </c>
      <c r="D888" s="279" t="s">
        <v>47</v>
      </c>
      <c r="E888" s="280" t="s">
        <v>297</v>
      </c>
      <c r="F888" s="281">
        <v>523270.00000000006</v>
      </c>
      <c r="G888" s="281">
        <v>523270.00000000006</v>
      </c>
      <c r="H888" s="171"/>
      <c r="I888" s="88">
        <f t="shared" si="72"/>
        <v>523270.00000000006</v>
      </c>
      <c r="J888" s="163">
        <f t="shared" si="68"/>
        <v>0</v>
      </c>
      <c r="K888" s="155">
        <f t="shared" si="69"/>
        <v>0</v>
      </c>
      <c r="L888" s="155">
        <f>IF(J888=1,SUM($J$6:J888),0)</f>
        <v>0</v>
      </c>
      <c r="M888" s="155">
        <f>IF(K888=1,SUM($K$6:K888),0)</f>
        <v>0</v>
      </c>
      <c r="N888" s="165">
        <f t="shared" si="70"/>
        <v>0</v>
      </c>
      <c r="O888" s="155">
        <f t="shared" si="71"/>
        <v>0</v>
      </c>
      <c r="P888" s="155">
        <f>IF(O888=1,SUM($O$6:O888),0)</f>
        <v>0</v>
      </c>
    </row>
    <row r="889" spans="1:16" ht="15" customHeight="1">
      <c r="A889" s="15"/>
      <c r="B889" s="194">
        <v>30</v>
      </c>
      <c r="C889" s="109" t="s">
        <v>321</v>
      </c>
      <c r="D889" s="279" t="s">
        <v>47</v>
      </c>
      <c r="E889" s="280" t="s">
        <v>297</v>
      </c>
      <c r="F889" s="281">
        <v>408430.00000000006</v>
      </c>
      <c r="G889" s="281">
        <v>408430.00000000006</v>
      </c>
      <c r="H889" s="171"/>
      <c r="I889" s="88">
        <f t="shared" si="72"/>
        <v>408430.00000000006</v>
      </c>
      <c r="J889" s="163">
        <f t="shared" si="68"/>
        <v>0</v>
      </c>
      <c r="K889" s="155">
        <f t="shared" si="69"/>
        <v>0</v>
      </c>
      <c r="L889" s="155">
        <f>IF(J889=1,SUM($J$6:J889),0)</f>
        <v>0</v>
      </c>
      <c r="M889" s="155">
        <f>IF(K889=1,SUM($K$6:K889),0)</f>
        <v>0</v>
      </c>
      <c r="N889" s="165">
        <f t="shared" si="70"/>
        <v>0</v>
      </c>
      <c r="O889" s="155">
        <f t="shared" si="71"/>
        <v>0</v>
      </c>
      <c r="P889" s="155">
        <f>IF(O889=1,SUM($O$6:O889),0)</f>
        <v>0</v>
      </c>
    </row>
    <row r="890" spans="1:16" ht="15" customHeight="1">
      <c r="A890" s="15"/>
      <c r="B890" s="194">
        <v>31</v>
      </c>
      <c r="C890" s="109" t="s">
        <v>322</v>
      </c>
      <c r="D890" s="279" t="s">
        <v>47</v>
      </c>
      <c r="E890" s="280" t="s">
        <v>297</v>
      </c>
      <c r="F890" s="281">
        <v>386870.00000000006</v>
      </c>
      <c r="G890" s="281">
        <v>386870.00000000006</v>
      </c>
      <c r="H890" s="171"/>
      <c r="I890" s="88">
        <f t="shared" si="72"/>
        <v>386870.00000000006</v>
      </c>
      <c r="J890" s="163">
        <f t="shared" si="68"/>
        <v>0</v>
      </c>
      <c r="K890" s="155">
        <f t="shared" si="69"/>
        <v>0</v>
      </c>
      <c r="L890" s="155">
        <f>IF(J890=1,SUM($J$6:J890),0)</f>
        <v>0</v>
      </c>
      <c r="M890" s="155">
        <f>IF(K890=1,SUM($K$6:K890),0)</f>
        <v>0</v>
      </c>
      <c r="N890" s="165">
        <f t="shared" si="70"/>
        <v>0</v>
      </c>
      <c r="O890" s="155">
        <f t="shared" si="71"/>
        <v>0</v>
      </c>
      <c r="P890" s="155">
        <f>IF(O890=1,SUM($O$6:O890),0)</f>
        <v>0</v>
      </c>
    </row>
    <row r="891" spans="1:16" ht="15" customHeight="1">
      <c r="A891" s="15"/>
      <c r="B891" s="194">
        <v>32</v>
      </c>
      <c r="C891" s="109" t="s">
        <v>323</v>
      </c>
      <c r="D891" s="279" t="s">
        <v>47</v>
      </c>
      <c r="E891" s="280" t="s">
        <v>297</v>
      </c>
      <c r="F891" s="281">
        <v>330110</v>
      </c>
      <c r="G891" s="281">
        <v>330110</v>
      </c>
      <c r="H891" s="171"/>
      <c r="I891" s="88">
        <f t="shared" si="72"/>
        <v>330110</v>
      </c>
      <c r="J891" s="163">
        <f t="shared" si="68"/>
        <v>0</v>
      </c>
      <c r="K891" s="155">
        <f t="shared" si="69"/>
        <v>0</v>
      </c>
      <c r="L891" s="155">
        <f>IF(J891=1,SUM($J$6:J891),0)</f>
        <v>0</v>
      </c>
      <c r="M891" s="155">
        <f>IF(K891=1,SUM($K$6:K891),0)</f>
        <v>0</v>
      </c>
      <c r="N891" s="165">
        <f t="shared" si="70"/>
        <v>0</v>
      </c>
      <c r="O891" s="155">
        <f t="shared" si="71"/>
        <v>0</v>
      </c>
      <c r="P891" s="155">
        <f>IF(O891=1,SUM($O$6:O891),0)</f>
        <v>0</v>
      </c>
    </row>
    <row r="892" spans="1:16" ht="15" customHeight="1">
      <c r="A892" s="15"/>
      <c r="B892" s="194">
        <v>33</v>
      </c>
      <c r="C892" s="109" t="s">
        <v>324</v>
      </c>
      <c r="D892" s="279" t="s">
        <v>47</v>
      </c>
      <c r="E892" s="280" t="s">
        <v>297</v>
      </c>
      <c r="F892" s="281">
        <v>319990</v>
      </c>
      <c r="G892" s="281">
        <v>319990</v>
      </c>
      <c r="H892" s="171"/>
      <c r="I892" s="88">
        <f t="shared" si="72"/>
        <v>319990</v>
      </c>
      <c r="J892" s="163">
        <f t="shared" si="68"/>
        <v>0</v>
      </c>
      <c r="K892" s="155">
        <f t="shared" si="69"/>
        <v>0</v>
      </c>
      <c r="L892" s="155">
        <f>IF(J892=1,SUM($J$6:J892),0)</f>
        <v>0</v>
      </c>
      <c r="M892" s="155">
        <f>IF(K892=1,SUM($K$6:K892),0)</f>
        <v>0</v>
      </c>
      <c r="N892" s="165">
        <f t="shared" si="70"/>
        <v>0</v>
      </c>
      <c r="O892" s="155">
        <f t="shared" si="71"/>
        <v>0</v>
      </c>
      <c r="P892" s="155">
        <f>IF(O892=1,SUM($O$6:O892),0)</f>
        <v>0</v>
      </c>
    </row>
    <row r="893" spans="1:16" ht="15" customHeight="1">
      <c r="A893" s="15"/>
      <c r="B893" s="194">
        <v>34</v>
      </c>
      <c r="C893" s="109" t="s">
        <v>325</v>
      </c>
      <c r="D893" s="279" t="s">
        <v>47</v>
      </c>
      <c r="E893" s="280" t="s">
        <v>297</v>
      </c>
      <c r="F893" s="281">
        <v>319660</v>
      </c>
      <c r="G893" s="281">
        <v>319660</v>
      </c>
      <c r="H893" s="171"/>
      <c r="I893" s="88">
        <f t="shared" si="72"/>
        <v>319660</v>
      </c>
      <c r="J893" s="163">
        <f t="shared" si="68"/>
        <v>0</v>
      </c>
      <c r="K893" s="155">
        <f t="shared" si="69"/>
        <v>0</v>
      </c>
      <c r="L893" s="155">
        <f>IF(J893=1,SUM($J$6:J893),0)</f>
        <v>0</v>
      </c>
      <c r="M893" s="155">
        <f>IF(K893=1,SUM($K$6:K893),0)</f>
        <v>0</v>
      </c>
      <c r="N893" s="165">
        <f t="shared" si="70"/>
        <v>0</v>
      </c>
      <c r="O893" s="155">
        <f t="shared" si="71"/>
        <v>0</v>
      </c>
      <c r="P893" s="155">
        <f>IF(O893=1,SUM($O$6:O893),0)</f>
        <v>0</v>
      </c>
    </row>
    <row r="894" spans="1:16" ht="15" customHeight="1">
      <c r="A894" s="15"/>
      <c r="B894" s="194">
        <v>35</v>
      </c>
      <c r="C894" s="109" t="s">
        <v>326</v>
      </c>
      <c r="D894" s="279" t="s">
        <v>47</v>
      </c>
      <c r="E894" s="280" t="s">
        <v>297</v>
      </c>
      <c r="F894" s="281">
        <v>271700</v>
      </c>
      <c r="G894" s="281">
        <v>271700</v>
      </c>
      <c r="H894" s="171"/>
      <c r="I894" s="88">
        <f t="shared" si="72"/>
        <v>271700</v>
      </c>
      <c r="J894" s="163">
        <f t="shared" si="68"/>
        <v>0</v>
      </c>
      <c r="K894" s="155">
        <f t="shared" si="69"/>
        <v>0</v>
      </c>
      <c r="L894" s="155">
        <f>IF(J894=1,SUM($J$6:J894),0)</f>
        <v>0</v>
      </c>
      <c r="M894" s="155">
        <f>IF(K894=1,SUM($K$6:K894),0)</f>
        <v>0</v>
      </c>
      <c r="N894" s="165">
        <f t="shared" si="70"/>
        <v>0</v>
      </c>
      <c r="O894" s="155">
        <f t="shared" si="71"/>
        <v>0</v>
      </c>
      <c r="P894" s="155">
        <f>IF(O894=1,SUM($O$6:O894),0)</f>
        <v>0</v>
      </c>
    </row>
    <row r="895" spans="1:16" ht="15" customHeight="1">
      <c r="A895" s="15"/>
      <c r="B895" s="194">
        <v>36</v>
      </c>
      <c r="C895" s="109" t="s">
        <v>327</v>
      </c>
      <c r="D895" s="279" t="s">
        <v>47</v>
      </c>
      <c r="E895" s="280" t="s">
        <v>297</v>
      </c>
      <c r="F895" s="281">
        <v>303600</v>
      </c>
      <c r="G895" s="281">
        <v>303600</v>
      </c>
      <c r="H895" s="171"/>
      <c r="I895" s="88">
        <f t="shared" si="72"/>
        <v>303600</v>
      </c>
      <c r="J895" s="163">
        <f t="shared" si="68"/>
        <v>0</v>
      </c>
      <c r="K895" s="155">
        <f t="shared" si="69"/>
        <v>0</v>
      </c>
      <c r="L895" s="155">
        <f>IF(J895=1,SUM($J$6:J895),0)</f>
        <v>0</v>
      </c>
      <c r="M895" s="155">
        <f>IF(K895=1,SUM($K$6:K895),0)</f>
        <v>0</v>
      </c>
      <c r="N895" s="165">
        <f t="shared" si="70"/>
        <v>0</v>
      </c>
      <c r="O895" s="155">
        <f t="shared" si="71"/>
        <v>0</v>
      </c>
      <c r="P895" s="155">
        <f>IF(O895=1,SUM($O$6:O895),0)</f>
        <v>0</v>
      </c>
    </row>
    <row r="896" spans="1:16" ht="15" customHeight="1">
      <c r="A896" s="15"/>
      <c r="B896" s="194">
        <v>37</v>
      </c>
      <c r="C896" s="109" t="s">
        <v>328</v>
      </c>
      <c r="D896" s="279" t="s">
        <v>47</v>
      </c>
      <c r="E896" s="280" t="s">
        <v>297</v>
      </c>
      <c r="F896" s="281">
        <v>294910</v>
      </c>
      <c r="G896" s="281">
        <v>294910</v>
      </c>
      <c r="H896" s="171"/>
      <c r="I896" s="88">
        <f t="shared" si="72"/>
        <v>294910</v>
      </c>
      <c r="J896" s="163">
        <f t="shared" si="68"/>
        <v>0</v>
      </c>
      <c r="K896" s="155">
        <f t="shared" si="69"/>
        <v>0</v>
      </c>
      <c r="L896" s="155">
        <f>IF(J896=1,SUM($J$6:J896),0)</f>
        <v>0</v>
      </c>
      <c r="M896" s="155">
        <f>IF(K896=1,SUM($K$6:K896),0)</f>
        <v>0</v>
      </c>
      <c r="N896" s="165">
        <f t="shared" si="70"/>
        <v>0</v>
      </c>
      <c r="O896" s="155">
        <f t="shared" si="71"/>
        <v>0</v>
      </c>
      <c r="P896" s="155">
        <f>IF(O896=1,SUM($O$6:O896),0)</f>
        <v>0</v>
      </c>
    </row>
    <row r="897" spans="1:16" ht="15" customHeight="1">
      <c r="A897" s="15"/>
      <c r="B897" s="194">
        <v>38</v>
      </c>
      <c r="C897" s="109" t="s">
        <v>329</v>
      </c>
      <c r="D897" s="279" t="s">
        <v>47</v>
      </c>
      <c r="E897" s="280" t="s">
        <v>297</v>
      </c>
      <c r="F897" s="281">
        <v>244640.00000000003</v>
      </c>
      <c r="G897" s="281">
        <v>244640.00000000003</v>
      </c>
      <c r="H897" s="171"/>
      <c r="I897" s="88">
        <f t="shared" si="72"/>
        <v>244640.00000000003</v>
      </c>
      <c r="J897" s="163">
        <f t="shared" si="68"/>
        <v>0</v>
      </c>
      <c r="K897" s="155">
        <f t="shared" si="69"/>
        <v>0</v>
      </c>
      <c r="L897" s="155">
        <f>IF(J897=1,SUM($J$6:J897),0)</f>
        <v>0</v>
      </c>
      <c r="M897" s="155">
        <f>IF(K897=1,SUM($K$6:K897),0)</f>
        <v>0</v>
      </c>
      <c r="N897" s="165">
        <f t="shared" si="70"/>
        <v>0</v>
      </c>
      <c r="O897" s="155">
        <f t="shared" si="71"/>
        <v>0</v>
      </c>
      <c r="P897" s="155">
        <f>IF(O897=1,SUM($O$6:O897),0)</f>
        <v>0</v>
      </c>
    </row>
    <row r="898" spans="1:16" ht="15" customHeight="1">
      <c r="A898" s="15"/>
      <c r="B898" s="194">
        <v>39</v>
      </c>
      <c r="C898" s="109" t="s">
        <v>330</v>
      </c>
      <c r="D898" s="279" t="s">
        <v>47</v>
      </c>
      <c r="E898" s="280" t="s">
        <v>297</v>
      </c>
      <c r="F898" s="281">
        <v>244640.00000000003</v>
      </c>
      <c r="G898" s="281">
        <v>244640.00000000003</v>
      </c>
      <c r="H898" s="171"/>
      <c r="I898" s="88">
        <f t="shared" si="72"/>
        <v>244640.00000000003</v>
      </c>
      <c r="J898" s="163">
        <f t="shared" si="68"/>
        <v>0</v>
      </c>
      <c r="K898" s="155">
        <f t="shared" si="69"/>
        <v>0</v>
      </c>
      <c r="L898" s="155">
        <f>IF(J898=1,SUM($J$6:J898),0)</f>
        <v>0</v>
      </c>
      <c r="M898" s="155">
        <f>IF(K898=1,SUM($K$6:K898),0)</f>
        <v>0</v>
      </c>
      <c r="N898" s="165">
        <f t="shared" si="70"/>
        <v>0</v>
      </c>
      <c r="O898" s="155">
        <f t="shared" si="71"/>
        <v>0</v>
      </c>
      <c r="P898" s="155">
        <f>IF(O898=1,SUM($O$6:O898),0)</f>
        <v>0</v>
      </c>
    </row>
    <row r="899" spans="1:16" ht="15" customHeight="1">
      <c r="A899" s="17"/>
      <c r="B899" s="194">
        <v>40</v>
      </c>
      <c r="C899" s="109" t="s">
        <v>331</v>
      </c>
      <c r="D899" s="279" t="s">
        <v>47</v>
      </c>
      <c r="E899" s="280" t="s">
        <v>297</v>
      </c>
      <c r="F899" s="281">
        <v>217030.00000000003</v>
      </c>
      <c r="G899" s="281">
        <v>217030.00000000003</v>
      </c>
      <c r="H899" s="171"/>
      <c r="I899" s="88">
        <f t="shared" si="72"/>
        <v>217030.00000000003</v>
      </c>
      <c r="J899" s="163">
        <f t="shared" si="68"/>
        <v>0</v>
      </c>
      <c r="K899" s="155">
        <f t="shared" si="69"/>
        <v>0</v>
      </c>
      <c r="L899" s="155">
        <f>IF(J899=1,SUM($J$6:J899),0)</f>
        <v>0</v>
      </c>
      <c r="M899" s="155">
        <f>IF(K899=1,SUM($K$6:K899),0)</f>
        <v>0</v>
      </c>
      <c r="N899" s="165">
        <f t="shared" si="70"/>
        <v>0</v>
      </c>
      <c r="O899" s="155">
        <f t="shared" si="71"/>
        <v>0</v>
      </c>
      <c r="P899" s="155">
        <f>IF(O899=1,SUM($O$6:O899),0)</f>
        <v>0</v>
      </c>
    </row>
    <row r="900" spans="1:16" ht="15" customHeight="1">
      <c r="A900" s="17"/>
      <c r="B900" s="194">
        <v>41</v>
      </c>
      <c r="C900" s="109" t="s">
        <v>332</v>
      </c>
      <c r="D900" s="279" t="s">
        <v>47</v>
      </c>
      <c r="E900" s="280" t="s">
        <v>297</v>
      </c>
      <c r="F900" s="281">
        <v>164120</v>
      </c>
      <c r="G900" s="281">
        <v>164120</v>
      </c>
      <c r="H900" s="171"/>
      <c r="I900" s="88">
        <f t="shared" si="72"/>
        <v>164120</v>
      </c>
      <c r="J900" s="163">
        <f t="shared" si="68"/>
        <v>0</v>
      </c>
      <c r="K900" s="155">
        <f t="shared" si="69"/>
        <v>0</v>
      </c>
      <c r="L900" s="155">
        <f>IF(J900=1,SUM($J$6:J900),0)</f>
        <v>0</v>
      </c>
      <c r="M900" s="155">
        <f>IF(K900=1,SUM($K$6:K900),0)</f>
        <v>0</v>
      </c>
      <c r="N900" s="165">
        <f t="shared" si="70"/>
        <v>0</v>
      </c>
      <c r="O900" s="155">
        <f t="shared" si="71"/>
        <v>0</v>
      </c>
      <c r="P900" s="155">
        <f>IF(O900=1,SUM($O$6:O900),0)</f>
        <v>0</v>
      </c>
    </row>
    <row r="901" spans="1:16" ht="15" customHeight="1">
      <c r="A901" s="15"/>
      <c r="B901" s="194">
        <v>42</v>
      </c>
      <c r="C901" s="109" t="s">
        <v>333</v>
      </c>
      <c r="D901" s="279" t="s">
        <v>47</v>
      </c>
      <c r="E901" s="280" t="s">
        <v>297</v>
      </c>
      <c r="F901" s="281">
        <v>429220.00000000006</v>
      </c>
      <c r="G901" s="281">
        <v>429220.00000000006</v>
      </c>
      <c r="H901" s="171"/>
      <c r="I901" s="88">
        <f t="shared" si="72"/>
        <v>429220.00000000006</v>
      </c>
      <c r="J901" s="163">
        <f t="shared" si="68"/>
        <v>0</v>
      </c>
      <c r="K901" s="155">
        <f t="shared" si="69"/>
        <v>0</v>
      </c>
      <c r="L901" s="155">
        <f>IF(J901=1,SUM($J$6:J901),0)</f>
        <v>0</v>
      </c>
      <c r="M901" s="155">
        <f>IF(K901=1,SUM($K$6:K901),0)</f>
        <v>0</v>
      </c>
      <c r="N901" s="165">
        <f t="shared" si="70"/>
        <v>0</v>
      </c>
      <c r="O901" s="155">
        <f t="shared" si="71"/>
        <v>0</v>
      </c>
      <c r="P901" s="155">
        <f>IF(O901=1,SUM($O$6:O901),0)</f>
        <v>0</v>
      </c>
    </row>
    <row r="902" spans="1:16" ht="15" customHeight="1">
      <c r="A902" s="15"/>
      <c r="B902" s="194">
        <v>43</v>
      </c>
      <c r="C902" s="109" t="s">
        <v>335</v>
      </c>
      <c r="D902" s="279" t="s">
        <v>47</v>
      </c>
      <c r="E902" s="280" t="s">
        <v>297</v>
      </c>
      <c r="F902" s="281">
        <v>338360</v>
      </c>
      <c r="G902" s="281">
        <v>338360</v>
      </c>
      <c r="H902" s="171"/>
      <c r="I902" s="88">
        <f t="shared" si="72"/>
        <v>338360</v>
      </c>
      <c r="J902" s="163">
        <f t="shared" si="68"/>
        <v>0</v>
      </c>
      <c r="K902" s="155">
        <f t="shared" si="69"/>
        <v>0</v>
      </c>
      <c r="L902" s="155">
        <f>IF(J902=1,SUM($J$6:J902),0)</f>
        <v>0</v>
      </c>
      <c r="M902" s="155">
        <f>IF(K902=1,SUM($K$6:K902),0)</f>
        <v>0</v>
      </c>
      <c r="N902" s="165">
        <f t="shared" si="70"/>
        <v>0</v>
      </c>
      <c r="O902" s="155">
        <f t="shared" si="71"/>
        <v>0</v>
      </c>
      <c r="P902" s="155">
        <f>IF(O902=1,SUM($O$6:O902),0)</f>
        <v>0</v>
      </c>
    </row>
    <row r="903" spans="1:16" ht="15" customHeight="1">
      <c r="A903" s="15"/>
      <c r="B903" s="194">
        <v>44</v>
      </c>
      <c r="C903" s="109" t="s">
        <v>337</v>
      </c>
      <c r="D903" s="279" t="s">
        <v>47</v>
      </c>
      <c r="E903" s="280" t="s">
        <v>297</v>
      </c>
      <c r="F903" s="281">
        <v>287760</v>
      </c>
      <c r="G903" s="281">
        <v>287760</v>
      </c>
      <c r="H903" s="171"/>
      <c r="I903" s="88">
        <f t="shared" si="72"/>
        <v>287760</v>
      </c>
      <c r="J903" s="163">
        <f t="shared" si="68"/>
        <v>0</v>
      </c>
      <c r="K903" s="155">
        <f t="shared" si="69"/>
        <v>0</v>
      </c>
      <c r="L903" s="155">
        <f>IF(J903=1,SUM($J$6:J903),0)</f>
        <v>0</v>
      </c>
      <c r="M903" s="155">
        <f>IF(K903=1,SUM($K$6:K903),0)</f>
        <v>0</v>
      </c>
      <c r="N903" s="165">
        <f t="shared" si="70"/>
        <v>0</v>
      </c>
      <c r="O903" s="155">
        <f t="shared" si="71"/>
        <v>0</v>
      </c>
      <c r="P903" s="155">
        <f>IF(O903=1,SUM($O$6:O903),0)</f>
        <v>0</v>
      </c>
    </row>
    <row r="904" spans="1:16" ht="15" customHeight="1">
      <c r="A904" s="15"/>
      <c r="B904" s="194">
        <v>45</v>
      </c>
      <c r="C904" s="109" t="s">
        <v>339</v>
      </c>
      <c r="D904" s="279" t="s">
        <v>47</v>
      </c>
      <c r="E904" s="280" t="s">
        <v>297</v>
      </c>
      <c r="F904" s="281">
        <v>218570.00000000003</v>
      </c>
      <c r="G904" s="281">
        <v>218570.00000000003</v>
      </c>
      <c r="H904" s="171"/>
      <c r="I904" s="88">
        <f t="shared" si="72"/>
        <v>218570.00000000003</v>
      </c>
      <c r="J904" s="163">
        <f t="shared" si="68"/>
        <v>0</v>
      </c>
      <c r="K904" s="155">
        <f t="shared" si="69"/>
        <v>0</v>
      </c>
      <c r="L904" s="155">
        <f>IF(J904=1,SUM($J$6:J904),0)</f>
        <v>0</v>
      </c>
      <c r="M904" s="155">
        <f>IF(K904=1,SUM($K$6:K904),0)</f>
        <v>0</v>
      </c>
      <c r="N904" s="165">
        <f t="shared" si="70"/>
        <v>0</v>
      </c>
      <c r="O904" s="155">
        <f t="shared" si="71"/>
        <v>0</v>
      </c>
      <c r="P904" s="155">
        <f>IF(O904=1,SUM($O$6:O904),0)</f>
        <v>0</v>
      </c>
    </row>
    <row r="905" spans="1:16" ht="15" customHeight="1">
      <c r="A905" s="15"/>
      <c r="B905" s="194">
        <v>46</v>
      </c>
      <c r="C905" s="109" t="s">
        <v>334</v>
      </c>
      <c r="D905" s="279" t="s">
        <v>47</v>
      </c>
      <c r="E905" s="280" t="s">
        <v>297</v>
      </c>
      <c r="F905" s="281">
        <v>299860</v>
      </c>
      <c r="G905" s="281">
        <v>299860</v>
      </c>
      <c r="H905" s="171"/>
      <c r="I905" s="88">
        <f t="shared" si="72"/>
        <v>299860</v>
      </c>
      <c r="J905" s="163">
        <f t="shared" ref="J905:J968" si="73">IF(D905="MDU-KD",1,0)</f>
        <v>0</v>
      </c>
      <c r="K905" s="155">
        <f t="shared" ref="K905:K968" si="74">IF(D905="HDW",1,0)</f>
        <v>0</v>
      </c>
      <c r="L905" s="155">
        <f>IF(J905=1,SUM($J$6:J905),0)</f>
        <v>0</v>
      </c>
      <c r="M905" s="155">
        <f>IF(K905=1,SUM($K$6:K905),0)</f>
        <v>0</v>
      </c>
      <c r="N905" s="165">
        <f t="shared" ref="N905:N968" si="75">IF(L905=0,M905,L905)</f>
        <v>0</v>
      </c>
      <c r="O905" s="155">
        <f t="shared" ref="O905:O968" si="76">IF(E905=0,0,IF(LEFT(C905,11)="Tiang Beton",1,0))</f>
        <v>0</v>
      </c>
      <c r="P905" s="155">
        <f>IF(O905=1,SUM($O$6:O905),0)</f>
        <v>0</v>
      </c>
    </row>
    <row r="906" spans="1:16" ht="15" customHeight="1">
      <c r="A906" s="15"/>
      <c r="B906" s="194">
        <v>47</v>
      </c>
      <c r="C906" s="109" t="s">
        <v>336</v>
      </c>
      <c r="D906" s="279" t="s">
        <v>47</v>
      </c>
      <c r="E906" s="280" t="s">
        <v>297</v>
      </c>
      <c r="F906" s="281">
        <v>267740</v>
      </c>
      <c r="G906" s="281">
        <v>267740</v>
      </c>
      <c r="H906" s="171"/>
      <c r="I906" s="88">
        <f t="shared" si="72"/>
        <v>267740</v>
      </c>
      <c r="J906" s="163">
        <f t="shared" si="73"/>
        <v>0</v>
      </c>
      <c r="K906" s="155">
        <f t="shared" si="74"/>
        <v>0</v>
      </c>
      <c r="L906" s="155">
        <f>IF(J906=1,SUM($J$6:J906),0)</f>
        <v>0</v>
      </c>
      <c r="M906" s="155">
        <f>IF(K906=1,SUM($K$6:K906),0)</f>
        <v>0</v>
      </c>
      <c r="N906" s="165">
        <f t="shared" si="75"/>
        <v>0</v>
      </c>
      <c r="O906" s="155">
        <f t="shared" si="76"/>
        <v>0</v>
      </c>
      <c r="P906" s="155">
        <f>IF(O906=1,SUM($O$6:O906),0)</f>
        <v>0</v>
      </c>
    </row>
    <row r="907" spans="1:16" ht="15" customHeight="1">
      <c r="A907" s="15"/>
      <c r="B907" s="194">
        <v>48</v>
      </c>
      <c r="C907" s="109" t="s">
        <v>338</v>
      </c>
      <c r="D907" s="279" t="s">
        <v>47</v>
      </c>
      <c r="E907" s="280" t="s">
        <v>297</v>
      </c>
      <c r="F907" s="281">
        <v>197230.00000000003</v>
      </c>
      <c r="G907" s="281">
        <v>197230.00000000003</v>
      </c>
      <c r="H907" s="171"/>
      <c r="I907" s="88">
        <f t="shared" si="72"/>
        <v>197230.00000000003</v>
      </c>
      <c r="J907" s="163">
        <f t="shared" si="73"/>
        <v>0</v>
      </c>
      <c r="K907" s="155">
        <f t="shared" si="74"/>
        <v>0</v>
      </c>
      <c r="L907" s="155">
        <f>IF(J907=1,SUM($J$6:J907),0)</f>
        <v>0</v>
      </c>
      <c r="M907" s="155">
        <f>IF(K907=1,SUM($K$6:K907),0)</f>
        <v>0</v>
      </c>
      <c r="N907" s="165">
        <f t="shared" si="75"/>
        <v>0</v>
      </c>
      <c r="O907" s="155">
        <f t="shared" si="76"/>
        <v>0</v>
      </c>
      <c r="P907" s="155">
        <f>IF(O907=1,SUM($O$6:O907),0)</f>
        <v>0</v>
      </c>
    </row>
    <row r="908" spans="1:16" ht="15" customHeight="1">
      <c r="A908" s="17"/>
      <c r="B908" s="194">
        <v>49</v>
      </c>
      <c r="C908" s="109" t="s">
        <v>340</v>
      </c>
      <c r="D908" s="279" t="s">
        <v>47</v>
      </c>
      <c r="E908" s="280" t="s">
        <v>297</v>
      </c>
      <c r="F908" s="281">
        <v>167090</v>
      </c>
      <c r="G908" s="281">
        <v>167090</v>
      </c>
      <c r="H908" s="171"/>
      <c r="I908" s="88">
        <f t="shared" si="72"/>
        <v>167090</v>
      </c>
      <c r="J908" s="163">
        <f t="shared" si="73"/>
        <v>0</v>
      </c>
      <c r="K908" s="155">
        <f t="shared" si="74"/>
        <v>0</v>
      </c>
      <c r="L908" s="155">
        <f>IF(J908=1,SUM($J$6:J908),0)</f>
        <v>0</v>
      </c>
      <c r="M908" s="155">
        <f>IF(K908=1,SUM($K$6:K908),0)</f>
        <v>0</v>
      </c>
      <c r="N908" s="165">
        <f t="shared" si="75"/>
        <v>0</v>
      </c>
      <c r="O908" s="155">
        <f t="shared" si="76"/>
        <v>0</v>
      </c>
      <c r="P908" s="155">
        <f>IF(O908=1,SUM($O$6:O908),0)</f>
        <v>0</v>
      </c>
    </row>
    <row r="909" spans="1:16" ht="15" customHeight="1">
      <c r="A909" s="17"/>
      <c r="B909" s="194">
        <v>50</v>
      </c>
      <c r="C909" s="109" t="s">
        <v>774</v>
      </c>
      <c r="D909" s="279" t="s">
        <v>47</v>
      </c>
      <c r="E909" s="280" t="s">
        <v>297</v>
      </c>
      <c r="F909" s="281">
        <v>150133.62075867632</v>
      </c>
      <c r="G909" s="281">
        <v>150133.62075867632</v>
      </c>
      <c r="H909" s="171"/>
      <c r="I909" s="88">
        <f t="shared" si="72"/>
        <v>150133.62075867632</v>
      </c>
      <c r="J909" s="163">
        <f t="shared" si="73"/>
        <v>0</v>
      </c>
      <c r="K909" s="155">
        <f t="shared" si="74"/>
        <v>0</v>
      </c>
      <c r="L909" s="155">
        <f>IF(J909=1,SUM($J$6:J909),0)</f>
        <v>0</v>
      </c>
      <c r="M909" s="155">
        <f>IF(K909=1,SUM($K$6:K909),0)</f>
        <v>0</v>
      </c>
      <c r="N909" s="165">
        <f t="shared" si="75"/>
        <v>0</v>
      </c>
      <c r="O909" s="155">
        <f t="shared" si="76"/>
        <v>0</v>
      </c>
      <c r="P909" s="155">
        <f>IF(O909=1,SUM($O$6:O909),0)</f>
        <v>0</v>
      </c>
    </row>
    <row r="910" spans="1:16" ht="15" customHeight="1">
      <c r="A910" s="17"/>
      <c r="B910" s="194">
        <v>51</v>
      </c>
      <c r="C910" s="109" t="s">
        <v>775</v>
      </c>
      <c r="D910" s="279" t="s">
        <v>47</v>
      </c>
      <c r="E910" s="280" t="s">
        <v>297</v>
      </c>
      <c r="F910" s="281">
        <v>138029.28293033983</v>
      </c>
      <c r="G910" s="281">
        <v>138029.28293033983</v>
      </c>
      <c r="H910" s="171"/>
      <c r="I910" s="88">
        <f t="shared" si="72"/>
        <v>138029.28293033983</v>
      </c>
      <c r="J910" s="163">
        <f t="shared" si="73"/>
        <v>0</v>
      </c>
      <c r="K910" s="155">
        <f t="shared" si="74"/>
        <v>0</v>
      </c>
      <c r="L910" s="155">
        <f>IF(J910=1,SUM($J$6:J910),0)</f>
        <v>0</v>
      </c>
      <c r="M910" s="155">
        <f>IF(K910=1,SUM($K$6:K910),0)</f>
        <v>0</v>
      </c>
      <c r="N910" s="165">
        <f t="shared" si="75"/>
        <v>0</v>
      </c>
      <c r="O910" s="155">
        <f t="shared" si="76"/>
        <v>0</v>
      </c>
      <c r="P910" s="155">
        <f>IF(O910=1,SUM($O$6:O910),0)</f>
        <v>0</v>
      </c>
    </row>
    <row r="911" spans="1:16" ht="15" customHeight="1">
      <c r="A911" s="17"/>
      <c r="B911" s="194">
        <v>52</v>
      </c>
      <c r="C911" s="109" t="s">
        <v>776</v>
      </c>
      <c r="D911" s="279" t="s">
        <v>47</v>
      </c>
      <c r="E911" s="280" t="s">
        <v>297</v>
      </c>
      <c r="F911" s="281">
        <v>126720.00000000001</v>
      </c>
      <c r="G911" s="281">
        <v>126720.00000000001</v>
      </c>
      <c r="H911" s="171"/>
      <c r="I911" s="88">
        <f t="shared" si="72"/>
        <v>126720.00000000001</v>
      </c>
      <c r="J911" s="163">
        <f t="shared" si="73"/>
        <v>0</v>
      </c>
      <c r="K911" s="155">
        <f t="shared" si="74"/>
        <v>0</v>
      </c>
      <c r="L911" s="155">
        <f>IF(J911=1,SUM($J$6:J911),0)</f>
        <v>0</v>
      </c>
      <c r="M911" s="155">
        <f>IF(K911=1,SUM($K$6:K911),0)</f>
        <v>0</v>
      </c>
      <c r="N911" s="165">
        <f t="shared" si="75"/>
        <v>0</v>
      </c>
      <c r="O911" s="155">
        <f t="shared" si="76"/>
        <v>0</v>
      </c>
      <c r="P911" s="155">
        <f>IF(O911=1,SUM($O$6:O911),0)</f>
        <v>0</v>
      </c>
    </row>
    <row r="912" spans="1:16" ht="15" customHeight="1">
      <c r="A912" s="17"/>
      <c r="B912" s="194">
        <v>53</v>
      </c>
      <c r="C912" s="109" t="s">
        <v>777</v>
      </c>
      <c r="D912" s="279" t="s">
        <v>47</v>
      </c>
      <c r="E912" s="280" t="s">
        <v>297</v>
      </c>
      <c r="F912" s="281">
        <v>126500.00000000001</v>
      </c>
      <c r="G912" s="281">
        <v>126500.00000000001</v>
      </c>
      <c r="H912" s="171"/>
      <c r="I912" s="88">
        <f t="shared" si="72"/>
        <v>126500.00000000001</v>
      </c>
      <c r="J912" s="163">
        <f t="shared" si="73"/>
        <v>0</v>
      </c>
      <c r="K912" s="155">
        <f t="shared" si="74"/>
        <v>0</v>
      </c>
      <c r="L912" s="155">
        <f>IF(J912=1,SUM($J$6:J912),0)</f>
        <v>0</v>
      </c>
      <c r="M912" s="155">
        <f>IF(K912=1,SUM($K$6:K912),0)</f>
        <v>0</v>
      </c>
      <c r="N912" s="165">
        <f t="shared" si="75"/>
        <v>0</v>
      </c>
      <c r="O912" s="155">
        <f t="shared" si="76"/>
        <v>0</v>
      </c>
      <c r="P912" s="155">
        <f>IF(O912=1,SUM($O$6:O912),0)</f>
        <v>0</v>
      </c>
    </row>
    <row r="913" spans="1:16" ht="15" customHeight="1">
      <c r="A913" s="15"/>
      <c r="B913" s="194">
        <v>54</v>
      </c>
      <c r="C913" s="109" t="s">
        <v>778</v>
      </c>
      <c r="D913" s="279" t="s">
        <v>47</v>
      </c>
      <c r="E913" s="280" t="s">
        <v>297</v>
      </c>
      <c r="F913" s="281">
        <v>111980.00000000001</v>
      </c>
      <c r="G913" s="281">
        <v>111980.00000000001</v>
      </c>
      <c r="H913" s="171"/>
      <c r="I913" s="88">
        <f t="shared" si="72"/>
        <v>111980.00000000001</v>
      </c>
      <c r="J913" s="163">
        <f t="shared" si="73"/>
        <v>0</v>
      </c>
      <c r="K913" s="155">
        <f t="shared" si="74"/>
        <v>0</v>
      </c>
      <c r="L913" s="155">
        <f>IF(J913=1,SUM($J$6:J913),0)</f>
        <v>0</v>
      </c>
      <c r="M913" s="155">
        <f>IF(K913=1,SUM($K$6:K913),0)</f>
        <v>0</v>
      </c>
      <c r="N913" s="165">
        <f t="shared" si="75"/>
        <v>0</v>
      </c>
      <c r="O913" s="155">
        <f t="shared" si="76"/>
        <v>0</v>
      </c>
      <c r="P913" s="155">
        <f>IF(O913=1,SUM($O$6:O913),0)</f>
        <v>0</v>
      </c>
    </row>
    <row r="914" spans="1:16" ht="15" customHeight="1">
      <c r="A914" s="15"/>
      <c r="B914" s="194">
        <v>55</v>
      </c>
      <c r="C914" s="109" t="s">
        <v>1604</v>
      </c>
      <c r="D914" s="279" t="s">
        <v>47</v>
      </c>
      <c r="E914" s="280" t="s">
        <v>297</v>
      </c>
      <c r="F914" s="281">
        <v>382439</v>
      </c>
      <c r="G914" s="281">
        <v>382400</v>
      </c>
      <c r="H914" s="171"/>
      <c r="I914" s="88">
        <f t="shared" si="72"/>
        <v>382400</v>
      </c>
      <c r="J914" s="163">
        <f t="shared" si="73"/>
        <v>0</v>
      </c>
      <c r="K914" s="155">
        <f t="shared" si="74"/>
        <v>0</v>
      </c>
      <c r="L914" s="155">
        <f>IF(J914=1,SUM($J$6:J914),0)</f>
        <v>0</v>
      </c>
      <c r="M914" s="155">
        <f>IF(K914=1,SUM($K$6:K914),0)</f>
        <v>0</v>
      </c>
      <c r="N914" s="165">
        <f t="shared" si="75"/>
        <v>0</v>
      </c>
      <c r="O914" s="155">
        <f t="shared" si="76"/>
        <v>0</v>
      </c>
      <c r="P914" s="155">
        <f>IF(O914=1,SUM($O$6:O914),0)</f>
        <v>0</v>
      </c>
    </row>
    <row r="915" spans="1:16" ht="15" customHeight="1">
      <c r="A915" s="15"/>
      <c r="B915" s="194">
        <v>56</v>
      </c>
      <c r="C915" s="109" t="s">
        <v>1125</v>
      </c>
      <c r="D915" s="279" t="s">
        <v>47</v>
      </c>
      <c r="E915" s="280" t="s">
        <v>297</v>
      </c>
      <c r="F915" s="281">
        <v>662141.63144094404</v>
      </c>
      <c r="G915" s="281">
        <v>662100</v>
      </c>
      <c r="H915" s="171"/>
      <c r="I915" s="88">
        <f t="shared" si="72"/>
        <v>662100</v>
      </c>
      <c r="J915" s="163">
        <f t="shared" si="73"/>
        <v>0</v>
      </c>
      <c r="K915" s="155">
        <f t="shared" si="74"/>
        <v>0</v>
      </c>
      <c r="L915" s="155">
        <f>IF(J915=1,SUM($J$6:J915),0)</f>
        <v>0</v>
      </c>
      <c r="M915" s="155">
        <f>IF(K915=1,SUM($K$6:K915),0)</f>
        <v>0</v>
      </c>
      <c r="N915" s="165">
        <f t="shared" si="75"/>
        <v>0</v>
      </c>
      <c r="O915" s="155">
        <f t="shared" si="76"/>
        <v>0</v>
      </c>
      <c r="P915" s="155">
        <f>IF(O915=1,SUM($O$6:O915),0)</f>
        <v>0</v>
      </c>
    </row>
    <row r="916" spans="1:16" ht="15" customHeight="1">
      <c r="A916" s="15"/>
      <c r="B916" s="194"/>
      <c r="C916" s="109"/>
      <c r="D916" s="279" t="s">
        <v>48</v>
      </c>
      <c r="E916" s="280"/>
      <c r="F916" s="281"/>
      <c r="G916" s="281"/>
      <c r="H916" s="171"/>
      <c r="I916" s="88">
        <f t="shared" si="72"/>
        <v>0</v>
      </c>
      <c r="J916" s="163">
        <f t="shared" si="73"/>
        <v>0</v>
      </c>
      <c r="K916" s="155">
        <f t="shared" si="74"/>
        <v>0</v>
      </c>
      <c r="L916" s="155">
        <f>IF(J916=1,SUM($J$6:J916),0)</f>
        <v>0</v>
      </c>
      <c r="M916" s="155">
        <f>IF(K916=1,SUM($K$6:K916),0)</f>
        <v>0</v>
      </c>
      <c r="N916" s="165">
        <f t="shared" si="75"/>
        <v>0</v>
      </c>
      <c r="O916" s="155">
        <f t="shared" si="76"/>
        <v>0</v>
      </c>
      <c r="P916" s="155">
        <f>IF(O916=1,SUM($O$6:O916),0)</f>
        <v>0</v>
      </c>
    </row>
    <row r="917" spans="1:16" ht="15" customHeight="1">
      <c r="A917" s="15"/>
      <c r="B917" s="194" t="s">
        <v>1031</v>
      </c>
      <c r="C917" s="109" t="s">
        <v>779</v>
      </c>
      <c r="D917" s="279" t="s">
        <v>48</v>
      </c>
      <c r="E917" s="280"/>
      <c r="F917" s="281"/>
      <c r="G917" s="281"/>
      <c r="H917" s="171"/>
      <c r="I917" s="88">
        <f t="shared" si="72"/>
        <v>0</v>
      </c>
      <c r="J917" s="163">
        <f t="shared" si="73"/>
        <v>0</v>
      </c>
      <c r="K917" s="155">
        <f t="shared" si="74"/>
        <v>0</v>
      </c>
      <c r="L917" s="155">
        <f>IF(J917=1,SUM($J$6:J917),0)</f>
        <v>0</v>
      </c>
      <c r="M917" s="155">
        <f>IF(K917=1,SUM($K$6:K917),0)</f>
        <v>0</v>
      </c>
      <c r="N917" s="165">
        <f t="shared" si="75"/>
        <v>0</v>
      </c>
      <c r="O917" s="155">
        <f t="shared" si="76"/>
        <v>0</v>
      </c>
      <c r="P917" s="155">
        <f>IF(O917=1,SUM($O$6:O917),0)</f>
        <v>0</v>
      </c>
    </row>
    <row r="918" spans="1:16" ht="15" customHeight="1">
      <c r="A918" s="15"/>
      <c r="B918" s="194">
        <v>1</v>
      </c>
      <c r="C918" s="109" t="s">
        <v>341</v>
      </c>
      <c r="D918" s="279" t="s">
        <v>47</v>
      </c>
      <c r="E918" s="280" t="s">
        <v>297</v>
      </c>
      <c r="F918" s="281">
        <v>285500</v>
      </c>
      <c r="G918" s="281">
        <v>285500</v>
      </c>
      <c r="H918" s="171"/>
      <c r="I918" s="88">
        <f t="shared" si="72"/>
        <v>285500</v>
      </c>
      <c r="J918" s="163">
        <f t="shared" si="73"/>
        <v>0</v>
      </c>
      <c r="K918" s="155">
        <f t="shared" si="74"/>
        <v>0</v>
      </c>
      <c r="L918" s="155">
        <f>IF(J918=1,SUM($J$6:J918),0)</f>
        <v>0</v>
      </c>
      <c r="M918" s="155">
        <f>IF(K918=1,SUM($K$6:K918),0)</f>
        <v>0</v>
      </c>
      <c r="N918" s="165">
        <f t="shared" si="75"/>
        <v>0</v>
      </c>
      <c r="O918" s="155">
        <f t="shared" si="76"/>
        <v>0</v>
      </c>
      <c r="P918" s="155">
        <f>IF(O918=1,SUM($O$6:O918),0)</f>
        <v>0</v>
      </c>
    </row>
    <row r="919" spans="1:16" ht="15" customHeight="1">
      <c r="A919" s="15"/>
      <c r="B919" s="194">
        <v>2</v>
      </c>
      <c r="C919" s="109" t="s">
        <v>342</v>
      </c>
      <c r="D919" s="279" t="s">
        <v>47</v>
      </c>
      <c r="E919" s="280" t="s">
        <v>297</v>
      </c>
      <c r="F919" s="281">
        <v>240000</v>
      </c>
      <c r="G919" s="281">
        <v>240000</v>
      </c>
      <c r="H919" s="171"/>
      <c r="I919" s="88">
        <f t="shared" si="72"/>
        <v>240000</v>
      </c>
      <c r="J919" s="163">
        <f t="shared" si="73"/>
        <v>0</v>
      </c>
      <c r="K919" s="155">
        <f t="shared" si="74"/>
        <v>0</v>
      </c>
      <c r="L919" s="155">
        <f>IF(J919=1,SUM($J$6:J919),0)</f>
        <v>0</v>
      </c>
      <c r="M919" s="155">
        <f>IF(K919=1,SUM($K$6:K919),0)</f>
        <v>0</v>
      </c>
      <c r="N919" s="165">
        <f t="shared" si="75"/>
        <v>0</v>
      </c>
      <c r="O919" s="155">
        <f t="shared" si="76"/>
        <v>0</v>
      </c>
      <c r="P919" s="155">
        <f>IF(O919=1,SUM($O$6:O919),0)</f>
        <v>0</v>
      </c>
    </row>
    <row r="920" spans="1:16" ht="15" customHeight="1">
      <c r="A920" s="15"/>
      <c r="B920" s="194">
        <v>3</v>
      </c>
      <c r="C920" s="109" t="s">
        <v>343</v>
      </c>
      <c r="D920" s="279" t="s">
        <v>47</v>
      </c>
      <c r="E920" s="280" t="s">
        <v>297</v>
      </c>
      <c r="F920" s="281">
        <v>220800</v>
      </c>
      <c r="G920" s="281">
        <v>220800</v>
      </c>
      <c r="H920" s="171"/>
      <c r="I920" s="88">
        <f t="shared" si="72"/>
        <v>220800</v>
      </c>
      <c r="J920" s="163">
        <f t="shared" si="73"/>
        <v>0</v>
      </c>
      <c r="K920" s="155">
        <f t="shared" si="74"/>
        <v>0</v>
      </c>
      <c r="L920" s="155">
        <f>IF(J920=1,SUM($J$6:J920),0)</f>
        <v>0</v>
      </c>
      <c r="M920" s="155">
        <f>IF(K920=1,SUM($K$6:K920),0)</f>
        <v>0</v>
      </c>
      <c r="N920" s="165">
        <f t="shared" si="75"/>
        <v>0</v>
      </c>
      <c r="O920" s="155">
        <f t="shared" si="76"/>
        <v>0</v>
      </c>
      <c r="P920" s="155">
        <f>IF(O920=1,SUM($O$6:O920),0)</f>
        <v>0</v>
      </c>
    </row>
    <row r="921" spans="1:16" ht="15" customHeight="1">
      <c r="A921" s="15"/>
      <c r="B921" s="194">
        <v>4</v>
      </c>
      <c r="C921" s="109" t="s">
        <v>344</v>
      </c>
      <c r="D921" s="279" t="s">
        <v>47</v>
      </c>
      <c r="E921" s="280" t="s">
        <v>297</v>
      </c>
      <c r="F921" s="281">
        <v>164300</v>
      </c>
      <c r="G921" s="281">
        <v>164300</v>
      </c>
      <c r="H921" s="171"/>
      <c r="I921" s="88">
        <f t="shared" si="72"/>
        <v>164300</v>
      </c>
      <c r="J921" s="163">
        <f t="shared" si="73"/>
        <v>0</v>
      </c>
      <c r="K921" s="155">
        <f t="shared" si="74"/>
        <v>0</v>
      </c>
      <c r="L921" s="155">
        <f>IF(J921=1,SUM($J$6:J921),0)</f>
        <v>0</v>
      </c>
      <c r="M921" s="155">
        <f>IF(K921=1,SUM($K$6:K921),0)</f>
        <v>0</v>
      </c>
      <c r="N921" s="165">
        <f t="shared" si="75"/>
        <v>0</v>
      </c>
      <c r="O921" s="155">
        <f t="shared" si="76"/>
        <v>0</v>
      </c>
      <c r="P921" s="155">
        <f>IF(O921=1,SUM($O$6:O921),0)</f>
        <v>0</v>
      </c>
    </row>
    <row r="922" spans="1:16" ht="15" customHeight="1">
      <c r="A922" s="15"/>
      <c r="B922" s="194">
        <v>5</v>
      </c>
      <c r="C922" s="109" t="s">
        <v>345</v>
      </c>
      <c r="D922" s="279" t="s">
        <v>47</v>
      </c>
      <c r="E922" s="280" t="s">
        <v>297</v>
      </c>
      <c r="F922" s="281">
        <v>111700</v>
      </c>
      <c r="G922" s="281">
        <v>111700</v>
      </c>
      <c r="H922" s="171"/>
      <c r="I922" s="88">
        <f t="shared" si="72"/>
        <v>111700</v>
      </c>
      <c r="J922" s="163">
        <f t="shared" si="73"/>
        <v>0</v>
      </c>
      <c r="K922" s="155">
        <f t="shared" si="74"/>
        <v>0</v>
      </c>
      <c r="L922" s="155">
        <f>IF(J922=1,SUM($J$6:J922),0)</f>
        <v>0</v>
      </c>
      <c r="M922" s="155">
        <f>IF(K922=1,SUM($K$6:K922),0)</f>
        <v>0</v>
      </c>
      <c r="N922" s="165">
        <f t="shared" si="75"/>
        <v>0</v>
      </c>
      <c r="O922" s="155">
        <f t="shared" si="76"/>
        <v>0</v>
      </c>
      <c r="P922" s="155">
        <f>IF(O922=1,SUM($O$6:O922),0)</f>
        <v>0</v>
      </c>
    </row>
    <row r="923" spans="1:16" ht="15" customHeight="1">
      <c r="A923" s="15"/>
      <c r="B923" s="194">
        <v>6</v>
      </c>
      <c r="C923" s="109" t="s">
        <v>346</v>
      </c>
      <c r="D923" s="279" t="s">
        <v>47</v>
      </c>
      <c r="E923" s="280" t="s">
        <v>297</v>
      </c>
      <c r="F923" s="281">
        <v>223500</v>
      </c>
      <c r="G923" s="281">
        <v>223500</v>
      </c>
      <c r="H923" s="171"/>
      <c r="I923" s="88">
        <f t="shared" si="72"/>
        <v>223500</v>
      </c>
      <c r="J923" s="163">
        <f t="shared" si="73"/>
        <v>0</v>
      </c>
      <c r="K923" s="155">
        <f t="shared" si="74"/>
        <v>0</v>
      </c>
      <c r="L923" s="155">
        <f>IF(J923=1,SUM($J$6:J923),0)</f>
        <v>0</v>
      </c>
      <c r="M923" s="155">
        <f>IF(K923=1,SUM($K$6:K923),0)</f>
        <v>0</v>
      </c>
      <c r="N923" s="165">
        <f t="shared" si="75"/>
        <v>0</v>
      </c>
      <c r="O923" s="155">
        <f t="shared" si="76"/>
        <v>0</v>
      </c>
      <c r="P923" s="155">
        <f>IF(O923=1,SUM($O$6:O923),0)</f>
        <v>0</v>
      </c>
    </row>
    <row r="924" spans="1:16" ht="15" customHeight="1">
      <c r="A924" s="15"/>
      <c r="B924" s="194">
        <v>7</v>
      </c>
      <c r="C924" s="109" t="s">
        <v>347</v>
      </c>
      <c r="D924" s="279" t="s">
        <v>47</v>
      </c>
      <c r="E924" s="280" t="s">
        <v>297</v>
      </c>
      <c r="F924" s="281">
        <v>179000</v>
      </c>
      <c r="G924" s="281">
        <v>179000</v>
      </c>
      <c r="H924" s="171"/>
      <c r="I924" s="88">
        <f t="shared" si="72"/>
        <v>179000</v>
      </c>
      <c r="J924" s="163">
        <f t="shared" si="73"/>
        <v>0</v>
      </c>
      <c r="K924" s="155">
        <f t="shared" si="74"/>
        <v>0</v>
      </c>
      <c r="L924" s="155">
        <f>IF(J924=1,SUM($J$6:J924),0)</f>
        <v>0</v>
      </c>
      <c r="M924" s="155">
        <f>IF(K924=1,SUM($K$6:K924),0)</f>
        <v>0</v>
      </c>
      <c r="N924" s="165">
        <f t="shared" si="75"/>
        <v>0</v>
      </c>
      <c r="O924" s="155">
        <f t="shared" si="76"/>
        <v>0</v>
      </c>
      <c r="P924" s="155">
        <f>IF(O924=1,SUM($O$6:O924),0)</f>
        <v>0</v>
      </c>
    </row>
    <row r="925" spans="1:16" ht="15" customHeight="1">
      <c r="A925" s="15"/>
      <c r="B925" s="194"/>
      <c r="C925" s="109"/>
      <c r="D925" s="279" t="s">
        <v>48</v>
      </c>
      <c r="E925" s="280"/>
      <c r="F925" s="281"/>
      <c r="G925" s="281"/>
      <c r="H925" s="171"/>
      <c r="I925" s="88">
        <f t="shared" si="72"/>
        <v>0</v>
      </c>
      <c r="J925" s="163">
        <f t="shared" si="73"/>
        <v>0</v>
      </c>
      <c r="K925" s="155">
        <f t="shared" si="74"/>
        <v>0</v>
      </c>
      <c r="L925" s="155">
        <f>IF(J925=1,SUM($J$6:J925),0)</f>
        <v>0</v>
      </c>
      <c r="M925" s="155">
        <f>IF(K925=1,SUM($K$6:K925),0)</f>
        <v>0</v>
      </c>
      <c r="N925" s="165">
        <f t="shared" si="75"/>
        <v>0</v>
      </c>
      <c r="O925" s="155">
        <f t="shared" si="76"/>
        <v>0</v>
      </c>
      <c r="P925" s="155">
        <f>IF(O925=1,SUM($O$6:O925),0)</f>
        <v>0</v>
      </c>
    </row>
    <row r="926" spans="1:16" ht="15" customHeight="1">
      <c r="A926" s="15"/>
      <c r="B926" s="194" t="s">
        <v>1031</v>
      </c>
      <c r="C926" s="109" t="s">
        <v>770</v>
      </c>
      <c r="D926" s="279" t="s">
        <v>48</v>
      </c>
      <c r="E926" s="280"/>
      <c r="F926" s="281"/>
      <c r="G926" s="281"/>
      <c r="H926" s="171"/>
      <c r="I926" s="88">
        <f t="shared" si="72"/>
        <v>0</v>
      </c>
      <c r="J926" s="163">
        <f t="shared" si="73"/>
        <v>0</v>
      </c>
      <c r="K926" s="155">
        <f t="shared" si="74"/>
        <v>0</v>
      </c>
      <c r="L926" s="155">
        <f>IF(J926=1,SUM($J$6:J926),0)</f>
        <v>0</v>
      </c>
      <c r="M926" s="155">
        <f>IF(K926=1,SUM($K$6:K926),0)</f>
        <v>0</v>
      </c>
      <c r="N926" s="165">
        <f t="shared" si="75"/>
        <v>0</v>
      </c>
      <c r="O926" s="155">
        <f t="shared" si="76"/>
        <v>0</v>
      </c>
      <c r="P926" s="155">
        <f>IF(O926=1,SUM($O$6:O926),0)</f>
        <v>0</v>
      </c>
    </row>
    <row r="927" spans="1:16" ht="15" customHeight="1">
      <c r="A927" s="15"/>
      <c r="B927" s="194">
        <v>1</v>
      </c>
      <c r="C927" s="109" t="s">
        <v>1199</v>
      </c>
      <c r="D927" s="279" t="s">
        <v>47</v>
      </c>
      <c r="E927" s="280" t="s">
        <v>1102</v>
      </c>
      <c r="F927" s="281">
        <v>9514000</v>
      </c>
      <c r="G927" s="281">
        <v>9514000</v>
      </c>
      <c r="H927" s="171"/>
      <c r="I927" s="88">
        <f t="shared" si="72"/>
        <v>9514000</v>
      </c>
      <c r="J927" s="163">
        <f t="shared" si="73"/>
        <v>0</v>
      </c>
      <c r="K927" s="155">
        <f t="shared" si="74"/>
        <v>0</v>
      </c>
      <c r="L927" s="155">
        <f>IF(J927=1,SUM($J$6:J927),0)</f>
        <v>0</v>
      </c>
      <c r="M927" s="155">
        <f>IF(K927=1,SUM($K$6:K927),0)</f>
        <v>0</v>
      </c>
      <c r="N927" s="165">
        <f t="shared" si="75"/>
        <v>0</v>
      </c>
      <c r="O927" s="155">
        <f t="shared" si="76"/>
        <v>0</v>
      </c>
      <c r="P927" s="155">
        <f>IF(O927=1,SUM($O$6:O927),0)</f>
        <v>0</v>
      </c>
    </row>
    <row r="928" spans="1:16" ht="15" customHeight="1">
      <c r="A928" s="15"/>
      <c r="B928" s="194">
        <v>2</v>
      </c>
      <c r="C928" s="109" t="s">
        <v>1200</v>
      </c>
      <c r="D928" s="279" t="s">
        <v>47</v>
      </c>
      <c r="E928" s="280" t="s">
        <v>1102</v>
      </c>
      <c r="F928" s="281">
        <v>9514000</v>
      </c>
      <c r="G928" s="281">
        <v>9514000</v>
      </c>
      <c r="H928" s="171"/>
      <c r="I928" s="88">
        <f t="shared" si="72"/>
        <v>9514000</v>
      </c>
      <c r="J928" s="163">
        <f t="shared" si="73"/>
        <v>0</v>
      </c>
      <c r="K928" s="155">
        <f t="shared" si="74"/>
        <v>0</v>
      </c>
      <c r="L928" s="155">
        <f>IF(J928=1,SUM($J$6:J928),0)</f>
        <v>0</v>
      </c>
      <c r="M928" s="155">
        <f>IF(K928=1,SUM($K$6:K928),0)</f>
        <v>0</v>
      </c>
      <c r="N928" s="165">
        <f t="shared" si="75"/>
        <v>0</v>
      </c>
      <c r="O928" s="155">
        <f t="shared" si="76"/>
        <v>0</v>
      </c>
      <c r="P928" s="155">
        <f>IF(O928=1,SUM($O$6:O928),0)</f>
        <v>0</v>
      </c>
    </row>
    <row r="929" spans="1:16" ht="15" customHeight="1">
      <c r="A929" s="15"/>
      <c r="B929" s="194">
        <v>3</v>
      </c>
      <c r="C929" s="109" t="s">
        <v>1201</v>
      </c>
      <c r="D929" s="279" t="s">
        <v>47</v>
      </c>
      <c r="E929" s="280" t="s">
        <v>1102</v>
      </c>
      <c r="F929" s="281">
        <v>7426000</v>
      </c>
      <c r="G929" s="281">
        <v>7426000</v>
      </c>
      <c r="H929" s="171"/>
      <c r="I929" s="88">
        <f t="shared" si="72"/>
        <v>7426000</v>
      </c>
      <c r="J929" s="163">
        <f t="shared" si="73"/>
        <v>0</v>
      </c>
      <c r="K929" s="155">
        <f t="shared" si="74"/>
        <v>0</v>
      </c>
      <c r="L929" s="155">
        <f>IF(J929=1,SUM($J$6:J929),0)</f>
        <v>0</v>
      </c>
      <c r="M929" s="155">
        <f>IF(K929=1,SUM($K$6:K929),0)</f>
        <v>0</v>
      </c>
      <c r="N929" s="165">
        <f t="shared" si="75"/>
        <v>0</v>
      </c>
      <c r="O929" s="155">
        <f t="shared" si="76"/>
        <v>0</v>
      </c>
      <c r="P929" s="155">
        <f>IF(O929=1,SUM($O$6:O929),0)</f>
        <v>0</v>
      </c>
    </row>
    <row r="930" spans="1:16" ht="15" customHeight="1">
      <c r="A930" s="15"/>
      <c r="B930" s="194">
        <v>4</v>
      </c>
      <c r="C930" s="109" t="s">
        <v>1202</v>
      </c>
      <c r="D930" s="279" t="s">
        <v>47</v>
      </c>
      <c r="E930" s="280" t="s">
        <v>1102</v>
      </c>
      <c r="F930" s="281">
        <v>7034000</v>
      </c>
      <c r="G930" s="281">
        <v>7034000</v>
      </c>
      <c r="H930" s="171"/>
      <c r="I930" s="88">
        <f t="shared" si="72"/>
        <v>7034000</v>
      </c>
      <c r="J930" s="163">
        <f t="shared" si="73"/>
        <v>0</v>
      </c>
      <c r="K930" s="155">
        <f t="shared" si="74"/>
        <v>0</v>
      </c>
      <c r="L930" s="155">
        <f>IF(J930=1,SUM($J$6:J930),0)</f>
        <v>0</v>
      </c>
      <c r="M930" s="155">
        <f>IF(K930=1,SUM($K$6:K930),0)</f>
        <v>0</v>
      </c>
      <c r="N930" s="165">
        <f t="shared" si="75"/>
        <v>0</v>
      </c>
      <c r="O930" s="155">
        <f t="shared" si="76"/>
        <v>0</v>
      </c>
      <c r="P930" s="155">
        <f>IF(O930=1,SUM($O$6:O930),0)</f>
        <v>0</v>
      </c>
    </row>
    <row r="931" spans="1:16" ht="15" customHeight="1">
      <c r="A931" s="15"/>
      <c r="B931" s="194">
        <v>5</v>
      </c>
      <c r="C931" s="109" t="s">
        <v>1203</v>
      </c>
      <c r="D931" s="279" t="s">
        <v>47</v>
      </c>
      <c r="E931" s="280" t="s">
        <v>1102</v>
      </c>
      <c r="F931" s="281">
        <v>6002000</v>
      </c>
      <c r="G931" s="281">
        <v>6002000</v>
      </c>
      <c r="H931" s="171"/>
      <c r="I931" s="88">
        <f t="shared" si="72"/>
        <v>6002000</v>
      </c>
      <c r="J931" s="163">
        <f t="shared" si="73"/>
        <v>0</v>
      </c>
      <c r="K931" s="155">
        <f t="shared" si="74"/>
        <v>0</v>
      </c>
      <c r="L931" s="155">
        <f>IF(J931=1,SUM($J$6:J931),0)</f>
        <v>0</v>
      </c>
      <c r="M931" s="155">
        <f>IF(K931=1,SUM($K$6:K931),0)</f>
        <v>0</v>
      </c>
      <c r="N931" s="165">
        <f t="shared" si="75"/>
        <v>0</v>
      </c>
      <c r="O931" s="155">
        <f t="shared" si="76"/>
        <v>0</v>
      </c>
      <c r="P931" s="155">
        <f>IF(O931=1,SUM($O$6:O931),0)</f>
        <v>0</v>
      </c>
    </row>
    <row r="932" spans="1:16" ht="15" customHeight="1">
      <c r="A932" s="15"/>
      <c r="B932" s="194">
        <v>6</v>
      </c>
      <c r="C932" s="109" t="s">
        <v>1204</v>
      </c>
      <c r="D932" s="279" t="s">
        <v>47</v>
      </c>
      <c r="E932" s="280" t="s">
        <v>1102</v>
      </c>
      <c r="F932" s="281">
        <v>5818000</v>
      </c>
      <c r="G932" s="281">
        <v>5818000</v>
      </c>
      <c r="H932" s="171"/>
      <c r="I932" s="88">
        <f t="shared" si="72"/>
        <v>5818000</v>
      </c>
      <c r="J932" s="163">
        <f t="shared" si="73"/>
        <v>0</v>
      </c>
      <c r="K932" s="155">
        <f t="shared" si="74"/>
        <v>0</v>
      </c>
      <c r="L932" s="155">
        <f>IF(J932=1,SUM($J$6:J932),0)</f>
        <v>0</v>
      </c>
      <c r="M932" s="155">
        <f>IF(K932=1,SUM($K$6:K932),0)</f>
        <v>0</v>
      </c>
      <c r="N932" s="165">
        <f t="shared" si="75"/>
        <v>0</v>
      </c>
      <c r="O932" s="155">
        <f t="shared" si="76"/>
        <v>0</v>
      </c>
      <c r="P932" s="155">
        <f>IF(O932=1,SUM($O$6:O932),0)</f>
        <v>0</v>
      </c>
    </row>
    <row r="933" spans="1:16" ht="15" customHeight="1">
      <c r="A933" s="15"/>
      <c r="B933" s="194">
        <v>7</v>
      </c>
      <c r="C933" s="109" t="s">
        <v>1205</v>
      </c>
      <c r="D933" s="279" t="s">
        <v>47</v>
      </c>
      <c r="E933" s="280" t="s">
        <v>1102</v>
      </c>
      <c r="F933" s="281">
        <v>5812000</v>
      </c>
      <c r="G933" s="281">
        <v>5812000</v>
      </c>
      <c r="H933" s="171"/>
      <c r="I933" s="88">
        <f t="shared" si="72"/>
        <v>5812000</v>
      </c>
      <c r="J933" s="163">
        <f t="shared" si="73"/>
        <v>0</v>
      </c>
      <c r="K933" s="155">
        <f t="shared" si="74"/>
        <v>0</v>
      </c>
      <c r="L933" s="155">
        <f>IF(J933=1,SUM($J$6:J933),0)</f>
        <v>0</v>
      </c>
      <c r="M933" s="155">
        <f>IF(K933=1,SUM($K$6:K933),0)</f>
        <v>0</v>
      </c>
      <c r="N933" s="165">
        <f t="shared" si="75"/>
        <v>0</v>
      </c>
      <c r="O933" s="155">
        <f t="shared" si="76"/>
        <v>0</v>
      </c>
      <c r="P933" s="155">
        <f>IF(O933=1,SUM($O$6:O933),0)</f>
        <v>0</v>
      </c>
    </row>
    <row r="934" spans="1:16" ht="15" customHeight="1">
      <c r="A934" s="15"/>
      <c r="B934" s="194">
        <v>8</v>
      </c>
      <c r="C934" s="109" t="s">
        <v>1206</v>
      </c>
      <c r="D934" s="279" t="s">
        <v>47</v>
      </c>
      <c r="E934" s="280" t="s">
        <v>1102</v>
      </c>
      <c r="F934" s="281">
        <v>4940000</v>
      </c>
      <c r="G934" s="281">
        <v>4940000</v>
      </c>
      <c r="H934" s="171"/>
      <c r="I934" s="88">
        <f t="shared" si="72"/>
        <v>4940000</v>
      </c>
      <c r="J934" s="163">
        <f t="shared" si="73"/>
        <v>0</v>
      </c>
      <c r="K934" s="155">
        <f t="shared" si="74"/>
        <v>0</v>
      </c>
      <c r="L934" s="155">
        <f>IF(J934=1,SUM($J$6:J934),0)</f>
        <v>0</v>
      </c>
      <c r="M934" s="155">
        <f>IF(K934=1,SUM($K$6:K934),0)</f>
        <v>0</v>
      </c>
      <c r="N934" s="165">
        <f t="shared" si="75"/>
        <v>0</v>
      </c>
      <c r="O934" s="155">
        <f t="shared" si="76"/>
        <v>0</v>
      </c>
      <c r="P934" s="155">
        <f>IF(O934=1,SUM($O$6:O934),0)</f>
        <v>0</v>
      </c>
    </row>
    <row r="935" spans="1:16" ht="15" customHeight="1">
      <c r="A935" s="15"/>
      <c r="B935" s="194">
        <v>9</v>
      </c>
      <c r="C935" s="109" t="s">
        <v>1207</v>
      </c>
      <c r="D935" s="279" t="s">
        <v>47</v>
      </c>
      <c r="E935" s="280" t="s">
        <v>1102</v>
      </c>
      <c r="F935" s="281">
        <v>5520000</v>
      </c>
      <c r="G935" s="281">
        <v>5520000</v>
      </c>
      <c r="H935" s="171"/>
      <c r="I935" s="88">
        <f t="shared" si="72"/>
        <v>5520000</v>
      </c>
      <c r="J935" s="163">
        <f t="shared" si="73"/>
        <v>0</v>
      </c>
      <c r="K935" s="155">
        <f t="shared" si="74"/>
        <v>0</v>
      </c>
      <c r="L935" s="155">
        <f>IF(J935=1,SUM($J$6:J935),0)</f>
        <v>0</v>
      </c>
      <c r="M935" s="155">
        <f>IF(K935=1,SUM($K$6:K935),0)</f>
        <v>0</v>
      </c>
      <c r="N935" s="165">
        <f t="shared" si="75"/>
        <v>0</v>
      </c>
      <c r="O935" s="155">
        <f t="shared" si="76"/>
        <v>0</v>
      </c>
      <c r="P935" s="155">
        <f>IF(O935=1,SUM($O$6:O935),0)</f>
        <v>0</v>
      </c>
    </row>
    <row r="936" spans="1:16" ht="15" customHeight="1">
      <c r="A936" s="15"/>
      <c r="B936" s="194">
        <v>10</v>
      </c>
      <c r="C936" s="109" t="s">
        <v>1208</v>
      </c>
      <c r="D936" s="279" t="s">
        <v>47</v>
      </c>
      <c r="E936" s="280" t="s">
        <v>1102</v>
      </c>
      <c r="F936" s="281">
        <v>5362000</v>
      </c>
      <c r="G936" s="281">
        <v>5362000</v>
      </c>
      <c r="H936" s="171"/>
      <c r="I936" s="88">
        <f t="shared" si="72"/>
        <v>5362000</v>
      </c>
      <c r="J936" s="163">
        <f t="shared" si="73"/>
        <v>0</v>
      </c>
      <c r="K936" s="155">
        <f t="shared" si="74"/>
        <v>0</v>
      </c>
      <c r="L936" s="155">
        <f>IF(J936=1,SUM($J$6:J936),0)</f>
        <v>0</v>
      </c>
      <c r="M936" s="155">
        <f>IF(K936=1,SUM($K$6:K936),0)</f>
        <v>0</v>
      </c>
      <c r="N936" s="165">
        <f t="shared" si="75"/>
        <v>0</v>
      </c>
      <c r="O936" s="155">
        <f t="shared" si="76"/>
        <v>0</v>
      </c>
      <c r="P936" s="155">
        <f>IF(O936=1,SUM($O$6:O936),0)</f>
        <v>0</v>
      </c>
    </row>
    <row r="937" spans="1:16" ht="15" customHeight="1">
      <c r="A937" s="15"/>
      <c r="B937" s="194">
        <v>11</v>
      </c>
      <c r="C937" s="109" t="s">
        <v>1209</v>
      </c>
      <c r="D937" s="279" t="s">
        <v>47</v>
      </c>
      <c r="E937" s="280" t="s">
        <v>1102</v>
      </c>
      <c r="F937" s="281">
        <v>4448000</v>
      </c>
      <c r="G937" s="281">
        <v>4448000</v>
      </c>
      <c r="H937" s="171"/>
      <c r="I937" s="88">
        <f t="shared" si="72"/>
        <v>4448000</v>
      </c>
      <c r="J937" s="163">
        <f t="shared" si="73"/>
        <v>0</v>
      </c>
      <c r="K937" s="155">
        <f t="shared" si="74"/>
        <v>0</v>
      </c>
      <c r="L937" s="155">
        <f>IF(J937=1,SUM($J$6:J937),0)</f>
        <v>0</v>
      </c>
      <c r="M937" s="155">
        <f>IF(K937=1,SUM($K$6:K937),0)</f>
        <v>0</v>
      </c>
      <c r="N937" s="165">
        <f t="shared" si="75"/>
        <v>0</v>
      </c>
      <c r="O937" s="155">
        <f t="shared" si="76"/>
        <v>0</v>
      </c>
      <c r="P937" s="155">
        <f>IF(O937=1,SUM($O$6:O937),0)</f>
        <v>0</v>
      </c>
    </row>
    <row r="938" spans="1:16" ht="15" customHeight="1">
      <c r="A938" s="15"/>
      <c r="B938" s="194">
        <v>12</v>
      </c>
      <c r="C938" s="109" t="s">
        <v>1210</v>
      </c>
      <c r="D938" s="279" t="s">
        <v>47</v>
      </c>
      <c r="E938" s="280" t="s">
        <v>1102</v>
      </c>
      <c r="F938" s="281">
        <v>4448000</v>
      </c>
      <c r="G938" s="281">
        <v>4448000</v>
      </c>
      <c r="H938" s="171"/>
      <c r="I938" s="88">
        <f t="shared" si="72"/>
        <v>4448000</v>
      </c>
      <c r="J938" s="163">
        <f t="shared" si="73"/>
        <v>0</v>
      </c>
      <c r="K938" s="155">
        <f t="shared" si="74"/>
        <v>0</v>
      </c>
      <c r="L938" s="155">
        <f>IF(J938=1,SUM($J$6:J938),0)</f>
        <v>0</v>
      </c>
      <c r="M938" s="155">
        <f>IF(K938=1,SUM($K$6:K938),0)</f>
        <v>0</v>
      </c>
      <c r="N938" s="165">
        <f t="shared" si="75"/>
        <v>0</v>
      </c>
      <c r="O938" s="155">
        <f t="shared" si="76"/>
        <v>0</v>
      </c>
      <c r="P938" s="155">
        <f>IF(O938=1,SUM($O$6:O938),0)</f>
        <v>0</v>
      </c>
    </row>
    <row r="939" spans="1:16" ht="15" customHeight="1">
      <c r="A939" s="15"/>
      <c r="B939" s="194">
        <v>13</v>
      </c>
      <c r="C939" s="109" t="s">
        <v>1211</v>
      </c>
      <c r="D939" s="279" t="s">
        <v>47</v>
      </c>
      <c r="E939" s="280" t="s">
        <v>1102</v>
      </c>
      <c r="F939" s="281">
        <v>3946000</v>
      </c>
      <c r="G939" s="281">
        <v>3946000</v>
      </c>
      <c r="H939" s="171"/>
      <c r="I939" s="88">
        <f t="shared" si="72"/>
        <v>3946000</v>
      </c>
      <c r="J939" s="163">
        <f t="shared" si="73"/>
        <v>0</v>
      </c>
      <c r="K939" s="155">
        <f t="shared" si="74"/>
        <v>0</v>
      </c>
      <c r="L939" s="155">
        <f>IF(J939=1,SUM($J$6:J939),0)</f>
        <v>0</v>
      </c>
      <c r="M939" s="155">
        <f>IF(K939=1,SUM($K$6:K939),0)</f>
        <v>0</v>
      </c>
      <c r="N939" s="165">
        <f t="shared" si="75"/>
        <v>0</v>
      </c>
      <c r="O939" s="155">
        <f t="shared" si="76"/>
        <v>0</v>
      </c>
      <c r="P939" s="155">
        <f>IF(O939=1,SUM($O$6:O939),0)</f>
        <v>0</v>
      </c>
    </row>
    <row r="940" spans="1:16" ht="15" customHeight="1">
      <c r="A940" s="15"/>
      <c r="B940" s="194">
        <v>14</v>
      </c>
      <c r="C940" s="109" t="s">
        <v>1212</v>
      </c>
      <c r="D940" s="279" t="s">
        <v>47</v>
      </c>
      <c r="E940" s="280" t="s">
        <v>1102</v>
      </c>
      <c r="F940" s="281">
        <v>2984000</v>
      </c>
      <c r="G940" s="281">
        <v>2984000</v>
      </c>
      <c r="H940" s="171"/>
      <c r="I940" s="88">
        <f t="shared" si="72"/>
        <v>2984000</v>
      </c>
      <c r="J940" s="163">
        <f t="shared" si="73"/>
        <v>0</v>
      </c>
      <c r="K940" s="155">
        <f t="shared" si="74"/>
        <v>0</v>
      </c>
      <c r="L940" s="155">
        <f>IF(J940=1,SUM($J$6:J940),0)</f>
        <v>0</v>
      </c>
      <c r="M940" s="155">
        <f>IF(K940=1,SUM($K$6:K940),0)</f>
        <v>0</v>
      </c>
      <c r="N940" s="165">
        <f t="shared" si="75"/>
        <v>0</v>
      </c>
      <c r="O940" s="155">
        <f t="shared" si="76"/>
        <v>0</v>
      </c>
      <c r="P940" s="155">
        <f>IF(O940=1,SUM($O$6:O940),0)</f>
        <v>0</v>
      </c>
    </row>
    <row r="941" spans="1:16" ht="15" customHeight="1">
      <c r="A941" s="15"/>
      <c r="B941" s="194">
        <v>15</v>
      </c>
      <c r="C941" s="109" t="s">
        <v>1213</v>
      </c>
      <c r="D941" s="279" t="s">
        <v>47</v>
      </c>
      <c r="E941" s="280" t="s">
        <v>1102</v>
      </c>
      <c r="F941" s="281">
        <v>7804000</v>
      </c>
      <c r="G941" s="281">
        <v>7804000</v>
      </c>
      <c r="H941" s="171"/>
      <c r="I941" s="88">
        <f t="shared" si="72"/>
        <v>7804000</v>
      </c>
      <c r="J941" s="163">
        <f t="shared" si="73"/>
        <v>0</v>
      </c>
      <c r="K941" s="155">
        <f t="shared" si="74"/>
        <v>0</v>
      </c>
      <c r="L941" s="155">
        <f>IF(J941=1,SUM($J$6:J941),0)</f>
        <v>0</v>
      </c>
      <c r="M941" s="155">
        <f>IF(K941=1,SUM($K$6:K941),0)</f>
        <v>0</v>
      </c>
      <c r="N941" s="165">
        <f t="shared" si="75"/>
        <v>0</v>
      </c>
      <c r="O941" s="155">
        <f t="shared" si="76"/>
        <v>0</v>
      </c>
      <c r="P941" s="155">
        <f>IF(O941=1,SUM($O$6:O941),0)</f>
        <v>0</v>
      </c>
    </row>
    <row r="942" spans="1:16" ht="15" customHeight="1">
      <c r="A942" s="15"/>
      <c r="B942" s="194">
        <v>16</v>
      </c>
      <c r="C942" s="109" t="s">
        <v>1214</v>
      </c>
      <c r="D942" s="279" t="s">
        <v>47</v>
      </c>
      <c r="E942" s="280" t="s">
        <v>1102</v>
      </c>
      <c r="F942" s="281">
        <v>6152000</v>
      </c>
      <c r="G942" s="281">
        <v>6152000</v>
      </c>
      <c r="H942" s="171"/>
      <c r="I942" s="88">
        <f t="shared" ref="I942:I995" si="77">IF($I$5=$G$4,G942,(IF($I$5=$F$4,F942,0)))</f>
        <v>6152000</v>
      </c>
      <c r="J942" s="163">
        <f t="shared" si="73"/>
        <v>0</v>
      </c>
      <c r="K942" s="155">
        <f t="shared" si="74"/>
        <v>0</v>
      </c>
      <c r="L942" s="155">
        <f>IF(J942=1,SUM($J$6:J942),0)</f>
        <v>0</v>
      </c>
      <c r="M942" s="155">
        <f>IF(K942=1,SUM($K$6:K942),0)</f>
        <v>0</v>
      </c>
      <c r="N942" s="165">
        <f t="shared" si="75"/>
        <v>0</v>
      </c>
      <c r="O942" s="155">
        <f t="shared" si="76"/>
        <v>0</v>
      </c>
      <c r="P942" s="155">
        <f>IF(O942=1,SUM($O$6:O942),0)</f>
        <v>0</v>
      </c>
    </row>
    <row r="943" spans="1:16" ht="15" customHeight="1">
      <c r="A943" s="15"/>
      <c r="B943" s="194">
        <v>17</v>
      </c>
      <c r="C943" s="109" t="s">
        <v>1215</v>
      </c>
      <c r="D943" s="279" t="s">
        <v>47</v>
      </c>
      <c r="E943" s="280" t="s">
        <v>1102</v>
      </c>
      <c r="F943" s="281">
        <v>5232000</v>
      </c>
      <c r="G943" s="281">
        <v>5232000</v>
      </c>
      <c r="H943" s="171"/>
      <c r="I943" s="88">
        <f t="shared" si="77"/>
        <v>5232000</v>
      </c>
      <c r="J943" s="163">
        <f t="shared" si="73"/>
        <v>0</v>
      </c>
      <c r="K943" s="155">
        <f t="shared" si="74"/>
        <v>0</v>
      </c>
      <c r="L943" s="155">
        <f>IF(J943=1,SUM($J$6:J943),0)</f>
        <v>0</v>
      </c>
      <c r="M943" s="155">
        <f>IF(K943=1,SUM($K$6:K943),0)</f>
        <v>0</v>
      </c>
      <c r="N943" s="165">
        <f t="shared" si="75"/>
        <v>0</v>
      </c>
      <c r="O943" s="155">
        <f t="shared" si="76"/>
        <v>0</v>
      </c>
      <c r="P943" s="155">
        <f>IF(O943=1,SUM($O$6:O943),0)</f>
        <v>0</v>
      </c>
    </row>
    <row r="944" spans="1:16" ht="15" customHeight="1">
      <c r="A944" s="15"/>
      <c r="B944" s="194">
        <v>18</v>
      </c>
      <c r="C944" s="109" t="s">
        <v>1216</v>
      </c>
      <c r="D944" s="279" t="s">
        <v>47</v>
      </c>
      <c r="E944" s="280" t="s">
        <v>1102</v>
      </c>
      <c r="F944" s="281">
        <v>3974000</v>
      </c>
      <c r="G944" s="281">
        <v>3974000</v>
      </c>
      <c r="H944" s="171"/>
      <c r="I944" s="88">
        <f t="shared" si="77"/>
        <v>3974000</v>
      </c>
      <c r="J944" s="163">
        <f t="shared" si="73"/>
        <v>0</v>
      </c>
      <c r="K944" s="155">
        <f t="shared" si="74"/>
        <v>0</v>
      </c>
      <c r="L944" s="155">
        <f>IF(J944=1,SUM($J$6:J944),0)</f>
        <v>0</v>
      </c>
      <c r="M944" s="155">
        <f>IF(K944=1,SUM($K$6:K944),0)</f>
        <v>0</v>
      </c>
      <c r="N944" s="165">
        <f t="shared" si="75"/>
        <v>0</v>
      </c>
      <c r="O944" s="155">
        <f t="shared" si="76"/>
        <v>0</v>
      </c>
      <c r="P944" s="155">
        <f>IF(O944=1,SUM($O$6:O944),0)</f>
        <v>0</v>
      </c>
    </row>
    <row r="945" spans="1:16" ht="15" customHeight="1">
      <c r="A945" s="15"/>
      <c r="B945" s="194">
        <v>19</v>
      </c>
      <c r="C945" s="109" t="s">
        <v>1217</v>
      </c>
      <c r="D945" s="279" t="s">
        <v>47</v>
      </c>
      <c r="E945" s="280" t="s">
        <v>1102</v>
      </c>
      <c r="F945" s="281">
        <v>5452000</v>
      </c>
      <c r="G945" s="281">
        <v>5452000</v>
      </c>
      <c r="H945" s="171"/>
      <c r="I945" s="88">
        <f t="shared" si="77"/>
        <v>5452000</v>
      </c>
      <c r="J945" s="163">
        <f t="shared" si="73"/>
        <v>0</v>
      </c>
      <c r="K945" s="155">
        <f t="shared" si="74"/>
        <v>0</v>
      </c>
      <c r="L945" s="155">
        <f>IF(J945=1,SUM($J$6:J945),0)</f>
        <v>0</v>
      </c>
      <c r="M945" s="155">
        <f>IF(K945=1,SUM($K$6:K945),0)</f>
        <v>0</v>
      </c>
      <c r="N945" s="165">
        <f t="shared" si="75"/>
        <v>0</v>
      </c>
      <c r="O945" s="155">
        <f t="shared" si="76"/>
        <v>0</v>
      </c>
      <c r="P945" s="155">
        <f>IF(O945=1,SUM($O$6:O945),0)</f>
        <v>0</v>
      </c>
    </row>
    <row r="946" spans="1:16" ht="15" customHeight="1">
      <c r="A946" s="15"/>
      <c r="B946" s="194">
        <v>20</v>
      </c>
      <c r="C946" s="109" t="s">
        <v>1218</v>
      </c>
      <c r="D946" s="279" t="s">
        <v>47</v>
      </c>
      <c r="E946" s="280" t="s">
        <v>1102</v>
      </c>
      <c r="F946" s="281">
        <v>4868000</v>
      </c>
      <c r="G946" s="281">
        <v>4868000</v>
      </c>
      <c r="H946" s="171"/>
      <c r="I946" s="88">
        <f t="shared" si="77"/>
        <v>4868000</v>
      </c>
      <c r="J946" s="163">
        <f t="shared" si="73"/>
        <v>0</v>
      </c>
      <c r="K946" s="155">
        <f t="shared" si="74"/>
        <v>0</v>
      </c>
      <c r="L946" s="155">
        <f>IF(J946=1,SUM($J$6:J946),0)</f>
        <v>0</v>
      </c>
      <c r="M946" s="155">
        <f>IF(K946=1,SUM($K$6:K946),0)</f>
        <v>0</v>
      </c>
      <c r="N946" s="165">
        <f t="shared" si="75"/>
        <v>0</v>
      </c>
      <c r="O946" s="155">
        <f t="shared" si="76"/>
        <v>0</v>
      </c>
      <c r="P946" s="155">
        <f>IF(O946=1,SUM($O$6:O946),0)</f>
        <v>0</v>
      </c>
    </row>
    <row r="947" spans="1:16" ht="15" customHeight="1">
      <c r="A947" s="15"/>
      <c r="B947" s="194">
        <v>21</v>
      </c>
      <c r="C947" s="109" t="s">
        <v>1219</v>
      </c>
      <c r="D947" s="279" t="s">
        <v>47</v>
      </c>
      <c r="E947" s="280" t="s">
        <v>1102</v>
      </c>
      <c r="F947" s="281">
        <v>3586000</v>
      </c>
      <c r="G947" s="281">
        <v>3586000</v>
      </c>
      <c r="H947" s="171"/>
      <c r="I947" s="88">
        <f t="shared" si="77"/>
        <v>3586000</v>
      </c>
      <c r="J947" s="163">
        <f t="shared" si="73"/>
        <v>0</v>
      </c>
      <c r="K947" s="155">
        <f t="shared" si="74"/>
        <v>0</v>
      </c>
      <c r="L947" s="155">
        <f>IF(J947=1,SUM($J$6:J947),0)</f>
        <v>0</v>
      </c>
      <c r="M947" s="155">
        <f>IF(K947=1,SUM($K$6:K947),0)</f>
        <v>0</v>
      </c>
      <c r="N947" s="165">
        <f t="shared" si="75"/>
        <v>0</v>
      </c>
      <c r="O947" s="155">
        <f t="shared" si="76"/>
        <v>0</v>
      </c>
      <c r="P947" s="155">
        <f>IF(O947=1,SUM($O$6:O947),0)</f>
        <v>0</v>
      </c>
    </row>
    <row r="948" spans="1:16" ht="15" customHeight="1">
      <c r="A948" s="15"/>
      <c r="B948" s="194">
        <v>22</v>
      </c>
      <c r="C948" s="109" t="s">
        <v>1220</v>
      </c>
      <c r="D948" s="279" t="s">
        <v>47</v>
      </c>
      <c r="E948" s="280" t="s">
        <v>1102</v>
      </c>
      <c r="F948" s="281">
        <v>3038000</v>
      </c>
      <c r="G948" s="281">
        <v>3038000</v>
      </c>
      <c r="H948" s="171"/>
      <c r="I948" s="88">
        <f t="shared" si="77"/>
        <v>3038000</v>
      </c>
      <c r="J948" s="163">
        <f t="shared" si="73"/>
        <v>0</v>
      </c>
      <c r="K948" s="155">
        <f t="shared" si="74"/>
        <v>0</v>
      </c>
      <c r="L948" s="155">
        <f>IF(J948=1,SUM($J$6:J948),0)</f>
        <v>0</v>
      </c>
      <c r="M948" s="155">
        <f>IF(K948=1,SUM($K$6:K948),0)</f>
        <v>0</v>
      </c>
      <c r="N948" s="165">
        <f t="shared" si="75"/>
        <v>0</v>
      </c>
      <c r="O948" s="155">
        <f t="shared" si="76"/>
        <v>0</v>
      </c>
      <c r="P948" s="155">
        <f>IF(O948=1,SUM($O$6:O948),0)</f>
        <v>0</v>
      </c>
    </row>
    <row r="949" spans="1:16" ht="15" customHeight="1">
      <c r="A949" s="15"/>
      <c r="B949" s="194">
        <v>23</v>
      </c>
      <c r="C949" s="109" t="s">
        <v>1221</v>
      </c>
      <c r="D949" s="279" t="s">
        <v>47</v>
      </c>
      <c r="E949" s="280" t="s">
        <v>1102</v>
      </c>
      <c r="F949" s="281">
        <v>2729702.1956122965</v>
      </c>
      <c r="G949" s="281">
        <v>2729702.1956122965</v>
      </c>
      <c r="H949" s="171"/>
      <c r="I949" s="88">
        <f t="shared" si="77"/>
        <v>2729702.1956122965</v>
      </c>
      <c r="J949" s="163">
        <f t="shared" si="73"/>
        <v>0</v>
      </c>
      <c r="K949" s="155">
        <f t="shared" si="74"/>
        <v>0</v>
      </c>
      <c r="L949" s="155">
        <f>IF(J949=1,SUM($J$6:J949),0)</f>
        <v>0</v>
      </c>
      <c r="M949" s="155">
        <f>IF(K949=1,SUM($K$6:K949),0)</f>
        <v>0</v>
      </c>
      <c r="N949" s="165">
        <f t="shared" si="75"/>
        <v>0</v>
      </c>
      <c r="O949" s="155">
        <f t="shared" si="76"/>
        <v>0</v>
      </c>
      <c r="P949" s="155">
        <f>IF(O949=1,SUM($O$6:O949),0)</f>
        <v>0</v>
      </c>
    </row>
    <row r="950" spans="1:16" ht="15" customHeight="1">
      <c r="A950" s="15"/>
      <c r="B950" s="194">
        <v>24</v>
      </c>
      <c r="C950" s="109" t="s">
        <v>1222</v>
      </c>
      <c r="D950" s="279" t="s">
        <v>47</v>
      </c>
      <c r="E950" s="280" t="s">
        <v>1102</v>
      </c>
      <c r="F950" s="281">
        <v>2509623.3260061787</v>
      </c>
      <c r="G950" s="281">
        <v>2509623.3260061787</v>
      </c>
      <c r="H950" s="171"/>
      <c r="I950" s="88">
        <f t="shared" si="77"/>
        <v>2509623.3260061787</v>
      </c>
      <c r="J950" s="163">
        <f t="shared" si="73"/>
        <v>0</v>
      </c>
      <c r="K950" s="155">
        <f t="shared" si="74"/>
        <v>0</v>
      </c>
      <c r="L950" s="155">
        <f>IF(J950=1,SUM($J$6:J950),0)</f>
        <v>0</v>
      </c>
      <c r="M950" s="155">
        <f>IF(K950=1,SUM($K$6:K950),0)</f>
        <v>0</v>
      </c>
      <c r="N950" s="165">
        <f t="shared" si="75"/>
        <v>0</v>
      </c>
      <c r="O950" s="155">
        <f t="shared" si="76"/>
        <v>0</v>
      </c>
      <c r="P950" s="155">
        <f>IF(O950=1,SUM($O$6:O950),0)</f>
        <v>0</v>
      </c>
    </row>
    <row r="951" spans="1:16" ht="15" customHeight="1">
      <c r="A951" s="15"/>
      <c r="B951" s="194">
        <v>25</v>
      </c>
      <c r="C951" s="109" t="s">
        <v>1223</v>
      </c>
      <c r="D951" s="279" t="s">
        <v>47</v>
      </c>
      <c r="E951" s="280" t="s">
        <v>1102</v>
      </c>
      <c r="F951" s="281">
        <v>2304000</v>
      </c>
      <c r="G951" s="281">
        <v>2304000</v>
      </c>
      <c r="H951" s="171"/>
      <c r="I951" s="88">
        <f t="shared" si="77"/>
        <v>2304000</v>
      </c>
      <c r="J951" s="163">
        <f t="shared" si="73"/>
        <v>0</v>
      </c>
      <c r="K951" s="155">
        <f t="shared" si="74"/>
        <v>0</v>
      </c>
      <c r="L951" s="155">
        <f>IF(J951=1,SUM($J$6:J951),0)</f>
        <v>0</v>
      </c>
      <c r="M951" s="155">
        <f>IF(K951=1,SUM($K$6:K951),0)</f>
        <v>0</v>
      </c>
      <c r="N951" s="165">
        <f t="shared" si="75"/>
        <v>0</v>
      </c>
      <c r="O951" s="155">
        <f t="shared" si="76"/>
        <v>0</v>
      </c>
      <c r="P951" s="155">
        <f>IF(O951=1,SUM($O$6:O951),0)</f>
        <v>0</v>
      </c>
    </row>
    <row r="952" spans="1:16" ht="15" customHeight="1">
      <c r="A952" s="15"/>
      <c r="B952" s="194">
        <v>26</v>
      </c>
      <c r="C952" s="109" t="s">
        <v>1224</v>
      </c>
      <c r="D952" s="279" t="s">
        <v>47</v>
      </c>
      <c r="E952" s="280" t="s">
        <v>1102</v>
      </c>
      <c r="F952" s="281">
        <v>2300000</v>
      </c>
      <c r="G952" s="281">
        <v>2300000</v>
      </c>
      <c r="H952" s="171"/>
      <c r="I952" s="88">
        <f t="shared" si="77"/>
        <v>2300000</v>
      </c>
      <c r="J952" s="163">
        <f t="shared" si="73"/>
        <v>0</v>
      </c>
      <c r="K952" s="155">
        <f t="shared" si="74"/>
        <v>0</v>
      </c>
      <c r="L952" s="155">
        <f>IF(J952=1,SUM($J$6:J952),0)</f>
        <v>0</v>
      </c>
      <c r="M952" s="155">
        <f>IF(K952=1,SUM($K$6:K952),0)</f>
        <v>0</v>
      </c>
      <c r="N952" s="165">
        <f t="shared" si="75"/>
        <v>0</v>
      </c>
      <c r="O952" s="155">
        <f t="shared" si="76"/>
        <v>0</v>
      </c>
      <c r="P952" s="155">
        <f>IF(O952=1,SUM($O$6:O952),0)</f>
        <v>0</v>
      </c>
    </row>
    <row r="953" spans="1:16" ht="15" customHeight="1">
      <c r="A953" s="15"/>
      <c r="B953" s="194">
        <v>27</v>
      </c>
      <c r="C953" s="109" t="s">
        <v>1225</v>
      </c>
      <c r="D953" s="279" t="s">
        <v>47</v>
      </c>
      <c r="E953" s="280" t="s">
        <v>1102</v>
      </c>
      <c r="F953" s="281">
        <v>2036000</v>
      </c>
      <c r="G953" s="281">
        <v>2036000</v>
      </c>
      <c r="H953" s="171"/>
      <c r="I953" s="88">
        <f t="shared" si="77"/>
        <v>2036000</v>
      </c>
      <c r="J953" s="163">
        <f t="shared" si="73"/>
        <v>0</v>
      </c>
      <c r="K953" s="155">
        <f t="shared" si="74"/>
        <v>0</v>
      </c>
      <c r="L953" s="155">
        <f>IF(J953=1,SUM($J$6:J953),0)</f>
        <v>0</v>
      </c>
      <c r="M953" s="155">
        <f>IF(K953=1,SUM($K$6:K953),0)</f>
        <v>0</v>
      </c>
      <c r="N953" s="165">
        <f t="shared" si="75"/>
        <v>0</v>
      </c>
      <c r="O953" s="155">
        <f t="shared" si="76"/>
        <v>0</v>
      </c>
      <c r="P953" s="155">
        <f>IF(O953=1,SUM($O$6:O953),0)</f>
        <v>0</v>
      </c>
    </row>
    <row r="954" spans="1:16" ht="15" customHeight="1">
      <c r="A954" s="15"/>
      <c r="B954" s="194">
        <v>28</v>
      </c>
      <c r="C954" s="109" t="s">
        <v>1226</v>
      </c>
      <c r="D954" s="279" t="s">
        <v>47</v>
      </c>
      <c r="E954" s="280" t="s">
        <v>1102</v>
      </c>
      <c r="F954" s="281">
        <v>10465400.000000002</v>
      </c>
      <c r="G954" s="281">
        <v>10465400.000000002</v>
      </c>
      <c r="H954" s="171"/>
      <c r="I954" s="88">
        <f t="shared" si="77"/>
        <v>10465400.000000002</v>
      </c>
      <c r="J954" s="163">
        <f t="shared" si="73"/>
        <v>0</v>
      </c>
      <c r="K954" s="155">
        <f t="shared" si="74"/>
        <v>0</v>
      </c>
      <c r="L954" s="155">
        <f>IF(J954=1,SUM($J$6:J954),0)</f>
        <v>0</v>
      </c>
      <c r="M954" s="155">
        <f>IF(K954=1,SUM($K$6:K954),0)</f>
        <v>0</v>
      </c>
      <c r="N954" s="165">
        <f t="shared" si="75"/>
        <v>0</v>
      </c>
      <c r="O954" s="155">
        <f t="shared" si="76"/>
        <v>0</v>
      </c>
      <c r="P954" s="155">
        <f>IF(O954=1,SUM($O$6:O954),0)</f>
        <v>0</v>
      </c>
    </row>
    <row r="955" spans="1:16" ht="15" customHeight="1">
      <c r="A955" s="15"/>
      <c r="B955" s="194">
        <v>29</v>
      </c>
      <c r="C955" s="109" t="s">
        <v>1227</v>
      </c>
      <c r="D955" s="279" t="s">
        <v>47</v>
      </c>
      <c r="E955" s="280" t="s">
        <v>1102</v>
      </c>
      <c r="F955" s="281">
        <v>10465400.000000002</v>
      </c>
      <c r="G955" s="281">
        <v>10465400.000000002</v>
      </c>
      <c r="H955" s="171"/>
      <c r="I955" s="88">
        <f t="shared" si="77"/>
        <v>10465400.000000002</v>
      </c>
      <c r="J955" s="163">
        <f t="shared" si="73"/>
        <v>0</v>
      </c>
      <c r="K955" s="155">
        <f t="shared" si="74"/>
        <v>0</v>
      </c>
      <c r="L955" s="155">
        <f>IF(J955=1,SUM($J$6:J955),0)</f>
        <v>0</v>
      </c>
      <c r="M955" s="155">
        <f>IF(K955=1,SUM($K$6:K955),0)</f>
        <v>0</v>
      </c>
      <c r="N955" s="165">
        <f t="shared" si="75"/>
        <v>0</v>
      </c>
      <c r="O955" s="155">
        <f t="shared" si="76"/>
        <v>0</v>
      </c>
      <c r="P955" s="155">
        <f>IF(O955=1,SUM($O$6:O955),0)</f>
        <v>0</v>
      </c>
    </row>
    <row r="956" spans="1:16" ht="15" customHeight="1">
      <c r="A956" s="15"/>
      <c r="B956" s="194">
        <v>30</v>
      </c>
      <c r="C956" s="109" t="s">
        <v>1228</v>
      </c>
      <c r="D956" s="279" t="s">
        <v>47</v>
      </c>
      <c r="E956" s="280" t="s">
        <v>1102</v>
      </c>
      <c r="F956" s="281">
        <v>8168600.0000000009</v>
      </c>
      <c r="G956" s="281">
        <v>8168600.0000000009</v>
      </c>
      <c r="H956" s="171"/>
      <c r="I956" s="88">
        <f t="shared" si="77"/>
        <v>8168600.0000000009</v>
      </c>
      <c r="J956" s="163">
        <f t="shared" si="73"/>
        <v>0</v>
      </c>
      <c r="K956" s="155">
        <f t="shared" si="74"/>
        <v>0</v>
      </c>
      <c r="L956" s="155">
        <f>IF(J956=1,SUM($J$6:J956),0)</f>
        <v>0</v>
      </c>
      <c r="M956" s="155">
        <f>IF(K956=1,SUM($K$6:K956),0)</f>
        <v>0</v>
      </c>
      <c r="N956" s="165">
        <f t="shared" si="75"/>
        <v>0</v>
      </c>
      <c r="O956" s="155">
        <f t="shared" si="76"/>
        <v>0</v>
      </c>
      <c r="P956" s="155">
        <f>IF(O956=1,SUM($O$6:O956),0)</f>
        <v>0</v>
      </c>
    </row>
    <row r="957" spans="1:16" ht="15" customHeight="1">
      <c r="A957" s="15"/>
      <c r="B957" s="194">
        <v>31</v>
      </c>
      <c r="C957" s="109" t="s">
        <v>1229</v>
      </c>
      <c r="D957" s="279" t="s">
        <v>47</v>
      </c>
      <c r="E957" s="280" t="s">
        <v>1102</v>
      </c>
      <c r="F957" s="281">
        <v>7737400.0000000009</v>
      </c>
      <c r="G957" s="281">
        <v>7737400.0000000009</v>
      </c>
      <c r="H957" s="171"/>
      <c r="I957" s="88">
        <f t="shared" si="77"/>
        <v>7737400.0000000009</v>
      </c>
      <c r="J957" s="163">
        <f t="shared" si="73"/>
        <v>0</v>
      </c>
      <c r="K957" s="155">
        <f t="shared" si="74"/>
        <v>0</v>
      </c>
      <c r="L957" s="155">
        <f>IF(J957=1,SUM($J$6:J957),0)</f>
        <v>0</v>
      </c>
      <c r="M957" s="155">
        <f>IF(K957=1,SUM($K$6:K957),0)</f>
        <v>0</v>
      </c>
      <c r="N957" s="165">
        <f t="shared" si="75"/>
        <v>0</v>
      </c>
      <c r="O957" s="155">
        <f t="shared" si="76"/>
        <v>0</v>
      </c>
      <c r="P957" s="155">
        <f>IF(O957=1,SUM($O$6:O957),0)</f>
        <v>0</v>
      </c>
    </row>
    <row r="958" spans="1:16" ht="15" customHeight="1">
      <c r="A958" s="15"/>
      <c r="B958" s="194">
        <v>32</v>
      </c>
      <c r="C958" s="109" t="s">
        <v>1230</v>
      </c>
      <c r="D958" s="279" t="s">
        <v>47</v>
      </c>
      <c r="E958" s="280" t="s">
        <v>1102</v>
      </c>
      <c r="F958" s="281">
        <v>6602200</v>
      </c>
      <c r="G958" s="281">
        <v>6602200</v>
      </c>
      <c r="H958" s="171"/>
      <c r="I958" s="88">
        <f t="shared" si="77"/>
        <v>6602200</v>
      </c>
      <c r="J958" s="163">
        <f t="shared" si="73"/>
        <v>0</v>
      </c>
      <c r="K958" s="155">
        <f t="shared" si="74"/>
        <v>0</v>
      </c>
      <c r="L958" s="155">
        <f>IF(J958=1,SUM($J$6:J958),0)</f>
        <v>0</v>
      </c>
      <c r="M958" s="155">
        <f>IF(K958=1,SUM($K$6:K958),0)</f>
        <v>0</v>
      </c>
      <c r="N958" s="165">
        <f t="shared" si="75"/>
        <v>0</v>
      </c>
      <c r="O958" s="155">
        <f t="shared" si="76"/>
        <v>0</v>
      </c>
      <c r="P958" s="155">
        <f>IF(O958=1,SUM($O$6:O958),0)</f>
        <v>0</v>
      </c>
    </row>
    <row r="959" spans="1:16" ht="15" customHeight="1">
      <c r="A959" s="15"/>
      <c r="B959" s="194">
        <v>33</v>
      </c>
      <c r="C959" s="109" t="s">
        <v>1231</v>
      </c>
      <c r="D959" s="279" t="s">
        <v>47</v>
      </c>
      <c r="E959" s="280" t="s">
        <v>1102</v>
      </c>
      <c r="F959" s="281">
        <v>6399800</v>
      </c>
      <c r="G959" s="281">
        <v>6399800</v>
      </c>
      <c r="H959" s="171"/>
      <c r="I959" s="88">
        <f t="shared" si="77"/>
        <v>6399800</v>
      </c>
      <c r="J959" s="163">
        <f t="shared" si="73"/>
        <v>0</v>
      </c>
      <c r="K959" s="155">
        <f t="shared" si="74"/>
        <v>0</v>
      </c>
      <c r="L959" s="155">
        <f>IF(J959=1,SUM($J$6:J959),0)</f>
        <v>0</v>
      </c>
      <c r="M959" s="155">
        <f>IF(K959=1,SUM($K$6:K959),0)</f>
        <v>0</v>
      </c>
      <c r="N959" s="165">
        <f t="shared" si="75"/>
        <v>0</v>
      </c>
      <c r="O959" s="155">
        <f t="shared" si="76"/>
        <v>0</v>
      </c>
      <c r="P959" s="155">
        <f>IF(O959=1,SUM($O$6:O959),0)</f>
        <v>0</v>
      </c>
    </row>
    <row r="960" spans="1:16" ht="15" customHeight="1">
      <c r="A960" s="15"/>
      <c r="B960" s="194">
        <v>34</v>
      </c>
      <c r="C960" s="109" t="s">
        <v>1232</v>
      </c>
      <c r="D960" s="279" t="s">
        <v>47</v>
      </c>
      <c r="E960" s="280" t="s">
        <v>1102</v>
      </c>
      <c r="F960" s="281">
        <v>6393200</v>
      </c>
      <c r="G960" s="281">
        <v>6393200</v>
      </c>
      <c r="H960" s="171"/>
      <c r="I960" s="88">
        <f t="shared" si="77"/>
        <v>6393200</v>
      </c>
      <c r="J960" s="163">
        <f t="shared" si="73"/>
        <v>0</v>
      </c>
      <c r="K960" s="155">
        <f t="shared" si="74"/>
        <v>0</v>
      </c>
      <c r="L960" s="155">
        <f>IF(J960=1,SUM($J$6:J960),0)</f>
        <v>0</v>
      </c>
      <c r="M960" s="155">
        <f>IF(K960=1,SUM($K$6:K960),0)</f>
        <v>0</v>
      </c>
      <c r="N960" s="165">
        <f t="shared" si="75"/>
        <v>0</v>
      </c>
      <c r="O960" s="155">
        <f t="shared" si="76"/>
        <v>0</v>
      </c>
      <c r="P960" s="155">
        <f>IF(O960=1,SUM($O$6:O960),0)</f>
        <v>0</v>
      </c>
    </row>
    <row r="961" spans="1:16" ht="15" customHeight="1">
      <c r="A961" s="15"/>
      <c r="B961" s="194">
        <v>35</v>
      </c>
      <c r="C961" s="109" t="s">
        <v>1233</v>
      </c>
      <c r="D961" s="279" t="s">
        <v>47</v>
      </c>
      <c r="E961" s="280" t="s">
        <v>1102</v>
      </c>
      <c r="F961" s="281">
        <v>5434000</v>
      </c>
      <c r="G961" s="281">
        <v>5434000</v>
      </c>
      <c r="H961" s="171"/>
      <c r="I961" s="88">
        <f t="shared" si="77"/>
        <v>5434000</v>
      </c>
      <c r="J961" s="163">
        <f t="shared" si="73"/>
        <v>0</v>
      </c>
      <c r="K961" s="155">
        <f t="shared" si="74"/>
        <v>0</v>
      </c>
      <c r="L961" s="155">
        <f>IF(J961=1,SUM($J$6:J961),0)</f>
        <v>0</v>
      </c>
      <c r="M961" s="155">
        <f>IF(K961=1,SUM($K$6:K961),0)</f>
        <v>0</v>
      </c>
      <c r="N961" s="165">
        <f t="shared" si="75"/>
        <v>0</v>
      </c>
      <c r="O961" s="155">
        <f t="shared" si="76"/>
        <v>0</v>
      </c>
      <c r="P961" s="155">
        <f>IF(O961=1,SUM($O$6:O961),0)</f>
        <v>0</v>
      </c>
    </row>
    <row r="962" spans="1:16" ht="15" customHeight="1">
      <c r="A962" s="15"/>
      <c r="B962" s="194">
        <v>36</v>
      </c>
      <c r="C962" s="109" t="s">
        <v>1234</v>
      </c>
      <c r="D962" s="279" t="s">
        <v>47</v>
      </c>
      <c r="E962" s="280" t="s">
        <v>1102</v>
      </c>
      <c r="F962" s="281">
        <v>6072000</v>
      </c>
      <c r="G962" s="281">
        <v>6072000</v>
      </c>
      <c r="H962" s="171"/>
      <c r="I962" s="88">
        <f>IF($I$5=$G$4,G962,(IF($I$5=$F$4,F962,0)))</f>
        <v>6072000</v>
      </c>
      <c r="J962" s="163">
        <f t="shared" si="73"/>
        <v>0</v>
      </c>
      <c r="K962" s="155">
        <f t="shared" si="74"/>
        <v>0</v>
      </c>
      <c r="L962" s="155">
        <f>IF(J962=1,SUM($J$6:J962),0)</f>
        <v>0</v>
      </c>
      <c r="M962" s="155">
        <f>IF(K962=1,SUM($K$6:K962),0)</f>
        <v>0</v>
      </c>
      <c r="N962" s="165">
        <f t="shared" si="75"/>
        <v>0</v>
      </c>
      <c r="O962" s="155">
        <f t="shared" si="76"/>
        <v>0</v>
      </c>
      <c r="P962" s="155">
        <f>IF(O962=1,SUM($O$6:O962),0)</f>
        <v>0</v>
      </c>
    </row>
    <row r="963" spans="1:16" ht="15" customHeight="1">
      <c r="A963" s="15"/>
      <c r="B963" s="194">
        <v>37</v>
      </c>
      <c r="C963" s="109" t="s">
        <v>1235</v>
      </c>
      <c r="D963" s="279" t="s">
        <v>47</v>
      </c>
      <c r="E963" s="280" t="s">
        <v>1102</v>
      </c>
      <c r="F963" s="281">
        <v>5898200</v>
      </c>
      <c r="G963" s="281">
        <v>5898200</v>
      </c>
      <c r="H963" s="171"/>
      <c r="I963" s="88">
        <f>IF($I$5=$G$4,G963,(IF($I$5=$F$4,F963,0)))</f>
        <v>5898200</v>
      </c>
      <c r="J963" s="163">
        <f t="shared" si="73"/>
        <v>0</v>
      </c>
      <c r="K963" s="155">
        <f t="shared" si="74"/>
        <v>0</v>
      </c>
      <c r="L963" s="155">
        <f>IF(J963=1,SUM($J$6:J963),0)</f>
        <v>0</v>
      </c>
      <c r="M963" s="155">
        <f>IF(K963=1,SUM($K$6:K963),0)</f>
        <v>0</v>
      </c>
      <c r="N963" s="165">
        <f t="shared" si="75"/>
        <v>0</v>
      </c>
      <c r="O963" s="155">
        <f t="shared" si="76"/>
        <v>0</v>
      </c>
      <c r="P963" s="155">
        <f>IF(O963=1,SUM($O$6:O963),0)</f>
        <v>0</v>
      </c>
    </row>
    <row r="964" spans="1:16" ht="15" customHeight="1">
      <c r="A964" s="15"/>
      <c r="B964" s="194">
        <v>38</v>
      </c>
      <c r="C964" s="109" t="s">
        <v>1236</v>
      </c>
      <c r="D964" s="279" t="s">
        <v>47</v>
      </c>
      <c r="E964" s="280" t="s">
        <v>1102</v>
      </c>
      <c r="F964" s="281">
        <v>4892800.0000000009</v>
      </c>
      <c r="G964" s="281">
        <v>4892800.0000000009</v>
      </c>
      <c r="H964" s="171"/>
      <c r="I964" s="88">
        <f t="shared" si="77"/>
        <v>4892800.0000000009</v>
      </c>
      <c r="J964" s="163">
        <f t="shared" si="73"/>
        <v>0</v>
      </c>
      <c r="K964" s="155">
        <f t="shared" si="74"/>
        <v>0</v>
      </c>
      <c r="L964" s="155">
        <f>IF(J964=1,SUM($J$6:J964),0)</f>
        <v>0</v>
      </c>
      <c r="M964" s="155">
        <f>IF(K964=1,SUM($K$6:K964),0)</f>
        <v>0</v>
      </c>
      <c r="N964" s="165">
        <f t="shared" si="75"/>
        <v>0</v>
      </c>
      <c r="O964" s="155">
        <f t="shared" si="76"/>
        <v>0</v>
      </c>
      <c r="P964" s="155">
        <f>IF(O964=1,SUM($O$6:O964),0)</f>
        <v>0</v>
      </c>
    </row>
    <row r="965" spans="1:16" ht="15" customHeight="1">
      <c r="A965" s="15"/>
      <c r="B965" s="194">
        <v>39</v>
      </c>
      <c r="C965" s="109" t="s">
        <v>1237</v>
      </c>
      <c r="D965" s="279" t="s">
        <v>47</v>
      </c>
      <c r="E965" s="280" t="s">
        <v>1102</v>
      </c>
      <c r="F965" s="281">
        <v>4892800.0000000009</v>
      </c>
      <c r="G965" s="281">
        <v>4892800.0000000009</v>
      </c>
      <c r="H965" s="171"/>
      <c r="I965" s="88">
        <f t="shared" si="77"/>
        <v>4892800.0000000009</v>
      </c>
      <c r="J965" s="163">
        <f t="shared" si="73"/>
        <v>0</v>
      </c>
      <c r="K965" s="155">
        <f t="shared" si="74"/>
        <v>0</v>
      </c>
      <c r="L965" s="155">
        <f>IF(J965=1,SUM($J$6:J965),0)</f>
        <v>0</v>
      </c>
      <c r="M965" s="155">
        <f>IF(K965=1,SUM($K$6:K965),0)</f>
        <v>0</v>
      </c>
      <c r="N965" s="165">
        <f t="shared" si="75"/>
        <v>0</v>
      </c>
      <c r="O965" s="155">
        <f t="shared" si="76"/>
        <v>0</v>
      </c>
      <c r="P965" s="155">
        <f>IF(O965=1,SUM($O$6:O965),0)</f>
        <v>0</v>
      </c>
    </row>
    <row r="966" spans="1:16" ht="15" customHeight="1">
      <c r="A966" s="15"/>
      <c r="B966" s="194">
        <v>40</v>
      </c>
      <c r="C966" s="109" t="s">
        <v>1238</v>
      </c>
      <c r="D966" s="279" t="s">
        <v>47</v>
      </c>
      <c r="E966" s="280" t="s">
        <v>1102</v>
      </c>
      <c r="F966" s="281">
        <v>4340600.0000000009</v>
      </c>
      <c r="G966" s="281">
        <v>4340600.0000000009</v>
      </c>
      <c r="H966" s="171"/>
      <c r="I966" s="88">
        <f t="shared" si="77"/>
        <v>4340600.0000000009</v>
      </c>
      <c r="J966" s="163">
        <f t="shared" si="73"/>
        <v>0</v>
      </c>
      <c r="K966" s="155">
        <f t="shared" si="74"/>
        <v>0</v>
      </c>
      <c r="L966" s="155">
        <f>IF(J966=1,SUM($J$6:J966),0)</f>
        <v>0</v>
      </c>
      <c r="M966" s="155">
        <f>IF(K966=1,SUM($K$6:K966),0)</f>
        <v>0</v>
      </c>
      <c r="N966" s="165">
        <f t="shared" si="75"/>
        <v>0</v>
      </c>
      <c r="O966" s="155">
        <f t="shared" si="76"/>
        <v>0</v>
      </c>
      <c r="P966" s="155">
        <f>IF(O966=1,SUM($O$6:O966),0)</f>
        <v>0</v>
      </c>
    </row>
    <row r="967" spans="1:16" ht="15" customHeight="1">
      <c r="A967" s="15"/>
      <c r="B967" s="194">
        <v>41</v>
      </c>
      <c r="C967" s="109" t="s">
        <v>1239</v>
      </c>
      <c r="D967" s="279" t="s">
        <v>47</v>
      </c>
      <c r="E967" s="280" t="s">
        <v>1102</v>
      </c>
      <c r="F967" s="281">
        <v>3282400</v>
      </c>
      <c r="G967" s="281">
        <v>3282400</v>
      </c>
      <c r="H967" s="171"/>
      <c r="I967" s="88">
        <f t="shared" si="77"/>
        <v>3282400</v>
      </c>
      <c r="J967" s="163">
        <f t="shared" si="73"/>
        <v>0</v>
      </c>
      <c r="K967" s="155">
        <f t="shared" si="74"/>
        <v>0</v>
      </c>
      <c r="L967" s="155">
        <f>IF(J967=1,SUM($J$6:J967),0)</f>
        <v>0</v>
      </c>
      <c r="M967" s="155">
        <f>IF(K967=1,SUM($K$6:K967),0)</f>
        <v>0</v>
      </c>
      <c r="N967" s="165">
        <f t="shared" si="75"/>
        <v>0</v>
      </c>
      <c r="O967" s="155">
        <f t="shared" si="76"/>
        <v>0</v>
      </c>
      <c r="P967" s="155">
        <f>IF(O967=1,SUM($O$6:O967),0)</f>
        <v>0</v>
      </c>
    </row>
    <row r="968" spans="1:16" ht="15" customHeight="1">
      <c r="A968" s="15"/>
      <c r="B968" s="194">
        <v>42</v>
      </c>
      <c r="C968" s="109" t="s">
        <v>1240</v>
      </c>
      <c r="D968" s="279" t="s">
        <v>47</v>
      </c>
      <c r="E968" s="280" t="s">
        <v>1102</v>
      </c>
      <c r="F968" s="281">
        <v>8584400.0000000019</v>
      </c>
      <c r="G968" s="281">
        <v>8584400.0000000019</v>
      </c>
      <c r="H968" s="171"/>
      <c r="I968" s="88">
        <f t="shared" si="77"/>
        <v>8584400.0000000019</v>
      </c>
      <c r="J968" s="163">
        <f t="shared" si="73"/>
        <v>0</v>
      </c>
      <c r="K968" s="155">
        <f t="shared" si="74"/>
        <v>0</v>
      </c>
      <c r="L968" s="155">
        <f>IF(J968=1,SUM($J$6:J968),0)</f>
        <v>0</v>
      </c>
      <c r="M968" s="155">
        <f>IF(K968=1,SUM($K$6:K968),0)</f>
        <v>0</v>
      </c>
      <c r="N968" s="165">
        <f t="shared" si="75"/>
        <v>0</v>
      </c>
      <c r="O968" s="155">
        <f t="shared" si="76"/>
        <v>0</v>
      </c>
      <c r="P968" s="155">
        <f>IF(O968=1,SUM($O$6:O968),0)</f>
        <v>0</v>
      </c>
    </row>
    <row r="969" spans="1:16" ht="15" customHeight="1">
      <c r="A969" s="15"/>
      <c r="B969" s="194">
        <v>43</v>
      </c>
      <c r="C969" s="109" t="s">
        <v>1241</v>
      </c>
      <c r="D969" s="279" t="s">
        <v>47</v>
      </c>
      <c r="E969" s="280" t="s">
        <v>1102</v>
      </c>
      <c r="F969" s="281">
        <v>6767200</v>
      </c>
      <c r="G969" s="281">
        <v>6767200</v>
      </c>
      <c r="H969" s="171"/>
      <c r="I969" s="88">
        <f t="shared" si="77"/>
        <v>6767200</v>
      </c>
      <c r="J969" s="163">
        <f t="shared" ref="J969:J1032" si="78">IF(D969="MDU-KD",1,0)</f>
        <v>0</v>
      </c>
      <c r="K969" s="155">
        <f t="shared" ref="K969:K1032" si="79">IF(D969="HDW",1,0)</f>
        <v>0</v>
      </c>
      <c r="L969" s="155">
        <f>IF(J969=1,SUM($J$6:J969),0)</f>
        <v>0</v>
      </c>
      <c r="M969" s="155">
        <f>IF(K969=1,SUM($K$6:K969),0)</f>
        <v>0</v>
      </c>
      <c r="N969" s="165">
        <f t="shared" ref="N969:N1032" si="80">IF(L969=0,M969,L969)</f>
        <v>0</v>
      </c>
      <c r="O969" s="155">
        <f t="shared" ref="O969:O1032" si="81">IF(E969=0,0,IF(LEFT(C969,11)="Tiang Beton",1,0))</f>
        <v>0</v>
      </c>
      <c r="P969" s="155">
        <f>IF(O969=1,SUM($O$6:O969),0)</f>
        <v>0</v>
      </c>
    </row>
    <row r="970" spans="1:16" ht="15" customHeight="1">
      <c r="A970" s="15"/>
      <c r="B970" s="194">
        <v>44</v>
      </c>
      <c r="C970" s="109" t="s">
        <v>1242</v>
      </c>
      <c r="D970" s="279" t="s">
        <v>47</v>
      </c>
      <c r="E970" s="280" t="s">
        <v>1102</v>
      </c>
      <c r="F970" s="281">
        <v>5755200</v>
      </c>
      <c r="G970" s="281">
        <v>5755200</v>
      </c>
      <c r="H970" s="171"/>
      <c r="I970" s="88">
        <f t="shared" si="77"/>
        <v>5755200</v>
      </c>
      <c r="J970" s="163">
        <f t="shared" si="78"/>
        <v>0</v>
      </c>
      <c r="K970" s="155">
        <f t="shared" si="79"/>
        <v>0</v>
      </c>
      <c r="L970" s="155">
        <f>IF(J970=1,SUM($J$6:J970),0)</f>
        <v>0</v>
      </c>
      <c r="M970" s="155">
        <f>IF(K970=1,SUM($K$6:K970),0)</f>
        <v>0</v>
      </c>
      <c r="N970" s="165">
        <f t="shared" si="80"/>
        <v>0</v>
      </c>
      <c r="O970" s="155">
        <f t="shared" si="81"/>
        <v>0</v>
      </c>
      <c r="P970" s="155">
        <f>IF(O970=1,SUM($O$6:O970),0)</f>
        <v>0</v>
      </c>
    </row>
    <row r="971" spans="1:16" ht="15" customHeight="1">
      <c r="A971" s="15"/>
      <c r="B971" s="194">
        <v>45</v>
      </c>
      <c r="C971" s="109" t="s">
        <v>1243</v>
      </c>
      <c r="D971" s="279" t="s">
        <v>47</v>
      </c>
      <c r="E971" s="280" t="s">
        <v>1102</v>
      </c>
      <c r="F971" s="281">
        <v>4371400.0000000009</v>
      </c>
      <c r="G971" s="281">
        <v>4371400.0000000009</v>
      </c>
      <c r="H971" s="171"/>
      <c r="I971" s="88">
        <f t="shared" si="77"/>
        <v>4371400.0000000009</v>
      </c>
      <c r="J971" s="163">
        <f t="shared" si="78"/>
        <v>0</v>
      </c>
      <c r="K971" s="155">
        <f t="shared" si="79"/>
        <v>0</v>
      </c>
      <c r="L971" s="155">
        <f>IF(J971=1,SUM($J$6:J971),0)</f>
        <v>0</v>
      </c>
      <c r="M971" s="155">
        <f>IF(K971=1,SUM($K$6:K971),0)</f>
        <v>0</v>
      </c>
      <c r="N971" s="165">
        <f t="shared" si="80"/>
        <v>0</v>
      </c>
      <c r="O971" s="155">
        <f t="shared" si="81"/>
        <v>0</v>
      </c>
      <c r="P971" s="155">
        <f>IF(O971=1,SUM($O$6:O971),0)</f>
        <v>0</v>
      </c>
    </row>
    <row r="972" spans="1:16" ht="15" customHeight="1">
      <c r="A972" s="15"/>
      <c r="B972" s="194">
        <v>46</v>
      </c>
      <c r="C972" s="109" t="s">
        <v>1244</v>
      </c>
      <c r="D972" s="279" t="s">
        <v>47</v>
      </c>
      <c r="E972" s="280" t="s">
        <v>1102</v>
      </c>
      <c r="F972" s="281">
        <v>5997200</v>
      </c>
      <c r="G972" s="281">
        <v>5997200</v>
      </c>
      <c r="H972" s="171"/>
      <c r="I972" s="88">
        <f t="shared" si="77"/>
        <v>5997200</v>
      </c>
      <c r="J972" s="163">
        <f t="shared" si="78"/>
        <v>0</v>
      </c>
      <c r="K972" s="155">
        <f t="shared" si="79"/>
        <v>0</v>
      </c>
      <c r="L972" s="155">
        <f>IF(J972=1,SUM($J$6:J972),0)</f>
        <v>0</v>
      </c>
      <c r="M972" s="155">
        <f>IF(K972=1,SUM($K$6:K972),0)</f>
        <v>0</v>
      </c>
      <c r="N972" s="165">
        <f t="shared" si="80"/>
        <v>0</v>
      </c>
      <c r="O972" s="155">
        <f t="shared" si="81"/>
        <v>0</v>
      </c>
      <c r="P972" s="155">
        <f>IF(O972=1,SUM($O$6:O972),0)</f>
        <v>0</v>
      </c>
    </row>
    <row r="973" spans="1:16" ht="15" customHeight="1">
      <c r="A973" s="15"/>
      <c r="B973" s="194">
        <v>47</v>
      </c>
      <c r="C973" s="109" t="s">
        <v>1245</v>
      </c>
      <c r="D973" s="279" t="s">
        <v>47</v>
      </c>
      <c r="E973" s="280" t="s">
        <v>1102</v>
      </c>
      <c r="F973" s="281">
        <v>5354800</v>
      </c>
      <c r="G973" s="281">
        <v>5354800</v>
      </c>
      <c r="H973" s="171"/>
      <c r="I973" s="88">
        <f t="shared" si="77"/>
        <v>5354800</v>
      </c>
      <c r="J973" s="163">
        <f t="shared" si="78"/>
        <v>0</v>
      </c>
      <c r="K973" s="155">
        <f t="shared" si="79"/>
        <v>0</v>
      </c>
      <c r="L973" s="155">
        <f>IF(J973=1,SUM($J$6:J973),0)</f>
        <v>0</v>
      </c>
      <c r="M973" s="155">
        <f>IF(K973=1,SUM($K$6:K973),0)</f>
        <v>0</v>
      </c>
      <c r="N973" s="165">
        <f t="shared" si="80"/>
        <v>0</v>
      </c>
      <c r="O973" s="155">
        <f t="shared" si="81"/>
        <v>0</v>
      </c>
      <c r="P973" s="155">
        <f>IF(O973=1,SUM($O$6:O973),0)</f>
        <v>0</v>
      </c>
    </row>
    <row r="974" spans="1:16" ht="15" customHeight="1">
      <c r="A974" s="15"/>
      <c r="B974" s="194">
        <v>48</v>
      </c>
      <c r="C974" s="109" t="s">
        <v>1246</v>
      </c>
      <c r="D974" s="279" t="s">
        <v>47</v>
      </c>
      <c r="E974" s="280" t="s">
        <v>1102</v>
      </c>
      <c r="F974" s="281">
        <v>3944600.0000000005</v>
      </c>
      <c r="G974" s="281">
        <v>3944600.0000000005</v>
      </c>
      <c r="H974" s="171"/>
      <c r="I974" s="88">
        <f t="shared" si="77"/>
        <v>3944600.0000000005</v>
      </c>
      <c r="J974" s="163">
        <f t="shared" si="78"/>
        <v>0</v>
      </c>
      <c r="K974" s="155">
        <f t="shared" si="79"/>
        <v>0</v>
      </c>
      <c r="L974" s="155">
        <f>IF(J974=1,SUM($J$6:J974),0)</f>
        <v>0</v>
      </c>
      <c r="M974" s="155">
        <f>IF(K974=1,SUM($K$6:K974),0)</f>
        <v>0</v>
      </c>
      <c r="N974" s="165">
        <f t="shared" si="80"/>
        <v>0</v>
      </c>
      <c r="O974" s="155">
        <f t="shared" si="81"/>
        <v>0</v>
      </c>
      <c r="P974" s="155">
        <f>IF(O974=1,SUM($O$6:O974),0)</f>
        <v>0</v>
      </c>
    </row>
    <row r="975" spans="1:16" ht="15" customHeight="1">
      <c r="A975" s="15"/>
      <c r="B975" s="194">
        <v>49</v>
      </c>
      <c r="C975" s="109" t="s">
        <v>1247</v>
      </c>
      <c r="D975" s="279" t="s">
        <v>47</v>
      </c>
      <c r="E975" s="280" t="s">
        <v>1102</v>
      </c>
      <c r="F975" s="281">
        <v>3341800</v>
      </c>
      <c r="G975" s="281">
        <v>3341800</v>
      </c>
      <c r="H975" s="171"/>
      <c r="I975" s="88">
        <f t="shared" si="77"/>
        <v>3341800</v>
      </c>
      <c r="J975" s="163">
        <f t="shared" si="78"/>
        <v>0</v>
      </c>
      <c r="K975" s="155">
        <f t="shared" si="79"/>
        <v>0</v>
      </c>
      <c r="L975" s="155">
        <f>IF(J975=1,SUM($J$6:J975),0)</f>
        <v>0</v>
      </c>
      <c r="M975" s="155">
        <f>IF(K975=1,SUM($K$6:K975),0)</f>
        <v>0</v>
      </c>
      <c r="N975" s="165">
        <f t="shared" si="80"/>
        <v>0</v>
      </c>
      <c r="O975" s="155">
        <f t="shared" si="81"/>
        <v>0</v>
      </c>
      <c r="P975" s="155">
        <f>IF(O975=1,SUM($O$6:O975),0)</f>
        <v>0</v>
      </c>
    </row>
    <row r="976" spans="1:16" ht="15" customHeight="1">
      <c r="A976" s="15"/>
      <c r="B976" s="194">
        <v>50</v>
      </c>
      <c r="C976" s="109" t="s">
        <v>1248</v>
      </c>
      <c r="D976" s="279" t="s">
        <v>47</v>
      </c>
      <c r="E976" s="280" t="s">
        <v>1102</v>
      </c>
      <c r="F976" s="281">
        <v>3002672.4151735264</v>
      </c>
      <c r="G976" s="281">
        <v>3002672.4151735264</v>
      </c>
      <c r="H976" s="171"/>
      <c r="I976" s="88">
        <f t="shared" si="77"/>
        <v>3002672.4151735264</v>
      </c>
      <c r="J976" s="163">
        <f t="shared" si="78"/>
        <v>0</v>
      </c>
      <c r="K976" s="155">
        <f t="shared" si="79"/>
        <v>0</v>
      </c>
      <c r="L976" s="155">
        <f>IF(J976=1,SUM($J$6:J976),0)</f>
        <v>0</v>
      </c>
      <c r="M976" s="155">
        <f>IF(K976=1,SUM($K$6:K976),0)</f>
        <v>0</v>
      </c>
      <c r="N976" s="165">
        <f t="shared" si="80"/>
        <v>0</v>
      </c>
      <c r="O976" s="155">
        <f t="shared" si="81"/>
        <v>0</v>
      </c>
      <c r="P976" s="155">
        <f>IF(O976=1,SUM($O$6:O976),0)</f>
        <v>0</v>
      </c>
    </row>
    <row r="977" spans="1:16" ht="15" customHeight="1">
      <c r="A977" s="15"/>
      <c r="B977" s="194">
        <v>51</v>
      </c>
      <c r="C977" s="109" t="s">
        <v>1249</v>
      </c>
      <c r="D977" s="279" t="s">
        <v>47</v>
      </c>
      <c r="E977" s="280" t="s">
        <v>1102</v>
      </c>
      <c r="F977" s="281">
        <v>2760585.6586067965</v>
      </c>
      <c r="G977" s="281">
        <v>2760585.6586067965</v>
      </c>
      <c r="H977" s="171"/>
      <c r="I977" s="88">
        <f t="shared" si="77"/>
        <v>2760585.6586067965</v>
      </c>
      <c r="J977" s="163">
        <f t="shared" si="78"/>
        <v>0</v>
      </c>
      <c r="K977" s="155">
        <f t="shared" si="79"/>
        <v>0</v>
      </c>
      <c r="L977" s="155">
        <f>IF(J977=1,SUM($J$6:J977),0)</f>
        <v>0</v>
      </c>
      <c r="M977" s="155">
        <f>IF(K977=1,SUM($K$6:K977),0)</f>
        <v>0</v>
      </c>
      <c r="N977" s="165">
        <f t="shared" si="80"/>
        <v>0</v>
      </c>
      <c r="O977" s="155">
        <f t="shared" si="81"/>
        <v>0</v>
      </c>
      <c r="P977" s="155">
        <f>IF(O977=1,SUM($O$6:O977),0)</f>
        <v>0</v>
      </c>
    </row>
    <row r="978" spans="1:16" ht="15" customHeight="1">
      <c r="A978" s="15"/>
      <c r="B978" s="194">
        <v>52</v>
      </c>
      <c r="C978" s="109" t="s">
        <v>1250</v>
      </c>
      <c r="D978" s="279" t="s">
        <v>47</v>
      </c>
      <c r="E978" s="280" t="s">
        <v>1102</v>
      </c>
      <c r="F978" s="281">
        <v>2534400.0000000005</v>
      </c>
      <c r="G978" s="281">
        <v>2534400.0000000005</v>
      </c>
      <c r="H978" s="171"/>
      <c r="I978" s="88">
        <f t="shared" si="77"/>
        <v>2534400.0000000005</v>
      </c>
      <c r="J978" s="163">
        <f t="shared" si="78"/>
        <v>0</v>
      </c>
      <c r="K978" s="155">
        <f t="shared" si="79"/>
        <v>0</v>
      </c>
      <c r="L978" s="155">
        <f>IF(J978=1,SUM($J$6:J978),0)</f>
        <v>0</v>
      </c>
      <c r="M978" s="155">
        <f>IF(K978=1,SUM($K$6:K978),0)</f>
        <v>0</v>
      </c>
      <c r="N978" s="165">
        <f t="shared" si="80"/>
        <v>0</v>
      </c>
      <c r="O978" s="155">
        <f t="shared" si="81"/>
        <v>0</v>
      </c>
      <c r="P978" s="155">
        <f>IF(O978=1,SUM($O$6:O978),0)</f>
        <v>0</v>
      </c>
    </row>
    <row r="979" spans="1:16" ht="15" customHeight="1">
      <c r="A979" s="15"/>
      <c r="B979" s="194">
        <v>53</v>
      </c>
      <c r="C979" s="109" t="s">
        <v>1251</v>
      </c>
      <c r="D979" s="279" t="s">
        <v>47</v>
      </c>
      <c r="E979" s="280" t="s">
        <v>1102</v>
      </c>
      <c r="F979" s="281">
        <v>2530000.0000000005</v>
      </c>
      <c r="G979" s="281">
        <v>2530000.0000000005</v>
      </c>
      <c r="H979" s="171"/>
      <c r="I979" s="88">
        <f t="shared" si="77"/>
        <v>2530000.0000000005</v>
      </c>
      <c r="J979" s="163">
        <f t="shared" si="78"/>
        <v>0</v>
      </c>
      <c r="K979" s="155">
        <f t="shared" si="79"/>
        <v>0</v>
      </c>
      <c r="L979" s="155">
        <f>IF(J979=1,SUM($J$6:J979),0)</f>
        <v>0</v>
      </c>
      <c r="M979" s="155">
        <f>IF(K979=1,SUM($K$6:K979),0)</f>
        <v>0</v>
      </c>
      <c r="N979" s="165">
        <f t="shared" si="80"/>
        <v>0</v>
      </c>
      <c r="O979" s="155">
        <f t="shared" si="81"/>
        <v>0</v>
      </c>
      <c r="P979" s="155">
        <f>IF(O979=1,SUM($O$6:O979),0)</f>
        <v>0</v>
      </c>
    </row>
    <row r="980" spans="1:16" ht="15" customHeight="1">
      <c r="A980" s="15"/>
      <c r="B980" s="194">
        <v>54</v>
      </c>
      <c r="C980" s="109" t="s">
        <v>1252</v>
      </c>
      <c r="D980" s="279" t="s">
        <v>47</v>
      </c>
      <c r="E980" s="280" t="s">
        <v>1102</v>
      </c>
      <c r="F980" s="281">
        <v>2239600.0000000005</v>
      </c>
      <c r="G980" s="281">
        <v>2239600.0000000005</v>
      </c>
      <c r="H980" s="171"/>
      <c r="I980" s="88">
        <f t="shared" si="77"/>
        <v>2239600.0000000005</v>
      </c>
      <c r="J980" s="163">
        <f t="shared" si="78"/>
        <v>0</v>
      </c>
      <c r="K980" s="155">
        <f t="shared" si="79"/>
        <v>0</v>
      </c>
      <c r="L980" s="155">
        <f>IF(J980=1,SUM($J$6:J980),0)</f>
        <v>0</v>
      </c>
      <c r="M980" s="155">
        <f>IF(K980=1,SUM($K$6:K980),0)</f>
        <v>0</v>
      </c>
      <c r="N980" s="165">
        <f t="shared" si="80"/>
        <v>0</v>
      </c>
      <c r="O980" s="155">
        <f t="shared" si="81"/>
        <v>0</v>
      </c>
      <c r="P980" s="155">
        <f>IF(O980=1,SUM($O$6:O980),0)</f>
        <v>0</v>
      </c>
    </row>
    <row r="981" spans="1:16" ht="15" customHeight="1">
      <c r="A981" s="15"/>
      <c r="B981" s="194">
        <v>55</v>
      </c>
      <c r="C981" s="109" t="s">
        <v>1253</v>
      </c>
      <c r="D981" s="279" t="s">
        <v>47</v>
      </c>
      <c r="E981" s="280" t="s">
        <v>1102</v>
      </c>
      <c r="F981" s="281">
        <v>13242832.628818881</v>
      </c>
      <c r="G981" s="281">
        <v>13242832.628818881</v>
      </c>
      <c r="H981" s="171"/>
      <c r="I981" s="88">
        <f t="shared" si="77"/>
        <v>13242832.628818881</v>
      </c>
      <c r="J981" s="163">
        <f t="shared" si="78"/>
        <v>0</v>
      </c>
      <c r="K981" s="155">
        <f t="shared" si="79"/>
        <v>0</v>
      </c>
      <c r="L981" s="155">
        <f>IF(J981=1,SUM($J$6:J981),0)</f>
        <v>0</v>
      </c>
      <c r="M981" s="155">
        <f>IF(K981=1,SUM($K$6:K981),0)</f>
        <v>0</v>
      </c>
      <c r="N981" s="165">
        <f t="shared" si="80"/>
        <v>0</v>
      </c>
      <c r="O981" s="155">
        <f t="shared" si="81"/>
        <v>0</v>
      </c>
      <c r="P981" s="155">
        <f>IF(O981=1,SUM($O$6:O981),0)</f>
        <v>0</v>
      </c>
    </row>
    <row r="982" spans="1:16" ht="15" customHeight="1">
      <c r="A982" s="15"/>
      <c r="B982" s="194"/>
      <c r="C982" s="109"/>
      <c r="D982" s="279" t="s">
        <v>48</v>
      </c>
      <c r="E982" s="280"/>
      <c r="F982" s="281">
        <v>0</v>
      </c>
      <c r="G982" s="281">
        <v>0</v>
      </c>
      <c r="H982" s="171"/>
      <c r="I982" s="88">
        <f t="shared" si="77"/>
        <v>0</v>
      </c>
      <c r="J982" s="163">
        <f t="shared" si="78"/>
        <v>0</v>
      </c>
      <c r="K982" s="155">
        <f t="shared" si="79"/>
        <v>0</v>
      </c>
      <c r="L982" s="155">
        <f>IF(J982=1,SUM($J$6:J982),0)</f>
        <v>0</v>
      </c>
      <c r="M982" s="155">
        <f>IF(K982=1,SUM($K$6:K982),0)</f>
        <v>0</v>
      </c>
      <c r="N982" s="165">
        <f t="shared" si="80"/>
        <v>0</v>
      </c>
      <c r="O982" s="155">
        <f t="shared" si="81"/>
        <v>0</v>
      </c>
      <c r="P982" s="155">
        <f>IF(O982=1,SUM($O$6:O982),0)</f>
        <v>0</v>
      </c>
    </row>
    <row r="983" spans="1:16" ht="15" customHeight="1">
      <c r="A983" s="15"/>
      <c r="B983" s="194" t="s">
        <v>1031</v>
      </c>
      <c r="C983" s="109" t="s">
        <v>779</v>
      </c>
      <c r="D983" s="279" t="s">
        <v>48</v>
      </c>
      <c r="E983" s="280"/>
      <c r="F983" s="281">
        <v>0</v>
      </c>
      <c r="G983" s="281">
        <v>0</v>
      </c>
      <c r="H983" s="171"/>
      <c r="I983" s="88">
        <f t="shared" si="77"/>
        <v>0</v>
      </c>
      <c r="J983" s="163">
        <f t="shared" si="78"/>
        <v>0</v>
      </c>
      <c r="K983" s="155">
        <f t="shared" si="79"/>
        <v>0</v>
      </c>
      <c r="L983" s="155">
        <f>IF(J983=1,SUM($J$6:J983),0)</f>
        <v>0</v>
      </c>
      <c r="M983" s="155">
        <f>IF(K983=1,SUM($K$6:K983),0)</f>
        <v>0</v>
      </c>
      <c r="N983" s="165">
        <f t="shared" si="80"/>
        <v>0</v>
      </c>
      <c r="O983" s="155">
        <f t="shared" si="81"/>
        <v>0</v>
      </c>
      <c r="P983" s="155">
        <f>IF(O983=1,SUM($O$6:O983),0)</f>
        <v>0</v>
      </c>
    </row>
    <row r="984" spans="1:16" ht="15" customHeight="1">
      <c r="A984" s="15"/>
      <c r="B984" s="194">
        <v>1</v>
      </c>
      <c r="C984" s="109" t="s">
        <v>1254</v>
      </c>
      <c r="D984" s="279" t="s">
        <v>47</v>
      </c>
      <c r="E984" s="280" t="s">
        <v>1102</v>
      </c>
      <c r="F984" s="281">
        <v>5710000</v>
      </c>
      <c r="G984" s="281">
        <v>5710000</v>
      </c>
      <c r="H984" s="171"/>
      <c r="I984" s="88">
        <f t="shared" si="77"/>
        <v>5710000</v>
      </c>
      <c r="J984" s="163">
        <f t="shared" si="78"/>
        <v>0</v>
      </c>
      <c r="K984" s="155">
        <f t="shared" si="79"/>
        <v>0</v>
      </c>
      <c r="L984" s="155">
        <f>IF(J984=1,SUM($J$6:J984),0)</f>
        <v>0</v>
      </c>
      <c r="M984" s="155">
        <f>IF(K984=1,SUM($K$6:K984),0)</f>
        <v>0</v>
      </c>
      <c r="N984" s="165">
        <f t="shared" si="80"/>
        <v>0</v>
      </c>
      <c r="O984" s="155">
        <f t="shared" si="81"/>
        <v>0</v>
      </c>
      <c r="P984" s="155">
        <f>IF(O984=1,SUM($O$6:O984),0)</f>
        <v>0</v>
      </c>
    </row>
    <row r="985" spans="1:16" ht="15" customHeight="1">
      <c r="A985" s="15"/>
      <c r="B985" s="194">
        <v>2</v>
      </c>
      <c r="C985" s="109" t="s">
        <v>1255</v>
      </c>
      <c r="D985" s="279" t="s">
        <v>47</v>
      </c>
      <c r="E985" s="280" t="s">
        <v>1102</v>
      </c>
      <c r="F985" s="281">
        <v>4800000</v>
      </c>
      <c r="G985" s="281">
        <v>4800000</v>
      </c>
      <c r="H985" s="171"/>
      <c r="I985" s="88">
        <f t="shared" si="77"/>
        <v>4800000</v>
      </c>
      <c r="J985" s="163">
        <f t="shared" si="78"/>
        <v>0</v>
      </c>
      <c r="K985" s="155">
        <f t="shared" si="79"/>
        <v>0</v>
      </c>
      <c r="L985" s="155">
        <f>IF(J985=1,SUM($J$6:J985),0)</f>
        <v>0</v>
      </c>
      <c r="M985" s="155">
        <f>IF(K985=1,SUM($K$6:K985),0)</f>
        <v>0</v>
      </c>
      <c r="N985" s="165">
        <f t="shared" si="80"/>
        <v>0</v>
      </c>
      <c r="O985" s="155">
        <f t="shared" si="81"/>
        <v>0</v>
      </c>
      <c r="P985" s="155">
        <f>IF(O985=1,SUM($O$6:O985),0)</f>
        <v>0</v>
      </c>
    </row>
    <row r="986" spans="1:16" ht="15" customHeight="1">
      <c r="A986" s="15"/>
      <c r="B986" s="194">
        <v>3</v>
      </c>
      <c r="C986" s="109" t="s">
        <v>1256</v>
      </c>
      <c r="D986" s="279" t="s">
        <v>47</v>
      </c>
      <c r="E986" s="280" t="s">
        <v>1102</v>
      </c>
      <c r="F986" s="281">
        <v>4416000</v>
      </c>
      <c r="G986" s="281">
        <v>4416000</v>
      </c>
      <c r="H986" s="171"/>
      <c r="I986" s="88">
        <f t="shared" si="77"/>
        <v>4416000</v>
      </c>
      <c r="J986" s="163">
        <f t="shared" si="78"/>
        <v>0</v>
      </c>
      <c r="K986" s="155">
        <f t="shared" si="79"/>
        <v>0</v>
      </c>
      <c r="L986" s="155">
        <f>IF(J986=1,SUM($J$6:J986),0)</f>
        <v>0</v>
      </c>
      <c r="M986" s="155">
        <f>IF(K986=1,SUM($K$6:K986),0)</f>
        <v>0</v>
      </c>
      <c r="N986" s="165">
        <f t="shared" si="80"/>
        <v>0</v>
      </c>
      <c r="O986" s="155">
        <f t="shared" si="81"/>
        <v>0</v>
      </c>
      <c r="P986" s="155">
        <f>IF(O986=1,SUM($O$6:O986),0)</f>
        <v>0</v>
      </c>
    </row>
    <row r="987" spans="1:16" ht="15" customHeight="1">
      <c r="A987" s="15"/>
      <c r="B987" s="194">
        <v>4</v>
      </c>
      <c r="C987" s="109" t="s">
        <v>1257</v>
      </c>
      <c r="D987" s="279" t="s">
        <v>47</v>
      </c>
      <c r="E987" s="280" t="s">
        <v>1102</v>
      </c>
      <c r="F987" s="281">
        <v>3286000</v>
      </c>
      <c r="G987" s="281">
        <v>3286000</v>
      </c>
      <c r="H987" s="171"/>
      <c r="I987" s="88">
        <f t="shared" si="77"/>
        <v>3286000</v>
      </c>
      <c r="J987" s="163">
        <f t="shared" si="78"/>
        <v>0</v>
      </c>
      <c r="K987" s="155">
        <f t="shared" si="79"/>
        <v>0</v>
      </c>
      <c r="L987" s="155">
        <f>IF(J987=1,SUM($J$6:J987),0)</f>
        <v>0</v>
      </c>
      <c r="M987" s="155">
        <f>IF(K987=1,SUM($K$6:K987),0)</f>
        <v>0</v>
      </c>
      <c r="N987" s="165">
        <f t="shared" si="80"/>
        <v>0</v>
      </c>
      <c r="O987" s="155">
        <f t="shared" si="81"/>
        <v>0</v>
      </c>
      <c r="P987" s="155">
        <f>IF(O987=1,SUM($O$6:O987),0)</f>
        <v>0</v>
      </c>
    </row>
    <row r="988" spans="1:16" ht="15" customHeight="1">
      <c r="A988" s="15"/>
      <c r="B988" s="194">
        <v>5</v>
      </c>
      <c r="C988" s="109" t="s">
        <v>1258</v>
      </c>
      <c r="D988" s="279" t="s">
        <v>47</v>
      </c>
      <c r="E988" s="280" t="s">
        <v>1102</v>
      </c>
      <c r="F988" s="281">
        <v>2234000</v>
      </c>
      <c r="G988" s="281">
        <v>2234000</v>
      </c>
      <c r="H988" s="171"/>
      <c r="I988" s="88">
        <f t="shared" si="77"/>
        <v>2234000</v>
      </c>
      <c r="J988" s="163">
        <f t="shared" si="78"/>
        <v>0</v>
      </c>
      <c r="K988" s="155">
        <f t="shared" si="79"/>
        <v>0</v>
      </c>
      <c r="L988" s="155">
        <f>IF(J988=1,SUM($J$6:J988),0)</f>
        <v>0</v>
      </c>
      <c r="M988" s="155">
        <f>IF(K988=1,SUM($K$6:K988),0)</f>
        <v>0</v>
      </c>
      <c r="N988" s="165">
        <f t="shared" si="80"/>
        <v>0</v>
      </c>
      <c r="O988" s="155">
        <f t="shared" si="81"/>
        <v>0</v>
      </c>
      <c r="P988" s="155">
        <f>IF(O988=1,SUM($O$6:O988),0)</f>
        <v>0</v>
      </c>
    </row>
    <row r="989" spans="1:16" ht="15" customHeight="1">
      <c r="A989" s="15"/>
      <c r="B989" s="194">
        <v>6</v>
      </c>
      <c r="C989" s="109" t="s">
        <v>1259</v>
      </c>
      <c r="D989" s="279" t="s">
        <v>47</v>
      </c>
      <c r="E989" s="280" t="s">
        <v>1102</v>
      </c>
      <c r="F989" s="281">
        <v>4470000</v>
      </c>
      <c r="G989" s="281">
        <v>4470000</v>
      </c>
      <c r="H989" s="171"/>
      <c r="I989" s="88">
        <f t="shared" si="77"/>
        <v>4470000</v>
      </c>
      <c r="J989" s="163">
        <f t="shared" si="78"/>
        <v>0</v>
      </c>
      <c r="K989" s="155">
        <f t="shared" si="79"/>
        <v>0</v>
      </c>
      <c r="L989" s="155">
        <f>IF(J989=1,SUM($J$6:J989),0)</f>
        <v>0</v>
      </c>
      <c r="M989" s="155">
        <f>IF(K989=1,SUM($K$6:K989),0)</f>
        <v>0</v>
      </c>
      <c r="N989" s="165">
        <f t="shared" si="80"/>
        <v>0</v>
      </c>
      <c r="O989" s="155">
        <f t="shared" si="81"/>
        <v>0</v>
      </c>
      <c r="P989" s="155">
        <f>IF(O989=1,SUM($O$6:O989),0)</f>
        <v>0</v>
      </c>
    </row>
    <row r="990" spans="1:16" ht="15" customHeight="1">
      <c r="A990" s="15"/>
      <c r="B990" s="194">
        <v>7</v>
      </c>
      <c r="C990" s="109" t="s">
        <v>1260</v>
      </c>
      <c r="D990" s="279" t="s">
        <v>47</v>
      </c>
      <c r="E990" s="280" t="s">
        <v>1102</v>
      </c>
      <c r="F990" s="281">
        <v>3580000</v>
      </c>
      <c r="G990" s="281">
        <v>3580000</v>
      </c>
      <c r="H990" s="171"/>
      <c r="I990" s="88">
        <f t="shared" si="77"/>
        <v>3580000</v>
      </c>
      <c r="J990" s="163">
        <f t="shared" si="78"/>
        <v>0</v>
      </c>
      <c r="K990" s="155">
        <f t="shared" si="79"/>
        <v>0</v>
      </c>
      <c r="L990" s="155">
        <f>IF(J990=1,SUM($J$6:J990),0)</f>
        <v>0</v>
      </c>
      <c r="M990" s="155">
        <f>IF(K990=1,SUM($K$6:K990),0)</f>
        <v>0</v>
      </c>
      <c r="N990" s="165">
        <f t="shared" si="80"/>
        <v>0</v>
      </c>
      <c r="O990" s="155">
        <f t="shared" si="81"/>
        <v>0</v>
      </c>
      <c r="P990" s="155">
        <f>IF(O990=1,SUM($O$6:O990),0)</f>
        <v>0</v>
      </c>
    </row>
    <row r="991" spans="1:16" ht="15" customHeight="1">
      <c r="A991" s="15"/>
      <c r="B991" s="194"/>
      <c r="C991" s="109"/>
      <c r="D991" s="279" t="s">
        <v>48</v>
      </c>
      <c r="E991" s="280"/>
      <c r="F991" s="281"/>
      <c r="G991" s="281"/>
      <c r="H991" s="171"/>
      <c r="I991" s="88">
        <f t="shared" si="77"/>
        <v>0</v>
      </c>
      <c r="J991" s="163">
        <f t="shared" si="78"/>
        <v>0</v>
      </c>
      <c r="K991" s="155">
        <f t="shared" si="79"/>
        <v>0</v>
      </c>
      <c r="L991" s="155">
        <f>IF(J991=1,SUM($J$6:J991),0)</f>
        <v>0</v>
      </c>
      <c r="M991" s="155">
        <f>IF(K991=1,SUM($K$6:K991),0)</f>
        <v>0</v>
      </c>
      <c r="N991" s="165">
        <f t="shared" si="80"/>
        <v>0</v>
      </c>
      <c r="O991" s="155">
        <f t="shared" si="81"/>
        <v>0</v>
      </c>
      <c r="P991" s="155">
        <f>IF(O991=1,SUM($O$6:O991),0)</f>
        <v>0</v>
      </c>
    </row>
    <row r="992" spans="1:16" ht="15" customHeight="1">
      <c r="A992" s="15"/>
      <c r="B992" s="194" t="s">
        <v>1031</v>
      </c>
      <c r="C992" s="109" t="s">
        <v>531</v>
      </c>
      <c r="D992" s="279" t="s">
        <v>48</v>
      </c>
      <c r="E992" s="280"/>
      <c r="F992" s="281"/>
      <c r="G992" s="281"/>
      <c r="H992" s="171"/>
      <c r="I992" s="88">
        <f t="shared" si="77"/>
        <v>0</v>
      </c>
      <c r="J992" s="163">
        <f t="shared" si="78"/>
        <v>0</v>
      </c>
      <c r="K992" s="155">
        <f t="shared" si="79"/>
        <v>0</v>
      </c>
      <c r="L992" s="155">
        <f>IF(J992=1,SUM($J$6:J992),0)</f>
        <v>0</v>
      </c>
      <c r="M992" s="155">
        <f>IF(K992=1,SUM($K$6:K992),0)</f>
        <v>0</v>
      </c>
      <c r="N992" s="165">
        <f t="shared" si="80"/>
        <v>0</v>
      </c>
      <c r="O992" s="155">
        <f t="shared" si="81"/>
        <v>0</v>
      </c>
      <c r="P992" s="155">
        <f>IF(O992=1,SUM($O$6:O992),0)</f>
        <v>0</v>
      </c>
    </row>
    <row r="993" spans="1:16" ht="15" customHeight="1">
      <c r="A993" s="15"/>
      <c r="B993" s="194">
        <v>1</v>
      </c>
      <c r="C993" s="109" t="s">
        <v>780</v>
      </c>
      <c r="D993" s="279" t="s">
        <v>47</v>
      </c>
      <c r="E993" s="280" t="s">
        <v>14</v>
      </c>
      <c r="F993" s="281">
        <v>355700</v>
      </c>
      <c r="G993" s="281">
        <v>355700</v>
      </c>
      <c r="H993" s="171"/>
      <c r="I993" s="88">
        <f t="shared" si="77"/>
        <v>355700</v>
      </c>
      <c r="J993" s="163">
        <f t="shared" si="78"/>
        <v>0</v>
      </c>
      <c r="K993" s="155">
        <f t="shared" si="79"/>
        <v>0</v>
      </c>
      <c r="L993" s="155">
        <f>IF(J993=1,SUM($J$6:J993),0)</f>
        <v>0</v>
      </c>
      <c r="M993" s="155">
        <f>IF(K993=1,SUM($K$6:K993),0)</f>
        <v>0</v>
      </c>
      <c r="N993" s="165">
        <f t="shared" si="80"/>
        <v>0</v>
      </c>
      <c r="O993" s="155">
        <f t="shared" si="81"/>
        <v>0</v>
      </c>
      <c r="P993" s="155">
        <f>IF(O993=1,SUM($O$6:O993),0)</f>
        <v>0</v>
      </c>
    </row>
    <row r="994" spans="1:16" ht="15" customHeight="1">
      <c r="A994" s="15"/>
      <c r="B994" s="194">
        <v>2</v>
      </c>
      <c r="C994" s="109" t="s">
        <v>781</v>
      </c>
      <c r="D994" s="279" t="s">
        <v>47</v>
      </c>
      <c r="E994" s="280" t="s">
        <v>14</v>
      </c>
      <c r="F994" s="281">
        <v>346400</v>
      </c>
      <c r="G994" s="281">
        <v>346400</v>
      </c>
      <c r="H994" s="171"/>
      <c r="I994" s="88">
        <f t="shared" si="77"/>
        <v>346400</v>
      </c>
      <c r="J994" s="163">
        <f t="shared" si="78"/>
        <v>0</v>
      </c>
      <c r="K994" s="155">
        <f t="shared" si="79"/>
        <v>0</v>
      </c>
      <c r="L994" s="155">
        <f>IF(J994=1,SUM($J$6:J994),0)</f>
        <v>0</v>
      </c>
      <c r="M994" s="155">
        <f>IF(K994=1,SUM($K$6:K994),0)</f>
        <v>0</v>
      </c>
      <c r="N994" s="165">
        <f t="shared" si="80"/>
        <v>0</v>
      </c>
      <c r="O994" s="155">
        <f t="shared" si="81"/>
        <v>0</v>
      </c>
      <c r="P994" s="155">
        <f>IF(O994=1,SUM($O$6:O994),0)</f>
        <v>0</v>
      </c>
    </row>
    <row r="995" spans="1:16" ht="15" customHeight="1">
      <c r="A995" s="15"/>
      <c r="B995" s="194">
        <v>3</v>
      </c>
      <c r="C995" s="109" t="s">
        <v>782</v>
      </c>
      <c r="D995" s="279" t="s">
        <v>47</v>
      </c>
      <c r="E995" s="280" t="s">
        <v>14</v>
      </c>
      <c r="F995" s="281">
        <v>571650</v>
      </c>
      <c r="G995" s="281">
        <v>571650</v>
      </c>
      <c r="H995" s="171"/>
      <c r="I995" s="88">
        <f t="shared" si="77"/>
        <v>571650</v>
      </c>
      <c r="J995" s="163">
        <f t="shared" si="78"/>
        <v>0</v>
      </c>
      <c r="K995" s="155">
        <f t="shared" si="79"/>
        <v>0</v>
      </c>
      <c r="L995" s="155">
        <f>IF(J995=1,SUM($J$6:J995),0)</f>
        <v>0</v>
      </c>
      <c r="M995" s="155">
        <f>IF(K995=1,SUM($K$6:K995),0)</f>
        <v>0</v>
      </c>
      <c r="N995" s="165">
        <f t="shared" si="80"/>
        <v>0</v>
      </c>
      <c r="O995" s="155">
        <f t="shared" si="81"/>
        <v>0</v>
      </c>
      <c r="P995" s="155">
        <f>IF(O995=1,SUM($O$6:O995),0)</f>
        <v>0</v>
      </c>
    </row>
    <row r="996" spans="1:16" ht="15" customHeight="1">
      <c r="A996" s="15"/>
      <c r="B996" s="194">
        <v>4</v>
      </c>
      <c r="C996" s="109" t="s">
        <v>783</v>
      </c>
      <c r="D996" s="279" t="s">
        <v>47</v>
      </c>
      <c r="E996" s="280" t="s">
        <v>14</v>
      </c>
      <c r="F996" s="281">
        <v>1182800</v>
      </c>
      <c r="G996" s="281">
        <v>1182800</v>
      </c>
      <c r="H996" s="171"/>
      <c r="I996" s="88">
        <f t="shared" ref="I996:I1056" si="82">IF($I$5=$G$4,G996,(IF($I$5=$F$4,F996,0)))</f>
        <v>1182800</v>
      </c>
      <c r="J996" s="163">
        <f t="shared" si="78"/>
        <v>0</v>
      </c>
      <c r="K996" s="155">
        <f t="shared" si="79"/>
        <v>0</v>
      </c>
      <c r="L996" s="155">
        <f>IF(J996=1,SUM($J$6:J996),0)</f>
        <v>0</v>
      </c>
      <c r="M996" s="155">
        <f>IF(K996=1,SUM($K$6:K996),0)</f>
        <v>0</v>
      </c>
      <c r="N996" s="165">
        <f t="shared" si="80"/>
        <v>0</v>
      </c>
      <c r="O996" s="155">
        <f t="shared" si="81"/>
        <v>0</v>
      </c>
      <c r="P996" s="155">
        <f>IF(O996=1,SUM($O$6:O996),0)</f>
        <v>0</v>
      </c>
    </row>
    <row r="997" spans="1:16" ht="15" customHeight="1">
      <c r="A997" s="15"/>
      <c r="B997" s="194">
        <v>5</v>
      </c>
      <c r="C997" s="109" t="s">
        <v>784</v>
      </c>
      <c r="D997" s="279" t="s">
        <v>47</v>
      </c>
      <c r="E997" s="280" t="s">
        <v>14</v>
      </c>
      <c r="F997" s="281">
        <v>2953300</v>
      </c>
      <c r="G997" s="281">
        <v>2953300</v>
      </c>
      <c r="H997" s="171"/>
      <c r="I997" s="88">
        <f t="shared" si="82"/>
        <v>2953300</v>
      </c>
      <c r="J997" s="163">
        <f t="shared" si="78"/>
        <v>0</v>
      </c>
      <c r="K997" s="155">
        <f t="shared" si="79"/>
        <v>0</v>
      </c>
      <c r="L997" s="155">
        <f>IF(J997=1,SUM($J$6:J997),0)</f>
        <v>0</v>
      </c>
      <c r="M997" s="155">
        <f>IF(K997=1,SUM($K$6:K997),0)</f>
        <v>0</v>
      </c>
      <c r="N997" s="165">
        <f t="shared" si="80"/>
        <v>0</v>
      </c>
      <c r="O997" s="155">
        <f t="shared" si="81"/>
        <v>0</v>
      </c>
      <c r="P997" s="155">
        <f>IF(O997=1,SUM($O$6:O997),0)</f>
        <v>0</v>
      </c>
    </row>
    <row r="998" spans="1:16" ht="15" customHeight="1">
      <c r="A998" s="15"/>
      <c r="B998" s="194">
        <v>6</v>
      </c>
      <c r="C998" s="109" t="s">
        <v>785</v>
      </c>
      <c r="D998" s="279" t="s">
        <v>47</v>
      </c>
      <c r="E998" s="280" t="s">
        <v>14</v>
      </c>
      <c r="F998" s="281">
        <v>1627400</v>
      </c>
      <c r="G998" s="281">
        <v>1627400</v>
      </c>
      <c r="H998" s="171"/>
      <c r="I998" s="88">
        <f t="shared" si="82"/>
        <v>1627400</v>
      </c>
      <c r="J998" s="163">
        <f t="shared" si="78"/>
        <v>0</v>
      </c>
      <c r="K998" s="155">
        <f t="shared" si="79"/>
        <v>0</v>
      </c>
      <c r="L998" s="155">
        <f>IF(J998=1,SUM($J$6:J998),0)</f>
        <v>0</v>
      </c>
      <c r="M998" s="155">
        <f>IF(K998=1,SUM($K$6:K998),0)</f>
        <v>0</v>
      </c>
      <c r="N998" s="165">
        <f t="shared" si="80"/>
        <v>0</v>
      </c>
      <c r="O998" s="155">
        <f t="shared" si="81"/>
        <v>0</v>
      </c>
      <c r="P998" s="155">
        <f>IF(O998=1,SUM($O$6:O998),0)</f>
        <v>0</v>
      </c>
    </row>
    <row r="999" spans="1:16" ht="15" customHeight="1">
      <c r="A999" s="15"/>
      <c r="B999" s="194">
        <v>7</v>
      </c>
      <c r="C999" s="109" t="s">
        <v>786</v>
      </c>
      <c r="D999" s="279" t="s">
        <v>47</v>
      </c>
      <c r="E999" s="280" t="s">
        <v>14</v>
      </c>
      <c r="F999" s="281">
        <v>3686500</v>
      </c>
      <c r="G999" s="281">
        <v>3686500</v>
      </c>
      <c r="H999" s="171"/>
      <c r="I999" s="88">
        <f t="shared" si="82"/>
        <v>3686500</v>
      </c>
      <c r="J999" s="163">
        <f t="shared" si="78"/>
        <v>0</v>
      </c>
      <c r="K999" s="155">
        <f t="shared" si="79"/>
        <v>0</v>
      </c>
      <c r="L999" s="155">
        <f>IF(J999=1,SUM($J$6:J999),0)</f>
        <v>0</v>
      </c>
      <c r="M999" s="155">
        <f>IF(K999=1,SUM($K$6:K999),0)</f>
        <v>0</v>
      </c>
      <c r="N999" s="165">
        <f t="shared" si="80"/>
        <v>0</v>
      </c>
      <c r="O999" s="155">
        <f t="shared" si="81"/>
        <v>0</v>
      </c>
      <c r="P999" s="155">
        <f>IF(O999=1,SUM($O$6:O999),0)</f>
        <v>0</v>
      </c>
    </row>
    <row r="1000" spans="1:16" ht="15" customHeight="1">
      <c r="A1000" s="15"/>
      <c r="B1000" s="194">
        <v>8</v>
      </c>
      <c r="C1000" s="109" t="s">
        <v>787</v>
      </c>
      <c r="D1000" s="279" t="s">
        <v>47</v>
      </c>
      <c r="E1000" s="280" t="s">
        <v>14</v>
      </c>
      <c r="F1000" s="281">
        <v>3784400</v>
      </c>
      <c r="G1000" s="281">
        <v>3784400</v>
      </c>
      <c r="H1000" s="171"/>
      <c r="I1000" s="88">
        <f t="shared" si="82"/>
        <v>3784400</v>
      </c>
      <c r="J1000" s="163">
        <f t="shared" si="78"/>
        <v>0</v>
      </c>
      <c r="K1000" s="155">
        <f t="shared" si="79"/>
        <v>0</v>
      </c>
      <c r="L1000" s="155">
        <f>IF(J1000=1,SUM($J$6:J1000),0)</f>
        <v>0</v>
      </c>
      <c r="M1000" s="155">
        <f>IF(K1000=1,SUM($K$6:K1000),0)</f>
        <v>0</v>
      </c>
      <c r="N1000" s="165">
        <f t="shared" si="80"/>
        <v>0</v>
      </c>
      <c r="O1000" s="155">
        <f t="shared" si="81"/>
        <v>0</v>
      </c>
      <c r="P1000" s="155">
        <f>IF(O1000=1,SUM($O$6:O1000),0)</f>
        <v>0</v>
      </c>
    </row>
    <row r="1001" spans="1:16" ht="15" customHeight="1">
      <c r="A1001" s="15"/>
      <c r="B1001" s="194">
        <v>9</v>
      </c>
      <c r="C1001" s="109" t="s">
        <v>1605</v>
      </c>
      <c r="D1001" s="279" t="s">
        <v>47</v>
      </c>
      <c r="E1001" s="280" t="s">
        <v>14</v>
      </c>
      <c r="F1001" s="281">
        <v>4127900</v>
      </c>
      <c r="G1001" s="281">
        <v>4127900</v>
      </c>
      <c r="H1001" s="171"/>
      <c r="I1001" s="88">
        <f t="shared" si="82"/>
        <v>4127900</v>
      </c>
      <c r="J1001" s="163">
        <f t="shared" si="78"/>
        <v>0</v>
      </c>
      <c r="K1001" s="155">
        <f t="shared" si="79"/>
        <v>0</v>
      </c>
      <c r="L1001" s="155">
        <f>IF(J1001=1,SUM($J$6:J1001),0)</f>
        <v>0</v>
      </c>
      <c r="M1001" s="155">
        <f>IF(K1001=1,SUM($K$6:K1001),0)</f>
        <v>0</v>
      </c>
      <c r="N1001" s="165">
        <f t="shared" si="80"/>
        <v>0</v>
      </c>
      <c r="O1001" s="155">
        <f t="shared" si="81"/>
        <v>0</v>
      </c>
      <c r="P1001" s="155">
        <f>IF(O1001=1,SUM($O$6:O1001),0)</f>
        <v>0</v>
      </c>
    </row>
    <row r="1002" spans="1:16" ht="15" customHeight="1">
      <c r="A1002" s="15"/>
      <c r="B1002" s="194">
        <v>10</v>
      </c>
      <c r="C1002" s="109" t="s">
        <v>1606</v>
      </c>
      <c r="D1002" s="279" t="s">
        <v>47</v>
      </c>
      <c r="E1002" s="280" t="s">
        <v>14</v>
      </c>
      <c r="F1002" s="281">
        <v>4540690</v>
      </c>
      <c r="G1002" s="281">
        <v>4540700</v>
      </c>
      <c r="H1002" s="171"/>
      <c r="I1002" s="88">
        <f t="shared" si="82"/>
        <v>4540700</v>
      </c>
      <c r="J1002" s="163">
        <f t="shared" si="78"/>
        <v>0</v>
      </c>
      <c r="K1002" s="155">
        <f t="shared" si="79"/>
        <v>0</v>
      </c>
      <c r="L1002" s="155">
        <f>IF(J1002=1,SUM($J$6:J1002),0)</f>
        <v>0</v>
      </c>
      <c r="M1002" s="155">
        <f>IF(K1002=1,SUM($K$6:K1002),0)</f>
        <v>0</v>
      </c>
      <c r="N1002" s="165">
        <f t="shared" si="80"/>
        <v>0</v>
      </c>
      <c r="O1002" s="155">
        <f t="shared" si="81"/>
        <v>0</v>
      </c>
      <c r="P1002" s="155">
        <f>IF(O1002=1,SUM($O$6:O1002),0)</f>
        <v>0</v>
      </c>
    </row>
    <row r="1003" spans="1:16" ht="15" customHeight="1">
      <c r="A1003" s="15"/>
      <c r="B1003" s="194">
        <v>11</v>
      </c>
      <c r="C1003" s="109" t="s">
        <v>1522</v>
      </c>
      <c r="D1003" s="279" t="s">
        <v>47</v>
      </c>
      <c r="E1003" s="280" t="s">
        <v>14</v>
      </c>
      <c r="F1003" s="281">
        <v>614700</v>
      </c>
      <c r="G1003" s="281">
        <v>614700</v>
      </c>
      <c r="H1003" s="171"/>
      <c r="I1003" s="88">
        <f t="shared" si="82"/>
        <v>614700</v>
      </c>
      <c r="J1003" s="163">
        <f t="shared" si="78"/>
        <v>0</v>
      </c>
      <c r="K1003" s="155">
        <f t="shared" si="79"/>
        <v>0</v>
      </c>
      <c r="L1003" s="155">
        <f>IF(J1003=1,SUM($J$6:J1003),0)</f>
        <v>0</v>
      </c>
      <c r="M1003" s="155">
        <f>IF(K1003=1,SUM($K$6:K1003),0)</f>
        <v>0</v>
      </c>
      <c r="N1003" s="165">
        <f t="shared" si="80"/>
        <v>0</v>
      </c>
      <c r="O1003" s="155">
        <f t="shared" si="81"/>
        <v>0</v>
      </c>
      <c r="P1003" s="155">
        <f>IF(O1003=1,SUM($O$6:O1003),0)</f>
        <v>0</v>
      </c>
    </row>
    <row r="1004" spans="1:16" ht="15" customHeight="1">
      <c r="A1004" s="15"/>
      <c r="B1004" s="194">
        <v>12</v>
      </c>
      <c r="C1004" s="109" t="s">
        <v>1523</v>
      </c>
      <c r="D1004" s="279" t="s">
        <v>47</v>
      </c>
      <c r="E1004" s="280" t="s">
        <v>14</v>
      </c>
      <c r="F1004" s="281">
        <v>829000</v>
      </c>
      <c r="G1004" s="281">
        <v>829000</v>
      </c>
      <c r="H1004" s="171"/>
      <c r="I1004" s="88">
        <f t="shared" si="82"/>
        <v>829000</v>
      </c>
      <c r="J1004" s="163">
        <f t="shared" si="78"/>
        <v>0</v>
      </c>
      <c r="K1004" s="155">
        <f t="shared" si="79"/>
        <v>0</v>
      </c>
      <c r="L1004" s="155">
        <f>IF(J1004=1,SUM($J$6:J1004),0)</f>
        <v>0</v>
      </c>
      <c r="M1004" s="155">
        <f>IF(K1004=1,SUM($K$6:K1004),0)</f>
        <v>0</v>
      </c>
      <c r="N1004" s="165">
        <f t="shared" si="80"/>
        <v>0</v>
      </c>
      <c r="O1004" s="155">
        <f t="shared" si="81"/>
        <v>0</v>
      </c>
      <c r="P1004" s="155">
        <f>IF(O1004=1,SUM($O$6:O1004),0)</f>
        <v>0</v>
      </c>
    </row>
    <row r="1005" spans="1:16" ht="15" customHeight="1">
      <c r="A1005" s="15"/>
      <c r="B1005" s="194"/>
      <c r="C1005" s="109" t="s">
        <v>48</v>
      </c>
      <c r="D1005" s="279" t="s">
        <v>48</v>
      </c>
      <c r="E1005" s="280"/>
      <c r="F1005" s="281"/>
      <c r="G1005" s="281"/>
      <c r="H1005" s="171"/>
      <c r="I1005" s="88">
        <f t="shared" si="82"/>
        <v>0</v>
      </c>
      <c r="J1005" s="163">
        <f t="shared" si="78"/>
        <v>0</v>
      </c>
      <c r="K1005" s="155">
        <f t="shared" si="79"/>
        <v>0</v>
      </c>
      <c r="L1005" s="155">
        <f>IF(J1005=1,SUM($J$6:J1005),0)</f>
        <v>0</v>
      </c>
      <c r="M1005" s="155">
        <f>IF(K1005=1,SUM($K$6:K1005),0)</f>
        <v>0</v>
      </c>
      <c r="N1005" s="165">
        <f t="shared" si="80"/>
        <v>0</v>
      </c>
      <c r="O1005" s="155">
        <f t="shared" si="81"/>
        <v>0</v>
      </c>
      <c r="P1005" s="155">
        <f>IF(O1005=1,SUM($O$6:O1005),0)</f>
        <v>0</v>
      </c>
    </row>
    <row r="1006" spans="1:16" ht="15" customHeight="1">
      <c r="A1006" s="15"/>
      <c r="B1006" s="194" t="s">
        <v>1031</v>
      </c>
      <c r="C1006" s="109" t="s">
        <v>788</v>
      </c>
      <c r="D1006" s="279" t="s">
        <v>48</v>
      </c>
      <c r="E1006" s="280"/>
      <c r="F1006" s="281"/>
      <c r="G1006" s="281"/>
      <c r="H1006" s="171"/>
      <c r="I1006" s="88">
        <f t="shared" si="82"/>
        <v>0</v>
      </c>
      <c r="J1006" s="163">
        <f t="shared" si="78"/>
        <v>0</v>
      </c>
      <c r="K1006" s="155">
        <f t="shared" si="79"/>
        <v>0</v>
      </c>
      <c r="L1006" s="155">
        <f>IF(J1006=1,SUM($J$6:J1006),0)</f>
        <v>0</v>
      </c>
      <c r="M1006" s="155">
        <f>IF(K1006=1,SUM($K$6:K1006),0)</f>
        <v>0</v>
      </c>
      <c r="N1006" s="165">
        <f t="shared" si="80"/>
        <v>0</v>
      </c>
      <c r="O1006" s="155">
        <f t="shared" si="81"/>
        <v>0</v>
      </c>
      <c r="P1006" s="155">
        <f>IF(O1006=1,SUM($O$6:O1006),0)</f>
        <v>0</v>
      </c>
    </row>
    <row r="1007" spans="1:16" ht="15" customHeight="1">
      <c r="A1007" s="15"/>
      <c r="B1007" s="194">
        <v>1</v>
      </c>
      <c r="C1007" s="109" t="s">
        <v>348</v>
      </c>
      <c r="D1007" s="279" t="s">
        <v>47</v>
      </c>
      <c r="E1007" s="280" t="s">
        <v>100</v>
      </c>
      <c r="F1007" s="281">
        <v>367100.81715813151</v>
      </c>
      <c r="G1007" s="281">
        <v>367100.81715813151</v>
      </c>
      <c r="H1007" s="171"/>
      <c r="I1007" s="88">
        <f t="shared" si="82"/>
        <v>367100.81715813151</v>
      </c>
      <c r="J1007" s="163">
        <f t="shared" si="78"/>
        <v>0</v>
      </c>
      <c r="K1007" s="155">
        <f t="shared" si="79"/>
        <v>0</v>
      </c>
      <c r="L1007" s="155">
        <f>IF(J1007=1,SUM($J$6:J1007),0)</f>
        <v>0</v>
      </c>
      <c r="M1007" s="155">
        <f>IF(K1007=1,SUM($K$6:K1007),0)</f>
        <v>0</v>
      </c>
      <c r="N1007" s="165">
        <f t="shared" si="80"/>
        <v>0</v>
      </c>
      <c r="O1007" s="155">
        <f t="shared" si="81"/>
        <v>0</v>
      </c>
      <c r="P1007" s="155">
        <f>IF(O1007=1,SUM($O$6:O1007),0)</f>
        <v>0</v>
      </c>
    </row>
    <row r="1008" spans="1:16" ht="15" customHeight="1">
      <c r="A1008" s="15"/>
      <c r="B1008" s="194">
        <v>2</v>
      </c>
      <c r="C1008" s="109" t="s">
        <v>349</v>
      </c>
      <c r="D1008" s="279" t="s">
        <v>47</v>
      </c>
      <c r="E1008" s="280" t="s">
        <v>100</v>
      </c>
      <c r="F1008" s="281">
        <v>367100.81715813151</v>
      </c>
      <c r="G1008" s="281">
        <v>367100.81715813151</v>
      </c>
      <c r="H1008" s="171"/>
      <c r="I1008" s="88">
        <f t="shared" si="82"/>
        <v>367100.81715813151</v>
      </c>
      <c r="J1008" s="163">
        <f t="shared" si="78"/>
        <v>0</v>
      </c>
      <c r="K1008" s="155">
        <f t="shared" si="79"/>
        <v>0</v>
      </c>
      <c r="L1008" s="155">
        <f>IF(J1008=1,SUM($J$6:J1008),0)</f>
        <v>0</v>
      </c>
      <c r="M1008" s="155">
        <f>IF(K1008=1,SUM($K$6:K1008),0)</f>
        <v>0</v>
      </c>
      <c r="N1008" s="165">
        <f t="shared" si="80"/>
        <v>0</v>
      </c>
      <c r="O1008" s="155">
        <f t="shared" si="81"/>
        <v>0</v>
      </c>
      <c r="P1008" s="155">
        <f>IF(O1008=1,SUM($O$6:O1008),0)</f>
        <v>0</v>
      </c>
    </row>
    <row r="1009" spans="1:16" ht="15" customHeight="1">
      <c r="A1009" s="15"/>
      <c r="B1009" s="194">
        <v>3</v>
      </c>
      <c r="C1009" s="109" t="s">
        <v>350</v>
      </c>
      <c r="D1009" s="279" t="s">
        <v>47</v>
      </c>
      <c r="E1009" s="280" t="s">
        <v>100</v>
      </c>
      <c r="F1009" s="281">
        <v>483136</v>
      </c>
      <c r="G1009" s="281">
        <v>483136</v>
      </c>
      <c r="H1009" s="171"/>
      <c r="I1009" s="88">
        <f t="shared" si="82"/>
        <v>483136</v>
      </c>
      <c r="J1009" s="163">
        <f t="shared" si="78"/>
        <v>0</v>
      </c>
      <c r="K1009" s="155">
        <f t="shared" si="79"/>
        <v>0</v>
      </c>
      <c r="L1009" s="155">
        <f>IF(J1009=1,SUM($J$6:J1009),0)</f>
        <v>0</v>
      </c>
      <c r="M1009" s="155">
        <f>IF(K1009=1,SUM($K$6:K1009),0)</f>
        <v>0</v>
      </c>
      <c r="N1009" s="165">
        <f t="shared" si="80"/>
        <v>0</v>
      </c>
      <c r="O1009" s="155">
        <f t="shared" si="81"/>
        <v>0</v>
      </c>
      <c r="P1009" s="155">
        <f>IF(O1009=1,SUM($O$6:O1009),0)</f>
        <v>0</v>
      </c>
    </row>
    <row r="1010" spans="1:16" ht="15" customHeight="1">
      <c r="A1010" s="15"/>
      <c r="B1010" s="194">
        <v>4</v>
      </c>
      <c r="C1010" s="109" t="s">
        <v>351</v>
      </c>
      <c r="D1010" s="279" t="s">
        <v>47</v>
      </c>
      <c r="E1010" s="280" t="s">
        <v>100</v>
      </c>
      <c r="F1010" s="281">
        <v>483136</v>
      </c>
      <c r="G1010" s="281">
        <v>483136</v>
      </c>
      <c r="H1010" s="171"/>
      <c r="I1010" s="88">
        <f t="shared" si="82"/>
        <v>483136</v>
      </c>
      <c r="J1010" s="163">
        <f t="shared" si="78"/>
        <v>0</v>
      </c>
      <c r="K1010" s="155">
        <f t="shared" si="79"/>
        <v>0</v>
      </c>
      <c r="L1010" s="155">
        <f>IF(J1010=1,SUM($J$6:J1010),0)</f>
        <v>0</v>
      </c>
      <c r="M1010" s="155">
        <f>IF(K1010=1,SUM($K$6:K1010),0)</f>
        <v>0</v>
      </c>
      <c r="N1010" s="165">
        <f t="shared" si="80"/>
        <v>0</v>
      </c>
      <c r="O1010" s="155">
        <f t="shared" si="81"/>
        <v>0</v>
      </c>
      <c r="P1010" s="155">
        <f>IF(O1010=1,SUM($O$6:O1010),0)</f>
        <v>0</v>
      </c>
    </row>
    <row r="1011" spans="1:16" ht="15" customHeight="1">
      <c r="A1011" s="15"/>
      <c r="B1011" s="194">
        <v>5</v>
      </c>
      <c r="C1011" s="109" t="s">
        <v>352</v>
      </c>
      <c r="D1011" s="279" t="s">
        <v>47</v>
      </c>
      <c r="E1011" s="280" t="s">
        <v>100</v>
      </c>
      <c r="F1011" s="281">
        <v>542850</v>
      </c>
      <c r="G1011" s="281">
        <v>542850</v>
      </c>
      <c r="H1011" s="171"/>
      <c r="I1011" s="88">
        <f t="shared" si="82"/>
        <v>542850</v>
      </c>
      <c r="J1011" s="163">
        <f t="shared" si="78"/>
        <v>0</v>
      </c>
      <c r="K1011" s="155">
        <f t="shared" si="79"/>
        <v>0</v>
      </c>
      <c r="L1011" s="155">
        <f>IF(J1011=1,SUM($J$6:J1011),0)</f>
        <v>0</v>
      </c>
      <c r="M1011" s="155">
        <f>IF(K1011=1,SUM($K$6:K1011),0)</f>
        <v>0</v>
      </c>
      <c r="N1011" s="165">
        <f t="shared" si="80"/>
        <v>0</v>
      </c>
      <c r="O1011" s="155">
        <f t="shared" si="81"/>
        <v>0</v>
      </c>
      <c r="P1011" s="155">
        <f>IF(O1011=1,SUM($O$6:O1011),0)</f>
        <v>0</v>
      </c>
    </row>
    <row r="1012" spans="1:16" ht="15" customHeight="1">
      <c r="A1012" s="15"/>
      <c r="B1012" s="194">
        <v>6</v>
      </c>
      <c r="C1012" s="109" t="s">
        <v>353</v>
      </c>
      <c r="D1012" s="279" t="s">
        <v>47</v>
      </c>
      <c r="E1012" s="280" t="s">
        <v>100</v>
      </c>
      <c r="F1012" s="281">
        <v>542850</v>
      </c>
      <c r="G1012" s="281">
        <v>542850</v>
      </c>
      <c r="H1012" s="171"/>
      <c r="I1012" s="88">
        <f t="shared" si="82"/>
        <v>542850</v>
      </c>
      <c r="J1012" s="163">
        <f t="shared" si="78"/>
        <v>0</v>
      </c>
      <c r="K1012" s="155">
        <f t="shared" si="79"/>
        <v>0</v>
      </c>
      <c r="L1012" s="155">
        <f>IF(J1012=1,SUM($J$6:J1012),0)</f>
        <v>0</v>
      </c>
      <c r="M1012" s="155">
        <f>IF(K1012=1,SUM($K$6:K1012),0)</f>
        <v>0</v>
      </c>
      <c r="N1012" s="165">
        <f t="shared" si="80"/>
        <v>0</v>
      </c>
      <c r="O1012" s="155">
        <f t="shared" si="81"/>
        <v>0</v>
      </c>
      <c r="P1012" s="155">
        <f>IF(O1012=1,SUM($O$6:O1012),0)</f>
        <v>0</v>
      </c>
    </row>
    <row r="1013" spans="1:16" ht="15" customHeight="1">
      <c r="A1013" s="15"/>
      <c r="B1013" s="194">
        <v>7</v>
      </c>
      <c r="C1013" s="109" t="s">
        <v>1130</v>
      </c>
      <c r="D1013" s="279" t="s">
        <v>47</v>
      </c>
      <c r="E1013" s="280" t="s">
        <v>100</v>
      </c>
      <c r="F1013" s="281">
        <v>580849</v>
      </c>
      <c r="G1013" s="281">
        <v>580849</v>
      </c>
      <c r="H1013" s="171"/>
      <c r="I1013" s="88">
        <f t="shared" si="82"/>
        <v>580849</v>
      </c>
      <c r="J1013" s="163">
        <f t="shared" si="78"/>
        <v>0</v>
      </c>
      <c r="K1013" s="155">
        <f t="shared" si="79"/>
        <v>0</v>
      </c>
      <c r="L1013" s="155">
        <f>IF(J1013=1,SUM($J$6:J1013),0)</f>
        <v>0</v>
      </c>
      <c r="M1013" s="155">
        <f>IF(K1013=1,SUM($K$6:K1013),0)</f>
        <v>0</v>
      </c>
      <c r="N1013" s="165">
        <f t="shared" si="80"/>
        <v>0</v>
      </c>
      <c r="O1013" s="155">
        <f t="shared" si="81"/>
        <v>0</v>
      </c>
      <c r="P1013" s="155">
        <f>IF(O1013=1,SUM($O$6:O1013),0)</f>
        <v>0</v>
      </c>
    </row>
    <row r="1014" spans="1:16" ht="15" customHeight="1">
      <c r="A1014" s="15"/>
      <c r="B1014" s="194">
        <v>8</v>
      </c>
      <c r="C1014" s="109" t="s">
        <v>1131</v>
      </c>
      <c r="D1014" s="279" t="s">
        <v>47</v>
      </c>
      <c r="E1014" s="280" t="s">
        <v>100</v>
      </c>
      <c r="F1014" s="281">
        <v>580849</v>
      </c>
      <c r="G1014" s="281">
        <v>580849</v>
      </c>
      <c r="H1014" s="171"/>
      <c r="I1014" s="88">
        <f t="shared" si="82"/>
        <v>580849</v>
      </c>
      <c r="J1014" s="163">
        <f t="shared" si="78"/>
        <v>0</v>
      </c>
      <c r="K1014" s="155">
        <f t="shared" si="79"/>
        <v>0</v>
      </c>
      <c r="L1014" s="155">
        <f>IF(J1014=1,SUM($J$6:J1014),0)</f>
        <v>0</v>
      </c>
      <c r="M1014" s="155">
        <f>IF(K1014=1,SUM($K$6:K1014),0)</f>
        <v>0</v>
      </c>
      <c r="N1014" s="165">
        <f t="shared" si="80"/>
        <v>0</v>
      </c>
      <c r="O1014" s="155">
        <f t="shared" si="81"/>
        <v>0</v>
      </c>
      <c r="P1014" s="155">
        <f>IF(O1014=1,SUM($O$6:O1014),0)</f>
        <v>0</v>
      </c>
    </row>
    <row r="1015" spans="1:16" ht="15" customHeight="1">
      <c r="A1015" s="15"/>
      <c r="B1015" s="194">
        <v>9</v>
      </c>
      <c r="C1015" s="109" t="s">
        <v>354</v>
      </c>
      <c r="D1015" s="279" t="s">
        <v>47</v>
      </c>
      <c r="E1015" s="280" t="s">
        <v>100</v>
      </c>
      <c r="F1015" s="281">
        <v>640563</v>
      </c>
      <c r="G1015" s="281">
        <v>640563</v>
      </c>
      <c r="H1015" s="171"/>
      <c r="I1015" s="88">
        <f t="shared" si="82"/>
        <v>640563</v>
      </c>
      <c r="J1015" s="163">
        <f t="shared" si="78"/>
        <v>0</v>
      </c>
      <c r="K1015" s="155">
        <f t="shared" si="79"/>
        <v>0</v>
      </c>
      <c r="L1015" s="155">
        <f>IF(J1015=1,SUM($J$6:J1015),0)</f>
        <v>0</v>
      </c>
      <c r="M1015" s="155">
        <f>IF(K1015=1,SUM($K$6:K1015),0)</f>
        <v>0</v>
      </c>
      <c r="N1015" s="165">
        <f t="shared" si="80"/>
        <v>0</v>
      </c>
      <c r="O1015" s="155">
        <f t="shared" si="81"/>
        <v>0</v>
      </c>
      <c r="P1015" s="155">
        <f>IF(O1015=1,SUM($O$6:O1015),0)</f>
        <v>0</v>
      </c>
    </row>
    <row r="1016" spans="1:16" ht="15" customHeight="1">
      <c r="A1016" s="15"/>
      <c r="B1016" s="194">
        <v>10</v>
      </c>
      <c r="C1016" s="109" t="s">
        <v>355</v>
      </c>
      <c r="D1016" s="279" t="s">
        <v>47</v>
      </c>
      <c r="E1016" s="280" t="s">
        <v>100</v>
      </c>
      <c r="F1016" s="281">
        <v>640563</v>
      </c>
      <c r="G1016" s="281">
        <v>640563</v>
      </c>
      <c r="H1016" s="171"/>
      <c r="I1016" s="88">
        <f t="shared" si="82"/>
        <v>640563</v>
      </c>
      <c r="J1016" s="163">
        <f t="shared" si="78"/>
        <v>0</v>
      </c>
      <c r="K1016" s="155">
        <f t="shared" si="79"/>
        <v>0</v>
      </c>
      <c r="L1016" s="155">
        <f>IF(J1016=1,SUM($J$6:J1016),0)</f>
        <v>0</v>
      </c>
      <c r="M1016" s="155">
        <f>IF(K1016=1,SUM($K$6:K1016),0)</f>
        <v>0</v>
      </c>
      <c r="N1016" s="165">
        <f t="shared" si="80"/>
        <v>0</v>
      </c>
      <c r="O1016" s="155">
        <f t="shared" si="81"/>
        <v>0</v>
      </c>
      <c r="P1016" s="155">
        <f>IF(O1016=1,SUM($O$6:O1016),0)</f>
        <v>0</v>
      </c>
    </row>
    <row r="1017" spans="1:16" ht="15" customHeight="1">
      <c r="A1017" s="15"/>
      <c r="B1017" s="194">
        <v>11</v>
      </c>
      <c r="C1017" s="109" t="s">
        <v>356</v>
      </c>
      <c r="D1017" s="279" t="s">
        <v>47</v>
      </c>
      <c r="E1017" s="280" t="s">
        <v>100</v>
      </c>
      <c r="F1017" s="281">
        <v>777904.11254937388</v>
      </c>
      <c r="G1017" s="281">
        <v>777904.11254937388</v>
      </c>
      <c r="H1017" s="171"/>
      <c r="I1017" s="88">
        <f t="shared" si="82"/>
        <v>777904.11254937388</v>
      </c>
      <c r="J1017" s="163">
        <f t="shared" si="78"/>
        <v>0</v>
      </c>
      <c r="K1017" s="155">
        <f t="shared" si="79"/>
        <v>0</v>
      </c>
      <c r="L1017" s="155">
        <f>IF(J1017=1,SUM($J$6:J1017),0)</f>
        <v>0</v>
      </c>
      <c r="M1017" s="155">
        <f>IF(K1017=1,SUM($K$6:K1017),0)</f>
        <v>0</v>
      </c>
      <c r="N1017" s="165">
        <f t="shared" si="80"/>
        <v>0</v>
      </c>
      <c r="O1017" s="155">
        <f t="shared" si="81"/>
        <v>0</v>
      </c>
      <c r="P1017" s="155">
        <f>IF(O1017=1,SUM($O$6:O1017),0)</f>
        <v>0</v>
      </c>
    </row>
    <row r="1018" spans="1:16" ht="15" customHeight="1">
      <c r="A1018" s="15"/>
      <c r="B1018" s="194">
        <v>12</v>
      </c>
      <c r="C1018" s="109" t="s">
        <v>357</v>
      </c>
      <c r="D1018" s="279" t="s">
        <v>47</v>
      </c>
      <c r="E1018" s="280" t="s">
        <v>100</v>
      </c>
      <c r="F1018" s="281">
        <v>777904.11254937388</v>
      </c>
      <c r="G1018" s="281">
        <v>777904.11254937388</v>
      </c>
      <c r="H1018" s="171"/>
      <c r="I1018" s="88">
        <f t="shared" si="82"/>
        <v>777904.11254937388</v>
      </c>
      <c r="J1018" s="163">
        <f t="shared" si="78"/>
        <v>0</v>
      </c>
      <c r="K1018" s="155">
        <f t="shared" si="79"/>
        <v>0</v>
      </c>
      <c r="L1018" s="155">
        <f>IF(J1018=1,SUM($J$6:J1018),0)</f>
        <v>0</v>
      </c>
      <c r="M1018" s="155">
        <f>IF(K1018=1,SUM($K$6:K1018),0)</f>
        <v>0</v>
      </c>
      <c r="N1018" s="165">
        <f t="shared" si="80"/>
        <v>0</v>
      </c>
      <c r="O1018" s="155">
        <f t="shared" si="81"/>
        <v>0</v>
      </c>
      <c r="P1018" s="155">
        <f>IF(O1018=1,SUM($O$6:O1018),0)</f>
        <v>0</v>
      </c>
    </row>
    <row r="1019" spans="1:16" ht="15" customHeight="1">
      <c r="A1019" s="15"/>
      <c r="B1019" s="194">
        <v>13</v>
      </c>
      <c r="C1019" s="109" t="s">
        <v>358</v>
      </c>
      <c r="D1019" s="279" t="s">
        <v>47</v>
      </c>
      <c r="E1019" s="280" t="s">
        <v>100</v>
      </c>
      <c r="F1019" s="281">
        <v>776275</v>
      </c>
      <c r="G1019" s="281">
        <v>776275</v>
      </c>
      <c r="H1019" s="171"/>
      <c r="I1019" s="88">
        <f t="shared" si="82"/>
        <v>776275</v>
      </c>
      <c r="J1019" s="163">
        <f t="shared" si="78"/>
        <v>0</v>
      </c>
      <c r="K1019" s="155">
        <f t="shared" si="79"/>
        <v>0</v>
      </c>
      <c r="L1019" s="155">
        <f>IF(J1019=1,SUM($J$6:J1019),0)</f>
        <v>0</v>
      </c>
      <c r="M1019" s="155">
        <f>IF(K1019=1,SUM($K$6:K1019),0)</f>
        <v>0</v>
      </c>
      <c r="N1019" s="165">
        <f t="shared" si="80"/>
        <v>0</v>
      </c>
      <c r="O1019" s="155">
        <f t="shared" si="81"/>
        <v>0</v>
      </c>
      <c r="P1019" s="155">
        <f>IF(O1019=1,SUM($O$6:O1019),0)</f>
        <v>0</v>
      </c>
    </row>
    <row r="1020" spans="1:16" ht="15" customHeight="1">
      <c r="A1020" s="15"/>
      <c r="B1020" s="194">
        <v>14</v>
      </c>
      <c r="C1020" s="109" t="s">
        <v>359</v>
      </c>
      <c r="D1020" s="279" t="s">
        <v>47</v>
      </c>
      <c r="E1020" s="280" t="s">
        <v>100</v>
      </c>
      <c r="F1020" s="281">
        <v>776275</v>
      </c>
      <c r="G1020" s="281">
        <v>776275</v>
      </c>
      <c r="H1020" s="171"/>
      <c r="I1020" s="88">
        <f t="shared" si="82"/>
        <v>776275</v>
      </c>
      <c r="J1020" s="163">
        <f t="shared" si="78"/>
        <v>0</v>
      </c>
      <c r="K1020" s="155">
        <f t="shared" si="79"/>
        <v>0</v>
      </c>
      <c r="L1020" s="155">
        <f>IF(J1020=1,SUM($J$6:J1020),0)</f>
        <v>0</v>
      </c>
      <c r="M1020" s="155">
        <f>IF(K1020=1,SUM($K$6:K1020),0)</f>
        <v>0</v>
      </c>
      <c r="N1020" s="165">
        <f t="shared" si="80"/>
        <v>0</v>
      </c>
      <c r="O1020" s="155">
        <f t="shared" si="81"/>
        <v>0</v>
      </c>
      <c r="P1020" s="155">
        <f>IF(O1020=1,SUM($O$6:O1020),0)</f>
        <v>0</v>
      </c>
    </row>
    <row r="1021" spans="1:16" ht="15" customHeight="1">
      <c r="A1021" s="15"/>
      <c r="B1021" s="194">
        <v>15</v>
      </c>
      <c r="C1021" s="109" t="s">
        <v>360</v>
      </c>
      <c r="D1021" s="279" t="s">
        <v>47</v>
      </c>
      <c r="E1021" s="280" t="s">
        <v>100</v>
      </c>
      <c r="F1021" s="281">
        <v>852274</v>
      </c>
      <c r="G1021" s="281">
        <v>852274</v>
      </c>
      <c r="H1021" s="171"/>
      <c r="I1021" s="88">
        <f t="shared" si="82"/>
        <v>852274</v>
      </c>
      <c r="J1021" s="163">
        <f t="shared" si="78"/>
        <v>0</v>
      </c>
      <c r="K1021" s="155">
        <f t="shared" si="79"/>
        <v>0</v>
      </c>
      <c r="L1021" s="155">
        <f>IF(J1021=1,SUM($J$6:J1021),0)</f>
        <v>0</v>
      </c>
      <c r="M1021" s="155">
        <f>IF(K1021=1,SUM($K$6:K1021),0)</f>
        <v>0</v>
      </c>
      <c r="N1021" s="165">
        <f t="shared" si="80"/>
        <v>0</v>
      </c>
      <c r="O1021" s="155">
        <f t="shared" si="81"/>
        <v>0</v>
      </c>
      <c r="P1021" s="155">
        <f>IF(O1021=1,SUM($O$6:O1021),0)</f>
        <v>0</v>
      </c>
    </row>
    <row r="1022" spans="1:16" ht="15" customHeight="1">
      <c r="A1022" s="15"/>
      <c r="B1022" s="194">
        <v>16</v>
      </c>
      <c r="C1022" s="109" t="s">
        <v>361</v>
      </c>
      <c r="D1022" s="279" t="s">
        <v>47</v>
      </c>
      <c r="E1022" s="280" t="s">
        <v>100</v>
      </c>
      <c r="F1022" s="281">
        <v>852274</v>
      </c>
      <c r="G1022" s="281">
        <v>852274</v>
      </c>
      <c r="H1022" s="171"/>
      <c r="I1022" s="88">
        <f t="shared" si="82"/>
        <v>852274</v>
      </c>
      <c r="J1022" s="163">
        <f t="shared" si="78"/>
        <v>0</v>
      </c>
      <c r="K1022" s="155">
        <f t="shared" si="79"/>
        <v>0</v>
      </c>
      <c r="L1022" s="155">
        <f>IF(J1022=1,SUM($J$6:J1022),0)</f>
        <v>0</v>
      </c>
      <c r="M1022" s="155">
        <f>IF(K1022=1,SUM($K$6:K1022),0)</f>
        <v>0</v>
      </c>
      <c r="N1022" s="165">
        <f t="shared" si="80"/>
        <v>0</v>
      </c>
      <c r="O1022" s="155">
        <f t="shared" si="81"/>
        <v>0</v>
      </c>
      <c r="P1022" s="155">
        <f>IF(O1022=1,SUM($O$6:O1022),0)</f>
        <v>0</v>
      </c>
    </row>
    <row r="1023" spans="1:16" ht="15" customHeight="1">
      <c r="A1023" s="15"/>
      <c r="B1023" s="194">
        <v>17</v>
      </c>
      <c r="C1023" s="109" t="s">
        <v>362</v>
      </c>
      <c r="D1023" s="279" t="s">
        <v>47</v>
      </c>
      <c r="E1023" s="280" t="s">
        <v>100</v>
      </c>
      <c r="F1023" s="281">
        <v>1280085.3169734846</v>
      </c>
      <c r="G1023" s="281">
        <v>1280085.3169734846</v>
      </c>
      <c r="H1023" s="171"/>
      <c r="I1023" s="88">
        <f t="shared" si="82"/>
        <v>1280085.3169734846</v>
      </c>
      <c r="J1023" s="163">
        <f t="shared" si="78"/>
        <v>0</v>
      </c>
      <c r="K1023" s="155">
        <f t="shared" si="79"/>
        <v>0</v>
      </c>
      <c r="L1023" s="155">
        <f>IF(J1023=1,SUM($J$6:J1023),0)</f>
        <v>0</v>
      </c>
      <c r="M1023" s="155">
        <f>IF(K1023=1,SUM($K$6:K1023),0)</f>
        <v>0</v>
      </c>
      <c r="N1023" s="165">
        <f t="shared" si="80"/>
        <v>0</v>
      </c>
      <c r="O1023" s="155">
        <f t="shared" si="81"/>
        <v>0</v>
      </c>
      <c r="P1023" s="155">
        <f>IF(O1023=1,SUM($O$6:O1023),0)</f>
        <v>0</v>
      </c>
    </row>
    <row r="1024" spans="1:16" ht="15" customHeight="1">
      <c r="A1024" s="15"/>
      <c r="B1024" s="194">
        <v>18</v>
      </c>
      <c r="C1024" s="109" t="s">
        <v>363</v>
      </c>
      <c r="D1024" s="279" t="s">
        <v>47</v>
      </c>
      <c r="E1024" s="280" t="s">
        <v>100</v>
      </c>
      <c r="F1024" s="281">
        <v>1280085.3169734846</v>
      </c>
      <c r="G1024" s="281">
        <v>1280085.3169734846</v>
      </c>
      <c r="H1024" s="171"/>
      <c r="I1024" s="88">
        <f t="shared" si="82"/>
        <v>1280085.3169734846</v>
      </c>
      <c r="J1024" s="163">
        <f t="shared" si="78"/>
        <v>0</v>
      </c>
      <c r="K1024" s="155">
        <f t="shared" si="79"/>
        <v>0</v>
      </c>
      <c r="L1024" s="155">
        <f>IF(J1024=1,SUM($J$6:J1024),0)</f>
        <v>0</v>
      </c>
      <c r="M1024" s="155">
        <f>IF(K1024=1,SUM($K$6:K1024),0)</f>
        <v>0</v>
      </c>
      <c r="N1024" s="165">
        <f t="shared" si="80"/>
        <v>0</v>
      </c>
      <c r="O1024" s="155">
        <f t="shared" si="81"/>
        <v>0</v>
      </c>
      <c r="P1024" s="155">
        <f>IF(O1024=1,SUM($O$6:O1024),0)</f>
        <v>0</v>
      </c>
    </row>
    <row r="1025" spans="1:16" ht="15" customHeight="1">
      <c r="A1025" s="15"/>
      <c r="B1025" s="194">
        <v>19</v>
      </c>
      <c r="C1025" s="109" t="s">
        <v>364</v>
      </c>
      <c r="D1025" s="279" t="s">
        <v>47</v>
      </c>
      <c r="E1025" s="280" t="s">
        <v>100</v>
      </c>
      <c r="F1025" s="281">
        <v>901131</v>
      </c>
      <c r="G1025" s="281">
        <v>901131</v>
      </c>
      <c r="H1025" s="171"/>
      <c r="I1025" s="88">
        <f t="shared" si="82"/>
        <v>901131</v>
      </c>
      <c r="J1025" s="163">
        <f t="shared" si="78"/>
        <v>0</v>
      </c>
      <c r="K1025" s="155">
        <f t="shared" si="79"/>
        <v>0</v>
      </c>
      <c r="L1025" s="155">
        <f>IF(J1025=1,SUM($J$6:J1025),0)</f>
        <v>0</v>
      </c>
      <c r="M1025" s="155">
        <f>IF(K1025=1,SUM($K$6:K1025),0)</f>
        <v>0</v>
      </c>
      <c r="N1025" s="165">
        <f t="shared" si="80"/>
        <v>0</v>
      </c>
      <c r="O1025" s="155">
        <f t="shared" si="81"/>
        <v>0</v>
      </c>
      <c r="P1025" s="155">
        <f>IF(O1025=1,SUM($O$6:O1025),0)</f>
        <v>0</v>
      </c>
    </row>
    <row r="1026" spans="1:16" ht="15" customHeight="1">
      <c r="A1026" s="15"/>
      <c r="B1026" s="194">
        <v>20</v>
      </c>
      <c r="C1026" s="109" t="s">
        <v>365</v>
      </c>
      <c r="D1026" s="279" t="s">
        <v>47</v>
      </c>
      <c r="E1026" s="280" t="s">
        <v>100</v>
      </c>
      <c r="F1026" s="281">
        <v>901131</v>
      </c>
      <c r="G1026" s="281">
        <v>901131</v>
      </c>
      <c r="H1026" s="171"/>
      <c r="I1026" s="88">
        <f t="shared" si="82"/>
        <v>901131</v>
      </c>
      <c r="J1026" s="163">
        <f t="shared" si="78"/>
        <v>0</v>
      </c>
      <c r="K1026" s="155">
        <f t="shared" si="79"/>
        <v>0</v>
      </c>
      <c r="L1026" s="155">
        <f>IF(J1026=1,SUM($J$6:J1026),0)</f>
        <v>0</v>
      </c>
      <c r="M1026" s="155">
        <f>IF(K1026=1,SUM($K$6:K1026),0)</f>
        <v>0</v>
      </c>
      <c r="N1026" s="165">
        <f t="shared" si="80"/>
        <v>0</v>
      </c>
      <c r="O1026" s="155">
        <f t="shared" si="81"/>
        <v>0</v>
      </c>
      <c r="P1026" s="155">
        <f>IF(O1026=1,SUM($O$6:O1026),0)</f>
        <v>0</v>
      </c>
    </row>
    <row r="1027" spans="1:16" ht="15" customHeight="1">
      <c r="A1027" s="15"/>
      <c r="B1027" s="194">
        <v>21</v>
      </c>
      <c r="C1027" s="109" t="s">
        <v>366</v>
      </c>
      <c r="D1027" s="279" t="s">
        <v>47</v>
      </c>
      <c r="E1027" s="280" t="s">
        <v>100</v>
      </c>
      <c r="F1027" s="281">
        <v>928273</v>
      </c>
      <c r="G1027" s="281">
        <v>928273</v>
      </c>
      <c r="H1027" s="171"/>
      <c r="I1027" s="88">
        <f t="shared" si="82"/>
        <v>928273</v>
      </c>
      <c r="J1027" s="163">
        <f t="shared" si="78"/>
        <v>0</v>
      </c>
      <c r="K1027" s="155">
        <f t="shared" si="79"/>
        <v>0</v>
      </c>
      <c r="L1027" s="155">
        <f>IF(J1027=1,SUM($J$6:J1027),0)</f>
        <v>0</v>
      </c>
      <c r="M1027" s="155">
        <f>IF(K1027=1,SUM($K$6:K1027),0)</f>
        <v>0</v>
      </c>
      <c r="N1027" s="165">
        <f t="shared" si="80"/>
        <v>0</v>
      </c>
      <c r="O1027" s="155">
        <f t="shared" si="81"/>
        <v>0</v>
      </c>
      <c r="P1027" s="155">
        <f>IF(O1027=1,SUM($O$6:O1027),0)</f>
        <v>0</v>
      </c>
    </row>
    <row r="1028" spans="1:16" ht="15" customHeight="1">
      <c r="A1028" s="15"/>
      <c r="B1028" s="194">
        <v>22</v>
      </c>
      <c r="C1028" s="109" t="s">
        <v>367</v>
      </c>
      <c r="D1028" s="279" t="s">
        <v>47</v>
      </c>
      <c r="E1028" s="280" t="s">
        <v>100</v>
      </c>
      <c r="F1028" s="281">
        <v>928273</v>
      </c>
      <c r="G1028" s="281">
        <v>928273</v>
      </c>
      <c r="H1028" s="171"/>
      <c r="I1028" s="88">
        <f t="shared" si="82"/>
        <v>928273</v>
      </c>
      <c r="J1028" s="163">
        <f t="shared" si="78"/>
        <v>0</v>
      </c>
      <c r="K1028" s="155">
        <f t="shared" si="79"/>
        <v>0</v>
      </c>
      <c r="L1028" s="155">
        <f>IF(J1028=1,SUM($J$6:J1028),0)</f>
        <v>0</v>
      </c>
      <c r="M1028" s="155">
        <f>IF(K1028=1,SUM($K$6:K1028),0)</f>
        <v>0</v>
      </c>
      <c r="N1028" s="165">
        <f t="shared" si="80"/>
        <v>0</v>
      </c>
      <c r="O1028" s="155">
        <f t="shared" si="81"/>
        <v>0</v>
      </c>
      <c r="P1028" s="155">
        <f>IF(O1028=1,SUM($O$6:O1028),0)</f>
        <v>0</v>
      </c>
    </row>
    <row r="1029" spans="1:16" ht="15" customHeight="1">
      <c r="A1029" s="15"/>
      <c r="B1029" s="194">
        <v>23</v>
      </c>
      <c r="C1029" s="109" t="s">
        <v>368</v>
      </c>
      <c r="D1029" s="279" t="s">
        <v>47</v>
      </c>
      <c r="E1029" s="280" t="s">
        <v>100</v>
      </c>
      <c r="F1029" s="281">
        <v>1063986</v>
      </c>
      <c r="G1029" s="281">
        <v>1063986</v>
      </c>
      <c r="H1029" s="171"/>
      <c r="I1029" s="88">
        <f t="shared" si="82"/>
        <v>1063986</v>
      </c>
      <c r="J1029" s="163">
        <f t="shared" si="78"/>
        <v>0</v>
      </c>
      <c r="K1029" s="155">
        <f t="shared" si="79"/>
        <v>0</v>
      </c>
      <c r="L1029" s="155">
        <f>IF(J1029=1,SUM($J$6:J1029),0)</f>
        <v>0</v>
      </c>
      <c r="M1029" s="155">
        <f>IF(K1029=1,SUM($K$6:K1029),0)</f>
        <v>0</v>
      </c>
      <c r="N1029" s="165">
        <f t="shared" si="80"/>
        <v>0</v>
      </c>
      <c r="O1029" s="155">
        <f t="shared" si="81"/>
        <v>0</v>
      </c>
      <c r="P1029" s="155">
        <f>IF(O1029=1,SUM($O$6:O1029),0)</f>
        <v>0</v>
      </c>
    </row>
    <row r="1030" spans="1:16" ht="15" customHeight="1">
      <c r="A1030" s="15"/>
      <c r="B1030" s="194">
        <v>24</v>
      </c>
      <c r="C1030" s="109" t="s">
        <v>369</v>
      </c>
      <c r="D1030" s="279" t="s">
        <v>47</v>
      </c>
      <c r="E1030" s="280" t="s">
        <v>100</v>
      </c>
      <c r="F1030" s="281">
        <v>1063986</v>
      </c>
      <c r="G1030" s="281">
        <v>1063986</v>
      </c>
      <c r="H1030" s="171"/>
      <c r="I1030" s="88">
        <f t="shared" si="82"/>
        <v>1063986</v>
      </c>
      <c r="J1030" s="163">
        <f t="shared" si="78"/>
        <v>0</v>
      </c>
      <c r="K1030" s="155">
        <f t="shared" si="79"/>
        <v>0</v>
      </c>
      <c r="L1030" s="155">
        <f>IF(J1030=1,SUM($J$6:J1030),0)</f>
        <v>0</v>
      </c>
      <c r="M1030" s="155">
        <f>IF(K1030=1,SUM($K$6:K1030),0)</f>
        <v>0</v>
      </c>
      <c r="N1030" s="165">
        <f t="shared" si="80"/>
        <v>0</v>
      </c>
      <c r="O1030" s="155">
        <f t="shared" si="81"/>
        <v>0</v>
      </c>
      <c r="P1030" s="155">
        <f>IF(O1030=1,SUM($O$6:O1030),0)</f>
        <v>0</v>
      </c>
    </row>
    <row r="1031" spans="1:16" ht="15" customHeight="1">
      <c r="A1031" s="15"/>
      <c r="B1031" s="194">
        <v>25</v>
      </c>
      <c r="C1031" s="109" t="s">
        <v>370</v>
      </c>
      <c r="D1031" s="279" t="s">
        <v>47</v>
      </c>
      <c r="E1031" s="280" t="s">
        <v>100</v>
      </c>
      <c r="F1031" s="281">
        <v>1503365.2512190146</v>
      </c>
      <c r="G1031" s="281">
        <v>1503365.2512190146</v>
      </c>
      <c r="H1031" s="171"/>
      <c r="I1031" s="88">
        <f t="shared" si="82"/>
        <v>1503365.2512190146</v>
      </c>
      <c r="J1031" s="163">
        <f t="shared" si="78"/>
        <v>0</v>
      </c>
      <c r="K1031" s="155">
        <f t="shared" si="79"/>
        <v>0</v>
      </c>
      <c r="L1031" s="155">
        <f>IF(J1031=1,SUM($J$6:J1031),0)</f>
        <v>0</v>
      </c>
      <c r="M1031" s="155">
        <f>IF(K1031=1,SUM($K$6:K1031),0)</f>
        <v>0</v>
      </c>
      <c r="N1031" s="165">
        <f t="shared" si="80"/>
        <v>0</v>
      </c>
      <c r="O1031" s="155">
        <f t="shared" si="81"/>
        <v>0</v>
      </c>
      <c r="P1031" s="155">
        <f>IF(O1031=1,SUM($O$6:O1031),0)</f>
        <v>0</v>
      </c>
    </row>
    <row r="1032" spans="1:16" ht="15" customHeight="1">
      <c r="A1032" s="15"/>
      <c r="B1032" s="194">
        <v>26</v>
      </c>
      <c r="C1032" s="109" t="s">
        <v>371</v>
      </c>
      <c r="D1032" s="279" t="s">
        <v>47</v>
      </c>
      <c r="E1032" s="280" t="s">
        <v>100</v>
      </c>
      <c r="F1032" s="281">
        <v>1503365.2512190146</v>
      </c>
      <c r="G1032" s="281">
        <v>1503365.2512190146</v>
      </c>
      <c r="H1032" s="171"/>
      <c r="I1032" s="88">
        <f t="shared" si="82"/>
        <v>1503365.2512190146</v>
      </c>
      <c r="J1032" s="163">
        <f t="shared" si="78"/>
        <v>0</v>
      </c>
      <c r="K1032" s="155">
        <f t="shared" si="79"/>
        <v>0</v>
      </c>
      <c r="L1032" s="155">
        <f>IF(J1032=1,SUM($J$6:J1032),0)</f>
        <v>0</v>
      </c>
      <c r="M1032" s="155">
        <f>IF(K1032=1,SUM($K$6:K1032),0)</f>
        <v>0</v>
      </c>
      <c r="N1032" s="165">
        <f t="shared" si="80"/>
        <v>0</v>
      </c>
      <c r="O1032" s="155">
        <f t="shared" si="81"/>
        <v>0</v>
      </c>
      <c r="P1032" s="155">
        <f>IF(O1032=1,SUM($O$6:O1032),0)</f>
        <v>0</v>
      </c>
    </row>
    <row r="1033" spans="1:16" ht="15" customHeight="1">
      <c r="A1033" s="15"/>
      <c r="B1033" s="194"/>
      <c r="C1033" s="109"/>
      <c r="D1033" s="279" t="s">
        <v>48</v>
      </c>
      <c r="E1033" s="280"/>
      <c r="F1033" s="281"/>
      <c r="G1033" s="281"/>
      <c r="H1033" s="171"/>
      <c r="I1033" s="88">
        <f t="shared" si="82"/>
        <v>0</v>
      </c>
      <c r="J1033" s="163">
        <f t="shared" ref="J1033:J1096" si="83">IF(D1033="MDU-KD",1,0)</f>
        <v>0</v>
      </c>
      <c r="K1033" s="155">
        <f t="shared" ref="K1033:K1096" si="84">IF(D1033="HDW",1,0)</f>
        <v>0</v>
      </c>
      <c r="L1033" s="155">
        <f>IF(J1033=1,SUM($J$6:J1033),0)</f>
        <v>0</v>
      </c>
      <c r="M1033" s="155">
        <f>IF(K1033=1,SUM($K$6:K1033),0)</f>
        <v>0</v>
      </c>
      <c r="N1033" s="165">
        <f t="shared" ref="N1033:N1096" si="85">IF(L1033=0,M1033,L1033)</f>
        <v>0</v>
      </c>
      <c r="O1033" s="155">
        <f t="shared" ref="O1033:O1096" si="86">IF(E1033=0,0,IF(LEFT(C1033,11)="Tiang Beton",1,0))</f>
        <v>0</v>
      </c>
      <c r="P1033" s="155">
        <f>IF(O1033=1,SUM($O$6:O1033),0)</f>
        <v>0</v>
      </c>
    </row>
    <row r="1034" spans="1:16" ht="15" customHeight="1">
      <c r="A1034" s="15"/>
      <c r="B1034" s="194" t="s">
        <v>1031</v>
      </c>
      <c r="C1034" s="109" t="s">
        <v>789</v>
      </c>
      <c r="D1034" s="279" t="s">
        <v>48</v>
      </c>
      <c r="E1034" s="280"/>
      <c r="F1034" s="281"/>
      <c r="G1034" s="281"/>
      <c r="H1034" s="171"/>
      <c r="I1034" s="88">
        <f t="shared" si="82"/>
        <v>0</v>
      </c>
      <c r="J1034" s="163">
        <f t="shared" si="83"/>
        <v>0</v>
      </c>
      <c r="K1034" s="155">
        <f t="shared" si="84"/>
        <v>0</v>
      </c>
      <c r="L1034" s="155">
        <f>IF(J1034=1,SUM($J$6:J1034),0)</f>
        <v>0</v>
      </c>
      <c r="M1034" s="155">
        <f>IF(K1034=1,SUM($K$6:K1034),0)</f>
        <v>0</v>
      </c>
      <c r="N1034" s="165">
        <f t="shared" si="85"/>
        <v>0</v>
      </c>
      <c r="O1034" s="155">
        <f t="shared" si="86"/>
        <v>0</v>
      </c>
      <c r="P1034" s="155">
        <f>IF(O1034=1,SUM($O$6:O1034),0)</f>
        <v>0</v>
      </c>
    </row>
    <row r="1035" spans="1:16" ht="15" customHeight="1">
      <c r="A1035" s="15"/>
      <c r="B1035" s="194">
        <v>12</v>
      </c>
      <c r="C1035" s="109" t="s">
        <v>372</v>
      </c>
      <c r="D1035" s="279" t="s">
        <v>47</v>
      </c>
      <c r="E1035" s="280" t="s">
        <v>14</v>
      </c>
      <c r="F1035" s="281">
        <v>11600</v>
      </c>
      <c r="G1035" s="281">
        <v>13800</v>
      </c>
      <c r="H1035" s="171"/>
      <c r="I1035" s="88">
        <f t="shared" si="82"/>
        <v>13800</v>
      </c>
      <c r="J1035" s="163">
        <f t="shared" si="83"/>
        <v>0</v>
      </c>
      <c r="K1035" s="155">
        <f t="shared" si="84"/>
        <v>0</v>
      </c>
      <c r="L1035" s="155">
        <f>IF(J1035=1,SUM($J$6:J1035),0)</f>
        <v>0</v>
      </c>
      <c r="M1035" s="155">
        <f>IF(K1035=1,SUM($K$6:K1035),0)</f>
        <v>0</v>
      </c>
      <c r="N1035" s="165">
        <f t="shared" si="85"/>
        <v>0</v>
      </c>
      <c r="O1035" s="155">
        <f t="shared" si="86"/>
        <v>0</v>
      </c>
      <c r="P1035" s="155">
        <f>IF(O1035=1,SUM($O$6:O1035),0)</f>
        <v>0</v>
      </c>
    </row>
    <row r="1036" spans="1:16" ht="15" customHeight="1">
      <c r="A1036" s="15"/>
      <c r="B1036" s="194">
        <v>13</v>
      </c>
      <c r="C1036" s="109" t="s">
        <v>373</v>
      </c>
      <c r="D1036" s="279" t="s">
        <v>47</v>
      </c>
      <c r="E1036" s="280" t="s">
        <v>14</v>
      </c>
      <c r="F1036" s="281">
        <v>10700</v>
      </c>
      <c r="G1036" s="281">
        <v>12700</v>
      </c>
      <c r="H1036" s="171"/>
      <c r="I1036" s="88">
        <f t="shared" si="82"/>
        <v>12700</v>
      </c>
      <c r="J1036" s="163">
        <f t="shared" si="83"/>
        <v>0</v>
      </c>
      <c r="K1036" s="155">
        <f t="shared" si="84"/>
        <v>0</v>
      </c>
      <c r="L1036" s="155">
        <f>IF(J1036=1,SUM($J$6:J1036),0)</f>
        <v>0</v>
      </c>
      <c r="M1036" s="155">
        <f>IF(K1036=1,SUM($K$6:K1036),0)</f>
        <v>0</v>
      </c>
      <c r="N1036" s="165">
        <f t="shared" si="85"/>
        <v>0</v>
      </c>
      <c r="O1036" s="155">
        <f t="shared" si="86"/>
        <v>0</v>
      </c>
      <c r="P1036" s="155">
        <f>IF(O1036=1,SUM($O$6:O1036),0)</f>
        <v>0</v>
      </c>
    </row>
    <row r="1037" spans="1:16" ht="15" customHeight="1">
      <c r="A1037" s="15"/>
      <c r="B1037" s="194">
        <v>14</v>
      </c>
      <c r="C1037" s="109" t="s">
        <v>374</v>
      </c>
      <c r="D1037" s="279" t="s">
        <v>47</v>
      </c>
      <c r="E1037" s="280" t="s">
        <v>297</v>
      </c>
      <c r="F1037" s="281">
        <v>1318750</v>
      </c>
      <c r="G1037" s="281">
        <f>31400*50</f>
        <v>1570000</v>
      </c>
      <c r="H1037" s="171"/>
      <c r="I1037" s="88">
        <f t="shared" si="82"/>
        <v>1570000</v>
      </c>
      <c r="J1037" s="163">
        <f t="shared" si="83"/>
        <v>0</v>
      </c>
      <c r="K1037" s="155">
        <f t="shared" si="84"/>
        <v>0</v>
      </c>
      <c r="L1037" s="155">
        <f>IF(J1037=1,SUM($J$6:J1037),0)</f>
        <v>0</v>
      </c>
      <c r="M1037" s="155">
        <f>IF(K1037=1,SUM($K$6:K1037),0)</f>
        <v>0</v>
      </c>
      <c r="N1037" s="165">
        <f t="shared" si="85"/>
        <v>0</v>
      </c>
      <c r="O1037" s="155">
        <f t="shared" si="86"/>
        <v>0</v>
      </c>
      <c r="P1037" s="155">
        <f>IF(O1037=1,SUM($O$6:O1037),0)</f>
        <v>0</v>
      </c>
    </row>
    <row r="1038" spans="1:16" ht="15" customHeight="1">
      <c r="A1038" s="15"/>
      <c r="B1038" s="194">
        <v>15</v>
      </c>
      <c r="C1038" s="109" t="s">
        <v>790</v>
      </c>
      <c r="D1038" s="279" t="s">
        <v>47</v>
      </c>
      <c r="E1038" s="280" t="s">
        <v>297</v>
      </c>
      <c r="F1038" s="281">
        <v>1055000</v>
      </c>
      <c r="G1038" s="281">
        <f>25100*50</f>
        <v>1255000</v>
      </c>
      <c r="H1038" s="171"/>
      <c r="I1038" s="88">
        <f t="shared" si="82"/>
        <v>1255000</v>
      </c>
      <c r="J1038" s="163">
        <f t="shared" si="83"/>
        <v>0</v>
      </c>
      <c r="K1038" s="155">
        <f t="shared" si="84"/>
        <v>0</v>
      </c>
      <c r="L1038" s="155">
        <f>IF(J1038=1,SUM($J$6:J1038),0)</f>
        <v>0</v>
      </c>
      <c r="M1038" s="155">
        <f>IF(K1038=1,SUM($K$6:K1038),0)</f>
        <v>0</v>
      </c>
      <c r="N1038" s="165">
        <f t="shared" si="85"/>
        <v>0</v>
      </c>
      <c r="O1038" s="155">
        <f t="shared" si="86"/>
        <v>0</v>
      </c>
      <c r="P1038" s="155">
        <f>IF(O1038=1,SUM($O$6:O1038),0)</f>
        <v>0</v>
      </c>
    </row>
    <row r="1039" spans="1:16" ht="15" customHeight="1">
      <c r="A1039" s="15"/>
      <c r="B1039" s="194">
        <v>16</v>
      </c>
      <c r="C1039" s="109" t="s">
        <v>791</v>
      </c>
      <c r="D1039" s="279" t="s">
        <v>47</v>
      </c>
      <c r="E1039" s="280" t="s">
        <v>473</v>
      </c>
      <c r="F1039" s="281">
        <v>700</v>
      </c>
      <c r="G1039" s="281">
        <v>700</v>
      </c>
      <c r="H1039" s="171"/>
      <c r="I1039" s="88">
        <f t="shared" si="82"/>
        <v>700</v>
      </c>
      <c r="J1039" s="163">
        <f t="shared" si="83"/>
        <v>0</v>
      </c>
      <c r="K1039" s="155">
        <f t="shared" si="84"/>
        <v>0</v>
      </c>
      <c r="L1039" s="155">
        <f>IF(J1039=1,SUM($J$6:J1039),0)</f>
        <v>0</v>
      </c>
      <c r="M1039" s="155">
        <f>IF(K1039=1,SUM($K$6:K1039),0)</f>
        <v>0</v>
      </c>
      <c r="N1039" s="165">
        <f t="shared" si="85"/>
        <v>0</v>
      </c>
      <c r="O1039" s="155">
        <f t="shared" si="86"/>
        <v>0</v>
      </c>
      <c r="P1039" s="155">
        <f>IF(O1039=1,SUM($O$6:O1039),0)</f>
        <v>0</v>
      </c>
    </row>
    <row r="1040" spans="1:16" ht="15" customHeight="1">
      <c r="A1040" s="15"/>
      <c r="B1040" s="194">
        <v>17</v>
      </c>
      <c r="C1040" s="109" t="s">
        <v>792</v>
      </c>
      <c r="D1040" s="279" t="s">
        <v>47</v>
      </c>
      <c r="E1040" s="280" t="s">
        <v>473</v>
      </c>
      <c r="F1040" s="281">
        <v>1400</v>
      </c>
      <c r="G1040" s="281">
        <v>1700</v>
      </c>
      <c r="H1040" s="171"/>
      <c r="I1040" s="88">
        <f t="shared" si="82"/>
        <v>1700</v>
      </c>
      <c r="J1040" s="163">
        <f t="shared" si="83"/>
        <v>0</v>
      </c>
      <c r="K1040" s="155">
        <f t="shared" si="84"/>
        <v>0</v>
      </c>
      <c r="L1040" s="155">
        <f>IF(J1040=1,SUM($J$6:J1040),0)</f>
        <v>0</v>
      </c>
      <c r="M1040" s="155">
        <f>IF(K1040=1,SUM($K$6:K1040),0)</f>
        <v>0</v>
      </c>
      <c r="N1040" s="165">
        <f t="shared" si="85"/>
        <v>0</v>
      </c>
      <c r="O1040" s="155">
        <f t="shared" si="86"/>
        <v>0</v>
      </c>
      <c r="P1040" s="155">
        <f>IF(O1040=1,SUM($O$6:O1040),0)</f>
        <v>0</v>
      </c>
    </row>
    <row r="1041" spans="1:16" ht="15" customHeight="1">
      <c r="A1041" s="15"/>
      <c r="B1041" s="194">
        <v>18</v>
      </c>
      <c r="C1041" s="109" t="s">
        <v>793</v>
      </c>
      <c r="D1041" s="279" t="s">
        <v>47</v>
      </c>
      <c r="E1041" s="280" t="s">
        <v>473</v>
      </c>
      <c r="F1041" s="281">
        <v>28300</v>
      </c>
      <c r="G1041" s="281">
        <v>33700</v>
      </c>
      <c r="H1041" s="171"/>
      <c r="I1041" s="88">
        <f t="shared" si="82"/>
        <v>33700</v>
      </c>
      <c r="J1041" s="163">
        <f t="shared" si="83"/>
        <v>0</v>
      </c>
      <c r="K1041" s="155">
        <f t="shared" si="84"/>
        <v>0</v>
      </c>
      <c r="L1041" s="155">
        <f>IF(J1041=1,SUM($J$6:J1041),0)</f>
        <v>0</v>
      </c>
      <c r="M1041" s="155">
        <f>IF(K1041=1,SUM($K$6:K1041),0)</f>
        <v>0</v>
      </c>
      <c r="N1041" s="165">
        <f t="shared" si="85"/>
        <v>0</v>
      </c>
      <c r="O1041" s="155">
        <f t="shared" si="86"/>
        <v>0</v>
      </c>
      <c r="P1041" s="155">
        <f>IF(O1041=1,SUM($O$6:O1041),0)</f>
        <v>0</v>
      </c>
    </row>
    <row r="1042" spans="1:16" ht="15" customHeight="1">
      <c r="A1042" s="15"/>
      <c r="B1042" s="194">
        <v>19</v>
      </c>
      <c r="C1042" s="109" t="s">
        <v>794</v>
      </c>
      <c r="D1042" s="279" t="s">
        <v>47</v>
      </c>
      <c r="E1042" s="280" t="s">
        <v>473</v>
      </c>
      <c r="F1042" s="281">
        <v>16900</v>
      </c>
      <c r="G1042" s="281">
        <v>20100</v>
      </c>
      <c r="H1042" s="171"/>
      <c r="I1042" s="88">
        <f t="shared" si="82"/>
        <v>20100</v>
      </c>
      <c r="J1042" s="163">
        <f t="shared" si="83"/>
        <v>0</v>
      </c>
      <c r="K1042" s="155">
        <f t="shared" si="84"/>
        <v>0</v>
      </c>
      <c r="L1042" s="155">
        <f>IF(J1042=1,SUM($J$6:J1042),0)</f>
        <v>0</v>
      </c>
      <c r="M1042" s="155">
        <f>IF(K1042=1,SUM($K$6:K1042),0)</f>
        <v>0</v>
      </c>
      <c r="N1042" s="165">
        <f t="shared" si="85"/>
        <v>0</v>
      </c>
      <c r="O1042" s="155">
        <f t="shared" si="86"/>
        <v>0</v>
      </c>
      <c r="P1042" s="155">
        <f>IF(O1042=1,SUM($O$6:O1042),0)</f>
        <v>0</v>
      </c>
    </row>
    <row r="1043" spans="1:16" ht="15" customHeight="1">
      <c r="A1043" s="15"/>
      <c r="B1043" s="194">
        <v>20</v>
      </c>
      <c r="C1043" s="109" t="s">
        <v>1094</v>
      </c>
      <c r="D1043" s="279" t="s">
        <v>47</v>
      </c>
      <c r="E1043" s="280" t="s">
        <v>473</v>
      </c>
      <c r="F1043" s="281">
        <v>4566.666666666667</v>
      </c>
      <c r="G1043" s="281">
        <v>4566.666666666667</v>
      </c>
      <c r="H1043" s="171"/>
      <c r="I1043" s="88">
        <f t="shared" si="82"/>
        <v>4566.666666666667</v>
      </c>
      <c r="J1043" s="163">
        <f t="shared" si="83"/>
        <v>0</v>
      </c>
      <c r="K1043" s="155">
        <f t="shared" si="84"/>
        <v>0</v>
      </c>
      <c r="L1043" s="155">
        <f>IF(J1043=1,SUM($J$6:J1043),0)</f>
        <v>0</v>
      </c>
      <c r="M1043" s="155">
        <f>IF(K1043=1,SUM($K$6:K1043),0)</f>
        <v>0</v>
      </c>
      <c r="N1043" s="165">
        <f t="shared" si="85"/>
        <v>0</v>
      </c>
      <c r="O1043" s="155">
        <f t="shared" si="86"/>
        <v>0</v>
      </c>
      <c r="P1043" s="155">
        <f>IF(O1043=1,SUM($O$6:O1043),0)</f>
        <v>0</v>
      </c>
    </row>
    <row r="1044" spans="1:16" ht="15" customHeight="1">
      <c r="A1044" s="15"/>
      <c r="B1044" s="194">
        <v>21</v>
      </c>
      <c r="C1044" s="109" t="s">
        <v>1524</v>
      </c>
      <c r="D1044" s="279" t="s">
        <v>47</v>
      </c>
      <c r="E1044" s="280" t="s">
        <v>473</v>
      </c>
      <c r="F1044" s="285">
        <v>1100</v>
      </c>
      <c r="G1044" s="285">
        <v>1300</v>
      </c>
      <c r="H1044" s="171"/>
      <c r="I1044" s="88">
        <f t="shared" si="82"/>
        <v>1300</v>
      </c>
      <c r="J1044" s="163">
        <f t="shared" si="83"/>
        <v>0</v>
      </c>
      <c r="K1044" s="155">
        <f t="shared" si="84"/>
        <v>0</v>
      </c>
      <c r="L1044" s="155">
        <f>IF(J1044=1,SUM($J$6:J1044),0)</f>
        <v>0</v>
      </c>
      <c r="M1044" s="155">
        <f>IF(K1044=1,SUM($K$6:K1044),0)</f>
        <v>0</v>
      </c>
      <c r="N1044" s="165">
        <f t="shared" si="85"/>
        <v>0</v>
      </c>
      <c r="O1044" s="155">
        <f t="shared" si="86"/>
        <v>0</v>
      </c>
      <c r="P1044" s="155">
        <f>IF(O1044=1,SUM($O$6:O1044),0)</f>
        <v>0</v>
      </c>
    </row>
    <row r="1045" spans="1:16" ht="15" customHeight="1">
      <c r="A1045" s="15"/>
      <c r="B1045" s="194">
        <v>22</v>
      </c>
      <c r="C1045" s="109" t="s">
        <v>1525</v>
      </c>
      <c r="D1045" s="279" t="s">
        <v>47</v>
      </c>
      <c r="E1045" s="280" t="s">
        <v>473</v>
      </c>
      <c r="F1045" s="285">
        <v>2200</v>
      </c>
      <c r="G1045" s="285">
        <v>2600</v>
      </c>
      <c r="H1045" s="171"/>
      <c r="I1045" s="88">
        <f t="shared" si="82"/>
        <v>2600</v>
      </c>
      <c r="J1045" s="163">
        <f t="shared" si="83"/>
        <v>0</v>
      </c>
      <c r="K1045" s="155">
        <f t="shared" si="84"/>
        <v>0</v>
      </c>
      <c r="L1045" s="155">
        <f>IF(J1045=1,SUM($J$6:J1045),0)</f>
        <v>0</v>
      </c>
      <c r="M1045" s="155">
        <f>IF(K1045=1,SUM($K$6:K1045),0)</f>
        <v>0</v>
      </c>
      <c r="N1045" s="165">
        <f t="shared" si="85"/>
        <v>0</v>
      </c>
      <c r="O1045" s="155">
        <f t="shared" si="86"/>
        <v>0</v>
      </c>
      <c r="P1045" s="155">
        <f>IF(O1045=1,SUM($O$6:O1045),0)</f>
        <v>0</v>
      </c>
    </row>
    <row r="1046" spans="1:16" ht="15" customHeight="1">
      <c r="A1046" s="15"/>
      <c r="B1046" s="194">
        <v>23</v>
      </c>
      <c r="C1046" s="109" t="s">
        <v>1526</v>
      </c>
      <c r="D1046" s="279" t="s">
        <v>47</v>
      </c>
      <c r="E1046" s="280" t="s">
        <v>473</v>
      </c>
      <c r="F1046" s="285">
        <v>5300</v>
      </c>
      <c r="G1046" s="285">
        <v>6300</v>
      </c>
      <c r="H1046" s="171"/>
      <c r="I1046" s="88">
        <f t="shared" si="82"/>
        <v>6300</v>
      </c>
      <c r="J1046" s="163">
        <f t="shared" si="83"/>
        <v>0</v>
      </c>
      <c r="K1046" s="155">
        <f t="shared" si="84"/>
        <v>0</v>
      </c>
      <c r="L1046" s="155">
        <f>IF(J1046=1,SUM($J$6:J1046),0)</f>
        <v>0</v>
      </c>
      <c r="M1046" s="155">
        <f>IF(K1046=1,SUM($K$6:K1046),0)</f>
        <v>0</v>
      </c>
      <c r="N1046" s="165">
        <f t="shared" si="85"/>
        <v>0</v>
      </c>
      <c r="O1046" s="155">
        <f t="shared" si="86"/>
        <v>0</v>
      </c>
      <c r="P1046" s="155">
        <f>IF(O1046=1,SUM($O$6:O1046),0)</f>
        <v>0</v>
      </c>
    </row>
    <row r="1047" spans="1:16" ht="15" customHeight="1">
      <c r="A1047" s="15"/>
      <c r="B1047" s="194">
        <v>24</v>
      </c>
      <c r="C1047" s="109" t="s">
        <v>1527</v>
      </c>
      <c r="D1047" s="279" t="s">
        <v>47</v>
      </c>
      <c r="E1047" s="280" t="s">
        <v>473</v>
      </c>
      <c r="F1047" s="285">
        <v>5800</v>
      </c>
      <c r="G1047" s="285">
        <v>6900</v>
      </c>
      <c r="H1047" s="171"/>
      <c r="I1047" s="88">
        <f t="shared" si="82"/>
        <v>6900</v>
      </c>
      <c r="J1047" s="163">
        <f t="shared" si="83"/>
        <v>0</v>
      </c>
      <c r="K1047" s="155">
        <f t="shared" si="84"/>
        <v>0</v>
      </c>
      <c r="L1047" s="155">
        <f>IF(J1047=1,SUM($J$6:J1047),0)</f>
        <v>0</v>
      </c>
      <c r="M1047" s="155">
        <f>IF(K1047=1,SUM($K$6:K1047),0)</f>
        <v>0</v>
      </c>
      <c r="N1047" s="165">
        <f t="shared" si="85"/>
        <v>0</v>
      </c>
      <c r="O1047" s="155">
        <f t="shared" si="86"/>
        <v>0</v>
      </c>
      <c r="P1047" s="155">
        <f>IF(O1047=1,SUM($O$6:O1047),0)</f>
        <v>0</v>
      </c>
    </row>
    <row r="1048" spans="1:16" ht="15" customHeight="1">
      <c r="A1048" s="15"/>
      <c r="B1048" s="194">
        <v>25</v>
      </c>
      <c r="C1048" s="109" t="s">
        <v>1528</v>
      </c>
      <c r="D1048" s="279" t="s">
        <v>47</v>
      </c>
      <c r="E1048" s="280" t="s">
        <v>473</v>
      </c>
      <c r="F1048" s="285">
        <v>7200</v>
      </c>
      <c r="G1048" s="285">
        <v>8600</v>
      </c>
      <c r="H1048" s="171"/>
      <c r="I1048" s="88">
        <f t="shared" si="82"/>
        <v>8600</v>
      </c>
      <c r="J1048" s="163">
        <f t="shared" si="83"/>
        <v>0</v>
      </c>
      <c r="K1048" s="155">
        <f t="shared" si="84"/>
        <v>0</v>
      </c>
      <c r="L1048" s="155">
        <f>IF(J1048=1,SUM($J$6:J1048),0)</f>
        <v>0</v>
      </c>
      <c r="M1048" s="155">
        <f>IF(K1048=1,SUM($K$6:K1048),0)</f>
        <v>0</v>
      </c>
      <c r="N1048" s="165">
        <f t="shared" si="85"/>
        <v>0</v>
      </c>
      <c r="O1048" s="155">
        <f t="shared" si="86"/>
        <v>0</v>
      </c>
      <c r="P1048" s="155">
        <f>IF(O1048=1,SUM($O$6:O1048),0)</f>
        <v>0</v>
      </c>
    </row>
    <row r="1049" spans="1:16" ht="15" customHeight="1">
      <c r="A1049" s="15"/>
      <c r="B1049" s="194">
        <v>26</v>
      </c>
      <c r="C1049" s="109" t="s">
        <v>795</v>
      </c>
      <c r="D1049" s="279" t="s">
        <v>47</v>
      </c>
      <c r="E1049" s="280" t="s">
        <v>796</v>
      </c>
      <c r="F1049" s="281">
        <v>162200</v>
      </c>
      <c r="G1049" s="281">
        <v>162200</v>
      </c>
      <c r="H1049" s="171"/>
      <c r="I1049" s="88">
        <f t="shared" si="82"/>
        <v>162200</v>
      </c>
      <c r="J1049" s="163">
        <f t="shared" si="83"/>
        <v>0</v>
      </c>
      <c r="K1049" s="155">
        <f t="shared" si="84"/>
        <v>0</v>
      </c>
      <c r="L1049" s="155">
        <f>IF(J1049=1,SUM($J$6:J1049),0)</f>
        <v>0</v>
      </c>
      <c r="M1049" s="155">
        <f>IF(K1049=1,SUM($K$6:K1049),0)</f>
        <v>0</v>
      </c>
      <c r="N1049" s="165">
        <f t="shared" si="85"/>
        <v>0</v>
      </c>
      <c r="O1049" s="155">
        <f t="shared" si="86"/>
        <v>0</v>
      </c>
      <c r="P1049" s="155">
        <f>IF(O1049=1,SUM($O$6:O1049),0)</f>
        <v>0</v>
      </c>
    </row>
    <row r="1050" spans="1:16" ht="15" customHeight="1">
      <c r="A1050" s="15"/>
      <c r="B1050" s="194"/>
      <c r="C1050" s="109"/>
      <c r="D1050" s="279"/>
      <c r="E1050" s="280"/>
      <c r="F1050" s="281"/>
      <c r="G1050" s="281"/>
      <c r="H1050" s="171"/>
      <c r="I1050" s="88">
        <f t="shared" si="82"/>
        <v>0</v>
      </c>
      <c r="J1050" s="163">
        <f t="shared" si="83"/>
        <v>0</v>
      </c>
      <c r="K1050" s="155">
        <f t="shared" si="84"/>
        <v>0</v>
      </c>
      <c r="L1050" s="155">
        <f>IF(J1050=1,SUM($J$6:J1050),0)</f>
        <v>0</v>
      </c>
      <c r="M1050" s="155">
        <f>IF(K1050=1,SUM($K$6:K1050),0)</f>
        <v>0</v>
      </c>
      <c r="N1050" s="165">
        <f t="shared" si="85"/>
        <v>0</v>
      </c>
      <c r="O1050" s="155">
        <f t="shared" si="86"/>
        <v>0</v>
      </c>
      <c r="P1050" s="155">
        <f>IF(O1050=1,SUM($O$6:O1050),0)</f>
        <v>0</v>
      </c>
    </row>
    <row r="1051" spans="1:16" ht="15" customHeight="1">
      <c r="A1051" s="15"/>
      <c r="B1051" s="194" t="s">
        <v>1031</v>
      </c>
      <c r="C1051" s="109" t="s">
        <v>797</v>
      </c>
      <c r="D1051" s="279" t="s">
        <v>48</v>
      </c>
      <c r="E1051" s="280"/>
      <c r="F1051" s="281"/>
      <c r="G1051" s="281"/>
      <c r="H1051" s="171"/>
      <c r="I1051" s="88">
        <f t="shared" si="82"/>
        <v>0</v>
      </c>
      <c r="J1051" s="163">
        <f t="shared" si="83"/>
        <v>0</v>
      </c>
      <c r="K1051" s="155">
        <f t="shared" si="84"/>
        <v>0</v>
      </c>
      <c r="L1051" s="155">
        <f>IF(J1051=1,SUM($J$6:J1051),0)</f>
        <v>0</v>
      </c>
      <c r="M1051" s="155">
        <f>IF(K1051=1,SUM($K$6:K1051),0)</f>
        <v>0</v>
      </c>
      <c r="N1051" s="165">
        <f t="shared" si="85"/>
        <v>0</v>
      </c>
      <c r="O1051" s="155">
        <f t="shared" si="86"/>
        <v>0</v>
      </c>
      <c r="P1051" s="155">
        <f>IF(O1051=1,SUM($O$6:O1051),0)</f>
        <v>0</v>
      </c>
    </row>
    <row r="1052" spans="1:16" ht="15" customHeight="1">
      <c r="A1052" s="15"/>
      <c r="B1052" s="194">
        <v>1</v>
      </c>
      <c r="C1052" s="109" t="s">
        <v>375</v>
      </c>
      <c r="D1052" s="279" t="s">
        <v>47</v>
      </c>
      <c r="E1052" s="280" t="s">
        <v>14</v>
      </c>
      <c r="F1052" s="281">
        <v>25000</v>
      </c>
      <c r="G1052" s="281">
        <v>25000</v>
      </c>
      <c r="H1052" s="171"/>
      <c r="I1052" s="88">
        <f t="shared" si="82"/>
        <v>25000</v>
      </c>
      <c r="J1052" s="163">
        <f t="shared" si="83"/>
        <v>0</v>
      </c>
      <c r="K1052" s="155">
        <f t="shared" si="84"/>
        <v>0</v>
      </c>
      <c r="L1052" s="155">
        <f>IF(J1052=1,SUM($J$6:J1052),0)</f>
        <v>0</v>
      </c>
      <c r="M1052" s="155">
        <f>IF(K1052=1,SUM($K$6:K1052),0)</f>
        <v>0</v>
      </c>
      <c r="N1052" s="165">
        <f t="shared" si="85"/>
        <v>0</v>
      </c>
      <c r="O1052" s="155">
        <f t="shared" si="86"/>
        <v>0</v>
      </c>
      <c r="P1052" s="155">
        <f>IF(O1052=1,SUM($O$6:O1052),0)</f>
        <v>0</v>
      </c>
    </row>
    <row r="1053" spans="1:16" ht="15" customHeight="1">
      <c r="A1053" s="15"/>
      <c r="B1053" s="194">
        <v>2</v>
      </c>
      <c r="C1053" s="109" t="s">
        <v>376</v>
      </c>
      <c r="D1053" s="279" t="s">
        <v>47</v>
      </c>
      <c r="E1053" s="280" t="s">
        <v>14</v>
      </c>
      <c r="F1053" s="281">
        <v>60300</v>
      </c>
      <c r="G1053" s="281">
        <v>60300</v>
      </c>
      <c r="H1053" s="171"/>
      <c r="I1053" s="88">
        <f t="shared" si="82"/>
        <v>60300</v>
      </c>
      <c r="J1053" s="163">
        <f t="shared" si="83"/>
        <v>0</v>
      </c>
      <c r="K1053" s="155">
        <f t="shared" si="84"/>
        <v>0</v>
      </c>
      <c r="L1053" s="155">
        <f>IF(J1053=1,SUM($J$6:J1053),0)</f>
        <v>0</v>
      </c>
      <c r="M1053" s="155">
        <f>IF(K1053=1,SUM($K$6:K1053),0)</f>
        <v>0</v>
      </c>
      <c r="N1053" s="165">
        <f t="shared" si="85"/>
        <v>0</v>
      </c>
      <c r="O1053" s="155">
        <f t="shared" si="86"/>
        <v>0</v>
      </c>
      <c r="P1053" s="155">
        <f>IF(O1053=1,SUM($O$6:O1053),0)</f>
        <v>0</v>
      </c>
    </row>
    <row r="1054" spans="1:16" ht="15" customHeight="1">
      <c r="A1054" s="15"/>
      <c r="B1054" s="194">
        <v>3</v>
      </c>
      <c r="C1054" s="109" t="s">
        <v>798</v>
      </c>
      <c r="D1054" s="279" t="s">
        <v>47</v>
      </c>
      <c r="E1054" s="280" t="s">
        <v>14</v>
      </c>
      <c r="F1054" s="281">
        <v>54400</v>
      </c>
      <c r="G1054" s="281">
        <v>54400</v>
      </c>
      <c r="H1054" s="171"/>
      <c r="I1054" s="88">
        <f t="shared" si="82"/>
        <v>54400</v>
      </c>
      <c r="J1054" s="163">
        <f t="shared" si="83"/>
        <v>0</v>
      </c>
      <c r="K1054" s="155">
        <f t="shared" si="84"/>
        <v>0</v>
      </c>
      <c r="L1054" s="155">
        <f>IF(J1054=1,SUM($J$6:J1054),0)</f>
        <v>0</v>
      </c>
      <c r="M1054" s="155">
        <f>IF(K1054=1,SUM($K$6:K1054),0)</f>
        <v>0</v>
      </c>
      <c r="N1054" s="165">
        <f t="shared" si="85"/>
        <v>0</v>
      </c>
      <c r="O1054" s="155">
        <f t="shared" si="86"/>
        <v>0</v>
      </c>
      <c r="P1054" s="155">
        <f>IF(O1054=1,SUM($O$6:O1054),0)</f>
        <v>0</v>
      </c>
    </row>
    <row r="1055" spans="1:16" ht="15" customHeight="1">
      <c r="A1055" s="15"/>
      <c r="B1055" s="194">
        <v>4</v>
      </c>
      <c r="C1055" s="109" t="s">
        <v>799</v>
      </c>
      <c r="D1055" s="279" t="s">
        <v>47</v>
      </c>
      <c r="E1055" s="280" t="s">
        <v>14</v>
      </c>
      <c r="F1055" s="281">
        <v>106400</v>
      </c>
      <c r="G1055" s="281">
        <v>106400</v>
      </c>
      <c r="H1055" s="171"/>
      <c r="I1055" s="88">
        <f t="shared" si="82"/>
        <v>106400</v>
      </c>
      <c r="J1055" s="163">
        <f t="shared" si="83"/>
        <v>0</v>
      </c>
      <c r="K1055" s="155">
        <f t="shared" si="84"/>
        <v>0</v>
      </c>
      <c r="L1055" s="155">
        <f>IF(J1055=1,SUM($J$6:J1055),0)</f>
        <v>0</v>
      </c>
      <c r="M1055" s="155">
        <f>IF(K1055=1,SUM($K$6:K1055),0)</f>
        <v>0</v>
      </c>
      <c r="N1055" s="165">
        <f t="shared" si="85"/>
        <v>0</v>
      </c>
      <c r="O1055" s="155">
        <f t="shared" si="86"/>
        <v>0</v>
      </c>
      <c r="P1055" s="155">
        <f>IF(O1055=1,SUM($O$6:O1055),0)</f>
        <v>0</v>
      </c>
    </row>
    <row r="1056" spans="1:16" ht="15" customHeight="1">
      <c r="A1056" s="15"/>
      <c r="B1056" s="194">
        <v>5</v>
      </c>
      <c r="C1056" s="109" t="s">
        <v>800</v>
      </c>
      <c r="D1056" s="279" t="s">
        <v>47</v>
      </c>
      <c r="E1056" s="280" t="s">
        <v>14</v>
      </c>
      <c r="F1056" s="281">
        <v>798700</v>
      </c>
      <c r="G1056" s="281">
        <v>798700</v>
      </c>
      <c r="H1056" s="171"/>
      <c r="I1056" s="88">
        <f t="shared" si="82"/>
        <v>798700</v>
      </c>
      <c r="J1056" s="163">
        <f t="shared" si="83"/>
        <v>0</v>
      </c>
      <c r="K1056" s="155">
        <f t="shared" si="84"/>
        <v>0</v>
      </c>
      <c r="L1056" s="155">
        <f>IF(J1056=1,SUM($J$6:J1056),0)</f>
        <v>0</v>
      </c>
      <c r="M1056" s="155">
        <f>IF(K1056=1,SUM($K$6:K1056),0)</f>
        <v>0</v>
      </c>
      <c r="N1056" s="165">
        <f t="shared" si="85"/>
        <v>0</v>
      </c>
      <c r="O1056" s="155">
        <f t="shared" si="86"/>
        <v>0</v>
      </c>
      <c r="P1056" s="155">
        <f>IF(O1056=1,SUM($O$6:O1056),0)</f>
        <v>0</v>
      </c>
    </row>
    <row r="1057" spans="1:16" ht="15" customHeight="1">
      <c r="A1057" s="15"/>
      <c r="B1057" s="194">
        <v>6</v>
      </c>
      <c r="C1057" s="109" t="s">
        <v>1167</v>
      </c>
      <c r="D1057" s="279" t="s">
        <v>47</v>
      </c>
      <c r="E1057" s="280" t="s">
        <v>14</v>
      </c>
      <c r="F1057" s="281">
        <v>1641700</v>
      </c>
      <c r="G1057" s="281">
        <v>1641700</v>
      </c>
      <c r="H1057" s="171"/>
      <c r="I1057" s="88">
        <f t="shared" ref="I1057:I1120" si="87">IF($I$5=$G$4,G1057,(IF($I$5=$F$4,F1057,0)))</f>
        <v>1641700</v>
      </c>
      <c r="J1057" s="163">
        <f t="shared" si="83"/>
        <v>0</v>
      </c>
      <c r="K1057" s="155">
        <f t="shared" si="84"/>
        <v>0</v>
      </c>
      <c r="L1057" s="155">
        <f>IF(J1057=1,SUM($J$6:J1057),0)</f>
        <v>0</v>
      </c>
      <c r="M1057" s="155">
        <f>IF(K1057=1,SUM($K$6:K1057),0)</f>
        <v>0</v>
      </c>
      <c r="N1057" s="165">
        <f t="shared" si="85"/>
        <v>0</v>
      </c>
      <c r="O1057" s="155">
        <f t="shared" si="86"/>
        <v>0</v>
      </c>
      <c r="P1057" s="155">
        <f>IF(O1057=1,SUM($O$6:O1057),0)</f>
        <v>0</v>
      </c>
    </row>
    <row r="1058" spans="1:16" ht="15" customHeight="1">
      <c r="A1058" s="15"/>
      <c r="B1058" s="194">
        <v>7</v>
      </c>
      <c r="C1058" s="109" t="s">
        <v>1529</v>
      </c>
      <c r="D1058" s="279" t="s">
        <v>47</v>
      </c>
      <c r="E1058" s="280" t="s">
        <v>14</v>
      </c>
      <c r="F1058" s="281">
        <v>39800</v>
      </c>
      <c r="G1058" s="281">
        <v>39800</v>
      </c>
      <c r="H1058" s="171"/>
      <c r="I1058" s="88">
        <f t="shared" si="87"/>
        <v>39800</v>
      </c>
      <c r="J1058" s="163">
        <f t="shared" si="83"/>
        <v>0</v>
      </c>
      <c r="K1058" s="155">
        <f t="shared" si="84"/>
        <v>0</v>
      </c>
      <c r="L1058" s="155">
        <f>IF(J1058=1,SUM($J$6:J1058),0)</f>
        <v>0</v>
      </c>
      <c r="M1058" s="155">
        <f>IF(K1058=1,SUM($K$6:K1058),0)</f>
        <v>0</v>
      </c>
      <c r="N1058" s="165">
        <f t="shared" si="85"/>
        <v>0</v>
      </c>
      <c r="O1058" s="155">
        <f t="shared" si="86"/>
        <v>0</v>
      </c>
      <c r="P1058" s="155">
        <f>IF(O1058=1,SUM($O$6:O1058),0)</f>
        <v>0</v>
      </c>
    </row>
    <row r="1059" spans="1:16" ht="15" customHeight="1">
      <c r="A1059" s="15"/>
      <c r="B1059" s="194">
        <v>8</v>
      </c>
      <c r="C1059" s="109" t="s">
        <v>1607</v>
      </c>
      <c r="D1059" s="279" t="s">
        <v>47</v>
      </c>
      <c r="E1059" s="280" t="s">
        <v>14</v>
      </c>
      <c r="F1059" s="281">
        <v>78008</v>
      </c>
      <c r="G1059" s="281">
        <v>78000</v>
      </c>
      <c r="H1059" s="171"/>
      <c r="I1059" s="88">
        <f t="shared" si="87"/>
        <v>78000</v>
      </c>
      <c r="J1059" s="163">
        <f t="shared" si="83"/>
        <v>0</v>
      </c>
      <c r="K1059" s="155">
        <f t="shared" si="84"/>
        <v>0</v>
      </c>
      <c r="L1059" s="155">
        <f>IF(J1059=1,SUM($J$6:J1059),0)</f>
        <v>0</v>
      </c>
      <c r="M1059" s="155">
        <f>IF(K1059=1,SUM($K$6:K1059),0)</f>
        <v>0</v>
      </c>
      <c r="N1059" s="165">
        <f t="shared" si="85"/>
        <v>0</v>
      </c>
      <c r="O1059" s="155">
        <f t="shared" si="86"/>
        <v>0</v>
      </c>
      <c r="P1059" s="155">
        <f>IF(O1059=1,SUM($O$6:O1059),0)</f>
        <v>0</v>
      </c>
    </row>
    <row r="1060" spans="1:16" ht="15" customHeight="1">
      <c r="A1060" s="15"/>
      <c r="B1060" s="194"/>
      <c r="C1060" s="109"/>
      <c r="D1060" s="279" t="s">
        <v>48</v>
      </c>
      <c r="E1060" s="280"/>
      <c r="F1060" s="281"/>
      <c r="G1060" s="281"/>
      <c r="H1060" s="171"/>
      <c r="I1060" s="88">
        <f t="shared" si="87"/>
        <v>0</v>
      </c>
      <c r="J1060" s="163">
        <f t="shared" si="83"/>
        <v>0</v>
      </c>
      <c r="K1060" s="155">
        <f t="shared" si="84"/>
        <v>0</v>
      </c>
      <c r="L1060" s="155">
        <f>IF(J1060=1,SUM($J$6:J1060),0)</f>
        <v>0</v>
      </c>
      <c r="M1060" s="155">
        <f>IF(K1060=1,SUM($K$6:K1060),0)</f>
        <v>0</v>
      </c>
      <c r="N1060" s="165">
        <f t="shared" si="85"/>
        <v>0</v>
      </c>
      <c r="O1060" s="155">
        <f t="shared" si="86"/>
        <v>0</v>
      </c>
      <c r="P1060" s="155">
        <f>IF(O1060=1,SUM($O$6:O1060),0)</f>
        <v>0</v>
      </c>
    </row>
    <row r="1061" spans="1:16" ht="15" customHeight="1">
      <c r="A1061" s="15"/>
      <c r="B1061" s="194" t="s">
        <v>22</v>
      </c>
      <c r="C1061" s="109" t="s">
        <v>802</v>
      </c>
      <c r="D1061" s="279" t="s">
        <v>48</v>
      </c>
      <c r="E1061" s="280"/>
      <c r="F1061" s="281"/>
      <c r="G1061" s="281"/>
      <c r="H1061" s="171"/>
      <c r="I1061" s="88">
        <f t="shared" si="87"/>
        <v>0</v>
      </c>
      <c r="J1061" s="163">
        <f t="shared" si="83"/>
        <v>0</v>
      </c>
      <c r="K1061" s="155">
        <f t="shared" si="84"/>
        <v>0</v>
      </c>
      <c r="L1061" s="155">
        <f>IF(J1061=1,SUM($J$6:J1061),0)</f>
        <v>0</v>
      </c>
      <c r="M1061" s="155">
        <f>IF(K1061=1,SUM($K$6:K1061),0)</f>
        <v>0</v>
      </c>
      <c r="N1061" s="165">
        <f t="shared" si="85"/>
        <v>0</v>
      </c>
      <c r="O1061" s="155">
        <f t="shared" si="86"/>
        <v>0</v>
      </c>
      <c r="P1061" s="155">
        <f>IF(O1061=1,SUM($O$6:O1061),0)</f>
        <v>0</v>
      </c>
    </row>
    <row r="1062" spans="1:16" ht="15" customHeight="1">
      <c r="A1062" s="15"/>
      <c r="B1062" s="194" t="s">
        <v>1031</v>
      </c>
      <c r="C1062" s="109" t="s">
        <v>618</v>
      </c>
      <c r="D1062" s="279" t="s">
        <v>48</v>
      </c>
      <c r="E1062" s="280"/>
      <c r="F1062" s="281"/>
      <c r="G1062" s="281"/>
      <c r="H1062" s="171"/>
      <c r="I1062" s="88">
        <f t="shared" si="87"/>
        <v>0</v>
      </c>
      <c r="J1062" s="163">
        <f t="shared" si="83"/>
        <v>0</v>
      </c>
      <c r="K1062" s="155">
        <f t="shared" si="84"/>
        <v>0</v>
      </c>
      <c r="L1062" s="155">
        <f>IF(J1062=1,SUM($J$6:J1062),0)</f>
        <v>0</v>
      </c>
      <c r="M1062" s="155">
        <f>IF(K1062=1,SUM($K$6:K1062),0)</f>
        <v>0</v>
      </c>
      <c r="N1062" s="165">
        <f t="shared" si="85"/>
        <v>0</v>
      </c>
      <c r="O1062" s="155">
        <f t="shared" si="86"/>
        <v>0</v>
      </c>
      <c r="P1062" s="155">
        <f>IF(O1062=1,SUM($O$6:O1062),0)</f>
        <v>0</v>
      </c>
    </row>
    <row r="1063" spans="1:16" ht="15" customHeight="1">
      <c r="A1063" s="15"/>
      <c r="B1063" s="174">
        <v>1</v>
      </c>
      <c r="C1063" s="109" t="s">
        <v>803</v>
      </c>
      <c r="D1063" s="279" t="s">
        <v>47</v>
      </c>
      <c r="E1063" s="280" t="s">
        <v>14</v>
      </c>
      <c r="F1063" s="281">
        <v>11880</v>
      </c>
      <c r="G1063" s="281">
        <v>11880</v>
      </c>
      <c r="H1063" s="171"/>
      <c r="I1063" s="88">
        <f t="shared" si="87"/>
        <v>11880</v>
      </c>
      <c r="J1063" s="163">
        <f t="shared" si="83"/>
        <v>0</v>
      </c>
      <c r="K1063" s="155">
        <f t="shared" si="84"/>
        <v>0</v>
      </c>
      <c r="L1063" s="155">
        <f>IF(J1063=1,SUM($J$6:J1063),0)</f>
        <v>0</v>
      </c>
      <c r="M1063" s="155">
        <f>IF(K1063=1,SUM($K$6:K1063),0)</f>
        <v>0</v>
      </c>
      <c r="N1063" s="165">
        <f t="shared" si="85"/>
        <v>0</v>
      </c>
      <c r="O1063" s="155">
        <f t="shared" si="86"/>
        <v>0</v>
      </c>
      <c r="P1063" s="155">
        <f>IF(O1063=1,SUM($O$6:O1063),0)</f>
        <v>0</v>
      </c>
    </row>
    <row r="1064" spans="1:16" ht="15" customHeight="1">
      <c r="A1064" s="15"/>
      <c r="B1064" s="174">
        <v>2</v>
      </c>
      <c r="C1064" s="109" t="s">
        <v>804</v>
      </c>
      <c r="D1064" s="279" t="s">
        <v>47</v>
      </c>
      <c r="E1064" s="280" t="s">
        <v>14</v>
      </c>
      <c r="F1064" s="281">
        <v>12300</v>
      </c>
      <c r="G1064" s="281">
        <v>12300</v>
      </c>
      <c r="H1064" s="171"/>
      <c r="I1064" s="88">
        <f t="shared" si="87"/>
        <v>12300</v>
      </c>
      <c r="J1064" s="163">
        <f t="shared" si="83"/>
        <v>0</v>
      </c>
      <c r="K1064" s="155">
        <f t="shared" si="84"/>
        <v>0</v>
      </c>
      <c r="L1064" s="155">
        <f>IF(J1064=1,SUM($J$6:J1064),0)</f>
        <v>0</v>
      </c>
      <c r="M1064" s="155">
        <f>IF(K1064=1,SUM($K$6:K1064),0)</f>
        <v>0</v>
      </c>
      <c r="N1064" s="165">
        <f t="shared" si="85"/>
        <v>0</v>
      </c>
      <c r="O1064" s="155">
        <f t="shared" si="86"/>
        <v>0</v>
      </c>
      <c r="P1064" s="155">
        <f>IF(O1064=1,SUM($O$6:O1064),0)</f>
        <v>0</v>
      </c>
    </row>
    <row r="1065" spans="1:16" ht="15" customHeight="1">
      <c r="A1065" s="15"/>
      <c r="B1065" s="174">
        <v>3</v>
      </c>
      <c r="C1065" s="109" t="s">
        <v>805</v>
      </c>
      <c r="D1065" s="279" t="s">
        <v>47</v>
      </c>
      <c r="E1065" s="280" t="s">
        <v>14</v>
      </c>
      <c r="F1065" s="281">
        <v>16500</v>
      </c>
      <c r="G1065" s="281">
        <v>16500</v>
      </c>
      <c r="H1065" s="171"/>
      <c r="I1065" s="88">
        <f t="shared" si="87"/>
        <v>16500</v>
      </c>
      <c r="J1065" s="163">
        <f t="shared" si="83"/>
        <v>0</v>
      </c>
      <c r="K1065" s="155">
        <f t="shared" si="84"/>
        <v>0</v>
      </c>
      <c r="L1065" s="155">
        <f>IF(J1065=1,SUM($J$6:J1065),0)</f>
        <v>0</v>
      </c>
      <c r="M1065" s="155">
        <f>IF(K1065=1,SUM($K$6:K1065),0)</f>
        <v>0</v>
      </c>
      <c r="N1065" s="165">
        <f t="shared" si="85"/>
        <v>0</v>
      </c>
      <c r="O1065" s="155">
        <f t="shared" si="86"/>
        <v>0</v>
      </c>
      <c r="P1065" s="155">
        <f>IF(O1065=1,SUM($O$6:O1065),0)</f>
        <v>0</v>
      </c>
    </row>
    <row r="1066" spans="1:16" ht="15" customHeight="1">
      <c r="A1066" s="15"/>
      <c r="B1066" s="174">
        <v>4</v>
      </c>
      <c r="C1066" s="109" t="s">
        <v>806</v>
      </c>
      <c r="D1066" s="279" t="s">
        <v>47</v>
      </c>
      <c r="E1066" s="280" t="s">
        <v>14</v>
      </c>
      <c r="F1066" s="281">
        <v>8940</v>
      </c>
      <c r="G1066" s="281">
        <v>8940</v>
      </c>
      <c r="H1066" s="171"/>
      <c r="I1066" s="88">
        <f t="shared" si="87"/>
        <v>8940</v>
      </c>
      <c r="J1066" s="163">
        <f t="shared" si="83"/>
        <v>0</v>
      </c>
      <c r="K1066" s="155">
        <f t="shared" si="84"/>
        <v>0</v>
      </c>
      <c r="L1066" s="155">
        <f>IF(J1066=1,SUM($J$6:J1066),0)</f>
        <v>0</v>
      </c>
      <c r="M1066" s="155">
        <f>IF(K1066=1,SUM($K$6:K1066),0)</f>
        <v>0</v>
      </c>
      <c r="N1066" s="165">
        <f t="shared" si="85"/>
        <v>0</v>
      </c>
      <c r="O1066" s="155">
        <f t="shared" si="86"/>
        <v>0</v>
      </c>
      <c r="P1066" s="155">
        <f>IF(O1066=1,SUM($O$6:O1066),0)</f>
        <v>0</v>
      </c>
    </row>
    <row r="1067" spans="1:16" ht="15" customHeight="1">
      <c r="A1067" s="15"/>
      <c r="B1067" s="174">
        <v>5</v>
      </c>
      <c r="C1067" s="109" t="s">
        <v>807</v>
      </c>
      <c r="D1067" s="279" t="s">
        <v>47</v>
      </c>
      <c r="E1067" s="280" t="s">
        <v>14</v>
      </c>
      <c r="F1067" s="281">
        <v>15060</v>
      </c>
      <c r="G1067" s="281">
        <v>15060</v>
      </c>
      <c r="H1067" s="171"/>
      <c r="I1067" s="88">
        <f t="shared" si="87"/>
        <v>15060</v>
      </c>
      <c r="J1067" s="163">
        <f t="shared" si="83"/>
        <v>0</v>
      </c>
      <c r="K1067" s="155">
        <f t="shared" si="84"/>
        <v>0</v>
      </c>
      <c r="L1067" s="155">
        <f>IF(J1067=1,SUM($J$6:J1067),0)</f>
        <v>0</v>
      </c>
      <c r="M1067" s="155">
        <f>IF(K1067=1,SUM($K$6:K1067),0)</f>
        <v>0</v>
      </c>
      <c r="N1067" s="165">
        <f t="shared" si="85"/>
        <v>0</v>
      </c>
      <c r="O1067" s="155">
        <f t="shared" si="86"/>
        <v>0</v>
      </c>
      <c r="P1067" s="155">
        <f>IF(O1067=1,SUM($O$6:O1067),0)</f>
        <v>0</v>
      </c>
    </row>
    <row r="1068" spans="1:16" ht="15" customHeight="1">
      <c r="A1068" s="15"/>
      <c r="B1068" s="174">
        <v>6</v>
      </c>
      <c r="C1068" s="109" t="s">
        <v>808</v>
      </c>
      <c r="D1068" s="279" t="s">
        <v>47</v>
      </c>
      <c r="E1068" s="280" t="s">
        <v>14</v>
      </c>
      <c r="F1068" s="281">
        <v>17820</v>
      </c>
      <c r="G1068" s="281">
        <v>17820</v>
      </c>
      <c r="H1068" s="171"/>
      <c r="I1068" s="88">
        <f t="shared" si="87"/>
        <v>17820</v>
      </c>
      <c r="J1068" s="163">
        <f t="shared" si="83"/>
        <v>0</v>
      </c>
      <c r="K1068" s="155">
        <f t="shared" si="84"/>
        <v>0</v>
      </c>
      <c r="L1068" s="155">
        <f>IF(J1068=1,SUM($J$6:J1068),0)</f>
        <v>0</v>
      </c>
      <c r="M1068" s="155">
        <f>IF(K1068=1,SUM($K$6:K1068),0)</f>
        <v>0</v>
      </c>
      <c r="N1068" s="165">
        <f t="shared" si="85"/>
        <v>0</v>
      </c>
      <c r="O1068" s="155">
        <f t="shared" si="86"/>
        <v>0</v>
      </c>
      <c r="P1068" s="155">
        <f>IF(O1068=1,SUM($O$6:O1068),0)</f>
        <v>0</v>
      </c>
    </row>
    <row r="1069" spans="1:16" ht="15" customHeight="1">
      <c r="A1069" s="15"/>
      <c r="B1069" s="174">
        <v>7</v>
      </c>
      <c r="C1069" s="109" t="s">
        <v>809</v>
      </c>
      <c r="D1069" s="279" t="s">
        <v>47</v>
      </c>
      <c r="E1069" s="280" t="s">
        <v>14</v>
      </c>
      <c r="F1069" s="281">
        <v>15060</v>
      </c>
      <c r="G1069" s="281">
        <v>15060</v>
      </c>
      <c r="H1069" s="171"/>
      <c r="I1069" s="88">
        <f t="shared" si="87"/>
        <v>15060</v>
      </c>
      <c r="J1069" s="163">
        <f t="shared" si="83"/>
        <v>0</v>
      </c>
      <c r="K1069" s="155">
        <f t="shared" si="84"/>
        <v>0</v>
      </c>
      <c r="L1069" s="155">
        <f>IF(J1069=1,SUM($J$6:J1069),0)</f>
        <v>0</v>
      </c>
      <c r="M1069" s="155">
        <f>IF(K1069=1,SUM($K$6:K1069),0)</f>
        <v>0</v>
      </c>
      <c r="N1069" s="165">
        <f t="shared" si="85"/>
        <v>0</v>
      </c>
      <c r="O1069" s="155">
        <f t="shared" si="86"/>
        <v>0</v>
      </c>
      <c r="P1069" s="155">
        <f>IF(O1069=1,SUM($O$6:O1069),0)</f>
        <v>0</v>
      </c>
    </row>
    <row r="1070" spans="1:16" ht="15" customHeight="1">
      <c r="A1070" s="15"/>
      <c r="B1070" s="174">
        <v>8</v>
      </c>
      <c r="C1070" s="109" t="s">
        <v>810</v>
      </c>
      <c r="D1070" s="279" t="s">
        <v>47</v>
      </c>
      <c r="E1070" s="280" t="s">
        <v>14</v>
      </c>
      <c r="F1070" s="281">
        <v>22560</v>
      </c>
      <c r="G1070" s="281">
        <v>22560</v>
      </c>
      <c r="H1070" s="171"/>
      <c r="I1070" s="88">
        <f t="shared" si="87"/>
        <v>22560</v>
      </c>
      <c r="J1070" s="163">
        <f t="shared" si="83"/>
        <v>0</v>
      </c>
      <c r="K1070" s="155">
        <f t="shared" si="84"/>
        <v>0</v>
      </c>
      <c r="L1070" s="155">
        <f>IF(J1070=1,SUM($J$6:J1070),0)</f>
        <v>0</v>
      </c>
      <c r="M1070" s="155">
        <f>IF(K1070=1,SUM($K$6:K1070),0)</f>
        <v>0</v>
      </c>
      <c r="N1070" s="165">
        <f t="shared" si="85"/>
        <v>0</v>
      </c>
      <c r="O1070" s="155">
        <f t="shared" si="86"/>
        <v>0</v>
      </c>
      <c r="P1070" s="155">
        <f>IF(O1070=1,SUM($O$6:O1070),0)</f>
        <v>0</v>
      </c>
    </row>
    <row r="1071" spans="1:16" ht="15" customHeight="1">
      <c r="A1071" s="15"/>
      <c r="B1071" s="174">
        <v>9</v>
      </c>
      <c r="C1071" s="109" t="s">
        <v>811</v>
      </c>
      <c r="D1071" s="279" t="s">
        <v>47</v>
      </c>
      <c r="E1071" s="280" t="s">
        <v>14</v>
      </c>
      <c r="F1071" s="281">
        <v>15060</v>
      </c>
      <c r="G1071" s="281">
        <v>15060</v>
      </c>
      <c r="H1071" s="171"/>
      <c r="I1071" s="88">
        <f t="shared" si="87"/>
        <v>15060</v>
      </c>
      <c r="J1071" s="163">
        <f t="shared" si="83"/>
        <v>0</v>
      </c>
      <c r="K1071" s="155">
        <f t="shared" si="84"/>
        <v>0</v>
      </c>
      <c r="L1071" s="155">
        <f>IF(J1071=1,SUM($J$6:J1071),0)</f>
        <v>0</v>
      </c>
      <c r="M1071" s="155">
        <f>IF(K1071=1,SUM($K$6:K1071),0)</f>
        <v>0</v>
      </c>
      <c r="N1071" s="165">
        <f t="shared" si="85"/>
        <v>0</v>
      </c>
      <c r="O1071" s="155">
        <f t="shared" si="86"/>
        <v>0</v>
      </c>
      <c r="P1071" s="155">
        <f>IF(O1071=1,SUM($O$6:O1071),0)</f>
        <v>0</v>
      </c>
    </row>
    <row r="1072" spans="1:16" ht="15" customHeight="1">
      <c r="A1072" s="15"/>
      <c r="B1072" s="174">
        <v>10</v>
      </c>
      <c r="C1072" s="109" t="s">
        <v>812</v>
      </c>
      <c r="D1072" s="279" t="s">
        <v>47</v>
      </c>
      <c r="E1072" s="280" t="s">
        <v>14</v>
      </c>
      <c r="F1072" s="281">
        <v>23880</v>
      </c>
      <c r="G1072" s="281">
        <v>23880</v>
      </c>
      <c r="H1072" s="171"/>
      <c r="I1072" s="88">
        <f t="shared" si="87"/>
        <v>23880</v>
      </c>
      <c r="J1072" s="163">
        <f t="shared" si="83"/>
        <v>0</v>
      </c>
      <c r="K1072" s="155">
        <f t="shared" si="84"/>
        <v>0</v>
      </c>
      <c r="L1072" s="155">
        <f>IF(J1072=1,SUM($J$6:J1072),0)</f>
        <v>0</v>
      </c>
      <c r="M1072" s="155">
        <f>IF(K1072=1,SUM($K$6:K1072),0)</f>
        <v>0</v>
      </c>
      <c r="N1072" s="165">
        <f t="shared" si="85"/>
        <v>0</v>
      </c>
      <c r="O1072" s="155">
        <f t="shared" si="86"/>
        <v>0</v>
      </c>
      <c r="P1072" s="155">
        <f>IF(O1072=1,SUM($O$6:O1072),0)</f>
        <v>0</v>
      </c>
    </row>
    <row r="1073" spans="1:16" ht="15" customHeight="1">
      <c r="A1073" s="15"/>
      <c r="B1073" s="174">
        <v>11</v>
      </c>
      <c r="C1073" s="109" t="s">
        <v>813</v>
      </c>
      <c r="D1073" s="279" t="s">
        <v>47</v>
      </c>
      <c r="E1073" s="280" t="s">
        <v>14</v>
      </c>
      <c r="F1073" s="281">
        <v>13320</v>
      </c>
      <c r="G1073" s="281">
        <v>13320</v>
      </c>
      <c r="H1073" s="171"/>
      <c r="I1073" s="88">
        <f t="shared" si="87"/>
        <v>13320</v>
      </c>
      <c r="J1073" s="163">
        <f t="shared" si="83"/>
        <v>0</v>
      </c>
      <c r="K1073" s="155">
        <f t="shared" si="84"/>
        <v>0</v>
      </c>
      <c r="L1073" s="155">
        <f>IF(J1073=1,SUM($J$6:J1073),0)</f>
        <v>0</v>
      </c>
      <c r="M1073" s="155">
        <f>IF(K1073=1,SUM($K$6:K1073),0)</f>
        <v>0</v>
      </c>
      <c r="N1073" s="165">
        <f t="shared" si="85"/>
        <v>0</v>
      </c>
      <c r="O1073" s="155">
        <f t="shared" si="86"/>
        <v>0</v>
      </c>
      <c r="P1073" s="155">
        <f>IF(O1073=1,SUM($O$6:O1073),0)</f>
        <v>0</v>
      </c>
    </row>
    <row r="1074" spans="1:16" ht="15" customHeight="1">
      <c r="A1074" s="15"/>
      <c r="B1074" s="174">
        <v>12</v>
      </c>
      <c r="C1074" s="109" t="s">
        <v>814</v>
      </c>
      <c r="D1074" s="279" t="s">
        <v>47</v>
      </c>
      <c r="E1074" s="280" t="s">
        <v>14</v>
      </c>
      <c r="F1074" s="281">
        <v>18180</v>
      </c>
      <c r="G1074" s="281">
        <v>18180</v>
      </c>
      <c r="H1074" s="171"/>
      <c r="I1074" s="88">
        <f t="shared" si="87"/>
        <v>18180</v>
      </c>
      <c r="J1074" s="163">
        <f t="shared" si="83"/>
        <v>0</v>
      </c>
      <c r="K1074" s="155">
        <f t="shared" si="84"/>
        <v>0</v>
      </c>
      <c r="L1074" s="155">
        <f>IF(J1074=1,SUM($J$6:J1074),0)</f>
        <v>0</v>
      </c>
      <c r="M1074" s="155">
        <f>IF(K1074=1,SUM($K$6:K1074),0)</f>
        <v>0</v>
      </c>
      <c r="N1074" s="165">
        <f t="shared" si="85"/>
        <v>0</v>
      </c>
      <c r="O1074" s="155">
        <f t="shared" si="86"/>
        <v>0</v>
      </c>
      <c r="P1074" s="155">
        <f>IF(O1074=1,SUM($O$6:O1074),0)</f>
        <v>0</v>
      </c>
    </row>
    <row r="1075" spans="1:16" ht="15" customHeight="1">
      <c r="A1075" s="15"/>
      <c r="B1075" s="174">
        <v>13</v>
      </c>
      <c r="C1075" s="109" t="s">
        <v>815</v>
      </c>
      <c r="D1075" s="279" t="s">
        <v>47</v>
      </c>
      <c r="E1075" s="280" t="s">
        <v>14</v>
      </c>
      <c r="F1075" s="281">
        <v>13920</v>
      </c>
      <c r="G1075" s="281">
        <v>13920</v>
      </c>
      <c r="H1075" s="171"/>
      <c r="I1075" s="88">
        <f t="shared" si="87"/>
        <v>13920</v>
      </c>
      <c r="J1075" s="163">
        <f t="shared" si="83"/>
        <v>0</v>
      </c>
      <c r="K1075" s="155">
        <f t="shared" si="84"/>
        <v>0</v>
      </c>
      <c r="L1075" s="155">
        <f>IF(J1075=1,SUM($J$6:J1075),0)</f>
        <v>0</v>
      </c>
      <c r="M1075" s="155">
        <f>IF(K1075=1,SUM($K$6:K1075),0)</f>
        <v>0</v>
      </c>
      <c r="N1075" s="165">
        <f t="shared" si="85"/>
        <v>0</v>
      </c>
      <c r="O1075" s="155">
        <f t="shared" si="86"/>
        <v>0</v>
      </c>
      <c r="P1075" s="155">
        <f>IF(O1075=1,SUM($O$6:O1075),0)</f>
        <v>0</v>
      </c>
    </row>
    <row r="1076" spans="1:16" ht="15" customHeight="1">
      <c r="A1076" s="15"/>
      <c r="B1076" s="174">
        <v>14</v>
      </c>
      <c r="C1076" s="109" t="s">
        <v>816</v>
      </c>
      <c r="D1076" s="279" t="s">
        <v>47</v>
      </c>
      <c r="E1076" s="280" t="s">
        <v>14</v>
      </c>
      <c r="F1076" s="281">
        <v>10320</v>
      </c>
      <c r="G1076" s="281">
        <v>10320</v>
      </c>
      <c r="H1076" s="171"/>
      <c r="I1076" s="88">
        <f t="shared" si="87"/>
        <v>10320</v>
      </c>
      <c r="J1076" s="163">
        <f t="shared" si="83"/>
        <v>0</v>
      </c>
      <c r="K1076" s="155">
        <f t="shared" si="84"/>
        <v>0</v>
      </c>
      <c r="L1076" s="155">
        <f>IF(J1076=1,SUM($J$6:J1076),0)</f>
        <v>0</v>
      </c>
      <c r="M1076" s="155">
        <f>IF(K1076=1,SUM($K$6:K1076),0)</f>
        <v>0</v>
      </c>
      <c r="N1076" s="165">
        <f t="shared" si="85"/>
        <v>0</v>
      </c>
      <c r="O1076" s="155">
        <f t="shared" si="86"/>
        <v>0</v>
      </c>
      <c r="P1076" s="155">
        <f>IF(O1076=1,SUM($O$6:O1076),0)</f>
        <v>0</v>
      </c>
    </row>
    <row r="1077" spans="1:16" ht="15" customHeight="1">
      <c r="A1077" s="15"/>
      <c r="B1077" s="174">
        <v>15</v>
      </c>
      <c r="C1077" s="109" t="s">
        <v>817</v>
      </c>
      <c r="D1077" s="279" t="s">
        <v>47</v>
      </c>
      <c r="E1077" s="280" t="s">
        <v>14</v>
      </c>
      <c r="F1077" s="281">
        <v>11880</v>
      </c>
      <c r="G1077" s="281">
        <v>11880</v>
      </c>
      <c r="H1077" s="171"/>
      <c r="I1077" s="88">
        <f t="shared" si="87"/>
        <v>11880</v>
      </c>
      <c r="J1077" s="163">
        <f t="shared" si="83"/>
        <v>0</v>
      </c>
      <c r="K1077" s="155">
        <f t="shared" si="84"/>
        <v>0</v>
      </c>
      <c r="L1077" s="155">
        <f>IF(J1077=1,SUM($J$6:J1077),0)</f>
        <v>0</v>
      </c>
      <c r="M1077" s="155">
        <f>IF(K1077=1,SUM($K$6:K1077),0)</f>
        <v>0</v>
      </c>
      <c r="N1077" s="165">
        <f t="shared" si="85"/>
        <v>0</v>
      </c>
      <c r="O1077" s="155">
        <f t="shared" si="86"/>
        <v>0</v>
      </c>
      <c r="P1077" s="155">
        <f>IF(O1077=1,SUM($O$6:O1077),0)</f>
        <v>0</v>
      </c>
    </row>
    <row r="1078" spans="1:16" ht="15" customHeight="1">
      <c r="A1078" s="15"/>
      <c r="B1078" s="174">
        <v>16</v>
      </c>
      <c r="C1078" s="109" t="s">
        <v>818</v>
      </c>
      <c r="D1078" s="279" t="s">
        <v>47</v>
      </c>
      <c r="E1078" s="280" t="s">
        <v>14</v>
      </c>
      <c r="F1078" s="281">
        <v>11880</v>
      </c>
      <c r="G1078" s="281">
        <v>11880</v>
      </c>
      <c r="H1078" s="171"/>
      <c r="I1078" s="88">
        <f t="shared" si="87"/>
        <v>11880</v>
      </c>
      <c r="J1078" s="163">
        <f t="shared" si="83"/>
        <v>0</v>
      </c>
      <c r="K1078" s="155">
        <f t="shared" si="84"/>
        <v>0</v>
      </c>
      <c r="L1078" s="155">
        <f>IF(J1078=1,SUM($J$6:J1078),0)</f>
        <v>0</v>
      </c>
      <c r="M1078" s="155">
        <f>IF(K1078=1,SUM($K$6:K1078),0)</f>
        <v>0</v>
      </c>
      <c r="N1078" s="165">
        <f t="shared" si="85"/>
        <v>0</v>
      </c>
      <c r="O1078" s="155">
        <f t="shared" si="86"/>
        <v>0</v>
      </c>
      <c r="P1078" s="155">
        <f>IF(O1078=1,SUM($O$6:O1078),0)</f>
        <v>0</v>
      </c>
    </row>
    <row r="1079" spans="1:16" ht="15" customHeight="1">
      <c r="A1079" s="15"/>
      <c r="B1079" s="174">
        <v>17</v>
      </c>
      <c r="C1079" s="109" t="s">
        <v>819</v>
      </c>
      <c r="D1079" s="279" t="s">
        <v>47</v>
      </c>
      <c r="E1079" s="280" t="s">
        <v>14</v>
      </c>
      <c r="F1079" s="281">
        <v>12300</v>
      </c>
      <c r="G1079" s="281">
        <v>12300</v>
      </c>
      <c r="H1079" s="171"/>
      <c r="I1079" s="88">
        <f t="shared" si="87"/>
        <v>12300</v>
      </c>
      <c r="J1079" s="163">
        <f t="shared" si="83"/>
        <v>0</v>
      </c>
      <c r="K1079" s="155">
        <f t="shared" si="84"/>
        <v>0</v>
      </c>
      <c r="L1079" s="155">
        <f>IF(J1079=1,SUM($J$6:J1079),0)</f>
        <v>0</v>
      </c>
      <c r="M1079" s="155">
        <f>IF(K1079=1,SUM($K$6:K1079),0)</f>
        <v>0</v>
      </c>
      <c r="N1079" s="165">
        <f t="shared" si="85"/>
        <v>0</v>
      </c>
      <c r="O1079" s="155">
        <f t="shared" si="86"/>
        <v>0</v>
      </c>
      <c r="P1079" s="155">
        <f>IF(O1079=1,SUM($O$6:O1079),0)</f>
        <v>0</v>
      </c>
    </row>
    <row r="1080" spans="1:16" ht="15" customHeight="1">
      <c r="A1080" s="15"/>
      <c r="B1080" s="174">
        <v>18</v>
      </c>
      <c r="C1080" s="109" t="s">
        <v>820</v>
      </c>
      <c r="D1080" s="279" t="s">
        <v>47</v>
      </c>
      <c r="E1080" s="280" t="s">
        <v>14</v>
      </c>
      <c r="F1080" s="281">
        <v>12300</v>
      </c>
      <c r="G1080" s="281">
        <v>12300</v>
      </c>
      <c r="H1080" s="171"/>
      <c r="I1080" s="88">
        <f t="shared" si="87"/>
        <v>12300</v>
      </c>
      <c r="J1080" s="163">
        <f t="shared" si="83"/>
        <v>0</v>
      </c>
      <c r="K1080" s="155">
        <f t="shared" si="84"/>
        <v>0</v>
      </c>
      <c r="L1080" s="155">
        <f>IF(J1080=1,SUM($J$6:J1080),0)</f>
        <v>0</v>
      </c>
      <c r="M1080" s="155">
        <f>IF(K1080=1,SUM($K$6:K1080),0)</f>
        <v>0</v>
      </c>
      <c r="N1080" s="165">
        <f t="shared" si="85"/>
        <v>0</v>
      </c>
      <c r="O1080" s="155">
        <f t="shared" si="86"/>
        <v>0</v>
      </c>
      <c r="P1080" s="155">
        <f>IF(O1080=1,SUM($O$6:O1080),0)</f>
        <v>0</v>
      </c>
    </row>
    <row r="1081" spans="1:16" ht="15" customHeight="1">
      <c r="A1081" s="15"/>
      <c r="B1081" s="174">
        <v>19</v>
      </c>
      <c r="C1081" s="109" t="s">
        <v>821</v>
      </c>
      <c r="D1081" s="279" t="s">
        <v>47</v>
      </c>
      <c r="E1081" s="280" t="s">
        <v>14</v>
      </c>
      <c r="F1081" s="281">
        <v>16500</v>
      </c>
      <c r="G1081" s="281">
        <v>16500</v>
      </c>
      <c r="H1081" s="171"/>
      <c r="I1081" s="88">
        <f t="shared" si="87"/>
        <v>16500</v>
      </c>
      <c r="J1081" s="163">
        <f t="shared" si="83"/>
        <v>0</v>
      </c>
      <c r="K1081" s="155">
        <f t="shared" si="84"/>
        <v>0</v>
      </c>
      <c r="L1081" s="155">
        <f>IF(J1081=1,SUM($J$6:J1081),0)</f>
        <v>0</v>
      </c>
      <c r="M1081" s="155">
        <f>IF(K1081=1,SUM($K$6:K1081),0)</f>
        <v>0</v>
      </c>
      <c r="N1081" s="165">
        <f t="shared" si="85"/>
        <v>0</v>
      </c>
      <c r="O1081" s="155">
        <f t="shared" si="86"/>
        <v>0</v>
      </c>
      <c r="P1081" s="155">
        <f>IF(O1081=1,SUM($O$6:O1081),0)</f>
        <v>0</v>
      </c>
    </row>
    <row r="1082" spans="1:16" ht="15" customHeight="1">
      <c r="A1082" s="15"/>
      <c r="B1082" s="174">
        <v>20</v>
      </c>
      <c r="C1082" s="109" t="s">
        <v>822</v>
      </c>
      <c r="D1082" s="279" t="s">
        <v>47</v>
      </c>
      <c r="E1082" s="280" t="s">
        <v>14</v>
      </c>
      <c r="F1082" s="281">
        <v>16500</v>
      </c>
      <c r="G1082" s="281">
        <v>16500</v>
      </c>
      <c r="H1082" s="171"/>
      <c r="I1082" s="88">
        <f t="shared" si="87"/>
        <v>16500</v>
      </c>
      <c r="J1082" s="163">
        <f t="shared" si="83"/>
        <v>0</v>
      </c>
      <c r="K1082" s="155">
        <f t="shared" si="84"/>
        <v>0</v>
      </c>
      <c r="L1082" s="155">
        <f>IF(J1082=1,SUM($J$6:J1082),0)</f>
        <v>0</v>
      </c>
      <c r="M1082" s="155">
        <f>IF(K1082=1,SUM($K$6:K1082),0)</f>
        <v>0</v>
      </c>
      <c r="N1082" s="165">
        <f t="shared" si="85"/>
        <v>0</v>
      </c>
      <c r="O1082" s="155">
        <f t="shared" si="86"/>
        <v>0</v>
      </c>
      <c r="P1082" s="155">
        <f>IF(O1082=1,SUM($O$6:O1082),0)</f>
        <v>0</v>
      </c>
    </row>
    <row r="1083" spans="1:16" ht="15" customHeight="1">
      <c r="A1083" s="15"/>
      <c r="B1083" s="174">
        <v>21</v>
      </c>
      <c r="C1083" s="109" t="s">
        <v>823</v>
      </c>
      <c r="D1083" s="279" t="s">
        <v>47</v>
      </c>
      <c r="E1083" s="280" t="s">
        <v>14</v>
      </c>
      <c r="F1083" s="281">
        <v>13260</v>
      </c>
      <c r="G1083" s="281">
        <v>13260</v>
      </c>
      <c r="H1083" s="171"/>
      <c r="I1083" s="88">
        <f t="shared" si="87"/>
        <v>13260</v>
      </c>
      <c r="J1083" s="163">
        <f t="shared" si="83"/>
        <v>0</v>
      </c>
      <c r="K1083" s="155">
        <f t="shared" si="84"/>
        <v>0</v>
      </c>
      <c r="L1083" s="155">
        <f>IF(J1083=1,SUM($J$6:J1083),0)</f>
        <v>0</v>
      </c>
      <c r="M1083" s="155">
        <f>IF(K1083=1,SUM($K$6:K1083),0)</f>
        <v>0</v>
      </c>
      <c r="N1083" s="165">
        <f t="shared" si="85"/>
        <v>0</v>
      </c>
      <c r="O1083" s="155">
        <f t="shared" si="86"/>
        <v>0</v>
      </c>
      <c r="P1083" s="155">
        <f>IF(O1083=1,SUM($O$6:O1083),0)</f>
        <v>0</v>
      </c>
    </row>
    <row r="1084" spans="1:16" ht="15" customHeight="1">
      <c r="A1084" s="15"/>
      <c r="B1084" s="194"/>
      <c r="C1084" s="109" t="s">
        <v>48</v>
      </c>
      <c r="D1084" s="279" t="s">
        <v>48</v>
      </c>
      <c r="E1084" s="280"/>
      <c r="F1084" s="281">
        <v>0</v>
      </c>
      <c r="G1084" s="281">
        <v>0</v>
      </c>
      <c r="H1084" s="171"/>
      <c r="I1084" s="88">
        <f t="shared" si="87"/>
        <v>0</v>
      </c>
      <c r="J1084" s="163">
        <f t="shared" si="83"/>
        <v>0</v>
      </c>
      <c r="K1084" s="155">
        <f t="shared" si="84"/>
        <v>0</v>
      </c>
      <c r="L1084" s="155">
        <f>IF(J1084=1,SUM($J$6:J1084),0)</f>
        <v>0</v>
      </c>
      <c r="M1084" s="155">
        <f>IF(K1084=1,SUM($K$6:K1084),0)</f>
        <v>0</v>
      </c>
      <c r="N1084" s="165">
        <f t="shared" si="85"/>
        <v>0</v>
      </c>
      <c r="O1084" s="155">
        <f t="shared" si="86"/>
        <v>0</v>
      </c>
      <c r="P1084" s="155">
        <f>IF(O1084=1,SUM($O$6:O1084),0)</f>
        <v>0</v>
      </c>
    </row>
    <row r="1085" spans="1:16" ht="15" customHeight="1">
      <c r="A1085" s="15"/>
      <c r="B1085" s="194" t="s">
        <v>1031</v>
      </c>
      <c r="C1085" s="109" t="s">
        <v>640</v>
      </c>
      <c r="D1085" s="279" t="s">
        <v>48</v>
      </c>
      <c r="E1085" s="280"/>
      <c r="F1085" s="281">
        <v>0</v>
      </c>
      <c r="G1085" s="281">
        <v>0</v>
      </c>
      <c r="H1085" s="171"/>
      <c r="I1085" s="88">
        <f t="shared" si="87"/>
        <v>0</v>
      </c>
      <c r="J1085" s="163">
        <f t="shared" si="83"/>
        <v>0</v>
      </c>
      <c r="K1085" s="155">
        <f t="shared" si="84"/>
        <v>0</v>
      </c>
      <c r="L1085" s="155">
        <f>IF(J1085=1,SUM($J$6:J1085),0)</f>
        <v>0</v>
      </c>
      <c r="M1085" s="155">
        <f>IF(K1085=1,SUM($K$6:K1085),0)</f>
        <v>0</v>
      </c>
      <c r="N1085" s="165">
        <f t="shared" si="85"/>
        <v>0</v>
      </c>
      <c r="O1085" s="155">
        <f t="shared" si="86"/>
        <v>0</v>
      </c>
      <c r="P1085" s="155">
        <f>IF(O1085=1,SUM($O$6:O1085),0)</f>
        <v>0</v>
      </c>
    </row>
    <row r="1086" spans="1:16" ht="15" customHeight="1">
      <c r="A1086" s="15"/>
      <c r="B1086" s="174">
        <v>1</v>
      </c>
      <c r="C1086" s="109" t="s">
        <v>824</v>
      </c>
      <c r="D1086" s="279" t="s">
        <v>47</v>
      </c>
      <c r="E1086" s="280" t="s">
        <v>14</v>
      </c>
      <c r="F1086" s="281">
        <v>31920</v>
      </c>
      <c r="G1086" s="281">
        <v>31920</v>
      </c>
      <c r="H1086" s="171"/>
      <c r="I1086" s="88">
        <f t="shared" si="87"/>
        <v>31920</v>
      </c>
      <c r="J1086" s="163">
        <f t="shared" si="83"/>
        <v>0</v>
      </c>
      <c r="K1086" s="155">
        <f t="shared" si="84"/>
        <v>0</v>
      </c>
      <c r="L1086" s="155">
        <f>IF(J1086=1,SUM($J$6:J1086),0)</f>
        <v>0</v>
      </c>
      <c r="M1086" s="155">
        <f>IF(K1086=1,SUM($K$6:K1086),0)</f>
        <v>0</v>
      </c>
      <c r="N1086" s="165">
        <f t="shared" si="85"/>
        <v>0</v>
      </c>
      <c r="O1086" s="155">
        <f t="shared" si="86"/>
        <v>0</v>
      </c>
      <c r="P1086" s="155">
        <f>IF(O1086=1,SUM($O$6:O1086),0)</f>
        <v>0</v>
      </c>
    </row>
    <row r="1087" spans="1:16" ht="15" customHeight="1">
      <c r="A1087" s="15"/>
      <c r="B1087" s="174">
        <v>2</v>
      </c>
      <c r="C1087" s="109" t="s">
        <v>825</v>
      </c>
      <c r="D1087" s="279" t="s">
        <v>47</v>
      </c>
      <c r="E1087" s="280" t="s">
        <v>14</v>
      </c>
      <c r="F1087" s="281">
        <v>31920</v>
      </c>
      <c r="G1087" s="281">
        <v>31920</v>
      </c>
      <c r="H1087" s="171"/>
      <c r="I1087" s="88">
        <f t="shared" si="87"/>
        <v>31920</v>
      </c>
      <c r="J1087" s="163">
        <f t="shared" si="83"/>
        <v>0</v>
      </c>
      <c r="K1087" s="155">
        <f t="shared" si="84"/>
        <v>0</v>
      </c>
      <c r="L1087" s="155">
        <f>IF(J1087=1,SUM($J$6:J1087),0)</f>
        <v>0</v>
      </c>
      <c r="M1087" s="155">
        <f>IF(K1087=1,SUM($K$6:K1087),0)</f>
        <v>0</v>
      </c>
      <c r="N1087" s="165">
        <f t="shared" si="85"/>
        <v>0</v>
      </c>
      <c r="O1087" s="155">
        <f t="shared" si="86"/>
        <v>0</v>
      </c>
      <c r="P1087" s="155">
        <f>IF(O1087=1,SUM($O$6:O1087),0)</f>
        <v>0</v>
      </c>
    </row>
    <row r="1088" spans="1:16" ht="15" customHeight="1">
      <c r="A1088" s="15"/>
      <c r="B1088" s="174">
        <v>3</v>
      </c>
      <c r="C1088" s="109" t="s">
        <v>826</v>
      </c>
      <c r="D1088" s="279" t="s">
        <v>47</v>
      </c>
      <c r="E1088" s="280" t="s">
        <v>14</v>
      </c>
      <c r="F1088" s="281">
        <v>31920</v>
      </c>
      <c r="G1088" s="281">
        <v>31920</v>
      </c>
      <c r="H1088" s="171"/>
      <c r="I1088" s="88">
        <f t="shared" si="87"/>
        <v>31920</v>
      </c>
      <c r="J1088" s="163">
        <f t="shared" si="83"/>
        <v>0</v>
      </c>
      <c r="K1088" s="155">
        <f t="shared" si="84"/>
        <v>0</v>
      </c>
      <c r="L1088" s="155">
        <f>IF(J1088=1,SUM($J$6:J1088),0)</f>
        <v>0</v>
      </c>
      <c r="M1088" s="155">
        <f>IF(K1088=1,SUM($K$6:K1088),0)</f>
        <v>0</v>
      </c>
      <c r="N1088" s="165">
        <f t="shared" si="85"/>
        <v>0</v>
      </c>
      <c r="O1088" s="155">
        <f t="shared" si="86"/>
        <v>0</v>
      </c>
      <c r="P1088" s="155">
        <f>IF(O1088=1,SUM($O$6:O1088),0)</f>
        <v>0</v>
      </c>
    </row>
    <row r="1089" spans="1:16" ht="15" customHeight="1">
      <c r="A1089" s="15"/>
      <c r="B1089" s="174">
        <v>4</v>
      </c>
      <c r="C1089" s="109" t="s">
        <v>827</v>
      </c>
      <c r="D1089" s="279" t="s">
        <v>47</v>
      </c>
      <c r="E1089" s="280" t="s">
        <v>14</v>
      </c>
      <c r="F1089" s="281">
        <v>48060</v>
      </c>
      <c r="G1089" s="281">
        <v>48060</v>
      </c>
      <c r="H1089" s="171"/>
      <c r="I1089" s="88">
        <f t="shared" si="87"/>
        <v>48060</v>
      </c>
      <c r="J1089" s="163">
        <f t="shared" si="83"/>
        <v>0</v>
      </c>
      <c r="K1089" s="155">
        <f t="shared" si="84"/>
        <v>0</v>
      </c>
      <c r="L1089" s="155">
        <f>IF(J1089=1,SUM($J$6:J1089),0)</f>
        <v>0</v>
      </c>
      <c r="M1089" s="155">
        <f>IF(K1089=1,SUM($K$6:K1089),0)</f>
        <v>0</v>
      </c>
      <c r="N1089" s="165">
        <f t="shared" si="85"/>
        <v>0</v>
      </c>
      <c r="O1089" s="155">
        <f t="shared" si="86"/>
        <v>0</v>
      </c>
      <c r="P1089" s="155">
        <f>IF(O1089=1,SUM($O$6:O1089),0)</f>
        <v>0</v>
      </c>
    </row>
    <row r="1090" spans="1:16" ht="15" customHeight="1">
      <c r="A1090" s="15"/>
      <c r="B1090" s="174">
        <v>5</v>
      </c>
      <c r="C1090" s="109" t="s">
        <v>828</v>
      </c>
      <c r="D1090" s="279" t="s">
        <v>47</v>
      </c>
      <c r="E1090" s="280" t="s">
        <v>14</v>
      </c>
      <c r="F1090" s="281">
        <v>16200</v>
      </c>
      <c r="G1090" s="281">
        <v>16200</v>
      </c>
      <c r="H1090" s="171"/>
      <c r="I1090" s="88">
        <f t="shared" si="87"/>
        <v>16200</v>
      </c>
      <c r="J1090" s="163">
        <f t="shared" si="83"/>
        <v>0</v>
      </c>
      <c r="K1090" s="155">
        <f t="shared" si="84"/>
        <v>0</v>
      </c>
      <c r="L1090" s="155">
        <f>IF(J1090=1,SUM($J$6:J1090),0)</f>
        <v>0</v>
      </c>
      <c r="M1090" s="155">
        <f>IF(K1090=1,SUM($K$6:K1090),0)</f>
        <v>0</v>
      </c>
      <c r="N1090" s="165">
        <f t="shared" si="85"/>
        <v>0</v>
      </c>
      <c r="O1090" s="155">
        <f t="shared" si="86"/>
        <v>0</v>
      </c>
      <c r="P1090" s="155">
        <f>IF(O1090=1,SUM($O$6:O1090),0)</f>
        <v>0</v>
      </c>
    </row>
    <row r="1091" spans="1:16" ht="15" customHeight="1">
      <c r="A1091" s="15"/>
      <c r="B1091" s="174">
        <v>7</v>
      </c>
      <c r="C1091" s="109" t="s">
        <v>829</v>
      </c>
      <c r="D1091" s="279" t="s">
        <v>47</v>
      </c>
      <c r="E1091" s="280" t="s">
        <v>14</v>
      </c>
      <c r="F1091" s="281">
        <v>48060</v>
      </c>
      <c r="G1091" s="281">
        <v>48060</v>
      </c>
      <c r="H1091" s="171"/>
      <c r="I1091" s="88">
        <f t="shared" si="87"/>
        <v>48060</v>
      </c>
      <c r="J1091" s="163">
        <f t="shared" si="83"/>
        <v>0</v>
      </c>
      <c r="K1091" s="155">
        <f t="shared" si="84"/>
        <v>0</v>
      </c>
      <c r="L1091" s="155">
        <f>IF(J1091=1,SUM($J$6:J1091),0)</f>
        <v>0</v>
      </c>
      <c r="M1091" s="155">
        <f>IF(K1091=1,SUM($K$6:K1091),0)</f>
        <v>0</v>
      </c>
      <c r="N1091" s="165">
        <f t="shared" si="85"/>
        <v>0</v>
      </c>
      <c r="O1091" s="155">
        <f t="shared" si="86"/>
        <v>0</v>
      </c>
      <c r="P1091" s="155">
        <f>IF(O1091=1,SUM($O$6:O1091),0)</f>
        <v>0</v>
      </c>
    </row>
    <row r="1092" spans="1:16" ht="15" customHeight="1">
      <c r="A1092" s="15"/>
      <c r="B1092" s="174">
        <v>8</v>
      </c>
      <c r="C1092" s="109" t="s">
        <v>830</v>
      </c>
      <c r="D1092" s="279" t="s">
        <v>47</v>
      </c>
      <c r="E1092" s="280" t="s">
        <v>14</v>
      </c>
      <c r="F1092" s="281">
        <v>50400</v>
      </c>
      <c r="G1092" s="281">
        <v>50400</v>
      </c>
      <c r="H1092" s="171"/>
      <c r="I1092" s="88">
        <f t="shared" si="87"/>
        <v>50400</v>
      </c>
      <c r="J1092" s="163">
        <f t="shared" si="83"/>
        <v>0</v>
      </c>
      <c r="K1092" s="155">
        <f t="shared" si="84"/>
        <v>0</v>
      </c>
      <c r="L1092" s="155">
        <f>IF(J1092=1,SUM($J$6:J1092),0)</f>
        <v>0</v>
      </c>
      <c r="M1092" s="155">
        <f>IF(K1092=1,SUM($K$6:K1092),0)</f>
        <v>0</v>
      </c>
      <c r="N1092" s="165">
        <f t="shared" si="85"/>
        <v>0</v>
      </c>
      <c r="O1092" s="155">
        <f t="shared" si="86"/>
        <v>0</v>
      </c>
      <c r="P1092" s="155">
        <f>IF(O1092=1,SUM($O$6:O1092),0)</f>
        <v>0</v>
      </c>
    </row>
    <row r="1093" spans="1:16" ht="15" customHeight="1">
      <c r="A1093" s="15"/>
      <c r="B1093" s="174">
        <v>9</v>
      </c>
      <c r="C1093" s="109" t="s">
        <v>831</v>
      </c>
      <c r="D1093" s="279" t="s">
        <v>47</v>
      </c>
      <c r="E1093" s="280" t="s">
        <v>14</v>
      </c>
      <c r="F1093" s="281">
        <v>26400</v>
      </c>
      <c r="G1093" s="281">
        <v>26400</v>
      </c>
      <c r="H1093" s="171"/>
      <c r="I1093" s="88">
        <f t="shared" si="87"/>
        <v>26400</v>
      </c>
      <c r="J1093" s="163">
        <f t="shared" si="83"/>
        <v>0</v>
      </c>
      <c r="K1093" s="155">
        <f t="shared" si="84"/>
        <v>0</v>
      </c>
      <c r="L1093" s="155">
        <f>IF(J1093=1,SUM($J$6:J1093),0)</f>
        <v>0</v>
      </c>
      <c r="M1093" s="155">
        <f>IF(K1093=1,SUM($K$6:K1093),0)</f>
        <v>0</v>
      </c>
      <c r="N1093" s="165">
        <f t="shared" si="85"/>
        <v>0</v>
      </c>
      <c r="O1093" s="155">
        <f t="shared" si="86"/>
        <v>0</v>
      </c>
      <c r="P1093" s="155">
        <f>IF(O1093=1,SUM($O$6:O1093),0)</f>
        <v>0</v>
      </c>
    </row>
    <row r="1094" spans="1:16" ht="15" customHeight="1">
      <c r="A1094" s="15"/>
      <c r="B1094" s="174">
        <v>10</v>
      </c>
      <c r="C1094" s="109" t="s">
        <v>832</v>
      </c>
      <c r="D1094" s="279" t="s">
        <v>47</v>
      </c>
      <c r="E1094" s="280" t="s">
        <v>14</v>
      </c>
      <c r="F1094" s="281">
        <v>42180</v>
      </c>
      <c r="G1094" s="281">
        <v>42180</v>
      </c>
      <c r="H1094" s="171"/>
      <c r="I1094" s="88">
        <f t="shared" si="87"/>
        <v>42180</v>
      </c>
      <c r="J1094" s="163">
        <f t="shared" si="83"/>
        <v>0</v>
      </c>
      <c r="K1094" s="155">
        <f t="shared" si="84"/>
        <v>0</v>
      </c>
      <c r="L1094" s="155">
        <f>IF(J1094=1,SUM($J$6:J1094),0)</f>
        <v>0</v>
      </c>
      <c r="M1094" s="155">
        <f>IF(K1094=1,SUM($K$6:K1094),0)</f>
        <v>0</v>
      </c>
      <c r="N1094" s="165">
        <f t="shared" si="85"/>
        <v>0</v>
      </c>
      <c r="O1094" s="155">
        <f t="shared" si="86"/>
        <v>0</v>
      </c>
      <c r="P1094" s="155">
        <f>IF(O1094=1,SUM($O$6:O1094),0)</f>
        <v>0</v>
      </c>
    </row>
    <row r="1095" spans="1:16" ht="15" customHeight="1">
      <c r="A1095" s="15"/>
      <c r="B1095" s="174">
        <v>11</v>
      </c>
      <c r="C1095" s="109" t="s">
        <v>833</v>
      </c>
      <c r="D1095" s="279" t="s">
        <v>47</v>
      </c>
      <c r="E1095" s="280" t="s">
        <v>14</v>
      </c>
      <c r="F1095" s="281">
        <v>42180</v>
      </c>
      <c r="G1095" s="281">
        <v>42180</v>
      </c>
      <c r="H1095" s="171"/>
      <c r="I1095" s="88">
        <f t="shared" si="87"/>
        <v>42180</v>
      </c>
      <c r="J1095" s="163">
        <f t="shared" si="83"/>
        <v>0</v>
      </c>
      <c r="K1095" s="155">
        <f t="shared" si="84"/>
        <v>0</v>
      </c>
      <c r="L1095" s="155">
        <f>IF(J1095=1,SUM($J$6:J1095),0)</f>
        <v>0</v>
      </c>
      <c r="M1095" s="155">
        <f>IF(K1095=1,SUM($K$6:K1095),0)</f>
        <v>0</v>
      </c>
      <c r="N1095" s="165">
        <f t="shared" si="85"/>
        <v>0</v>
      </c>
      <c r="O1095" s="155">
        <f t="shared" si="86"/>
        <v>0</v>
      </c>
      <c r="P1095" s="155">
        <f>IF(O1095=1,SUM($O$6:O1095),0)</f>
        <v>0</v>
      </c>
    </row>
    <row r="1096" spans="1:16" ht="15" customHeight="1">
      <c r="A1096" s="15"/>
      <c r="B1096" s="174">
        <v>12</v>
      </c>
      <c r="C1096" s="109" t="s">
        <v>834</v>
      </c>
      <c r="D1096" s="279" t="s">
        <v>47</v>
      </c>
      <c r="E1096" s="280" t="s">
        <v>14</v>
      </c>
      <c r="F1096" s="281">
        <v>27120</v>
      </c>
      <c r="G1096" s="281">
        <v>27120</v>
      </c>
      <c r="H1096" s="171"/>
      <c r="I1096" s="88">
        <f t="shared" si="87"/>
        <v>27120</v>
      </c>
      <c r="J1096" s="163">
        <f t="shared" si="83"/>
        <v>0</v>
      </c>
      <c r="K1096" s="155">
        <f t="shared" si="84"/>
        <v>0</v>
      </c>
      <c r="L1096" s="155">
        <f>IF(J1096=1,SUM($J$6:J1096),0)</f>
        <v>0</v>
      </c>
      <c r="M1096" s="155">
        <f>IF(K1096=1,SUM($K$6:K1096),0)</f>
        <v>0</v>
      </c>
      <c r="N1096" s="165">
        <f t="shared" si="85"/>
        <v>0</v>
      </c>
      <c r="O1096" s="155">
        <f t="shared" si="86"/>
        <v>0</v>
      </c>
      <c r="P1096" s="155">
        <f>IF(O1096=1,SUM($O$6:O1096),0)</f>
        <v>0</v>
      </c>
    </row>
    <row r="1097" spans="1:16" ht="15" customHeight="1">
      <c r="A1097" s="15"/>
      <c r="B1097" s="174">
        <v>13</v>
      </c>
      <c r="C1097" s="109" t="s">
        <v>835</v>
      </c>
      <c r="D1097" s="279" t="s">
        <v>47</v>
      </c>
      <c r="E1097" s="280" t="s">
        <v>14</v>
      </c>
      <c r="F1097" s="281">
        <v>46800</v>
      </c>
      <c r="G1097" s="281">
        <v>46800</v>
      </c>
      <c r="H1097" s="171"/>
      <c r="I1097" s="88">
        <f t="shared" si="87"/>
        <v>46800</v>
      </c>
      <c r="J1097" s="163">
        <f t="shared" ref="J1097:J1160" si="88">IF(D1097="MDU-KD",1,0)</f>
        <v>0</v>
      </c>
      <c r="K1097" s="155">
        <f t="shared" ref="K1097:K1160" si="89">IF(D1097="HDW",1,0)</f>
        <v>0</v>
      </c>
      <c r="L1097" s="155">
        <f>IF(J1097=1,SUM($J$6:J1097),0)</f>
        <v>0</v>
      </c>
      <c r="M1097" s="155">
        <f>IF(K1097=1,SUM($K$6:K1097),0)</f>
        <v>0</v>
      </c>
      <c r="N1097" s="165">
        <f t="shared" ref="N1097:N1160" si="90">IF(L1097=0,M1097,L1097)</f>
        <v>0</v>
      </c>
      <c r="O1097" s="155">
        <f t="shared" ref="O1097:O1160" si="91">IF(E1097=0,0,IF(LEFT(C1097,11)="Tiang Beton",1,0))</f>
        <v>0</v>
      </c>
      <c r="P1097" s="155">
        <f>IF(O1097=1,SUM($O$6:O1097),0)</f>
        <v>0</v>
      </c>
    </row>
    <row r="1098" spans="1:16" ht="15" customHeight="1">
      <c r="A1098" s="15"/>
      <c r="B1098" s="174">
        <v>14</v>
      </c>
      <c r="C1098" s="109" t="s">
        <v>836</v>
      </c>
      <c r="D1098" s="279" t="s">
        <v>47</v>
      </c>
      <c r="E1098" s="280" t="s">
        <v>14</v>
      </c>
      <c r="F1098" s="281">
        <v>46800</v>
      </c>
      <c r="G1098" s="281">
        <v>46800</v>
      </c>
      <c r="H1098" s="171"/>
      <c r="I1098" s="88">
        <f t="shared" si="87"/>
        <v>46800</v>
      </c>
      <c r="J1098" s="163">
        <f t="shared" si="88"/>
        <v>0</v>
      </c>
      <c r="K1098" s="155">
        <f t="shared" si="89"/>
        <v>0</v>
      </c>
      <c r="L1098" s="155">
        <f>IF(J1098=1,SUM($J$6:J1098),0)</f>
        <v>0</v>
      </c>
      <c r="M1098" s="155">
        <f>IF(K1098=1,SUM($K$6:K1098),0)</f>
        <v>0</v>
      </c>
      <c r="N1098" s="165">
        <f t="shared" si="90"/>
        <v>0</v>
      </c>
      <c r="O1098" s="155">
        <f t="shared" si="91"/>
        <v>0</v>
      </c>
      <c r="P1098" s="155">
        <f>IF(O1098=1,SUM($O$6:O1098),0)</f>
        <v>0</v>
      </c>
    </row>
    <row r="1099" spans="1:16" ht="15" customHeight="1">
      <c r="A1099" s="15"/>
      <c r="B1099" s="174">
        <v>15</v>
      </c>
      <c r="C1099" s="109" t="s">
        <v>837</v>
      </c>
      <c r="D1099" s="279" t="s">
        <v>47</v>
      </c>
      <c r="E1099" s="280" t="s">
        <v>14</v>
      </c>
      <c r="F1099" s="281">
        <v>45240</v>
      </c>
      <c r="G1099" s="281">
        <v>45240</v>
      </c>
      <c r="H1099" s="171"/>
      <c r="I1099" s="88">
        <f t="shared" si="87"/>
        <v>45240</v>
      </c>
      <c r="J1099" s="163">
        <f t="shared" si="88"/>
        <v>0</v>
      </c>
      <c r="K1099" s="155">
        <f t="shared" si="89"/>
        <v>0</v>
      </c>
      <c r="L1099" s="155">
        <f>IF(J1099=1,SUM($J$6:J1099),0)</f>
        <v>0</v>
      </c>
      <c r="M1099" s="155">
        <f>IF(K1099=1,SUM($K$6:K1099),0)</f>
        <v>0</v>
      </c>
      <c r="N1099" s="165">
        <f t="shared" si="90"/>
        <v>0</v>
      </c>
      <c r="O1099" s="155">
        <f t="shared" si="91"/>
        <v>0</v>
      </c>
      <c r="P1099" s="155">
        <f>IF(O1099=1,SUM($O$6:O1099),0)</f>
        <v>0</v>
      </c>
    </row>
    <row r="1100" spans="1:16" ht="15" customHeight="1">
      <c r="A1100" s="15"/>
      <c r="B1100" s="174">
        <v>16</v>
      </c>
      <c r="C1100" s="109" t="s">
        <v>838</v>
      </c>
      <c r="D1100" s="279" t="s">
        <v>47</v>
      </c>
      <c r="E1100" s="280" t="s">
        <v>14</v>
      </c>
      <c r="F1100" s="281">
        <v>22740</v>
      </c>
      <c r="G1100" s="281">
        <v>22740</v>
      </c>
      <c r="H1100" s="171"/>
      <c r="I1100" s="88">
        <f t="shared" si="87"/>
        <v>22740</v>
      </c>
      <c r="J1100" s="163">
        <f t="shared" si="88"/>
        <v>0</v>
      </c>
      <c r="K1100" s="155">
        <f t="shared" si="89"/>
        <v>0</v>
      </c>
      <c r="L1100" s="155">
        <f>IF(J1100=1,SUM($J$6:J1100),0)</f>
        <v>0</v>
      </c>
      <c r="M1100" s="155">
        <f>IF(K1100=1,SUM($K$6:K1100),0)</f>
        <v>0</v>
      </c>
      <c r="N1100" s="165">
        <f t="shared" si="90"/>
        <v>0</v>
      </c>
      <c r="O1100" s="155">
        <f t="shared" si="91"/>
        <v>0</v>
      </c>
      <c r="P1100" s="155">
        <f>IF(O1100=1,SUM($O$6:O1100),0)</f>
        <v>0</v>
      </c>
    </row>
    <row r="1101" spans="1:16" ht="15" customHeight="1">
      <c r="A1101" s="15"/>
      <c r="B1101" s="174">
        <v>17</v>
      </c>
      <c r="C1101" s="109" t="s">
        <v>839</v>
      </c>
      <c r="D1101" s="279" t="s">
        <v>47</v>
      </c>
      <c r="E1101" s="280" t="s">
        <v>14</v>
      </c>
      <c r="F1101" s="281">
        <v>22740</v>
      </c>
      <c r="G1101" s="281">
        <v>22740</v>
      </c>
      <c r="H1101" s="171"/>
      <c r="I1101" s="88">
        <f t="shared" si="87"/>
        <v>22740</v>
      </c>
      <c r="J1101" s="163">
        <f t="shared" si="88"/>
        <v>0</v>
      </c>
      <c r="K1101" s="155">
        <f t="shared" si="89"/>
        <v>0</v>
      </c>
      <c r="L1101" s="155">
        <f>IF(J1101=1,SUM($J$6:J1101),0)</f>
        <v>0</v>
      </c>
      <c r="M1101" s="155">
        <f>IF(K1101=1,SUM($K$6:K1101),0)</f>
        <v>0</v>
      </c>
      <c r="N1101" s="165">
        <f t="shared" si="90"/>
        <v>0</v>
      </c>
      <c r="O1101" s="155">
        <f t="shared" si="91"/>
        <v>0</v>
      </c>
      <c r="P1101" s="155">
        <f>IF(O1101=1,SUM($O$6:O1101),0)</f>
        <v>0</v>
      </c>
    </row>
    <row r="1102" spans="1:16" ht="15" customHeight="1">
      <c r="A1102" s="15"/>
      <c r="B1102" s="174">
        <v>18</v>
      </c>
      <c r="C1102" s="109" t="s">
        <v>840</v>
      </c>
      <c r="D1102" s="279" t="s">
        <v>47</v>
      </c>
      <c r="E1102" s="280" t="s">
        <v>14</v>
      </c>
      <c r="F1102" s="281">
        <v>24420</v>
      </c>
      <c r="G1102" s="281">
        <v>24420</v>
      </c>
      <c r="H1102" s="171"/>
      <c r="I1102" s="88">
        <f t="shared" si="87"/>
        <v>24420</v>
      </c>
      <c r="J1102" s="163">
        <f t="shared" si="88"/>
        <v>0</v>
      </c>
      <c r="K1102" s="155">
        <f t="shared" si="89"/>
        <v>0</v>
      </c>
      <c r="L1102" s="155">
        <f>IF(J1102=1,SUM($J$6:J1102),0)</f>
        <v>0</v>
      </c>
      <c r="M1102" s="155">
        <f>IF(K1102=1,SUM($K$6:K1102),0)</f>
        <v>0</v>
      </c>
      <c r="N1102" s="165">
        <f t="shared" si="90"/>
        <v>0</v>
      </c>
      <c r="O1102" s="155">
        <f t="shared" si="91"/>
        <v>0</v>
      </c>
      <c r="P1102" s="155">
        <f>IF(O1102=1,SUM($O$6:O1102),0)</f>
        <v>0</v>
      </c>
    </row>
    <row r="1103" spans="1:16" ht="15" customHeight="1">
      <c r="A1103" s="15"/>
      <c r="B1103" s="174">
        <v>19</v>
      </c>
      <c r="C1103" s="109" t="s">
        <v>841</v>
      </c>
      <c r="D1103" s="279" t="s">
        <v>47</v>
      </c>
      <c r="E1103" s="280" t="s">
        <v>14</v>
      </c>
      <c r="F1103" s="281">
        <v>24420</v>
      </c>
      <c r="G1103" s="281">
        <v>24420</v>
      </c>
      <c r="H1103" s="171"/>
      <c r="I1103" s="88">
        <f t="shared" si="87"/>
        <v>24420</v>
      </c>
      <c r="J1103" s="163">
        <f t="shared" si="88"/>
        <v>0</v>
      </c>
      <c r="K1103" s="155">
        <f t="shared" si="89"/>
        <v>0</v>
      </c>
      <c r="L1103" s="155">
        <f>IF(J1103=1,SUM($J$6:J1103),0)</f>
        <v>0</v>
      </c>
      <c r="M1103" s="155">
        <f>IF(K1103=1,SUM($K$6:K1103),0)</f>
        <v>0</v>
      </c>
      <c r="N1103" s="165">
        <f t="shared" si="90"/>
        <v>0</v>
      </c>
      <c r="O1103" s="155">
        <f t="shared" si="91"/>
        <v>0</v>
      </c>
      <c r="P1103" s="155">
        <f>IF(O1103=1,SUM($O$6:O1103),0)</f>
        <v>0</v>
      </c>
    </row>
    <row r="1104" spans="1:16" ht="15" customHeight="1">
      <c r="A1104" s="15"/>
      <c r="B1104" s="174">
        <v>20</v>
      </c>
      <c r="C1104" s="109" t="s">
        <v>842</v>
      </c>
      <c r="D1104" s="279" t="s">
        <v>47</v>
      </c>
      <c r="E1104" s="280" t="s">
        <v>14</v>
      </c>
      <c r="F1104" s="281">
        <v>24420</v>
      </c>
      <c r="G1104" s="281">
        <v>24420</v>
      </c>
      <c r="H1104" s="171"/>
      <c r="I1104" s="88">
        <f t="shared" si="87"/>
        <v>24420</v>
      </c>
      <c r="J1104" s="163">
        <f t="shared" si="88"/>
        <v>0</v>
      </c>
      <c r="K1104" s="155">
        <f t="shared" si="89"/>
        <v>0</v>
      </c>
      <c r="L1104" s="155">
        <f>IF(J1104=1,SUM($J$6:J1104),0)</f>
        <v>0</v>
      </c>
      <c r="M1104" s="155">
        <f>IF(K1104=1,SUM($K$6:K1104),0)</f>
        <v>0</v>
      </c>
      <c r="N1104" s="165">
        <f t="shared" si="90"/>
        <v>0</v>
      </c>
      <c r="O1104" s="155">
        <f t="shared" si="91"/>
        <v>0</v>
      </c>
      <c r="P1104" s="155">
        <f>IF(O1104=1,SUM($O$6:O1104),0)</f>
        <v>0</v>
      </c>
    </row>
    <row r="1105" spans="1:16" ht="15" customHeight="1">
      <c r="A1105" s="15"/>
      <c r="B1105" s="174">
        <v>21</v>
      </c>
      <c r="C1105" s="109" t="s">
        <v>843</v>
      </c>
      <c r="D1105" s="279" t="s">
        <v>47</v>
      </c>
      <c r="E1105" s="280" t="s">
        <v>14</v>
      </c>
      <c r="F1105" s="281">
        <v>24420</v>
      </c>
      <c r="G1105" s="281">
        <v>24420</v>
      </c>
      <c r="H1105" s="171"/>
      <c r="I1105" s="88">
        <f t="shared" si="87"/>
        <v>24420</v>
      </c>
      <c r="J1105" s="163">
        <f t="shared" si="88"/>
        <v>0</v>
      </c>
      <c r="K1105" s="155">
        <f t="shared" si="89"/>
        <v>0</v>
      </c>
      <c r="L1105" s="155">
        <f>IF(J1105=1,SUM($J$6:J1105),0)</f>
        <v>0</v>
      </c>
      <c r="M1105" s="155">
        <f>IF(K1105=1,SUM($K$6:K1105),0)</f>
        <v>0</v>
      </c>
      <c r="N1105" s="165">
        <f t="shared" si="90"/>
        <v>0</v>
      </c>
      <c r="O1105" s="155">
        <f t="shared" si="91"/>
        <v>0</v>
      </c>
      <c r="P1105" s="155">
        <f>IF(O1105=1,SUM($O$6:O1105),0)</f>
        <v>0</v>
      </c>
    </row>
    <row r="1106" spans="1:16" ht="15" customHeight="1">
      <c r="A1106" s="15"/>
      <c r="B1106" s="174">
        <v>22</v>
      </c>
      <c r="C1106" s="109" t="s">
        <v>844</v>
      </c>
      <c r="D1106" s="279" t="s">
        <v>47</v>
      </c>
      <c r="E1106" s="280" t="s">
        <v>14</v>
      </c>
      <c r="F1106" s="281">
        <v>21720</v>
      </c>
      <c r="G1106" s="281">
        <v>21720</v>
      </c>
      <c r="H1106" s="171"/>
      <c r="I1106" s="88">
        <f t="shared" si="87"/>
        <v>21720</v>
      </c>
      <c r="J1106" s="163">
        <f t="shared" si="88"/>
        <v>0</v>
      </c>
      <c r="K1106" s="155">
        <f t="shared" si="89"/>
        <v>0</v>
      </c>
      <c r="L1106" s="155">
        <f>IF(J1106=1,SUM($J$6:J1106),0)</f>
        <v>0</v>
      </c>
      <c r="M1106" s="155">
        <f>IF(K1106=1,SUM($K$6:K1106),0)</f>
        <v>0</v>
      </c>
      <c r="N1106" s="165">
        <f t="shared" si="90"/>
        <v>0</v>
      </c>
      <c r="O1106" s="155">
        <f t="shared" si="91"/>
        <v>0</v>
      </c>
      <c r="P1106" s="155">
        <f>IF(O1106=1,SUM($O$6:O1106),0)</f>
        <v>0</v>
      </c>
    </row>
    <row r="1107" spans="1:16" ht="15" customHeight="1">
      <c r="A1107" s="15"/>
      <c r="B1107" s="174">
        <v>23</v>
      </c>
      <c r="C1107" s="109" t="s">
        <v>845</v>
      </c>
      <c r="D1107" s="279" t="s">
        <v>47</v>
      </c>
      <c r="E1107" s="280" t="s">
        <v>14</v>
      </c>
      <c r="F1107" s="281">
        <v>20100</v>
      </c>
      <c r="G1107" s="281">
        <v>20100</v>
      </c>
      <c r="H1107" s="171"/>
      <c r="I1107" s="88">
        <f t="shared" si="87"/>
        <v>20100</v>
      </c>
      <c r="J1107" s="163">
        <f t="shared" si="88"/>
        <v>0</v>
      </c>
      <c r="K1107" s="155">
        <f t="shared" si="89"/>
        <v>0</v>
      </c>
      <c r="L1107" s="155">
        <f>IF(J1107=1,SUM($J$6:J1107),0)</f>
        <v>0</v>
      </c>
      <c r="M1107" s="155">
        <f>IF(K1107=1,SUM($K$6:K1107),0)</f>
        <v>0</v>
      </c>
      <c r="N1107" s="165">
        <f t="shared" si="90"/>
        <v>0</v>
      </c>
      <c r="O1107" s="155">
        <f t="shared" si="91"/>
        <v>0</v>
      </c>
      <c r="P1107" s="155">
        <f>IF(O1107=1,SUM($O$6:O1107),0)</f>
        <v>0</v>
      </c>
    </row>
    <row r="1108" spans="1:16" ht="15" customHeight="1">
      <c r="A1108" s="15"/>
      <c r="B1108" s="174">
        <v>24</v>
      </c>
      <c r="C1108" s="109" t="s">
        <v>846</v>
      </c>
      <c r="D1108" s="279" t="s">
        <v>47</v>
      </c>
      <c r="E1108" s="280" t="s">
        <v>14</v>
      </c>
      <c r="F1108" s="281">
        <v>20100</v>
      </c>
      <c r="G1108" s="281">
        <v>20100</v>
      </c>
      <c r="H1108" s="171"/>
      <c r="I1108" s="88">
        <f t="shared" si="87"/>
        <v>20100</v>
      </c>
      <c r="J1108" s="163">
        <f t="shared" si="88"/>
        <v>0</v>
      </c>
      <c r="K1108" s="155">
        <f t="shared" si="89"/>
        <v>0</v>
      </c>
      <c r="L1108" s="155">
        <f>IF(J1108=1,SUM($J$6:J1108),0)</f>
        <v>0</v>
      </c>
      <c r="M1108" s="155">
        <f>IF(K1108=1,SUM($K$6:K1108),0)</f>
        <v>0</v>
      </c>
      <c r="N1108" s="165">
        <f t="shared" si="90"/>
        <v>0</v>
      </c>
      <c r="O1108" s="155">
        <f t="shared" si="91"/>
        <v>0</v>
      </c>
      <c r="P1108" s="155">
        <f>IF(O1108=1,SUM($O$6:O1108),0)</f>
        <v>0</v>
      </c>
    </row>
    <row r="1109" spans="1:16" ht="15" customHeight="1">
      <c r="A1109" s="15"/>
      <c r="B1109" s="174">
        <v>25</v>
      </c>
      <c r="C1109" s="109" t="s">
        <v>847</v>
      </c>
      <c r="D1109" s="279" t="s">
        <v>47</v>
      </c>
      <c r="E1109" s="280" t="s">
        <v>14</v>
      </c>
      <c r="F1109" s="281">
        <v>20100</v>
      </c>
      <c r="G1109" s="281">
        <v>20100</v>
      </c>
      <c r="H1109" s="171"/>
      <c r="I1109" s="88">
        <f t="shared" si="87"/>
        <v>20100</v>
      </c>
      <c r="J1109" s="163">
        <f t="shared" si="88"/>
        <v>0</v>
      </c>
      <c r="K1109" s="155">
        <f t="shared" si="89"/>
        <v>0</v>
      </c>
      <c r="L1109" s="155">
        <f>IF(J1109=1,SUM($J$6:J1109),0)</f>
        <v>0</v>
      </c>
      <c r="M1109" s="155">
        <f>IF(K1109=1,SUM($K$6:K1109),0)</f>
        <v>0</v>
      </c>
      <c r="N1109" s="165">
        <f t="shared" si="90"/>
        <v>0</v>
      </c>
      <c r="O1109" s="155">
        <f t="shared" si="91"/>
        <v>0</v>
      </c>
      <c r="P1109" s="155">
        <f>IF(O1109=1,SUM($O$6:O1109),0)</f>
        <v>0</v>
      </c>
    </row>
    <row r="1110" spans="1:16" ht="15" customHeight="1">
      <c r="A1110" s="15"/>
      <c r="B1110" s="174">
        <v>26</v>
      </c>
      <c r="C1110" s="109" t="s">
        <v>848</v>
      </c>
      <c r="D1110" s="279" t="s">
        <v>47</v>
      </c>
      <c r="E1110" s="280" t="s">
        <v>14</v>
      </c>
      <c r="F1110" s="281">
        <v>20100</v>
      </c>
      <c r="G1110" s="281">
        <v>20100</v>
      </c>
      <c r="H1110" s="171"/>
      <c r="I1110" s="88">
        <f t="shared" si="87"/>
        <v>20100</v>
      </c>
      <c r="J1110" s="163">
        <f t="shared" si="88"/>
        <v>0</v>
      </c>
      <c r="K1110" s="155">
        <f t="shared" si="89"/>
        <v>0</v>
      </c>
      <c r="L1110" s="155">
        <f>IF(J1110=1,SUM($J$6:J1110),0)</f>
        <v>0</v>
      </c>
      <c r="M1110" s="155">
        <f>IF(K1110=1,SUM($K$6:K1110),0)</f>
        <v>0</v>
      </c>
      <c r="N1110" s="165">
        <f t="shared" si="90"/>
        <v>0</v>
      </c>
      <c r="O1110" s="155">
        <f t="shared" si="91"/>
        <v>0</v>
      </c>
      <c r="P1110" s="155">
        <f>IF(O1110=1,SUM($O$6:O1110),0)</f>
        <v>0</v>
      </c>
    </row>
    <row r="1111" spans="1:16" ht="15" customHeight="1">
      <c r="A1111" s="15"/>
      <c r="B1111" s="174">
        <v>27</v>
      </c>
      <c r="C1111" s="109" t="s">
        <v>849</v>
      </c>
      <c r="D1111" s="279" t="s">
        <v>47</v>
      </c>
      <c r="E1111" s="280" t="s">
        <v>14</v>
      </c>
      <c r="F1111" s="281">
        <v>42240</v>
      </c>
      <c r="G1111" s="281">
        <v>42240</v>
      </c>
      <c r="H1111" s="171"/>
      <c r="I1111" s="88">
        <f t="shared" si="87"/>
        <v>42240</v>
      </c>
      <c r="J1111" s="163">
        <f t="shared" si="88"/>
        <v>0</v>
      </c>
      <c r="K1111" s="155">
        <f t="shared" si="89"/>
        <v>0</v>
      </c>
      <c r="L1111" s="155">
        <f>IF(J1111=1,SUM($J$6:J1111),0)</f>
        <v>0</v>
      </c>
      <c r="M1111" s="155">
        <f>IF(K1111=1,SUM($K$6:K1111),0)</f>
        <v>0</v>
      </c>
      <c r="N1111" s="165">
        <f t="shared" si="90"/>
        <v>0</v>
      </c>
      <c r="O1111" s="155">
        <f t="shared" si="91"/>
        <v>0</v>
      </c>
      <c r="P1111" s="155">
        <f>IF(O1111=1,SUM($O$6:O1111),0)</f>
        <v>0</v>
      </c>
    </row>
    <row r="1112" spans="1:16" ht="15" customHeight="1">
      <c r="A1112" s="15"/>
      <c r="B1112" s="174">
        <v>28</v>
      </c>
      <c r="C1112" s="109" t="s">
        <v>850</v>
      </c>
      <c r="D1112" s="279" t="s">
        <v>47</v>
      </c>
      <c r="E1112" s="280" t="s">
        <v>14</v>
      </c>
      <c r="F1112" s="281">
        <v>42240</v>
      </c>
      <c r="G1112" s="281">
        <v>42240</v>
      </c>
      <c r="H1112" s="171"/>
      <c r="I1112" s="88">
        <f t="shared" si="87"/>
        <v>42240</v>
      </c>
      <c r="J1112" s="163">
        <f t="shared" si="88"/>
        <v>0</v>
      </c>
      <c r="K1112" s="155">
        <f t="shared" si="89"/>
        <v>0</v>
      </c>
      <c r="L1112" s="155">
        <f>IF(J1112=1,SUM($J$6:J1112),0)</f>
        <v>0</v>
      </c>
      <c r="M1112" s="155">
        <f>IF(K1112=1,SUM($K$6:K1112),0)</f>
        <v>0</v>
      </c>
      <c r="N1112" s="165">
        <f t="shared" si="90"/>
        <v>0</v>
      </c>
      <c r="O1112" s="155">
        <f t="shared" si="91"/>
        <v>0</v>
      </c>
      <c r="P1112" s="155">
        <f>IF(O1112=1,SUM($O$6:O1112),0)</f>
        <v>0</v>
      </c>
    </row>
    <row r="1113" spans="1:16" ht="15" customHeight="1">
      <c r="A1113" s="15"/>
      <c r="B1113" s="174">
        <v>29</v>
      </c>
      <c r="C1113" s="109" t="s">
        <v>851</v>
      </c>
      <c r="D1113" s="279" t="s">
        <v>47</v>
      </c>
      <c r="E1113" s="280" t="s">
        <v>14</v>
      </c>
      <c r="F1113" s="281">
        <v>40260</v>
      </c>
      <c r="G1113" s="281">
        <v>40260</v>
      </c>
      <c r="H1113" s="171"/>
      <c r="I1113" s="88">
        <f t="shared" si="87"/>
        <v>40260</v>
      </c>
      <c r="J1113" s="163">
        <f t="shared" si="88"/>
        <v>0</v>
      </c>
      <c r="K1113" s="155">
        <f t="shared" si="89"/>
        <v>0</v>
      </c>
      <c r="L1113" s="155">
        <f>IF(J1113=1,SUM($J$6:J1113),0)</f>
        <v>0</v>
      </c>
      <c r="M1113" s="155">
        <f>IF(K1113=1,SUM($K$6:K1113),0)</f>
        <v>0</v>
      </c>
      <c r="N1113" s="165">
        <f t="shared" si="90"/>
        <v>0</v>
      </c>
      <c r="O1113" s="155">
        <f t="shared" si="91"/>
        <v>0</v>
      </c>
      <c r="P1113" s="155">
        <f>IF(O1113=1,SUM($O$6:O1113),0)</f>
        <v>0</v>
      </c>
    </row>
    <row r="1114" spans="1:16" ht="15" customHeight="1">
      <c r="A1114" s="15"/>
      <c r="B1114" s="174">
        <v>30</v>
      </c>
      <c r="C1114" s="109" t="s">
        <v>852</v>
      </c>
      <c r="D1114" s="279" t="s">
        <v>47</v>
      </c>
      <c r="E1114" s="280" t="s">
        <v>14</v>
      </c>
      <c r="F1114" s="281">
        <v>28020</v>
      </c>
      <c r="G1114" s="281">
        <v>28020</v>
      </c>
      <c r="H1114" s="171"/>
      <c r="I1114" s="88">
        <f t="shared" si="87"/>
        <v>28020</v>
      </c>
      <c r="J1114" s="163">
        <f t="shared" si="88"/>
        <v>0</v>
      </c>
      <c r="K1114" s="155">
        <f t="shared" si="89"/>
        <v>0</v>
      </c>
      <c r="L1114" s="155">
        <f>IF(J1114=1,SUM($J$6:J1114),0)</f>
        <v>0</v>
      </c>
      <c r="M1114" s="155">
        <f>IF(K1114=1,SUM($K$6:K1114),0)</f>
        <v>0</v>
      </c>
      <c r="N1114" s="165">
        <f t="shared" si="90"/>
        <v>0</v>
      </c>
      <c r="O1114" s="155">
        <f t="shared" si="91"/>
        <v>0</v>
      </c>
      <c r="P1114" s="155">
        <f>IF(O1114=1,SUM($O$6:O1114),0)</f>
        <v>0</v>
      </c>
    </row>
    <row r="1115" spans="1:16" ht="15" customHeight="1">
      <c r="A1115" s="15"/>
      <c r="B1115" s="174">
        <v>31</v>
      </c>
      <c r="C1115" s="109" t="s">
        <v>853</v>
      </c>
      <c r="D1115" s="279" t="s">
        <v>47</v>
      </c>
      <c r="E1115" s="280" t="s">
        <v>14</v>
      </c>
      <c r="F1115" s="281">
        <v>28020</v>
      </c>
      <c r="G1115" s="281">
        <v>28020</v>
      </c>
      <c r="H1115" s="171"/>
      <c r="I1115" s="88">
        <f t="shared" si="87"/>
        <v>28020</v>
      </c>
      <c r="J1115" s="163">
        <f t="shared" si="88"/>
        <v>0</v>
      </c>
      <c r="K1115" s="155">
        <f t="shared" si="89"/>
        <v>0</v>
      </c>
      <c r="L1115" s="155">
        <f>IF(J1115=1,SUM($J$6:J1115),0)</f>
        <v>0</v>
      </c>
      <c r="M1115" s="155">
        <f>IF(K1115=1,SUM($K$6:K1115),0)</f>
        <v>0</v>
      </c>
      <c r="N1115" s="165">
        <f t="shared" si="90"/>
        <v>0</v>
      </c>
      <c r="O1115" s="155">
        <f t="shared" si="91"/>
        <v>0</v>
      </c>
      <c r="P1115" s="155">
        <f>IF(O1115=1,SUM($O$6:O1115),0)</f>
        <v>0</v>
      </c>
    </row>
    <row r="1116" spans="1:16" ht="15" customHeight="1">
      <c r="A1116" s="15"/>
      <c r="B1116" s="174">
        <v>32</v>
      </c>
      <c r="C1116" s="109" t="s">
        <v>854</v>
      </c>
      <c r="D1116" s="279" t="s">
        <v>47</v>
      </c>
      <c r="E1116" s="280" t="s">
        <v>14</v>
      </c>
      <c r="F1116" s="281">
        <v>45360</v>
      </c>
      <c r="G1116" s="281">
        <v>45360</v>
      </c>
      <c r="H1116" s="171"/>
      <c r="I1116" s="88">
        <f t="shared" si="87"/>
        <v>45360</v>
      </c>
      <c r="J1116" s="163">
        <f t="shared" si="88"/>
        <v>0</v>
      </c>
      <c r="K1116" s="155">
        <f t="shared" si="89"/>
        <v>0</v>
      </c>
      <c r="L1116" s="155">
        <f>IF(J1116=1,SUM($J$6:J1116),0)</f>
        <v>0</v>
      </c>
      <c r="M1116" s="155">
        <f>IF(K1116=1,SUM($K$6:K1116),0)</f>
        <v>0</v>
      </c>
      <c r="N1116" s="165">
        <f t="shared" si="90"/>
        <v>0</v>
      </c>
      <c r="O1116" s="155">
        <f t="shared" si="91"/>
        <v>0</v>
      </c>
      <c r="P1116" s="155">
        <f>IF(O1116=1,SUM($O$6:O1116),0)</f>
        <v>0</v>
      </c>
    </row>
    <row r="1117" spans="1:16" ht="15" customHeight="1">
      <c r="A1117" s="15"/>
      <c r="B1117" s="174">
        <v>33</v>
      </c>
      <c r="C1117" s="109" t="s">
        <v>855</v>
      </c>
      <c r="D1117" s="279" t="s">
        <v>47</v>
      </c>
      <c r="E1117" s="280" t="s">
        <v>14</v>
      </c>
      <c r="F1117" s="281">
        <v>45360</v>
      </c>
      <c r="G1117" s="281">
        <v>45360</v>
      </c>
      <c r="H1117" s="171"/>
      <c r="I1117" s="88">
        <f t="shared" si="87"/>
        <v>45360</v>
      </c>
      <c r="J1117" s="163">
        <f t="shared" si="88"/>
        <v>0</v>
      </c>
      <c r="K1117" s="155">
        <f t="shared" si="89"/>
        <v>0</v>
      </c>
      <c r="L1117" s="155">
        <f>IF(J1117=1,SUM($J$6:J1117),0)</f>
        <v>0</v>
      </c>
      <c r="M1117" s="155">
        <f>IF(K1117=1,SUM($K$6:K1117),0)</f>
        <v>0</v>
      </c>
      <c r="N1117" s="165">
        <f t="shared" si="90"/>
        <v>0</v>
      </c>
      <c r="O1117" s="155">
        <f t="shared" si="91"/>
        <v>0</v>
      </c>
      <c r="P1117" s="155">
        <f>IF(O1117=1,SUM($O$6:O1117),0)</f>
        <v>0</v>
      </c>
    </row>
    <row r="1118" spans="1:16" ht="15" customHeight="1">
      <c r="A1118" s="15"/>
      <c r="B1118" s="174">
        <v>34</v>
      </c>
      <c r="C1118" s="109" t="s">
        <v>856</v>
      </c>
      <c r="D1118" s="279" t="s">
        <v>47</v>
      </c>
      <c r="E1118" s="280" t="s">
        <v>14</v>
      </c>
      <c r="F1118" s="281">
        <v>36060</v>
      </c>
      <c r="G1118" s="281">
        <v>36060</v>
      </c>
      <c r="H1118" s="171"/>
      <c r="I1118" s="88">
        <f t="shared" si="87"/>
        <v>36060</v>
      </c>
      <c r="J1118" s="163">
        <f t="shared" si="88"/>
        <v>0</v>
      </c>
      <c r="K1118" s="155">
        <f t="shared" si="89"/>
        <v>0</v>
      </c>
      <c r="L1118" s="155">
        <f>IF(J1118=1,SUM($J$6:J1118),0)</f>
        <v>0</v>
      </c>
      <c r="M1118" s="155">
        <f>IF(K1118=1,SUM($K$6:K1118),0)</f>
        <v>0</v>
      </c>
      <c r="N1118" s="165">
        <f t="shared" si="90"/>
        <v>0</v>
      </c>
      <c r="O1118" s="155">
        <f t="shared" si="91"/>
        <v>0</v>
      </c>
      <c r="P1118" s="155">
        <f>IF(O1118=1,SUM($O$6:O1118),0)</f>
        <v>0</v>
      </c>
    </row>
    <row r="1119" spans="1:16" ht="15" customHeight="1">
      <c r="A1119" s="15"/>
      <c r="B1119" s="174">
        <v>35</v>
      </c>
      <c r="C1119" s="109" t="s">
        <v>857</v>
      </c>
      <c r="D1119" s="279" t="s">
        <v>47</v>
      </c>
      <c r="E1119" s="280" t="s">
        <v>14</v>
      </c>
      <c r="F1119" s="281">
        <v>33660</v>
      </c>
      <c r="G1119" s="281">
        <v>33660</v>
      </c>
      <c r="H1119" s="171"/>
      <c r="I1119" s="88">
        <f t="shared" si="87"/>
        <v>33660</v>
      </c>
      <c r="J1119" s="163">
        <f t="shared" si="88"/>
        <v>0</v>
      </c>
      <c r="K1119" s="155">
        <f t="shared" si="89"/>
        <v>0</v>
      </c>
      <c r="L1119" s="155">
        <f>IF(J1119=1,SUM($J$6:J1119),0)</f>
        <v>0</v>
      </c>
      <c r="M1119" s="155">
        <f>IF(K1119=1,SUM($K$6:K1119),0)</f>
        <v>0</v>
      </c>
      <c r="N1119" s="165">
        <f t="shared" si="90"/>
        <v>0</v>
      </c>
      <c r="O1119" s="155">
        <f t="shared" si="91"/>
        <v>0</v>
      </c>
      <c r="P1119" s="155">
        <f>IF(O1119=1,SUM($O$6:O1119),0)</f>
        <v>0</v>
      </c>
    </row>
    <row r="1120" spans="1:16" ht="15" customHeight="1">
      <c r="A1120" s="15"/>
      <c r="B1120" s="194"/>
      <c r="C1120" s="109" t="s">
        <v>48</v>
      </c>
      <c r="D1120" s="279" t="s">
        <v>48</v>
      </c>
      <c r="E1120" s="280"/>
      <c r="F1120" s="281">
        <v>0</v>
      </c>
      <c r="G1120" s="281">
        <v>0</v>
      </c>
      <c r="H1120" s="171"/>
      <c r="I1120" s="88">
        <f t="shared" si="87"/>
        <v>0</v>
      </c>
      <c r="J1120" s="163">
        <f t="shared" si="88"/>
        <v>0</v>
      </c>
      <c r="K1120" s="155">
        <f t="shared" si="89"/>
        <v>0</v>
      </c>
      <c r="L1120" s="155">
        <f>IF(J1120=1,SUM($J$6:J1120),0)</f>
        <v>0</v>
      </c>
      <c r="M1120" s="155">
        <f>IF(K1120=1,SUM($K$6:K1120),0)</f>
        <v>0</v>
      </c>
      <c r="N1120" s="165">
        <f t="shared" si="90"/>
        <v>0</v>
      </c>
      <c r="O1120" s="155">
        <f t="shared" si="91"/>
        <v>0</v>
      </c>
      <c r="P1120" s="155">
        <f>IF(O1120=1,SUM($O$6:O1120),0)</f>
        <v>0</v>
      </c>
    </row>
    <row r="1121" spans="1:16" ht="15" customHeight="1">
      <c r="A1121" s="15"/>
      <c r="B1121" s="194" t="s">
        <v>1031</v>
      </c>
      <c r="C1121" s="109" t="s">
        <v>675</v>
      </c>
      <c r="D1121" s="279" t="s">
        <v>48</v>
      </c>
      <c r="E1121" s="280"/>
      <c r="F1121" s="281">
        <v>0</v>
      </c>
      <c r="G1121" s="281">
        <v>0</v>
      </c>
      <c r="H1121" s="171"/>
      <c r="I1121" s="88">
        <f t="shared" ref="I1121:I1184" si="92">IF($I$5=$G$4,G1121,(IF($I$5=$F$4,F1121,0)))</f>
        <v>0</v>
      </c>
      <c r="J1121" s="163">
        <f t="shared" si="88"/>
        <v>0</v>
      </c>
      <c r="K1121" s="155">
        <f t="shared" si="89"/>
        <v>0</v>
      </c>
      <c r="L1121" s="155">
        <f>IF(J1121=1,SUM($J$6:J1121),0)</f>
        <v>0</v>
      </c>
      <c r="M1121" s="155">
        <f>IF(K1121=1,SUM($K$6:K1121),0)</f>
        <v>0</v>
      </c>
      <c r="N1121" s="165">
        <f t="shared" si="90"/>
        <v>0</v>
      </c>
      <c r="O1121" s="155">
        <f t="shared" si="91"/>
        <v>0</v>
      </c>
      <c r="P1121" s="155">
        <f>IF(O1121=1,SUM($O$6:O1121),0)</f>
        <v>0</v>
      </c>
    </row>
    <row r="1122" spans="1:16" ht="15" customHeight="1">
      <c r="A1122" s="15"/>
      <c r="B1122" s="174">
        <v>1</v>
      </c>
      <c r="C1122" s="109" t="s">
        <v>858</v>
      </c>
      <c r="D1122" s="279" t="s">
        <v>47</v>
      </c>
      <c r="E1122" s="280" t="s">
        <v>14</v>
      </c>
      <c r="F1122" s="281">
        <v>38820</v>
      </c>
      <c r="G1122" s="281">
        <v>38820</v>
      </c>
      <c r="H1122" s="171"/>
      <c r="I1122" s="88">
        <f t="shared" si="92"/>
        <v>38820</v>
      </c>
      <c r="J1122" s="163">
        <f t="shared" si="88"/>
        <v>0</v>
      </c>
      <c r="K1122" s="155">
        <f t="shared" si="89"/>
        <v>0</v>
      </c>
      <c r="L1122" s="155">
        <f>IF(J1122=1,SUM($J$6:J1122),0)</f>
        <v>0</v>
      </c>
      <c r="M1122" s="155">
        <f>IF(K1122=1,SUM($K$6:K1122),0)</f>
        <v>0</v>
      </c>
      <c r="N1122" s="165">
        <f t="shared" si="90"/>
        <v>0</v>
      </c>
      <c r="O1122" s="155">
        <f t="shared" si="91"/>
        <v>0</v>
      </c>
      <c r="P1122" s="155">
        <f>IF(O1122=1,SUM($O$6:O1122),0)</f>
        <v>0</v>
      </c>
    </row>
    <row r="1123" spans="1:16" ht="15" customHeight="1">
      <c r="A1123" s="15"/>
      <c r="B1123" s="174">
        <v>2</v>
      </c>
      <c r="C1123" s="109" t="s">
        <v>859</v>
      </c>
      <c r="D1123" s="279" t="s">
        <v>47</v>
      </c>
      <c r="E1123" s="280" t="s">
        <v>14</v>
      </c>
      <c r="F1123" s="281">
        <v>38820</v>
      </c>
      <c r="G1123" s="281">
        <v>38820</v>
      </c>
      <c r="H1123" s="171"/>
      <c r="I1123" s="88">
        <f t="shared" si="92"/>
        <v>38820</v>
      </c>
      <c r="J1123" s="163">
        <f t="shared" si="88"/>
        <v>0</v>
      </c>
      <c r="K1123" s="155">
        <f t="shared" si="89"/>
        <v>0</v>
      </c>
      <c r="L1123" s="155">
        <f>IF(J1123=1,SUM($J$6:J1123),0)</f>
        <v>0</v>
      </c>
      <c r="M1123" s="155">
        <f>IF(K1123=1,SUM($K$6:K1123),0)</f>
        <v>0</v>
      </c>
      <c r="N1123" s="165">
        <f t="shared" si="90"/>
        <v>0</v>
      </c>
      <c r="O1123" s="155">
        <f t="shared" si="91"/>
        <v>0</v>
      </c>
      <c r="P1123" s="155">
        <f>IF(O1123=1,SUM($O$6:O1123),0)</f>
        <v>0</v>
      </c>
    </row>
    <row r="1124" spans="1:16" ht="15" customHeight="1">
      <c r="A1124" s="15"/>
      <c r="B1124" s="174">
        <v>3</v>
      </c>
      <c r="C1124" s="109" t="s">
        <v>860</v>
      </c>
      <c r="D1124" s="279" t="s">
        <v>47</v>
      </c>
      <c r="E1124" s="280" t="s">
        <v>14</v>
      </c>
      <c r="F1124" s="281">
        <v>47880</v>
      </c>
      <c r="G1124" s="281">
        <v>47880</v>
      </c>
      <c r="H1124" s="171"/>
      <c r="I1124" s="88">
        <f t="shared" si="92"/>
        <v>47880</v>
      </c>
      <c r="J1124" s="163">
        <f t="shared" si="88"/>
        <v>0</v>
      </c>
      <c r="K1124" s="155">
        <f t="shared" si="89"/>
        <v>0</v>
      </c>
      <c r="L1124" s="155">
        <f>IF(J1124=1,SUM($J$6:J1124),0)</f>
        <v>0</v>
      </c>
      <c r="M1124" s="155">
        <f>IF(K1124=1,SUM($K$6:K1124),0)</f>
        <v>0</v>
      </c>
      <c r="N1124" s="165">
        <f t="shared" si="90"/>
        <v>0</v>
      </c>
      <c r="O1124" s="155">
        <f t="shared" si="91"/>
        <v>0</v>
      </c>
      <c r="P1124" s="155">
        <f>IF(O1124=1,SUM($O$6:O1124),0)</f>
        <v>0</v>
      </c>
    </row>
    <row r="1125" spans="1:16" ht="15" customHeight="1">
      <c r="A1125" s="15"/>
      <c r="B1125" s="174">
        <v>4</v>
      </c>
      <c r="C1125" s="109" t="s">
        <v>861</v>
      </c>
      <c r="D1125" s="279" t="s">
        <v>47</v>
      </c>
      <c r="E1125" s="280" t="s">
        <v>14</v>
      </c>
      <c r="F1125" s="281">
        <v>49920</v>
      </c>
      <c r="G1125" s="281">
        <v>49920</v>
      </c>
      <c r="H1125" s="171"/>
      <c r="I1125" s="88">
        <f t="shared" si="92"/>
        <v>49920</v>
      </c>
      <c r="J1125" s="163">
        <f t="shared" si="88"/>
        <v>0</v>
      </c>
      <c r="K1125" s="155">
        <f t="shared" si="89"/>
        <v>0</v>
      </c>
      <c r="L1125" s="155">
        <f>IF(J1125=1,SUM($J$6:J1125),0)</f>
        <v>0</v>
      </c>
      <c r="M1125" s="155">
        <f>IF(K1125=1,SUM($K$6:K1125),0)</f>
        <v>0</v>
      </c>
      <c r="N1125" s="165">
        <f t="shared" si="90"/>
        <v>0</v>
      </c>
      <c r="O1125" s="155">
        <f t="shared" si="91"/>
        <v>0</v>
      </c>
      <c r="P1125" s="155">
        <f>IF(O1125=1,SUM($O$6:O1125),0)</f>
        <v>0</v>
      </c>
    </row>
    <row r="1126" spans="1:16" ht="15" customHeight="1">
      <c r="A1126" s="15"/>
      <c r="B1126" s="174">
        <v>5</v>
      </c>
      <c r="C1126" s="109" t="s">
        <v>862</v>
      </c>
      <c r="D1126" s="279" t="s">
        <v>47</v>
      </c>
      <c r="E1126" s="280" t="s">
        <v>14</v>
      </c>
      <c r="F1126" s="281">
        <v>64260</v>
      </c>
      <c r="G1126" s="281">
        <v>64260</v>
      </c>
      <c r="H1126" s="171"/>
      <c r="I1126" s="88">
        <f t="shared" si="92"/>
        <v>64260</v>
      </c>
      <c r="J1126" s="163">
        <f t="shared" si="88"/>
        <v>0</v>
      </c>
      <c r="K1126" s="155">
        <f t="shared" si="89"/>
        <v>0</v>
      </c>
      <c r="L1126" s="155">
        <f>IF(J1126=1,SUM($J$6:J1126),0)</f>
        <v>0</v>
      </c>
      <c r="M1126" s="155">
        <f>IF(K1126=1,SUM($K$6:K1126),0)</f>
        <v>0</v>
      </c>
      <c r="N1126" s="165">
        <f t="shared" si="90"/>
        <v>0</v>
      </c>
      <c r="O1126" s="155">
        <f t="shared" si="91"/>
        <v>0</v>
      </c>
      <c r="P1126" s="155">
        <f>IF(O1126=1,SUM($O$6:O1126),0)</f>
        <v>0</v>
      </c>
    </row>
    <row r="1127" spans="1:16" ht="15" customHeight="1">
      <c r="A1127" s="15"/>
      <c r="B1127" s="174">
        <v>6</v>
      </c>
      <c r="C1127" s="109" t="s">
        <v>863</v>
      </c>
      <c r="D1127" s="279" t="s">
        <v>47</v>
      </c>
      <c r="E1127" s="280" t="s">
        <v>14</v>
      </c>
      <c r="F1127" s="281">
        <v>110640</v>
      </c>
      <c r="G1127" s="281">
        <v>110640</v>
      </c>
      <c r="H1127" s="171"/>
      <c r="I1127" s="88">
        <f t="shared" si="92"/>
        <v>110640</v>
      </c>
      <c r="J1127" s="163">
        <f t="shared" si="88"/>
        <v>0</v>
      </c>
      <c r="K1127" s="155">
        <f t="shared" si="89"/>
        <v>0</v>
      </c>
      <c r="L1127" s="155">
        <f>IF(J1127=1,SUM($J$6:J1127),0)</f>
        <v>0</v>
      </c>
      <c r="M1127" s="155">
        <f>IF(K1127=1,SUM($K$6:K1127),0)</f>
        <v>0</v>
      </c>
      <c r="N1127" s="165">
        <f t="shared" si="90"/>
        <v>0</v>
      </c>
      <c r="O1127" s="155">
        <f t="shared" si="91"/>
        <v>0</v>
      </c>
      <c r="P1127" s="155">
        <f>IF(O1127=1,SUM($O$6:O1127),0)</f>
        <v>0</v>
      </c>
    </row>
    <row r="1128" spans="1:16" ht="15" customHeight="1">
      <c r="A1128" s="15"/>
      <c r="B1128" s="194"/>
      <c r="C1128" s="109" t="s">
        <v>48</v>
      </c>
      <c r="D1128" s="279" t="s">
        <v>48</v>
      </c>
      <c r="E1128" s="280"/>
      <c r="F1128" s="281">
        <v>0</v>
      </c>
      <c r="G1128" s="281">
        <v>0</v>
      </c>
      <c r="H1128" s="171"/>
      <c r="I1128" s="88">
        <f t="shared" si="92"/>
        <v>0</v>
      </c>
      <c r="J1128" s="163">
        <f t="shared" si="88"/>
        <v>0</v>
      </c>
      <c r="K1128" s="155">
        <f t="shared" si="89"/>
        <v>0</v>
      </c>
      <c r="L1128" s="155">
        <f>IF(J1128=1,SUM($J$6:J1128),0)</f>
        <v>0</v>
      </c>
      <c r="M1128" s="155">
        <f>IF(K1128=1,SUM($K$6:K1128),0)</f>
        <v>0</v>
      </c>
      <c r="N1128" s="165">
        <f t="shared" si="90"/>
        <v>0</v>
      </c>
      <c r="O1128" s="155">
        <f t="shared" si="91"/>
        <v>0</v>
      </c>
      <c r="P1128" s="155">
        <f>IF(O1128=1,SUM($O$6:O1128),0)</f>
        <v>0</v>
      </c>
    </row>
    <row r="1129" spans="1:16" ht="15" customHeight="1">
      <c r="A1129" s="15"/>
      <c r="B1129" s="194" t="s">
        <v>1031</v>
      </c>
      <c r="C1129" s="109" t="s">
        <v>682</v>
      </c>
      <c r="D1129" s="279" t="s">
        <v>48</v>
      </c>
      <c r="E1129" s="280"/>
      <c r="F1129" s="281">
        <v>0</v>
      </c>
      <c r="G1129" s="281">
        <v>0</v>
      </c>
      <c r="H1129" s="171"/>
      <c r="I1129" s="88">
        <f t="shared" si="92"/>
        <v>0</v>
      </c>
      <c r="J1129" s="163">
        <f t="shared" si="88"/>
        <v>0</v>
      </c>
      <c r="K1129" s="155">
        <f t="shared" si="89"/>
        <v>0</v>
      </c>
      <c r="L1129" s="155">
        <f>IF(J1129=1,SUM($J$6:J1129),0)</f>
        <v>0</v>
      </c>
      <c r="M1129" s="155">
        <f>IF(K1129=1,SUM($K$6:K1129),0)</f>
        <v>0</v>
      </c>
      <c r="N1129" s="165">
        <f t="shared" si="90"/>
        <v>0</v>
      </c>
      <c r="O1129" s="155">
        <f t="shared" si="91"/>
        <v>0</v>
      </c>
      <c r="P1129" s="155">
        <f>IF(O1129=1,SUM($O$6:O1129),0)</f>
        <v>0</v>
      </c>
    </row>
    <row r="1130" spans="1:16" ht="15" customHeight="1">
      <c r="A1130" s="15"/>
      <c r="B1130" s="174">
        <v>1</v>
      </c>
      <c r="C1130" s="109" t="s">
        <v>864</v>
      </c>
      <c r="D1130" s="279" t="s">
        <v>47</v>
      </c>
      <c r="E1130" s="280" t="s">
        <v>14</v>
      </c>
      <c r="F1130" s="281">
        <v>45120</v>
      </c>
      <c r="G1130" s="281">
        <v>45120</v>
      </c>
      <c r="H1130" s="171"/>
      <c r="I1130" s="88">
        <f t="shared" si="92"/>
        <v>45120</v>
      </c>
      <c r="J1130" s="163">
        <f t="shared" si="88"/>
        <v>0</v>
      </c>
      <c r="K1130" s="155">
        <f t="shared" si="89"/>
        <v>0</v>
      </c>
      <c r="L1130" s="155">
        <f>IF(J1130=1,SUM($J$6:J1130),0)</f>
        <v>0</v>
      </c>
      <c r="M1130" s="155">
        <f>IF(K1130=1,SUM($K$6:K1130),0)</f>
        <v>0</v>
      </c>
      <c r="N1130" s="165">
        <f t="shared" si="90"/>
        <v>0</v>
      </c>
      <c r="O1130" s="155">
        <f t="shared" si="91"/>
        <v>0</v>
      </c>
      <c r="P1130" s="155">
        <f>IF(O1130=1,SUM($O$6:O1130),0)</f>
        <v>0</v>
      </c>
    </row>
    <row r="1131" spans="1:16" ht="15" customHeight="1">
      <c r="A1131" s="15"/>
      <c r="B1131" s="174">
        <v>2</v>
      </c>
      <c r="C1131" s="109" t="s">
        <v>865</v>
      </c>
      <c r="D1131" s="279" t="s">
        <v>47</v>
      </c>
      <c r="E1131" s="280" t="s">
        <v>14</v>
      </c>
      <c r="F1131" s="281">
        <v>45120</v>
      </c>
      <c r="G1131" s="281">
        <v>45120</v>
      </c>
      <c r="H1131" s="171"/>
      <c r="I1131" s="88">
        <f t="shared" si="92"/>
        <v>45120</v>
      </c>
      <c r="J1131" s="163">
        <f t="shared" si="88"/>
        <v>0</v>
      </c>
      <c r="K1131" s="155">
        <f t="shared" si="89"/>
        <v>0</v>
      </c>
      <c r="L1131" s="155">
        <f>IF(J1131=1,SUM($J$6:J1131),0)</f>
        <v>0</v>
      </c>
      <c r="M1131" s="155">
        <f>IF(K1131=1,SUM($K$6:K1131),0)</f>
        <v>0</v>
      </c>
      <c r="N1131" s="165">
        <f t="shared" si="90"/>
        <v>0</v>
      </c>
      <c r="O1131" s="155">
        <f t="shared" si="91"/>
        <v>0</v>
      </c>
      <c r="P1131" s="155">
        <f>IF(O1131=1,SUM($O$6:O1131),0)</f>
        <v>0</v>
      </c>
    </row>
    <row r="1132" spans="1:16" ht="15" customHeight="1">
      <c r="A1132" s="15"/>
      <c r="B1132" s="174">
        <v>3</v>
      </c>
      <c r="C1132" s="109" t="s">
        <v>866</v>
      </c>
      <c r="D1132" s="279" t="s">
        <v>47</v>
      </c>
      <c r="E1132" s="280" t="s">
        <v>14</v>
      </c>
      <c r="F1132" s="281">
        <v>44940</v>
      </c>
      <c r="G1132" s="281">
        <v>44940</v>
      </c>
      <c r="H1132" s="171"/>
      <c r="I1132" s="88">
        <f t="shared" si="92"/>
        <v>44940</v>
      </c>
      <c r="J1132" s="163">
        <f t="shared" si="88"/>
        <v>0</v>
      </c>
      <c r="K1132" s="155">
        <f t="shared" si="89"/>
        <v>0</v>
      </c>
      <c r="L1132" s="155">
        <f>IF(J1132=1,SUM($J$6:J1132),0)</f>
        <v>0</v>
      </c>
      <c r="M1132" s="155">
        <f>IF(K1132=1,SUM($K$6:K1132),0)</f>
        <v>0</v>
      </c>
      <c r="N1132" s="165">
        <f t="shared" si="90"/>
        <v>0</v>
      </c>
      <c r="O1132" s="155">
        <f t="shared" si="91"/>
        <v>0</v>
      </c>
      <c r="P1132" s="155">
        <f>IF(O1132=1,SUM($O$6:O1132),0)</f>
        <v>0</v>
      </c>
    </row>
    <row r="1133" spans="1:16" ht="15" customHeight="1">
      <c r="A1133" s="15"/>
      <c r="B1133" s="174">
        <v>4</v>
      </c>
      <c r="C1133" s="109" t="s">
        <v>867</v>
      </c>
      <c r="D1133" s="279" t="s">
        <v>47</v>
      </c>
      <c r="E1133" s="280" t="s">
        <v>14</v>
      </c>
      <c r="F1133" s="281">
        <v>47640</v>
      </c>
      <c r="G1133" s="281">
        <v>47640</v>
      </c>
      <c r="H1133" s="171"/>
      <c r="I1133" s="88">
        <f t="shared" si="92"/>
        <v>47640</v>
      </c>
      <c r="J1133" s="163">
        <f t="shared" si="88"/>
        <v>0</v>
      </c>
      <c r="K1133" s="155">
        <f t="shared" si="89"/>
        <v>0</v>
      </c>
      <c r="L1133" s="155">
        <f>IF(J1133=1,SUM($J$6:J1133),0)</f>
        <v>0</v>
      </c>
      <c r="M1133" s="155">
        <f>IF(K1133=1,SUM($K$6:K1133),0)</f>
        <v>0</v>
      </c>
      <c r="N1133" s="165">
        <f t="shared" si="90"/>
        <v>0</v>
      </c>
      <c r="O1133" s="155">
        <f t="shared" si="91"/>
        <v>0</v>
      </c>
      <c r="P1133" s="155">
        <f>IF(O1133=1,SUM($O$6:O1133),0)</f>
        <v>0</v>
      </c>
    </row>
    <row r="1134" spans="1:16" ht="15" customHeight="1">
      <c r="A1134" s="15"/>
      <c r="B1134" s="174">
        <v>5</v>
      </c>
      <c r="C1134" s="109" t="s">
        <v>868</v>
      </c>
      <c r="D1134" s="279" t="s">
        <v>47</v>
      </c>
      <c r="E1134" s="280" t="s">
        <v>14</v>
      </c>
      <c r="F1134" s="281">
        <v>50340</v>
      </c>
      <c r="G1134" s="281">
        <v>50340</v>
      </c>
      <c r="H1134" s="171"/>
      <c r="I1134" s="88">
        <f t="shared" si="92"/>
        <v>50340</v>
      </c>
      <c r="J1134" s="163">
        <f t="shared" si="88"/>
        <v>0</v>
      </c>
      <c r="K1134" s="155">
        <f t="shared" si="89"/>
        <v>0</v>
      </c>
      <c r="L1134" s="155">
        <f>IF(J1134=1,SUM($J$6:J1134),0)</f>
        <v>0</v>
      </c>
      <c r="M1134" s="155">
        <f>IF(K1134=1,SUM($K$6:K1134),0)</f>
        <v>0</v>
      </c>
      <c r="N1134" s="165">
        <f t="shared" si="90"/>
        <v>0</v>
      </c>
      <c r="O1134" s="155">
        <f t="shared" si="91"/>
        <v>0</v>
      </c>
      <c r="P1134" s="155">
        <f>IF(O1134=1,SUM($O$6:O1134),0)</f>
        <v>0</v>
      </c>
    </row>
    <row r="1135" spans="1:16" ht="15" customHeight="1">
      <c r="A1135" s="15"/>
      <c r="B1135" s="174">
        <v>6</v>
      </c>
      <c r="C1135" s="109" t="s">
        <v>869</v>
      </c>
      <c r="D1135" s="279" t="s">
        <v>47</v>
      </c>
      <c r="E1135" s="280" t="s">
        <v>14</v>
      </c>
      <c r="F1135" s="281">
        <v>43860</v>
      </c>
      <c r="G1135" s="281">
        <v>43860</v>
      </c>
      <c r="H1135" s="171"/>
      <c r="I1135" s="88">
        <f t="shared" si="92"/>
        <v>43860</v>
      </c>
      <c r="J1135" s="163">
        <f t="shared" si="88"/>
        <v>0</v>
      </c>
      <c r="K1135" s="155">
        <f t="shared" si="89"/>
        <v>0</v>
      </c>
      <c r="L1135" s="155">
        <f>IF(J1135=1,SUM($J$6:J1135),0)</f>
        <v>0</v>
      </c>
      <c r="M1135" s="155">
        <f>IF(K1135=1,SUM($K$6:K1135),0)</f>
        <v>0</v>
      </c>
      <c r="N1135" s="165">
        <f t="shared" si="90"/>
        <v>0</v>
      </c>
      <c r="O1135" s="155">
        <f t="shared" si="91"/>
        <v>0</v>
      </c>
      <c r="P1135" s="155">
        <f>IF(O1135=1,SUM($O$6:O1135),0)</f>
        <v>0</v>
      </c>
    </row>
    <row r="1136" spans="1:16" ht="15" customHeight="1">
      <c r="A1136" s="15"/>
      <c r="B1136" s="174">
        <v>7</v>
      </c>
      <c r="C1136" s="109" t="s">
        <v>870</v>
      </c>
      <c r="D1136" s="279" t="s">
        <v>47</v>
      </c>
      <c r="E1136" s="280" t="s">
        <v>14</v>
      </c>
      <c r="F1136" s="281">
        <v>50940</v>
      </c>
      <c r="G1136" s="281">
        <v>50940</v>
      </c>
      <c r="H1136" s="171"/>
      <c r="I1136" s="88">
        <f t="shared" si="92"/>
        <v>50940</v>
      </c>
      <c r="J1136" s="163">
        <f t="shared" si="88"/>
        <v>0</v>
      </c>
      <c r="K1136" s="155">
        <f t="shared" si="89"/>
        <v>0</v>
      </c>
      <c r="L1136" s="155">
        <f>IF(J1136=1,SUM($J$6:J1136),0)</f>
        <v>0</v>
      </c>
      <c r="M1136" s="155">
        <f>IF(K1136=1,SUM($K$6:K1136),0)</f>
        <v>0</v>
      </c>
      <c r="N1136" s="165">
        <f t="shared" si="90"/>
        <v>0</v>
      </c>
      <c r="O1136" s="155">
        <f t="shared" si="91"/>
        <v>0</v>
      </c>
      <c r="P1136" s="155">
        <f>IF(O1136=1,SUM($O$6:O1136),0)</f>
        <v>0</v>
      </c>
    </row>
    <row r="1137" spans="1:16" ht="15" customHeight="1">
      <c r="A1137" s="15"/>
      <c r="B1137" s="174">
        <v>8</v>
      </c>
      <c r="C1137" s="109" t="s">
        <v>871</v>
      </c>
      <c r="D1137" s="279" t="s">
        <v>47</v>
      </c>
      <c r="E1137" s="280" t="s">
        <v>14</v>
      </c>
      <c r="F1137" s="281">
        <v>50940</v>
      </c>
      <c r="G1137" s="281">
        <v>50940</v>
      </c>
      <c r="H1137" s="171"/>
      <c r="I1137" s="88">
        <f t="shared" si="92"/>
        <v>50940</v>
      </c>
      <c r="J1137" s="163">
        <f t="shared" si="88"/>
        <v>0</v>
      </c>
      <c r="K1137" s="155">
        <f t="shared" si="89"/>
        <v>0</v>
      </c>
      <c r="L1137" s="155">
        <f>IF(J1137=1,SUM($J$6:J1137),0)</f>
        <v>0</v>
      </c>
      <c r="M1137" s="155">
        <f>IF(K1137=1,SUM($K$6:K1137),0)</f>
        <v>0</v>
      </c>
      <c r="N1137" s="165">
        <f t="shared" si="90"/>
        <v>0</v>
      </c>
      <c r="O1137" s="155">
        <f t="shared" si="91"/>
        <v>0</v>
      </c>
      <c r="P1137" s="155">
        <f>IF(O1137=1,SUM($O$6:O1137),0)</f>
        <v>0</v>
      </c>
    </row>
    <row r="1138" spans="1:16" ht="15" customHeight="1">
      <c r="A1138" s="15"/>
      <c r="B1138" s="174">
        <v>9</v>
      </c>
      <c r="C1138" s="109" t="s">
        <v>872</v>
      </c>
      <c r="D1138" s="279" t="s">
        <v>47</v>
      </c>
      <c r="E1138" s="280" t="s">
        <v>14</v>
      </c>
      <c r="F1138" s="281">
        <v>48240</v>
      </c>
      <c r="G1138" s="281">
        <v>48240</v>
      </c>
      <c r="H1138" s="171"/>
      <c r="I1138" s="88">
        <f t="shared" si="92"/>
        <v>48240</v>
      </c>
      <c r="J1138" s="163">
        <f t="shared" si="88"/>
        <v>0</v>
      </c>
      <c r="K1138" s="155">
        <f t="shared" si="89"/>
        <v>0</v>
      </c>
      <c r="L1138" s="155">
        <f>IF(J1138=1,SUM($J$6:J1138),0)</f>
        <v>0</v>
      </c>
      <c r="M1138" s="155">
        <f>IF(K1138=1,SUM($K$6:K1138),0)</f>
        <v>0</v>
      </c>
      <c r="N1138" s="165">
        <f t="shared" si="90"/>
        <v>0</v>
      </c>
      <c r="O1138" s="155">
        <f t="shared" si="91"/>
        <v>0</v>
      </c>
      <c r="P1138" s="155">
        <f>IF(O1138=1,SUM($O$6:O1138),0)</f>
        <v>0</v>
      </c>
    </row>
    <row r="1139" spans="1:16" ht="15" customHeight="1">
      <c r="A1139" s="15"/>
      <c r="B1139" s="174">
        <v>10</v>
      </c>
      <c r="C1139" s="109" t="s">
        <v>873</v>
      </c>
      <c r="D1139" s="279" t="s">
        <v>47</v>
      </c>
      <c r="E1139" s="280" t="s">
        <v>14</v>
      </c>
      <c r="F1139" s="281">
        <v>47280</v>
      </c>
      <c r="G1139" s="281">
        <v>47280</v>
      </c>
      <c r="H1139" s="171"/>
      <c r="I1139" s="88">
        <f t="shared" si="92"/>
        <v>47280</v>
      </c>
      <c r="J1139" s="163">
        <f t="shared" si="88"/>
        <v>0</v>
      </c>
      <c r="K1139" s="155">
        <f t="shared" si="89"/>
        <v>0</v>
      </c>
      <c r="L1139" s="155">
        <f>IF(J1139=1,SUM($J$6:J1139),0)</f>
        <v>0</v>
      </c>
      <c r="M1139" s="155">
        <f>IF(K1139=1,SUM($K$6:K1139),0)</f>
        <v>0</v>
      </c>
      <c r="N1139" s="165">
        <f t="shared" si="90"/>
        <v>0</v>
      </c>
      <c r="O1139" s="155">
        <f t="shared" si="91"/>
        <v>0</v>
      </c>
      <c r="P1139" s="155">
        <f>IF(O1139=1,SUM($O$6:O1139),0)</f>
        <v>0</v>
      </c>
    </row>
    <row r="1140" spans="1:16" ht="15" customHeight="1">
      <c r="A1140" s="15"/>
      <c r="B1140" s="174">
        <v>11</v>
      </c>
      <c r="C1140" s="109" t="s">
        <v>874</v>
      </c>
      <c r="D1140" s="279" t="s">
        <v>47</v>
      </c>
      <c r="E1140" s="280" t="s">
        <v>14</v>
      </c>
      <c r="F1140" s="281">
        <v>59940</v>
      </c>
      <c r="G1140" s="281">
        <v>59940</v>
      </c>
      <c r="H1140" s="171"/>
      <c r="I1140" s="88">
        <f t="shared" si="92"/>
        <v>59940</v>
      </c>
      <c r="J1140" s="163">
        <f t="shared" si="88"/>
        <v>0</v>
      </c>
      <c r="K1140" s="155">
        <f t="shared" si="89"/>
        <v>0</v>
      </c>
      <c r="L1140" s="155">
        <f>IF(J1140=1,SUM($J$6:J1140),0)</f>
        <v>0</v>
      </c>
      <c r="M1140" s="155">
        <f>IF(K1140=1,SUM($K$6:K1140),0)</f>
        <v>0</v>
      </c>
      <c r="N1140" s="165">
        <f t="shared" si="90"/>
        <v>0</v>
      </c>
      <c r="O1140" s="155">
        <f t="shared" si="91"/>
        <v>0</v>
      </c>
      <c r="P1140" s="155">
        <f>IF(O1140=1,SUM($O$6:O1140),0)</f>
        <v>0</v>
      </c>
    </row>
    <row r="1141" spans="1:16" ht="15" customHeight="1">
      <c r="A1141" s="15"/>
      <c r="B1141" s="174">
        <v>12</v>
      </c>
      <c r="C1141" s="109" t="s">
        <v>875</v>
      </c>
      <c r="D1141" s="279" t="s">
        <v>47</v>
      </c>
      <c r="E1141" s="280" t="s">
        <v>14</v>
      </c>
      <c r="F1141" s="281">
        <v>55080</v>
      </c>
      <c r="G1141" s="281">
        <v>55080</v>
      </c>
      <c r="H1141" s="171"/>
      <c r="I1141" s="88">
        <f t="shared" si="92"/>
        <v>55080</v>
      </c>
      <c r="J1141" s="163">
        <f t="shared" si="88"/>
        <v>0</v>
      </c>
      <c r="K1141" s="155">
        <f t="shared" si="89"/>
        <v>0</v>
      </c>
      <c r="L1141" s="155">
        <f>IF(J1141=1,SUM($J$6:J1141),0)</f>
        <v>0</v>
      </c>
      <c r="M1141" s="155">
        <f>IF(K1141=1,SUM($K$6:K1141),0)</f>
        <v>0</v>
      </c>
      <c r="N1141" s="165">
        <f t="shared" si="90"/>
        <v>0</v>
      </c>
      <c r="O1141" s="155">
        <f t="shared" si="91"/>
        <v>0</v>
      </c>
      <c r="P1141" s="155">
        <f>IF(O1141=1,SUM($O$6:O1141),0)</f>
        <v>0</v>
      </c>
    </row>
    <row r="1142" spans="1:16" ht="15" customHeight="1">
      <c r="A1142" s="15"/>
      <c r="B1142" s="174">
        <v>13</v>
      </c>
      <c r="C1142" s="109" t="s">
        <v>876</v>
      </c>
      <c r="D1142" s="279" t="s">
        <v>47</v>
      </c>
      <c r="E1142" s="280" t="s">
        <v>14</v>
      </c>
      <c r="F1142" s="281">
        <v>44640</v>
      </c>
      <c r="G1142" s="281">
        <v>44640</v>
      </c>
      <c r="H1142" s="171"/>
      <c r="I1142" s="88">
        <f t="shared" si="92"/>
        <v>44640</v>
      </c>
      <c r="J1142" s="163">
        <f t="shared" si="88"/>
        <v>0</v>
      </c>
      <c r="K1142" s="155">
        <f t="shared" si="89"/>
        <v>0</v>
      </c>
      <c r="L1142" s="155">
        <f>IF(J1142=1,SUM($J$6:J1142),0)</f>
        <v>0</v>
      </c>
      <c r="M1142" s="155">
        <f>IF(K1142=1,SUM($K$6:K1142),0)</f>
        <v>0</v>
      </c>
      <c r="N1142" s="165">
        <f t="shared" si="90"/>
        <v>0</v>
      </c>
      <c r="O1142" s="155">
        <f t="shared" si="91"/>
        <v>0</v>
      </c>
      <c r="P1142" s="155">
        <f>IF(O1142=1,SUM($O$6:O1142),0)</f>
        <v>0</v>
      </c>
    </row>
    <row r="1143" spans="1:16" ht="15" customHeight="1">
      <c r="A1143" s="15"/>
      <c r="B1143" s="174">
        <v>14</v>
      </c>
      <c r="C1143" s="109" t="s">
        <v>877</v>
      </c>
      <c r="D1143" s="279" t="s">
        <v>47</v>
      </c>
      <c r="E1143" s="280" t="s">
        <v>14</v>
      </c>
      <c r="F1143" s="281">
        <v>58920</v>
      </c>
      <c r="G1143" s="281">
        <v>58920</v>
      </c>
      <c r="H1143" s="171"/>
      <c r="I1143" s="88">
        <f t="shared" si="92"/>
        <v>58920</v>
      </c>
      <c r="J1143" s="163">
        <f t="shared" si="88"/>
        <v>0</v>
      </c>
      <c r="K1143" s="155">
        <f t="shared" si="89"/>
        <v>0</v>
      </c>
      <c r="L1143" s="155">
        <f>IF(J1143=1,SUM($J$6:J1143),0)</f>
        <v>0</v>
      </c>
      <c r="M1143" s="155">
        <f>IF(K1143=1,SUM($K$6:K1143),0)</f>
        <v>0</v>
      </c>
      <c r="N1143" s="165">
        <f t="shared" si="90"/>
        <v>0</v>
      </c>
      <c r="O1143" s="155">
        <f t="shared" si="91"/>
        <v>0</v>
      </c>
      <c r="P1143" s="155">
        <f>IF(O1143=1,SUM($O$6:O1143),0)</f>
        <v>0</v>
      </c>
    </row>
    <row r="1144" spans="1:16" ht="15" customHeight="1">
      <c r="A1144" s="15"/>
      <c r="B1144" s="174">
        <v>15</v>
      </c>
      <c r="C1144" s="109" t="s">
        <v>878</v>
      </c>
      <c r="D1144" s="279" t="s">
        <v>47</v>
      </c>
      <c r="E1144" s="280" t="s">
        <v>14</v>
      </c>
      <c r="F1144" s="281">
        <v>58920</v>
      </c>
      <c r="G1144" s="281">
        <v>58920</v>
      </c>
      <c r="H1144" s="171"/>
      <c r="I1144" s="88">
        <f t="shared" si="92"/>
        <v>58920</v>
      </c>
      <c r="J1144" s="163">
        <f t="shared" si="88"/>
        <v>0</v>
      </c>
      <c r="K1144" s="155">
        <f t="shared" si="89"/>
        <v>0</v>
      </c>
      <c r="L1144" s="155">
        <f>IF(J1144=1,SUM($J$6:J1144),0)</f>
        <v>0</v>
      </c>
      <c r="M1144" s="155">
        <f>IF(K1144=1,SUM($K$6:K1144),0)</f>
        <v>0</v>
      </c>
      <c r="N1144" s="165">
        <f t="shared" si="90"/>
        <v>0</v>
      </c>
      <c r="O1144" s="155">
        <f t="shared" si="91"/>
        <v>0</v>
      </c>
      <c r="P1144" s="155">
        <f>IF(O1144=1,SUM($O$6:O1144),0)</f>
        <v>0</v>
      </c>
    </row>
    <row r="1145" spans="1:16" ht="15" customHeight="1">
      <c r="A1145" s="15"/>
      <c r="B1145" s="174">
        <v>16</v>
      </c>
      <c r="C1145" s="109" t="s">
        <v>879</v>
      </c>
      <c r="D1145" s="279" t="s">
        <v>47</v>
      </c>
      <c r="E1145" s="280" t="s">
        <v>14</v>
      </c>
      <c r="F1145" s="281">
        <v>58140</v>
      </c>
      <c r="G1145" s="281">
        <v>58140</v>
      </c>
      <c r="H1145" s="171"/>
      <c r="I1145" s="88">
        <f t="shared" si="92"/>
        <v>58140</v>
      </c>
      <c r="J1145" s="163">
        <f t="shared" si="88"/>
        <v>0</v>
      </c>
      <c r="K1145" s="155">
        <f t="shared" si="89"/>
        <v>0</v>
      </c>
      <c r="L1145" s="155">
        <f>IF(J1145=1,SUM($J$6:J1145),0)</f>
        <v>0</v>
      </c>
      <c r="M1145" s="155">
        <f>IF(K1145=1,SUM($K$6:K1145),0)</f>
        <v>0</v>
      </c>
      <c r="N1145" s="165">
        <f t="shared" si="90"/>
        <v>0</v>
      </c>
      <c r="O1145" s="155">
        <f t="shared" si="91"/>
        <v>0</v>
      </c>
      <c r="P1145" s="155">
        <f>IF(O1145=1,SUM($O$6:O1145),0)</f>
        <v>0</v>
      </c>
    </row>
    <row r="1146" spans="1:16" ht="15" customHeight="1">
      <c r="A1146" s="15"/>
      <c r="B1146" s="174">
        <v>17</v>
      </c>
      <c r="C1146" s="109" t="s">
        <v>880</v>
      </c>
      <c r="D1146" s="279" t="s">
        <v>47</v>
      </c>
      <c r="E1146" s="280" t="s">
        <v>14</v>
      </c>
      <c r="F1146" s="281">
        <v>58140</v>
      </c>
      <c r="G1146" s="281">
        <v>58140</v>
      </c>
      <c r="H1146" s="171"/>
      <c r="I1146" s="88">
        <f t="shared" si="92"/>
        <v>58140</v>
      </c>
      <c r="J1146" s="163">
        <f t="shared" si="88"/>
        <v>0</v>
      </c>
      <c r="K1146" s="155">
        <f t="shared" si="89"/>
        <v>0</v>
      </c>
      <c r="L1146" s="155">
        <f>IF(J1146=1,SUM($J$6:J1146),0)</f>
        <v>0</v>
      </c>
      <c r="M1146" s="155">
        <f>IF(K1146=1,SUM($K$6:K1146),0)</f>
        <v>0</v>
      </c>
      <c r="N1146" s="165">
        <f t="shared" si="90"/>
        <v>0</v>
      </c>
      <c r="O1146" s="155">
        <f t="shared" si="91"/>
        <v>0</v>
      </c>
      <c r="P1146" s="155">
        <f>IF(O1146=1,SUM($O$6:O1146),0)</f>
        <v>0</v>
      </c>
    </row>
    <row r="1147" spans="1:16" ht="15" customHeight="1">
      <c r="A1147" s="15"/>
      <c r="B1147" s="174">
        <v>18</v>
      </c>
      <c r="C1147" s="109" t="s">
        <v>881</v>
      </c>
      <c r="D1147" s="279" t="s">
        <v>47</v>
      </c>
      <c r="E1147" s="280" t="s">
        <v>14</v>
      </c>
      <c r="F1147" s="281">
        <v>56340</v>
      </c>
      <c r="G1147" s="281">
        <v>56340</v>
      </c>
      <c r="H1147" s="171"/>
      <c r="I1147" s="88">
        <f t="shared" si="92"/>
        <v>56340</v>
      </c>
      <c r="J1147" s="163">
        <f t="shared" si="88"/>
        <v>0</v>
      </c>
      <c r="K1147" s="155">
        <f t="shared" si="89"/>
        <v>0</v>
      </c>
      <c r="L1147" s="155">
        <f>IF(J1147=1,SUM($J$6:J1147),0)</f>
        <v>0</v>
      </c>
      <c r="M1147" s="155">
        <f>IF(K1147=1,SUM($K$6:K1147),0)</f>
        <v>0</v>
      </c>
      <c r="N1147" s="165">
        <f t="shared" si="90"/>
        <v>0</v>
      </c>
      <c r="O1147" s="155">
        <f t="shared" si="91"/>
        <v>0</v>
      </c>
      <c r="P1147" s="155">
        <f>IF(O1147=1,SUM($O$6:O1147),0)</f>
        <v>0</v>
      </c>
    </row>
    <row r="1148" spans="1:16" ht="15" customHeight="1">
      <c r="A1148" s="15"/>
      <c r="B1148" s="174">
        <v>19</v>
      </c>
      <c r="C1148" s="109" t="s">
        <v>882</v>
      </c>
      <c r="D1148" s="279" t="s">
        <v>47</v>
      </c>
      <c r="E1148" s="280" t="s">
        <v>14</v>
      </c>
      <c r="F1148" s="281">
        <v>105060</v>
      </c>
      <c r="G1148" s="281">
        <v>105060</v>
      </c>
      <c r="H1148" s="171"/>
      <c r="I1148" s="88">
        <f t="shared" si="92"/>
        <v>105060</v>
      </c>
      <c r="J1148" s="163">
        <f t="shared" si="88"/>
        <v>0</v>
      </c>
      <c r="K1148" s="155">
        <f t="shared" si="89"/>
        <v>0</v>
      </c>
      <c r="L1148" s="155">
        <f>IF(J1148=1,SUM($J$6:J1148),0)</f>
        <v>0</v>
      </c>
      <c r="M1148" s="155">
        <f>IF(K1148=1,SUM($K$6:K1148),0)</f>
        <v>0</v>
      </c>
      <c r="N1148" s="165">
        <f t="shared" si="90"/>
        <v>0</v>
      </c>
      <c r="O1148" s="155">
        <f t="shared" si="91"/>
        <v>0</v>
      </c>
      <c r="P1148" s="155">
        <f>IF(O1148=1,SUM($O$6:O1148),0)</f>
        <v>0</v>
      </c>
    </row>
    <row r="1149" spans="1:16" ht="15" customHeight="1">
      <c r="A1149" s="15"/>
      <c r="B1149" s="174">
        <v>20</v>
      </c>
      <c r="C1149" s="109" t="s">
        <v>883</v>
      </c>
      <c r="D1149" s="279" t="s">
        <v>47</v>
      </c>
      <c r="E1149" s="280" t="s">
        <v>14</v>
      </c>
      <c r="F1149" s="281">
        <v>57540</v>
      </c>
      <c r="G1149" s="281">
        <v>57540</v>
      </c>
      <c r="H1149" s="171"/>
      <c r="I1149" s="88">
        <f t="shared" si="92"/>
        <v>57540</v>
      </c>
      <c r="J1149" s="163">
        <f t="shared" si="88"/>
        <v>0</v>
      </c>
      <c r="K1149" s="155">
        <f t="shared" si="89"/>
        <v>0</v>
      </c>
      <c r="L1149" s="155">
        <f>IF(J1149=1,SUM($J$6:J1149),0)</f>
        <v>0</v>
      </c>
      <c r="M1149" s="155">
        <f>IF(K1149=1,SUM($K$6:K1149),0)</f>
        <v>0</v>
      </c>
      <c r="N1149" s="165">
        <f t="shared" si="90"/>
        <v>0</v>
      </c>
      <c r="O1149" s="155">
        <f t="shared" si="91"/>
        <v>0</v>
      </c>
      <c r="P1149" s="155">
        <f>IF(O1149=1,SUM($O$6:O1149),0)</f>
        <v>0</v>
      </c>
    </row>
    <row r="1150" spans="1:16" ht="15" customHeight="1">
      <c r="A1150" s="15"/>
      <c r="B1150" s="174">
        <v>21</v>
      </c>
      <c r="C1150" s="109" t="s">
        <v>884</v>
      </c>
      <c r="D1150" s="279" t="s">
        <v>47</v>
      </c>
      <c r="E1150" s="280" t="s">
        <v>14</v>
      </c>
      <c r="F1150" s="281">
        <v>61080</v>
      </c>
      <c r="G1150" s="281">
        <v>61080</v>
      </c>
      <c r="H1150" s="171"/>
      <c r="I1150" s="88">
        <f t="shared" si="92"/>
        <v>61080</v>
      </c>
      <c r="J1150" s="163">
        <f t="shared" si="88"/>
        <v>0</v>
      </c>
      <c r="K1150" s="155">
        <f t="shared" si="89"/>
        <v>0</v>
      </c>
      <c r="L1150" s="155">
        <f>IF(J1150=1,SUM($J$6:J1150),0)</f>
        <v>0</v>
      </c>
      <c r="M1150" s="155">
        <f>IF(K1150=1,SUM($K$6:K1150),0)</f>
        <v>0</v>
      </c>
      <c r="N1150" s="165">
        <f t="shared" si="90"/>
        <v>0</v>
      </c>
      <c r="O1150" s="155">
        <f t="shared" si="91"/>
        <v>0</v>
      </c>
      <c r="P1150" s="155">
        <f>IF(O1150=1,SUM($O$6:O1150),0)</f>
        <v>0</v>
      </c>
    </row>
    <row r="1151" spans="1:16" ht="15" customHeight="1">
      <c r="A1151" s="15"/>
      <c r="B1151" s="174">
        <v>22</v>
      </c>
      <c r="C1151" s="109" t="s">
        <v>885</v>
      </c>
      <c r="D1151" s="279" t="s">
        <v>47</v>
      </c>
      <c r="E1151" s="280" t="s">
        <v>14</v>
      </c>
      <c r="F1151" s="281">
        <v>71880</v>
      </c>
      <c r="G1151" s="281">
        <v>71880</v>
      </c>
      <c r="H1151" s="171"/>
      <c r="I1151" s="88">
        <f t="shared" si="92"/>
        <v>71880</v>
      </c>
      <c r="J1151" s="163">
        <f t="shared" si="88"/>
        <v>0</v>
      </c>
      <c r="K1151" s="155">
        <f t="shared" si="89"/>
        <v>0</v>
      </c>
      <c r="L1151" s="155">
        <f>IF(J1151=1,SUM($J$6:J1151),0)</f>
        <v>0</v>
      </c>
      <c r="M1151" s="155">
        <f>IF(K1151=1,SUM($K$6:K1151),0)</f>
        <v>0</v>
      </c>
      <c r="N1151" s="165">
        <f t="shared" si="90"/>
        <v>0</v>
      </c>
      <c r="O1151" s="155">
        <f t="shared" si="91"/>
        <v>0</v>
      </c>
      <c r="P1151" s="155">
        <f>IF(O1151=1,SUM($O$6:O1151),0)</f>
        <v>0</v>
      </c>
    </row>
    <row r="1152" spans="1:16" ht="15" customHeight="1">
      <c r="A1152" s="15"/>
      <c r="B1152" s="174">
        <v>23</v>
      </c>
      <c r="C1152" s="109" t="s">
        <v>886</v>
      </c>
      <c r="D1152" s="279" t="s">
        <v>47</v>
      </c>
      <c r="E1152" s="280" t="s">
        <v>14</v>
      </c>
      <c r="F1152" s="281">
        <v>61080</v>
      </c>
      <c r="G1152" s="281">
        <v>61080</v>
      </c>
      <c r="H1152" s="171"/>
      <c r="I1152" s="88">
        <f t="shared" si="92"/>
        <v>61080</v>
      </c>
      <c r="J1152" s="163">
        <f t="shared" si="88"/>
        <v>0</v>
      </c>
      <c r="K1152" s="155">
        <f t="shared" si="89"/>
        <v>0</v>
      </c>
      <c r="L1152" s="155">
        <f>IF(J1152=1,SUM($J$6:J1152),0)</f>
        <v>0</v>
      </c>
      <c r="M1152" s="155">
        <f>IF(K1152=1,SUM($K$6:K1152),0)</f>
        <v>0</v>
      </c>
      <c r="N1152" s="165">
        <f t="shared" si="90"/>
        <v>0</v>
      </c>
      <c r="O1152" s="155">
        <f t="shared" si="91"/>
        <v>0</v>
      </c>
      <c r="P1152" s="155">
        <f>IF(O1152=1,SUM($O$6:O1152),0)</f>
        <v>0</v>
      </c>
    </row>
    <row r="1153" spans="1:16" ht="15" customHeight="1">
      <c r="A1153" s="15"/>
      <c r="B1153" s="174">
        <v>24</v>
      </c>
      <c r="C1153" s="109" t="s">
        <v>887</v>
      </c>
      <c r="D1153" s="279" t="s">
        <v>47</v>
      </c>
      <c r="E1153" s="280" t="s">
        <v>14</v>
      </c>
      <c r="F1153" s="281">
        <v>55860</v>
      </c>
      <c r="G1153" s="281">
        <v>55860</v>
      </c>
      <c r="H1153" s="171"/>
      <c r="I1153" s="88">
        <f t="shared" si="92"/>
        <v>55860</v>
      </c>
      <c r="J1153" s="163">
        <f t="shared" si="88"/>
        <v>0</v>
      </c>
      <c r="K1153" s="155">
        <f t="shared" si="89"/>
        <v>0</v>
      </c>
      <c r="L1153" s="155">
        <f>IF(J1153=1,SUM($J$6:J1153),0)</f>
        <v>0</v>
      </c>
      <c r="M1153" s="155">
        <f>IF(K1153=1,SUM($K$6:K1153),0)</f>
        <v>0</v>
      </c>
      <c r="N1153" s="165">
        <f t="shared" si="90"/>
        <v>0</v>
      </c>
      <c r="O1153" s="155">
        <f t="shared" si="91"/>
        <v>0</v>
      </c>
      <c r="P1153" s="155">
        <f>IF(O1153=1,SUM($O$6:O1153),0)</f>
        <v>0</v>
      </c>
    </row>
    <row r="1154" spans="1:16" ht="15" customHeight="1">
      <c r="A1154" s="15"/>
      <c r="B1154" s="174">
        <v>25</v>
      </c>
      <c r="C1154" s="109" t="s">
        <v>888</v>
      </c>
      <c r="D1154" s="279" t="s">
        <v>47</v>
      </c>
      <c r="E1154" s="280" t="s">
        <v>14</v>
      </c>
      <c r="F1154" s="281">
        <v>58680</v>
      </c>
      <c r="G1154" s="281">
        <v>58680</v>
      </c>
      <c r="H1154" s="171"/>
      <c r="I1154" s="88">
        <f t="shared" si="92"/>
        <v>58680</v>
      </c>
      <c r="J1154" s="163">
        <f t="shared" si="88"/>
        <v>0</v>
      </c>
      <c r="K1154" s="155">
        <f t="shared" si="89"/>
        <v>0</v>
      </c>
      <c r="L1154" s="155">
        <f>IF(J1154=1,SUM($J$6:J1154),0)</f>
        <v>0</v>
      </c>
      <c r="M1154" s="155">
        <f>IF(K1154=1,SUM($K$6:K1154),0)</f>
        <v>0</v>
      </c>
      <c r="N1154" s="165">
        <f t="shared" si="90"/>
        <v>0</v>
      </c>
      <c r="O1154" s="155">
        <f t="shared" si="91"/>
        <v>0</v>
      </c>
      <c r="P1154" s="155">
        <f>IF(O1154=1,SUM($O$6:O1154),0)</f>
        <v>0</v>
      </c>
    </row>
    <row r="1155" spans="1:16" ht="15" customHeight="1">
      <c r="A1155" s="15"/>
      <c r="B1155" s="174">
        <v>26</v>
      </c>
      <c r="C1155" s="109" t="s">
        <v>889</v>
      </c>
      <c r="D1155" s="279" t="s">
        <v>47</v>
      </c>
      <c r="E1155" s="280" t="s">
        <v>14</v>
      </c>
      <c r="F1155" s="281">
        <v>115680</v>
      </c>
      <c r="G1155" s="281">
        <v>115680</v>
      </c>
      <c r="H1155" s="171"/>
      <c r="I1155" s="88">
        <f t="shared" si="92"/>
        <v>115680</v>
      </c>
      <c r="J1155" s="163">
        <f t="shared" si="88"/>
        <v>0</v>
      </c>
      <c r="K1155" s="155">
        <f t="shared" si="89"/>
        <v>0</v>
      </c>
      <c r="L1155" s="155">
        <f>IF(J1155=1,SUM($J$6:J1155),0)</f>
        <v>0</v>
      </c>
      <c r="M1155" s="155">
        <f>IF(K1155=1,SUM($K$6:K1155),0)</f>
        <v>0</v>
      </c>
      <c r="N1155" s="165">
        <f t="shared" si="90"/>
        <v>0</v>
      </c>
      <c r="O1155" s="155">
        <f t="shared" si="91"/>
        <v>0</v>
      </c>
      <c r="P1155" s="155">
        <f>IF(O1155=1,SUM($O$6:O1155),0)</f>
        <v>0</v>
      </c>
    </row>
    <row r="1156" spans="1:16" ht="15" customHeight="1">
      <c r="A1156" s="15"/>
      <c r="B1156" s="174">
        <v>27</v>
      </c>
      <c r="C1156" s="109" t="s">
        <v>890</v>
      </c>
      <c r="D1156" s="279" t="s">
        <v>47</v>
      </c>
      <c r="E1156" s="280" t="s">
        <v>14</v>
      </c>
      <c r="F1156" s="281">
        <v>118500</v>
      </c>
      <c r="G1156" s="281">
        <v>118500</v>
      </c>
      <c r="H1156" s="171"/>
      <c r="I1156" s="88">
        <f t="shared" si="92"/>
        <v>118500</v>
      </c>
      <c r="J1156" s="163">
        <f t="shared" si="88"/>
        <v>0</v>
      </c>
      <c r="K1156" s="155">
        <f t="shared" si="89"/>
        <v>0</v>
      </c>
      <c r="L1156" s="155">
        <f>IF(J1156=1,SUM($J$6:J1156),0)</f>
        <v>0</v>
      </c>
      <c r="M1156" s="155">
        <f>IF(K1156=1,SUM($K$6:K1156),0)</f>
        <v>0</v>
      </c>
      <c r="N1156" s="165">
        <f t="shared" si="90"/>
        <v>0</v>
      </c>
      <c r="O1156" s="155">
        <f t="shared" si="91"/>
        <v>0</v>
      </c>
      <c r="P1156" s="155">
        <f>IF(O1156=1,SUM($O$6:O1156),0)</f>
        <v>0</v>
      </c>
    </row>
    <row r="1157" spans="1:16" ht="15" customHeight="1">
      <c r="A1157" s="15"/>
      <c r="B1157" s="174">
        <v>28</v>
      </c>
      <c r="C1157" s="109" t="s">
        <v>891</v>
      </c>
      <c r="D1157" s="279" t="s">
        <v>47</v>
      </c>
      <c r="E1157" s="280" t="s">
        <v>14</v>
      </c>
      <c r="F1157" s="281">
        <v>118500</v>
      </c>
      <c r="G1157" s="281">
        <v>118500</v>
      </c>
      <c r="H1157" s="171"/>
      <c r="I1157" s="88">
        <f t="shared" si="92"/>
        <v>118500</v>
      </c>
      <c r="J1157" s="163">
        <f t="shared" si="88"/>
        <v>0</v>
      </c>
      <c r="K1157" s="155">
        <f t="shared" si="89"/>
        <v>0</v>
      </c>
      <c r="L1157" s="155">
        <f>IF(J1157=1,SUM($J$6:J1157),0)</f>
        <v>0</v>
      </c>
      <c r="M1157" s="155">
        <f>IF(K1157=1,SUM($K$6:K1157),0)</f>
        <v>0</v>
      </c>
      <c r="N1157" s="165">
        <f t="shared" si="90"/>
        <v>0</v>
      </c>
      <c r="O1157" s="155">
        <f t="shared" si="91"/>
        <v>0</v>
      </c>
      <c r="P1157" s="155">
        <f>IF(O1157=1,SUM($O$6:O1157),0)</f>
        <v>0</v>
      </c>
    </row>
    <row r="1158" spans="1:16" ht="15" customHeight="1">
      <c r="A1158" s="15"/>
      <c r="B1158" s="174">
        <v>29</v>
      </c>
      <c r="C1158" s="109" t="s">
        <v>892</v>
      </c>
      <c r="D1158" s="279" t="s">
        <v>47</v>
      </c>
      <c r="E1158" s="280" t="s">
        <v>14</v>
      </c>
      <c r="F1158" s="281">
        <v>117900</v>
      </c>
      <c r="G1158" s="281">
        <v>117900</v>
      </c>
      <c r="H1158" s="171"/>
      <c r="I1158" s="88">
        <f t="shared" si="92"/>
        <v>117900</v>
      </c>
      <c r="J1158" s="163">
        <f t="shared" si="88"/>
        <v>0</v>
      </c>
      <c r="K1158" s="155">
        <f t="shared" si="89"/>
        <v>0</v>
      </c>
      <c r="L1158" s="155">
        <f>IF(J1158=1,SUM($J$6:J1158),0)</f>
        <v>0</v>
      </c>
      <c r="M1158" s="155">
        <f>IF(K1158=1,SUM($K$6:K1158),0)</f>
        <v>0</v>
      </c>
      <c r="N1158" s="165">
        <f t="shared" si="90"/>
        <v>0</v>
      </c>
      <c r="O1158" s="155">
        <f t="shared" si="91"/>
        <v>0</v>
      </c>
      <c r="P1158" s="155">
        <f>IF(O1158=1,SUM($O$6:O1158),0)</f>
        <v>0</v>
      </c>
    </row>
    <row r="1159" spans="1:16" ht="15" customHeight="1">
      <c r="A1159" s="15"/>
      <c r="B1159" s="174">
        <v>30</v>
      </c>
      <c r="C1159" s="109" t="s">
        <v>893</v>
      </c>
      <c r="D1159" s="279" t="s">
        <v>47</v>
      </c>
      <c r="E1159" s="280" t="s">
        <v>14</v>
      </c>
      <c r="F1159" s="281">
        <v>120120</v>
      </c>
      <c r="G1159" s="281">
        <v>120120</v>
      </c>
      <c r="H1159" s="171"/>
      <c r="I1159" s="88">
        <f t="shared" si="92"/>
        <v>120120</v>
      </c>
      <c r="J1159" s="163">
        <f t="shared" si="88"/>
        <v>0</v>
      </c>
      <c r="K1159" s="155">
        <f t="shared" si="89"/>
        <v>0</v>
      </c>
      <c r="L1159" s="155">
        <f>IF(J1159=1,SUM($J$6:J1159),0)</f>
        <v>0</v>
      </c>
      <c r="M1159" s="155">
        <f>IF(K1159=1,SUM($K$6:K1159),0)</f>
        <v>0</v>
      </c>
      <c r="N1159" s="165">
        <f t="shared" si="90"/>
        <v>0</v>
      </c>
      <c r="O1159" s="155">
        <f t="shared" si="91"/>
        <v>0</v>
      </c>
      <c r="P1159" s="155">
        <f>IF(O1159=1,SUM($O$6:O1159),0)</f>
        <v>0</v>
      </c>
    </row>
    <row r="1160" spans="1:16" ht="15" customHeight="1">
      <c r="A1160" s="15"/>
      <c r="B1160" s="174">
        <v>31</v>
      </c>
      <c r="C1160" s="109" t="s">
        <v>894</v>
      </c>
      <c r="D1160" s="279" t="s">
        <v>47</v>
      </c>
      <c r="E1160" s="280" t="s">
        <v>14</v>
      </c>
      <c r="F1160" s="281">
        <v>50460</v>
      </c>
      <c r="G1160" s="281">
        <v>50460</v>
      </c>
      <c r="H1160" s="171"/>
      <c r="I1160" s="88">
        <f t="shared" si="92"/>
        <v>50460</v>
      </c>
      <c r="J1160" s="163">
        <f t="shared" si="88"/>
        <v>0</v>
      </c>
      <c r="K1160" s="155">
        <f t="shared" si="89"/>
        <v>0</v>
      </c>
      <c r="L1160" s="155">
        <f>IF(J1160=1,SUM($J$6:J1160),0)</f>
        <v>0</v>
      </c>
      <c r="M1160" s="155">
        <f>IF(K1160=1,SUM($K$6:K1160),0)</f>
        <v>0</v>
      </c>
      <c r="N1160" s="165">
        <f t="shared" si="90"/>
        <v>0</v>
      </c>
      <c r="O1160" s="155">
        <f t="shared" si="91"/>
        <v>0</v>
      </c>
      <c r="P1160" s="155">
        <f>IF(O1160=1,SUM($O$6:O1160),0)</f>
        <v>0</v>
      </c>
    </row>
    <row r="1161" spans="1:16" ht="15" customHeight="1">
      <c r="A1161" s="15"/>
      <c r="B1161" s="174">
        <v>32</v>
      </c>
      <c r="C1161" s="109" t="s">
        <v>895</v>
      </c>
      <c r="D1161" s="279" t="s">
        <v>47</v>
      </c>
      <c r="E1161" s="280" t="s">
        <v>14</v>
      </c>
      <c r="F1161" s="281">
        <v>50460</v>
      </c>
      <c r="G1161" s="281">
        <v>50460</v>
      </c>
      <c r="H1161" s="171"/>
      <c r="I1161" s="88">
        <f t="shared" si="92"/>
        <v>50460</v>
      </c>
      <c r="J1161" s="163">
        <f t="shared" ref="J1161:J1224" si="93">IF(D1161="MDU-KD",1,0)</f>
        <v>0</v>
      </c>
      <c r="K1161" s="155">
        <f t="shared" ref="K1161:K1224" si="94">IF(D1161="HDW",1,0)</f>
        <v>0</v>
      </c>
      <c r="L1161" s="155">
        <f>IF(J1161=1,SUM($J$6:J1161),0)</f>
        <v>0</v>
      </c>
      <c r="M1161" s="155">
        <f>IF(K1161=1,SUM($K$6:K1161),0)</f>
        <v>0</v>
      </c>
      <c r="N1161" s="165">
        <f t="shared" ref="N1161:N1224" si="95">IF(L1161=0,M1161,L1161)</f>
        <v>0</v>
      </c>
      <c r="O1161" s="155">
        <f t="shared" ref="O1161:O1224" si="96">IF(E1161=0,0,IF(LEFT(C1161,11)="Tiang Beton",1,0))</f>
        <v>0</v>
      </c>
      <c r="P1161" s="155">
        <f>IF(O1161=1,SUM($O$6:O1161),0)</f>
        <v>0</v>
      </c>
    </row>
    <row r="1162" spans="1:16" ht="15" customHeight="1">
      <c r="A1162" s="15"/>
      <c r="B1162" s="174">
        <v>33</v>
      </c>
      <c r="C1162" s="109" t="s">
        <v>896</v>
      </c>
      <c r="D1162" s="279" t="s">
        <v>47</v>
      </c>
      <c r="E1162" s="280" t="s">
        <v>14</v>
      </c>
      <c r="F1162" s="281">
        <v>41400</v>
      </c>
      <c r="G1162" s="281">
        <v>41400</v>
      </c>
      <c r="H1162" s="171"/>
      <c r="I1162" s="88">
        <f t="shared" si="92"/>
        <v>41400</v>
      </c>
      <c r="J1162" s="163">
        <f t="shared" si="93"/>
        <v>0</v>
      </c>
      <c r="K1162" s="155">
        <f t="shared" si="94"/>
        <v>0</v>
      </c>
      <c r="L1162" s="155">
        <f>IF(J1162=1,SUM($J$6:J1162),0)</f>
        <v>0</v>
      </c>
      <c r="M1162" s="155">
        <f>IF(K1162=1,SUM($K$6:K1162),0)</f>
        <v>0</v>
      </c>
      <c r="N1162" s="165">
        <f t="shared" si="95"/>
        <v>0</v>
      </c>
      <c r="O1162" s="155">
        <f t="shared" si="96"/>
        <v>0</v>
      </c>
      <c r="P1162" s="155">
        <f>IF(O1162=1,SUM($O$6:O1162),0)</f>
        <v>0</v>
      </c>
    </row>
    <row r="1163" spans="1:16" ht="15" customHeight="1">
      <c r="A1163" s="15"/>
      <c r="B1163" s="174">
        <v>34</v>
      </c>
      <c r="C1163" s="109" t="s">
        <v>897</v>
      </c>
      <c r="D1163" s="279" t="s">
        <v>47</v>
      </c>
      <c r="E1163" s="280" t="s">
        <v>14</v>
      </c>
      <c r="F1163" s="281">
        <v>61140</v>
      </c>
      <c r="G1163" s="281">
        <v>61140</v>
      </c>
      <c r="H1163" s="171"/>
      <c r="I1163" s="88">
        <f t="shared" si="92"/>
        <v>61140</v>
      </c>
      <c r="J1163" s="163">
        <f t="shared" si="93"/>
        <v>0</v>
      </c>
      <c r="K1163" s="155">
        <f t="shared" si="94"/>
        <v>0</v>
      </c>
      <c r="L1163" s="155">
        <f>IF(J1163=1,SUM($J$6:J1163),0)</f>
        <v>0</v>
      </c>
      <c r="M1163" s="155">
        <f>IF(K1163=1,SUM($K$6:K1163),0)</f>
        <v>0</v>
      </c>
      <c r="N1163" s="165">
        <f t="shared" si="95"/>
        <v>0</v>
      </c>
      <c r="O1163" s="155">
        <f t="shared" si="96"/>
        <v>0</v>
      </c>
      <c r="P1163" s="155">
        <f>IF(O1163=1,SUM($O$6:O1163),0)</f>
        <v>0</v>
      </c>
    </row>
    <row r="1164" spans="1:16" ht="15" customHeight="1">
      <c r="A1164" s="15"/>
      <c r="B1164" s="174">
        <v>35</v>
      </c>
      <c r="C1164" s="109" t="s">
        <v>898</v>
      </c>
      <c r="D1164" s="279" t="s">
        <v>47</v>
      </c>
      <c r="E1164" s="280" t="s">
        <v>14</v>
      </c>
      <c r="F1164" s="281">
        <v>61140</v>
      </c>
      <c r="G1164" s="281">
        <v>61140</v>
      </c>
      <c r="H1164" s="171"/>
      <c r="I1164" s="88">
        <f t="shared" si="92"/>
        <v>61140</v>
      </c>
      <c r="J1164" s="163">
        <f t="shared" si="93"/>
        <v>0</v>
      </c>
      <c r="K1164" s="155">
        <f t="shared" si="94"/>
        <v>0</v>
      </c>
      <c r="L1164" s="155">
        <f>IF(J1164=1,SUM($J$6:J1164),0)</f>
        <v>0</v>
      </c>
      <c r="M1164" s="155">
        <f>IF(K1164=1,SUM($K$6:K1164),0)</f>
        <v>0</v>
      </c>
      <c r="N1164" s="165">
        <f t="shared" si="95"/>
        <v>0</v>
      </c>
      <c r="O1164" s="155">
        <f t="shared" si="96"/>
        <v>0</v>
      </c>
      <c r="P1164" s="155">
        <f>IF(O1164=1,SUM($O$6:O1164),0)</f>
        <v>0</v>
      </c>
    </row>
    <row r="1165" spans="1:16" ht="15" customHeight="1">
      <c r="A1165" s="15"/>
      <c r="B1165" s="174">
        <v>36</v>
      </c>
      <c r="C1165" s="109" t="s">
        <v>899</v>
      </c>
      <c r="D1165" s="279" t="s">
        <v>47</v>
      </c>
      <c r="E1165" s="280" t="s">
        <v>14</v>
      </c>
      <c r="F1165" s="281">
        <v>55380</v>
      </c>
      <c r="G1165" s="281">
        <v>55380</v>
      </c>
      <c r="H1165" s="171"/>
      <c r="I1165" s="88">
        <f t="shared" si="92"/>
        <v>55380</v>
      </c>
      <c r="J1165" s="163">
        <f t="shared" si="93"/>
        <v>0</v>
      </c>
      <c r="K1165" s="155">
        <f t="shared" si="94"/>
        <v>0</v>
      </c>
      <c r="L1165" s="155">
        <f>IF(J1165=1,SUM($J$6:J1165),0)</f>
        <v>0</v>
      </c>
      <c r="M1165" s="155">
        <f>IF(K1165=1,SUM($K$6:K1165),0)</f>
        <v>0</v>
      </c>
      <c r="N1165" s="165">
        <f t="shared" si="95"/>
        <v>0</v>
      </c>
      <c r="O1165" s="155">
        <f t="shared" si="96"/>
        <v>0</v>
      </c>
      <c r="P1165" s="155">
        <f>IF(O1165=1,SUM($O$6:O1165),0)</f>
        <v>0</v>
      </c>
    </row>
    <row r="1166" spans="1:16" ht="15" customHeight="1">
      <c r="A1166" s="15"/>
      <c r="B1166" s="174">
        <v>37</v>
      </c>
      <c r="C1166" s="109" t="s">
        <v>900</v>
      </c>
      <c r="D1166" s="279" t="s">
        <v>47</v>
      </c>
      <c r="E1166" s="280" t="s">
        <v>14</v>
      </c>
      <c r="F1166" s="281">
        <v>61860</v>
      </c>
      <c r="G1166" s="281">
        <v>61860</v>
      </c>
      <c r="H1166" s="171"/>
      <c r="I1166" s="88">
        <f t="shared" si="92"/>
        <v>61860</v>
      </c>
      <c r="J1166" s="163">
        <f t="shared" si="93"/>
        <v>0</v>
      </c>
      <c r="K1166" s="155">
        <f t="shared" si="94"/>
        <v>0</v>
      </c>
      <c r="L1166" s="155">
        <f>IF(J1166=1,SUM($J$6:J1166),0)</f>
        <v>0</v>
      </c>
      <c r="M1166" s="155">
        <f>IF(K1166=1,SUM($K$6:K1166),0)</f>
        <v>0</v>
      </c>
      <c r="N1166" s="165">
        <f t="shared" si="95"/>
        <v>0</v>
      </c>
      <c r="O1166" s="155">
        <f t="shared" si="96"/>
        <v>0</v>
      </c>
      <c r="P1166" s="155">
        <f>IF(O1166=1,SUM($O$6:O1166),0)</f>
        <v>0</v>
      </c>
    </row>
    <row r="1167" spans="1:16" ht="15" customHeight="1">
      <c r="A1167" s="15"/>
      <c r="B1167" s="174">
        <v>38</v>
      </c>
      <c r="C1167" s="109" t="s">
        <v>901</v>
      </c>
      <c r="D1167" s="279" t="s">
        <v>47</v>
      </c>
      <c r="E1167" s="280" t="s">
        <v>14</v>
      </c>
      <c r="F1167" s="281">
        <v>63900</v>
      </c>
      <c r="G1167" s="281">
        <v>63900</v>
      </c>
      <c r="H1167" s="171"/>
      <c r="I1167" s="88">
        <f t="shared" si="92"/>
        <v>63900</v>
      </c>
      <c r="J1167" s="163">
        <f t="shared" si="93"/>
        <v>0</v>
      </c>
      <c r="K1167" s="155">
        <f t="shared" si="94"/>
        <v>0</v>
      </c>
      <c r="L1167" s="155">
        <f>IF(J1167=1,SUM($J$6:J1167),0)</f>
        <v>0</v>
      </c>
      <c r="M1167" s="155">
        <f>IF(K1167=1,SUM($K$6:K1167),0)</f>
        <v>0</v>
      </c>
      <c r="N1167" s="165">
        <f t="shared" si="95"/>
        <v>0</v>
      </c>
      <c r="O1167" s="155">
        <f t="shared" si="96"/>
        <v>0</v>
      </c>
      <c r="P1167" s="155">
        <f>IF(O1167=1,SUM($O$6:O1167),0)</f>
        <v>0</v>
      </c>
    </row>
    <row r="1168" spans="1:16" ht="15" customHeight="1">
      <c r="A1168" s="15"/>
      <c r="B1168" s="174">
        <v>39</v>
      </c>
      <c r="C1168" s="109" t="s">
        <v>902</v>
      </c>
      <c r="D1168" s="279" t="s">
        <v>47</v>
      </c>
      <c r="E1168" s="280" t="s">
        <v>14</v>
      </c>
      <c r="F1168" s="281">
        <v>59220</v>
      </c>
      <c r="G1168" s="281">
        <v>59220</v>
      </c>
      <c r="H1168" s="171"/>
      <c r="I1168" s="88">
        <f t="shared" si="92"/>
        <v>59220</v>
      </c>
      <c r="J1168" s="163">
        <f t="shared" si="93"/>
        <v>0</v>
      </c>
      <c r="K1168" s="155">
        <f t="shared" si="94"/>
        <v>0</v>
      </c>
      <c r="L1168" s="155">
        <f>IF(J1168=1,SUM($J$6:J1168),0)</f>
        <v>0</v>
      </c>
      <c r="M1168" s="155">
        <f>IF(K1168=1,SUM($K$6:K1168),0)</f>
        <v>0</v>
      </c>
      <c r="N1168" s="165">
        <f t="shared" si="95"/>
        <v>0</v>
      </c>
      <c r="O1168" s="155">
        <f t="shared" si="96"/>
        <v>0</v>
      </c>
      <c r="P1168" s="155">
        <f>IF(O1168=1,SUM($O$6:O1168),0)</f>
        <v>0</v>
      </c>
    </row>
    <row r="1169" spans="1:16" ht="15" customHeight="1">
      <c r="A1169" s="15"/>
      <c r="B1169" s="194"/>
      <c r="C1169" s="109" t="s">
        <v>48</v>
      </c>
      <c r="D1169" s="279" t="s">
        <v>48</v>
      </c>
      <c r="E1169" s="280"/>
      <c r="F1169" s="281">
        <v>0</v>
      </c>
      <c r="G1169" s="281">
        <v>0</v>
      </c>
      <c r="H1169" s="171"/>
      <c r="I1169" s="88">
        <f t="shared" si="92"/>
        <v>0</v>
      </c>
      <c r="J1169" s="163">
        <f t="shared" si="93"/>
        <v>0</v>
      </c>
      <c r="K1169" s="155">
        <f t="shared" si="94"/>
        <v>0</v>
      </c>
      <c r="L1169" s="155">
        <f>IF(J1169=1,SUM($J$6:J1169),0)</f>
        <v>0</v>
      </c>
      <c r="M1169" s="155">
        <f>IF(K1169=1,SUM($K$6:K1169),0)</f>
        <v>0</v>
      </c>
      <c r="N1169" s="165">
        <f t="shared" si="95"/>
        <v>0</v>
      </c>
      <c r="O1169" s="155">
        <f t="shared" si="96"/>
        <v>0</v>
      </c>
      <c r="P1169" s="155">
        <f>IF(O1169=1,SUM($O$6:O1169),0)</f>
        <v>0</v>
      </c>
    </row>
    <row r="1170" spans="1:16" ht="15" customHeight="1">
      <c r="A1170" s="15"/>
      <c r="B1170" s="194" t="s">
        <v>1031</v>
      </c>
      <c r="C1170" s="109" t="s">
        <v>722</v>
      </c>
      <c r="D1170" s="279" t="s">
        <v>48</v>
      </c>
      <c r="E1170" s="280"/>
      <c r="F1170" s="281">
        <v>0</v>
      </c>
      <c r="G1170" s="281">
        <v>0</v>
      </c>
      <c r="H1170" s="171"/>
      <c r="I1170" s="88">
        <f t="shared" si="92"/>
        <v>0</v>
      </c>
      <c r="J1170" s="163">
        <f t="shared" si="93"/>
        <v>0</v>
      </c>
      <c r="K1170" s="155">
        <f t="shared" si="94"/>
        <v>0</v>
      </c>
      <c r="L1170" s="155">
        <f>IF(J1170=1,SUM($J$6:J1170),0)</f>
        <v>0</v>
      </c>
      <c r="M1170" s="155">
        <f>IF(K1170=1,SUM($K$6:K1170),0)</f>
        <v>0</v>
      </c>
      <c r="N1170" s="165">
        <f t="shared" si="95"/>
        <v>0</v>
      </c>
      <c r="O1170" s="155">
        <f t="shared" si="96"/>
        <v>0</v>
      </c>
      <c r="P1170" s="155">
        <f>IF(O1170=1,SUM($O$6:O1170),0)</f>
        <v>0</v>
      </c>
    </row>
    <row r="1171" spans="1:16" ht="15" customHeight="1">
      <c r="A1171" s="15"/>
      <c r="B1171" s="174">
        <v>1</v>
      </c>
      <c r="C1171" s="109" t="s">
        <v>903</v>
      </c>
      <c r="D1171" s="279" t="s">
        <v>47</v>
      </c>
      <c r="E1171" s="280" t="s">
        <v>14</v>
      </c>
      <c r="F1171" s="281">
        <v>89700</v>
      </c>
      <c r="G1171" s="281">
        <v>89700</v>
      </c>
      <c r="H1171" s="171"/>
      <c r="I1171" s="88">
        <f t="shared" si="92"/>
        <v>89700</v>
      </c>
      <c r="J1171" s="163">
        <f t="shared" si="93"/>
        <v>0</v>
      </c>
      <c r="K1171" s="155">
        <f t="shared" si="94"/>
        <v>0</v>
      </c>
      <c r="L1171" s="155">
        <f>IF(J1171=1,SUM($J$6:J1171),0)</f>
        <v>0</v>
      </c>
      <c r="M1171" s="155">
        <f>IF(K1171=1,SUM($K$6:K1171),0)</f>
        <v>0</v>
      </c>
      <c r="N1171" s="165">
        <f t="shared" si="95"/>
        <v>0</v>
      </c>
      <c r="O1171" s="155">
        <f t="shared" si="96"/>
        <v>0</v>
      </c>
      <c r="P1171" s="155">
        <f>IF(O1171=1,SUM($O$6:O1171),0)</f>
        <v>0</v>
      </c>
    </row>
    <row r="1172" spans="1:16" ht="15" customHeight="1">
      <c r="A1172" s="15"/>
      <c r="B1172" s="174">
        <v>2</v>
      </c>
      <c r="C1172" s="109" t="s">
        <v>904</v>
      </c>
      <c r="D1172" s="279" t="s">
        <v>47</v>
      </c>
      <c r="E1172" s="280" t="s">
        <v>14</v>
      </c>
      <c r="F1172" s="281">
        <v>91200</v>
      </c>
      <c r="G1172" s="281">
        <v>91200</v>
      </c>
      <c r="H1172" s="171"/>
      <c r="I1172" s="88">
        <f t="shared" si="92"/>
        <v>91200</v>
      </c>
      <c r="J1172" s="163">
        <f t="shared" si="93"/>
        <v>0</v>
      </c>
      <c r="K1172" s="155">
        <f t="shared" si="94"/>
        <v>0</v>
      </c>
      <c r="L1172" s="155">
        <f>IF(J1172=1,SUM($J$6:J1172),0)</f>
        <v>0</v>
      </c>
      <c r="M1172" s="155">
        <f>IF(K1172=1,SUM($K$6:K1172),0)</f>
        <v>0</v>
      </c>
      <c r="N1172" s="165">
        <f t="shared" si="95"/>
        <v>0</v>
      </c>
      <c r="O1172" s="155">
        <f t="shared" si="96"/>
        <v>0</v>
      </c>
      <c r="P1172" s="155">
        <f>IF(O1172=1,SUM($O$6:O1172),0)</f>
        <v>0</v>
      </c>
    </row>
    <row r="1173" spans="1:16" ht="15" customHeight="1">
      <c r="A1173" s="15"/>
      <c r="B1173" s="174">
        <v>3</v>
      </c>
      <c r="C1173" s="109" t="s">
        <v>905</v>
      </c>
      <c r="D1173" s="279" t="s">
        <v>47</v>
      </c>
      <c r="E1173" s="280" t="s">
        <v>14</v>
      </c>
      <c r="F1173" s="281">
        <v>95640</v>
      </c>
      <c r="G1173" s="281">
        <v>95640</v>
      </c>
      <c r="H1173" s="171"/>
      <c r="I1173" s="88">
        <f t="shared" si="92"/>
        <v>95640</v>
      </c>
      <c r="J1173" s="163">
        <f t="shared" si="93"/>
        <v>0</v>
      </c>
      <c r="K1173" s="155">
        <f t="shared" si="94"/>
        <v>0</v>
      </c>
      <c r="L1173" s="155">
        <f>IF(J1173=1,SUM($J$6:J1173),0)</f>
        <v>0</v>
      </c>
      <c r="M1173" s="155">
        <f>IF(K1173=1,SUM($K$6:K1173),0)</f>
        <v>0</v>
      </c>
      <c r="N1173" s="165">
        <f t="shared" si="95"/>
        <v>0</v>
      </c>
      <c r="O1173" s="155">
        <f t="shared" si="96"/>
        <v>0</v>
      </c>
      <c r="P1173" s="155">
        <f>IF(O1173=1,SUM($O$6:O1173),0)</f>
        <v>0</v>
      </c>
    </row>
    <row r="1174" spans="1:16" ht="15" customHeight="1">
      <c r="A1174" s="15"/>
      <c r="B1174" s="174">
        <v>4</v>
      </c>
      <c r="C1174" s="109" t="s">
        <v>906</v>
      </c>
      <c r="D1174" s="279" t="s">
        <v>47</v>
      </c>
      <c r="E1174" s="280" t="s">
        <v>14</v>
      </c>
      <c r="F1174" s="281">
        <v>95640</v>
      </c>
      <c r="G1174" s="281">
        <v>95640</v>
      </c>
      <c r="H1174" s="171"/>
      <c r="I1174" s="88">
        <f t="shared" si="92"/>
        <v>95640</v>
      </c>
      <c r="J1174" s="163">
        <f t="shared" si="93"/>
        <v>0</v>
      </c>
      <c r="K1174" s="155">
        <f t="shared" si="94"/>
        <v>0</v>
      </c>
      <c r="L1174" s="155">
        <f>IF(J1174=1,SUM($J$6:J1174),0)</f>
        <v>0</v>
      </c>
      <c r="M1174" s="155">
        <f>IF(K1174=1,SUM($K$6:K1174),0)</f>
        <v>0</v>
      </c>
      <c r="N1174" s="165">
        <f t="shared" si="95"/>
        <v>0</v>
      </c>
      <c r="O1174" s="155">
        <f t="shared" si="96"/>
        <v>0</v>
      </c>
      <c r="P1174" s="155">
        <f>IF(O1174=1,SUM($O$6:O1174),0)</f>
        <v>0</v>
      </c>
    </row>
    <row r="1175" spans="1:16" ht="15" customHeight="1">
      <c r="A1175" s="15"/>
      <c r="B1175" s="174">
        <v>5</v>
      </c>
      <c r="C1175" s="109" t="s">
        <v>907</v>
      </c>
      <c r="D1175" s="279" t="s">
        <v>47</v>
      </c>
      <c r="E1175" s="280" t="s">
        <v>14</v>
      </c>
      <c r="F1175" s="281">
        <v>116340</v>
      </c>
      <c r="G1175" s="281">
        <v>116340</v>
      </c>
      <c r="H1175" s="171"/>
      <c r="I1175" s="88">
        <f t="shared" si="92"/>
        <v>116340</v>
      </c>
      <c r="J1175" s="163">
        <f t="shared" si="93"/>
        <v>0</v>
      </c>
      <c r="K1175" s="155">
        <f t="shared" si="94"/>
        <v>0</v>
      </c>
      <c r="L1175" s="155">
        <f>IF(J1175=1,SUM($J$6:J1175),0)</f>
        <v>0</v>
      </c>
      <c r="M1175" s="155">
        <f>IF(K1175=1,SUM($K$6:K1175),0)</f>
        <v>0</v>
      </c>
      <c r="N1175" s="165">
        <f t="shared" si="95"/>
        <v>0</v>
      </c>
      <c r="O1175" s="155">
        <f t="shared" si="96"/>
        <v>0</v>
      </c>
      <c r="P1175" s="155">
        <f>IF(O1175=1,SUM($O$6:O1175),0)</f>
        <v>0</v>
      </c>
    </row>
    <row r="1176" spans="1:16" ht="15" customHeight="1">
      <c r="A1176" s="15"/>
      <c r="B1176" s="174">
        <v>6</v>
      </c>
      <c r="C1176" s="109" t="s">
        <v>908</v>
      </c>
      <c r="D1176" s="279" t="s">
        <v>47</v>
      </c>
      <c r="E1176" s="280" t="s">
        <v>14</v>
      </c>
      <c r="F1176" s="281">
        <v>115020</v>
      </c>
      <c r="G1176" s="281">
        <v>115020</v>
      </c>
      <c r="H1176" s="171"/>
      <c r="I1176" s="88">
        <f t="shared" si="92"/>
        <v>115020</v>
      </c>
      <c r="J1176" s="163">
        <f t="shared" si="93"/>
        <v>0</v>
      </c>
      <c r="K1176" s="155">
        <f t="shared" si="94"/>
        <v>0</v>
      </c>
      <c r="L1176" s="155">
        <f>IF(J1176=1,SUM($J$6:J1176),0)</f>
        <v>0</v>
      </c>
      <c r="M1176" s="155">
        <f>IF(K1176=1,SUM($K$6:K1176),0)</f>
        <v>0</v>
      </c>
      <c r="N1176" s="165">
        <f t="shared" si="95"/>
        <v>0</v>
      </c>
      <c r="O1176" s="155">
        <f t="shared" si="96"/>
        <v>0</v>
      </c>
      <c r="P1176" s="155">
        <f>IF(O1176=1,SUM($O$6:O1176),0)</f>
        <v>0</v>
      </c>
    </row>
    <row r="1177" spans="1:16" ht="15" customHeight="1">
      <c r="A1177" s="15"/>
      <c r="B1177" s="174">
        <v>7</v>
      </c>
      <c r="C1177" s="109" t="s">
        <v>909</v>
      </c>
      <c r="D1177" s="279" t="s">
        <v>47</v>
      </c>
      <c r="E1177" s="280" t="s">
        <v>14</v>
      </c>
      <c r="F1177" s="281">
        <v>115020</v>
      </c>
      <c r="G1177" s="281">
        <v>115020</v>
      </c>
      <c r="H1177" s="171"/>
      <c r="I1177" s="88">
        <f t="shared" si="92"/>
        <v>115020</v>
      </c>
      <c r="J1177" s="163">
        <f t="shared" si="93"/>
        <v>0</v>
      </c>
      <c r="K1177" s="155">
        <f t="shared" si="94"/>
        <v>0</v>
      </c>
      <c r="L1177" s="155">
        <f>IF(J1177=1,SUM($J$6:J1177),0)</f>
        <v>0</v>
      </c>
      <c r="M1177" s="155">
        <f>IF(K1177=1,SUM($K$6:K1177),0)</f>
        <v>0</v>
      </c>
      <c r="N1177" s="165">
        <f t="shared" si="95"/>
        <v>0</v>
      </c>
      <c r="O1177" s="155">
        <f t="shared" si="96"/>
        <v>0</v>
      </c>
      <c r="P1177" s="155">
        <f>IF(O1177=1,SUM($O$6:O1177),0)</f>
        <v>0</v>
      </c>
    </row>
    <row r="1178" spans="1:16" ht="15" customHeight="1">
      <c r="A1178" s="15"/>
      <c r="B1178" s="174">
        <v>8</v>
      </c>
      <c r="C1178" s="109" t="s">
        <v>910</v>
      </c>
      <c r="D1178" s="279" t="s">
        <v>47</v>
      </c>
      <c r="E1178" s="280" t="s">
        <v>14</v>
      </c>
      <c r="F1178" s="281">
        <v>115020</v>
      </c>
      <c r="G1178" s="281">
        <v>115020</v>
      </c>
      <c r="H1178" s="171"/>
      <c r="I1178" s="88">
        <f t="shared" si="92"/>
        <v>115020</v>
      </c>
      <c r="J1178" s="163">
        <f t="shared" si="93"/>
        <v>0</v>
      </c>
      <c r="K1178" s="155">
        <f t="shared" si="94"/>
        <v>0</v>
      </c>
      <c r="L1178" s="155">
        <f>IF(J1178=1,SUM($J$6:J1178),0)</f>
        <v>0</v>
      </c>
      <c r="M1178" s="155">
        <f>IF(K1178=1,SUM($K$6:K1178),0)</f>
        <v>0</v>
      </c>
      <c r="N1178" s="165">
        <f t="shared" si="95"/>
        <v>0</v>
      </c>
      <c r="O1178" s="155">
        <f t="shared" si="96"/>
        <v>0</v>
      </c>
      <c r="P1178" s="155">
        <f>IF(O1178=1,SUM($O$6:O1178),0)</f>
        <v>0</v>
      </c>
    </row>
    <row r="1179" spans="1:16" ht="15" customHeight="1">
      <c r="A1179" s="15"/>
      <c r="B1179" s="174">
        <v>9</v>
      </c>
      <c r="C1179" s="109" t="s">
        <v>911</v>
      </c>
      <c r="D1179" s="279" t="s">
        <v>47</v>
      </c>
      <c r="E1179" s="280" t="s">
        <v>14</v>
      </c>
      <c r="F1179" s="281">
        <v>117900</v>
      </c>
      <c r="G1179" s="281">
        <v>117900</v>
      </c>
      <c r="H1179" s="171"/>
      <c r="I1179" s="88">
        <f t="shared" si="92"/>
        <v>117900</v>
      </c>
      <c r="J1179" s="163">
        <f t="shared" si="93"/>
        <v>0</v>
      </c>
      <c r="K1179" s="155">
        <f t="shared" si="94"/>
        <v>0</v>
      </c>
      <c r="L1179" s="155">
        <f>IF(J1179=1,SUM($J$6:J1179),0)</f>
        <v>0</v>
      </c>
      <c r="M1179" s="155">
        <f>IF(K1179=1,SUM($K$6:K1179),0)</f>
        <v>0</v>
      </c>
      <c r="N1179" s="165">
        <f t="shared" si="95"/>
        <v>0</v>
      </c>
      <c r="O1179" s="155">
        <f t="shared" si="96"/>
        <v>0</v>
      </c>
      <c r="P1179" s="155">
        <f>IF(O1179=1,SUM($O$6:O1179),0)</f>
        <v>0</v>
      </c>
    </row>
    <row r="1180" spans="1:16" ht="15" customHeight="1">
      <c r="A1180" s="15"/>
      <c r="B1180" s="174">
        <v>10</v>
      </c>
      <c r="C1180" s="109" t="s">
        <v>912</v>
      </c>
      <c r="D1180" s="279" t="s">
        <v>47</v>
      </c>
      <c r="E1180" s="280" t="s">
        <v>14</v>
      </c>
      <c r="F1180" s="281">
        <v>136860</v>
      </c>
      <c r="G1180" s="281">
        <v>136860</v>
      </c>
      <c r="H1180" s="171"/>
      <c r="I1180" s="88">
        <f t="shared" si="92"/>
        <v>136860</v>
      </c>
      <c r="J1180" s="163">
        <f t="shared" si="93"/>
        <v>0</v>
      </c>
      <c r="K1180" s="155">
        <f t="shared" si="94"/>
        <v>0</v>
      </c>
      <c r="L1180" s="155">
        <f>IF(J1180=1,SUM($J$6:J1180),0)</f>
        <v>0</v>
      </c>
      <c r="M1180" s="155">
        <f>IF(K1180=1,SUM($K$6:K1180),0)</f>
        <v>0</v>
      </c>
      <c r="N1180" s="165">
        <f t="shared" si="95"/>
        <v>0</v>
      </c>
      <c r="O1180" s="155">
        <f t="shared" si="96"/>
        <v>0</v>
      </c>
      <c r="P1180" s="155">
        <f>IF(O1180=1,SUM($O$6:O1180),0)</f>
        <v>0</v>
      </c>
    </row>
    <row r="1181" spans="1:16" ht="15" customHeight="1">
      <c r="A1181" s="15"/>
      <c r="B1181" s="174">
        <v>11</v>
      </c>
      <c r="C1181" s="109" t="s">
        <v>913</v>
      </c>
      <c r="D1181" s="279" t="s">
        <v>47</v>
      </c>
      <c r="E1181" s="280" t="s">
        <v>14</v>
      </c>
      <c r="F1181" s="281">
        <v>220920</v>
      </c>
      <c r="G1181" s="281">
        <v>220920</v>
      </c>
      <c r="H1181" s="171"/>
      <c r="I1181" s="88">
        <f t="shared" si="92"/>
        <v>220920</v>
      </c>
      <c r="J1181" s="163">
        <f t="shared" si="93"/>
        <v>0</v>
      </c>
      <c r="K1181" s="155">
        <f t="shared" si="94"/>
        <v>0</v>
      </c>
      <c r="L1181" s="155">
        <f>IF(J1181=1,SUM($J$6:J1181),0)</f>
        <v>0</v>
      </c>
      <c r="M1181" s="155">
        <f>IF(K1181=1,SUM($K$6:K1181),0)</f>
        <v>0</v>
      </c>
      <c r="N1181" s="165">
        <f t="shared" si="95"/>
        <v>0</v>
      </c>
      <c r="O1181" s="155">
        <f t="shared" si="96"/>
        <v>0</v>
      </c>
      <c r="P1181" s="155">
        <f>IF(O1181=1,SUM($O$6:O1181),0)</f>
        <v>0</v>
      </c>
    </row>
    <row r="1182" spans="1:16" ht="15" customHeight="1">
      <c r="A1182" s="15"/>
      <c r="B1182" s="174">
        <v>12</v>
      </c>
      <c r="C1182" s="109" t="s">
        <v>914</v>
      </c>
      <c r="D1182" s="279" t="s">
        <v>47</v>
      </c>
      <c r="E1182" s="280" t="s">
        <v>14</v>
      </c>
      <c r="F1182" s="281">
        <v>220920</v>
      </c>
      <c r="G1182" s="281">
        <v>220920</v>
      </c>
      <c r="H1182" s="171"/>
      <c r="I1182" s="88">
        <f t="shared" si="92"/>
        <v>220920</v>
      </c>
      <c r="J1182" s="163">
        <f t="shared" si="93"/>
        <v>0</v>
      </c>
      <c r="K1182" s="155">
        <f t="shared" si="94"/>
        <v>0</v>
      </c>
      <c r="L1182" s="155">
        <f>IF(J1182=1,SUM($J$6:J1182),0)</f>
        <v>0</v>
      </c>
      <c r="M1182" s="155">
        <f>IF(K1182=1,SUM($K$6:K1182),0)</f>
        <v>0</v>
      </c>
      <c r="N1182" s="165">
        <f t="shared" si="95"/>
        <v>0</v>
      </c>
      <c r="O1182" s="155">
        <f t="shared" si="96"/>
        <v>0</v>
      </c>
      <c r="P1182" s="155">
        <f>IF(O1182=1,SUM($O$6:O1182),0)</f>
        <v>0</v>
      </c>
    </row>
    <row r="1183" spans="1:16" ht="15" customHeight="1">
      <c r="A1183" s="15"/>
      <c r="B1183" s="194"/>
      <c r="C1183" s="109"/>
      <c r="D1183" s="279" t="s">
        <v>48</v>
      </c>
      <c r="E1183" s="280"/>
      <c r="F1183" s="281">
        <v>0</v>
      </c>
      <c r="G1183" s="281">
        <v>0</v>
      </c>
      <c r="H1183" s="171"/>
      <c r="I1183" s="88">
        <f t="shared" si="92"/>
        <v>0</v>
      </c>
      <c r="J1183" s="163">
        <f t="shared" si="93"/>
        <v>0</v>
      </c>
      <c r="K1183" s="155">
        <f t="shared" si="94"/>
        <v>0</v>
      </c>
      <c r="L1183" s="155">
        <f>IF(J1183=1,SUM($J$6:J1183),0)</f>
        <v>0</v>
      </c>
      <c r="M1183" s="155">
        <f>IF(K1183=1,SUM($K$6:K1183),0)</f>
        <v>0</v>
      </c>
      <c r="N1183" s="165">
        <f t="shared" si="95"/>
        <v>0</v>
      </c>
      <c r="O1183" s="155">
        <f t="shared" si="96"/>
        <v>0</v>
      </c>
      <c r="P1183" s="155">
        <f>IF(O1183=1,SUM($O$6:O1183),0)</f>
        <v>0</v>
      </c>
    </row>
    <row r="1184" spans="1:16" ht="15" customHeight="1">
      <c r="A1184" s="15"/>
      <c r="B1184" s="194" t="s">
        <v>1031</v>
      </c>
      <c r="C1184" s="109" t="s">
        <v>1059</v>
      </c>
      <c r="D1184" s="279" t="s">
        <v>48</v>
      </c>
      <c r="E1184" s="280"/>
      <c r="F1184" s="281">
        <v>0</v>
      </c>
      <c r="G1184" s="281">
        <v>0</v>
      </c>
      <c r="H1184" s="171"/>
      <c r="I1184" s="88">
        <f t="shared" si="92"/>
        <v>0</v>
      </c>
      <c r="J1184" s="163">
        <f t="shared" si="93"/>
        <v>0</v>
      </c>
      <c r="K1184" s="155">
        <f t="shared" si="94"/>
        <v>0</v>
      </c>
      <c r="L1184" s="155">
        <f>IF(J1184=1,SUM($J$6:J1184),0)</f>
        <v>0</v>
      </c>
      <c r="M1184" s="155">
        <f>IF(K1184=1,SUM($K$6:K1184),0)</f>
        <v>0</v>
      </c>
      <c r="N1184" s="165">
        <f t="shared" si="95"/>
        <v>0</v>
      </c>
      <c r="O1184" s="155">
        <f t="shared" si="96"/>
        <v>0</v>
      </c>
      <c r="P1184" s="155">
        <f>IF(O1184=1,SUM($O$6:O1184),0)</f>
        <v>0</v>
      </c>
    </row>
    <row r="1185" spans="1:16" ht="15" customHeight="1">
      <c r="A1185" s="15"/>
      <c r="B1185" s="194">
        <v>1</v>
      </c>
      <c r="C1185" s="109" t="s">
        <v>1173</v>
      </c>
      <c r="D1185" s="279" t="s">
        <v>47</v>
      </c>
      <c r="E1185" s="280" t="s">
        <v>14</v>
      </c>
      <c r="F1185" s="281">
        <v>19440</v>
      </c>
      <c r="G1185" s="281">
        <v>19440</v>
      </c>
      <c r="H1185" s="171"/>
      <c r="I1185" s="88">
        <f t="shared" ref="I1185:I1249" si="97">IF($I$5=$G$4,G1185,(IF($I$5=$F$4,F1185,0)))</f>
        <v>19440</v>
      </c>
      <c r="J1185" s="163">
        <f t="shared" si="93"/>
        <v>0</v>
      </c>
      <c r="K1185" s="155">
        <f t="shared" si="94"/>
        <v>0</v>
      </c>
      <c r="L1185" s="155">
        <f>IF(J1185=1,SUM($J$6:J1185),0)</f>
        <v>0</v>
      </c>
      <c r="M1185" s="155">
        <f>IF(K1185=1,SUM($K$6:K1185),0)</f>
        <v>0</v>
      </c>
      <c r="N1185" s="165">
        <f t="shared" si="95"/>
        <v>0</v>
      </c>
      <c r="O1185" s="155">
        <f t="shared" si="96"/>
        <v>0</v>
      </c>
      <c r="P1185" s="155">
        <f>IF(O1185=1,SUM($O$6:O1185),0)</f>
        <v>0</v>
      </c>
    </row>
    <row r="1186" spans="1:16" ht="15" customHeight="1">
      <c r="A1186" s="15"/>
      <c r="B1186" s="194">
        <v>2</v>
      </c>
      <c r="C1186" s="109" t="s">
        <v>1174</v>
      </c>
      <c r="D1186" s="279" t="s">
        <v>47</v>
      </c>
      <c r="E1186" s="280" t="s">
        <v>14</v>
      </c>
      <c r="F1186" s="281">
        <v>28860</v>
      </c>
      <c r="G1186" s="281">
        <v>28860</v>
      </c>
      <c r="H1186" s="171"/>
      <c r="I1186" s="88">
        <f t="shared" si="97"/>
        <v>28860</v>
      </c>
      <c r="J1186" s="163">
        <f t="shared" si="93"/>
        <v>0</v>
      </c>
      <c r="K1186" s="155">
        <f t="shared" si="94"/>
        <v>0</v>
      </c>
      <c r="L1186" s="155">
        <f>IF(J1186=1,SUM($J$6:J1186),0)</f>
        <v>0</v>
      </c>
      <c r="M1186" s="155">
        <f>IF(K1186=1,SUM($K$6:K1186),0)</f>
        <v>0</v>
      </c>
      <c r="N1186" s="165">
        <f t="shared" si="95"/>
        <v>0</v>
      </c>
      <c r="O1186" s="155">
        <f t="shared" si="96"/>
        <v>0</v>
      </c>
      <c r="P1186" s="155">
        <f>IF(O1186=1,SUM($O$6:O1186),0)</f>
        <v>0</v>
      </c>
    </row>
    <row r="1187" spans="1:16" ht="15" customHeight="1">
      <c r="A1187" s="15"/>
      <c r="B1187" s="194">
        <v>3</v>
      </c>
      <c r="C1187" s="109" t="s">
        <v>1175</v>
      </c>
      <c r="D1187" s="279" t="s">
        <v>47</v>
      </c>
      <c r="E1187" s="280" t="s">
        <v>14</v>
      </c>
      <c r="F1187" s="281">
        <v>33180</v>
      </c>
      <c r="G1187" s="281">
        <v>33180</v>
      </c>
      <c r="H1187" s="171"/>
      <c r="I1187" s="88">
        <f t="shared" si="97"/>
        <v>33180</v>
      </c>
      <c r="J1187" s="163">
        <f t="shared" si="93"/>
        <v>0</v>
      </c>
      <c r="K1187" s="155">
        <f t="shared" si="94"/>
        <v>0</v>
      </c>
      <c r="L1187" s="155">
        <f>IF(J1187=1,SUM($J$6:J1187),0)</f>
        <v>0</v>
      </c>
      <c r="M1187" s="155">
        <f>IF(K1187=1,SUM($K$6:K1187),0)</f>
        <v>0</v>
      </c>
      <c r="N1187" s="165">
        <f t="shared" si="95"/>
        <v>0</v>
      </c>
      <c r="O1187" s="155">
        <f t="shared" si="96"/>
        <v>0</v>
      </c>
      <c r="P1187" s="155">
        <f>IF(O1187=1,SUM($O$6:O1187),0)</f>
        <v>0</v>
      </c>
    </row>
    <row r="1188" spans="1:16" ht="15" customHeight="1">
      <c r="A1188" s="15"/>
      <c r="B1188" s="194">
        <v>4</v>
      </c>
      <c r="C1188" s="109" t="s">
        <v>1176</v>
      </c>
      <c r="D1188" s="279" t="s">
        <v>47</v>
      </c>
      <c r="E1188" s="280" t="s">
        <v>14</v>
      </c>
      <c r="F1188" s="281">
        <v>30900</v>
      </c>
      <c r="G1188" s="281">
        <v>30900</v>
      </c>
      <c r="H1188" s="171"/>
      <c r="I1188" s="88">
        <f t="shared" si="97"/>
        <v>30900</v>
      </c>
      <c r="J1188" s="163">
        <f t="shared" si="93"/>
        <v>0</v>
      </c>
      <c r="K1188" s="155">
        <f t="shared" si="94"/>
        <v>0</v>
      </c>
      <c r="L1188" s="155">
        <f>IF(J1188=1,SUM($J$6:J1188),0)</f>
        <v>0</v>
      </c>
      <c r="M1188" s="155">
        <f>IF(K1188=1,SUM($K$6:K1188),0)</f>
        <v>0</v>
      </c>
      <c r="N1188" s="165">
        <f t="shared" si="95"/>
        <v>0</v>
      </c>
      <c r="O1188" s="155">
        <f t="shared" si="96"/>
        <v>0</v>
      </c>
      <c r="P1188" s="155">
        <f>IF(O1188=1,SUM($O$6:O1188),0)</f>
        <v>0</v>
      </c>
    </row>
    <row r="1189" spans="1:16" ht="15" customHeight="1">
      <c r="A1189" s="15"/>
      <c r="B1189" s="194">
        <v>5</v>
      </c>
      <c r="C1189" s="109" t="s">
        <v>1177</v>
      </c>
      <c r="D1189" s="279" t="s">
        <v>47</v>
      </c>
      <c r="E1189" s="280" t="s">
        <v>14</v>
      </c>
      <c r="F1189" s="281">
        <v>40740</v>
      </c>
      <c r="G1189" s="281">
        <v>40740</v>
      </c>
      <c r="H1189" s="171"/>
      <c r="I1189" s="88">
        <f t="shared" si="97"/>
        <v>40740</v>
      </c>
      <c r="J1189" s="163">
        <f t="shared" si="93"/>
        <v>0</v>
      </c>
      <c r="K1189" s="155">
        <f t="shared" si="94"/>
        <v>0</v>
      </c>
      <c r="L1189" s="155">
        <f>IF(J1189=1,SUM($J$6:J1189),0)</f>
        <v>0</v>
      </c>
      <c r="M1189" s="155">
        <f>IF(K1189=1,SUM($K$6:K1189),0)</f>
        <v>0</v>
      </c>
      <c r="N1189" s="165">
        <f t="shared" si="95"/>
        <v>0</v>
      </c>
      <c r="O1189" s="155">
        <f t="shared" si="96"/>
        <v>0</v>
      </c>
      <c r="P1189" s="155">
        <f>IF(O1189=1,SUM($O$6:O1189),0)</f>
        <v>0</v>
      </c>
    </row>
    <row r="1190" spans="1:16" ht="15" customHeight="1">
      <c r="A1190" s="15"/>
      <c r="B1190" s="194">
        <v>6</v>
      </c>
      <c r="C1190" s="109" t="s">
        <v>1178</v>
      </c>
      <c r="D1190" s="279" t="s">
        <v>47</v>
      </c>
      <c r="E1190" s="280" t="s">
        <v>14</v>
      </c>
      <c r="F1190" s="281">
        <v>34020</v>
      </c>
      <c r="G1190" s="281">
        <v>34020</v>
      </c>
      <c r="H1190" s="171"/>
      <c r="I1190" s="88">
        <f t="shared" si="97"/>
        <v>34020</v>
      </c>
      <c r="J1190" s="163">
        <f t="shared" si="93"/>
        <v>0</v>
      </c>
      <c r="K1190" s="155">
        <f t="shared" si="94"/>
        <v>0</v>
      </c>
      <c r="L1190" s="155">
        <f>IF(J1190=1,SUM($J$6:J1190),0)</f>
        <v>0</v>
      </c>
      <c r="M1190" s="155">
        <f>IF(K1190=1,SUM($K$6:K1190),0)</f>
        <v>0</v>
      </c>
      <c r="N1190" s="165">
        <f t="shared" si="95"/>
        <v>0</v>
      </c>
      <c r="O1190" s="155">
        <f t="shared" si="96"/>
        <v>0</v>
      </c>
      <c r="P1190" s="155">
        <f>IF(O1190=1,SUM($O$6:O1190),0)</f>
        <v>0</v>
      </c>
    </row>
    <row r="1191" spans="1:16" ht="15" customHeight="1">
      <c r="A1191" s="15"/>
      <c r="B1191" s="194">
        <v>7</v>
      </c>
      <c r="C1191" s="109" t="s">
        <v>1179</v>
      </c>
      <c r="D1191" s="279" t="s">
        <v>47</v>
      </c>
      <c r="E1191" s="280" t="s">
        <v>14</v>
      </c>
      <c r="F1191" s="281">
        <v>358140</v>
      </c>
      <c r="G1191" s="281">
        <v>358140</v>
      </c>
      <c r="H1191" s="171"/>
      <c r="I1191" s="88">
        <f t="shared" si="97"/>
        <v>358140</v>
      </c>
      <c r="J1191" s="163">
        <f t="shared" si="93"/>
        <v>0</v>
      </c>
      <c r="K1191" s="155">
        <f t="shared" si="94"/>
        <v>0</v>
      </c>
      <c r="L1191" s="155">
        <f>IF(J1191=1,SUM($J$6:J1191),0)</f>
        <v>0</v>
      </c>
      <c r="M1191" s="155">
        <f>IF(K1191=1,SUM($K$6:K1191),0)</f>
        <v>0</v>
      </c>
      <c r="N1191" s="165">
        <f t="shared" si="95"/>
        <v>0</v>
      </c>
      <c r="O1191" s="155">
        <f t="shared" si="96"/>
        <v>0</v>
      </c>
      <c r="P1191" s="155">
        <f>IF(O1191=1,SUM($O$6:O1191),0)</f>
        <v>0</v>
      </c>
    </row>
    <row r="1192" spans="1:16" ht="15" customHeight="1">
      <c r="A1192" s="15"/>
      <c r="B1192" s="194">
        <v>8</v>
      </c>
      <c r="C1192" s="109" t="s">
        <v>1180</v>
      </c>
      <c r="D1192" s="279" t="s">
        <v>47</v>
      </c>
      <c r="E1192" s="280" t="s">
        <v>14</v>
      </c>
      <c r="F1192" s="281">
        <v>240900</v>
      </c>
      <c r="G1192" s="281">
        <v>240900</v>
      </c>
      <c r="H1192" s="171"/>
      <c r="I1192" s="88">
        <f t="shared" si="97"/>
        <v>240900</v>
      </c>
      <c r="J1192" s="163">
        <f t="shared" si="93"/>
        <v>0</v>
      </c>
      <c r="K1192" s="155">
        <f t="shared" si="94"/>
        <v>0</v>
      </c>
      <c r="L1192" s="155">
        <f>IF(J1192=1,SUM($J$6:J1192),0)</f>
        <v>0</v>
      </c>
      <c r="M1192" s="155">
        <f>IF(K1192=1,SUM($K$6:K1192),0)</f>
        <v>0</v>
      </c>
      <c r="N1192" s="165">
        <f t="shared" si="95"/>
        <v>0</v>
      </c>
      <c r="O1192" s="155">
        <f t="shared" si="96"/>
        <v>0</v>
      </c>
      <c r="P1192" s="155">
        <f>IF(O1192=1,SUM($O$6:O1192),0)</f>
        <v>0</v>
      </c>
    </row>
    <row r="1193" spans="1:16" ht="15" customHeight="1">
      <c r="A1193" s="15"/>
      <c r="B1193" s="194"/>
      <c r="C1193" s="109"/>
      <c r="D1193" s="279" t="s">
        <v>48</v>
      </c>
      <c r="E1193" s="280"/>
      <c r="F1193" s="281">
        <v>0</v>
      </c>
      <c r="G1193" s="281">
        <v>0</v>
      </c>
      <c r="H1193" s="171"/>
      <c r="I1193" s="88">
        <f t="shared" si="97"/>
        <v>0</v>
      </c>
      <c r="J1193" s="163">
        <f t="shared" si="93"/>
        <v>0</v>
      </c>
      <c r="K1193" s="155">
        <f t="shared" si="94"/>
        <v>0</v>
      </c>
      <c r="L1193" s="155">
        <f>IF(J1193=1,SUM($J$6:J1193),0)</f>
        <v>0</v>
      </c>
      <c r="M1193" s="155">
        <f>IF(K1193=1,SUM($K$6:K1193),0)</f>
        <v>0</v>
      </c>
      <c r="N1193" s="165">
        <f t="shared" si="95"/>
        <v>0</v>
      </c>
      <c r="O1193" s="155">
        <f t="shared" si="96"/>
        <v>0</v>
      </c>
      <c r="P1193" s="155">
        <f>IF(O1193=1,SUM($O$6:O1193),0)</f>
        <v>0</v>
      </c>
    </row>
    <row r="1194" spans="1:16" ht="15" customHeight="1">
      <c r="A1194" s="15"/>
      <c r="B1194" s="194" t="s">
        <v>1031</v>
      </c>
      <c r="C1194" s="109" t="s">
        <v>734</v>
      </c>
      <c r="D1194" s="279" t="s">
        <v>48</v>
      </c>
      <c r="E1194" s="280"/>
      <c r="F1194" s="281">
        <v>0</v>
      </c>
      <c r="G1194" s="281">
        <v>0</v>
      </c>
      <c r="H1194" s="171"/>
      <c r="I1194" s="88">
        <f t="shared" si="97"/>
        <v>0</v>
      </c>
      <c r="J1194" s="163">
        <f t="shared" si="93"/>
        <v>0</v>
      </c>
      <c r="K1194" s="155">
        <f t="shared" si="94"/>
        <v>0</v>
      </c>
      <c r="L1194" s="155">
        <f>IF(J1194=1,SUM($J$6:J1194),0)</f>
        <v>0</v>
      </c>
      <c r="M1194" s="155">
        <f>IF(K1194=1,SUM($K$6:K1194),0)</f>
        <v>0</v>
      </c>
      <c r="N1194" s="165">
        <f t="shared" si="95"/>
        <v>0</v>
      </c>
      <c r="O1194" s="155">
        <f t="shared" si="96"/>
        <v>0</v>
      </c>
      <c r="P1194" s="155">
        <f>IF(O1194=1,SUM($O$6:O1194),0)</f>
        <v>0</v>
      </c>
    </row>
    <row r="1195" spans="1:16" ht="15" customHeight="1">
      <c r="A1195" s="15"/>
      <c r="B1195" s="194">
        <v>1</v>
      </c>
      <c r="C1195" s="109" t="s">
        <v>915</v>
      </c>
      <c r="D1195" s="279" t="s">
        <v>47</v>
      </c>
      <c r="E1195" s="280" t="s">
        <v>14</v>
      </c>
      <c r="F1195" s="281">
        <v>33840</v>
      </c>
      <c r="G1195" s="281">
        <v>33840</v>
      </c>
      <c r="H1195" s="171"/>
      <c r="I1195" s="88">
        <f t="shared" si="97"/>
        <v>33840</v>
      </c>
      <c r="J1195" s="163">
        <f t="shared" si="93"/>
        <v>0</v>
      </c>
      <c r="K1195" s="155">
        <f t="shared" si="94"/>
        <v>0</v>
      </c>
      <c r="L1195" s="155">
        <f>IF(J1195=1,SUM($J$6:J1195),0)</f>
        <v>0</v>
      </c>
      <c r="M1195" s="155">
        <f>IF(K1195=1,SUM($K$6:K1195),0)</f>
        <v>0</v>
      </c>
      <c r="N1195" s="165">
        <f t="shared" si="95"/>
        <v>0</v>
      </c>
      <c r="O1195" s="155">
        <f t="shared" si="96"/>
        <v>0</v>
      </c>
      <c r="P1195" s="155">
        <f>IF(O1195=1,SUM($O$6:O1195),0)</f>
        <v>0</v>
      </c>
    </row>
    <row r="1196" spans="1:16" ht="15" customHeight="1">
      <c r="A1196" s="15"/>
      <c r="B1196" s="194">
        <v>2</v>
      </c>
      <c r="C1196" s="109" t="s">
        <v>916</v>
      </c>
      <c r="D1196" s="279" t="s">
        <v>47</v>
      </c>
      <c r="E1196" s="280" t="s">
        <v>14</v>
      </c>
      <c r="F1196" s="281">
        <v>39240</v>
      </c>
      <c r="G1196" s="281">
        <v>39240</v>
      </c>
      <c r="H1196" s="171"/>
      <c r="I1196" s="88">
        <f t="shared" si="97"/>
        <v>39240</v>
      </c>
      <c r="J1196" s="163">
        <f t="shared" si="93"/>
        <v>0</v>
      </c>
      <c r="K1196" s="155">
        <f t="shared" si="94"/>
        <v>0</v>
      </c>
      <c r="L1196" s="155">
        <f>IF(J1196=1,SUM($J$6:J1196),0)</f>
        <v>0</v>
      </c>
      <c r="M1196" s="155">
        <f>IF(K1196=1,SUM($K$6:K1196),0)</f>
        <v>0</v>
      </c>
      <c r="N1196" s="165">
        <f t="shared" si="95"/>
        <v>0</v>
      </c>
      <c r="O1196" s="155">
        <f t="shared" si="96"/>
        <v>0</v>
      </c>
      <c r="P1196" s="155">
        <f>IF(O1196=1,SUM($O$6:O1196),0)</f>
        <v>0</v>
      </c>
    </row>
    <row r="1197" spans="1:16" ht="15" customHeight="1">
      <c r="A1197" s="15"/>
      <c r="B1197" s="194">
        <v>3</v>
      </c>
      <c r="C1197" s="109" t="s">
        <v>917</v>
      </c>
      <c r="D1197" s="279" t="s">
        <v>47</v>
      </c>
      <c r="E1197" s="280" t="s">
        <v>14</v>
      </c>
      <c r="F1197" s="281">
        <v>7320</v>
      </c>
      <c r="G1197" s="281">
        <v>7320</v>
      </c>
      <c r="H1197" s="171"/>
      <c r="I1197" s="88">
        <f t="shared" si="97"/>
        <v>7320</v>
      </c>
      <c r="J1197" s="163">
        <f t="shared" si="93"/>
        <v>0</v>
      </c>
      <c r="K1197" s="155">
        <f t="shared" si="94"/>
        <v>0</v>
      </c>
      <c r="L1197" s="155">
        <f>IF(J1197=1,SUM($J$6:J1197),0)</f>
        <v>0</v>
      </c>
      <c r="M1197" s="155">
        <f>IF(K1197=1,SUM($K$6:K1197),0)</f>
        <v>0</v>
      </c>
      <c r="N1197" s="165">
        <f t="shared" si="95"/>
        <v>0</v>
      </c>
      <c r="O1197" s="155">
        <f t="shared" si="96"/>
        <v>0</v>
      </c>
      <c r="P1197" s="155">
        <f>IF(O1197=1,SUM($O$6:O1197),0)</f>
        <v>0</v>
      </c>
    </row>
    <row r="1198" spans="1:16" ht="15" customHeight="1">
      <c r="A1198" s="15"/>
      <c r="B1198" s="194">
        <v>4</v>
      </c>
      <c r="C1198" s="109" t="s">
        <v>918</v>
      </c>
      <c r="D1198" s="279" t="s">
        <v>47</v>
      </c>
      <c r="E1198" s="280" t="s">
        <v>14</v>
      </c>
      <c r="F1198" s="281">
        <v>9600</v>
      </c>
      <c r="G1198" s="281">
        <v>9600</v>
      </c>
      <c r="H1198" s="171"/>
      <c r="I1198" s="88">
        <f t="shared" si="97"/>
        <v>9600</v>
      </c>
      <c r="J1198" s="163">
        <f t="shared" si="93"/>
        <v>0</v>
      </c>
      <c r="K1198" s="155">
        <f t="shared" si="94"/>
        <v>0</v>
      </c>
      <c r="L1198" s="155">
        <f>IF(J1198=1,SUM($J$6:J1198),0)</f>
        <v>0</v>
      </c>
      <c r="M1198" s="155">
        <f>IF(K1198=1,SUM($K$6:K1198),0)</f>
        <v>0</v>
      </c>
      <c r="N1198" s="165">
        <f t="shared" si="95"/>
        <v>0</v>
      </c>
      <c r="O1198" s="155">
        <f t="shared" si="96"/>
        <v>0</v>
      </c>
      <c r="P1198" s="155">
        <f>IF(O1198=1,SUM($O$6:O1198),0)</f>
        <v>0</v>
      </c>
    </row>
    <row r="1199" spans="1:16" ht="15" customHeight="1">
      <c r="A1199" s="15"/>
      <c r="B1199" s="194">
        <v>5</v>
      </c>
      <c r="C1199" s="109" t="s">
        <v>919</v>
      </c>
      <c r="D1199" s="279" t="s">
        <v>47</v>
      </c>
      <c r="E1199" s="280" t="s">
        <v>14</v>
      </c>
      <c r="F1199" s="281">
        <v>103860</v>
      </c>
      <c r="G1199" s="281">
        <v>103860</v>
      </c>
      <c r="H1199" s="171"/>
      <c r="I1199" s="88">
        <f t="shared" si="97"/>
        <v>103860</v>
      </c>
      <c r="J1199" s="163">
        <f t="shared" si="93"/>
        <v>0</v>
      </c>
      <c r="K1199" s="155">
        <f t="shared" si="94"/>
        <v>0</v>
      </c>
      <c r="L1199" s="155">
        <f>IF(J1199=1,SUM($J$6:J1199),0)</f>
        <v>0</v>
      </c>
      <c r="M1199" s="155">
        <f>IF(K1199=1,SUM($K$6:K1199),0)</f>
        <v>0</v>
      </c>
      <c r="N1199" s="165">
        <f t="shared" si="95"/>
        <v>0</v>
      </c>
      <c r="O1199" s="155">
        <f t="shared" si="96"/>
        <v>0</v>
      </c>
      <c r="P1199" s="155">
        <f>IF(O1199=1,SUM($O$6:O1199),0)</f>
        <v>0</v>
      </c>
    </row>
    <row r="1200" spans="1:16" ht="15" customHeight="1">
      <c r="A1200" s="15"/>
      <c r="B1200" s="194">
        <v>6</v>
      </c>
      <c r="C1200" s="109" t="s">
        <v>920</v>
      </c>
      <c r="D1200" s="279" t="s">
        <v>47</v>
      </c>
      <c r="E1200" s="280" t="s">
        <v>14</v>
      </c>
      <c r="F1200" s="281">
        <v>923940</v>
      </c>
      <c r="G1200" s="281">
        <v>923940</v>
      </c>
      <c r="H1200" s="171"/>
      <c r="I1200" s="88">
        <f t="shared" si="97"/>
        <v>923940</v>
      </c>
      <c r="J1200" s="163">
        <f t="shared" si="93"/>
        <v>0</v>
      </c>
      <c r="K1200" s="155">
        <f t="shared" si="94"/>
        <v>0</v>
      </c>
      <c r="L1200" s="155">
        <f>IF(J1200=1,SUM($J$6:J1200),0)</f>
        <v>0</v>
      </c>
      <c r="M1200" s="155">
        <f>IF(K1200=1,SUM($K$6:K1200),0)</f>
        <v>0</v>
      </c>
      <c r="N1200" s="165">
        <f t="shared" si="95"/>
        <v>0</v>
      </c>
      <c r="O1200" s="155">
        <f t="shared" si="96"/>
        <v>0</v>
      </c>
      <c r="P1200" s="155">
        <f>IF(O1200=1,SUM($O$6:O1200),0)</f>
        <v>0</v>
      </c>
    </row>
    <row r="1201" spans="1:16" ht="15" customHeight="1">
      <c r="A1201" s="15"/>
      <c r="B1201" s="194">
        <v>7</v>
      </c>
      <c r="C1201" s="109" t="s">
        <v>921</v>
      </c>
      <c r="D1201" s="279" t="s">
        <v>47</v>
      </c>
      <c r="E1201" s="280" t="s">
        <v>14</v>
      </c>
      <c r="F1201" s="281">
        <v>14160</v>
      </c>
      <c r="G1201" s="281">
        <v>14160</v>
      </c>
      <c r="H1201" s="171"/>
      <c r="I1201" s="88">
        <f t="shared" si="97"/>
        <v>14160</v>
      </c>
      <c r="J1201" s="163">
        <f t="shared" si="93"/>
        <v>0</v>
      </c>
      <c r="K1201" s="155">
        <f t="shared" si="94"/>
        <v>0</v>
      </c>
      <c r="L1201" s="155">
        <f>IF(J1201=1,SUM($J$6:J1201),0)</f>
        <v>0</v>
      </c>
      <c r="M1201" s="155">
        <f>IF(K1201=1,SUM($K$6:K1201),0)</f>
        <v>0</v>
      </c>
      <c r="N1201" s="165">
        <f t="shared" si="95"/>
        <v>0</v>
      </c>
      <c r="O1201" s="155">
        <f t="shared" si="96"/>
        <v>0</v>
      </c>
      <c r="P1201" s="155">
        <f>IF(O1201=1,SUM($O$6:O1201),0)</f>
        <v>0</v>
      </c>
    </row>
    <row r="1202" spans="1:16" ht="15" customHeight="1">
      <c r="A1202" s="15"/>
      <c r="B1202" s="194">
        <v>8</v>
      </c>
      <c r="C1202" s="109" t="s">
        <v>922</v>
      </c>
      <c r="D1202" s="279" t="s">
        <v>47</v>
      </c>
      <c r="E1202" s="280" t="s">
        <v>14</v>
      </c>
      <c r="F1202" s="281">
        <v>12060</v>
      </c>
      <c r="G1202" s="281">
        <v>12060</v>
      </c>
      <c r="H1202" s="171"/>
      <c r="I1202" s="88">
        <f t="shared" si="97"/>
        <v>12060</v>
      </c>
      <c r="J1202" s="163">
        <f t="shared" si="93"/>
        <v>0</v>
      </c>
      <c r="K1202" s="155">
        <f t="shared" si="94"/>
        <v>0</v>
      </c>
      <c r="L1202" s="155">
        <f>IF(J1202=1,SUM($J$6:J1202),0)</f>
        <v>0</v>
      </c>
      <c r="M1202" s="155">
        <f>IF(K1202=1,SUM($K$6:K1202),0)</f>
        <v>0</v>
      </c>
      <c r="N1202" s="165">
        <f t="shared" si="95"/>
        <v>0</v>
      </c>
      <c r="O1202" s="155">
        <f t="shared" si="96"/>
        <v>0</v>
      </c>
      <c r="P1202" s="155">
        <f>IF(O1202=1,SUM($O$6:O1202),0)</f>
        <v>0</v>
      </c>
    </row>
    <row r="1203" spans="1:16" ht="15" customHeight="1">
      <c r="A1203" s="15"/>
      <c r="B1203" s="194">
        <v>9</v>
      </c>
      <c r="C1203" s="109" t="s">
        <v>923</v>
      </c>
      <c r="D1203" s="279" t="s">
        <v>47</v>
      </c>
      <c r="E1203" s="280" t="s">
        <v>14</v>
      </c>
      <c r="F1203" s="281">
        <v>14160</v>
      </c>
      <c r="G1203" s="281">
        <v>14160</v>
      </c>
      <c r="H1203" s="171"/>
      <c r="I1203" s="88">
        <f t="shared" si="97"/>
        <v>14160</v>
      </c>
      <c r="J1203" s="163">
        <f t="shared" si="93"/>
        <v>0</v>
      </c>
      <c r="K1203" s="155">
        <f t="shared" si="94"/>
        <v>0</v>
      </c>
      <c r="L1203" s="155">
        <f>IF(J1203=1,SUM($J$6:J1203),0)</f>
        <v>0</v>
      </c>
      <c r="M1203" s="155">
        <f>IF(K1203=1,SUM($K$6:K1203),0)</f>
        <v>0</v>
      </c>
      <c r="N1203" s="165">
        <f t="shared" si="95"/>
        <v>0</v>
      </c>
      <c r="O1203" s="155">
        <f t="shared" si="96"/>
        <v>0</v>
      </c>
      <c r="P1203" s="155">
        <f>IF(O1203=1,SUM($O$6:O1203),0)</f>
        <v>0</v>
      </c>
    </row>
    <row r="1204" spans="1:16" ht="15" customHeight="1">
      <c r="A1204" s="15"/>
      <c r="B1204" s="194">
        <v>10</v>
      </c>
      <c r="C1204" s="109" t="s">
        <v>924</v>
      </c>
      <c r="D1204" s="279" t="s">
        <v>47</v>
      </c>
      <c r="E1204" s="280" t="s">
        <v>14</v>
      </c>
      <c r="F1204" s="281">
        <v>14160</v>
      </c>
      <c r="G1204" s="281">
        <v>14160</v>
      </c>
      <c r="H1204" s="171"/>
      <c r="I1204" s="88">
        <f t="shared" si="97"/>
        <v>14160</v>
      </c>
      <c r="J1204" s="163">
        <f t="shared" si="93"/>
        <v>0</v>
      </c>
      <c r="K1204" s="155">
        <f t="shared" si="94"/>
        <v>0</v>
      </c>
      <c r="L1204" s="155">
        <f>IF(J1204=1,SUM($J$6:J1204),0)</f>
        <v>0</v>
      </c>
      <c r="M1204" s="155">
        <f>IF(K1204=1,SUM($K$6:K1204),0)</f>
        <v>0</v>
      </c>
      <c r="N1204" s="165">
        <f t="shared" si="95"/>
        <v>0</v>
      </c>
      <c r="O1204" s="155">
        <f t="shared" si="96"/>
        <v>0</v>
      </c>
      <c r="P1204" s="155">
        <f>IF(O1204=1,SUM($O$6:O1204),0)</f>
        <v>0</v>
      </c>
    </row>
    <row r="1205" spans="1:16" ht="15" customHeight="1">
      <c r="A1205" s="15"/>
      <c r="B1205" s="194">
        <v>11</v>
      </c>
      <c r="C1205" s="109" t="s">
        <v>925</v>
      </c>
      <c r="D1205" s="279" t="s">
        <v>47</v>
      </c>
      <c r="E1205" s="280" t="s">
        <v>14</v>
      </c>
      <c r="F1205" s="281">
        <v>35040</v>
      </c>
      <c r="G1205" s="281">
        <v>35040</v>
      </c>
      <c r="H1205" s="171"/>
      <c r="I1205" s="88">
        <f t="shared" si="97"/>
        <v>35040</v>
      </c>
      <c r="J1205" s="163">
        <f t="shared" si="93"/>
        <v>0</v>
      </c>
      <c r="K1205" s="155">
        <f t="shared" si="94"/>
        <v>0</v>
      </c>
      <c r="L1205" s="155">
        <f>IF(J1205=1,SUM($J$6:J1205),0)</f>
        <v>0</v>
      </c>
      <c r="M1205" s="155">
        <f>IF(K1205=1,SUM($K$6:K1205),0)</f>
        <v>0</v>
      </c>
      <c r="N1205" s="165">
        <f t="shared" si="95"/>
        <v>0</v>
      </c>
      <c r="O1205" s="155">
        <f t="shared" si="96"/>
        <v>0</v>
      </c>
      <c r="P1205" s="155">
        <f>IF(O1205=1,SUM($O$6:O1205),0)</f>
        <v>0</v>
      </c>
    </row>
    <row r="1206" spans="1:16" ht="15" customHeight="1">
      <c r="A1206" s="15"/>
      <c r="B1206" s="194">
        <v>12</v>
      </c>
      <c r="C1206" s="109" t="s">
        <v>926</v>
      </c>
      <c r="D1206" s="279" t="s">
        <v>47</v>
      </c>
      <c r="E1206" s="280" t="s">
        <v>14</v>
      </c>
      <c r="F1206" s="281">
        <v>25860</v>
      </c>
      <c r="G1206" s="281">
        <v>25860</v>
      </c>
      <c r="H1206" s="171"/>
      <c r="I1206" s="88">
        <f t="shared" si="97"/>
        <v>25860</v>
      </c>
      <c r="J1206" s="163">
        <f t="shared" si="93"/>
        <v>0</v>
      </c>
      <c r="K1206" s="155">
        <f t="shared" si="94"/>
        <v>0</v>
      </c>
      <c r="L1206" s="155">
        <f>IF(J1206=1,SUM($J$6:J1206),0)</f>
        <v>0</v>
      </c>
      <c r="M1206" s="155">
        <f>IF(K1206=1,SUM($K$6:K1206),0)</f>
        <v>0</v>
      </c>
      <c r="N1206" s="165">
        <f t="shared" si="95"/>
        <v>0</v>
      </c>
      <c r="O1206" s="155">
        <f t="shared" si="96"/>
        <v>0</v>
      </c>
      <c r="P1206" s="155">
        <f>IF(O1206=1,SUM($O$6:O1206),0)</f>
        <v>0</v>
      </c>
    </row>
    <row r="1207" spans="1:16" ht="15" customHeight="1">
      <c r="A1207" s="15"/>
      <c r="B1207" s="194">
        <v>13</v>
      </c>
      <c r="C1207" s="109" t="s">
        <v>927</v>
      </c>
      <c r="D1207" s="279" t="s">
        <v>47</v>
      </c>
      <c r="E1207" s="280" t="s">
        <v>14</v>
      </c>
      <c r="F1207" s="281">
        <v>35040</v>
      </c>
      <c r="G1207" s="281">
        <v>35040</v>
      </c>
      <c r="H1207" s="171"/>
      <c r="I1207" s="88">
        <f t="shared" si="97"/>
        <v>35040</v>
      </c>
      <c r="J1207" s="163">
        <f t="shared" si="93"/>
        <v>0</v>
      </c>
      <c r="K1207" s="155">
        <f t="shared" si="94"/>
        <v>0</v>
      </c>
      <c r="L1207" s="155">
        <f>IF(J1207=1,SUM($J$6:J1207),0)</f>
        <v>0</v>
      </c>
      <c r="M1207" s="155">
        <f>IF(K1207=1,SUM($K$6:K1207),0)</f>
        <v>0</v>
      </c>
      <c r="N1207" s="165">
        <f t="shared" si="95"/>
        <v>0</v>
      </c>
      <c r="O1207" s="155">
        <f t="shared" si="96"/>
        <v>0</v>
      </c>
      <c r="P1207" s="155">
        <f>IF(O1207=1,SUM($O$6:O1207),0)</f>
        <v>0</v>
      </c>
    </row>
    <row r="1208" spans="1:16" ht="15" customHeight="1">
      <c r="A1208" s="15"/>
      <c r="B1208" s="194">
        <v>14</v>
      </c>
      <c r="C1208" s="109" t="s">
        <v>928</v>
      </c>
      <c r="D1208" s="279" t="s">
        <v>47</v>
      </c>
      <c r="E1208" s="280" t="s">
        <v>14</v>
      </c>
      <c r="F1208" s="281">
        <v>35040</v>
      </c>
      <c r="G1208" s="281">
        <v>35040</v>
      </c>
      <c r="H1208" s="171"/>
      <c r="I1208" s="88">
        <f t="shared" si="97"/>
        <v>35040</v>
      </c>
      <c r="J1208" s="163">
        <f t="shared" si="93"/>
        <v>0</v>
      </c>
      <c r="K1208" s="155">
        <f t="shared" si="94"/>
        <v>0</v>
      </c>
      <c r="L1208" s="155">
        <f>IF(J1208=1,SUM($J$6:J1208),0)</f>
        <v>0</v>
      </c>
      <c r="M1208" s="155">
        <f>IF(K1208=1,SUM($K$6:K1208),0)</f>
        <v>0</v>
      </c>
      <c r="N1208" s="165">
        <f t="shared" si="95"/>
        <v>0</v>
      </c>
      <c r="O1208" s="155">
        <f t="shared" si="96"/>
        <v>0</v>
      </c>
      <c r="P1208" s="155">
        <f>IF(O1208=1,SUM($O$6:O1208),0)</f>
        <v>0</v>
      </c>
    </row>
    <row r="1209" spans="1:16" ht="15" customHeight="1">
      <c r="A1209" s="15"/>
      <c r="B1209" s="194">
        <v>15</v>
      </c>
      <c r="C1209" s="109" t="s">
        <v>929</v>
      </c>
      <c r="D1209" s="279" t="s">
        <v>47</v>
      </c>
      <c r="E1209" s="280" t="s">
        <v>14</v>
      </c>
      <c r="F1209" s="281">
        <v>25860</v>
      </c>
      <c r="G1209" s="281">
        <v>25860</v>
      </c>
      <c r="H1209" s="171"/>
      <c r="I1209" s="88">
        <f t="shared" si="97"/>
        <v>25860</v>
      </c>
      <c r="J1209" s="163">
        <f t="shared" si="93"/>
        <v>0</v>
      </c>
      <c r="K1209" s="155">
        <f t="shared" si="94"/>
        <v>0</v>
      </c>
      <c r="L1209" s="155">
        <f>IF(J1209=1,SUM($J$6:J1209),0)</f>
        <v>0</v>
      </c>
      <c r="M1209" s="155">
        <f>IF(K1209=1,SUM($K$6:K1209),0)</f>
        <v>0</v>
      </c>
      <c r="N1209" s="165">
        <f t="shared" si="95"/>
        <v>0</v>
      </c>
      <c r="O1209" s="155">
        <f t="shared" si="96"/>
        <v>0</v>
      </c>
      <c r="P1209" s="155">
        <f>IF(O1209=1,SUM($O$6:O1209),0)</f>
        <v>0</v>
      </c>
    </row>
    <row r="1210" spans="1:16" ht="15" customHeight="1">
      <c r="A1210" s="15"/>
      <c r="B1210" s="194">
        <v>16</v>
      </c>
      <c r="C1210" s="109" t="s">
        <v>930</v>
      </c>
      <c r="D1210" s="279" t="s">
        <v>47</v>
      </c>
      <c r="E1210" s="280" t="s">
        <v>14</v>
      </c>
      <c r="F1210" s="281">
        <v>25860</v>
      </c>
      <c r="G1210" s="281">
        <v>25860</v>
      </c>
      <c r="H1210" s="171"/>
      <c r="I1210" s="88">
        <f t="shared" si="97"/>
        <v>25860</v>
      </c>
      <c r="J1210" s="163">
        <f t="shared" si="93"/>
        <v>0</v>
      </c>
      <c r="K1210" s="155">
        <f t="shared" si="94"/>
        <v>0</v>
      </c>
      <c r="L1210" s="155">
        <f>IF(J1210=1,SUM($J$6:J1210),0)</f>
        <v>0</v>
      </c>
      <c r="M1210" s="155">
        <f>IF(K1210=1,SUM($K$6:K1210),0)</f>
        <v>0</v>
      </c>
      <c r="N1210" s="165">
        <f t="shared" si="95"/>
        <v>0</v>
      </c>
      <c r="O1210" s="155">
        <f t="shared" si="96"/>
        <v>0</v>
      </c>
      <c r="P1210" s="155">
        <f>IF(O1210=1,SUM($O$6:O1210),0)</f>
        <v>0</v>
      </c>
    </row>
    <row r="1211" spans="1:16" ht="15" customHeight="1">
      <c r="A1211" s="15"/>
      <c r="B1211" s="194">
        <v>17</v>
      </c>
      <c r="C1211" s="109" t="s">
        <v>931</v>
      </c>
      <c r="D1211" s="279" t="s">
        <v>47</v>
      </c>
      <c r="E1211" s="280" t="s">
        <v>14</v>
      </c>
      <c r="F1211" s="281">
        <v>30960</v>
      </c>
      <c r="G1211" s="281">
        <v>30960</v>
      </c>
      <c r="H1211" s="171"/>
      <c r="I1211" s="88">
        <f t="shared" si="97"/>
        <v>30960</v>
      </c>
      <c r="J1211" s="163">
        <f t="shared" si="93"/>
        <v>0</v>
      </c>
      <c r="K1211" s="155">
        <f t="shared" si="94"/>
        <v>0</v>
      </c>
      <c r="L1211" s="155">
        <f>IF(J1211=1,SUM($J$6:J1211),0)</f>
        <v>0</v>
      </c>
      <c r="M1211" s="155">
        <f>IF(K1211=1,SUM($K$6:K1211),0)</f>
        <v>0</v>
      </c>
      <c r="N1211" s="165">
        <f t="shared" si="95"/>
        <v>0</v>
      </c>
      <c r="O1211" s="155">
        <f t="shared" si="96"/>
        <v>0</v>
      </c>
      <c r="P1211" s="155">
        <f>IF(O1211=1,SUM($O$6:O1211),0)</f>
        <v>0</v>
      </c>
    </row>
    <row r="1212" spans="1:16" ht="15" customHeight="1">
      <c r="A1212" s="15"/>
      <c r="B1212" s="194">
        <v>18</v>
      </c>
      <c r="C1212" s="109" t="s">
        <v>932</v>
      </c>
      <c r="D1212" s="279" t="s">
        <v>47</v>
      </c>
      <c r="E1212" s="280" t="s">
        <v>14</v>
      </c>
      <c r="F1212" s="281">
        <v>25860</v>
      </c>
      <c r="G1212" s="281">
        <v>25860</v>
      </c>
      <c r="H1212" s="171"/>
      <c r="I1212" s="88">
        <f t="shared" si="97"/>
        <v>25860</v>
      </c>
      <c r="J1212" s="163">
        <f t="shared" si="93"/>
        <v>0</v>
      </c>
      <c r="K1212" s="155">
        <f t="shared" si="94"/>
        <v>0</v>
      </c>
      <c r="L1212" s="155">
        <f>IF(J1212=1,SUM($J$6:J1212),0)</f>
        <v>0</v>
      </c>
      <c r="M1212" s="155">
        <f>IF(K1212=1,SUM($K$6:K1212),0)</f>
        <v>0</v>
      </c>
      <c r="N1212" s="165">
        <f t="shared" si="95"/>
        <v>0</v>
      </c>
      <c r="O1212" s="155">
        <f t="shared" si="96"/>
        <v>0</v>
      </c>
      <c r="P1212" s="155">
        <f>IF(O1212=1,SUM($O$6:O1212),0)</f>
        <v>0</v>
      </c>
    </row>
    <row r="1213" spans="1:16" ht="15" customHeight="1">
      <c r="A1213" s="15"/>
      <c r="B1213" s="194">
        <v>19</v>
      </c>
      <c r="C1213" s="109" t="s">
        <v>933</v>
      </c>
      <c r="D1213" s="279" t="s">
        <v>47</v>
      </c>
      <c r="E1213" s="280" t="s">
        <v>14</v>
      </c>
      <c r="F1213" s="281">
        <v>2305860</v>
      </c>
      <c r="G1213" s="281">
        <v>2305860</v>
      </c>
      <c r="H1213" s="171"/>
      <c r="I1213" s="88">
        <f t="shared" si="97"/>
        <v>2305860</v>
      </c>
      <c r="J1213" s="163">
        <f t="shared" si="93"/>
        <v>0</v>
      </c>
      <c r="K1213" s="155">
        <f t="shared" si="94"/>
        <v>0</v>
      </c>
      <c r="L1213" s="155">
        <f>IF(J1213=1,SUM($J$6:J1213),0)</f>
        <v>0</v>
      </c>
      <c r="M1213" s="155">
        <f>IF(K1213=1,SUM($K$6:K1213),0)</f>
        <v>0</v>
      </c>
      <c r="N1213" s="165">
        <f t="shared" si="95"/>
        <v>0</v>
      </c>
      <c r="O1213" s="155">
        <f t="shared" si="96"/>
        <v>0</v>
      </c>
      <c r="P1213" s="155">
        <f>IF(O1213=1,SUM($O$6:O1213),0)</f>
        <v>0</v>
      </c>
    </row>
    <row r="1214" spans="1:16" ht="15" customHeight="1">
      <c r="A1214" s="15"/>
      <c r="B1214" s="194">
        <v>20</v>
      </c>
      <c r="C1214" s="109" t="s">
        <v>934</v>
      </c>
      <c r="D1214" s="279" t="s">
        <v>47</v>
      </c>
      <c r="E1214" s="280" t="s">
        <v>14</v>
      </c>
      <c r="F1214" s="281">
        <v>18780</v>
      </c>
      <c r="G1214" s="281">
        <v>18780</v>
      </c>
      <c r="H1214" s="171"/>
      <c r="I1214" s="88">
        <f t="shared" si="97"/>
        <v>18780</v>
      </c>
      <c r="J1214" s="163">
        <f t="shared" si="93"/>
        <v>0</v>
      </c>
      <c r="K1214" s="155">
        <f t="shared" si="94"/>
        <v>0</v>
      </c>
      <c r="L1214" s="155">
        <f>IF(J1214=1,SUM($J$6:J1214),0)</f>
        <v>0</v>
      </c>
      <c r="M1214" s="155">
        <f>IF(K1214=1,SUM($K$6:K1214),0)</f>
        <v>0</v>
      </c>
      <c r="N1214" s="165">
        <f t="shared" si="95"/>
        <v>0</v>
      </c>
      <c r="O1214" s="155">
        <f t="shared" si="96"/>
        <v>0</v>
      </c>
      <c r="P1214" s="155">
        <f>IF(O1214=1,SUM($O$6:O1214),0)</f>
        <v>0</v>
      </c>
    </row>
    <row r="1215" spans="1:16" ht="15" customHeight="1">
      <c r="A1215" s="15"/>
      <c r="B1215" s="194">
        <v>21</v>
      </c>
      <c r="C1215" s="109" t="s">
        <v>935</v>
      </c>
      <c r="D1215" s="279" t="s">
        <v>47</v>
      </c>
      <c r="E1215" s="280" t="s">
        <v>14</v>
      </c>
      <c r="F1215" s="281">
        <v>27360</v>
      </c>
      <c r="G1215" s="281">
        <v>27360</v>
      </c>
      <c r="H1215" s="175"/>
      <c r="I1215" s="88">
        <f t="shared" si="97"/>
        <v>27360</v>
      </c>
      <c r="J1215" s="163">
        <f t="shared" si="93"/>
        <v>0</v>
      </c>
      <c r="K1215" s="155">
        <f t="shared" si="94"/>
        <v>0</v>
      </c>
      <c r="L1215" s="155">
        <f>IF(J1215=1,SUM($J$6:J1215),0)</f>
        <v>0</v>
      </c>
      <c r="M1215" s="155">
        <f>IF(K1215=1,SUM($K$6:K1215),0)</f>
        <v>0</v>
      </c>
      <c r="N1215" s="165">
        <f t="shared" si="95"/>
        <v>0</v>
      </c>
      <c r="O1215" s="155">
        <f t="shared" si="96"/>
        <v>0</v>
      </c>
      <c r="P1215" s="155">
        <f>IF(O1215=1,SUM($O$6:O1215),0)</f>
        <v>0</v>
      </c>
    </row>
    <row r="1216" spans="1:16" ht="15" customHeight="1">
      <c r="A1216" s="15"/>
      <c r="B1216" s="194">
        <v>22</v>
      </c>
      <c r="C1216" s="109" t="s">
        <v>936</v>
      </c>
      <c r="D1216" s="279" t="s">
        <v>47</v>
      </c>
      <c r="E1216" s="280" t="s">
        <v>14</v>
      </c>
      <c r="F1216" s="281">
        <v>18780</v>
      </c>
      <c r="G1216" s="281">
        <v>18780</v>
      </c>
      <c r="H1216" s="175"/>
      <c r="I1216" s="88">
        <f t="shared" si="97"/>
        <v>18780</v>
      </c>
      <c r="J1216" s="163">
        <f t="shared" si="93"/>
        <v>0</v>
      </c>
      <c r="K1216" s="155">
        <f t="shared" si="94"/>
        <v>0</v>
      </c>
      <c r="L1216" s="155">
        <f>IF(J1216=1,SUM($J$6:J1216),0)</f>
        <v>0</v>
      </c>
      <c r="M1216" s="155">
        <f>IF(K1216=1,SUM($K$6:K1216),0)</f>
        <v>0</v>
      </c>
      <c r="N1216" s="165">
        <f t="shared" si="95"/>
        <v>0</v>
      </c>
      <c r="O1216" s="155">
        <f t="shared" si="96"/>
        <v>0</v>
      </c>
      <c r="P1216" s="155">
        <f>IF(O1216=1,SUM($O$6:O1216),0)</f>
        <v>0</v>
      </c>
    </row>
    <row r="1217" spans="1:16" ht="15" customHeight="1">
      <c r="A1217" s="15"/>
      <c r="B1217" s="194">
        <v>23</v>
      </c>
      <c r="C1217" s="109" t="s">
        <v>937</v>
      </c>
      <c r="D1217" s="279" t="s">
        <v>47</v>
      </c>
      <c r="E1217" s="280" t="s">
        <v>14</v>
      </c>
      <c r="F1217" s="281">
        <v>27360</v>
      </c>
      <c r="G1217" s="281">
        <v>27360</v>
      </c>
      <c r="H1217" s="175"/>
      <c r="I1217" s="88">
        <f t="shared" si="97"/>
        <v>27360</v>
      </c>
      <c r="J1217" s="163">
        <f t="shared" si="93"/>
        <v>0</v>
      </c>
      <c r="K1217" s="155">
        <f t="shared" si="94"/>
        <v>0</v>
      </c>
      <c r="L1217" s="155">
        <f>IF(J1217=1,SUM($J$6:J1217),0)</f>
        <v>0</v>
      </c>
      <c r="M1217" s="155">
        <f>IF(K1217=1,SUM($K$6:K1217),0)</f>
        <v>0</v>
      </c>
      <c r="N1217" s="165">
        <f t="shared" si="95"/>
        <v>0</v>
      </c>
      <c r="O1217" s="155">
        <f t="shared" si="96"/>
        <v>0</v>
      </c>
      <c r="P1217" s="155">
        <f>IF(O1217=1,SUM($O$6:O1217),0)</f>
        <v>0</v>
      </c>
    </row>
    <row r="1218" spans="1:16" ht="15" customHeight="1">
      <c r="A1218" s="15"/>
      <c r="B1218" s="194">
        <v>24</v>
      </c>
      <c r="C1218" s="109" t="s">
        <v>938</v>
      </c>
      <c r="D1218" s="279" t="s">
        <v>47</v>
      </c>
      <c r="E1218" s="280" t="s">
        <v>14</v>
      </c>
      <c r="F1218" s="281">
        <v>18720</v>
      </c>
      <c r="G1218" s="281">
        <v>18720</v>
      </c>
      <c r="H1218" s="175"/>
      <c r="I1218" s="88">
        <f t="shared" si="97"/>
        <v>18720</v>
      </c>
      <c r="J1218" s="163">
        <f t="shared" si="93"/>
        <v>0</v>
      </c>
      <c r="K1218" s="155">
        <f t="shared" si="94"/>
        <v>0</v>
      </c>
      <c r="L1218" s="155">
        <f>IF(J1218=1,SUM($J$6:J1218),0)</f>
        <v>0</v>
      </c>
      <c r="M1218" s="155">
        <f>IF(K1218=1,SUM($K$6:K1218),0)</f>
        <v>0</v>
      </c>
      <c r="N1218" s="165">
        <f t="shared" si="95"/>
        <v>0</v>
      </c>
      <c r="O1218" s="155">
        <f t="shared" si="96"/>
        <v>0</v>
      </c>
      <c r="P1218" s="155">
        <f>IF(O1218=1,SUM($O$6:O1218),0)</f>
        <v>0</v>
      </c>
    </row>
    <row r="1219" spans="1:16" ht="15" customHeight="1">
      <c r="A1219" s="15"/>
      <c r="B1219" s="194">
        <v>25</v>
      </c>
      <c r="C1219" s="109" t="s">
        <v>939</v>
      </c>
      <c r="D1219" s="279" t="s">
        <v>47</v>
      </c>
      <c r="E1219" s="280" t="s">
        <v>14</v>
      </c>
      <c r="F1219" s="281">
        <v>18720</v>
      </c>
      <c r="G1219" s="281">
        <v>18720</v>
      </c>
      <c r="H1219" s="175"/>
      <c r="I1219" s="88">
        <f t="shared" si="97"/>
        <v>18720</v>
      </c>
      <c r="J1219" s="163">
        <f t="shared" si="93"/>
        <v>0</v>
      </c>
      <c r="K1219" s="155">
        <f t="shared" si="94"/>
        <v>0</v>
      </c>
      <c r="L1219" s="155">
        <f>IF(J1219=1,SUM($J$6:J1219),0)</f>
        <v>0</v>
      </c>
      <c r="M1219" s="155">
        <f>IF(K1219=1,SUM($K$6:K1219),0)</f>
        <v>0</v>
      </c>
      <c r="N1219" s="165">
        <f t="shared" si="95"/>
        <v>0</v>
      </c>
      <c r="O1219" s="155">
        <f t="shared" si="96"/>
        <v>0</v>
      </c>
      <c r="P1219" s="155">
        <f>IF(O1219=1,SUM($O$6:O1219),0)</f>
        <v>0</v>
      </c>
    </row>
    <row r="1220" spans="1:16" ht="15" customHeight="1">
      <c r="A1220" s="15"/>
      <c r="B1220" s="194">
        <v>26</v>
      </c>
      <c r="C1220" s="109" t="s">
        <v>940</v>
      </c>
      <c r="D1220" s="279" t="s">
        <v>47</v>
      </c>
      <c r="E1220" s="280" t="s">
        <v>14</v>
      </c>
      <c r="F1220" s="281">
        <v>18720</v>
      </c>
      <c r="G1220" s="281">
        <v>18720</v>
      </c>
      <c r="H1220" s="175"/>
      <c r="I1220" s="88">
        <f t="shared" si="97"/>
        <v>18720</v>
      </c>
      <c r="J1220" s="163">
        <f t="shared" si="93"/>
        <v>0</v>
      </c>
      <c r="K1220" s="155">
        <f t="shared" si="94"/>
        <v>0</v>
      </c>
      <c r="L1220" s="155">
        <f>IF(J1220=1,SUM($J$6:J1220),0)</f>
        <v>0</v>
      </c>
      <c r="M1220" s="155">
        <f>IF(K1220=1,SUM($K$6:K1220),0)</f>
        <v>0</v>
      </c>
      <c r="N1220" s="165">
        <f t="shared" si="95"/>
        <v>0</v>
      </c>
      <c r="O1220" s="155">
        <f t="shared" si="96"/>
        <v>0</v>
      </c>
      <c r="P1220" s="155">
        <f>IF(O1220=1,SUM($O$6:O1220),0)</f>
        <v>0</v>
      </c>
    </row>
    <row r="1221" spans="1:16" ht="15" customHeight="1">
      <c r="A1221" s="15"/>
      <c r="B1221" s="194">
        <v>27</v>
      </c>
      <c r="C1221" s="109" t="s">
        <v>941</v>
      </c>
      <c r="D1221" s="279" t="s">
        <v>47</v>
      </c>
      <c r="E1221" s="280" t="s">
        <v>14</v>
      </c>
      <c r="F1221" s="281">
        <v>25260</v>
      </c>
      <c r="G1221" s="281">
        <v>25260</v>
      </c>
      <c r="H1221" s="175"/>
      <c r="I1221" s="88">
        <f t="shared" si="97"/>
        <v>25260</v>
      </c>
      <c r="J1221" s="163">
        <f t="shared" si="93"/>
        <v>0</v>
      </c>
      <c r="K1221" s="155">
        <f t="shared" si="94"/>
        <v>0</v>
      </c>
      <c r="L1221" s="155">
        <f>IF(J1221=1,SUM($J$6:J1221),0)</f>
        <v>0</v>
      </c>
      <c r="M1221" s="155">
        <f>IF(K1221=1,SUM($K$6:K1221),0)</f>
        <v>0</v>
      </c>
      <c r="N1221" s="165">
        <f t="shared" si="95"/>
        <v>0</v>
      </c>
      <c r="O1221" s="155">
        <f t="shared" si="96"/>
        <v>0</v>
      </c>
      <c r="P1221" s="155">
        <f>IF(O1221=1,SUM($O$6:O1221),0)</f>
        <v>0</v>
      </c>
    </row>
    <row r="1222" spans="1:16" ht="15" customHeight="1">
      <c r="A1222" s="15"/>
      <c r="B1222" s="194">
        <v>28</v>
      </c>
      <c r="C1222" s="109" t="s">
        <v>942</v>
      </c>
      <c r="D1222" s="279" t="s">
        <v>47</v>
      </c>
      <c r="E1222" s="280" t="s">
        <v>14</v>
      </c>
      <c r="F1222" s="281">
        <v>25260</v>
      </c>
      <c r="G1222" s="281">
        <v>25260</v>
      </c>
      <c r="H1222" s="175"/>
      <c r="I1222" s="88">
        <f t="shared" si="97"/>
        <v>25260</v>
      </c>
      <c r="J1222" s="163">
        <f t="shared" si="93"/>
        <v>0</v>
      </c>
      <c r="K1222" s="155">
        <f t="shared" si="94"/>
        <v>0</v>
      </c>
      <c r="L1222" s="155">
        <f>IF(J1222=1,SUM($J$6:J1222),0)</f>
        <v>0</v>
      </c>
      <c r="M1222" s="155">
        <f>IF(K1222=1,SUM($K$6:K1222),0)</f>
        <v>0</v>
      </c>
      <c r="N1222" s="165">
        <f t="shared" si="95"/>
        <v>0</v>
      </c>
      <c r="O1222" s="155">
        <f t="shared" si="96"/>
        <v>0</v>
      </c>
      <c r="P1222" s="155">
        <f>IF(O1222=1,SUM($O$6:O1222),0)</f>
        <v>0</v>
      </c>
    </row>
    <row r="1223" spans="1:16" ht="15" customHeight="1">
      <c r="A1223" s="15"/>
      <c r="B1223" s="194">
        <v>29</v>
      </c>
      <c r="C1223" s="109" t="s">
        <v>943</v>
      </c>
      <c r="D1223" s="279" t="s">
        <v>47</v>
      </c>
      <c r="E1223" s="280" t="s">
        <v>14</v>
      </c>
      <c r="F1223" s="281">
        <v>22860</v>
      </c>
      <c r="G1223" s="281">
        <v>22860</v>
      </c>
      <c r="H1223" s="175"/>
      <c r="I1223" s="88">
        <f t="shared" si="97"/>
        <v>22860</v>
      </c>
      <c r="J1223" s="163">
        <f t="shared" si="93"/>
        <v>0</v>
      </c>
      <c r="K1223" s="155">
        <f t="shared" si="94"/>
        <v>0</v>
      </c>
      <c r="L1223" s="155">
        <f>IF(J1223=1,SUM($J$6:J1223),0)</f>
        <v>0</v>
      </c>
      <c r="M1223" s="155">
        <f>IF(K1223=1,SUM($K$6:K1223),0)</f>
        <v>0</v>
      </c>
      <c r="N1223" s="165">
        <f t="shared" si="95"/>
        <v>0</v>
      </c>
      <c r="O1223" s="155">
        <f t="shared" si="96"/>
        <v>0</v>
      </c>
      <c r="P1223" s="155">
        <f>IF(O1223=1,SUM($O$6:O1223),0)</f>
        <v>0</v>
      </c>
    </row>
    <row r="1224" spans="1:16" ht="15" customHeight="1">
      <c r="A1224" s="15"/>
      <c r="B1224" s="194">
        <v>30</v>
      </c>
      <c r="C1224" s="109" t="s">
        <v>944</v>
      </c>
      <c r="D1224" s="279" t="s">
        <v>47</v>
      </c>
      <c r="E1224" s="280" t="s">
        <v>14</v>
      </c>
      <c r="F1224" s="281">
        <v>74340</v>
      </c>
      <c r="G1224" s="281">
        <v>74340</v>
      </c>
      <c r="H1224" s="175"/>
      <c r="I1224" s="88">
        <f t="shared" si="97"/>
        <v>74340</v>
      </c>
      <c r="J1224" s="163">
        <f t="shared" si="93"/>
        <v>0</v>
      </c>
      <c r="K1224" s="155">
        <f t="shared" si="94"/>
        <v>0</v>
      </c>
      <c r="L1224" s="155">
        <f>IF(J1224=1,SUM($J$6:J1224),0)</f>
        <v>0</v>
      </c>
      <c r="M1224" s="155">
        <f>IF(K1224=1,SUM($K$6:K1224),0)</f>
        <v>0</v>
      </c>
      <c r="N1224" s="165">
        <f t="shared" si="95"/>
        <v>0</v>
      </c>
      <c r="O1224" s="155">
        <f t="shared" si="96"/>
        <v>0</v>
      </c>
      <c r="P1224" s="155">
        <f>IF(O1224=1,SUM($O$6:O1224),0)</f>
        <v>0</v>
      </c>
    </row>
    <row r="1225" spans="1:16" ht="15" customHeight="1">
      <c r="A1225" s="15"/>
      <c r="B1225" s="194">
        <v>31</v>
      </c>
      <c r="C1225" s="109" t="s">
        <v>945</v>
      </c>
      <c r="D1225" s="279" t="s">
        <v>47</v>
      </c>
      <c r="E1225" s="280" t="s">
        <v>14</v>
      </c>
      <c r="F1225" s="281">
        <v>74340</v>
      </c>
      <c r="G1225" s="281">
        <v>74340</v>
      </c>
      <c r="H1225" s="175"/>
      <c r="I1225" s="88">
        <f t="shared" si="97"/>
        <v>74340</v>
      </c>
      <c r="J1225" s="163">
        <f t="shared" ref="J1225:J1288" si="98">IF(D1225="MDU-KD",1,0)</f>
        <v>0</v>
      </c>
      <c r="K1225" s="155">
        <f t="shared" ref="K1225:K1288" si="99">IF(D1225="HDW",1,0)</f>
        <v>0</v>
      </c>
      <c r="L1225" s="155">
        <f>IF(J1225=1,SUM($J$6:J1225),0)</f>
        <v>0</v>
      </c>
      <c r="M1225" s="155">
        <f>IF(K1225=1,SUM($K$6:K1225),0)</f>
        <v>0</v>
      </c>
      <c r="N1225" s="165">
        <f t="shared" ref="N1225:N1288" si="100">IF(L1225=0,M1225,L1225)</f>
        <v>0</v>
      </c>
      <c r="O1225" s="155">
        <f t="shared" ref="O1225:O1288" si="101">IF(E1225=0,0,IF(LEFT(C1225,11)="Tiang Beton",1,0))</f>
        <v>0</v>
      </c>
      <c r="P1225" s="155">
        <f>IF(O1225=1,SUM($O$6:O1225),0)</f>
        <v>0</v>
      </c>
    </row>
    <row r="1226" spans="1:16" ht="15" customHeight="1">
      <c r="A1226" s="15"/>
      <c r="B1226" s="194">
        <v>32</v>
      </c>
      <c r="C1226" s="109" t="s">
        <v>946</v>
      </c>
      <c r="D1226" s="279" t="s">
        <v>47</v>
      </c>
      <c r="E1226" s="280" t="s">
        <v>14</v>
      </c>
      <c r="F1226" s="281">
        <v>27540</v>
      </c>
      <c r="G1226" s="281">
        <v>27540</v>
      </c>
      <c r="H1226" s="175"/>
      <c r="I1226" s="88">
        <f t="shared" si="97"/>
        <v>27540</v>
      </c>
      <c r="J1226" s="163">
        <f t="shared" si="98"/>
        <v>0</v>
      </c>
      <c r="K1226" s="155">
        <f t="shared" si="99"/>
        <v>0</v>
      </c>
      <c r="L1226" s="155">
        <f>IF(J1226=1,SUM($J$6:J1226),0)</f>
        <v>0</v>
      </c>
      <c r="M1226" s="155">
        <f>IF(K1226=1,SUM($K$6:K1226),0)</f>
        <v>0</v>
      </c>
      <c r="N1226" s="165">
        <f t="shared" si="100"/>
        <v>0</v>
      </c>
      <c r="O1226" s="155">
        <f t="shared" si="101"/>
        <v>0</v>
      </c>
      <c r="P1226" s="155">
        <f>IF(O1226=1,SUM($O$6:O1226),0)</f>
        <v>0</v>
      </c>
    </row>
    <row r="1227" spans="1:16" ht="15" customHeight="1">
      <c r="A1227" s="15"/>
      <c r="B1227" s="194">
        <v>33</v>
      </c>
      <c r="C1227" s="109" t="s">
        <v>947</v>
      </c>
      <c r="D1227" s="279" t="s">
        <v>47</v>
      </c>
      <c r="E1227" s="280" t="s">
        <v>14</v>
      </c>
      <c r="F1227" s="281">
        <v>21480</v>
      </c>
      <c r="G1227" s="281">
        <v>21480</v>
      </c>
      <c r="H1227" s="175"/>
      <c r="I1227" s="88">
        <f t="shared" si="97"/>
        <v>21480</v>
      </c>
      <c r="J1227" s="163">
        <f t="shared" si="98"/>
        <v>0</v>
      </c>
      <c r="K1227" s="155">
        <f t="shared" si="99"/>
        <v>0</v>
      </c>
      <c r="L1227" s="155">
        <f>IF(J1227=1,SUM($J$6:J1227),0)</f>
        <v>0</v>
      </c>
      <c r="M1227" s="155">
        <f>IF(K1227=1,SUM($K$6:K1227),0)</f>
        <v>0</v>
      </c>
      <c r="N1227" s="165">
        <f t="shared" si="100"/>
        <v>0</v>
      </c>
      <c r="O1227" s="155">
        <f t="shared" si="101"/>
        <v>0</v>
      </c>
      <c r="P1227" s="155">
        <f>IF(O1227=1,SUM($O$6:O1227),0)</f>
        <v>0</v>
      </c>
    </row>
    <row r="1228" spans="1:16" ht="15" customHeight="1">
      <c r="A1228" s="15"/>
      <c r="B1228" s="194">
        <v>34</v>
      </c>
      <c r="C1228" s="109" t="s">
        <v>948</v>
      </c>
      <c r="D1228" s="279" t="s">
        <v>47</v>
      </c>
      <c r="E1228" s="280" t="s">
        <v>14</v>
      </c>
      <c r="F1228" s="281">
        <v>25560</v>
      </c>
      <c r="G1228" s="281">
        <v>25560</v>
      </c>
      <c r="H1228" s="175"/>
      <c r="I1228" s="88">
        <f t="shared" si="97"/>
        <v>25560</v>
      </c>
      <c r="J1228" s="163">
        <f t="shared" si="98"/>
        <v>0</v>
      </c>
      <c r="K1228" s="155">
        <f t="shared" si="99"/>
        <v>0</v>
      </c>
      <c r="L1228" s="155">
        <f>IF(J1228=1,SUM($J$6:J1228),0)</f>
        <v>0</v>
      </c>
      <c r="M1228" s="155">
        <f>IF(K1228=1,SUM($K$6:K1228),0)</f>
        <v>0</v>
      </c>
      <c r="N1228" s="165">
        <f t="shared" si="100"/>
        <v>0</v>
      </c>
      <c r="O1228" s="155">
        <f t="shared" si="101"/>
        <v>0</v>
      </c>
      <c r="P1228" s="155">
        <f>IF(O1228=1,SUM($O$6:O1228),0)</f>
        <v>0</v>
      </c>
    </row>
    <row r="1229" spans="1:16" ht="15" customHeight="1">
      <c r="A1229" s="15"/>
      <c r="B1229" s="194">
        <v>35</v>
      </c>
      <c r="C1229" s="109" t="s">
        <v>949</v>
      </c>
      <c r="D1229" s="279" t="s">
        <v>47</v>
      </c>
      <c r="E1229" s="280" t="s">
        <v>14</v>
      </c>
      <c r="F1229" s="281">
        <v>457260</v>
      </c>
      <c r="G1229" s="281">
        <v>457260</v>
      </c>
      <c r="H1229" s="175"/>
      <c r="I1229" s="88">
        <f t="shared" si="97"/>
        <v>457260</v>
      </c>
      <c r="J1229" s="163">
        <f t="shared" si="98"/>
        <v>0</v>
      </c>
      <c r="K1229" s="155">
        <f t="shared" si="99"/>
        <v>0</v>
      </c>
      <c r="L1229" s="155">
        <f>IF(J1229=1,SUM($J$6:J1229),0)</f>
        <v>0</v>
      </c>
      <c r="M1229" s="155">
        <f>IF(K1229=1,SUM($K$6:K1229),0)</f>
        <v>0</v>
      </c>
      <c r="N1229" s="165">
        <f t="shared" si="100"/>
        <v>0</v>
      </c>
      <c r="O1229" s="155">
        <f t="shared" si="101"/>
        <v>0</v>
      </c>
      <c r="P1229" s="155">
        <f>IF(O1229=1,SUM($O$6:O1229),0)</f>
        <v>0</v>
      </c>
    </row>
    <row r="1230" spans="1:16" ht="15" customHeight="1">
      <c r="A1230" s="15"/>
      <c r="B1230" s="194">
        <v>36</v>
      </c>
      <c r="C1230" s="109" t="s">
        <v>377</v>
      </c>
      <c r="D1230" s="279" t="s">
        <v>47</v>
      </c>
      <c r="E1230" s="280" t="s">
        <v>14</v>
      </c>
      <c r="F1230" s="281">
        <v>6360</v>
      </c>
      <c r="G1230" s="281">
        <v>6360</v>
      </c>
      <c r="H1230" s="175"/>
      <c r="I1230" s="88">
        <f t="shared" si="97"/>
        <v>6360</v>
      </c>
      <c r="J1230" s="163">
        <f t="shared" si="98"/>
        <v>0</v>
      </c>
      <c r="K1230" s="155">
        <f t="shared" si="99"/>
        <v>0</v>
      </c>
      <c r="L1230" s="155">
        <f>IF(J1230=1,SUM($J$6:J1230),0)</f>
        <v>0</v>
      </c>
      <c r="M1230" s="155">
        <f>IF(K1230=1,SUM($K$6:K1230),0)</f>
        <v>0</v>
      </c>
      <c r="N1230" s="165">
        <f t="shared" si="100"/>
        <v>0</v>
      </c>
      <c r="O1230" s="155">
        <f t="shared" si="101"/>
        <v>0</v>
      </c>
      <c r="P1230" s="155">
        <f>IF(O1230=1,SUM($O$6:O1230),0)</f>
        <v>0</v>
      </c>
    </row>
    <row r="1231" spans="1:16" ht="15" customHeight="1">
      <c r="A1231" s="15"/>
      <c r="B1231" s="194">
        <v>38</v>
      </c>
      <c r="C1231" s="109" t="s">
        <v>1181</v>
      </c>
      <c r="D1231" s="279" t="s">
        <v>47</v>
      </c>
      <c r="E1231" s="280" t="s">
        <v>14</v>
      </c>
      <c r="F1231" s="281">
        <v>368820</v>
      </c>
      <c r="G1231" s="281">
        <v>368820</v>
      </c>
      <c r="H1231" s="175"/>
      <c r="I1231" s="88">
        <f t="shared" si="97"/>
        <v>368820</v>
      </c>
      <c r="J1231" s="163">
        <f t="shared" si="98"/>
        <v>0</v>
      </c>
      <c r="K1231" s="155">
        <f t="shared" si="99"/>
        <v>0</v>
      </c>
      <c r="L1231" s="155">
        <f>IF(J1231=1,SUM($J$6:J1231),0)</f>
        <v>0</v>
      </c>
      <c r="M1231" s="155">
        <f>IF(K1231=1,SUM($K$6:K1231),0)</f>
        <v>0</v>
      </c>
      <c r="N1231" s="165">
        <f t="shared" si="100"/>
        <v>0</v>
      </c>
      <c r="O1231" s="155">
        <f t="shared" si="101"/>
        <v>0</v>
      </c>
      <c r="P1231" s="155">
        <f>IF(O1231=1,SUM($O$6:O1231),0)</f>
        <v>0</v>
      </c>
    </row>
    <row r="1232" spans="1:16" ht="15" customHeight="1">
      <c r="A1232" s="15"/>
      <c r="B1232" s="194">
        <v>39</v>
      </c>
      <c r="C1232" s="109" t="s">
        <v>1182</v>
      </c>
      <c r="D1232" s="279" t="s">
        <v>47</v>
      </c>
      <c r="E1232" s="280" t="s">
        <v>14</v>
      </c>
      <c r="F1232" s="281">
        <v>497400</v>
      </c>
      <c r="G1232" s="281">
        <v>497400</v>
      </c>
      <c r="H1232" s="175"/>
      <c r="I1232" s="88">
        <f t="shared" si="97"/>
        <v>497400</v>
      </c>
      <c r="J1232" s="163">
        <f t="shared" si="98"/>
        <v>0</v>
      </c>
      <c r="K1232" s="155">
        <f t="shared" si="99"/>
        <v>0</v>
      </c>
      <c r="L1232" s="155">
        <f>IF(J1232=1,SUM($J$6:J1232),0)</f>
        <v>0</v>
      </c>
      <c r="M1232" s="155">
        <f>IF(K1232=1,SUM($K$6:K1232),0)</f>
        <v>0</v>
      </c>
      <c r="N1232" s="165">
        <f t="shared" si="100"/>
        <v>0</v>
      </c>
      <c r="O1232" s="155">
        <f t="shared" si="101"/>
        <v>0</v>
      </c>
      <c r="P1232" s="155">
        <f>IF(O1232=1,SUM($O$6:O1232),0)</f>
        <v>0</v>
      </c>
    </row>
    <row r="1233" spans="1:16" ht="15" customHeight="1">
      <c r="A1233" s="15"/>
      <c r="B1233" s="194">
        <v>41</v>
      </c>
      <c r="C1233" s="109" t="s">
        <v>1022</v>
      </c>
      <c r="D1233" s="279" t="s">
        <v>47</v>
      </c>
      <c r="E1233" s="280" t="s">
        <v>14</v>
      </c>
      <c r="F1233" s="281">
        <v>107520</v>
      </c>
      <c r="G1233" s="281">
        <v>107520</v>
      </c>
      <c r="H1233" s="175"/>
      <c r="I1233" s="88">
        <f t="shared" si="97"/>
        <v>107520</v>
      </c>
      <c r="J1233" s="163">
        <f t="shared" si="98"/>
        <v>0</v>
      </c>
      <c r="K1233" s="155">
        <f t="shared" si="99"/>
        <v>0</v>
      </c>
      <c r="L1233" s="155">
        <f>IF(J1233=1,SUM($J$6:J1233),0)</f>
        <v>0</v>
      </c>
      <c r="M1233" s="155">
        <f>IF(K1233=1,SUM($K$6:K1233),0)</f>
        <v>0</v>
      </c>
      <c r="N1233" s="165">
        <f t="shared" si="100"/>
        <v>0</v>
      </c>
      <c r="O1233" s="155">
        <f t="shared" si="101"/>
        <v>0</v>
      </c>
      <c r="P1233" s="155">
        <f>IF(O1233=1,SUM($O$6:O1233),0)</f>
        <v>0</v>
      </c>
    </row>
    <row r="1234" spans="1:16" ht="15" customHeight="1">
      <c r="A1234" s="15"/>
      <c r="B1234" s="194">
        <v>42</v>
      </c>
      <c r="C1234" s="109" t="s">
        <v>1183</v>
      </c>
      <c r="D1234" s="279" t="s">
        <v>47</v>
      </c>
      <c r="E1234" s="280" t="s">
        <v>473</v>
      </c>
      <c r="F1234" s="281">
        <v>8622.4599999999991</v>
      </c>
      <c r="G1234" s="281">
        <v>8622.4599999999991</v>
      </c>
      <c r="H1234" s="175"/>
      <c r="I1234" s="88">
        <f t="shared" si="97"/>
        <v>8622.4599999999991</v>
      </c>
      <c r="J1234" s="163">
        <f t="shared" si="98"/>
        <v>0</v>
      </c>
      <c r="K1234" s="155">
        <f t="shared" si="99"/>
        <v>0</v>
      </c>
      <c r="L1234" s="155">
        <f>IF(J1234=1,SUM($J$6:J1234),0)</f>
        <v>0</v>
      </c>
      <c r="M1234" s="155">
        <f>IF(K1234=1,SUM($K$6:K1234),0)</f>
        <v>0</v>
      </c>
      <c r="N1234" s="165">
        <f t="shared" si="100"/>
        <v>0</v>
      </c>
      <c r="O1234" s="155">
        <f t="shared" si="101"/>
        <v>0</v>
      </c>
      <c r="P1234" s="155">
        <f>IF(O1234=1,SUM($O$6:O1234),0)</f>
        <v>0</v>
      </c>
    </row>
    <row r="1235" spans="1:16" ht="15" customHeight="1">
      <c r="A1235" s="15"/>
      <c r="B1235" s="194"/>
      <c r="C1235" s="109"/>
      <c r="D1235" s="279" t="s">
        <v>48</v>
      </c>
      <c r="E1235" s="280"/>
      <c r="F1235" s="281">
        <v>0</v>
      </c>
      <c r="G1235" s="281">
        <v>0</v>
      </c>
      <c r="H1235" s="175"/>
      <c r="I1235" s="88">
        <f t="shared" si="97"/>
        <v>0</v>
      </c>
      <c r="J1235" s="163">
        <f t="shared" si="98"/>
        <v>0</v>
      </c>
      <c r="K1235" s="155">
        <f t="shared" si="99"/>
        <v>0</v>
      </c>
      <c r="L1235" s="155">
        <f>IF(J1235=1,SUM($J$6:J1235),0)</f>
        <v>0</v>
      </c>
      <c r="M1235" s="155">
        <f>IF(K1235=1,SUM($K$6:K1235),0)</f>
        <v>0</v>
      </c>
      <c r="N1235" s="165">
        <f t="shared" si="100"/>
        <v>0</v>
      </c>
      <c r="O1235" s="155">
        <f t="shared" si="101"/>
        <v>0</v>
      </c>
      <c r="P1235" s="155">
        <f>IF(O1235=1,SUM($O$6:O1235),0)</f>
        <v>0</v>
      </c>
    </row>
    <row r="1236" spans="1:16" ht="15" customHeight="1">
      <c r="A1236" s="15"/>
      <c r="B1236" s="194" t="s">
        <v>1031</v>
      </c>
      <c r="C1236" s="109" t="s">
        <v>1168</v>
      </c>
      <c r="D1236" s="279" t="s">
        <v>48</v>
      </c>
      <c r="E1236" s="280"/>
      <c r="F1236" s="281">
        <v>0</v>
      </c>
      <c r="G1236" s="281">
        <v>0</v>
      </c>
      <c r="H1236" s="175"/>
      <c r="I1236" s="88">
        <f t="shared" si="97"/>
        <v>0</v>
      </c>
      <c r="J1236" s="163">
        <f t="shared" si="98"/>
        <v>0</v>
      </c>
      <c r="K1236" s="155">
        <f t="shared" si="99"/>
        <v>0</v>
      </c>
      <c r="L1236" s="155">
        <f>IF(J1236=1,SUM($J$6:J1236),0)</f>
        <v>0</v>
      </c>
      <c r="M1236" s="155">
        <f>IF(K1236=1,SUM($K$6:K1236),0)</f>
        <v>0</v>
      </c>
      <c r="N1236" s="165">
        <f t="shared" si="100"/>
        <v>0</v>
      </c>
      <c r="O1236" s="155">
        <f t="shared" si="101"/>
        <v>0</v>
      </c>
      <c r="P1236" s="155">
        <f>IF(O1236=1,SUM($O$6:O1236),0)</f>
        <v>0</v>
      </c>
    </row>
    <row r="1237" spans="1:16" ht="15" customHeight="1">
      <c r="A1237" s="15"/>
      <c r="B1237" s="194">
        <v>1</v>
      </c>
      <c r="C1237" s="109" t="s">
        <v>1184</v>
      </c>
      <c r="D1237" s="279" t="s">
        <v>47</v>
      </c>
      <c r="E1237" s="280" t="s">
        <v>14</v>
      </c>
      <c r="F1237" s="281">
        <v>940920</v>
      </c>
      <c r="G1237" s="281">
        <v>940920</v>
      </c>
      <c r="H1237" s="171"/>
      <c r="I1237" s="88">
        <f t="shared" si="97"/>
        <v>940920</v>
      </c>
      <c r="J1237" s="163">
        <f t="shared" si="98"/>
        <v>0</v>
      </c>
      <c r="K1237" s="155">
        <f t="shared" si="99"/>
        <v>0</v>
      </c>
      <c r="L1237" s="155">
        <f>IF(J1237=1,SUM($J$6:J1237),0)</f>
        <v>0</v>
      </c>
      <c r="M1237" s="155">
        <f>IF(K1237=1,SUM($K$6:K1237),0)</f>
        <v>0</v>
      </c>
      <c r="N1237" s="165">
        <f t="shared" si="100"/>
        <v>0</v>
      </c>
      <c r="O1237" s="155">
        <f t="shared" si="101"/>
        <v>0</v>
      </c>
      <c r="P1237" s="155">
        <f>IF(O1237=1,SUM($O$6:O1237),0)</f>
        <v>0</v>
      </c>
    </row>
    <row r="1238" spans="1:16" ht="15" customHeight="1">
      <c r="A1238" s="15"/>
      <c r="B1238" s="194">
        <v>2</v>
      </c>
      <c r="C1238" s="109" t="s">
        <v>1185</v>
      </c>
      <c r="D1238" s="279" t="s">
        <v>47</v>
      </c>
      <c r="E1238" s="280" t="s">
        <v>14</v>
      </c>
      <c r="F1238" s="281">
        <v>2080260</v>
      </c>
      <c r="G1238" s="281">
        <v>2080260</v>
      </c>
      <c r="H1238" s="175"/>
      <c r="I1238" s="88">
        <f t="shared" si="97"/>
        <v>2080260</v>
      </c>
      <c r="J1238" s="163">
        <f t="shared" si="98"/>
        <v>0</v>
      </c>
      <c r="K1238" s="155">
        <f t="shared" si="99"/>
        <v>0</v>
      </c>
      <c r="L1238" s="155">
        <f>IF(J1238=1,SUM($J$6:J1238),0)</f>
        <v>0</v>
      </c>
      <c r="M1238" s="155">
        <f>IF(K1238=1,SUM($K$6:K1238),0)</f>
        <v>0</v>
      </c>
      <c r="N1238" s="165">
        <f t="shared" si="100"/>
        <v>0</v>
      </c>
      <c r="O1238" s="155">
        <f t="shared" si="101"/>
        <v>0</v>
      </c>
      <c r="P1238" s="155">
        <f>IF(O1238=1,SUM($O$6:O1238),0)</f>
        <v>0</v>
      </c>
    </row>
    <row r="1239" spans="1:16" ht="15" customHeight="1">
      <c r="A1239" s="15"/>
      <c r="B1239" s="194">
        <v>3</v>
      </c>
      <c r="C1239" s="109" t="s">
        <v>1186</v>
      </c>
      <c r="D1239" s="279" t="s">
        <v>47</v>
      </c>
      <c r="E1239" s="280" t="s">
        <v>14</v>
      </c>
      <c r="F1239" s="281">
        <v>2080260</v>
      </c>
      <c r="G1239" s="281">
        <v>2080260</v>
      </c>
      <c r="H1239" s="175"/>
      <c r="I1239" s="88">
        <f t="shared" si="97"/>
        <v>2080260</v>
      </c>
      <c r="J1239" s="163">
        <f t="shared" si="98"/>
        <v>0</v>
      </c>
      <c r="K1239" s="155">
        <f t="shared" si="99"/>
        <v>0</v>
      </c>
      <c r="L1239" s="155">
        <f>IF(J1239=1,SUM($J$6:J1239),0)</f>
        <v>0</v>
      </c>
      <c r="M1239" s="155">
        <f>IF(K1239=1,SUM($K$6:K1239),0)</f>
        <v>0</v>
      </c>
      <c r="N1239" s="165">
        <f t="shared" si="100"/>
        <v>0</v>
      </c>
      <c r="O1239" s="155">
        <f t="shared" si="101"/>
        <v>0</v>
      </c>
      <c r="P1239" s="155">
        <f>IF(O1239=1,SUM($O$6:O1239),0)</f>
        <v>0</v>
      </c>
    </row>
    <row r="1240" spans="1:16" ht="15" customHeight="1">
      <c r="A1240" s="15"/>
      <c r="B1240" s="194">
        <v>4</v>
      </c>
      <c r="C1240" s="109" t="s">
        <v>1187</v>
      </c>
      <c r="D1240" s="279" t="s">
        <v>47</v>
      </c>
      <c r="E1240" s="280" t="s">
        <v>14</v>
      </c>
      <c r="F1240" s="281">
        <v>909420</v>
      </c>
      <c r="G1240" s="281">
        <v>909420</v>
      </c>
      <c r="H1240" s="175"/>
      <c r="I1240" s="88">
        <f t="shared" si="97"/>
        <v>909420</v>
      </c>
      <c r="J1240" s="163">
        <f t="shared" si="98"/>
        <v>0</v>
      </c>
      <c r="K1240" s="155">
        <f t="shared" si="99"/>
        <v>0</v>
      </c>
      <c r="L1240" s="155">
        <f>IF(J1240=1,SUM($J$6:J1240),0)</f>
        <v>0</v>
      </c>
      <c r="M1240" s="155">
        <f>IF(K1240=1,SUM($K$6:K1240),0)</f>
        <v>0</v>
      </c>
      <c r="N1240" s="165">
        <f t="shared" si="100"/>
        <v>0</v>
      </c>
      <c r="O1240" s="155">
        <f t="shared" si="101"/>
        <v>0</v>
      </c>
      <c r="P1240" s="155">
        <f>IF(O1240=1,SUM($O$6:O1240),0)</f>
        <v>0</v>
      </c>
    </row>
    <row r="1241" spans="1:16" ht="15" customHeight="1">
      <c r="A1241" s="15"/>
      <c r="B1241" s="194"/>
      <c r="C1241" s="109"/>
      <c r="D1241" s="279"/>
      <c r="E1241" s="280"/>
      <c r="F1241" s="281">
        <v>0</v>
      </c>
      <c r="G1241" s="281">
        <v>0</v>
      </c>
      <c r="H1241" s="175"/>
      <c r="I1241" s="88">
        <f t="shared" si="97"/>
        <v>0</v>
      </c>
      <c r="J1241" s="163">
        <f t="shared" si="98"/>
        <v>0</v>
      </c>
      <c r="K1241" s="155">
        <f t="shared" si="99"/>
        <v>0</v>
      </c>
      <c r="L1241" s="155">
        <f>IF(J1241=1,SUM($J$6:J1241),0)</f>
        <v>0</v>
      </c>
      <c r="M1241" s="155">
        <f>IF(K1241=1,SUM($K$6:K1241),0)</f>
        <v>0</v>
      </c>
      <c r="N1241" s="165">
        <f t="shared" si="100"/>
        <v>0</v>
      </c>
      <c r="O1241" s="155">
        <f t="shared" si="101"/>
        <v>0</v>
      </c>
      <c r="P1241" s="155">
        <f>IF(O1241=1,SUM($O$6:O1241),0)</f>
        <v>0</v>
      </c>
    </row>
    <row r="1242" spans="1:16" ht="15" customHeight="1">
      <c r="A1242" s="15"/>
      <c r="B1242" s="194" t="s">
        <v>1031</v>
      </c>
      <c r="C1242" s="109" t="s">
        <v>770</v>
      </c>
      <c r="D1242" s="279" t="s">
        <v>48</v>
      </c>
      <c r="E1242" s="280"/>
      <c r="F1242" s="281">
        <v>0</v>
      </c>
      <c r="G1242" s="281">
        <v>0</v>
      </c>
      <c r="H1242" s="175"/>
      <c r="I1242" s="88">
        <f t="shared" si="97"/>
        <v>0</v>
      </c>
      <c r="J1242" s="163">
        <f t="shared" si="98"/>
        <v>0</v>
      </c>
      <c r="K1242" s="155">
        <f t="shared" si="99"/>
        <v>0</v>
      </c>
      <c r="L1242" s="155">
        <f>IF(J1242=1,SUM($J$6:J1242),0)</f>
        <v>0</v>
      </c>
      <c r="M1242" s="155">
        <f>IF(K1242=1,SUM($K$6:K1242),0)</f>
        <v>0</v>
      </c>
      <c r="N1242" s="165">
        <f t="shared" si="100"/>
        <v>0</v>
      </c>
      <c r="O1242" s="155">
        <f t="shared" si="101"/>
        <v>0</v>
      </c>
      <c r="P1242" s="155">
        <f>IF(O1242=1,SUM($O$6:O1242),0)</f>
        <v>0</v>
      </c>
    </row>
    <row r="1243" spans="1:16" ht="15" customHeight="1">
      <c r="A1243" s="15"/>
      <c r="B1243" s="194">
        <v>1</v>
      </c>
      <c r="C1243" s="109" t="s">
        <v>950</v>
      </c>
      <c r="D1243" s="279" t="s">
        <v>47</v>
      </c>
      <c r="E1243" s="280" t="s">
        <v>297</v>
      </c>
      <c r="F1243" s="281">
        <v>285420</v>
      </c>
      <c r="G1243" s="281">
        <v>285420</v>
      </c>
      <c r="H1243" s="175"/>
      <c r="I1243" s="88">
        <f t="shared" si="97"/>
        <v>285420</v>
      </c>
      <c r="J1243" s="163">
        <f t="shared" si="98"/>
        <v>0</v>
      </c>
      <c r="K1243" s="155">
        <f t="shared" si="99"/>
        <v>0</v>
      </c>
      <c r="L1243" s="155">
        <f>IF(J1243=1,SUM($J$6:J1243),0)</f>
        <v>0</v>
      </c>
      <c r="M1243" s="155">
        <f>IF(K1243=1,SUM($K$6:K1243),0)</f>
        <v>0</v>
      </c>
      <c r="N1243" s="165">
        <f t="shared" si="100"/>
        <v>0</v>
      </c>
      <c r="O1243" s="155">
        <f t="shared" si="101"/>
        <v>0</v>
      </c>
      <c r="P1243" s="155">
        <f>IF(O1243=1,SUM($O$6:O1243),0)</f>
        <v>0</v>
      </c>
    </row>
    <row r="1244" spans="1:16" ht="15" customHeight="1">
      <c r="A1244" s="15"/>
      <c r="B1244" s="194">
        <v>2</v>
      </c>
      <c r="C1244" s="109" t="s">
        <v>378</v>
      </c>
      <c r="D1244" s="279" t="s">
        <v>47</v>
      </c>
      <c r="E1244" s="280" t="s">
        <v>297</v>
      </c>
      <c r="F1244" s="281">
        <v>285420</v>
      </c>
      <c r="G1244" s="281">
        <v>285420</v>
      </c>
      <c r="H1244" s="175"/>
      <c r="I1244" s="88">
        <f t="shared" si="97"/>
        <v>285420</v>
      </c>
      <c r="J1244" s="163">
        <f t="shared" si="98"/>
        <v>0</v>
      </c>
      <c r="K1244" s="155">
        <f t="shared" si="99"/>
        <v>0</v>
      </c>
      <c r="L1244" s="155">
        <f>IF(J1244=1,SUM($J$6:J1244),0)</f>
        <v>0</v>
      </c>
      <c r="M1244" s="155">
        <f>IF(K1244=1,SUM($K$6:K1244),0)</f>
        <v>0</v>
      </c>
      <c r="N1244" s="165">
        <f t="shared" si="100"/>
        <v>0</v>
      </c>
      <c r="O1244" s="155">
        <f t="shared" si="101"/>
        <v>0</v>
      </c>
      <c r="P1244" s="155">
        <f>IF(O1244=1,SUM($O$6:O1244),0)</f>
        <v>0</v>
      </c>
    </row>
    <row r="1245" spans="1:16" ht="15" customHeight="1">
      <c r="A1245" s="15"/>
      <c r="B1245" s="194">
        <v>3</v>
      </c>
      <c r="C1245" s="109" t="s">
        <v>379</v>
      </c>
      <c r="D1245" s="279" t="s">
        <v>47</v>
      </c>
      <c r="E1245" s="280" t="s">
        <v>297</v>
      </c>
      <c r="F1245" s="281">
        <v>222780</v>
      </c>
      <c r="G1245" s="281">
        <v>222780</v>
      </c>
      <c r="H1245" s="175"/>
      <c r="I1245" s="88">
        <f t="shared" si="97"/>
        <v>222780</v>
      </c>
      <c r="J1245" s="163">
        <f t="shared" si="98"/>
        <v>0</v>
      </c>
      <c r="K1245" s="155">
        <f t="shared" si="99"/>
        <v>0</v>
      </c>
      <c r="L1245" s="155">
        <f>IF(J1245=1,SUM($J$6:J1245),0)</f>
        <v>0</v>
      </c>
      <c r="M1245" s="155">
        <f>IF(K1245=1,SUM($K$6:K1245),0)</f>
        <v>0</v>
      </c>
      <c r="N1245" s="165">
        <f t="shared" si="100"/>
        <v>0</v>
      </c>
      <c r="O1245" s="155">
        <f t="shared" si="101"/>
        <v>0</v>
      </c>
      <c r="P1245" s="155">
        <f>IF(O1245=1,SUM($O$6:O1245),0)</f>
        <v>0</v>
      </c>
    </row>
    <row r="1246" spans="1:16" ht="15" customHeight="1">
      <c r="A1246" s="15"/>
      <c r="B1246" s="194">
        <v>4</v>
      </c>
      <c r="C1246" s="109" t="s">
        <v>380</v>
      </c>
      <c r="D1246" s="279" t="s">
        <v>47</v>
      </c>
      <c r="E1246" s="280" t="s">
        <v>297</v>
      </c>
      <c r="F1246" s="281">
        <v>211020</v>
      </c>
      <c r="G1246" s="281">
        <v>211020</v>
      </c>
      <c r="H1246" s="175"/>
      <c r="I1246" s="88">
        <f t="shared" si="97"/>
        <v>211020</v>
      </c>
      <c r="J1246" s="163">
        <f t="shared" si="98"/>
        <v>0</v>
      </c>
      <c r="K1246" s="155">
        <f t="shared" si="99"/>
        <v>0</v>
      </c>
      <c r="L1246" s="155">
        <f>IF(J1246=1,SUM($J$6:J1246),0)</f>
        <v>0</v>
      </c>
      <c r="M1246" s="155">
        <f>IF(K1246=1,SUM($K$6:K1246),0)</f>
        <v>0</v>
      </c>
      <c r="N1246" s="165">
        <f t="shared" si="100"/>
        <v>0</v>
      </c>
      <c r="O1246" s="155">
        <f t="shared" si="101"/>
        <v>0</v>
      </c>
      <c r="P1246" s="155">
        <f>IF(O1246=1,SUM($O$6:O1246),0)</f>
        <v>0</v>
      </c>
    </row>
    <row r="1247" spans="1:16" ht="15" customHeight="1">
      <c r="A1247" s="15"/>
      <c r="B1247" s="194">
        <v>5</v>
      </c>
      <c r="C1247" s="109" t="s">
        <v>381</v>
      </c>
      <c r="D1247" s="279" t="s">
        <v>47</v>
      </c>
      <c r="E1247" s="280" t="s">
        <v>297</v>
      </c>
      <c r="F1247" s="281">
        <v>180060</v>
      </c>
      <c r="G1247" s="281">
        <v>180060</v>
      </c>
      <c r="H1247" s="175"/>
      <c r="I1247" s="88">
        <f t="shared" si="97"/>
        <v>180060</v>
      </c>
      <c r="J1247" s="163">
        <f t="shared" si="98"/>
        <v>0</v>
      </c>
      <c r="K1247" s="155">
        <f t="shared" si="99"/>
        <v>0</v>
      </c>
      <c r="L1247" s="155">
        <f>IF(J1247=1,SUM($J$6:J1247),0)</f>
        <v>0</v>
      </c>
      <c r="M1247" s="155">
        <f>IF(K1247=1,SUM($K$6:K1247),0)</f>
        <v>0</v>
      </c>
      <c r="N1247" s="165">
        <f t="shared" si="100"/>
        <v>0</v>
      </c>
      <c r="O1247" s="155">
        <f t="shared" si="101"/>
        <v>0</v>
      </c>
      <c r="P1247" s="155">
        <f>IF(O1247=1,SUM($O$6:O1247),0)</f>
        <v>0</v>
      </c>
    </row>
    <row r="1248" spans="1:16" ht="15" customHeight="1">
      <c r="A1248" s="15"/>
      <c r="B1248" s="194">
        <v>6</v>
      </c>
      <c r="C1248" s="109" t="s">
        <v>382</v>
      </c>
      <c r="D1248" s="279" t="s">
        <v>47</v>
      </c>
      <c r="E1248" s="280" t="s">
        <v>297</v>
      </c>
      <c r="F1248" s="281">
        <v>174540</v>
      </c>
      <c r="G1248" s="281">
        <v>174540</v>
      </c>
      <c r="H1248" s="175"/>
      <c r="I1248" s="88">
        <f t="shared" si="97"/>
        <v>174540</v>
      </c>
      <c r="J1248" s="163">
        <f t="shared" si="98"/>
        <v>0</v>
      </c>
      <c r="K1248" s="155">
        <f t="shared" si="99"/>
        <v>0</v>
      </c>
      <c r="L1248" s="155">
        <f>IF(J1248=1,SUM($J$6:J1248),0)</f>
        <v>0</v>
      </c>
      <c r="M1248" s="155">
        <f>IF(K1248=1,SUM($K$6:K1248),0)</f>
        <v>0</v>
      </c>
      <c r="N1248" s="165">
        <f t="shared" si="100"/>
        <v>0</v>
      </c>
      <c r="O1248" s="155">
        <f t="shared" si="101"/>
        <v>0</v>
      </c>
      <c r="P1248" s="155">
        <f>IF(O1248=1,SUM($O$6:O1248),0)</f>
        <v>0</v>
      </c>
    </row>
    <row r="1249" spans="1:16" ht="15" customHeight="1">
      <c r="A1249" s="15"/>
      <c r="B1249" s="194">
        <v>7</v>
      </c>
      <c r="C1249" s="109" t="s">
        <v>383</v>
      </c>
      <c r="D1249" s="279" t="s">
        <v>47</v>
      </c>
      <c r="E1249" s="280" t="s">
        <v>297</v>
      </c>
      <c r="F1249" s="281">
        <v>174360</v>
      </c>
      <c r="G1249" s="281">
        <v>174360</v>
      </c>
      <c r="H1249" s="175"/>
      <c r="I1249" s="88">
        <f t="shared" si="97"/>
        <v>174360</v>
      </c>
      <c r="J1249" s="163">
        <f t="shared" si="98"/>
        <v>0</v>
      </c>
      <c r="K1249" s="155">
        <f t="shared" si="99"/>
        <v>0</v>
      </c>
      <c r="L1249" s="155">
        <f>IF(J1249=1,SUM($J$6:J1249),0)</f>
        <v>0</v>
      </c>
      <c r="M1249" s="155">
        <f>IF(K1249=1,SUM($K$6:K1249),0)</f>
        <v>0</v>
      </c>
      <c r="N1249" s="165">
        <f t="shared" si="100"/>
        <v>0</v>
      </c>
      <c r="O1249" s="155">
        <f t="shared" si="101"/>
        <v>0</v>
      </c>
      <c r="P1249" s="155">
        <f>IF(O1249=1,SUM($O$6:O1249),0)</f>
        <v>0</v>
      </c>
    </row>
    <row r="1250" spans="1:16" ht="15" customHeight="1">
      <c r="A1250" s="15"/>
      <c r="B1250" s="194">
        <v>8</v>
      </c>
      <c r="C1250" s="109" t="s">
        <v>384</v>
      </c>
      <c r="D1250" s="279" t="s">
        <v>47</v>
      </c>
      <c r="E1250" s="280" t="s">
        <v>297</v>
      </c>
      <c r="F1250" s="281">
        <v>148200</v>
      </c>
      <c r="G1250" s="281">
        <v>148200</v>
      </c>
      <c r="H1250" s="175"/>
      <c r="I1250" s="88">
        <f t="shared" ref="I1250:I1314" si="102">IF($I$5=$G$4,G1250,(IF($I$5=$F$4,F1250,0)))</f>
        <v>148200</v>
      </c>
      <c r="J1250" s="163">
        <f t="shared" si="98"/>
        <v>0</v>
      </c>
      <c r="K1250" s="155">
        <f t="shared" si="99"/>
        <v>0</v>
      </c>
      <c r="L1250" s="155">
        <f>IF(J1250=1,SUM($J$6:J1250),0)</f>
        <v>0</v>
      </c>
      <c r="M1250" s="155">
        <f>IF(K1250=1,SUM($K$6:K1250),0)</f>
        <v>0</v>
      </c>
      <c r="N1250" s="165">
        <f t="shared" si="100"/>
        <v>0</v>
      </c>
      <c r="O1250" s="155">
        <f t="shared" si="101"/>
        <v>0</v>
      </c>
      <c r="P1250" s="155">
        <f>IF(O1250=1,SUM($O$6:O1250),0)</f>
        <v>0</v>
      </c>
    </row>
    <row r="1251" spans="1:16" ht="15" customHeight="1">
      <c r="A1251" s="15"/>
      <c r="B1251" s="194">
        <v>9</v>
      </c>
      <c r="C1251" s="109" t="s">
        <v>385</v>
      </c>
      <c r="D1251" s="279" t="s">
        <v>47</v>
      </c>
      <c r="E1251" s="280" t="s">
        <v>297</v>
      </c>
      <c r="F1251" s="281">
        <v>165600</v>
      </c>
      <c r="G1251" s="281">
        <v>165600</v>
      </c>
      <c r="H1251" s="175"/>
      <c r="I1251" s="88">
        <f t="shared" si="102"/>
        <v>165600</v>
      </c>
      <c r="J1251" s="163">
        <f t="shared" si="98"/>
        <v>0</v>
      </c>
      <c r="K1251" s="155">
        <f t="shared" si="99"/>
        <v>0</v>
      </c>
      <c r="L1251" s="155">
        <f>IF(J1251=1,SUM($J$6:J1251),0)</f>
        <v>0</v>
      </c>
      <c r="M1251" s="155">
        <f>IF(K1251=1,SUM($K$6:K1251),0)</f>
        <v>0</v>
      </c>
      <c r="N1251" s="165">
        <f t="shared" si="100"/>
        <v>0</v>
      </c>
      <c r="O1251" s="155">
        <f t="shared" si="101"/>
        <v>0</v>
      </c>
      <c r="P1251" s="155">
        <f>IF(O1251=1,SUM($O$6:O1251),0)</f>
        <v>0</v>
      </c>
    </row>
    <row r="1252" spans="1:16" ht="15" customHeight="1">
      <c r="A1252" s="15"/>
      <c r="B1252" s="194">
        <v>10</v>
      </c>
      <c r="C1252" s="109" t="s">
        <v>386</v>
      </c>
      <c r="D1252" s="279" t="s">
        <v>47</v>
      </c>
      <c r="E1252" s="280" t="s">
        <v>297</v>
      </c>
      <c r="F1252" s="281">
        <v>160860</v>
      </c>
      <c r="G1252" s="281">
        <v>160860</v>
      </c>
      <c r="H1252" s="175"/>
      <c r="I1252" s="88">
        <f t="shared" si="102"/>
        <v>160860</v>
      </c>
      <c r="J1252" s="163">
        <f t="shared" si="98"/>
        <v>0</v>
      </c>
      <c r="K1252" s="155">
        <f t="shared" si="99"/>
        <v>0</v>
      </c>
      <c r="L1252" s="155">
        <f>IF(J1252=1,SUM($J$6:J1252),0)</f>
        <v>0</v>
      </c>
      <c r="M1252" s="155">
        <f>IF(K1252=1,SUM($K$6:K1252),0)</f>
        <v>0</v>
      </c>
      <c r="N1252" s="165">
        <f t="shared" si="100"/>
        <v>0</v>
      </c>
      <c r="O1252" s="155">
        <f t="shared" si="101"/>
        <v>0</v>
      </c>
      <c r="P1252" s="155">
        <f>IF(O1252=1,SUM($O$6:O1252),0)</f>
        <v>0</v>
      </c>
    </row>
    <row r="1253" spans="1:16" ht="15" customHeight="1">
      <c r="A1253" s="15"/>
      <c r="B1253" s="194">
        <v>11</v>
      </c>
      <c r="C1253" s="109" t="s">
        <v>387</v>
      </c>
      <c r="D1253" s="279" t="s">
        <v>47</v>
      </c>
      <c r="E1253" s="280" t="s">
        <v>297</v>
      </c>
      <c r="F1253" s="281">
        <v>133440</v>
      </c>
      <c r="G1253" s="281">
        <v>133440</v>
      </c>
      <c r="H1253" s="175"/>
      <c r="I1253" s="88">
        <f t="shared" si="102"/>
        <v>133440</v>
      </c>
      <c r="J1253" s="163">
        <f t="shared" si="98"/>
        <v>0</v>
      </c>
      <c r="K1253" s="155">
        <f t="shared" si="99"/>
        <v>0</v>
      </c>
      <c r="L1253" s="155">
        <f>IF(J1253=1,SUM($J$6:J1253),0)</f>
        <v>0</v>
      </c>
      <c r="M1253" s="155">
        <f>IF(K1253=1,SUM($K$6:K1253),0)</f>
        <v>0</v>
      </c>
      <c r="N1253" s="165">
        <f t="shared" si="100"/>
        <v>0</v>
      </c>
      <c r="O1253" s="155">
        <f t="shared" si="101"/>
        <v>0</v>
      </c>
      <c r="P1253" s="155">
        <f>IF(O1253=1,SUM($O$6:O1253),0)</f>
        <v>0</v>
      </c>
    </row>
    <row r="1254" spans="1:16" ht="15" customHeight="1">
      <c r="A1254" s="15"/>
      <c r="B1254" s="194">
        <v>12</v>
      </c>
      <c r="C1254" s="109" t="s">
        <v>388</v>
      </c>
      <c r="D1254" s="279" t="s">
        <v>47</v>
      </c>
      <c r="E1254" s="280" t="s">
        <v>297</v>
      </c>
      <c r="F1254" s="281">
        <v>133440</v>
      </c>
      <c r="G1254" s="281">
        <v>133440</v>
      </c>
      <c r="H1254" s="175"/>
      <c r="I1254" s="88">
        <f t="shared" si="102"/>
        <v>133440</v>
      </c>
      <c r="J1254" s="163">
        <f t="shared" si="98"/>
        <v>0</v>
      </c>
      <c r="K1254" s="155">
        <f t="shared" si="99"/>
        <v>0</v>
      </c>
      <c r="L1254" s="155">
        <f>IF(J1254=1,SUM($J$6:J1254),0)</f>
        <v>0</v>
      </c>
      <c r="M1254" s="155">
        <f>IF(K1254=1,SUM($K$6:K1254),0)</f>
        <v>0</v>
      </c>
      <c r="N1254" s="165">
        <f t="shared" si="100"/>
        <v>0</v>
      </c>
      <c r="O1254" s="155">
        <f t="shared" si="101"/>
        <v>0</v>
      </c>
      <c r="P1254" s="155">
        <f>IF(O1254=1,SUM($O$6:O1254),0)</f>
        <v>0</v>
      </c>
    </row>
    <row r="1255" spans="1:16" ht="15" customHeight="1">
      <c r="A1255" s="15"/>
      <c r="B1255" s="194">
        <v>13</v>
      </c>
      <c r="C1255" s="109" t="s">
        <v>389</v>
      </c>
      <c r="D1255" s="279" t="s">
        <v>47</v>
      </c>
      <c r="E1255" s="280" t="s">
        <v>297</v>
      </c>
      <c r="F1255" s="281">
        <v>118380</v>
      </c>
      <c r="G1255" s="281">
        <v>118380</v>
      </c>
      <c r="H1255" s="175"/>
      <c r="I1255" s="88">
        <f t="shared" si="102"/>
        <v>118380</v>
      </c>
      <c r="J1255" s="163">
        <f t="shared" si="98"/>
        <v>0</v>
      </c>
      <c r="K1255" s="155">
        <f t="shared" si="99"/>
        <v>0</v>
      </c>
      <c r="L1255" s="155">
        <f>IF(J1255=1,SUM($J$6:J1255),0)</f>
        <v>0</v>
      </c>
      <c r="M1255" s="155">
        <f>IF(K1255=1,SUM($K$6:K1255),0)</f>
        <v>0</v>
      </c>
      <c r="N1255" s="165">
        <f t="shared" si="100"/>
        <v>0</v>
      </c>
      <c r="O1255" s="155">
        <f t="shared" si="101"/>
        <v>0</v>
      </c>
      <c r="P1255" s="155">
        <f>IF(O1255=1,SUM($O$6:O1255),0)</f>
        <v>0</v>
      </c>
    </row>
    <row r="1256" spans="1:16" ht="15" customHeight="1">
      <c r="A1256" s="15"/>
      <c r="B1256" s="194">
        <v>14</v>
      </c>
      <c r="C1256" s="109" t="s">
        <v>390</v>
      </c>
      <c r="D1256" s="279" t="s">
        <v>47</v>
      </c>
      <c r="E1256" s="280" t="s">
        <v>297</v>
      </c>
      <c r="F1256" s="281">
        <v>89520</v>
      </c>
      <c r="G1256" s="281">
        <v>89520</v>
      </c>
      <c r="H1256" s="175"/>
      <c r="I1256" s="88">
        <f t="shared" si="102"/>
        <v>89520</v>
      </c>
      <c r="J1256" s="163">
        <f t="shared" si="98"/>
        <v>0</v>
      </c>
      <c r="K1256" s="155">
        <f t="shared" si="99"/>
        <v>0</v>
      </c>
      <c r="L1256" s="155">
        <f>IF(J1256=1,SUM($J$6:J1256),0)</f>
        <v>0</v>
      </c>
      <c r="M1256" s="155">
        <f>IF(K1256=1,SUM($K$6:K1256),0)</f>
        <v>0</v>
      </c>
      <c r="N1256" s="165">
        <f t="shared" si="100"/>
        <v>0</v>
      </c>
      <c r="O1256" s="155">
        <f t="shared" si="101"/>
        <v>0</v>
      </c>
      <c r="P1256" s="155">
        <f>IF(O1256=1,SUM($O$6:O1256),0)</f>
        <v>0</v>
      </c>
    </row>
    <row r="1257" spans="1:16" ht="15" customHeight="1">
      <c r="A1257" s="15"/>
      <c r="B1257" s="194">
        <v>15</v>
      </c>
      <c r="C1257" s="109" t="s">
        <v>391</v>
      </c>
      <c r="D1257" s="279" t="s">
        <v>47</v>
      </c>
      <c r="E1257" s="280" t="s">
        <v>297</v>
      </c>
      <c r="F1257" s="281">
        <v>234120</v>
      </c>
      <c r="G1257" s="281">
        <v>234120</v>
      </c>
      <c r="H1257" s="175"/>
      <c r="I1257" s="88">
        <f t="shared" si="102"/>
        <v>234120</v>
      </c>
      <c r="J1257" s="163">
        <f t="shared" si="98"/>
        <v>0</v>
      </c>
      <c r="K1257" s="155">
        <f t="shared" si="99"/>
        <v>0</v>
      </c>
      <c r="L1257" s="155">
        <f>IF(J1257=1,SUM($J$6:J1257),0)</f>
        <v>0</v>
      </c>
      <c r="M1257" s="155">
        <f>IF(K1257=1,SUM($K$6:K1257),0)</f>
        <v>0</v>
      </c>
      <c r="N1257" s="165">
        <f t="shared" si="100"/>
        <v>0</v>
      </c>
      <c r="O1257" s="155">
        <f t="shared" si="101"/>
        <v>0</v>
      </c>
      <c r="P1257" s="155">
        <f>IF(O1257=1,SUM($O$6:O1257),0)</f>
        <v>0</v>
      </c>
    </row>
    <row r="1258" spans="1:16" ht="15" customHeight="1">
      <c r="A1258" s="15"/>
      <c r="B1258" s="194">
        <v>16</v>
      </c>
      <c r="C1258" s="109" t="s">
        <v>393</v>
      </c>
      <c r="D1258" s="279" t="s">
        <v>47</v>
      </c>
      <c r="E1258" s="280" t="s">
        <v>297</v>
      </c>
      <c r="F1258" s="281">
        <v>184560</v>
      </c>
      <c r="G1258" s="281">
        <v>184560</v>
      </c>
      <c r="H1258" s="175"/>
      <c r="I1258" s="88">
        <f t="shared" si="102"/>
        <v>184560</v>
      </c>
      <c r="J1258" s="163">
        <f t="shared" si="98"/>
        <v>0</v>
      </c>
      <c r="K1258" s="155">
        <f t="shared" si="99"/>
        <v>0</v>
      </c>
      <c r="L1258" s="155">
        <f>IF(J1258=1,SUM($J$6:J1258),0)</f>
        <v>0</v>
      </c>
      <c r="M1258" s="155">
        <f>IF(K1258=1,SUM($K$6:K1258),0)</f>
        <v>0</v>
      </c>
      <c r="N1258" s="165">
        <f t="shared" si="100"/>
        <v>0</v>
      </c>
      <c r="O1258" s="155">
        <f t="shared" si="101"/>
        <v>0</v>
      </c>
      <c r="P1258" s="155">
        <f>IF(O1258=1,SUM($O$6:O1258),0)</f>
        <v>0</v>
      </c>
    </row>
    <row r="1259" spans="1:16" ht="15" customHeight="1">
      <c r="A1259" s="15"/>
      <c r="B1259" s="194">
        <v>17</v>
      </c>
      <c r="C1259" s="109" t="s">
        <v>395</v>
      </c>
      <c r="D1259" s="279" t="s">
        <v>47</v>
      </c>
      <c r="E1259" s="280" t="s">
        <v>297</v>
      </c>
      <c r="F1259" s="281">
        <v>156960</v>
      </c>
      <c r="G1259" s="281">
        <v>156960</v>
      </c>
      <c r="H1259" s="175"/>
      <c r="I1259" s="88">
        <f t="shared" si="102"/>
        <v>156960</v>
      </c>
      <c r="J1259" s="163">
        <f t="shared" si="98"/>
        <v>0</v>
      </c>
      <c r="K1259" s="155">
        <f t="shared" si="99"/>
        <v>0</v>
      </c>
      <c r="L1259" s="155">
        <f>IF(J1259=1,SUM($J$6:J1259),0)</f>
        <v>0</v>
      </c>
      <c r="M1259" s="155">
        <f>IF(K1259=1,SUM($K$6:K1259),0)</f>
        <v>0</v>
      </c>
      <c r="N1259" s="165">
        <f t="shared" si="100"/>
        <v>0</v>
      </c>
      <c r="O1259" s="155">
        <f t="shared" si="101"/>
        <v>0</v>
      </c>
      <c r="P1259" s="155">
        <f>IF(O1259=1,SUM($O$6:O1259),0)</f>
        <v>0</v>
      </c>
    </row>
    <row r="1260" spans="1:16" ht="15" customHeight="1">
      <c r="A1260" s="15"/>
      <c r="B1260" s="194">
        <v>18</v>
      </c>
      <c r="C1260" s="109" t="s">
        <v>397</v>
      </c>
      <c r="D1260" s="279" t="s">
        <v>47</v>
      </c>
      <c r="E1260" s="280" t="s">
        <v>297</v>
      </c>
      <c r="F1260" s="281">
        <v>119220</v>
      </c>
      <c r="G1260" s="281">
        <v>119220</v>
      </c>
      <c r="H1260" s="171"/>
      <c r="I1260" s="88">
        <f t="shared" si="102"/>
        <v>119220</v>
      </c>
      <c r="J1260" s="163">
        <f t="shared" si="98"/>
        <v>0</v>
      </c>
      <c r="K1260" s="155">
        <f t="shared" si="99"/>
        <v>0</v>
      </c>
      <c r="L1260" s="155">
        <f>IF(J1260=1,SUM($J$6:J1260),0)</f>
        <v>0</v>
      </c>
      <c r="M1260" s="155">
        <f>IF(K1260=1,SUM($K$6:K1260),0)</f>
        <v>0</v>
      </c>
      <c r="N1260" s="165">
        <f t="shared" si="100"/>
        <v>0</v>
      </c>
      <c r="O1260" s="155">
        <f t="shared" si="101"/>
        <v>0</v>
      </c>
      <c r="P1260" s="155">
        <f>IF(O1260=1,SUM($O$6:O1260),0)</f>
        <v>0</v>
      </c>
    </row>
    <row r="1261" spans="1:16" ht="15" customHeight="1">
      <c r="A1261" s="15"/>
      <c r="B1261" s="194">
        <v>19</v>
      </c>
      <c r="C1261" s="109" t="s">
        <v>392</v>
      </c>
      <c r="D1261" s="279" t="s">
        <v>47</v>
      </c>
      <c r="E1261" s="280" t="s">
        <v>297</v>
      </c>
      <c r="F1261" s="281">
        <v>163560</v>
      </c>
      <c r="G1261" s="281">
        <v>163560</v>
      </c>
      <c r="H1261" s="171"/>
      <c r="I1261" s="88">
        <f t="shared" si="102"/>
        <v>163560</v>
      </c>
      <c r="J1261" s="163">
        <f t="shared" si="98"/>
        <v>0</v>
      </c>
      <c r="K1261" s="155">
        <f t="shared" si="99"/>
        <v>0</v>
      </c>
      <c r="L1261" s="155">
        <f>IF(J1261=1,SUM($J$6:J1261),0)</f>
        <v>0</v>
      </c>
      <c r="M1261" s="155">
        <f>IF(K1261=1,SUM($K$6:K1261),0)</f>
        <v>0</v>
      </c>
      <c r="N1261" s="165">
        <f t="shared" si="100"/>
        <v>0</v>
      </c>
      <c r="O1261" s="155">
        <f t="shared" si="101"/>
        <v>0</v>
      </c>
      <c r="P1261" s="155">
        <f>IF(O1261=1,SUM($O$6:O1261),0)</f>
        <v>0</v>
      </c>
    </row>
    <row r="1262" spans="1:16" ht="15" customHeight="1">
      <c r="A1262" s="15"/>
      <c r="B1262" s="194">
        <v>20</v>
      </c>
      <c r="C1262" s="109" t="s">
        <v>394</v>
      </c>
      <c r="D1262" s="279" t="s">
        <v>47</v>
      </c>
      <c r="E1262" s="280" t="s">
        <v>297</v>
      </c>
      <c r="F1262" s="281">
        <v>146040</v>
      </c>
      <c r="G1262" s="281">
        <v>146040</v>
      </c>
      <c r="H1262" s="171"/>
      <c r="I1262" s="88">
        <f t="shared" si="102"/>
        <v>146040</v>
      </c>
      <c r="J1262" s="163">
        <f t="shared" si="98"/>
        <v>0</v>
      </c>
      <c r="K1262" s="155">
        <f t="shared" si="99"/>
        <v>0</v>
      </c>
      <c r="L1262" s="155">
        <f>IF(J1262=1,SUM($J$6:J1262),0)</f>
        <v>0</v>
      </c>
      <c r="M1262" s="155">
        <f>IF(K1262=1,SUM($K$6:K1262),0)</f>
        <v>0</v>
      </c>
      <c r="N1262" s="165">
        <f t="shared" si="100"/>
        <v>0</v>
      </c>
      <c r="O1262" s="155">
        <f t="shared" si="101"/>
        <v>0</v>
      </c>
      <c r="P1262" s="155">
        <f>IF(O1262=1,SUM($O$6:O1262),0)</f>
        <v>0</v>
      </c>
    </row>
    <row r="1263" spans="1:16" ht="15" customHeight="1">
      <c r="A1263" s="15"/>
      <c r="B1263" s="194">
        <v>21</v>
      </c>
      <c r="C1263" s="109" t="s">
        <v>396</v>
      </c>
      <c r="D1263" s="279" t="s">
        <v>47</v>
      </c>
      <c r="E1263" s="280" t="s">
        <v>297</v>
      </c>
      <c r="F1263" s="281">
        <v>107580</v>
      </c>
      <c r="G1263" s="281">
        <v>107580</v>
      </c>
      <c r="H1263" s="171"/>
      <c r="I1263" s="88">
        <f t="shared" si="102"/>
        <v>107580</v>
      </c>
      <c r="J1263" s="163">
        <f t="shared" si="98"/>
        <v>0</v>
      </c>
      <c r="K1263" s="155">
        <f t="shared" si="99"/>
        <v>0</v>
      </c>
      <c r="L1263" s="155">
        <f>IF(J1263=1,SUM($J$6:J1263),0)</f>
        <v>0</v>
      </c>
      <c r="M1263" s="155">
        <f>IF(K1263=1,SUM($K$6:K1263),0)</f>
        <v>0</v>
      </c>
      <c r="N1263" s="165">
        <f t="shared" si="100"/>
        <v>0</v>
      </c>
      <c r="O1263" s="155">
        <f t="shared" si="101"/>
        <v>0</v>
      </c>
      <c r="P1263" s="155">
        <f>IF(O1263=1,SUM($O$6:O1263),0)</f>
        <v>0</v>
      </c>
    </row>
    <row r="1264" spans="1:16" ht="15" customHeight="1">
      <c r="A1264" s="15"/>
      <c r="B1264" s="194">
        <v>22</v>
      </c>
      <c r="C1264" s="109" t="s">
        <v>398</v>
      </c>
      <c r="D1264" s="279" t="s">
        <v>47</v>
      </c>
      <c r="E1264" s="280" t="s">
        <v>297</v>
      </c>
      <c r="F1264" s="281">
        <v>91140</v>
      </c>
      <c r="G1264" s="281">
        <v>91140</v>
      </c>
      <c r="H1264" s="171"/>
      <c r="I1264" s="88">
        <f t="shared" si="102"/>
        <v>91140</v>
      </c>
      <c r="J1264" s="163">
        <f t="shared" si="98"/>
        <v>0</v>
      </c>
      <c r="K1264" s="155">
        <f t="shared" si="99"/>
        <v>0</v>
      </c>
      <c r="L1264" s="155">
        <f>IF(J1264=1,SUM($J$6:J1264),0)</f>
        <v>0</v>
      </c>
      <c r="M1264" s="155">
        <f>IF(K1264=1,SUM($K$6:K1264),0)</f>
        <v>0</v>
      </c>
      <c r="N1264" s="165">
        <f t="shared" si="100"/>
        <v>0</v>
      </c>
      <c r="O1264" s="155">
        <f t="shared" si="101"/>
        <v>0</v>
      </c>
      <c r="P1264" s="155">
        <f>IF(O1264=1,SUM($O$6:O1264),0)</f>
        <v>0</v>
      </c>
    </row>
    <row r="1265" spans="1:16" ht="15" customHeight="1">
      <c r="A1265" s="15"/>
      <c r="B1265" s="194">
        <v>23</v>
      </c>
      <c r="C1265" s="109" t="s">
        <v>951</v>
      </c>
      <c r="D1265" s="279" t="s">
        <v>47</v>
      </c>
      <c r="E1265" s="280" t="s">
        <v>297</v>
      </c>
      <c r="F1265" s="281">
        <v>81891.065868368882</v>
      </c>
      <c r="G1265" s="281">
        <v>81891.065868368882</v>
      </c>
      <c r="H1265" s="171"/>
      <c r="I1265" s="88">
        <f t="shared" si="102"/>
        <v>81891.065868368882</v>
      </c>
      <c r="J1265" s="163">
        <f t="shared" si="98"/>
        <v>0</v>
      </c>
      <c r="K1265" s="155">
        <f t="shared" si="99"/>
        <v>0</v>
      </c>
      <c r="L1265" s="155">
        <f>IF(J1265=1,SUM($J$6:J1265),0)</f>
        <v>0</v>
      </c>
      <c r="M1265" s="155">
        <f>IF(K1265=1,SUM($K$6:K1265),0)</f>
        <v>0</v>
      </c>
      <c r="N1265" s="165">
        <f t="shared" si="100"/>
        <v>0</v>
      </c>
      <c r="O1265" s="155">
        <f t="shared" si="101"/>
        <v>0</v>
      </c>
      <c r="P1265" s="155">
        <f>IF(O1265=1,SUM($O$6:O1265),0)</f>
        <v>0</v>
      </c>
    </row>
    <row r="1266" spans="1:16" ht="15" customHeight="1">
      <c r="A1266" s="15"/>
      <c r="B1266" s="194">
        <v>24</v>
      </c>
      <c r="C1266" s="109" t="s">
        <v>952</v>
      </c>
      <c r="D1266" s="279" t="s">
        <v>47</v>
      </c>
      <c r="E1266" s="280" t="s">
        <v>297</v>
      </c>
      <c r="F1266" s="281">
        <v>75288.699780185358</v>
      </c>
      <c r="G1266" s="281">
        <v>75288.699780185358</v>
      </c>
      <c r="H1266" s="171"/>
      <c r="I1266" s="88">
        <f t="shared" si="102"/>
        <v>75288.699780185358</v>
      </c>
      <c r="J1266" s="163">
        <f t="shared" si="98"/>
        <v>0</v>
      </c>
      <c r="K1266" s="155">
        <f t="shared" si="99"/>
        <v>0</v>
      </c>
      <c r="L1266" s="155">
        <f>IF(J1266=1,SUM($J$6:J1266),0)</f>
        <v>0</v>
      </c>
      <c r="M1266" s="155">
        <f>IF(K1266=1,SUM($K$6:K1266),0)</f>
        <v>0</v>
      </c>
      <c r="N1266" s="165">
        <f t="shared" si="100"/>
        <v>0</v>
      </c>
      <c r="O1266" s="155">
        <f t="shared" si="101"/>
        <v>0</v>
      </c>
      <c r="P1266" s="155">
        <f>IF(O1266=1,SUM($O$6:O1266),0)</f>
        <v>0</v>
      </c>
    </row>
    <row r="1267" spans="1:16" ht="15" customHeight="1">
      <c r="A1267" s="15"/>
      <c r="B1267" s="194">
        <v>25</v>
      </c>
      <c r="C1267" s="109" t="s">
        <v>953</v>
      </c>
      <c r="D1267" s="279" t="s">
        <v>47</v>
      </c>
      <c r="E1267" s="280" t="s">
        <v>297</v>
      </c>
      <c r="F1267" s="281">
        <v>69120</v>
      </c>
      <c r="G1267" s="281">
        <v>69120</v>
      </c>
      <c r="H1267" s="171"/>
      <c r="I1267" s="88">
        <f t="shared" si="102"/>
        <v>69120</v>
      </c>
      <c r="J1267" s="163">
        <f t="shared" si="98"/>
        <v>0</v>
      </c>
      <c r="K1267" s="155">
        <f t="shared" si="99"/>
        <v>0</v>
      </c>
      <c r="L1267" s="155">
        <f>IF(J1267=1,SUM($J$6:J1267),0)</f>
        <v>0</v>
      </c>
      <c r="M1267" s="155">
        <f>IF(K1267=1,SUM($K$6:K1267),0)</f>
        <v>0</v>
      </c>
      <c r="N1267" s="165">
        <f t="shared" si="100"/>
        <v>0</v>
      </c>
      <c r="O1267" s="155">
        <f t="shared" si="101"/>
        <v>0</v>
      </c>
      <c r="P1267" s="155">
        <f>IF(O1267=1,SUM($O$6:O1267),0)</f>
        <v>0</v>
      </c>
    </row>
    <row r="1268" spans="1:16" ht="15" customHeight="1">
      <c r="A1268" s="15"/>
      <c r="B1268" s="194">
        <v>26</v>
      </c>
      <c r="C1268" s="109" t="s">
        <v>954</v>
      </c>
      <c r="D1268" s="279" t="s">
        <v>47</v>
      </c>
      <c r="E1268" s="280" t="s">
        <v>297</v>
      </c>
      <c r="F1268" s="281">
        <v>69000</v>
      </c>
      <c r="G1268" s="281">
        <v>69000</v>
      </c>
      <c r="H1268" s="171"/>
      <c r="I1268" s="88">
        <f t="shared" si="102"/>
        <v>69000</v>
      </c>
      <c r="J1268" s="163">
        <f t="shared" si="98"/>
        <v>0</v>
      </c>
      <c r="K1268" s="155">
        <f t="shared" si="99"/>
        <v>0</v>
      </c>
      <c r="L1268" s="155">
        <f>IF(J1268=1,SUM($J$6:J1268),0)</f>
        <v>0</v>
      </c>
      <c r="M1268" s="155">
        <f>IF(K1268=1,SUM($K$6:K1268),0)</f>
        <v>0</v>
      </c>
      <c r="N1268" s="165">
        <f t="shared" si="100"/>
        <v>0</v>
      </c>
      <c r="O1268" s="155">
        <f t="shared" si="101"/>
        <v>0</v>
      </c>
      <c r="P1268" s="155">
        <f>IF(O1268=1,SUM($O$6:O1268),0)</f>
        <v>0</v>
      </c>
    </row>
    <row r="1269" spans="1:16" ht="15" customHeight="1">
      <c r="A1269" s="15"/>
      <c r="B1269" s="194">
        <v>27</v>
      </c>
      <c r="C1269" s="109" t="s">
        <v>955</v>
      </c>
      <c r="D1269" s="279" t="s">
        <v>47</v>
      </c>
      <c r="E1269" s="280" t="s">
        <v>297</v>
      </c>
      <c r="F1269" s="281">
        <v>61080</v>
      </c>
      <c r="G1269" s="281">
        <v>61080</v>
      </c>
      <c r="H1269" s="171"/>
      <c r="I1269" s="88">
        <f t="shared" si="102"/>
        <v>61080</v>
      </c>
      <c r="J1269" s="163">
        <f t="shared" si="98"/>
        <v>0</v>
      </c>
      <c r="K1269" s="155">
        <f t="shared" si="99"/>
        <v>0</v>
      </c>
      <c r="L1269" s="155">
        <f>IF(J1269=1,SUM($J$6:J1269),0)</f>
        <v>0</v>
      </c>
      <c r="M1269" s="155">
        <f>IF(K1269=1,SUM($K$6:K1269),0)</f>
        <v>0</v>
      </c>
      <c r="N1269" s="165">
        <f t="shared" si="100"/>
        <v>0</v>
      </c>
      <c r="O1269" s="155">
        <f t="shared" si="101"/>
        <v>0</v>
      </c>
      <c r="P1269" s="155">
        <f>IF(O1269=1,SUM($O$6:O1269),0)</f>
        <v>0</v>
      </c>
    </row>
    <row r="1270" spans="1:16" ht="15" customHeight="1">
      <c r="A1270" s="15"/>
      <c r="B1270" s="194">
        <v>28</v>
      </c>
      <c r="C1270" s="109" t="s">
        <v>399</v>
      </c>
      <c r="D1270" s="279" t="s">
        <v>47</v>
      </c>
      <c r="E1270" s="280" t="s">
        <v>297</v>
      </c>
      <c r="F1270" s="281">
        <v>313962</v>
      </c>
      <c r="G1270" s="281">
        <v>313962</v>
      </c>
      <c r="H1270" s="171"/>
      <c r="I1270" s="88">
        <f t="shared" si="102"/>
        <v>313962</v>
      </c>
      <c r="J1270" s="163">
        <f t="shared" si="98"/>
        <v>0</v>
      </c>
      <c r="K1270" s="155">
        <f t="shared" si="99"/>
        <v>0</v>
      </c>
      <c r="L1270" s="155">
        <f>IF(J1270=1,SUM($J$6:J1270),0)</f>
        <v>0</v>
      </c>
      <c r="M1270" s="155">
        <f>IF(K1270=1,SUM($K$6:K1270),0)</f>
        <v>0</v>
      </c>
      <c r="N1270" s="165">
        <f t="shared" si="100"/>
        <v>0</v>
      </c>
      <c r="O1270" s="155">
        <f t="shared" si="101"/>
        <v>0</v>
      </c>
      <c r="P1270" s="155">
        <f>IF(O1270=1,SUM($O$6:O1270),0)</f>
        <v>0</v>
      </c>
    </row>
    <row r="1271" spans="1:16" ht="15" customHeight="1">
      <c r="A1271" s="15"/>
      <c r="B1271" s="194">
        <v>29</v>
      </c>
      <c r="C1271" s="109" t="s">
        <v>400</v>
      </c>
      <c r="D1271" s="279" t="s">
        <v>47</v>
      </c>
      <c r="E1271" s="280" t="s">
        <v>297</v>
      </c>
      <c r="F1271" s="281">
        <v>313962</v>
      </c>
      <c r="G1271" s="281">
        <v>313962</v>
      </c>
      <c r="H1271" s="171"/>
      <c r="I1271" s="88">
        <f t="shared" si="102"/>
        <v>313962</v>
      </c>
      <c r="J1271" s="163">
        <f t="shared" si="98"/>
        <v>0</v>
      </c>
      <c r="K1271" s="155">
        <f t="shared" si="99"/>
        <v>0</v>
      </c>
      <c r="L1271" s="155">
        <f>IF(J1271=1,SUM($J$6:J1271),0)</f>
        <v>0</v>
      </c>
      <c r="M1271" s="155">
        <f>IF(K1271=1,SUM($K$6:K1271),0)</f>
        <v>0</v>
      </c>
      <c r="N1271" s="165">
        <f t="shared" si="100"/>
        <v>0</v>
      </c>
      <c r="O1271" s="155">
        <f t="shared" si="101"/>
        <v>0</v>
      </c>
      <c r="P1271" s="155">
        <f>IF(O1271=1,SUM($O$6:O1271),0)</f>
        <v>0</v>
      </c>
    </row>
    <row r="1272" spans="1:16" ht="15" customHeight="1">
      <c r="A1272" s="15"/>
      <c r="B1272" s="194">
        <v>30</v>
      </c>
      <c r="C1272" s="109" t="s">
        <v>401</v>
      </c>
      <c r="D1272" s="279" t="s">
        <v>47</v>
      </c>
      <c r="E1272" s="280" t="s">
        <v>297</v>
      </c>
      <c r="F1272" s="281">
        <v>245058.00000000003</v>
      </c>
      <c r="G1272" s="281">
        <v>245058.00000000003</v>
      </c>
      <c r="H1272" s="171"/>
      <c r="I1272" s="88">
        <f t="shared" si="102"/>
        <v>245058.00000000003</v>
      </c>
      <c r="J1272" s="163">
        <f t="shared" si="98"/>
        <v>0</v>
      </c>
      <c r="K1272" s="155">
        <f t="shared" si="99"/>
        <v>0</v>
      </c>
      <c r="L1272" s="155">
        <f>IF(J1272=1,SUM($J$6:J1272),0)</f>
        <v>0</v>
      </c>
      <c r="M1272" s="155">
        <f>IF(K1272=1,SUM($K$6:K1272),0)</f>
        <v>0</v>
      </c>
      <c r="N1272" s="165">
        <f t="shared" si="100"/>
        <v>0</v>
      </c>
      <c r="O1272" s="155">
        <f t="shared" si="101"/>
        <v>0</v>
      </c>
      <c r="P1272" s="155">
        <f>IF(O1272=1,SUM($O$6:O1272),0)</f>
        <v>0</v>
      </c>
    </row>
    <row r="1273" spans="1:16" ht="15" customHeight="1">
      <c r="A1273" s="15"/>
      <c r="B1273" s="194">
        <v>31</v>
      </c>
      <c r="C1273" s="109" t="s">
        <v>402</v>
      </c>
      <c r="D1273" s="279" t="s">
        <v>47</v>
      </c>
      <c r="E1273" s="280" t="s">
        <v>297</v>
      </c>
      <c r="F1273" s="281">
        <v>232122.00000000003</v>
      </c>
      <c r="G1273" s="281">
        <v>232122.00000000003</v>
      </c>
      <c r="H1273" s="171"/>
      <c r="I1273" s="88">
        <f t="shared" si="102"/>
        <v>232122.00000000003</v>
      </c>
      <c r="J1273" s="163">
        <f t="shared" si="98"/>
        <v>0</v>
      </c>
      <c r="K1273" s="155">
        <f t="shared" si="99"/>
        <v>0</v>
      </c>
      <c r="L1273" s="155">
        <f>IF(J1273=1,SUM($J$6:J1273),0)</f>
        <v>0</v>
      </c>
      <c r="M1273" s="155">
        <f>IF(K1273=1,SUM($K$6:K1273),0)</f>
        <v>0</v>
      </c>
      <c r="N1273" s="165">
        <f t="shared" si="100"/>
        <v>0</v>
      </c>
      <c r="O1273" s="155">
        <f t="shared" si="101"/>
        <v>0</v>
      </c>
      <c r="P1273" s="155">
        <f>IF(O1273=1,SUM($O$6:O1273),0)</f>
        <v>0</v>
      </c>
    </row>
    <row r="1274" spans="1:16" ht="15" customHeight="1">
      <c r="A1274" s="15"/>
      <c r="B1274" s="194">
        <v>32</v>
      </c>
      <c r="C1274" s="109" t="s">
        <v>403</v>
      </c>
      <c r="D1274" s="279" t="s">
        <v>47</v>
      </c>
      <c r="E1274" s="280" t="s">
        <v>297</v>
      </c>
      <c r="F1274" s="281">
        <v>198066</v>
      </c>
      <c r="G1274" s="281">
        <v>198066</v>
      </c>
      <c r="H1274" s="171"/>
      <c r="I1274" s="88">
        <f t="shared" si="102"/>
        <v>198066</v>
      </c>
      <c r="J1274" s="163">
        <f t="shared" si="98"/>
        <v>0</v>
      </c>
      <c r="K1274" s="155">
        <f t="shared" si="99"/>
        <v>0</v>
      </c>
      <c r="L1274" s="155">
        <f>IF(J1274=1,SUM($J$6:J1274),0)</f>
        <v>0</v>
      </c>
      <c r="M1274" s="155">
        <f>IF(K1274=1,SUM($K$6:K1274),0)</f>
        <v>0</v>
      </c>
      <c r="N1274" s="165">
        <f t="shared" si="100"/>
        <v>0</v>
      </c>
      <c r="O1274" s="155">
        <f t="shared" si="101"/>
        <v>0</v>
      </c>
      <c r="P1274" s="155">
        <f>IF(O1274=1,SUM($O$6:O1274),0)</f>
        <v>0</v>
      </c>
    </row>
    <row r="1275" spans="1:16" ht="15" customHeight="1">
      <c r="A1275" s="15"/>
      <c r="B1275" s="194">
        <v>33</v>
      </c>
      <c r="C1275" s="109" t="s">
        <v>404</v>
      </c>
      <c r="D1275" s="279" t="s">
        <v>47</v>
      </c>
      <c r="E1275" s="280" t="s">
        <v>297</v>
      </c>
      <c r="F1275" s="281">
        <v>191994</v>
      </c>
      <c r="G1275" s="281">
        <v>191994</v>
      </c>
      <c r="H1275" s="171"/>
      <c r="I1275" s="88">
        <f t="shared" si="102"/>
        <v>191994</v>
      </c>
      <c r="J1275" s="163">
        <f t="shared" si="98"/>
        <v>0</v>
      </c>
      <c r="K1275" s="155">
        <f t="shared" si="99"/>
        <v>0</v>
      </c>
      <c r="L1275" s="155">
        <f>IF(J1275=1,SUM($J$6:J1275),0)</f>
        <v>0</v>
      </c>
      <c r="M1275" s="155">
        <f>IF(K1275=1,SUM($K$6:K1275),0)</f>
        <v>0</v>
      </c>
      <c r="N1275" s="165">
        <f t="shared" si="100"/>
        <v>0</v>
      </c>
      <c r="O1275" s="155">
        <f t="shared" si="101"/>
        <v>0</v>
      </c>
      <c r="P1275" s="155">
        <f>IF(O1275=1,SUM($O$6:O1275),0)</f>
        <v>0</v>
      </c>
    </row>
    <row r="1276" spans="1:16" ht="15" customHeight="1">
      <c r="A1276" s="15"/>
      <c r="B1276" s="194">
        <v>34</v>
      </c>
      <c r="C1276" s="109" t="s">
        <v>405</v>
      </c>
      <c r="D1276" s="279" t="s">
        <v>47</v>
      </c>
      <c r="E1276" s="280" t="s">
        <v>297</v>
      </c>
      <c r="F1276" s="281">
        <v>191796</v>
      </c>
      <c r="G1276" s="281">
        <v>191796</v>
      </c>
      <c r="H1276" s="171"/>
      <c r="I1276" s="88">
        <f t="shared" si="102"/>
        <v>191796</v>
      </c>
      <c r="J1276" s="163">
        <f t="shared" si="98"/>
        <v>0</v>
      </c>
      <c r="K1276" s="155">
        <f t="shared" si="99"/>
        <v>0</v>
      </c>
      <c r="L1276" s="155">
        <f>IF(J1276=1,SUM($J$6:J1276),0)</f>
        <v>0</v>
      </c>
      <c r="M1276" s="155">
        <f>IF(K1276=1,SUM($K$6:K1276),0)</f>
        <v>0</v>
      </c>
      <c r="N1276" s="165">
        <f t="shared" si="100"/>
        <v>0</v>
      </c>
      <c r="O1276" s="155">
        <f t="shared" si="101"/>
        <v>0</v>
      </c>
      <c r="P1276" s="155">
        <f>IF(O1276=1,SUM($O$6:O1276),0)</f>
        <v>0</v>
      </c>
    </row>
    <row r="1277" spans="1:16" ht="15" customHeight="1">
      <c r="A1277" s="15"/>
      <c r="B1277" s="194">
        <v>35</v>
      </c>
      <c r="C1277" s="109" t="s">
        <v>406</v>
      </c>
      <c r="D1277" s="279" t="s">
        <v>47</v>
      </c>
      <c r="E1277" s="280" t="s">
        <v>297</v>
      </c>
      <c r="F1277" s="281">
        <v>163020</v>
      </c>
      <c r="G1277" s="281">
        <v>163020</v>
      </c>
      <c r="H1277" s="171"/>
      <c r="I1277" s="88">
        <f t="shared" si="102"/>
        <v>163020</v>
      </c>
      <c r="J1277" s="163">
        <f t="shared" si="98"/>
        <v>0</v>
      </c>
      <c r="K1277" s="155">
        <f t="shared" si="99"/>
        <v>0</v>
      </c>
      <c r="L1277" s="155">
        <f>IF(J1277=1,SUM($J$6:J1277),0)</f>
        <v>0</v>
      </c>
      <c r="M1277" s="155">
        <f>IF(K1277=1,SUM($K$6:K1277),0)</f>
        <v>0</v>
      </c>
      <c r="N1277" s="165">
        <f t="shared" si="100"/>
        <v>0</v>
      </c>
      <c r="O1277" s="155">
        <f t="shared" si="101"/>
        <v>0</v>
      </c>
      <c r="P1277" s="155">
        <f>IF(O1277=1,SUM($O$6:O1277),0)</f>
        <v>0</v>
      </c>
    </row>
    <row r="1278" spans="1:16" ht="15" customHeight="1">
      <c r="A1278" s="15"/>
      <c r="B1278" s="194">
        <v>36</v>
      </c>
      <c r="C1278" s="109" t="s">
        <v>407</v>
      </c>
      <c r="D1278" s="279" t="s">
        <v>47</v>
      </c>
      <c r="E1278" s="280" t="s">
        <v>297</v>
      </c>
      <c r="F1278" s="281">
        <v>182160</v>
      </c>
      <c r="G1278" s="281">
        <v>182160</v>
      </c>
      <c r="H1278" s="171"/>
      <c r="I1278" s="88">
        <f t="shared" si="102"/>
        <v>182160</v>
      </c>
      <c r="J1278" s="163">
        <f t="shared" si="98"/>
        <v>0</v>
      </c>
      <c r="K1278" s="155">
        <f t="shared" si="99"/>
        <v>0</v>
      </c>
      <c r="L1278" s="155">
        <f>IF(J1278=1,SUM($J$6:J1278),0)</f>
        <v>0</v>
      </c>
      <c r="M1278" s="155">
        <f>IF(K1278=1,SUM($K$6:K1278),0)</f>
        <v>0</v>
      </c>
      <c r="N1278" s="165">
        <f t="shared" si="100"/>
        <v>0</v>
      </c>
      <c r="O1278" s="155">
        <f t="shared" si="101"/>
        <v>0</v>
      </c>
      <c r="P1278" s="155">
        <f>IF(O1278=1,SUM($O$6:O1278),0)</f>
        <v>0</v>
      </c>
    </row>
    <row r="1279" spans="1:16" ht="15" customHeight="1">
      <c r="A1279" s="15"/>
      <c r="B1279" s="194">
        <v>37</v>
      </c>
      <c r="C1279" s="109" t="s">
        <v>408</v>
      </c>
      <c r="D1279" s="279" t="s">
        <v>47</v>
      </c>
      <c r="E1279" s="280" t="s">
        <v>297</v>
      </c>
      <c r="F1279" s="281">
        <v>176946</v>
      </c>
      <c r="G1279" s="281">
        <v>176946</v>
      </c>
      <c r="H1279" s="171"/>
      <c r="I1279" s="88">
        <f>IF($I$5=$G$4,G1279,(IF($I$5=$F$4,F1279,0)))</f>
        <v>176946</v>
      </c>
      <c r="J1279" s="163">
        <f t="shared" si="98"/>
        <v>0</v>
      </c>
      <c r="K1279" s="155">
        <f t="shared" si="99"/>
        <v>0</v>
      </c>
      <c r="L1279" s="155">
        <f>IF(J1279=1,SUM($J$6:J1279),0)</f>
        <v>0</v>
      </c>
      <c r="M1279" s="155">
        <f>IF(K1279=1,SUM($K$6:K1279),0)</f>
        <v>0</v>
      </c>
      <c r="N1279" s="165">
        <f t="shared" si="100"/>
        <v>0</v>
      </c>
      <c r="O1279" s="155">
        <f t="shared" si="101"/>
        <v>0</v>
      </c>
      <c r="P1279" s="155">
        <f>IF(O1279=1,SUM($O$6:O1279),0)</f>
        <v>0</v>
      </c>
    </row>
    <row r="1280" spans="1:16" ht="15" customHeight="1">
      <c r="A1280" s="15"/>
      <c r="B1280" s="194">
        <v>38</v>
      </c>
      <c r="C1280" s="109" t="s">
        <v>409</v>
      </c>
      <c r="D1280" s="279" t="s">
        <v>47</v>
      </c>
      <c r="E1280" s="280" t="s">
        <v>297</v>
      </c>
      <c r="F1280" s="281">
        <v>146784</v>
      </c>
      <c r="G1280" s="281">
        <v>146784</v>
      </c>
      <c r="H1280" s="171"/>
      <c r="I1280" s="88">
        <f t="shared" si="102"/>
        <v>146784</v>
      </c>
      <c r="J1280" s="163">
        <f t="shared" si="98"/>
        <v>0</v>
      </c>
      <c r="K1280" s="155">
        <f t="shared" si="99"/>
        <v>0</v>
      </c>
      <c r="L1280" s="155">
        <f>IF(J1280=1,SUM($J$6:J1280),0)</f>
        <v>0</v>
      </c>
      <c r="M1280" s="155">
        <f>IF(K1280=1,SUM($K$6:K1280),0)</f>
        <v>0</v>
      </c>
      <c r="N1280" s="165">
        <f t="shared" si="100"/>
        <v>0</v>
      </c>
      <c r="O1280" s="155">
        <f t="shared" si="101"/>
        <v>0</v>
      </c>
      <c r="P1280" s="155">
        <f>IF(O1280=1,SUM($O$6:O1280),0)</f>
        <v>0</v>
      </c>
    </row>
    <row r="1281" spans="1:16" ht="15" customHeight="1">
      <c r="A1281" s="15"/>
      <c r="B1281" s="194">
        <v>39</v>
      </c>
      <c r="C1281" s="109" t="s">
        <v>410</v>
      </c>
      <c r="D1281" s="279" t="s">
        <v>47</v>
      </c>
      <c r="E1281" s="280" t="s">
        <v>297</v>
      </c>
      <c r="F1281" s="281">
        <v>146784</v>
      </c>
      <c r="G1281" s="281">
        <v>146784</v>
      </c>
      <c r="H1281" s="171"/>
      <c r="I1281" s="88">
        <f t="shared" si="102"/>
        <v>146784</v>
      </c>
      <c r="J1281" s="163">
        <f t="shared" si="98"/>
        <v>0</v>
      </c>
      <c r="K1281" s="155">
        <f t="shared" si="99"/>
        <v>0</v>
      </c>
      <c r="L1281" s="155">
        <f>IF(J1281=1,SUM($J$6:J1281),0)</f>
        <v>0</v>
      </c>
      <c r="M1281" s="155">
        <f>IF(K1281=1,SUM($K$6:K1281),0)</f>
        <v>0</v>
      </c>
      <c r="N1281" s="165">
        <f t="shared" si="100"/>
        <v>0</v>
      </c>
      <c r="O1281" s="155">
        <f t="shared" si="101"/>
        <v>0</v>
      </c>
      <c r="P1281" s="155">
        <f>IF(O1281=1,SUM($O$6:O1281),0)</f>
        <v>0</v>
      </c>
    </row>
    <row r="1282" spans="1:16" ht="15" customHeight="1">
      <c r="A1282" s="15"/>
      <c r="B1282" s="194">
        <v>40</v>
      </c>
      <c r="C1282" s="109" t="s">
        <v>411</v>
      </c>
      <c r="D1282" s="279" t="s">
        <v>47</v>
      </c>
      <c r="E1282" s="280" t="s">
        <v>297</v>
      </c>
      <c r="F1282" s="281">
        <v>130218.00000000001</v>
      </c>
      <c r="G1282" s="281">
        <v>130218.00000000001</v>
      </c>
      <c r="H1282" s="171"/>
      <c r="I1282" s="88">
        <f t="shared" si="102"/>
        <v>130218.00000000001</v>
      </c>
      <c r="J1282" s="163">
        <f t="shared" si="98"/>
        <v>0</v>
      </c>
      <c r="K1282" s="155">
        <f t="shared" si="99"/>
        <v>0</v>
      </c>
      <c r="L1282" s="155">
        <f>IF(J1282=1,SUM($J$6:J1282),0)</f>
        <v>0</v>
      </c>
      <c r="M1282" s="155">
        <f>IF(K1282=1,SUM($K$6:K1282),0)</f>
        <v>0</v>
      </c>
      <c r="N1282" s="165">
        <f t="shared" si="100"/>
        <v>0</v>
      </c>
      <c r="O1282" s="155">
        <f t="shared" si="101"/>
        <v>0</v>
      </c>
      <c r="P1282" s="155">
        <f>IF(O1282=1,SUM($O$6:O1282),0)</f>
        <v>0</v>
      </c>
    </row>
    <row r="1283" spans="1:16" ht="15" customHeight="1">
      <c r="A1283" s="15"/>
      <c r="B1283" s="194">
        <v>41</v>
      </c>
      <c r="C1283" s="109" t="s">
        <v>412</v>
      </c>
      <c r="D1283" s="279" t="s">
        <v>47</v>
      </c>
      <c r="E1283" s="280" t="s">
        <v>297</v>
      </c>
      <c r="F1283" s="281">
        <v>98472</v>
      </c>
      <c r="G1283" s="281">
        <v>98472</v>
      </c>
      <c r="H1283" s="171"/>
      <c r="I1283" s="88">
        <f t="shared" si="102"/>
        <v>98472</v>
      </c>
      <c r="J1283" s="163">
        <f t="shared" si="98"/>
        <v>0</v>
      </c>
      <c r="K1283" s="155">
        <f t="shared" si="99"/>
        <v>0</v>
      </c>
      <c r="L1283" s="155">
        <f>IF(J1283=1,SUM($J$6:J1283),0)</f>
        <v>0</v>
      </c>
      <c r="M1283" s="155">
        <f>IF(K1283=1,SUM($K$6:K1283),0)</f>
        <v>0</v>
      </c>
      <c r="N1283" s="165">
        <f t="shared" si="100"/>
        <v>0</v>
      </c>
      <c r="O1283" s="155">
        <f t="shared" si="101"/>
        <v>0</v>
      </c>
      <c r="P1283" s="155">
        <f>IF(O1283=1,SUM($O$6:O1283),0)</f>
        <v>0</v>
      </c>
    </row>
    <row r="1284" spans="1:16" ht="15" customHeight="1">
      <c r="A1284" s="15"/>
      <c r="B1284" s="194">
        <v>42</v>
      </c>
      <c r="C1284" s="109" t="s">
        <v>413</v>
      </c>
      <c r="D1284" s="279" t="s">
        <v>47</v>
      </c>
      <c r="E1284" s="280" t="s">
        <v>297</v>
      </c>
      <c r="F1284" s="281">
        <v>257532.00000000003</v>
      </c>
      <c r="G1284" s="281">
        <v>257532.00000000003</v>
      </c>
      <c r="H1284" s="171"/>
      <c r="I1284" s="88">
        <f t="shared" si="102"/>
        <v>257532.00000000003</v>
      </c>
      <c r="J1284" s="163">
        <f t="shared" si="98"/>
        <v>0</v>
      </c>
      <c r="K1284" s="155">
        <f t="shared" si="99"/>
        <v>0</v>
      </c>
      <c r="L1284" s="155">
        <f>IF(J1284=1,SUM($J$6:J1284),0)</f>
        <v>0</v>
      </c>
      <c r="M1284" s="155">
        <f>IF(K1284=1,SUM($K$6:K1284),0)</f>
        <v>0</v>
      </c>
      <c r="N1284" s="165">
        <f t="shared" si="100"/>
        <v>0</v>
      </c>
      <c r="O1284" s="155">
        <f t="shared" si="101"/>
        <v>0</v>
      </c>
      <c r="P1284" s="155">
        <f>IF(O1284=1,SUM($O$6:O1284),0)</f>
        <v>0</v>
      </c>
    </row>
    <row r="1285" spans="1:16" ht="15" customHeight="1">
      <c r="A1285" s="15"/>
      <c r="B1285" s="194">
        <v>43</v>
      </c>
      <c r="C1285" s="109" t="s">
        <v>415</v>
      </c>
      <c r="D1285" s="279" t="s">
        <v>47</v>
      </c>
      <c r="E1285" s="280" t="s">
        <v>297</v>
      </c>
      <c r="F1285" s="281">
        <v>203016</v>
      </c>
      <c r="G1285" s="281">
        <v>203016</v>
      </c>
      <c r="H1285" s="171"/>
      <c r="I1285" s="88">
        <f t="shared" si="102"/>
        <v>203016</v>
      </c>
      <c r="J1285" s="163">
        <f t="shared" si="98"/>
        <v>0</v>
      </c>
      <c r="K1285" s="155">
        <f t="shared" si="99"/>
        <v>0</v>
      </c>
      <c r="L1285" s="155">
        <f>IF(J1285=1,SUM($J$6:J1285),0)</f>
        <v>0</v>
      </c>
      <c r="M1285" s="155">
        <f>IF(K1285=1,SUM($K$6:K1285),0)</f>
        <v>0</v>
      </c>
      <c r="N1285" s="165">
        <f t="shared" si="100"/>
        <v>0</v>
      </c>
      <c r="O1285" s="155">
        <f t="shared" si="101"/>
        <v>0</v>
      </c>
      <c r="P1285" s="155">
        <f>IF(O1285=1,SUM($O$6:O1285),0)</f>
        <v>0</v>
      </c>
    </row>
    <row r="1286" spans="1:16" ht="15" customHeight="1">
      <c r="A1286" s="15"/>
      <c r="B1286" s="194">
        <v>44</v>
      </c>
      <c r="C1286" s="109" t="s">
        <v>417</v>
      </c>
      <c r="D1286" s="279" t="s">
        <v>47</v>
      </c>
      <c r="E1286" s="280" t="s">
        <v>297</v>
      </c>
      <c r="F1286" s="281">
        <v>172656</v>
      </c>
      <c r="G1286" s="281">
        <v>172656</v>
      </c>
      <c r="H1286" s="171"/>
      <c r="I1286" s="88">
        <f t="shared" si="102"/>
        <v>172656</v>
      </c>
      <c r="J1286" s="163">
        <f t="shared" si="98"/>
        <v>0</v>
      </c>
      <c r="K1286" s="155">
        <f t="shared" si="99"/>
        <v>0</v>
      </c>
      <c r="L1286" s="155">
        <f>IF(J1286=1,SUM($J$6:J1286),0)</f>
        <v>0</v>
      </c>
      <c r="M1286" s="155">
        <f>IF(K1286=1,SUM($K$6:K1286),0)</f>
        <v>0</v>
      </c>
      <c r="N1286" s="165">
        <f t="shared" si="100"/>
        <v>0</v>
      </c>
      <c r="O1286" s="155">
        <f t="shared" si="101"/>
        <v>0</v>
      </c>
      <c r="P1286" s="155">
        <f>IF(O1286=1,SUM($O$6:O1286),0)</f>
        <v>0</v>
      </c>
    </row>
    <row r="1287" spans="1:16" ht="15" customHeight="1">
      <c r="A1287" s="15"/>
      <c r="B1287" s="194">
        <v>45</v>
      </c>
      <c r="C1287" s="109" t="s">
        <v>419</v>
      </c>
      <c r="D1287" s="279" t="s">
        <v>47</v>
      </c>
      <c r="E1287" s="280" t="s">
        <v>297</v>
      </c>
      <c r="F1287" s="281">
        <v>131142</v>
      </c>
      <c r="G1287" s="281">
        <v>131142</v>
      </c>
      <c r="H1287" s="171"/>
      <c r="I1287" s="88">
        <f t="shared" si="102"/>
        <v>131142</v>
      </c>
      <c r="J1287" s="163">
        <f t="shared" si="98"/>
        <v>0</v>
      </c>
      <c r="K1287" s="155">
        <f t="shared" si="99"/>
        <v>0</v>
      </c>
      <c r="L1287" s="155">
        <f>IF(J1287=1,SUM($J$6:J1287),0)</f>
        <v>0</v>
      </c>
      <c r="M1287" s="155">
        <f>IF(K1287=1,SUM($K$6:K1287),0)</f>
        <v>0</v>
      </c>
      <c r="N1287" s="165">
        <f t="shared" si="100"/>
        <v>0</v>
      </c>
      <c r="O1287" s="155">
        <f t="shared" si="101"/>
        <v>0</v>
      </c>
      <c r="P1287" s="155">
        <f>IF(O1287=1,SUM($O$6:O1287),0)</f>
        <v>0</v>
      </c>
    </row>
    <row r="1288" spans="1:16" ht="15" customHeight="1">
      <c r="A1288" s="15"/>
      <c r="B1288" s="194">
        <v>46</v>
      </c>
      <c r="C1288" s="109" t="s">
        <v>414</v>
      </c>
      <c r="D1288" s="279" t="s">
        <v>47</v>
      </c>
      <c r="E1288" s="280" t="s">
        <v>297</v>
      </c>
      <c r="F1288" s="281">
        <v>179916</v>
      </c>
      <c r="G1288" s="281">
        <v>179916</v>
      </c>
      <c r="H1288" s="171"/>
      <c r="I1288" s="88">
        <f t="shared" si="102"/>
        <v>179916</v>
      </c>
      <c r="J1288" s="163">
        <f t="shared" si="98"/>
        <v>0</v>
      </c>
      <c r="K1288" s="155">
        <f t="shared" si="99"/>
        <v>0</v>
      </c>
      <c r="L1288" s="155">
        <f>IF(J1288=1,SUM($J$6:J1288),0)</f>
        <v>0</v>
      </c>
      <c r="M1288" s="155">
        <f>IF(K1288=1,SUM($K$6:K1288),0)</f>
        <v>0</v>
      </c>
      <c r="N1288" s="165">
        <f t="shared" si="100"/>
        <v>0</v>
      </c>
      <c r="O1288" s="155">
        <f t="shared" si="101"/>
        <v>0</v>
      </c>
      <c r="P1288" s="155">
        <f>IF(O1288=1,SUM($O$6:O1288),0)</f>
        <v>0</v>
      </c>
    </row>
    <row r="1289" spans="1:16" ht="15" customHeight="1">
      <c r="A1289" s="15"/>
      <c r="B1289" s="194">
        <v>47</v>
      </c>
      <c r="C1289" s="109" t="s">
        <v>416</v>
      </c>
      <c r="D1289" s="279" t="s">
        <v>47</v>
      </c>
      <c r="E1289" s="280" t="s">
        <v>297</v>
      </c>
      <c r="F1289" s="281">
        <v>160644</v>
      </c>
      <c r="G1289" s="281">
        <v>160644</v>
      </c>
      <c r="H1289" s="171"/>
      <c r="I1289" s="88">
        <f t="shared" si="102"/>
        <v>160644</v>
      </c>
      <c r="J1289" s="163">
        <f t="shared" ref="J1289:J1352" si="103">IF(D1289="MDU-KD",1,0)</f>
        <v>0</v>
      </c>
      <c r="K1289" s="155">
        <f t="shared" ref="K1289:K1352" si="104">IF(D1289="HDW",1,0)</f>
        <v>0</v>
      </c>
      <c r="L1289" s="155">
        <f>IF(J1289=1,SUM($J$6:J1289),0)</f>
        <v>0</v>
      </c>
      <c r="M1289" s="155">
        <f>IF(K1289=1,SUM($K$6:K1289),0)</f>
        <v>0</v>
      </c>
      <c r="N1289" s="165">
        <f t="shared" ref="N1289:N1352" si="105">IF(L1289=0,M1289,L1289)</f>
        <v>0</v>
      </c>
      <c r="O1289" s="155">
        <f t="shared" ref="O1289:O1352" si="106">IF(E1289=0,0,IF(LEFT(C1289,11)="Tiang Beton",1,0))</f>
        <v>0</v>
      </c>
      <c r="P1289" s="155">
        <f>IF(O1289=1,SUM($O$6:O1289),0)</f>
        <v>0</v>
      </c>
    </row>
    <row r="1290" spans="1:16" ht="15" customHeight="1">
      <c r="A1290" s="15"/>
      <c r="B1290" s="194">
        <v>48</v>
      </c>
      <c r="C1290" s="109" t="s">
        <v>418</v>
      </c>
      <c r="D1290" s="279" t="s">
        <v>47</v>
      </c>
      <c r="E1290" s="280" t="s">
        <v>297</v>
      </c>
      <c r="F1290" s="281">
        <v>118338.00000000001</v>
      </c>
      <c r="G1290" s="281">
        <v>118338.00000000001</v>
      </c>
      <c r="H1290" s="171"/>
      <c r="I1290" s="88">
        <f t="shared" si="102"/>
        <v>118338.00000000001</v>
      </c>
      <c r="J1290" s="163">
        <f t="shared" si="103"/>
        <v>0</v>
      </c>
      <c r="K1290" s="155">
        <f t="shared" si="104"/>
        <v>0</v>
      </c>
      <c r="L1290" s="155">
        <f>IF(J1290=1,SUM($J$6:J1290),0)</f>
        <v>0</v>
      </c>
      <c r="M1290" s="155">
        <f>IF(K1290=1,SUM($K$6:K1290),0)</f>
        <v>0</v>
      </c>
      <c r="N1290" s="165">
        <f t="shared" si="105"/>
        <v>0</v>
      </c>
      <c r="O1290" s="155">
        <f t="shared" si="106"/>
        <v>0</v>
      </c>
      <c r="P1290" s="155">
        <f>IF(O1290=1,SUM($O$6:O1290),0)</f>
        <v>0</v>
      </c>
    </row>
    <row r="1291" spans="1:16" ht="15" customHeight="1">
      <c r="A1291" s="15"/>
      <c r="B1291" s="194">
        <v>49</v>
      </c>
      <c r="C1291" s="109" t="s">
        <v>420</v>
      </c>
      <c r="D1291" s="279" t="s">
        <v>47</v>
      </c>
      <c r="E1291" s="280" t="s">
        <v>297</v>
      </c>
      <c r="F1291" s="281">
        <v>100254</v>
      </c>
      <c r="G1291" s="281">
        <v>100254</v>
      </c>
      <c r="H1291" s="171"/>
      <c r="I1291" s="88">
        <f t="shared" si="102"/>
        <v>100254</v>
      </c>
      <c r="J1291" s="163">
        <f t="shared" si="103"/>
        <v>0</v>
      </c>
      <c r="K1291" s="155">
        <f t="shared" si="104"/>
        <v>0</v>
      </c>
      <c r="L1291" s="155">
        <f>IF(J1291=1,SUM($J$6:J1291),0)</f>
        <v>0</v>
      </c>
      <c r="M1291" s="155">
        <f>IF(K1291=1,SUM($K$6:K1291),0)</f>
        <v>0</v>
      </c>
      <c r="N1291" s="165">
        <f t="shared" si="105"/>
        <v>0</v>
      </c>
      <c r="O1291" s="155">
        <f t="shared" si="106"/>
        <v>0</v>
      </c>
      <c r="P1291" s="155">
        <f>IF(O1291=1,SUM($O$6:O1291),0)</f>
        <v>0</v>
      </c>
    </row>
    <row r="1292" spans="1:16" ht="15" customHeight="1">
      <c r="A1292" s="15"/>
      <c r="B1292" s="194">
        <v>50</v>
      </c>
      <c r="C1292" s="109" t="s">
        <v>956</v>
      </c>
      <c r="D1292" s="279" t="s">
        <v>47</v>
      </c>
      <c r="E1292" s="280" t="s">
        <v>297</v>
      </c>
      <c r="F1292" s="281">
        <v>90080.172455205786</v>
      </c>
      <c r="G1292" s="281">
        <v>90080.172455205786</v>
      </c>
      <c r="H1292" s="171"/>
      <c r="I1292" s="88">
        <f t="shared" si="102"/>
        <v>90080.172455205786</v>
      </c>
      <c r="J1292" s="163">
        <f t="shared" si="103"/>
        <v>0</v>
      </c>
      <c r="K1292" s="155">
        <f t="shared" si="104"/>
        <v>0</v>
      </c>
      <c r="L1292" s="155">
        <f>IF(J1292=1,SUM($J$6:J1292),0)</f>
        <v>0</v>
      </c>
      <c r="M1292" s="155">
        <f>IF(K1292=1,SUM($K$6:K1292),0)</f>
        <v>0</v>
      </c>
      <c r="N1292" s="165">
        <f t="shared" si="105"/>
        <v>0</v>
      </c>
      <c r="O1292" s="155">
        <f t="shared" si="106"/>
        <v>0</v>
      </c>
      <c r="P1292" s="155">
        <f>IF(O1292=1,SUM($O$6:O1292),0)</f>
        <v>0</v>
      </c>
    </row>
    <row r="1293" spans="1:16" ht="15" customHeight="1">
      <c r="A1293" s="15"/>
      <c r="B1293" s="194">
        <v>51</v>
      </c>
      <c r="C1293" s="109" t="s">
        <v>957</v>
      </c>
      <c r="D1293" s="279" t="s">
        <v>47</v>
      </c>
      <c r="E1293" s="280" t="s">
        <v>297</v>
      </c>
      <c r="F1293" s="281">
        <v>82817.569758203899</v>
      </c>
      <c r="G1293" s="281">
        <v>82817.569758203899</v>
      </c>
      <c r="H1293" s="171"/>
      <c r="I1293" s="88">
        <f t="shared" si="102"/>
        <v>82817.569758203899</v>
      </c>
      <c r="J1293" s="163">
        <f t="shared" si="103"/>
        <v>0</v>
      </c>
      <c r="K1293" s="155">
        <f t="shared" si="104"/>
        <v>0</v>
      </c>
      <c r="L1293" s="155">
        <f>IF(J1293=1,SUM($J$6:J1293),0)</f>
        <v>0</v>
      </c>
      <c r="M1293" s="155">
        <f>IF(K1293=1,SUM($K$6:K1293),0)</f>
        <v>0</v>
      </c>
      <c r="N1293" s="165">
        <f t="shared" si="105"/>
        <v>0</v>
      </c>
      <c r="O1293" s="155">
        <f t="shared" si="106"/>
        <v>0</v>
      </c>
      <c r="P1293" s="155">
        <f>IF(O1293=1,SUM($O$6:O1293),0)</f>
        <v>0</v>
      </c>
    </row>
    <row r="1294" spans="1:16" ht="15" customHeight="1">
      <c r="A1294" s="15"/>
      <c r="B1294" s="194">
        <v>52</v>
      </c>
      <c r="C1294" s="109" t="s">
        <v>958</v>
      </c>
      <c r="D1294" s="279" t="s">
        <v>47</v>
      </c>
      <c r="E1294" s="280" t="s">
        <v>297</v>
      </c>
      <c r="F1294" s="281">
        <v>76032</v>
      </c>
      <c r="G1294" s="281">
        <v>76032</v>
      </c>
      <c r="H1294" s="171"/>
      <c r="I1294" s="88">
        <f t="shared" si="102"/>
        <v>76032</v>
      </c>
      <c r="J1294" s="163">
        <f t="shared" si="103"/>
        <v>0</v>
      </c>
      <c r="K1294" s="155">
        <f t="shared" si="104"/>
        <v>0</v>
      </c>
      <c r="L1294" s="155">
        <f>IF(J1294=1,SUM($J$6:J1294),0)</f>
        <v>0</v>
      </c>
      <c r="M1294" s="155">
        <f>IF(K1294=1,SUM($K$6:K1294),0)</f>
        <v>0</v>
      </c>
      <c r="N1294" s="165">
        <f t="shared" si="105"/>
        <v>0</v>
      </c>
      <c r="O1294" s="155">
        <f t="shared" si="106"/>
        <v>0</v>
      </c>
      <c r="P1294" s="155">
        <f>IF(O1294=1,SUM($O$6:O1294),0)</f>
        <v>0</v>
      </c>
    </row>
    <row r="1295" spans="1:16" ht="15" customHeight="1">
      <c r="A1295" s="15"/>
      <c r="B1295" s="194">
        <v>53</v>
      </c>
      <c r="C1295" s="109" t="s">
        <v>959</v>
      </c>
      <c r="D1295" s="279" t="s">
        <v>47</v>
      </c>
      <c r="E1295" s="280" t="s">
        <v>297</v>
      </c>
      <c r="F1295" s="281">
        <v>75900</v>
      </c>
      <c r="G1295" s="281">
        <v>75900</v>
      </c>
      <c r="H1295" s="171"/>
      <c r="I1295" s="88">
        <f t="shared" si="102"/>
        <v>75900</v>
      </c>
      <c r="J1295" s="163">
        <f t="shared" si="103"/>
        <v>0</v>
      </c>
      <c r="K1295" s="155">
        <f t="shared" si="104"/>
        <v>0</v>
      </c>
      <c r="L1295" s="155">
        <f>IF(J1295=1,SUM($J$6:J1295),0)</f>
        <v>0</v>
      </c>
      <c r="M1295" s="155">
        <f>IF(K1295=1,SUM($K$6:K1295),0)</f>
        <v>0</v>
      </c>
      <c r="N1295" s="165">
        <f t="shared" si="105"/>
        <v>0</v>
      </c>
      <c r="O1295" s="155">
        <f t="shared" si="106"/>
        <v>0</v>
      </c>
      <c r="P1295" s="155">
        <f>IF(O1295=1,SUM($O$6:O1295),0)</f>
        <v>0</v>
      </c>
    </row>
    <row r="1296" spans="1:16" ht="15" customHeight="1">
      <c r="A1296" s="15"/>
      <c r="B1296" s="194">
        <v>54</v>
      </c>
      <c r="C1296" s="109" t="s">
        <v>960</v>
      </c>
      <c r="D1296" s="279" t="s">
        <v>47</v>
      </c>
      <c r="E1296" s="280" t="s">
        <v>297</v>
      </c>
      <c r="F1296" s="281">
        <v>67188</v>
      </c>
      <c r="G1296" s="281">
        <v>67188</v>
      </c>
      <c r="H1296" s="171"/>
      <c r="I1296" s="88">
        <f t="shared" si="102"/>
        <v>67188</v>
      </c>
      <c r="J1296" s="163">
        <f t="shared" si="103"/>
        <v>0</v>
      </c>
      <c r="K1296" s="155">
        <f t="shared" si="104"/>
        <v>0</v>
      </c>
      <c r="L1296" s="155">
        <f>IF(J1296=1,SUM($J$6:J1296),0)</f>
        <v>0</v>
      </c>
      <c r="M1296" s="155">
        <f>IF(K1296=1,SUM($K$6:K1296),0)</f>
        <v>0</v>
      </c>
      <c r="N1296" s="165">
        <f t="shared" si="105"/>
        <v>0</v>
      </c>
      <c r="O1296" s="155">
        <f t="shared" si="106"/>
        <v>0</v>
      </c>
      <c r="P1296" s="155">
        <f>IF(O1296=1,SUM($O$6:O1296),0)</f>
        <v>0</v>
      </c>
    </row>
    <row r="1297" spans="1:16" ht="15" customHeight="1">
      <c r="A1297" s="15"/>
      <c r="B1297" s="194">
        <v>55</v>
      </c>
      <c r="C1297" s="109" t="s">
        <v>1126</v>
      </c>
      <c r="D1297" s="279" t="s">
        <v>47</v>
      </c>
      <c r="E1297" s="280" t="s">
        <v>297</v>
      </c>
      <c r="F1297" s="281">
        <v>397284.97886456642</v>
      </c>
      <c r="G1297" s="281">
        <v>397284.97886456642</v>
      </c>
      <c r="H1297" s="171"/>
      <c r="I1297" s="88">
        <f t="shared" si="102"/>
        <v>397284.97886456642</v>
      </c>
      <c r="J1297" s="163">
        <f t="shared" si="103"/>
        <v>0</v>
      </c>
      <c r="K1297" s="155">
        <f t="shared" si="104"/>
        <v>0</v>
      </c>
      <c r="L1297" s="155">
        <f>IF(J1297=1,SUM($J$6:J1297),0)</f>
        <v>0</v>
      </c>
      <c r="M1297" s="155">
        <f>IF(K1297=1,SUM($K$6:K1297),0)</f>
        <v>0</v>
      </c>
      <c r="N1297" s="165">
        <f t="shared" si="105"/>
        <v>0</v>
      </c>
      <c r="O1297" s="155">
        <f t="shared" si="106"/>
        <v>0</v>
      </c>
      <c r="P1297" s="155">
        <f>IF(O1297=1,SUM($O$6:O1297),0)</f>
        <v>0</v>
      </c>
    </row>
    <row r="1298" spans="1:16" ht="15" customHeight="1">
      <c r="A1298" s="15"/>
      <c r="B1298" s="194"/>
      <c r="C1298" s="109"/>
      <c r="D1298" s="279" t="s">
        <v>48</v>
      </c>
      <c r="E1298" s="280"/>
      <c r="F1298" s="281">
        <v>0</v>
      </c>
      <c r="G1298" s="281">
        <v>0</v>
      </c>
      <c r="H1298" s="171"/>
      <c r="I1298" s="88">
        <f t="shared" si="102"/>
        <v>0</v>
      </c>
      <c r="J1298" s="163">
        <f t="shared" si="103"/>
        <v>0</v>
      </c>
      <c r="K1298" s="155">
        <f t="shared" si="104"/>
        <v>0</v>
      </c>
      <c r="L1298" s="155">
        <f>IF(J1298=1,SUM($J$6:J1298),0)</f>
        <v>0</v>
      </c>
      <c r="M1298" s="155">
        <f>IF(K1298=1,SUM($K$6:K1298),0)</f>
        <v>0</v>
      </c>
      <c r="N1298" s="165">
        <f t="shared" si="105"/>
        <v>0</v>
      </c>
      <c r="O1298" s="155">
        <f t="shared" si="106"/>
        <v>0</v>
      </c>
      <c r="P1298" s="155">
        <f>IF(O1298=1,SUM($O$6:O1298),0)</f>
        <v>0</v>
      </c>
    </row>
    <row r="1299" spans="1:16" ht="15" customHeight="1">
      <c r="A1299" s="15"/>
      <c r="B1299" s="194" t="s">
        <v>1031</v>
      </c>
      <c r="C1299" s="109" t="s">
        <v>779</v>
      </c>
      <c r="D1299" s="279" t="s">
        <v>48</v>
      </c>
      <c r="E1299" s="280"/>
      <c r="F1299" s="281">
        <v>0</v>
      </c>
      <c r="G1299" s="281">
        <v>0</v>
      </c>
      <c r="H1299" s="171"/>
      <c r="I1299" s="88">
        <f t="shared" si="102"/>
        <v>0</v>
      </c>
      <c r="J1299" s="163">
        <f t="shared" si="103"/>
        <v>0</v>
      </c>
      <c r="K1299" s="155">
        <f t="shared" si="104"/>
        <v>0</v>
      </c>
      <c r="L1299" s="155">
        <f>IF(J1299=1,SUM($J$6:J1299),0)</f>
        <v>0</v>
      </c>
      <c r="M1299" s="155">
        <f>IF(K1299=1,SUM($K$6:K1299),0)</f>
        <v>0</v>
      </c>
      <c r="N1299" s="165">
        <f t="shared" si="105"/>
        <v>0</v>
      </c>
      <c r="O1299" s="155">
        <f t="shared" si="106"/>
        <v>0</v>
      </c>
      <c r="P1299" s="155">
        <f>IF(O1299=1,SUM($O$6:O1299),0)</f>
        <v>0</v>
      </c>
    </row>
    <row r="1300" spans="1:16" ht="15" customHeight="1">
      <c r="A1300" s="15"/>
      <c r="B1300" s="194">
        <v>1</v>
      </c>
      <c r="C1300" s="109" t="s">
        <v>421</v>
      </c>
      <c r="D1300" s="279" t="s">
        <v>47</v>
      </c>
      <c r="E1300" s="280" t="s">
        <v>297</v>
      </c>
      <c r="F1300" s="281">
        <v>171300</v>
      </c>
      <c r="G1300" s="281">
        <v>171300</v>
      </c>
      <c r="H1300" s="171"/>
      <c r="I1300" s="88">
        <f t="shared" si="102"/>
        <v>171300</v>
      </c>
      <c r="J1300" s="163">
        <f t="shared" si="103"/>
        <v>0</v>
      </c>
      <c r="K1300" s="155">
        <f t="shared" si="104"/>
        <v>0</v>
      </c>
      <c r="L1300" s="155">
        <f>IF(J1300=1,SUM($J$6:J1300),0)</f>
        <v>0</v>
      </c>
      <c r="M1300" s="155">
        <f>IF(K1300=1,SUM($K$6:K1300),0)</f>
        <v>0</v>
      </c>
      <c r="N1300" s="165">
        <f t="shared" si="105"/>
        <v>0</v>
      </c>
      <c r="O1300" s="155">
        <f t="shared" si="106"/>
        <v>0</v>
      </c>
      <c r="P1300" s="155">
        <f>IF(O1300=1,SUM($O$6:O1300),0)</f>
        <v>0</v>
      </c>
    </row>
    <row r="1301" spans="1:16" ht="15" customHeight="1">
      <c r="A1301" s="15"/>
      <c r="B1301" s="194">
        <v>2</v>
      </c>
      <c r="C1301" s="109" t="s">
        <v>422</v>
      </c>
      <c r="D1301" s="279" t="s">
        <v>47</v>
      </c>
      <c r="E1301" s="280" t="s">
        <v>297</v>
      </c>
      <c r="F1301" s="281">
        <v>144000</v>
      </c>
      <c r="G1301" s="281">
        <v>144000</v>
      </c>
      <c r="H1301" s="171"/>
      <c r="I1301" s="88">
        <f t="shared" si="102"/>
        <v>144000</v>
      </c>
      <c r="J1301" s="163">
        <f t="shared" si="103"/>
        <v>0</v>
      </c>
      <c r="K1301" s="155">
        <f t="shared" si="104"/>
        <v>0</v>
      </c>
      <c r="L1301" s="155">
        <f>IF(J1301=1,SUM($J$6:J1301),0)</f>
        <v>0</v>
      </c>
      <c r="M1301" s="155">
        <f>IF(K1301=1,SUM($K$6:K1301),0)</f>
        <v>0</v>
      </c>
      <c r="N1301" s="165">
        <f t="shared" si="105"/>
        <v>0</v>
      </c>
      <c r="O1301" s="155">
        <f t="shared" si="106"/>
        <v>0</v>
      </c>
      <c r="P1301" s="155">
        <f>IF(O1301=1,SUM($O$6:O1301),0)</f>
        <v>0</v>
      </c>
    </row>
    <row r="1302" spans="1:16" ht="15" customHeight="1">
      <c r="A1302" s="15"/>
      <c r="B1302" s="194">
        <v>3</v>
      </c>
      <c r="C1302" s="109" t="s">
        <v>423</v>
      </c>
      <c r="D1302" s="279" t="s">
        <v>47</v>
      </c>
      <c r="E1302" s="280" t="s">
        <v>297</v>
      </c>
      <c r="F1302" s="281">
        <v>132480</v>
      </c>
      <c r="G1302" s="281">
        <v>132480</v>
      </c>
      <c r="H1302" s="171"/>
      <c r="I1302" s="88">
        <f t="shared" si="102"/>
        <v>132480</v>
      </c>
      <c r="J1302" s="163">
        <f t="shared" si="103"/>
        <v>0</v>
      </c>
      <c r="K1302" s="155">
        <f t="shared" si="104"/>
        <v>0</v>
      </c>
      <c r="L1302" s="155">
        <f>IF(J1302=1,SUM($J$6:J1302),0)</f>
        <v>0</v>
      </c>
      <c r="M1302" s="155">
        <f>IF(K1302=1,SUM($K$6:K1302),0)</f>
        <v>0</v>
      </c>
      <c r="N1302" s="165">
        <f t="shared" si="105"/>
        <v>0</v>
      </c>
      <c r="O1302" s="155">
        <f t="shared" si="106"/>
        <v>0</v>
      </c>
      <c r="P1302" s="155">
        <f>IF(O1302=1,SUM($O$6:O1302),0)</f>
        <v>0</v>
      </c>
    </row>
    <row r="1303" spans="1:16" ht="15" customHeight="1">
      <c r="A1303" s="15"/>
      <c r="B1303" s="194">
        <v>4</v>
      </c>
      <c r="C1303" s="109" t="s">
        <v>424</v>
      </c>
      <c r="D1303" s="279" t="s">
        <v>47</v>
      </c>
      <c r="E1303" s="280" t="s">
        <v>297</v>
      </c>
      <c r="F1303" s="281">
        <v>98580</v>
      </c>
      <c r="G1303" s="281">
        <v>98580</v>
      </c>
      <c r="H1303" s="171"/>
      <c r="I1303" s="88">
        <f t="shared" si="102"/>
        <v>98580</v>
      </c>
      <c r="J1303" s="163">
        <f t="shared" si="103"/>
        <v>0</v>
      </c>
      <c r="K1303" s="155">
        <f t="shared" si="104"/>
        <v>0</v>
      </c>
      <c r="L1303" s="155">
        <f>IF(J1303=1,SUM($J$6:J1303),0)</f>
        <v>0</v>
      </c>
      <c r="M1303" s="155">
        <f>IF(K1303=1,SUM($K$6:K1303),0)</f>
        <v>0</v>
      </c>
      <c r="N1303" s="165">
        <f t="shared" si="105"/>
        <v>0</v>
      </c>
      <c r="O1303" s="155">
        <f t="shared" si="106"/>
        <v>0</v>
      </c>
      <c r="P1303" s="155">
        <f>IF(O1303=1,SUM($O$6:O1303),0)</f>
        <v>0</v>
      </c>
    </row>
    <row r="1304" spans="1:16" ht="15" customHeight="1">
      <c r="A1304" s="15"/>
      <c r="B1304" s="194">
        <v>5</v>
      </c>
      <c r="C1304" s="109" t="s">
        <v>425</v>
      </c>
      <c r="D1304" s="279" t="s">
        <v>47</v>
      </c>
      <c r="E1304" s="280" t="s">
        <v>297</v>
      </c>
      <c r="F1304" s="281">
        <v>67020</v>
      </c>
      <c r="G1304" s="281">
        <v>67020</v>
      </c>
      <c r="H1304" s="171"/>
      <c r="I1304" s="88">
        <f t="shared" si="102"/>
        <v>67020</v>
      </c>
      <c r="J1304" s="163">
        <f t="shared" si="103"/>
        <v>0</v>
      </c>
      <c r="K1304" s="155">
        <f t="shared" si="104"/>
        <v>0</v>
      </c>
      <c r="L1304" s="155">
        <f>IF(J1304=1,SUM($J$6:J1304),0)</f>
        <v>0</v>
      </c>
      <c r="M1304" s="155">
        <f>IF(K1304=1,SUM($K$6:K1304),0)</f>
        <v>0</v>
      </c>
      <c r="N1304" s="165">
        <f t="shared" si="105"/>
        <v>0</v>
      </c>
      <c r="O1304" s="155">
        <f t="shared" si="106"/>
        <v>0</v>
      </c>
      <c r="P1304" s="155">
        <f>IF(O1304=1,SUM($O$6:O1304),0)</f>
        <v>0</v>
      </c>
    </row>
    <row r="1305" spans="1:16" ht="15" customHeight="1">
      <c r="A1305" s="15"/>
      <c r="B1305" s="194">
        <v>6</v>
      </c>
      <c r="C1305" s="109" t="s">
        <v>426</v>
      </c>
      <c r="D1305" s="279" t="s">
        <v>47</v>
      </c>
      <c r="E1305" s="280" t="s">
        <v>297</v>
      </c>
      <c r="F1305" s="281">
        <v>134100</v>
      </c>
      <c r="G1305" s="281">
        <v>134100</v>
      </c>
      <c r="H1305" s="171"/>
      <c r="I1305" s="88">
        <f t="shared" si="102"/>
        <v>134100</v>
      </c>
      <c r="J1305" s="163">
        <f t="shared" si="103"/>
        <v>0</v>
      </c>
      <c r="K1305" s="155">
        <f t="shared" si="104"/>
        <v>0</v>
      </c>
      <c r="L1305" s="155">
        <f>IF(J1305=1,SUM($J$6:J1305),0)</f>
        <v>0</v>
      </c>
      <c r="M1305" s="155">
        <f>IF(K1305=1,SUM($K$6:K1305),0)</f>
        <v>0</v>
      </c>
      <c r="N1305" s="165">
        <f t="shared" si="105"/>
        <v>0</v>
      </c>
      <c r="O1305" s="155">
        <f t="shared" si="106"/>
        <v>0</v>
      </c>
      <c r="P1305" s="155">
        <f>IF(O1305=1,SUM($O$6:O1305),0)</f>
        <v>0</v>
      </c>
    </row>
    <row r="1306" spans="1:16" ht="15" customHeight="1">
      <c r="A1306" s="15"/>
      <c r="B1306" s="194">
        <v>7</v>
      </c>
      <c r="C1306" s="109" t="s">
        <v>427</v>
      </c>
      <c r="D1306" s="279" t="s">
        <v>47</v>
      </c>
      <c r="E1306" s="280" t="s">
        <v>297</v>
      </c>
      <c r="F1306" s="281">
        <v>107400</v>
      </c>
      <c r="G1306" s="281">
        <v>107400</v>
      </c>
      <c r="H1306" s="171"/>
      <c r="I1306" s="88">
        <f t="shared" si="102"/>
        <v>107400</v>
      </c>
      <c r="J1306" s="163">
        <f t="shared" si="103"/>
        <v>0</v>
      </c>
      <c r="K1306" s="155">
        <f t="shared" si="104"/>
        <v>0</v>
      </c>
      <c r="L1306" s="155">
        <f>IF(J1306=1,SUM($J$6:J1306),0)</f>
        <v>0</v>
      </c>
      <c r="M1306" s="155">
        <f>IF(K1306=1,SUM($K$6:K1306),0)</f>
        <v>0</v>
      </c>
      <c r="N1306" s="165">
        <f t="shared" si="105"/>
        <v>0</v>
      </c>
      <c r="O1306" s="155">
        <f t="shared" si="106"/>
        <v>0</v>
      </c>
      <c r="P1306" s="155">
        <f>IF(O1306=1,SUM($O$6:O1306),0)</f>
        <v>0</v>
      </c>
    </row>
    <row r="1307" spans="1:16" ht="15" customHeight="1">
      <c r="A1307" s="15"/>
      <c r="B1307" s="194"/>
      <c r="C1307" s="109"/>
      <c r="D1307" s="279" t="s">
        <v>48</v>
      </c>
      <c r="E1307" s="280"/>
      <c r="F1307" s="281">
        <v>0</v>
      </c>
      <c r="G1307" s="281">
        <v>0</v>
      </c>
      <c r="H1307" s="171"/>
      <c r="I1307" s="88">
        <f t="shared" si="102"/>
        <v>0</v>
      </c>
      <c r="J1307" s="163">
        <f t="shared" si="103"/>
        <v>0</v>
      </c>
      <c r="K1307" s="155">
        <f t="shared" si="104"/>
        <v>0</v>
      </c>
      <c r="L1307" s="155">
        <f>IF(J1307=1,SUM($J$6:J1307),0)</f>
        <v>0</v>
      </c>
      <c r="M1307" s="155">
        <f>IF(K1307=1,SUM($K$6:K1307),0)</f>
        <v>0</v>
      </c>
      <c r="N1307" s="165">
        <f t="shared" si="105"/>
        <v>0</v>
      </c>
      <c r="O1307" s="155">
        <f t="shared" si="106"/>
        <v>0</v>
      </c>
      <c r="P1307" s="155">
        <f>IF(O1307=1,SUM($O$6:O1307),0)</f>
        <v>0</v>
      </c>
    </row>
    <row r="1308" spans="1:16" ht="15" customHeight="1">
      <c r="A1308" s="15"/>
      <c r="B1308" s="194" t="s">
        <v>1031</v>
      </c>
      <c r="C1308" s="109" t="s">
        <v>770</v>
      </c>
      <c r="D1308" s="279" t="s">
        <v>48</v>
      </c>
      <c r="E1308" s="280"/>
      <c r="F1308" s="281">
        <v>0</v>
      </c>
      <c r="G1308" s="281">
        <v>0</v>
      </c>
      <c r="H1308" s="171"/>
      <c r="I1308" s="88">
        <f t="shared" si="102"/>
        <v>0</v>
      </c>
      <c r="J1308" s="163">
        <f t="shared" si="103"/>
        <v>0</v>
      </c>
      <c r="K1308" s="155">
        <f t="shared" si="104"/>
        <v>0</v>
      </c>
      <c r="L1308" s="155">
        <f>IF(J1308=1,SUM($J$6:J1308),0)</f>
        <v>0</v>
      </c>
      <c r="M1308" s="155">
        <f>IF(K1308=1,SUM($K$6:K1308),0)</f>
        <v>0</v>
      </c>
      <c r="N1308" s="165">
        <f t="shared" si="105"/>
        <v>0</v>
      </c>
      <c r="O1308" s="155">
        <f t="shared" si="106"/>
        <v>0</v>
      </c>
      <c r="P1308" s="155">
        <f>IF(O1308=1,SUM($O$6:O1308),0)</f>
        <v>0</v>
      </c>
    </row>
    <row r="1309" spans="1:16" ht="15" customHeight="1">
      <c r="A1309" s="15"/>
      <c r="B1309" s="194">
        <v>1</v>
      </c>
      <c r="C1309" s="109" t="s">
        <v>1261</v>
      </c>
      <c r="D1309" s="279" t="s">
        <v>47</v>
      </c>
      <c r="E1309" s="280" t="s">
        <v>1102</v>
      </c>
      <c r="F1309" s="281">
        <v>5708400</v>
      </c>
      <c r="G1309" s="281">
        <v>5708400</v>
      </c>
      <c r="H1309" s="171"/>
      <c r="I1309" s="88">
        <f t="shared" si="102"/>
        <v>5708400</v>
      </c>
      <c r="J1309" s="163">
        <f t="shared" si="103"/>
        <v>0</v>
      </c>
      <c r="K1309" s="155">
        <f t="shared" si="104"/>
        <v>0</v>
      </c>
      <c r="L1309" s="155">
        <f>IF(J1309=1,SUM($J$6:J1309),0)</f>
        <v>0</v>
      </c>
      <c r="M1309" s="155">
        <f>IF(K1309=1,SUM($K$6:K1309),0)</f>
        <v>0</v>
      </c>
      <c r="N1309" s="165">
        <f t="shared" si="105"/>
        <v>0</v>
      </c>
      <c r="O1309" s="155">
        <f t="shared" si="106"/>
        <v>0</v>
      </c>
      <c r="P1309" s="155">
        <f>IF(O1309=1,SUM($O$6:O1309),0)</f>
        <v>0</v>
      </c>
    </row>
    <row r="1310" spans="1:16" ht="15" customHeight="1">
      <c r="A1310" s="15"/>
      <c r="B1310" s="194">
        <v>2</v>
      </c>
      <c r="C1310" s="109" t="s">
        <v>1262</v>
      </c>
      <c r="D1310" s="279" t="s">
        <v>47</v>
      </c>
      <c r="E1310" s="280" t="s">
        <v>1102</v>
      </c>
      <c r="F1310" s="281">
        <v>5708400</v>
      </c>
      <c r="G1310" s="281">
        <v>5708400</v>
      </c>
      <c r="H1310" s="171"/>
      <c r="I1310" s="88">
        <f t="shared" si="102"/>
        <v>5708400</v>
      </c>
      <c r="J1310" s="163">
        <f t="shared" si="103"/>
        <v>0</v>
      </c>
      <c r="K1310" s="155">
        <f t="shared" si="104"/>
        <v>0</v>
      </c>
      <c r="L1310" s="155">
        <f>IF(J1310=1,SUM($J$6:J1310),0)</f>
        <v>0</v>
      </c>
      <c r="M1310" s="155">
        <f>IF(K1310=1,SUM($K$6:K1310),0)</f>
        <v>0</v>
      </c>
      <c r="N1310" s="165">
        <f t="shared" si="105"/>
        <v>0</v>
      </c>
      <c r="O1310" s="155">
        <f t="shared" si="106"/>
        <v>0</v>
      </c>
      <c r="P1310" s="155">
        <f>IF(O1310=1,SUM($O$6:O1310),0)</f>
        <v>0</v>
      </c>
    </row>
    <row r="1311" spans="1:16" ht="15" customHeight="1">
      <c r="A1311" s="15"/>
      <c r="B1311" s="194">
        <v>3</v>
      </c>
      <c r="C1311" s="109" t="s">
        <v>1263</v>
      </c>
      <c r="D1311" s="279" t="s">
        <v>47</v>
      </c>
      <c r="E1311" s="280" t="s">
        <v>1102</v>
      </c>
      <c r="F1311" s="281">
        <v>4455600</v>
      </c>
      <c r="G1311" s="281">
        <v>4455600</v>
      </c>
      <c r="H1311" s="171"/>
      <c r="I1311" s="88">
        <f t="shared" si="102"/>
        <v>4455600</v>
      </c>
      <c r="J1311" s="163">
        <f t="shared" si="103"/>
        <v>0</v>
      </c>
      <c r="K1311" s="155">
        <f t="shared" si="104"/>
        <v>0</v>
      </c>
      <c r="L1311" s="155">
        <f>IF(J1311=1,SUM($J$6:J1311),0)</f>
        <v>0</v>
      </c>
      <c r="M1311" s="155">
        <f>IF(K1311=1,SUM($K$6:K1311),0)</f>
        <v>0</v>
      </c>
      <c r="N1311" s="165">
        <f t="shared" si="105"/>
        <v>0</v>
      </c>
      <c r="O1311" s="155">
        <f t="shared" si="106"/>
        <v>0</v>
      </c>
      <c r="P1311" s="155">
        <f>IF(O1311=1,SUM($O$6:O1311),0)</f>
        <v>0</v>
      </c>
    </row>
    <row r="1312" spans="1:16" ht="15" customHeight="1">
      <c r="A1312" s="15"/>
      <c r="B1312" s="194">
        <v>4</v>
      </c>
      <c r="C1312" s="109" t="s">
        <v>1264</v>
      </c>
      <c r="D1312" s="279" t="s">
        <v>47</v>
      </c>
      <c r="E1312" s="280" t="s">
        <v>1102</v>
      </c>
      <c r="F1312" s="281">
        <v>4220400</v>
      </c>
      <c r="G1312" s="281">
        <v>4220400</v>
      </c>
      <c r="H1312" s="171"/>
      <c r="I1312" s="88">
        <f t="shared" si="102"/>
        <v>4220400</v>
      </c>
      <c r="J1312" s="163">
        <f t="shared" si="103"/>
        <v>0</v>
      </c>
      <c r="K1312" s="155">
        <f t="shared" si="104"/>
        <v>0</v>
      </c>
      <c r="L1312" s="155">
        <f>IF(J1312=1,SUM($J$6:J1312),0)</f>
        <v>0</v>
      </c>
      <c r="M1312" s="155">
        <f>IF(K1312=1,SUM($K$6:K1312),0)</f>
        <v>0</v>
      </c>
      <c r="N1312" s="165">
        <f t="shared" si="105"/>
        <v>0</v>
      </c>
      <c r="O1312" s="155">
        <f t="shared" si="106"/>
        <v>0</v>
      </c>
      <c r="P1312" s="155">
        <f>IF(O1312=1,SUM($O$6:O1312),0)</f>
        <v>0</v>
      </c>
    </row>
    <row r="1313" spans="1:16" ht="15" customHeight="1">
      <c r="A1313" s="15"/>
      <c r="B1313" s="194">
        <v>5</v>
      </c>
      <c r="C1313" s="109" t="s">
        <v>1265</v>
      </c>
      <c r="D1313" s="279" t="s">
        <v>47</v>
      </c>
      <c r="E1313" s="280" t="s">
        <v>1102</v>
      </c>
      <c r="F1313" s="281">
        <v>3601200</v>
      </c>
      <c r="G1313" s="281">
        <v>3601200</v>
      </c>
      <c r="H1313" s="171"/>
      <c r="I1313" s="88">
        <f t="shared" si="102"/>
        <v>3601200</v>
      </c>
      <c r="J1313" s="163">
        <f t="shared" si="103"/>
        <v>0</v>
      </c>
      <c r="K1313" s="155">
        <f t="shared" si="104"/>
        <v>0</v>
      </c>
      <c r="L1313" s="155">
        <f>IF(J1313=1,SUM($J$6:J1313),0)</f>
        <v>0</v>
      </c>
      <c r="M1313" s="155">
        <f>IF(K1313=1,SUM($K$6:K1313),0)</f>
        <v>0</v>
      </c>
      <c r="N1313" s="165">
        <f t="shared" si="105"/>
        <v>0</v>
      </c>
      <c r="O1313" s="155">
        <f t="shared" si="106"/>
        <v>0</v>
      </c>
      <c r="P1313" s="155">
        <f>IF(O1313=1,SUM($O$6:O1313),0)</f>
        <v>0</v>
      </c>
    </row>
    <row r="1314" spans="1:16" ht="15" customHeight="1">
      <c r="A1314" s="15"/>
      <c r="B1314" s="194">
        <v>6</v>
      </c>
      <c r="C1314" s="109" t="s">
        <v>1266</v>
      </c>
      <c r="D1314" s="279" t="s">
        <v>47</v>
      </c>
      <c r="E1314" s="280" t="s">
        <v>1102</v>
      </c>
      <c r="F1314" s="281">
        <v>3490800</v>
      </c>
      <c r="G1314" s="281">
        <v>3490800</v>
      </c>
      <c r="H1314" s="171"/>
      <c r="I1314" s="88">
        <f t="shared" si="102"/>
        <v>3490800</v>
      </c>
      <c r="J1314" s="163">
        <f t="shared" si="103"/>
        <v>0</v>
      </c>
      <c r="K1314" s="155">
        <f t="shared" si="104"/>
        <v>0</v>
      </c>
      <c r="L1314" s="155">
        <f>IF(J1314=1,SUM($J$6:J1314),0)</f>
        <v>0</v>
      </c>
      <c r="M1314" s="155">
        <f>IF(K1314=1,SUM($K$6:K1314),0)</f>
        <v>0</v>
      </c>
      <c r="N1314" s="165">
        <f t="shared" si="105"/>
        <v>0</v>
      </c>
      <c r="O1314" s="155">
        <f t="shared" si="106"/>
        <v>0</v>
      </c>
      <c r="P1314" s="155">
        <f>IF(O1314=1,SUM($O$6:O1314),0)</f>
        <v>0</v>
      </c>
    </row>
    <row r="1315" spans="1:16" ht="15" customHeight="1">
      <c r="A1315" s="15"/>
      <c r="B1315" s="194">
        <v>7</v>
      </c>
      <c r="C1315" s="109" t="s">
        <v>1267</v>
      </c>
      <c r="D1315" s="279" t="s">
        <v>47</v>
      </c>
      <c r="E1315" s="280" t="s">
        <v>1102</v>
      </c>
      <c r="F1315" s="281">
        <v>3487200</v>
      </c>
      <c r="G1315" s="281">
        <v>3487200</v>
      </c>
      <c r="H1315" s="171"/>
      <c r="I1315" s="88">
        <f>IF($I$5=$G$4,G1315,(IF($I$5=$F$4,F1315,0)))</f>
        <v>3487200</v>
      </c>
      <c r="J1315" s="163">
        <f t="shared" si="103"/>
        <v>0</v>
      </c>
      <c r="K1315" s="155">
        <f t="shared" si="104"/>
        <v>0</v>
      </c>
      <c r="L1315" s="155">
        <f>IF(J1315=1,SUM($J$6:J1315),0)</f>
        <v>0</v>
      </c>
      <c r="M1315" s="155">
        <f>IF(K1315=1,SUM($K$6:K1315),0)</f>
        <v>0</v>
      </c>
      <c r="N1315" s="165">
        <f t="shared" si="105"/>
        <v>0</v>
      </c>
      <c r="O1315" s="155">
        <f t="shared" si="106"/>
        <v>0</v>
      </c>
      <c r="P1315" s="155">
        <f>IF(O1315=1,SUM($O$6:O1315),0)</f>
        <v>0</v>
      </c>
    </row>
    <row r="1316" spans="1:16" ht="15" customHeight="1">
      <c r="A1316" s="15"/>
      <c r="B1316" s="194">
        <v>8</v>
      </c>
      <c r="C1316" s="109" t="s">
        <v>1268</v>
      </c>
      <c r="D1316" s="279" t="s">
        <v>47</v>
      </c>
      <c r="E1316" s="280" t="s">
        <v>1102</v>
      </c>
      <c r="F1316" s="281">
        <v>2964000</v>
      </c>
      <c r="G1316" s="281">
        <v>2964000</v>
      </c>
      <c r="H1316" s="175"/>
      <c r="I1316" s="88">
        <f t="shared" ref="I1316:I1381" si="107">IF($I$5=$G$4,G1316,(IF($I$5=$F$4,F1316,0)))</f>
        <v>2964000</v>
      </c>
      <c r="J1316" s="163">
        <f t="shared" si="103"/>
        <v>0</v>
      </c>
      <c r="K1316" s="155">
        <f t="shared" si="104"/>
        <v>0</v>
      </c>
      <c r="L1316" s="155">
        <f>IF(J1316=1,SUM($J$6:J1316),0)</f>
        <v>0</v>
      </c>
      <c r="M1316" s="155">
        <f>IF(K1316=1,SUM($K$6:K1316),0)</f>
        <v>0</v>
      </c>
      <c r="N1316" s="165">
        <f t="shared" si="105"/>
        <v>0</v>
      </c>
      <c r="O1316" s="155">
        <f t="shared" si="106"/>
        <v>0</v>
      </c>
      <c r="P1316" s="155">
        <f>IF(O1316=1,SUM($O$6:O1316),0)</f>
        <v>0</v>
      </c>
    </row>
    <row r="1317" spans="1:16" ht="15" customHeight="1">
      <c r="A1317" s="15"/>
      <c r="B1317" s="194">
        <v>9</v>
      </c>
      <c r="C1317" s="109" t="s">
        <v>1269</v>
      </c>
      <c r="D1317" s="279" t="s">
        <v>47</v>
      </c>
      <c r="E1317" s="280" t="s">
        <v>1102</v>
      </c>
      <c r="F1317" s="281">
        <v>3312000</v>
      </c>
      <c r="G1317" s="281">
        <v>3312000</v>
      </c>
      <c r="H1317" s="175"/>
      <c r="I1317" s="88">
        <f t="shared" si="107"/>
        <v>3312000</v>
      </c>
      <c r="J1317" s="163">
        <f t="shared" si="103"/>
        <v>0</v>
      </c>
      <c r="K1317" s="155">
        <f t="shared" si="104"/>
        <v>0</v>
      </c>
      <c r="L1317" s="155">
        <f>IF(J1317=1,SUM($J$6:J1317),0)</f>
        <v>0</v>
      </c>
      <c r="M1317" s="155">
        <f>IF(K1317=1,SUM($K$6:K1317),0)</f>
        <v>0</v>
      </c>
      <c r="N1317" s="165">
        <f t="shared" si="105"/>
        <v>0</v>
      </c>
      <c r="O1317" s="155">
        <f t="shared" si="106"/>
        <v>0</v>
      </c>
      <c r="P1317" s="155">
        <f>IF(O1317=1,SUM($O$6:O1317),0)</f>
        <v>0</v>
      </c>
    </row>
    <row r="1318" spans="1:16" ht="15" customHeight="1">
      <c r="A1318" s="15"/>
      <c r="B1318" s="194">
        <v>10</v>
      </c>
      <c r="C1318" s="109" t="s">
        <v>1270</v>
      </c>
      <c r="D1318" s="279" t="s">
        <v>47</v>
      </c>
      <c r="E1318" s="280" t="s">
        <v>1102</v>
      </c>
      <c r="F1318" s="281">
        <v>3217200</v>
      </c>
      <c r="G1318" s="281">
        <v>3217200</v>
      </c>
      <c r="H1318" s="171"/>
      <c r="I1318" s="88">
        <f t="shared" si="107"/>
        <v>3217200</v>
      </c>
      <c r="J1318" s="163">
        <f t="shared" si="103"/>
        <v>0</v>
      </c>
      <c r="K1318" s="155">
        <f t="shared" si="104"/>
        <v>0</v>
      </c>
      <c r="L1318" s="155">
        <f>IF(J1318=1,SUM($J$6:J1318),0)</f>
        <v>0</v>
      </c>
      <c r="M1318" s="155">
        <f>IF(K1318=1,SUM($K$6:K1318),0)</f>
        <v>0</v>
      </c>
      <c r="N1318" s="165">
        <f t="shared" si="105"/>
        <v>0</v>
      </c>
      <c r="O1318" s="155">
        <f t="shared" si="106"/>
        <v>0</v>
      </c>
      <c r="P1318" s="155">
        <f>IF(O1318=1,SUM($O$6:O1318),0)</f>
        <v>0</v>
      </c>
    </row>
    <row r="1319" spans="1:16" ht="15" customHeight="1">
      <c r="A1319" s="15"/>
      <c r="B1319" s="194">
        <v>11</v>
      </c>
      <c r="C1319" s="109" t="s">
        <v>1271</v>
      </c>
      <c r="D1319" s="279" t="s">
        <v>47</v>
      </c>
      <c r="E1319" s="280" t="s">
        <v>1102</v>
      </c>
      <c r="F1319" s="281">
        <v>2668800</v>
      </c>
      <c r="G1319" s="281">
        <v>2668800</v>
      </c>
      <c r="H1319" s="171"/>
      <c r="I1319" s="88">
        <f t="shared" si="107"/>
        <v>2668800</v>
      </c>
      <c r="J1319" s="163">
        <f t="shared" si="103"/>
        <v>0</v>
      </c>
      <c r="K1319" s="155">
        <f t="shared" si="104"/>
        <v>0</v>
      </c>
      <c r="L1319" s="155">
        <f>IF(J1319=1,SUM($J$6:J1319),0)</f>
        <v>0</v>
      </c>
      <c r="M1319" s="155">
        <f>IF(K1319=1,SUM($K$6:K1319),0)</f>
        <v>0</v>
      </c>
      <c r="N1319" s="165">
        <f t="shared" si="105"/>
        <v>0</v>
      </c>
      <c r="O1319" s="155">
        <f t="shared" si="106"/>
        <v>0</v>
      </c>
      <c r="P1319" s="155">
        <f>IF(O1319=1,SUM($O$6:O1319),0)</f>
        <v>0</v>
      </c>
    </row>
    <row r="1320" spans="1:16" ht="15" customHeight="1">
      <c r="A1320" s="15"/>
      <c r="B1320" s="194">
        <v>12</v>
      </c>
      <c r="C1320" s="109" t="s">
        <v>1272</v>
      </c>
      <c r="D1320" s="279" t="s">
        <v>47</v>
      </c>
      <c r="E1320" s="280" t="s">
        <v>1102</v>
      </c>
      <c r="F1320" s="281">
        <v>2668800</v>
      </c>
      <c r="G1320" s="281">
        <v>2668800</v>
      </c>
      <c r="H1320" s="171"/>
      <c r="I1320" s="88">
        <f t="shared" si="107"/>
        <v>2668800</v>
      </c>
      <c r="J1320" s="163">
        <f t="shared" si="103"/>
        <v>0</v>
      </c>
      <c r="K1320" s="155">
        <f t="shared" si="104"/>
        <v>0</v>
      </c>
      <c r="L1320" s="155">
        <f>IF(J1320=1,SUM($J$6:J1320),0)</f>
        <v>0</v>
      </c>
      <c r="M1320" s="155">
        <f>IF(K1320=1,SUM($K$6:K1320),0)</f>
        <v>0</v>
      </c>
      <c r="N1320" s="165">
        <f t="shared" si="105"/>
        <v>0</v>
      </c>
      <c r="O1320" s="155">
        <f t="shared" si="106"/>
        <v>0</v>
      </c>
      <c r="P1320" s="155">
        <f>IF(O1320=1,SUM($O$6:O1320),0)</f>
        <v>0</v>
      </c>
    </row>
    <row r="1321" spans="1:16" ht="15" customHeight="1">
      <c r="A1321" s="15"/>
      <c r="B1321" s="194">
        <v>13</v>
      </c>
      <c r="C1321" s="109" t="s">
        <v>1273</v>
      </c>
      <c r="D1321" s="279" t="s">
        <v>47</v>
      </c>
      <c r="E1321" s="280" t="s">
        <v>1102</v>
      </c>
      <c r="F1321" s="281">
        <v>2367600</v>
      </c>
      <c r="G1321" s="281">
        <v>2367600</v>
      </c>
      <c r="H1321" s="171"/>
      <c r="I1321" s="88">
        <f t="shared" si="107"/>
        <v>2367600</v>
      </c>
      <c r="J1321" s="163">
        <f t="shared" si="103"/>
        <v>0</v>
      </c>
      <c r="K1321" s="155">
        <f t="shared" si="104"/>
        <v>0</v>
      </c>
      <c r="L1321" s="155">
        <f>IF(J1321=1,SUM($J$6:J1321),0)</f>
        <v>0</v>
      </c>
      <c r="M1321" s="155">
        <f>IF(K1321=1,SUM($K$6:K1321),0)</f>
        <v>0</v>
      </c>
      <c r="N1321" s="165">
        <f t="shared" si="105"/>
        <v>0</v>
      </c>
      <c r="O1321" s="155">
        <f t="shared" si="106"/>
        <v>0</v>
      </c>
      <c r="P1321" s="155">
        <f>IF(O1321=1,SUM($O$6:O1321),0)</f>
        <v>0</v>
      </c>
    </row>
    <row r="1322" spans="1:16" ht="15" customHeight="1">
      <c r="A1322" s="15"/>
      <c r="B1322" s="194">
        <v>14</v>
      </c>
      <c r="C1322" s="109" t="s">
        <v>1274</v>
      </c>
      <c r="D1322" s="279" t="s">
        <v>47</v>
      </c>
      <c r="E1322" s="280" t="s">
        <v>1102</v>
      </c>
      <c r="F1322" s="281">
        <v>1790400</v>
      </c>
      <c r="G1322" s="281">
        <v>1790400</v>
      </c>
      <c r="H1322" s="171"/>
      <c r="I1322" s="88">
        <f t="shared" si="107"/>
        <v>1790400</v>
      </c>
      <c r="J1322" s="163">
        <f t="shared" si="103"/>
        <v>0</v>
      </c>
      <c r="K1322" s="155">
        <f t="shared" si="104"/>
        <v>0</v>
      </c>
      <c r="L1322" s="155">
        <f>IF(J1322=1,SUM($J$6:J1322),0)</f>
        <v>0</v>
      </c>
      <c r="M1322" s="155">
        <f>IF(K1322=1,SUM($K$6:K1322),0)</f>
        <v>0</v>
      </c>
      <c r="N1322" s="165">
        <f t="shared" si="105"/>
        <v>0</v>
      </c>
      <c r="O1322" s="155">
        <f t="shared" si="106"/>
        <v>0</v>
      </c>
      <c r="P1322" s="155">
        <f>IF(O1322=1,SUM($O$6:O1322),0)</f>
        <v>0</v>
      </c>
    </row>
    <row r="1323" spans="1:16" ht="15" customHeight="1">
      <c r="A1323" s="15"/>
      <c r="B1323" s="194">
        <v>15</v>
      </c>
      <c r="C1323" s="109" t="s">
        <v>1275</v>
      </c>
      <c r="D1323" s="279" t="s">
        <v>47</v>
      </c>
      <c r="E1323" s="280" t="s">
        <v>1102</v>
      </c>
      <c r="F1323" s="281">
        <v>4682400</v>
      </c>
      <c r="G1323" s="281">
        <v>4682400</v>
      </c>
      <c r="H1323" s="171"/>
      <c r="I1323" s="88">
        <f t="shared" si="107"/>
        <v>4682400</v>
      </c>
      <c r="J1323" s="163">
        <f t="shared" si="103"/>
        <v>0</v>
      </c>
      <c r="K1323" s="155">
        <f t="shared" si="104"/>
        <v>0</v>
      </c>
      <c r="L1323" s="155">
        <f>IF(J1323=1,SUM($J$6:J1323),0)</f>
        <v>0</v>
      </c>
      <c r="M1323" s="155">
        <f>IF(K1323=1,SUM($K$6:K1323),0)</f>
        <v>0</v>
      </c>
      <c r="N1323" s="165">
        <f t="shared" si="105"/>
        <v>0</v>
      </c>
      <c r="O1323" s="155">
        <f t="shared" si="106"/>
        <v>0</v>
      </c>
      <c r="P1323" s="155">
        <f>IF(O1323=1,SUM($O$6:O1323),0)</f>
        <v>0</v>
      </c>
    </row>
    <row r="1324" spans="1:16" ht="15" customHeight="1">
      <c r="A1324" s="15"/>
      <c r="B1324" s="194">
        <v>16</v>
      </c>
      <c r="C1324" s="109" t="s">
        <v>1276</v>
      </c>
      <c r="D1324" s="279" t="s">
        <v>47</v>
      </c>
      <c r="E1324" s="280" t="s">
        <v>1102</v>
      </c>
      <c r="F1324" s="281">
        <v>3691200</v>
      </c>
      <c r="G1324" s="281">
        <v>3691200</v>
      </c>
      <c r="H1324" s="171"/>
      <c r="I1324" s="88">
        <f t="shared" si="107"/>
        <v>3691200</v>
      </c>
      <c r="J1324" s="163">
        <f t="shared" si="103"/>
        <v>0</v>
      </c>
      <c r="K1324" s="155">
        <f t="shared" si="104"/>
        <v>0</v>
      </c>
      <c r="L1324" s="155">
        <f>IF(J1324=1,SUM($J$6:J1324),0)</f>
        <v>0</v>
      </c>
      <c r="M1324" s="155">
        <f>IF(K1324=1,SUM($K$6:K1324),0)</f>
        <v>0</v>
      </c>
      <c r="N1324" s="165">
        <f t="shared" si="105"/>
        <v>0</v>
      </c>
      <c r="O1324" s="155">
        <f t="shared" si="106"/>
        <v>0</v>
      </c>
      <c r="P1324" s="155">
        <f>IF(O1324=1,SUM($O$6:O1324),0)</f>
        <v>0</v>
      </c>
    </row>
    <row r="1325" spans="1:16" ht="15" customHeight="1">
      <c r="A1325" s="15"/>
      <c r="B1325" s="194">
        <v>17</v>
      </c>
      <c r="C1325" s="109" t="s">
        <v>1277</v>
      </c>
      <c r="D1325" s="279" t="s">
        <v>47</v>
      </c>
      <c r="E1325" s="280" t="s">
        <v>1102</v>
      </c>
      <c r="F1325" s="281">
        <v>3139200</v>
      </c>
      <c r="G1325" s="281">
        <v>3139200</v>
      </c>
      <c r="H1325" s="171"/>
      <c r="I1325" s="88">
        <f t="shared" si="107"/>
        <v>3139200</v>
      </c>
      <c r="J1325" s="163">
        <f t="shared" si="103"/>
        <v>0</v>
      </c>
      <c r="K1325" s="155">
        <f t="shared" si="104"/>
        <v>0</v>
      </c>
      <c r="L1325" s="155">
        <f>IF(J1325=1,SUM($J$6:J1325),0)</f>
        <v>0</v>
      </c>
      <c r="M1325" s="155">
        <f>IF(K1325=1,SUM($K$6:K1325),0)</f>
        <v>0</v>
      </c>
      <c r="N1325" s="165">
        <f t="shared" si="105"/>
        <v>0</v>
      </c>
      <c r="O1325" s="155">
        <f t="shared" si="106"/>
        <v>0</v>
      </c>
      <c r="P1325" s="155">
        <f>IF(O1325=1,SUM($O$6:O1325),0)</f>
        <v>0</v>
      </c>
    </row>
    <row r="1326" spans="1:16" ht="15" customHeight="1">
      <c r="A1326" s="15"/>
      <c r="B1326" s="194">
        <v>18</v>
      </c>
      <c r="C1326" s="109" t="s">
        <v>1278</v>
      </c>
      <c r="D1326" s="279" t="s">
        <v>47</v>
      </c>
      <c r="E1326" s="280" t="s">
        <v>1102</v>
      </c>
      <c r="F1326" s="281">
        <v>2384400</v>
      </c>
      <c r="G1326" s="281">
        <v>2384400</v>
      </c>
      <c r="H1326" s="171"/>
      <c r="I1326" s="88">
        <f t="shared" si="107"/>
        <v>2384400</v>
      </c>
      <c r="J1326" s="163">
        <f t="shared" si="103"/>
        <v>0</v>
      </c>
      <c r="K1326" s="155">
        <f t="shared" si="104"/>
        <v>0</v>
      </c>
      <c r="L1326" s="155">
        <f>IF(J1326=1,SUM($J$6:J1326),0)</f>
        <v>0</v>
      </c>
      <c r="M1326" s="155">
        <f>IF(K1326=1,SUM($K$6:K1326),0)</f>
        <v>0</v>
      </c>
      <c r="N1326" s="165">
        <f t="shared" si="105"/>
        <v>0</v>
      </c>
      <c r="O1326" s="155">
        <f t="shared" si="106"/>
        <v>0</v>
      </c>
      <c r="P1326" s="155">
        <f>IF(O1326=1,SUM($O$6:O1326),0)</f>
        <v>0</v>
      </c>
    </row>
    <row r="1327" spans="1:16" ht="15" customHeight="1">
      <c r="A1327" s="15"/>
      <c r="B1327" s="194">
        <v>19</v>
      </c>
      <c r="C1327" s="109" t="s">
        <v>1279</v>
      </c>
      <c r="D1327" s="279" t="s">
        <v>47</v>
      </c>
      <c r="E1327" s="280" t="s">
        <v>1102</v>
      </c>
      <c r="F1327" s="281">
        <v>3271200</v>
      </c>
      <c r="G1327" s="281">
        <v>3271200</v>
      </c>
      <c r="H1327" s="171"/>
      <c r="I1327" s="88">
        <f t="shared" si="107"/>
        <v>3271200</v>
      </c>
      <c r="J1327" s="163">
        <f t="shared" si="103"/>
        <v>0</v>
      </c>
      <c r="K1327" s="155">
        <f t="shared" si="104"/>
        <v>0</v>
      </c>
      <c r="L1327" s="155">
        <f>IF(J1327=1,SUM($J$6:J1327),0)</f>
        <v>0</v>
      </c>
      <c r="M1327" s="155">
        <f>IF(K1327=1,SUM($K$6:K1327),0)</f>
        <v>0</v>
      </c>
      <c r="N1327" s="165">
        <f t="shared" si="105"/>
        <v>0</v>
      </c>
      <c r="O1327" s="155">
        <f t="shared" si="106"/>
        <v>0</v>
      </c>
      <c r="P1327" s="155">
        <f>IF(O1327=1,SUM($O$6:O1327),0)</f>
        <v>0</v>
      </c>
    </row>
    <row r="1328" spans="1:16" ht="15" customHeight="1">
      <c r="A1328" s="15"/>
      <c r="B1328" s="194">
        <v>20</v>
      </c>
      <c r="C1328" s="109" t="s">
        <v>1280</v>
      </c>
      <c r="D1328" s="279" t="s">
        <v>47</v>
      </c>
      <c r="E1328" s="280" t="s">
        <v>1102</v>
      </c>
      <c r="F1328" s="281">
        <v>2920800</v>
      </c>
      <c r="G1328" s="281">
        <v>2920800</v>
      </c>
      <c r="H1328" s="171"/>
      <c r="I1328" s="88">
        <f t="shared" si="107"/>
        <v>2920800</v>
      </c>
      <c r="J1328" s="163">
        <f t="shared" si="103"/>
        <v>0</v>
      </c>
      <c r="K1328" s="155">
        <f t="shared" si="104"/>
        <v>0</v>
      </c>
      <c r="L1328" s="155">
        <f>IF(J1328=1,SUM($J$6:J1328),0)</f>
        <v>0</v>
      </c>
      <c r="M1328" s="155">
        <f>IF(K1328=1,SUM($K$6:K1328),0)</f>
        <v>0</v>
      </c>
      <c r="N1328" s="165">
        <f t="shared" si="105"/>
        <v>0</v>
      </c>
      <c r="O1328" s="155">
        <f t="shared" si="106"/>
        <v>0</v>
      </c>
      <c r="P1328" s="155">
        <f>IF(O1328=1,SUM($O$6:O1328),0)</f>
        <v>0</v>
      </c>
    </row>
    <row r="1329" spans="1:16" ht="15" customHeight="1">
      <c r="A1329" s="15"/>
      <c r="B1329" s="194">
        <v>21</v>
      </c>
      <c r="C1329" s="109" t="s">
        <v>1281</v>
      </c>
      <c r="D1329" s="279" t="s">
        <v>47</v>
      </c>
      <c r="E1329" s="280" t="s">
        <v>1102</v>
      </c>
      <c r="F1329" s="281">
        <v>2151600</v>
      </c>
      <c r="G1329" s="281">
        <v>2151600</v>
      </c>
      <c r="H1329" s="171"/>
      <c r="I1329" s="88">
        <f t="shared" si="107"/>
        <v>2151600</v>
      </c>
      <c r="J1329" s="163">
        <f t="shared" si="103"/>
        <v>0</v>
      </c>
      <c r="K1329" s="155">
        <f t="shared" si="104"/>
        <v>0</v>
      </c>
      <c r="L1329" s="155">
        <f>IF(J1329=1,SUM($J$6:J1329),0)</f>
        <v>0</v>
      </c>
      <c r="M1329" s="155">
        <f>IF(K1329=1,SUM($K$6:K1329),0)</f>
        <v>0</v>
      </c>
      <c r="N1329" s="165">
        <f t="shared" si="105"/>
        <v>0</v>
      </c>
      <c r="O1329" s="155">
        <f t="shared" si="106"/>
        <v>0</v>
      </c>
      <c r="P1329" s="155">
        <f>IF(O1329=1,SUM($O$6:O1329),0)</f>
        <v>0</v>
      </c>
    </row>
    <row r="1330" spans="1:16" ht="15" customHeight="1">
      <c r="A1330" s="15"/>
      <c r="B1330" s="194">
        <v>22</v>
      </c>
      <c r="C1330" s="109" t="s">
        <v>1282</v>
      </c>
      <c r="D1330" s="279" t="s">
        <v>47</v>
      </c>
      <c r="E1330" s="280" t="s">
        <v>1102</v>
      </c>
      <c r="F1330" s="281">
        <v>1822800</v>
      </c>
      <c r="G1330" s="281">
        <v>1822800</v>
      </c>
      <c r="H1330" s="171"/>
      <c r="I1330" s="88">
        <f t="shared" si="107"/>
        <v>1822800</v>
      </c>
      <c r="J1330" s="163">
        <f t="shared" si="103"/>
        <v>0</v>
      </c>
      <c r="K1330" s="155">
        <f t="shared" si="104"/>
        <v>0</v>
      </c>
      <c r="L1330" s="155">
        <f>IF(J1330=1,SUM($J$6:J1330),0)</f>
        <v>0</v>
      </c>
      <c r="M1330" s="155">
        <f>IF(K1330=1,SUM($K$6:K1330),0)</f>
        <v>0</v>
      </c>
      <c r="N1330" s="165">
        <f t="shared" si="105"/>
        <v>0</v>
      </c>
      <c r="O1330" s="155">
        <f t="shared" si="106"/>
        <v>0</v>
      </c>
      <c r="P1330" s="155">
        <f>IF(O1330=1,SUM($O$6:O1330),0)</f>
        <v>0</v>
      </c>
    </row>
    <row r="1331" spans="1:16" ht="15" customHeight="1">
      <c r="A1331" s="15"/>
      <c r="B1331" s="194">
        <v>23</v>
      </c>
      <c r="C1331" s="109" t="s">
        <v>1283</v>
      </c>
      <c r="D1331" s="279" t="s">
        <v>47</v>
      </c>
      <c r="E1331" s="280" t="s">
        <v>1102</v>
      </c>
      <c r="F1331" s="281">
        <v>1637821.3173673779</v>
      </c>
      <c r="G1331" s="281">
        <v>1637821.3173673779</v>
      </c>
      <c r="H1331" s="171"/>
      <c r="I1331" s="88">
        <f t="shared" si="107"/>
        <v>1637821.3173673779</v>
      </c>
      <c r="J1331" s="163">
        <f t="shared" si="103"/>
        <v>0</v>
      </c>
      <c r="K1331" s="155">
        <f t="shared" si="104"/>
        <v>0</v>
      </c>
      <c r="L1331" s="155">
        <f>IF(J1331=1,SUM($J$6:J1331),0)</f>
        <v>0</v>
      </c>
      <c r="M1331" s="155">
        <f>IF(K1331=1,SUM($K$6:K1331),0)</f>
        <v>0</v>
      </c>
      <c r="N1331" s="165">
        <f t="shared" si="105"/>
        <v>0</v>
      </c>
      <c r="O1331" s="155">
        <f t="shared" si="106"/>
        <v>0</v>
      </c>
      <c r="P1331" s="155">
        <f>IF(O1331=1,SUM($O$6:O1331),0)</f>
        <v>0</v>
      </c>
    </row>
    <row r="1332" spans="1:16" ht="15" customHeight="1">
      <c r="A1332" s="15"/>
      <c r="B1332" s="194">
        <v>24</v>
      </c>
      <c r="C1332" s="109" t="s">
        <v>1284</v>
      </c>
      <c r="D1332" s="279" t="s">
        <v>47</v>
      </c>
      <c r="E1332" s="280" t="s">
        <v>1102</v>
      </c>
      <c r="F1332" s="281">
        <v>1505773.9956037072</v>
      </c>
      <c r="G1332" s="281">
        <v>1505773.9956037072</v>
      </c>
      <c r="H1332" s="171"/>
      <c r="I1332" s="88">
        <f t="shared" si="107"/>
        <v>1505773.9956037072</v>
      </c>
      <c r="J1332" s="163">
        <f t="shared" si="103"/>
        <v>0</v>
      </c>
      <c r="K1332" s="155">
        <f t="shared" si="104"/>
        <v>0</v>
      </c>
      <c r="L1332" s="155">
        <f>IF(J1332=1,SUM($J$6:J1332),0)</f>
        <v>0</v>
      </c>
      <c r="M1332" s="155">
        <f>IF(K1332=1,SUM($K$6:K1332),0)</f>
        <v>0</v>
      </c>
      <c r="N1332" s="165">
        <f t="shared" si="105"/>
        <v>0</v>
      </c>
      <c r="O1332" s="155">
        <f t="shared" si="106"/>
        <v>0</v>
      </c>
      <c r="P1332" s="155">
        <f>IF(O1332=1,SUM($O$6:O1332),0)</f>
        <v>0</v>
      </c>
    </row>
    <row r="1333" spans="1:16" ht="15" customHeight="1">
      <c r="A1333" s="15"/>
      <c r="B1333" s="194">
        <v>25</v>
      </c>
      <c r="C1333" s="109" t="s">
        <v>1285</v>
      </c>
      <c r="D1333" s="279" t="s">
        <v>47</v>
      </c>
      <c r="E1333" s="280" t="s">
        <v>1102</v>
      </c>
      <c r="F1333" s="281">
        <v>1382400</v>
      </c>
      <c r="G1333" s="281">
        <v>1382400</v>
      </c>
      <c r="H1333" s="171"/>
      <c r="I1333" s="88">
        <f t="shared" si="107"/>
        <v>1382400</v>
      </c>
      <c r="J1333" s="163">
        <f t="shared" si="103"/>
        <v>0</v>
      </c>
      <c r="K1333" s="155">
        <f t="shared" si="104"/>
        <v>0</v>
      </c>
      <c r="L1333" s="155">
        <f>IF(J1333=1,SUM($J$6:J1333),0)</f>
        <v>0</v>
      </c>
      <c r="M1333" s="155">
        <f>IF(K1333=1,SUM($K$6:K1333),0)</f>
        <v>0</v>
      </c>
      <c r="N1333" s="165">
        <f t="shared" si="105"/>
        <v>0</v>
      </c>
      <c r="O1333" s="155">
        <f t="shared" si="106"/>
        <v>0</v>
      </c>
      <c r="P1333" s="155">
        <f>IF(O1333=1,SUM($O$6:O1333),0)</f>
        <v>0</v>
      </c>
    </row>
    <row r="1334" spans="1:16" ht="15" customHeight="1">
      <c r="A1334" s="15"/>
      <c r="B1334" s="194">
        <v>26</v>
      </c>
      <c r="C1334" s="109" t="s">
        <v>1286</v>
      </c>
      <c r="D1334" s="279" t="s">
        <v>47</v>
      </c>
      <c r="E1334" s="280" t="s">
        <v>1102</v>
      </c>
      <c r="F1334" s="281">
        <v>1380000</v>
      </c>
      <c r="G1334" s="281">
        <v>1380000</v>
      </c>
      <c r="H1334" s="171"/>
      <c r="I1334" s="88">
        <f t="shared" si="107"/>
        <v>1380000</v>
      </c>
      <c r="J1334" s="163">
        <f t="shared" si="103"/>
        <v>0</v>
      </c>
      <c r="K1334" s="155">
        <f t="shared" si="104"/>
        <v>0</v>
      </c>
      <c r="L1334" s="155">
        <f>IF(J1334=1,SUM($J$6:J1334),0)</f>
        <v>0</v>
      </c>
      <c r="M1334" s="155">
        <f>IF(K1334=1,SUM($K$6:K1334),0)</f>
        <v>0</v>
      </c>
      <c r="N1334" s="165">
        <f t="shared" si="105"/>
        <v>0</v>
      </c>
      <c r="O1334" s="155">
        <f t="shared" si="106"/>
        <v>0</v>
      </c>
      <c r="P1334" s="155">
        <f>IF(O1334=1,SUM($O$6:O1334),0)</f>
        <v>0</v>
      </c>
    </row>
    <row r="1335" spans="1:16" ht="15" customHeight="1">
      <c r="A1335" s="15"/>
      <c r="B1335" s="194">
        <v>27</v>
      </c>
      <c r="C1335" s="109" t="s">
        <v>1287</v>
      </c>
      <c r="D1335" s="279" t="s">
        <v>47</v>
      </c>
      <c r="E1335" s="280" t="s">
        <v>1102</v>
      </c>
      <c r="F1335" s="281">
        <v>1221600</v>
      </c>
      <c r="G1335" s="281">
        <v>1221600</v>
      </c>
      <c r="H1335" s="171"/>
      <c r="I1335" s="88">
        <f t="shared" si="107"/>
        <v>1221600</v>
      </c>
      <c r="J1335" s="163">
        <f t="shared" si="103"/>
        <v>0</v>
      </c>
      <c r="K1335" s="155">
        <f t="shared" si="104"/>
        <v>0</v>
      </c>
      <c r="L1335" s="155">
        <f>IF(J1335=1,SUM($J$6:J1335),0)</f>
        <v>0</v>
      </c>
      <c r="M1335" s="155">
        <f>IF(K1335=1,SUM($K$6:K1335),0)</f>
        <v>0</v>
      </c>
      <c r="N1335" s="165">
        <f t="shared" si="105"/>
        <v>0</v>
      </c>
      <c r="O1335" s="155">
        <f t="shared" si="106"/>
        <v>0</v>
      </c>
      <c r="P1335" s="155">
        <f>IF(O1335=1,SUM($O$6:O1335),0)</f>
        <v>0</v>
      </c>
    </row>
    <row r="1336" spans="1:16" ht="15" customHeight="1">
      <c r="A1336" s="15"/>
      <c r="B1336" s="194">
        <v>28</v>
      </c>
      <c r="C1336" s="109" t="s">
        <v>1288</v>
      </c>
      <c r="D1336" s="279" t="s">
        <v>47</v>
      </c>
      <c r="E1336" s="280" t="s">
        <v>1102</v>
      </c>
      <c r="F1336" s="281">
        <v>6279240.0000000009</v>
      </c>
      <c r="G1336" s="281">
        <v>6279240.0000000009</v>
      </c>
      <c r="H1336" s="171"/>
      <c r="I1336" s="88">
        <f t="shared" si="107"/>
        <v>6279240.0000000009</v>
      </c>
      <c r="J1336" s="163">
        <f t="shared" si="103"/>
        <v>0</v>
      </c>
      <c r="K1336" s="155">
        <f t="shared" si="104"/>
        <v>0</v>
      </c>
      <c r="L1336" s="155">
        <f>IF(J1336=1,SUM($J$6:J1336),0)</f>
        <v>0</v>
      </c>
      <c r="M1336" s="155">
        <f>IF(K1336=1,SUM($K$6:K1336),0)</f>
        <v>0</v>
      </c>
      <c r="N1336" s="165">
        <f t="shared" si="105"/>
        <v>0</v>
      </c>
      <c r="O1336" s="155">
        <f t="shared" si="106"/>
        <v>0</v>
      </c>
      <c r="P1336" s="155">
        <f>IF(O1336=1,SUM($O$6:O1336),0)</f>
        <v>0</v>
      </c>
    </row>
    <row r="1337" spans="1:16" ht="15" customHeight="1">
      <c r="A1337" s="15"/>
      <c r="B1337" s="194">
        <v>29</v>
      </c>
      <c r="C1337" s="109" t="s">
        <v>1289</v>
      </c>
      <c r="D1337" s="279" t="s">
        <v>47</v>
      </c>
      <c r="E1337" s="280" t="s">
        <v>1102</v>
      </c>
      <c r="F1337" s="281">
        <v>6279240.0000000009</v>
      </c>
      <c r="G1337" s="281">
        <v>6279240.0000000009</v>
      </c>
      <c r="H1337" s="175"/>
      <c r="I1337" s="88">
        <f t="shared" si="107"/>
        <v>6279240.0000000009</v>
      </c>
      <c r="J1337" s="163">
        <f t="shared" si="103"/>
        <v>0</v>
      </c>
      <c r="K1337" s="155">
        <f t="shared" si="104"/>
        <v>0</v>
      </c>
      <c r="L1337" s="155">
        <f>IF(J1337=1,SUM($J$6:J1337),0)</f>
        <v>0</v>
      </c>
      <c r="M1337" s="155">
        <f>IF(K1337=1,SUM($K$6:K1337),0)</f>
        <v>0</v>
      </c>
      <c r="N1337" s="165">
        <f t="shared" si="105"/>
        <v>0</v>
      </c>
      <c r="O1337" s="155">
        <f t="shared" si="106"/>
        <v>0</v>
      </c>
      <c r="P1337" s="155">
        <f>IF(O1337=1,SUM($O$6:O1337),0)</f>
        <v>0</v>
      </c>
    </row>
    <row r="1338" spans="1:16" ht="15" customHeight="1">
      <c r="A1338" s="15"/>
      <c r="B1338" s="194">
        <v>30</v>
      </c>
      <c r="C1338" s="109" t="s">
        <v>1290</v>
      </c>
      <c r="D1338" s="279" t="s">
        <v>47</v>
      </c>
      <c r="E1338" s="280" t="s">
        <v>1102</v>
      </c>
      <c r="F1338" s="281">
        <v>4901160</v>
      </c>
      <c r="G1338" s="281">
        <v>4901160</v>
      </c>
      <c r="H1338" s="175"/>
      <c r="I1338" s="88">
        <f t="shared" si="107"/>
        <v>4901160</v>
      </c>
      <c r="J1338" s="163">
        <f t="shared" si="103"/>
        <v>0</v>
      </c>
      <c r="K1338" s="155">
        <f t="shared" si="104"/>
        <v>0</v>
      </c>
      <c r="L1338" s="155">
        <f>IF(J1338=1,SUM($J$6:J1338),0)</f>
        <v>0</v>
      </c>
      <c r="M1338" s="155">
        <f>IF(K1338=1,SUM($K$6:K1338),0)</f>
        <v>0</v>
      </c>
      <c r="N1338" s="165">
        <f t="shared" si="105"/>
        <v>0</v>
      </c>
      <c r="O1338" s="155">
        <f t="shared" si="106"/>
        <v>0</v>
      </c>
      <c r="P1338" s="155">
        <f>IF(O1338=1,SUM($O$6:O1338),0)</f>
        <v>0</v>
      </c>
    </row>
    <row r="1339" spans="1:16" ht="15" customHeight="1">
      <c r="A1339" s="15"/>
      <c r="B1339" s="194">
        <v>31</v>
      </c>
      <c r="C1339" s="109" t="s">
        <v>1291</v>
      </c>
      <c r="D1339" s="279" t="s">
        <v>47</v>
      </c>
      <c r="E1339" s="280" t="s">
        <v>1102</v>
      </c>
      <c r="F1339" s="281">
        <v>4642440</v>
      </c>
      <c r="G1339" s="281">
        <v>4642440</v>
      </c>
      <c r="H1339" s="175"/>
      <c r="I1339" s="88">
        <f t="shared" si="107"/>
        <v>4642440</v>
      </c>
      <c r="J1339" s="163">
        <f t="shared" si="103"/>
        <v>0</v>
      </c>
      <c r="K1339" s="155">
        <f t="shared" si="104"/>
        <v>0</v>
      </c>
      <c r="L1339" s="155">
        <f>IF(J1339=1,SUM($J$6:J1339),0)</f>
        <v>0</v>
      </c>
      <c r="M1339" s="155">
        <f>IF(K1339=1,SUM($K$6:K1339),0)</f>
        <v>0</v>
      </c>
      <c r="N1339" s="165">
        <f t="shared" si="105"/>
        <v>0</v>
      </c>
      <c r="O1339" s="155">
        <f t="shared" si="106"/>
        <v>0</v>
      </c>
      <c r="P1339" s="155">
        <f>IF(O1339=1,SUM($O$6:O1339),0)</f>
        <v>0</v>
      </c>
    </row>
    <row r="1340" spans="1:16" ht="15" customHeight="1">
      <c r="A1340" s="15"/>
      <c r="B1340" s="194">
        <v>32</v>
      </c>
      <c r="C1340" s="109" t="s">
        <v>1292</v>
      </c>
      <c r="D1340" s="279" t="s">
        <v>47</v>
      </c>
      <c r="E1340" s="280" t="s">
        <v>1102</v>
      </c>
      <c r="F1340" s="281">
        <v>3961320</v>
      </c>
      <c r="G1340" s="281">
        <v>3961320</v>
      </c>
      <c r="H1340" s="175"/>
      <c r="I1340" s="88">
        <f t="shared" si="107"/>
        <v>3961320</v>
      </c>
      <c r="J1340" s="163">
        <f t="shared" si="103"/>
        <v>0</v>
      </c>
      <c r="K1340" s="155">
        <f t="shared" si="104"/>
        <v>0</v>
      </c>
      <c r="L1340" s="155">
        <f>IF(J1340=1,SUM($J$6:J1340),0)</f>
        <v>0</v>
      </c>
      <c r="M1340" s="155">
        <f>IF(K1340=1,SUM($K$6:K1340),0)</f>
        <v>0</v>
      </c>
      <c r="N1340" s="165">
        <f t="shared" si="105"/>
        <v>0</v>
      </c>
      <c r="O1340" s="155">
        <f t="shared" si="106"/>
        <v>0</v>
      </c>
      <c r="P1340" s="155">
        <f>IF(O1340=1,SUM($O$6:O1340),0)</f>
        <v>0</v>
      </c>
    </row>
    <row r="1341" spans="1:16" ht="15" customHeight="1">
      <c r="A1341" s="15"/>
      <c r="B1341" s="194">
        <v>33</v>
      </c>
      <c r="C1341" s="109" t="s">
        <v>1293</v>
      </c>
      <c r="D1341" s="279" t="s">
        <v>47</v>
      </c>
      <c r="E1341" s="280" t="s">
        <v>1102</v>
      </c>
      <c r="F1341" s="281">
        <v>3839880</v>
      </c>
      <c r="G1341" s="281">
        <v>3839880</v>
      </c>
      <c r="H1341" s="175"/>
      <c r="I1341" s="88">
        <f t="shared" si="107"/>
        <v>3839880</v>
      </c>
      <c r="J1341" s="163">
        <f t="shared" si="103"/>
        <v>0</v>
      </c>
      <c r="K1341" s="155">
        <f t="shared" si="104"/>
        <v>0</v>
      </c>
      <c r="L1341" s="155">
        <f>IF(J1341=1,SUM($J$6:J1341),0)</f>
        <v>0</v>
      </c>
      <c r="M1341" s="155">
        <f>IF(K1341=1,SUM($K$6:K1341),0)</f>
        <v>0</v>
      </c>
      <c r="N1341" s="165">
        <f t="shared" si="105"/>
        <v>0</v>
      </c>
      <c r="O1341" s="155">
        <f t="shared" si="106"/>
        <v>0</v>
      </c>
      <c r="P1341" s="155">
        <f>IF(O1341=1,SUM($O$6:O1341),0)</f>
        <v>0</v>
      </c>
    </row>
    <row r="1342" spans="1:16" ht="15" customHeight="1">
      <c r="A1342" s="15"/>
      <c r="B1342" s="194">
        <v>34</v>
      </c>
      <c r="C1342" s="109" t="s">
        <v>1294</v>
      </c>
      <c r="D1342" s="279" t="s">
        <v>47</v>
      </c>
      <c r="E1342" s="280" t="s">
        <v>1102</v>
      </c>
      <c r="F1342" s="281">
        <v>3835920</v>
      </c>
      <c r="G1342" s="281">
        <v>3835920</v>
      </c>
      <c r="H1342" s="175"/>
      <c r="I1342" s="88">
        <f t="shared" si="107"/>
        <v>3835920</v>
      </c>
      <c r="J1342" s="163">
        <f t="shared" si="103"/>
        <v>0</v>
      </c>
      <c r="K1342" s="155">
        <f t="shared" si="104"/>
        <v>0</v>
      </c>
      <c r="L1342" s="155">
        <f>IF(J1342=1,SUM($J$6:J1342),0)</f>
        <v>0</v>
      </c>
      <c r="M1342" s="155">
        <f>IF(K1342=1,SUM($K$6:K1342),0)</f>
        <v>0</v>
      </c>
      <c r="N1342" s="165">
        <f t="shared" si="105"/>
        <v>0</v>
      </c>
      <c r="O1342" s="155">
        <f t="shared" si="106"/>
        <v>0</v>
      </c>
      <c r="P1342" s="155">
        <f>IF(O1342=1,SUM($O$6:O1342),0)</f>
        <v>0</v>
      </c>
    </row>
    <row r="1343" spans="1:16" ht="15" customHeight="1">
      <c r="A1343" s="15"/>
      <c r="B1343" s="194">
        <v>35</v>
      </c>
      <c r="C1343" s="109" t="s">
        <v>1295</v>
      </c>
      <c r="D1343" s="279" t="s">
        <v>47</v>
      </c>
      <c r="E1343" s="280" t="s">
        <v>1102</v>
      </c>
      <c r="F1343" s="281">
        <v>3260400</v>
      </c>
      <c r="G1343" s="281">
        <v>3260400</v>
      </c>
      <c r="H1343" s="175"/>
      <c r="I1343" s="88">
        <f t="shared" si="107"/>
        <v>3260400</v>
      </c>
      <c r="J1343" s="163">
        <f t="shared" si="103"/>
        <v>0</v>
      </c>
      <c r="K1343" s="155">
        <f t="shared" si="104"/>
        <v>0</v>
      </c>
      <c r="L1343" s="155">
        <f>IF(J1343=1,SUM($J$6:J1343),0)</f>
        <v>0</v>
      </c>
      <c r="M1343" s="155">
        <f>IF(K1343=1,SUM($K$6:K1343),0)</f>
        <v>0</v>
      </c>
      <c r="N1343" s="165">
        <f t="shared" si="105"/>
        <v>0</v>
      </c>
      <c r="O1343" s="155">
        <f t="shared" si="106"/>
        <v>0</v>
      </c>
      <c r="P1343" s="155">
        <f>IF(O1343=1,SUM($O$6:O1343),0)</f>
        <v>0</v>
      </c>
    </row>
    <row r="1344" spans="1:16" ht="15" customHeight="1">
      <c r="A1344" s="15"/>
      <c r="B1344" s="194">
        <v>36</v>
      </c>
      <c r="C1344" s="109" t="s">
        <v>1296</v>
      </c>
      <c r="D1344" s="279" t="s">
        <v>47</v>
      </c>
      <c r="E1344" s="280" t="s">
        <v>1102</v>
      </c>
      <c r="F1344" s="281">
        <v>3643200</v>
      </c>
      <c r="G1344" s="281">
        <v>3643200</v>
      </c>
      <c r="H1344" s="175"/>
      <c r="I1344" s="88">
        <f t="shared" si="107"/>
        <v>3643200</v>
      </c>
      <c r="J1344" s="163">
        <f t="shared" si="103"/>
        <v>0</v>
      </c>
      <c r="K1344" s="155">
        <f t="shared" si="104"/>
        <v>0</v>
      </c>
      <c r="L1344" s="155">
        <f>IF(J1344=1,SUM($J$6:J1344),0)</f>
        <v>0</v>
      </c>
      <c r="M1344" s="155">
        <f>IF(K1344=1,SUM($K$6:K1344),0)</f>
        <v>0</v>
      </c>
      <c r="N1344" s="165">
        <f t="shared" si="105"/>
        <v>0</v>
      </c>
      <c r="O1344" s="155">
        <f t="shared" si="106"/>
        <v>0</v>
      </c>
      <c r="P1344" s="155">
        <f>IF(O1344=1,SUM($O$6:O1344),0)</f>
        <v>0</v>
      </c>
    </row>
    <row r="1345" spans="1:16" ht="15" customHeight="1">
      <c r="A1345" s="15"/>
      <c r="B1345" s="194">
        <v>37</v>
      </c>
      <c r="C1345" s="109" t="s">
        <v>1297</v>
      </c>
      <c r="D1345" s="279" t="s">
        <v>47</v>
      </c>
      <c r="E1345" s="280" t="s">
        <v>1102</v>
      </c>
      <c r="F1345" s="281">
        <v>3538920</v>
      </c>
      <c r="G1345" s="281">
        <v>3538920</v>
      </c>
      <c r="H1345" s="175"/>
      <c r="I1345" s="88">
        <f t="shared" si="107"/>
        <v>3538920</v>
      </c>
      <c r="J1345" s="163">
        <f t="shared" si="103"/>
        <v>0</v>
      </c>
      <c r="K1345" s="155">
        <f t="shared" si="104"/>
        <v>0</v>
      </c>
      <c r="L1345" s="155">
        <f>IF(J1345=1,SUM($J$6:J1345),0)</f>
        <v>0</v>
      </c>
      <c r="M1345" s="155">
        <f>IF(K1345=1,SUM($K$6:K1345),0)</f>
        <v>0</v>
      </c>
      <c r="N1345" s="165">
        <f t="shared" si="105"/>
        <v>0</v>
      </c>
      <c r="O1345" s="155">
        <f t="shared" si="106"/>
        <v>0</v>
      </c>
      <c r="P1345" s="155">
        <f>IF(O1345=1,SUM($O$6:O1345),0)</f>
        <v>0</v>
      </c>
    </row>
    <row r="1346" spans="1:16" ht="15" customHeight="1">
      <c r="A1346" s="15"/>
      <c r="B1346" s="194">
        <v>38</v>
      </c>
      <c r="C1346" s="109" t="s">
        <v>1298</v>
      </c>
      <c r="D1346" s="279" t="s">
        <v>47</v>
      </c>
      <c r="E1346" s="280" t="s">
        <v>1102</v>
      </c>
      <c r="F1346" s="281">
        <v>2935680.0000000005</v>
      </c>
      <c r="G1346" s="281">
        <v>2935680.0000000005</v>
      </c>
      <c r="H1346" s="175"/>
      <c r="I1346" s="88">
        <f t="shared" si="107"/>
        <v>2935680.0000000005</v>
      </c>
      <c r="J1346" s="163">
        <f t="shared" si="103"/>
        <v>0</v>
      </c>
      <c r="K1346" s="155">
        <f t="shared" si="104"/>
        <v>0</v>
      </c>
      <c r="L1346" s="155">
        <f>IF(J1346=1,SUM($J$6:J1346),0)</f>
        <v>0</v>
      </c>
      <c r="M1346" s="155">
        <f>IF(K1346=1,SUM($K$6:K1346),0)</f>
        <v>0</v>
      </c>
      <c r="N1346" s="165">
        <f t="shared" si="105"/>
        <v>0</v>
      </c>
      <c r="O1346" s="155">
        <f t="shared" si="106"/>
        <v>0</v>
      </c>
      <c r="P1346" s="155">
        <f>IF(O1346=1,SUM($O$6:O1346),0)</f>
        <v>0</v>
      </c>
    </row>
    <row r="1347" spans="1:16" ht="15" customHeight="1">
      <c r="A1347" s="15"/>
      <c r="B1347" s="194">
        <v>39</v>
      </c>
      <c r="C1347" s="109" t="s">
        <v>1299</v>
      </c>
      <c r="D1347" s="279" t="s">
        <v>47</v>
      </c>
      <c r="E1347" s="280" t="s">
        <v>1102</v>
      </c>
      <c r="F1347" s="281">
        <v>2935680.0000000005</v>
      </c>
      <c r="G1347" s="281">
        <v>2935680.0000000005</v>
      </c>
      <c r="H1347" s="175"/>
      <c r="I1347" s="88">
        <f t="shared" si="107"/>
        <v>2935680.0000000005</v>
      </c>
      <c r="J1347" s="163">
        <f t="shared" si="103"/>
        <v>0</v>
      </c>
      <c r="K1347" s="155">
        <f t="shared" si="104"/>
        <v>0</v>
      </c>
      <c r="L1347" s="155">
        <f>IF(J1347=1,SUM($J$6:J1347),0)</f>
        <v>0</v>
      </c>
      <c r="M1347" s="155">
        <f>IF(K1347=1,SUM($K$6:K1347),0)</f>
        <v>0</v>
      </c>
      <c r="N1347" s="165">
        <f t="shared" si="105"/>
        <v>0</v>
      </c>
      <c r="O1347" s="155">
        <f t="shared" si="106"/>
        <v>0</v>
      </c>
      <c r="P1347" s="155">
        <f>IF(O1347=1,SUM($O$6:O1347),0)</f>
        <v>0</v>
      </c>
    </row>
    <row r="1348" spans="1:16" ht="15" customHeight="1">
      <c r="A1348" s="15"/>
      <c r="B1348" s="194">
        <v>40</v>
      </c>
      <c r="C1348" s="109" t="s">
        <v>1300</v>
      </c>
      <c r="D1348" s="279" t="s">
        <v>47</v>
      </c>
      <c r="E1348" s="280" t="s">
        <v>1102</v>
      </c>
      <c r="F1348" s="281">
        <v>2604360.0000000005</v>
      </c>
      <c r="G1348" s="281">
        <v>2604360.0000000005</v>
      </c>
      <c r="H1348" s="175"/>
      <c r="I1348" s="88">
        <f t="shared" si="107"/>
        <v>2604360.0000000005</v>
      </c>
      <c r="J1348" s="163">
        <f t="shared" si="103"/>
        <v>0</v>
      </c>
      <c r="K1348" s="155">
        <f t="shared" si="104"/>
        <v>0</v>
      </c>
      <c r="L1348" s="155">
        <f>IF(J1348=1,SUM($J$6:J1348),0)</f>
        <v>0</v>
      </c>
      <c r="M1348" s="155">
        <f>IF(K1348=1,SUM($K$6:K1348),0)</f>
        <v>0</v>
      </c>
      <c r="N1348" s="165">
        <f t="shared" si="105"/>
        <v>0</v>
      </c>
      <c r="O1348" s="155">
        <f t="shared" si="106"/>
        <v>0</v>
      </c>
      <c r="P1348" s="155">
        <f>IF(O1348=1,SUM($O$6:O1348),0)</f>
        <v>0</v>
      </c>
    </row>
    <row r="1349" spans="1:16" ht="15" customHeight="1">
      <c r="A1349" s="15"/>
      <c r="B1349" s="194">
        <v>41</v>
      </c>
      <c r="C1349" s="109" t="s">
        <v>1301</v>
      </c>
      <c r="D1349" s="279" t="s">
        <v>47</v>
      </c>
      <c r="E1349" s="280" t="s">
        <v>1102</v>
      </c>
      <c r="F1349" s="281">
        <v>1969440</v>
      </c>
      <c r="G1349" s="281">
        <v>1969440</v>
      </c>
      <c r="H1349" s="175"/>
      <c r="I1349" s="88">
        <f t="shared" si="107"/>
        <v>1969440</v>
      </c>
      <c r="J1349" s="163">
        <f t="shared" si="103"/>
        <v>0</v>
      </c>
      <c r="K1349" s="155">
        <f t="shared" si="104"/>
        <v>0</v>
      </c>
      <c r="L1349" s="155">
        <f>IF(J1349=1,SUM($J$6:J1349),0)</f>
        <v>0</v>
      </c>
      <c r="M1349" s="155">
        <f>IF(K1349=1,SUM($K$6:K1349),0)</f>
        <v>0</v>
      </c>
      <c r="N1349" s="165">
        <f t="shared" si="105"/>
        <v>0</v>
      </c>
      <c r="O1349" s="155">
        <f t="shared" si="106"/>
        <v>0</v>
      </c>
      <c r="P1349" s="155">
        <f>IF(O1349=1,SUM($O$6:O1349),0)</f>
        <v>0</v>
      </c>
    </row>
    <row r="1350" spans="1:16" ht="15" customHeight="1">
      <c r="A1350" s="15"/>
      <c r="B1350" s="194">
        <v>42</v>
      </c>
      <c r="C1350" s="109" t="s">
        <v>1302</v>
      </c>
      <c r="D1350" s="279" t="s">
        <v>47</v>
      </c>
      <c r="E1350" s="280" t="s">
        <v>1102</v>
      </c>
      <c r="F1350" s="281">
        <v>5150640.0000000009</v>
      </c>
      <c r="G1350" s="281">
        <v>5150640.0000000009</v>
      </c>
      <c r="H1350" s="175"/>
      <c r="I1350" s="88">
        <f t="shared" si="107"/>
        <v>5150640.0000000009</v>
      </c>
      <c r="J1350" s="163">
        <f t="shared" si="103"/>
        <v>0</v>
      </c>
      <c r="K1350" s="155">
        <f t="shared" si="104"/>
        <v>0</v>
      </c>
      <c r="L1350" s="155">
        <f>IF(J1350=1,SUM($J$6:J1350),0)</f>
        <v>0</v>
      </c>
      <c r="M1350" s="155">
        <f>IF(K1350=1,SUM($K$6:K1350),0)</f>
        <v>0</v>
      </c>
      <c r="N1350" s="165">
        <f t="shared" si="105"/>
        <v>0</v>
      </c>
      <c r="O1350" s="155">
        <f t="shared" si="106"/>
        <v>0</v>
      </c>
      <c r="P1350" s="155">
        <f>IF(O1350=1,SUM($O$6:O1350),0)</f>
        <v>0</v>
      </c>
    </row>
    <row r="1351" spans="1:16" ht="15" customHeight="1">
      <c r="A1351" s="15"/>
      <c r="B1351" s="194">
        <v>43</v>
      </c>
      <c r="C1351" s="109" t="s">
        <v>1303</v>
      </c>
      <c r="D1351" s="279" t="s">
        <v>47</v>
      </c>
      <c r="E1351" s="280" t="s">
        <v>1102</v>
      </c>
      <c r="F1351" s="281">
        <v>4060320</v>
      </c>
      <c r="G1351" s="281">
        <v>4060320</v>
      </c>
      <c r="H1351" s="175"/>
      <c r="I1351" s="88">
        <f t="shared" si="107"/>
        <v>4060320</v>
      </c>
      <c r="J1351" s="163">
        <f t="shared" si="103"/>
        <v>0</v>
      </c>
      <c r="K1351" s="155">
        <f t="shared" si="104"/>
        <v>0</v>
      </c>
      <c r="L1351" s="155">
        <f>IF(J1351=1,SUM($J$6:J1351),0)</f>
        <v>0</v>
      </c>
      <c r="M1351" s="155">
        <f>IF(K1351=1,SUM($K$6:K1351),0)</f>
        <v>0</v>
      </c>
      <c r="N1351" s="165">
        <f t="shared" si="105"/>
        <v>0</v>
      </c>
      <c r="O1351" s="155">
        <f t="shared" si="106"/>
        <v>0</v>
      </c>
      <c r="P1351" s="155">
        <f>IF(O1351=1,SUM($O$6:O1351),0)</f>
        <v>0</v>
      </c>
    </row>
    <row r="1352" spans="1:16" ht="15" customHeight="1">
      <c r="A1352" s="15"/>
      <c r="B1352" s="194">
        <v>44</v>
      </c>
      <c r="C1352" s="109" t="s">
        <v>1304</v>
      </c>
      <c r="D1352" s="279" t="s">
        <v>47</v>
      </c>
      <c r="E1352" s="280" t="s">
        <v>1102</v>
      </c>
      <c r="F1352" s="281">
        <v>3453120</v>
      </c>
      <c r="G1352" s="281">
        <v>3453120</v>
      </c>
      <c r="H1352" s="175"/>
      <c r="I1352" s="88">
        <f t="shared" si="107"/>
        <v>3453120</v>
      </c>
      <c r="J1352" s="163">
        <f t="shared" si="103"/>
        <v>0</v>
      </c>
      <c r="K1352" s="155">
        <f t="shared" si="104"/>
        <v>0</v>
      </c>
      <c r="L1352" s="155">
        <f>IF(J1352=1,SUM($J$6:J1352),0)</f>
        <v>0</v>
      </c>
      <c r="M1352" s="155">
        <f>IF(K1352=1,SUM($K$6:K1352),0)</f>
        <v>0</v>
      </c>
      <c r="N1352" s="165">
        <f t="shared" si="105"/>
        <v>0</v>
      </c>
      <c r="O1352" s="155">
        <f t="shared" si="106"/>
        <v>0</v>
      </c>
      <c r="P1352" s="155">
        <f>IF(O1352=1,SUM($O$6:O1352),0)</f>
        <v>0</v>
      </c>
    </row>
    <row r="1353" spans="1:16" ht="15" customHeight="1">
      <c r="A1353" s="15"/>
      <c r="B1353" s="194">
        <v>45</v>
      </c>
      <c r="C1353" s="109" t="s">
        <v>1305</v>
      </c>
      <c r="D1353" s="279" t="s">
        <v>47</v>
      </c>
      <c r="E1353" s="280" t="s">
        <v>1102</v>
      </c>
      <c r="F1353" s="281">
        <v>2622840.0000000005</v>
      </c>
      <c r="G1353" s="281">
        <v>2622840.0000000005</v>
      </c>
      <c r="H1353" s="171"/>
      <c r="I1353" s="88">
        <f t="shared" si="107"/>
        <v>2622840.0000000005</v>
      </c>
      <c r="J1353" s="163">
        <f t="shared" ref="J1353:J1416" si="108">IF(D1353="MDU-KD",1,0)</f>
        <v>0</v>
      </c>
      <c r="K1353" s="155">
        <f t="shared" ref="K1353:K1416" si="109">IF(D1353="HDW",1,0)</f>
        <v>0</v>
      </c>
      <c r="L1353" s="155">
        <f>IF(J1353=1,SUM($J$6:J1353),0)</f>
        <v>0</v>
      </c>
      <c r="M1353" s="155">
        <f>IF(K1353=1,SUM($K$6:K1353),0)</f>
        <v>0</v>
      </c>
      <c r="N1353" s="165">
        <f t="shared" ref="N1353:N1416" si="110">IF(L1353=0,M1353,L1353)</f>
        <v>0</v>
      </c>
      <c r="O1353" s="155">
        <f t="shared" ref="O1353:O1416" si="111">IF(E1353=0,0,IF(LEFT(C1353,11)="Tiang Beton",1,0))</f>
        <v>0</v>
      </c>
      <c r="P1353" s="155">
        <f>IF(O1353=1,SUM($O$6:O1353),0)</f>
        <v>0</v>
      </c>
    </row>
    <row r="1354" spans="1:16" ht="15" customHeight="1">
      <c r="A1354" s="15"/>
      <c r="B1354" s="194">
        <v>46</v>
      </c>
      <c r="C1354" s="109" t="s">
        <v>1306</v>
      </c>
      <c r="D1354" s="279" t="s">
        <v>47</v>
      </c>
      <c r="E1354" s="280" t="s">
        <v>1102</v>
      </c>
      <c r="F1354" s="281">
        <v>3598320</v>
      </c>
      <c r="G1354" s="281">
        <v>3598320</v>
      </c>
      <c r="H1354" s="171"/>
      <c r="I1354" s="88">
        <f t="shared" si="107"/>
        <v>3598320</v>
      </c>
      <c r="J1354" s="163">
        <f t="shared" si="108"/>
        <v>0</v>
      </c>
      <c r="K1354" s="155">
        <f t="shared" si="109"/>
        <v>0</v>
      </c>
      <c r="L1354" s="155">
        <f>IF(J1354=1,SUM($J$6:J1354),0)</f>
        <v>0</v>
      </c>
      <c r="M1354" s="155">
        <f>IF(K1354=1,SUM($K$6:K1354),0)</f>
        <v>0</v>
      </c>
      <c r="N1354" s="165">
        <f t="shared" si="110"/>
        <v>0</v>
      </c>
      <c r="O1354" s="155">
        <f t="shared" si="111"/>
        <v>0</v>
      </c>
      <c r="P1354" s="155">
        <f>IF(O1354=1,SUM($O$6:O1354),0)</f>
        <v>0</v>
      </c>
    </row>
    <row r="1355" spans="1:16" ht="15" customHeight="1">
      <c r="A1355" s="15"/>
      <c r="B1355" s="194">
        <v>47</v>
      </c>
      <c r="C1355" s="109" t="s">
        <v>1307</v>
      </c>
      <c r="D1355" s="279" t="s">
        <v>47</v>
      </c>
      <c r="E1355" s="280" t="s">
        <v>1102</v>
      </c>
      <c r="F1355" s="281">
        <v>3212880</v>
      </c>
      <c r="G1355" s="281">
        <v>3212880</v>
      </c>
      <c r="H1355" s="171"/>
      <c r="I1355" s="88">
        <f t="shared" si="107"/>
        <v>3212880</v>
      </c>
      <c r="J1355" s="163">
        <f t="shared" si="108"/>
        <v>0</v>
      </c>
      <c r="K1355" s="155">
        <f t="shared" si="109"/>
        <v>0</v>
      </c>
      <c r="L1355" s="155">
        <f>IF(J1355=1,SUM($J$6:J1355),0)</f>
        <v>0</v>
      </c>
      <c r="M1355" s="155">
        <f>IF(K1355=1,SUM($K$6:K1355),0)</f>
        <v>0</v>
      </c>
      <c r="N1355" s="165">
        <f t="shared" si="110"/>
        <v>0</v>
      </c>
      <c r="O1355" s="155">
        <f t="shared" si="111"/>
        <v>0</v>
      </c>
      <c r="P1355" s="155">
        <f>IF(O1355=1,SUM($O$6:O1355),0)</f>
        <v>0</v>
      </c>
    </row>
    <row r="1356" spans="1:16" ht="15" customHeight="1">
      <c r="A1356" s="15"/>
      <c r="B1356" s="194">
        <v>48</v>
      </c>
      <c r="C1356" s="109" t="s">
        <v>1308</v>
      </c>
      <c r="D1356" s="279" t="s">
        <v>47</v>
      </c>
      <c r="E1356" s="280" t="s">
        <v>1102</v>
      </c>
      <c r="F1356" s="281">
        <v>2366760</v>
      </c>
      <c r="G1356" s="281">
        <v>2366760</v>
      </c>
      <c r="H1356" s="171"/>
      <c r="I1356" s="88">
        <f>IF($I$5=$G$4,G1356,(IF($I$5=$F$4,F1356,0)))</f>
        <v>2366760</v>
      </c>
      <c r="J1356" s="163">
        <f t="shared" si="108"/>
        <v>0</v>
      </c>
      <c r="K1356" s="155">
        <f t="shared" si="109"/>
        <v>0</v>
      </c>
      <c r="L1356" s="155">
        <f>IF(J1356=1,SUM($J$6:J1356),0)</f>
        <v>0</v>
      </c>
      <c r="M1356" s="155">
        <f>IF(K1356=1,SUM($K$6:K1356),0)</f>
        <v>0</v>
      </c>
      <c r="N1356" s="165">
        <f t="shared" si="110"/>
        <v>0</v>
      </c>
      <c r="O1356" s="155">
        <f t="shared" si="111"/>
        <v>0</v>
      </c>
      <c r="P1356" s="155">
        <f>IF(O1356=1,SUM($O$6:O1356),0)</f>
        <v>0</v>
      </c>
    </row>
    <row r="1357" spans="1:16" ht="15" customHeight="1">
      <c r="A1357" s="15"/>
      <c r="B1357" s="194">
        <v>49</v>
      </c>
      <c r="C1357" s="109" t="s">
        <v>1309</v>
      </c>
      <c r="D1357" s="279" t="s">
        <v>47</v>
      </c>
      <c r="E1357" s="280" t="s">
        <v>1102</v>
      </c>
      <c r="F1357" s="281">
        <v>2005080</v>
      </c>
      <c r="G1357" s="281">
        <v>2005080</v>
      </c>
      <c r="H1357" s="171"/>
      <c r="I1357" s="88">
        <f>IF($I$5=$G$4,G1357,(IF($I$5=$F$4,F1357,0)))</f>
        <v>2005080</v>
      </c>
      <c r="J1357" s="163">
        <f t="shared" si="108"/>
        <v>0</v>
      </c>
      <c r="K1357" s="155">
        <f t="shared" si="109"/>
        <v>0</v>
      </c>
      <c r="L1357" s="155">
        <f>IF(J1357=1,SUM($J$6:J1357),0)</f>
        <v>0</v>
      </c>
      <c r="M1357" s="155">
        <f>IF(K1357=1,SUM($K$6:K1357),0)</f>
        <v>0</v>
      </c>
      <c r="N1357" s="165">
        <f t="shared" si="110"/>
        <v>0</v>
      </c>
      <c r="O1357" s="155">
        <f t="shared" si="111"/>
        <v>0</v>
      </c>
      <c r="P1357" s="155">
        <f>IF(O1357=1,SUM($O$6:O1357),0)</f>
        <v>0</v>
      </c>
    </row>
    <row r="1358" spans="1:16" ht="15" customHeight="1">
      <c r="A1358" s="15"/>
      <c r="B1358" s="194">
        <v>50</v>
      </c>
      <c r="C1358" s="109" t="s">
        <v>1310</v>
      </c>
      <c r="D1358" s="279" t="s">
        <v>47</v>
      </c>
      <c r="E1358" s="280" t="s">
        <v>1102</v>
      </c>
      <c r="F1358" s="281">
        <v>1801603.4491041158</v>
      </c>
      <c r="G1358" s="281">
        <v>1801603.4491041158</v>
      </c>
      <c r="H1358" s="171"/>
      <c r="I1358" s="88">
        <f t="shared" si="107"/>
        <v>1801603.4491041158</v>
      </c>
      <c r="J1358" s="163">
        <f t="shared" si="108"/>
        <v>0</v>
      </c>
      <c r="K1358" s="155">
        <f t="shared" si="109"/>
        <v>0</v>
      </c>
      <c r="L1358" s="155">
        <f>IF(J1358=1,SUM($J$6:J1358),0)</f>
        <v>0</v>
      </c>
      <c r="M1358" s="155">
        <f>IF(K1358=1,SUM($K$6:K1358),0)</f>
        <v>0</v>
      </c>
      <c r="N1358" s="165">
        <f t="shared" si="110"/>
        <v>0</v>
      </c>
      <c r="O1358" s="155">
        <f t="shared" si="111"/>
        <v>0</v>
      </c>
      <c r="P1358" s="155">
        <f>IF(O1358=1,SUM($O$6:O1358),0)</f>
        <v>0</v>
      </c>
    </row>
    <row r="1359" spans="1:16" ht="15" customHeight="1">
      <c r="A1359" s="15"/>
      <c r="B1359" s="194">
        <v>51</v>
      </c>
      <c r="C1359" s="109" t="s">
        <v>1311</v>
      </c>
      <c r="D1359" s="279" t="s">
        <v>47</v>
      </c>
      <c r="E1359" s="280" t="s">
        <v>1102</v>
      </c>
      <c r="F1359" s="281">
        <v>1656351.3951640779</v>
      </c>
      <c r="G1359" s="281">
        <v>1656351.3951640779</v>
      </c>
      <c r="H1359" s="171"/>
      <c r="I1359" s="88">
        <f t="shared" si="107"/>
        <v>1656351.3951640779</v>
      </c>
      <c r="J1359" s="163">
        <f t="shared" si="108"/>
        <v>0</v>
      </c>
      <c r="K1359" s="155">
        <f t="shared" si="109"/>
        <v>0</v>
      </c>
      <c r="L1359" s="155">
        <f>IF(J1359=1,SUM($J$6:J1359),0)</f>
        <v>0</v>
      </c>
      <c r="M1359" s="155">
        <f>IF(K1359=1,SUM($K$6:K1359),0)</f>
        <v>0</v>
      </c>
      <c r="N1359" s="165">
        <f t="shared" si="110"/>
        <v>0</v>
      </c>
      <c r="O1359" s="155">
        <f t="shared" si="111"/>
        <v>0</v>
      </c>
      <c r="P1359" s="155">
        <f>IF(O1359=1,SUM($O$6:O1359),0)</f>
        <v>0</v>
      </c>
    </row>
    <row r="1360" spans="1:16" ht="15" customHeight="1">
      <c r="A1360" s="15"/>
      <c r="B1360" s="194">
        <v>52</v>
      </c>
      <c r="C1360" s="109" t="s">
        <v>1312</v>
      </c>
      <c r="D1360" s="279" t="s">
        <v>47</v>
      </c>
      <c r="E1360" s="280" t="s">
        <v>1102</v>
      </c>
      <c r="F1360" s="281">
        <v>1520640.0000000002</v>
      </c>
      <c r="G1360" s="281">
        <v>1520640.0000000002</v>
      </c>
      <c r="H1360" s="171"/>
      <c r="I1360" s="88">
        <f t="shared" si="107"/>
        <v>1520640.0000000002</v>
      </c>
      <c r="J1360" s="163">
        <f t="shared" si="108"/>
        <v>0</v>
      </c>
      <c r="K1360" s="155">
        <f t="shared" si="109"/>
        <v>0</v>
      </c>
      <c r="L1360" s="155">
        <f>IF(J1360=1,SUM($J$6:J1360),0)</f>
        <v>0</v>
      </c>
      <c r="M1360" s="155">
        <f>IF(K1360=1,SUM($K$6:K1360),0)</f>
        <v>0</v>
      </c>
      <c r="N1360" s="165">
        <f t="shared" si="110"/>
        <v>0</v>
      </c>
      <c r="O1360" s="155">
        <f t="shared" si="111"/>
        <v>0</v>
      </c>
      <c r="P1360" s="155">
        <f>IF(O1360=1,SUM($O$6:O1360),0)</f>
        <v>0</v>
      </c>
    </row>
    <row r="1361" spans="1:16" ht="15" customHeight="1">
      <c r="A1361" s="15"/>
      <c r="B1361" s="194">
        <v>53</v>
      </c>
      <c r="C1361" s="109" t="s">
        <v>1313</v>
      </c>
      <c r="D1361" s="279" t="s">
        <v>47</v>
      </c>
      <c r="E1361" s="280" t="s">
        <v>1102</v>
      </c>
      <c r="F1361" s="281">
        <v>1518000.0000000002</v>
      </c>
      <c r="G1361" s="281">
        <v>1518000.0000000002</v>
      </c>
      <c r="H1361" s="171"/>
      <c r="I1361" s="88">
        <f t="shared" si="107"/>
        <v>1518000.0000000002</v>
      </c>
      <c r="J1361" s="163">
        <f t="shared" si="108"/>
        <v>0</v>
      </c>
      <c r="K1361" s="155">
        <f t="shared" si="109"/>
        <v>0</v>
      </c>
      <c r="L1361" s="155">
        <f>IF(J1361=1,SUM($J$6:J1361),0)</f>
        <v>0</v>
      </c>
      <c r="M1361" s="155">
        <f>IF(K1361=1,SUM($K$6:K1361),0)</f>
        <v>0</v>
      </c>
      <c r="N1361" s="165">
        <f t="shared" si="110"/>
        <v>0</v>
      </c>
      <c r="O1361" s="155">
        <f t="shared" si="111"/>
        <v>0</v>
      </c>
      <c r="P1361" s="155">
        <f>IF(O1361=1,SUM($O$6:O1361),0)</f>
        <v>0</v>
      </c>
    </row>
    <row r="1362" spans="1:16" ht="15" customHeight="1">
      <c r="A1362" s="15"/>
      <c r="B1362" s="194">
        <v>54</v>
      </c>
      <c r="C1362" s="109" t="s">
        <v>1314</v>
      </c>
      <c r="D1362" s="279" t="s">
        <v>47</v>
      </c>
      <c r="E1362" s="280" t="s">
        <v>1102</v>
      </c>
      <c r="F1362" s="281">
        <v>1343760.0000000002</v>
      </c>
      <c r="G1362" s="281">
        <v>1343760.0000000002</v>
      </c>
      <c r="H1362" s="171"/>
      <c r="I1362" s="88">
        <f t="shared" si="107"/>
        <v>1343760.0000000002</v>
      </c>
      <c r="J1362" s="163">
        <f t="shared" si="108"/>
        <v>0</v>
      </c>
      <c r="K1362" s="155">
        <f t="shared" si="109"/>
        <v>0</v>
      </c>
      <c r="L1362" s="155">
        <f>IF(J1362=1,SUM($J$6:J1362),0)</f>
        <v>0</v>
      </c>
      <c r="M1362" s="155">
        <f>IF(K1362=1,SUM($K$6:K1362),0)</f>
        <v>0</v>
      </c>
      <c r="N1362" s="165">
        <f t="shared" si="110"/>
        <v>0</v>
      </c>
      <c r="O1362" s="155">
        <f t="shared" si="111"/>
        <v>0</v>
      </c>
      <c r="P1362" s="155">
        <f>IF(O1362=1,SUM($O$6:O1362),0)</f>
        <v>0</v>
      </c>
    </row>
    <row r="1363" spans="1:16" ht="15" customHeight="1">
      <c r="A1363" s="15"/>
      <c r="B1363" s="194">
        <v>55</v>
      </c>
      <c r="C1363" s="109" t="s">
        <v>1315</v>
      </c>
      <c r="D1363" s="279" t="s">
        <v>47</v>
      </c>
      <c r="E1363" s="280" t="s">
        <v>1102</v>
      </c>
      <c r="F1363" s="281">
        <v>7945699.5772913285</v>
      </c>
      <c r="G1363" s="281">
        <v>7945699.5772913285</v>
      </c>
      <c r="H1363" s="171"/>
      <c r="I1363" s="88">
        <f t="shared" si="107"/>
        <v>7945699.5772913285</v>
      </c>
      <c r="J1363" s="163">
        <f t="shared" si="108"/>
        <v>0</v>
      </c>
      <c r="K1363" s="155">
        <f t="shared" si="109"/>
        <v>0</v>
      </c>
      <c r="L1363" s="155">
        <f>IF(J1363=1,SUM($J$6:J1363),0)</f>
        <v>0</v>
      </c>
      <c r="M1363" s="155">
        <f>IF(K1363=1,SUM($K$6:K1363),0)</f>
        <v>0</v>
      </c>
      <c r="N1363" s="165">
        <f t="shared" si="110"/>
        <v>0</v>
      </c>
      <c r="O1363" s="155">
        <f t="shared" si="111"/>
        <v>0</v>
      </c>
      <c r="P1363" s="155">
        <f>IF(O1363=1,SUM($O$6:O1363),0)</f>
        <v>0</v>
      </c>
    </row>
    <row r="1364" spans="1:16" ht="15" customHeight="1">
      <c r="A1364" s="15"/>
      <c r="B1364" s="194"/>
      <c r="C1364" s="109"/>
      <c r="D1364" s="279" t="s">
        <v>48</v>
      </c>
      <c r="E1364" s="280"/>
      <c r="F1364" s="281">
        <v>0</v>
      </c>
      <c r="G1364" s="281">
        <v>0</v>
      </c>
      <c r="H1364" s="171"/>
      <c r="I1364" s="88">
        <f t="shared" si="107"/>
        <v>0</v>
      </c>
      <c r="J1364" s="163">
        <f t="shared" si="108"/>
        <v>0</v>
      </c>
      <c r="K1364" s="155">
        <f t="shared" si="109"/>
        <v>0</v>
      </c>
      <c r="L1364" s="155">
        <f>IF(J1364=1,SUM($J$6:J1364),0)</f>
        <v>0</v>
      </c>
      <c r="M1364" s="155">
        <f>IF(K1364=1,SUM($K$6:K1364),0)</f>
        <v>0</v>
      </c>
      <c r="N1364" s="165">
        <f t="shared" si="110"/>
        <v>0</v>
      </c>
      <c r="O1364" s="155">
        <f t="shared" si="111"/>
        <v>0</v>
      </c>
      <c r="P1364" s="155">
        <f>IF(O1364=1,SUM($O$6:O1364),0)</f>
        <v>0</v>
      </c>
    </row>
    <row r="1365" spans="1:16" ht="15" customHeight="1">
      <c r="A1365" s="15"/>
      <c r="B1365" s="194" t="s">
        <v>1031</v>
      </c>
      <c r="C1365" s="109" t="s">
        <v>779</v>
      </c>
      <c r="D1365" s="279" t="s">
        <v>48</v>
      </c>
      <c r="E1365" s="280"/>
      <c r="F1365" s="281">
        <v>0</v>
      </c>
      <c r="G1365" s="281">
        <v>0</v>
      </c>
      <c r="H1365" s="171"/>
      <c r="I1365" s="88">
        <f t="shared" si="107"/>
        <v>0</v>
      </c>
      <c r="J1365" s="163">
        <f t="shared" si="108"/>
        <v>0</v>
      </c>
      <c r="K1365" s="155">
        <f t="shared" si="109"/>
        <v>0</v>
      </c>
      <c r="L1365" s="155">
        <f>IF(J1365=1,SUM($J$6:J1365),0)</f>
        <v>0</v>
      </c>
      <c r="M1365" s="155">
        <f>IF(K1365=1,SUM($K$6:K1365),0)</f>
        <v>0</v>
      </c>
      <c r="N1365" s="165">
        <f t="shared" si="110"/>
        <v>0</v>
      </c>
      <c r="O1365" s="155">
        <f t="shared" si="111"/>
        <v>0</v>
      </c>
      <c r="P1365" s="155">
        <f>IF(O1365=1,SUM($O$6:O1365),0)</f>
        <v>0</v>
      </c>
    </row>
    <row r="1366" spans="1:16" ht="15" customHeight="1">
      <c r="A1366" s="15"/>
      <c r="B1366" s="194">
        <v>1</v>
      </c>
      <c r="C1366" s="109" t="s">
        <v>1316</v>
      </c>
      <c r="D1366" s="279" t="s">
        <v>47</v>
      </c>
      <c r="E1366" s="280" t="s">
        <v>1102</v>
      </c>
      <c r="F1366" s="281">
        <v>3426000</v>
      </c>
      <c r="G1366" s="281">
        <v>3426000</v>
      </c>
      <c r="H1366" s="171"/>
      <c r="I1366" s="88">
        <f t="shared" si="107"/>
        <v>3426000</v>
      </c>
      <c r="J1366" s="163">
        <f t="shared" si="108"/>
        <v>0</v>
      </c>
      <c r="K1366" s="155">
        <f t="shared" si="109"/>
        <v>0</v>
      </c>
      <c r="L1366" s="155">
        <f>IF(J1366=1,SUM($J$6:J1366),0)</f>
        <v>0</v>
      </c>
      <c r="M1366" s="155">
        <f>IF(K1366=1,SUM($K$6:K1366),0)</f>
        <v>0</v>
      </c>
      <c r="N1366" s="165">
        <f t="shared" si="110"/>
        <v>0</v>
      </c>
      <c r="O1366" s="155">
        <f t="shared" si="111"/>
        <v>0</v>
      </c>
      <c r="P1366" s="155">
        <f>IF(O1366=1,SUM($O$6:O1366),0)</f>
        <v>0</v>
      </c>
    </row>
    <row r="1367" spans="1:16" ht="15" customHeight="1">
      <c r="A1367" s="15"/>
      <c r="B1367" s="194">
        <v>2</v>
      </c>
      <c r="C1367" s="109" t="s">
        <v>1317</v>
      </c>
      <c r="D1367" s="279" t="s">
        <v>47</v>
      </c>
      <c r="E1367" s="280" t="s">
        <v>1102</v>
      </c>
      <c r="F1367" s="281">
        <v>2880000</v>
      </c>
      <c r="G1367" s="281">
        <v>2880000</v>
      </c>
      <c r="H1367" s="171"/>
      <c r="I1367" s="88">
        <f t="shared" si="107"/>
        <v>2880000</v>
      </c>
      <c r="J1367" s="163">
        <f t="shared" si="108"/>
        <v>0</v>
      </c>
      <c r="K1367" s="155">
        <f t="shared" si="109"/>
        <v>0</v>
      </c>
      <c r="L1367" s="155">
        <f>IF(J1367=1,SUM($J$6:J1367),0)</f>
        <v>0</v>
      </c>
      <c r="M1367" s="155">
        <f>IF(K1367=1,SUM($K$6:K1367),0)</f>
        <v>0</v>
      </c>
      <c r="N1367" s="165">
        <f t="shared" si="110"/>
        <v>0</v>
      </c>
      <c r="O1367" s="155">
        <f t="shared" si="111"/>
        <v>0</v>
      </c>
      <c r="P1367" s="155">
        <f>IF(O1367=1,SUM($O$6:O1367),0)</f>
        <v>0</v>
      </c>
    </row>
    <row r="1368" spans="1:16" ht="15" customHeight="1">
      <c r="A1368" s="15"/>
      <c r="B1368" s="194">
        <v>3</v>
      </c>
      <c r="C1368" s="109" t="s">
        <v>1318</v>
      </c>
      <c r="D1368" s="279" t="s">
        <v>47</v>
      </c>
      <c r="E1368" s="280" t="s">
        <v>1102</v>
      </c>
      <c r="F1368" s="281">
        <v>2649600</v>
      </c>
      <c r="G1368" s="281">
        <v>2649600</v>
      </c>
      <c r="H1368" s="171"/>
      <c r="I1368" s="88">
        <f t="shared" si="107"/>
        <v>2649600</v>
      </c>
      <c r="J1368" s="163">
        <f t="shared" si="108"/>
        <v>0</v>
      </c>
      <c r="K1368" s="155">
        <f t="shared" si="109"/>
        <v>0</v>
      </c>
      <c r="L1368" s="155">
        <f>IF(J1368=1,SUM($J$6:J1368),0)</f>
        <v>0</v>
      </c>
      <c r="M1368" s="155">
        <f>IF(K1368=1,SUM($K$6:K1368),0)</f>
        <v>0</v>
      </c>
      <c r="N1368" s="165">
        <f t="shared" si="110"/>
        <v>0</v>
      </c>
      <c r="O1368" s="155">
        <f t="shared" si="111"/>
        <v>0</v>
      </c>
      <c r="P1368" s="155">
        <f>IF(O1368=1,SUM($O$6:O1368),0)</f>
        <v>0</v>
      </c>
    </row>
    <row r="1369" spans="1:16" ht="15" customHeight="1">
      <c r="A1369" s="15"/>
      <c r="B1369" s="194">
        <v>4</v>
      </c>
      <c r="C1369" s="109" t="s">
        <v>1319</v>
      </c>
      <c r="D1369" s="279" t="s">
        <v>47</v>
      </c>
      <c r="E1369" s="280" t="s">
        <v>1102</v>
      </c>
      <c r="F1369" s="281">
        <v>1971600</v>
      </c>
      <c r="G1369" s="281">
        <v>1971600</v>
      </c>
      <c r="H1369" s="171"/>
      <c r="I1369" s="88">
        <f t="shared" si="107"/>
        <v>1971600</v>
      </c>
      <c r="J1369" s="163">
        <f t="shared" si="108"/>
        <v>0</v>
      </c>
      <c r="K1369" s="155">
        <f t="shared" si="109"/>
        <v>0</v>
      </c>
      <c r="L1369" s="155">
        <f>IF(J1369=1,SUM($J$6:J1369),0)</f>
        <v>0</v>
      </c>
      <c r="M1369" s="155">
        <f>IF(K1369=1,SUM($K$6:K1369),0)</f>
        <v>0</v>
      </c>
      <c r="N1369" s="165">
        <f t="shared" si="110"/>
        <v>0</v>
      </c>
      <c r="O1369" s="155">
        <f t="shared" si="111"/>
        <v>0</v>
      </c>
      <c r="P1369" s="155">
        <f>IF(O1369=1,SUM($O$6:O1369),0)</f>
        <v>0</v>
      </c>
    </row>
    <row r="1370" spans="1:16" ht="15" customHeight="1">
      <c r="A1370" s="15"/>
      <c r="B1370" s="194">
        <v>5</v>
      </c>
      <c r="C1370" s="109" t="s">
        <v>1320</v>
      </c>
      <c r="D1370" s="279" t="s">
        <v>47</v>
      </c>
      <c r="E1370" s="280" t="s">
        <v>1102</v>
      </c>
      <c r="F1370" s="281">
        <v>1340400</v>
      </c>
      <c r="G1370" s="281">
        <v>1340400</v>
      </c>
      <c r="H1370" s="171"/>
      <c r="I1370" s="88">
        <f t="shared" si="107"/>
        <v>1340400</v>
      </c>
      <c r="J1370" s="163">
        <f t="shared" si="108"/>
        <v>0</v>
      </c>
      <c r="K1370" s="155">
        <f t="shared" si="109"/>
        <v>0</v>
      </c>
      <c r="L1370" s="155">
        <f>IF(J1370=1,SUM($J$6:J1370),0)</f>
        <v>0</v>
      </c>
      <c r="M1370" s="155">
        <f>IF(K1370=1,SUM($K$6:K1370),0)</f>
        <v>0</v>
      </c>
      <c r="N1370" s="165">
        <f t="shared" si="110"/>
        <v>0</v>
      </c>
      <c r="O1370" s="155">
        <f t="shared" si="111"/>
        <v>0</v>
      </c>
      <c r="P1370" s="155">
        <f>IF(O1370=1,SUM($O$6:O1370),0)</f>
        <v>0</v>
      </c>
    </row>
    <row r="1371" spans="1:16" ht="15" customHeight="1">
      <c r="A1371" s="15"/>
      <c r="B1371" s="194">
        <v>6</v>
      </c>
      <c r="C1371" s="109" t="s">
        <v>1321</v>
      </c>
      <c r="D1371" s="279" t="s">
        <v>47</v>
      </c>
      <c r="E1371" s="280" t="s">
        <v>1102</v>
      </c>
      <c r="F1371" s="281">
        <v>2682000</v>
      </c>
      <c r="G1371" s="281">
        <v>2682000</v>
      </c>
      <c r="H1371" s="171"/>
      <c r="I1371" s="88">
        <f t="shared" si="107"/>
        <v>2682000</v>
      </c>
      <c r="J1371" s="163">
        <f t="shared" si="108"/>
        <v>0</v>
      </c>
      <c r="K1371" s="155">
        <f t="shared" si="109"/>
        <v>0</v>
      </c>
      <c r="L1371" s="155">
        <f>IF(J1371=1,SUM($J$6:J1371),0)</f>
        <v>0</v>
      </c>
      <c r="M1371" s="155">
        <f>IF(K1371=1,SUM($K$6:K1371),0)</f>
        <v>0</v>
      </c>
      <c r="N1371" s="165">
        <f t="shared" si="110"/>
        <v>0</v>
      </c>
      <c r="O1371" s="155">
        <f t="shared" si="111"/>
        <v>0</v>
      </c>
      <c r="P1371" s="155">
        <f>IF(O1371=1,SUM($O$6:O1371),0)</f>
        <v>0</v>
      </c>
    </row>
    <row r="1372" spans="1:16" ht="15" customHeight="1">
      <c r="A1372" s="15"/>
      <c r="B1372" s="194">
        <v>7</v>
      </c>
      <c r="C1372" s="109" t="s">
        <v>1322</v>
      </c>
      <c r="D1372" s="279" t="s">
        <v>47</v>
      </c>
      <c r="E1372" s="280" t="s">
        <v>1102</v>
      </c>
      <c r="F1372" s="281">
        <v>2148000</v>
      </c>
      <c r="G1372" s="281">
        <v>2148000</v>
      </c>
      <c r="H1372" s="171"/>
      <c r="I1372" s="88">
        <f t="shared" si="107"/>
        <v>2148000</v>
      </c>
      <c r="J1372" s="163">
        <f t="shared" si="108"/>
        <v>0</v>
      </c>
      <c r="K1372" s="155">
        <f t="shared" si="109"/>
        <v>0</v>
      </c>
      <c r="L1372" s="155">
        <f>IF(J1372=1,SUM($J$6:J1372),0)</f>
        <v>0</v>
      </c>
      <c r="M1372" s="155">
        <f>IF(K1372=1,SUM($K$6:K1372),0)</f>
        <v>0</v>
      </c>
      <c r="N1372" s="165">
        <f t="shared" si="110"/>
        <v>0</v>
      </c>
      <c r="O1372" s="155">
        <f t="shared" si="111"/>
        <v>0</v>
      </c>
      <c r="P1372" s="155">
        <f>IF(O1372=1,SUM($O$6:O1372),0)</f>
        <v>0</v>
      </c>
    </row>
    <row r="1373" spans="1:16" ht="15" customHeight="1">
      <c r="A1373" s="15"/>
      <c r="B1373" s="194"/>
      <c r="C1373" s="109"/>
      <c r="D1373" s="279" t="s">
        <v>48</v>
      </c>
      <c r="E1373" s="280"/>
      <c r="F1373" s="281">
        <v>0</v>
      </c>
      <c r="G1373" s="281">
        <v>0</v>
      </c>
      <c r="H1373" s="171"/>
      <c r="I1373" s="88">
        <f t="shared" si="107"/>
        <v>0</v>
      </c>
      <c r="J1373" s="163">
        <f t="shared" si="108"/>
        <v>0</v>
      </c>
      <c r="K1373" s="155">
        <f t="shared" si="109"/>
        <v>0</v>
      </c>
      <c r="L1373" s="155">
        <f>IF(J1373=1,SUM($J$6:J1373),0)</f>
        <v>0</v>
      </c>
      <c r="M1373" s="155">
        <f>IF(K1373=1,SUM($K$6:K1373),0)</f>
        <v>0</v>
      </c>
      <c r="N1373" s="165">
        <f t="shared" si="110"/>
        <v>0</v>
      </c>
      <c r="O1373" s="155">
        <f t="shared" si="111"/>
        <v>0</v>
      </c>
      <c r="P1373" s="155">
        <f>IF(O1373=1,SUM($O$6:O1373),0)</f>
        <v>0</v>
      </c>
    </row>
    <row r="1374" spans="1:16" ht="15" customHeight="1">
      <c r="A1374" s="15"/>
      <c r="B1374" s="194" t="s">
        <v>1031</v>
      </c>
      <c r="C1374" s="109" t="s">
        <v>531</v>
      </c>
      <c r="D1374" s="279" t="s">
        <v>48</v>
      </c>
      <c r="E1374" s="280"/>
      <c r="F1374" s="281">
        <v>0</v>
      </c>
      <c r="G1374" s="281">
        <v>0</v>
      </c>
      <c r="H1374" s="175"/>
      <c r="I1374" s="88">
        <f t="shared" si="107"/>
        <v>0</v>
      </c>
      <c r="J1374" s="163">
        <f t="shared" si="108"/>
        <v>0</v>
      </c>
      <c r="K1374" s="155">
        <f t="shared" si="109"/>
        <v>0</v>
      </c>
      <c r="L1374" s="155">
        <f>IF(J1374=1,SUM($J$6:J1374),0)</f>
        <v>0</v>
      </c>
      <c r="M1374" s="155">
        <f>IF(K1374=1,SUM($K$6:K1374),0)</f>
        <v>0</v>
      </c>
      <c r="N1374" s="165">
        <f t="shared" si="110"/>
        <v>0</v>
      </c>
      <c r="O1374" s="155">
        <f t="shared" si="111"/>
        <v>0</v>
      </c>
      <c r="P1374" s="155">
        <f>IF(O1374=1,SUM($O$6:O1374),0)</f>
        <v>0</v>
      </c>
    </row>
    <row r="1375" spans="1:16" ht="15" customHeight="1">
      <c r="A1375" s="15"/>
      <c r="B1375" s="194">
        <v>1</v>
      </c>
      <c r="C1375" s="109" t="s">
        <v>961</v>
      </c>
      <c r="D1375" s="279" t="s">
        <v>47</v>
      </c>
      <c r="E1375" s="280" t="s">
        <v>14</v>
      </c>
      <c r="F1375" s="281">
        <v>213420</v>
      </c>
      <c r="G1375" s="281">
        <v>213420</v>
      </c>
      <c r="H1375" s="175"/>
      <c r="I1375" s="88">
        <f t="shared" si="107"/>
        <v>213420</v>
      </c>
      <c r="J1375" s="163">
        <f t="shared" si="108"/>
        <v>0</v>
      </c>
      <c r="K1375" s="155">
        <f t="shared" si="109"/>
        <v>0</v>
      </c>
      <c r="L1375" s="155">
        <f>IF(J1375=1,SUM($J$6:J1375),0)</f>
        <v>0</v>
      </c>
      <c r="M1375" s="155">
        <f>IF(K1375=1,SUM($K$6:K1375),0)</f>
        <v>0</v>
      </c>
      <c r="N1375" s="165">
        <f t="shared" si="110"/>
        <v>0</v>
      </c>
      <c r="O1375" s="155">
        <f t="shared" si="111"/>
        <v>0</v>
      </c>
      <c r="P1375" s="155">
        <f>IF(O1375=1,SUM($O$6:O1375),0)</f>
        <v>0</v>
      </c>
    </row>
    <row r="1376" spans="1:16" ht="15" customHeight="1">
      <c r="A1376" s="15"/>
      <c r="B1376" s="194">
        <v>2</v>
      </c>
      <c r="C1376" s="109" t="s">
        <v>962</v>
      </c>
      <c r="D1376" s="279" t="s">
        <v>47</v>
      </c>
      <c r="E1376" s="280" t="s">
        <v>14</v>
      </c>
      <c r="F1376" s="281">
        <v>207840</v>
      </c>
      <c r="G1376" s="281">
        <v>207840</v>
      </c>
      <c r="H1376" s="175"/>
      <c r="I1376" s="88">
        <f t="shared" si="107"/>
        <v>207840</v>
      </c>
      <c r="J1376" s="163">
        <f t="shared" si="108"/>
        <v>0</v>
      </c>
      <c r="K1376" s="155">
        <f t="shared" si="109"/>
        <v>0</v>
      </c>
      <c r="L1376" s="155">
        <f>IF(J1376=1,SUM($J$6:J1376),0)</f>
        <v>0</v>
      </c>
      <c r="M1376" s="155">
        <f>IF(K1376=1,SUM($K$6:K1376),0)</f>
        <v>0</v>
      </c>
      <c r="N1376" s="165">
        <f t="shared" si="110"/>
        <v>0</v>
      </c>
      <c r="O1376" s="155">
        <f t="shared" si="111"/>
        <v>0</v>
      </c>
      <c r="P1376" s="155">
        <f>IF(O1376=1,SUM($O$6:O1376),0)</f>
        <v>0</v>
      </c>
    </row>
    <row r="1377" spans="1:16" ht="15" customHeight="1">
      <c r="A1377" s="15"/>
      <c r="B1377" s="194">
        <v>3</v>
      </c>
      <c r="C1377" s="109" t="s">
        <v>963</v>
      </c>
      <c r="D1377" s="279" t="s">
        <v>47</v>
      </c>
      <c r="E1377" s="280" t="s">
        <v>14</v>
      </c>
      <c r="F1377" s="281">
        <v>342990</v>
      </c>
      <c r="G1377" s="281">
        <v>342990</v>
      </c>
      <c r="H1377" s="175"/>
      <c r="I1377" s="88">
        <f t="shared" si="107"/>
        <v>342990</v>
      </c>
      <c r="J1377" s="163">
        <f t="shared" si="108"/>
        <v>0</v>
      </c>
      <c r="K1377" s="155">
        <f t="shared" si="109"/>
        <v>0</v>
      </c>
      <c r="L1377" s="155">
        <f>IF(J1377=1,SUM($J$6:J1377),0)</f>
        <v>0</v>
      </c>
      <c r="M1377" s="155">
        <f>IF(K1377=1,SUM($K$6:K1377),0)</f>
        <v>0</v>
      </c>
      <c r="N1377" s="165">
        <f t="shared" si="110"/>
        <v>0</v>
      </c>
      <c r="O1377" s="155">
        <f t="shared" si="111"/>
        <v>0</v>
      </c>
      <c r="P1377" s="155">
        <f>IF(O1377=1,SUM($O$6:O1377),0)</f>
        <v>0</v>
      </c>
    </row>
    <row r="1378" spans="1:16" ht="15" customHeight="1">
      <c r="A1378" s="15"/>
      <c r="B1378" s="194">
        <v>4</v>
      </c>
      <c r="C1378" s="109" t="s">
        <v>964</v>
      </c>
      <c r="D1378" s="279" t="s">
        <v>47</v>
      </c>
      <c r="E1378" s="280" t="s">
        <v>14</v>
      </c>
      <c r="F1378" s="281">
        <v>709680</v>
      </c>
      <c r="G1378" s="281">
        <v>709680</v>
      </c>
      <c r="H1378" s="175"/>
      <c r="I1378" s="88">
        <f t="shared" si="107"/>
        <v>709680</v>
      </c>
      <c r="J1378" s="163">
        <f t="shared" si="108"/>
        <v>0</v>
      </c>
      <c r="K1378" s="155">
        <f t="shared" si="109"/>
        <v>0</v>
      </c>
      <c r="L1378" s="155">
        <f>IF(J1378=1,SUM($J$6:J1378),0)</f>
        <v>0</v>
      </c>
      <c r="M1378" s="155">
        <f>IF(K1378=1,SUM($K$6:K1378),0)</f>
        <v>0</v>
      </c>
      <c r="N1378" s="165">
        <f t="shared" si="110"/>
        <v>0</v>
      </c>
      <c r="O1378" s="155">
        <f t="shared" si="111"/>
        <v>0</v>
      </c>
      <c r="P1378" s="155">
        <f>IF(O1378=1,SUM($O$6:O1378),0)</f>
        <v>0</v>
      </c>
    </row>
    <row r="1379" spans="1:16" ht="15" customHeight="1">
      <c r="A1379" s="15"/>
      <c r="B1379" s="194">
        <v>5</v>
      </c>
      <c r="C1379" s="109" t="s">
        <v>965</v>
      </c>
      <c r="D1379" s="279" t="s">
        <v>47</v>
      </c>
      <c r="E1379" s="280" t="s">
        <v>14</v>
      </c>
      <c r="F1379" s="281">
        <v>1771980</v>
      </c>
      <c r="G1379" s="281">
        <v>1771980</v>
      </c>
      <c r="H1379" s="175"/>
      <c r="I1379" s="88">
        <f t="shared" si="107"/>
        <v>1771980</v>
      </c>
      <c r="J1379" s="163">
        <f t="shared" si="108"/>
        <v>0</v>
      </c>
      <c r="K1379" s="155">
        <f t="shared" si="109"/>
        <v>0</v>
      </c>
      <c r="L1379" s="155">
        <f>IF(J1379=1,SUM($J$6:J1379),0)</f>
        <v>0</v>
      </c>
      <c r="M1379" s="155">
        <f>IF(K1379=1,SUM($K$6:K1379),0)</f>
        <v>0</v>
      </c>
      <c r="N1379" s="165">
        <f t="shared" si="110"/>
        <v>0</v>
      </c>
      <c r="O1379" s="155">
        <f t="shared" si="111"/>
        <v>0</v>
      </c>
      <c r="P1379" s="155">
        <f>IF(O1379=1,SUM($O$6:O1379),0)</f>
        <v>0</v>
      </c>
    </row>
    <row r="1380" spans="1:16" ht="15" customHeight="1">
      <c r="A1380" s="15"/>
      <c r="B1380" s="194">
        <v>6</v>
      </c>
      <c r="C1380" s="109" t="s">
        <v>966</v>
      </c>
      <c r="D1380" s="279" t="s">
        <v>47</v>
      </c>
      <c r="E1380" s="280" t="s">
        <v>14</v>
      </c>
      <c r="F1380" s="281">
        <v>976440</v>
      </c>
      <c r="G1380" s="281">
        <v>976440</v>
      </c>
      <c r="H1380" s="175"/>
      <c r="I1380" s="88">
        <f t="shared" si="107"/>
        <v>976440</v>
      </c>
      <c r="J1380" s="163">
        <f t="shared" si="108"/>
        <v>0</v>
      </c>
      <c r="K1380" s="155">
        <f t="shared" si="109"/>
        <v>0</v>
      </c>
      <c r="L1380" s="155">
        <f>IF(J1380=1,SUM($J$6:J1380),0)</f>
        <v>0</v>
      </c>
      <c r="M1380" s="155">
        <f>IF(K1380=1,SUM($K$6:K1380),0)</f>
        <v>0</v>
      </c>
      <c r="N1380" s="165">
        <f t="shared" si="110"/>
        <v>0</v>
      </c>
      <c r="O1380" s="155">
        <f t="shared" si="111"/>
        <v>0</v>
      </c>
      <c r="P1380" s="155">
        <f>IF(O1380=1,SUM($O$6:O1380),0)</f>
        <v>0</v>
      </c>
    </row>
    <row r="1381" spans="1:16" ht="15" customHeight="1">
      <c r="A1381" s="15"/>
      <c r="B1381" s="194">
        <v>7</v>
      </c>
      <c r="C1381" s="109" t="s">
        <v>967</v>
      </c>
      <c r="D1381" s="279" t="s">
        <v>47</v>
      </c>
      <c r="E1381" s="280" t="s">
        <v>14</v>
      </c>
      <c r="F1381" s="281">
        <v>2211900</v>
      </c>
      <c r="G1381" s="281">
        <v>2211900</v>
      </c>
      <c r="H1381" s="175"/>
      <c r="I1381" s="88">
        <f t="shared" si="107"/>
        <v>2211900</v>
      </c>
      <c r="J1381" s="163">
        <f t="shared" si="108"/>
        <v>0</v>
      </c>
      <c r="K1381" s="155">
        <f t="shared" si="109"/>
        <v>0</v>
      </c>
      <c r="L1381" s="155">
        <f>IF(J1381=1,SUM($J$6:J1381),0)</f>
        <v>0</v>
      </c>
      <c r="M1381" s="155">
        <f>IF(K1381=1,SUM($K$6:K1381),0)</f>
        <v>0</v>
      </c>
      <c r="N1381" s="165">
        <f t="shared" si="110"/>
        <v>0</v>
      </c>
      <c r="O1381" s="155">
        <f t="shared" si="111"/>
        <v>0</v>
      </c>
      <c r="P1381" s="155">
        <f>IF(O1381=1,SUM($O$6:O1381),0)</f>
        <v>0</v>
      </c>
    </row>
    <row r="1382" spans="1:16" ht="15" customHeight="1">
      <c r="A1382" s="15"/>
      <c r="B1382" s="194">
        <v>8</v>
      </c>
      <c r="C1382" s="109" t="s">
        <v>968</v>
      </c>
      <c r="D1382" s="279" t="s">
        <v>47</v>
      </c>
      <c r="E1382" s="280" t="s">
        <v>14</v>
      </c>
      <c r="F1382" s="281">
        <v>2270640</v>
      </c>
      <c r="G1382" s="281">
        <v>2270640</v>
      </c>
      <c r="H1382" s="175"/>
      <c r="I1382" s="88">
        <f t="shared" ref="I1382:I1395" si="112">IF($I$5=$G$4,G1382,(IF($I$5=$F$4,F1382,0)))</f>
        <v>2270640</v>
      </c>
      <c r="J1382" s="163">
        <f t="shared" si="108"/>
        <v>0</v>
      </c>
      <c r="K1382" s="155">
        <f t="shared" si="109"/>
        <v>0</v>
      </c>
      <c r="L1382" s="155">
        <f>IF(J1382=1,SUM($J$6:J1382),0)</f>
        <v>0</v>
      </c>
      <c r="M1382" s="155">
        <f>IF(K1382=1,SUM($K$6:K1382),0)</f>
        <v>0</v>
      </c>
      <c r="N1382" s="165">
        <f t="shared" si="110"/>
        <v>0</v>
      </c>
      <c r="O1382" s="155">
        <f t="shared" si="111"/>
        <v>0</v>
      </c>
      <c r="P1382" s="155">
        <f>IF(O1382=1,SUM($O$6:O1382),0)</f>
        <v>0</v>
      </c>
    </row>
    <row r="1383" spans="1:16" ht="15" customHeight="1">
      <c r="A1383" s="15"/>
      <c r="B1383" s="194">
        <v>9</v>
      </c>
      <c r="C1383" s="109" t="s">
        <v>969</v>
      </c>
      <c r="D1383" s="279" t="s">
        <v>47</v>
      </c>
      <c r="E1383" s="280" t="s">
        <v>14</v>
      </c>
      <c r="F1383" s="281">
        <v>2476740</v>
      </c>
      <c r="G1383" s="281">
        <v>2476740</v>
      </c>
      <c r="H1383" s="175"/>
      <c r="I1383" s="88">
        <f t="shared" si="112"/>
        <v>2476740</v>
      </c>
      <c r="J1383" s="163">
        <f t="shared" si="108"/>
        <v>0</v>
      </c>
      <c r="K1383" s="155">
        <f t="shared" si="109"/>
        <v>0</v>
      </c>
      <c r="L1383" s="155">
        <f>IF(J1383=1,SUM($J$6:J1383),0)</f>
        <v>0</v>
      </c>
      <c r="M1383" s="155">
        <f>IF(K1383=1,SUM($K$6:K1383),0)</f>
        <v>0</v>
      </c>
      <c r="N1383" s="165">
        <f t="shared" si="110"/>
        <v>0</v>
      </c>
      <c r="O1383" s="155">
        <f t="shared" si="111"/>
        <v>0</v>
      </c>
      <c r="P1383" s="155">
        <f>IF(O1383=1,SUM($O$6:O1383),0)</f>
        <v>0</v>
      </c>
    </row>
    <row r="1384" spans="1:16" ht="15" customHeight="1">
      <c r="A1384" s="15"/>
      <c r="B1384" s="194"/>
      <c r="C1384" s="109" t="s">
        <v>48</v>
      </c>
      <c r="D1384" s="279" t="s">
        <v>48</v>
      </c>
      <c r="E1384" s="280"/>
      <c r="F1384" s="281">
        <v>0</v>
      </c>
      <c r="G1384" s="281">
        <v>0</v>
      </c>
      <c r="H1384" s="175"/>
      <c r="I1384" s="88">
        <f t="shared" si="112"/>
        <v>0</v>
      </c>
      <c r="J1384" s="163">
        <f t="shared" si="108"/>
        <v>0</v>
      </c>
      <c r="K1384" s="155">
        <f t="shared" si="109"/>
        <v>0</v>
      </c>
      <c r="L1384" s="155">
        <f>IF(J1384=1,SUM($J$6:J1384),0)</f>
        <v>0</v>
      </c>
      <c r="M1384" s="155">
        <f>IF(K1384=1,SUM($K$6:K1384),0)</f>
        <v>0</v>
      </c>
      <c r="N1384" s="165">
        <f t="shared" si="110"/>
        <v>0</v>
      </c>
      <c r="O1384" s="155">
        <f t="shared" si="111"/>
        <v>0</v>
      </c>
      <c r="P1384" s="155">
        <f>IF(O1384=1,SUM($O$6:O1384),0)</f>
        <v>0</v>
      </c>
    </row>
    <row r="1385" spans="1:16" ht="15" customHeight="1">
      <c r="A1385" s="15"/>
      <c r="B1385" s="194" t="s">
        <v>1031</v>
      </c>
      <c r="C1385" s="109" t="s">
        <v>788</v>
      </c>
      <c r="D1385" s="279" t="s">
        <v>48</v>
      </c>
      <c r="E1385" s="280"/>
      <c r="F1385" s="281">
        <v>0</v>
      </c>
      <c r="G1385" s="281">
        <v>0</v>
      </c>
      <c r="H1385" s="175"/>
      <c r="I1385" s="88">
        <f t="shared" si="112"/>
        <v>0</v>
      </c>
      <c r="J1385" s="163">
        <f t="shared" si="108"/>
        <v>0</v>
      </c>
      <c r="K1385" s="155">
        <f t="shared" si="109"/>
        <v>0</v>
      </c>
      <c r="L1385" s="155">
        <f>IF(J1385=1,SUM($J$6:J1385),0)</f>
        <v>0</v>
      </c>
      <c r="M1385" s="155">
        <f>IF(K1385=1,SUM($K$6:K1385),0)</f>
        <v>0</v>
      </c>
      <c r="N1385" s="165">
        <f t="shared" si="110"/>
        <v>0</v>
      </c>
      <c r="O1385" s="155">
        <f t="shared" si="111"/>
        <v>0</v>
      </c>
      <c r="P1385" s="155">
        <f>IF(O1385=1,SUM($O$6:O1385),0)</f>
        <v>0</v>
      </c>
    </row>
    <row r="1386" spans="1:16" ht="15" customHeight="1">
      <c r="A1386" s="15"/>
      <c r="B1386" s="194">
        <v>1</v>
      </c>
      <c r="C1386" s="109" t="s">
        <v>428</v>
      </c>
      <c r="D1386" s="279" t="s">
        <v>47</v>
      </c>
      <c r="E1386" s="280" t="s">
        <v>100</v>
      </c>
      <c r="F1386" s="281">
        <v>220260.49029487889</v>
      </c>
      <c r="G1386" s="281">
        <v>220260.49029487889</v>
      </c>
      <c r="H1386" s="175"/>
      <c r="I1386" s="88">
        <f t="shared" si="112"/>
        <v>220260.49029487889</v>
      </c>
      <c r="J1386" s="163">
        <f t="shared" si="108"/>
        <v>0</v>
      </c>
      <c r="K1386" s="155">
        <f t="shared" si="109"/>
        <v>0</v>
      </c>
      <c r="L1386" s="155">
        <f>IF(J1386=1,SUM($J$6:J1386),0)</f>
        <v>0</v>
      </c>
      <c r="M1386" s="155">
        <f>IF(K1386=1,SUM($K$6:K1386),0)</f>
        <v>0</v>
      </c>
      <c r="N1386" s="165">
        <f t="shared" si="110"/>
        <v>0</v>
      </c>
      <c r="O1386" s="155">
        <f t="shared" si="111"/>
        <v>0</v>
      </c>
      <c r="P1386" s="155">
        <f>IF(O1386=1,SUM($O$6:O1386),0)</f>
        <v>0</v>
      </c>
    </row>
    <row r="1387" spans="1:16" ht="15" customHeight="1">
      <c r="A1387" s="15"/>
      <c r="B1387" s="194">
        <v>2</v>
      </c>
      <c r="C1387" s="109" t="s">
        <v>429</v>
      </c>
      <c r="D1387" s="279" t="s">
        <v>47</v>
      </c>
      <c r="E1387" s="280" t="s">
        <v>100</v>
      </c>
      <c r="F1387" s="281">
        <v>220260.49029487889</v>
      </c>
      <c r="G1387" s="281">
        <v>220260.49029487889</v>
      </c>
      <c r="H1387" s="175"/>
      <c r="I1387" s="88">
        <f t="shared" si="112"/>
        <v>220260.49029487889</v>
      </c>
      <c r="J1387" s="163">
        <f t="shared" si="108"/>
        <v>0</v>
      </c>
      <c r="K1387" s="155">
        <f t="shared" si="109"/>
        <v>0</v>
      </c>
      <c r="L1387" s="155">
        <f>IF(J1387=1,SUM($J$6:J1387),0)</f>
        <v>0</v>
      </c>
      <c r="M1387" s="155">
        <f>IF(K1387=1,SUM($K$6:K1387),0)</f>
        <v>0</v>
      </c>
      <c r="N1387" s="165">
        <f t="shared" si="110"/>
        <v>0</v>
      </c>
      <c r="O1387" s="155">
        <f t="shared" si="111"/>
        <v>0</v>
      </c>
      <c r="P1387" s="155">
        <f>IF(O1387=1,SUM($O$6:O1387),0)</f>
        <v>0</v>
      </c>
    </row>
    <row r="1388" spans="1:16" ht="15" customHeight="1">
      <c r="A1388" s="15"/>
      <c r="B1388" s="194">
        <v>3</v>
      </c>
      <c r="C1388" s="109" t="s">
        <v>430</v>
      </c>
      <c r="D1388" s="279" t="s">
        <v>47</v>
      </c>
      <c r="E1388" s="280" t="s">
        <v>100</v>
      </c>
      <c r="F1388" s="281">
        <v>250977.08928157968</v>
      </c>
      <c r="G1388" s="281">
        <v>250977.08928157968</v>
      </c>
      <c r="H1388" s="175"/>
      <c r="I1388" s="88">
        <f t="shared" si="112"/>
        <v>250977.08928157968</v>
      </c>
      <c r="J1388" s="163">
        <f t="shared" si="108"/>
        <v>0</v>
      </c>
      <c r="K1388" s="155">
        <f t="shared" si="109"/>
        <v>0</v>
      </c>
      <c r="L1388" s="155">
        <f>IF(J1388=1,SUM($J$6:J1388),0)</f>
        <v>0</v>
      </c>
      <c r="M1388" s="155">
        <f>IF(K1388=1,SUM($K$6:K1388),0)</f>
        <v>0</v>
      </c>
      <c r="N1388" s="165">
        <f t="shared" si="110"/>
        <v>0</v>
      </c>
      <c r="O1388" s="155">
        <f t="shared" si="111"/>
        <v>0</v>
      </c>
      <c r="P1388" s="155">
        <f>IF(O1388=1,SUM($O$6:O1388),0)</f>
        <v>0</v>
      </c>
    </row>
    <row r="1389" spans="1:16" ht="15" customHeight="1">
      <c r="A1389" s="15"/>
      <c r="B1389" s="194">
        <v>4</v>
      </c>
      <c r="C1389" s="109" t="s">
        <v>431</v>
      </c>
      <c r="D1389" s="279" t="s">
        <v>47</v>
      </c>
      <c r="E1389" s="280" t="s">
        <v>100</v>
      </c>
      <c r="F1389" s="281">
        <v>289200</v>
      </c>
      <c r="G1389" s="281">
        <v>289200</v>
      </c>
      <c r="H1389" s="175"/>
      <c r="I1389" s="88">
        <f t="shared" si="112"/>
        <v>289200</v>
      </c>
      <c r="J1389" s="163">
        <f t="shared" si="108"/>
        <v>0</v>
      </c>
      <c r="K1389" s="155">
        <f t="shared" si="109"/>
        <v>0</v>
      </c>
      <c r="L1389" s="155">
        <f>IF(J1389=1,SUM($J$6:J1389),0)</f>
        <v>0</v>
      </c>
      <c r="M1389" s="155">
        <f>IF(K1389=1,SUM($K$6:K1389),0)</f>
        <v>0</v>
      </c>
      <c r="N1389" s="165">
        <f t="shared" si="110"/>
        <v>0</v>
      </c>
      <c r="O1389" s="155">
        <f t="shared" si="111"/>
        <v>0</v>
      </c>
      <c r="P1389" s="155">
        <f>IF(O1389=1,SUM($O$6:O1389),0)</f>
        <v>0</v>
      </c>
    </row>
    <row r="1390" spans="1:16" ht="15" customHeight="1">
      <c r="A1390" s="15"/>
      <c r="B1390" s="194">
        <v>5</v>
      </c>
      <c r="C1390" s="109" t="s">
        <v>432</v>
      </c>
      <c r="D1390" s="279" t="s">
        <v>47</v>
      </c>
      <c r="E1390" s="280" t="s">
        <v>100</v>
      </c>
      <c r="F1390" s="281">
        <v>277947.76156258525</v>
      </c>
      <c r="G1390" s="281">
        <v>277947.76156258525</v>
      </c>
      <c r="H1390" s="175"/>
      <c r="I1390" s="88">
        <f t="shared" si="112"/>
        <v>277947.76156258525</v>
      </c>
      <c r="J1390" s="163">
        <f t="shared" si="108"/>
        <v>0</v>
      </c>
      <c r="K1390" s="155">
        <f t="shared" si="109"/>
        <v>0</v>
      </c>
      <c r="L1390" s="155">
        <f>IF(J1390=1,SUM($J$6:J1390),0)</f>
        <v>0</v>
      </c>
      <c r="M1390" s="155">
        <f>IF(K1390=1,SUM($K$6:K1390),0)</f>
        <v>0</v>
      </c>
      <c r="N1390" s="165">
        <f t="shared" si="110"/>
        <v>0</v>
      </c>
      <c r="O1390" s="155">
        <f t="shared" si="111"/>
        <v>0</v>
      </c>
      <c r="P1390" s="155">
        <f>IF(O1390=1,SUM($O$6:O1390),0)</f>
        <v>0</v>
      </c>
    </row>
    <row r="1391" spans="1:16" ht="15" customHeight="1">
      <c r="A1391" s="15"/>
      <c r="B1391" s="194">
        <v>6</v>
      </c>
      <c r="C1391" s="109" t="s">
        <v>433</v>
      </c>
      <c r="D1391" s="279" t="s">
        <v>47</v>
      </c>
      <c r="E1391" s="280" t="s">
        <v>100</v>
      </c>
      <c r="F1391" s="281">
        <v>309000</v>
      </c>
      <c r="G1391" s="281">
        <v>309000</v>
      </c>
      <c r="H1391" s="175"/>
      <c r="I1391" s="88">
        <f t="shared" si="112"/>
        <v>309000</v>
      </c>
      <c r="J1391" s="163">
        <f t="shared" si="108"/>
        <v>0</v>
      </c>
      <c r="K1391" s="155">
        <f t="shared" si="109"/>
        <v>0</v>
      </c>
      <c r="L1391" s="155">
        <f>IF(J1391=1,SUM($J$6:J1391),0)</f>
        <v>0</v>
      </c>
      <c r="M1391" s="155">
        <f>IF(K1391=1,SUM($K$6:K1391),0)</f>
        <v>0</v>
      </c>
      <c r="N1391" s="165">
        <f t="shared" si="110"/>
        <v>0</v>
      </c>
      <c r="O1391" s="155">
        <f t="shared" si="111"/>
        <v>0</v>
      </c>
      <c r="P1391" s="155">
        <f>IF(O1391=1,SUM($O$6:O1391),0)</f>
        <v>0</v>
      </c>
    </row>
    <row r="1392" spans="1:16" ht="15" customHeight="1">
      <c r="A1392" s="15"/>
      <c r="B1392" s="194">
        <v>7</v>
      </c>
      <c r="C1392" s="109" t="s">
        <v>1132</v>
      </c>
      <c r="D1392" s="279" t="s">
        <v>47</v>
      </c>
      <c r="E1392" s="280" t="s">
        <v>100</v>
      </c>
      <c r="F1392" s="281">
        <v>277947.76156258525</v>
      </c>
      <c r="G1392" s="281">
        <v>277947.76156258525</v>
      </c>
      <c r="H1392" s="175"/>
      <c r="I1392" s="88">
        <f t="shared" si="112"/>
        <v>277947.76156258525</v>
      </c>
      <c r="J1392" s="163">
        <f t="shared" si="108"/>
        <v>0</v>
      </c>
      <c r="K1392" s="155">
        <f t="shared" si="109"/>
        <v>0</v>
      </c>
      <c r="L1392" s="155">
        <f>IF(J1392=1,SUM($J$6:J1392),0)</f>
        <v>0</v>
      </c>
      <c r="M1392" s="155">
        <f>IF(K1392=1,SUM($K$6:K1392),0)</f>
        <v>0</v>
      </c>
      <c r="N1392" s="165">
        <f t="shared" si="110"/>
        <v>0</v>
      </c>
      <c r="O1392" s="155">
        <f t="shared" si="111"/>
        <v>0</v>
      </c>
      <c r="P1392" s="155">
        <f>IF(O1392=1,SUM($O$6:O1392),0)</f>
        <v>0</v>
      </c>
    </row>
    <row r="1393" spans="1:16" ht="15" customHeight="1">
      <c r="A1393" s="15"/>
      <c r="B1393" s="194">
        <v>8</v>
      </c>
      <c r="C1393" s="109" t="s">
        <v>1133</v>
      </c>
      <c r="D1393" s="279" t="s">
        <v>47</v>
      </c>
      <c r="E1393" s="280" t="s">
        <v>100</v>
      </c>
      <c r="F1393" s="281">
        <v>345600</v>
      </c>
      <c r="G1393" s="281">
        <v>345600</v>
      </c>
      <c r="H1393" s="175"/>
      <c r="I1393" s="88">
        <f t="shared" si="112"/>
        <v>345600</v>
      </c>
      <c r="J1393" s="163">
        <f t="shared" si="108"/>
        <v>0</v>
      </c>
      <c r="K1393" s="155">
        <f t="shared" si="109"/>
        <v>0</v>
      </c>
      <c r="L1393" s="155">
        <f>IF(J1393=1,SUM($J$6:J1393),0)</f>
        <v>0</v>
      </c>
      <c r="M1393" s="155">
        <f>IF(K1393=1,SUM($K$6:K1393),0)</f>
        <v>0</v>
      </c>
      <c r="N1393" s="165">
        <f t="shared" si="110"/>
        <v>0</v>
      </c>
      <c r="O1393" s="155">
        <f t="shared" si="111"/>
        <v>0</v>
      </c>
      <c r="P1393" s="155">
        <f>IF(O1393=1,SUM($O$6:O1393),0)</f>
        <v>0</v>
      </c>
    </row>
    <row r="1394" spans="1:16" ht="15" customHeight="1">
      <c r="A1394" s="15"/>
      <c r="B1394" s="194">
        <v>9</v>
      </c>
      <c r="C1394" s="109" t="s">
        <v>434</v>
      </c>
      <c r="D1394" s="279" t="s">
        <v>47</v>
      </c>
      <c r="E1394" s="280" t="s">
        <v>100</v>
      </c>
      <c r="F1394" s="281">
        <v>438273.42456634069</v>
      </c>
      <c r="G1394" s="281">
        <v>438273.42456634069</v>
      </c>
      <c r="H1394" s="175"/>
      <c r="I1394" s="88">
        <f t="shared" si="112"/>
        <v>438273.42456634069</v>
      </c>
      <c r="J1394" s="163">
        <f t="shared" si="108"/>
        <v>0</v>
      </c>
      <c r="K1394" s="155">
        <f t="shared" si="109"/>
        <v>0</v>
      </c>
      <c r="L1394" s="155">
        <f>IF(J1394=1,SUM($J$6:J1394),0)</f>
        <v>0</v>
      </c>
      <c r="M1394" s="155">
        <f>IF(K1394=1,SUM($K$6:K1394),0)</f>
        <v>0</v>
      </c>
      <c r="N1394" s="165">
        <f t="shared" si="110"/>
        <v>0</v>
      </c>
      <c r="O1394" s="155">
        <f t="shared" si="111"/>
        <v>0</v>
      </c>
      <c r="P1394" s="155">
        <f>IF(O1394=1,SUM($O$6:O1394),0)</f>
        <v>0</v>
      </c>
    </row>
    <row r="1395" spans="1:16" ht="15" customHeight="1">
      <c r="A1395" s="15"/>
      <c r="B1395" s="194">
        <v>10</v>
      </c>
      <c r="C1395" s="109" t="s">
        <v>435</v>
      </c>
      <c r="D1395" s="279" t="s">
        <v>47</v>
      </c>
      <c r="E1395" s="280" t="s">
        <v>100</v>
      </c>
      <c r="F1395" s="281">
        <v>384600</v>
      </c>
      <c r="G1395" s="281">
        <v>384600</v>
      </c>
      <c r="H1395" s="175"/>
      <c r="I1395" s="88">
        <f t="shared" si="112"/>
        <v>384600</v>
      </c>
      <c r="J1395" s="163">
        <f t="shared" si="108"/>
        <v>0</v>
      </c>
      <c r="K1395" s="155">
        <f t="shared" si="109"/>
        <v>0</v>
      </c>
      <c r="L1395" s="155">
        <f>IF(J1395=1,SUM($J$6:J1395),0)</f>
        <v>0</v>
      </c>
      <c r="M1395" s="155">
        <f>IF(K1395=1,SUM($K$6:K1395),0)</f>
        <v>0</v>
      </c>
      <c r="N1395" s="165">
        <f t="shared" si="110"/>
        <v>0</v>
      </c>
      <c r="O1395" s="155">
        <f t="shared" si="111"/>
        <v>0</v>
      </c>
      <c r="P1395" s="155">
        <f>IF(O1395=1,SUM($O$6:O1395),0)</f>
        <v>0</v>
      </c>
    </row>
    <row r="1396" spans="1:16" ht="15" customHeight="1">
      <c r="A1396" s="15"/>
      <c r="B1396" s="194">
        <v>11</v>
      </c>
      <c r="C1396" s="109" t="s">
        <v>436</v>
      </c>
      <c r="D1396" s="279" t="s">
        <v>47</v>
      </c>
      <c r="E1396" s="280" t="s">
        <v>100</v>
      </c>
      <c r="F1396" s="281">
        <v>466742.46752962429</v>
      </c>
      <c r="G1396" s="281">
        <v>466742.46752962429</v>
      </c>
      <c r="H1396" s="175"/>
      <c r="I1396" s="88">
        <f t="shared" ref="I1396:I1433" si="113">IF($I$5=$G$4,G1396,(IF($I$5=$F$4,F1396,0)))</f>
        <v>466742.46752962429</v>
      </c>
      <c r="J1396" s="163">
        <f t="shared" si="108"/>
        <v>0</v>
      </c>
      <c r="K1396" s="155">
        <f t="shared" si="109"/>
        <v>0</v>
      </c>
      <c r="L1396" s="155">
        <f>IF(J1396=1,SUM($J$6:J1396),0)</f>
        <v>0</v>
      </c>
      <c r="M1396" s="155">
        <f>IF(K1396=1,SUM($K$6:K1396),0)</f>
        <v>0</v>
      </c>
      <c r="N1396" s="165">
        <f t="shared" si="110"/>
        <v>0</v>
      </c>
      <c r="O1396" s="155">
        <f t="shared" si="111"/>
        <v>0</v>
      </c>
      <c r="P1396" s="155">
        <f>IF(O1396=1,SUM($O$6:O1396),0)</f>
        <v>0</v>
      </c>
    </row>
    <row r="1397" spans="1:16" ht="15" customHeight="1">
      <c r="A1397" s="15"/>
      <c r="B1397" s="194">
        <v>12</v>
      </c>
      <c r="C1397" s="109" t="s">
        <v>437</v>
      </c>
      <c r="D1397" s="279" t="s">
        <v>47</v>
      </c>
      <c r="E1397" s="280" t="s">
        <v>100</v>
      </c>
      <c r="F1397" s="281">
        <v>466742.46752962429</v>
      </c>
      <c r="G1397" s="281">
        <v>466742.46752962429</v>
      </c>
      <c r="H1397" s="175"/>
      <c r="I1397" s="154">
        <f t="shared" si="113"/>
        <v>466742.46752962429</v>
      </c>
      <c r="J1397" s="163">
        <f t="shared" si="108"/>
        <v>0</v>
      </c>
      <c r="K1397" s="155">
        <f t="shared" si="109"/>
        <v>0</v>
      </c>
      <c r="L1397" s="155">
        <f>IF(J1397=1,SUM($J$6:J1397),0)</f>
        <v>0</v>
      </c>
      <c r="M1397" s="155">
        <f>IF(K1397=1,SUM($K$6:K1397),0)</f>
        <v>0</v>
      </c>
      <c r="N1397" s="165">
        <f t="shared" si="110"/>
        <v>0</v>
      </c>
      <c r="O1397" s="155">
        <f t="shared" si="111"/>
        <v>0</v>
      </c>
      <c r="P1397" s="155">
        <f>IF(O1397=1,SUM($O$6:O1397),0)</f>
        <v>0</v>
      </c>
    </row>
    <row r="1398" spans="1:16" ht="15" customHeight="1">
      <c r="A1398" s="15"/>
      <c r="B1398" s="194">
        <v>13</v>
      </c>
      <c r="C1398" s="109" t="s">
        <v>438</v>
      </c>
      <c r="D1398" s="279" t="s">
        <v>47</v>
      </c>
      <c r="E1398" s="280" t="s">
        <v>100</v>
      </c>
      <c r="F1398" s="281">
        <v>513941.14402138407</v>
      </c>
      <c r="G1398" s="281">
        <v>513941.14402138407</v>
      </c>
      <c r="H1398" s="175"/>
      <c r="I1398" s="88">
        <f t="shared" si="113"/>
        <v>513941.14402138407</v>
      </c>
      <c r="J1398" s="163">
        <f t="shared" si="108"/>
        <v>0</v>
      </c>
      <c r="K1398" s="155">
        <f t="shared" si="109"/>
        <v>0</v>
      </c>
      <c r="L1398" s="155">
        <f>IF(J1398=1,SUM($J$6:J1398),0)</f>
        <v>0</v>
      </c>
      <c r="M1398" s="155">
        <f>IF(K1398=1,SUM($K$6:K1398),0)</f>
        <v>0</v>
      </c>
      <c r="N1398" s="165">
        <f t="shared" si="110"/>
        <v>0</v>
      </c>
      <c r="O1398" s="155">
        <f t="shared" si="111"/>
        <v>0</v>
      </c>
      <c r="P1398" s="155">
        <f>IF(O1398=1,SUM($O$6:O1398),0)</f>
        <v>0</v>
      </c>
    </row>
    <row r="1399" spans="1:16" ht="15" customHeight="1">
      <c r="A1399" s="15"/>
      <c r="B1399" s="194">
        <v>14</v>
      </c>
      <c r="C1399" s="109" t="s">
        <v>439</v>
      </c>
      <c r="D1399" s="279" t="s">
        <v>47</v>
      </c>
      <c r="E1399" s="280" t="s">
        <v>100</v>
      </c>
      <c r="F1399" s="281">
        <v>502200</v>
      </c>
      <c r="G1399" s="281">
        <v>502200</v>
      </c>
      <c r="H1399" s="175"/>
      <c r="I1399" s="88">
        <f t="shared" si="113"/>
        <v>502200</v>
      </c>
      <c r="J1399" s="163">
        <f t="shared" si="108"/>
        <v>0</v>
      </c>
      <c r="K1399" s="155">
        <f t="shared" si="109"/>
        <v>0</v>
      </c>
      <c r="L1399" s="155">
        <f>IF(J1399=1,SUM($J$6:J1399),0)</f>
        <v>0</v>
      </c>
      <c r="M1399" s="155">
        <f>IF(K1399=1,SUM($K$6:K1399),0)</f>
        <v>0</v>
      </c>
      <c r="N1399" s="165">
        <f t="shared" si="110"/>
        <v>0</v>
      </c>
      <c r="O1399" s="155">
        <f t="shared" si="111"/>
        <v>0</v>
      </c>
      <c r="P1399" s="155">
        <f>IF(O1399=1,SUM($O$6:O1399),0)</f>
        <v>0</v>
      </c>
    </row>
    <row r="1400" spans="1:16" ht="15" customHeight="1">
      <c r="A1400" s="15"/>
      <c r="B1400" s="194">
        <v>15</v>
      </c>
      <c r="C1400" s="109" t="s">
        <v>440</v>
      </c>
      <c r="D1400" s="279" t="s">
        <v>47</v>
      </c>
      <c r="E1400" s="280" t="s">
        <v>100</v>
      </c>
      <c r="F1400" s="281">
        <v>580618.63938275899</v>
      </c>
      <c r="G1400" s="281">
        <v>580618.63938275899</v>
      </c>
      <c r="H1400" s="175"/>
      <c r="I1400" s="88">
        <f t="shared" si="113"/>
        <v>580618.63938275899</v>
      </c>
      <c r="J1400" s="163">
        <f t="shared" si="108"/>
        <v>0</v>
      </c>
      <c r="K1400" s="155">
        <f t="shared" si="109"/>
        <v>0</v>
      </c>
      <c r="L1400" s="155">
        <f>IF(J1400=1,SUM($J$6:J1400),0)</f>
        <v>0</v>
      </c>
      <c r="M1400" s="155">
        <f>IF(K1400=1,SUM($K$6:K1400),0)</f>
        <v>0</v>
      </c>
      <c r="N1400" s="165">
        <f t="shared" si="110"/>
        <v>0</v>
      </c>
      <c r="O1400" s="155">
        <f t="shared" si="111"/>
        <v>0</v>
      </c>
      <c r="P1400" s="155">
        <f>IF(O1400=1,SUM($O$6:O1400),0)</f>
        <v>0</v>
      </c>
    </row>
    <row r="1401" spans="1:16" ht="15" customHeight="1">
      <c r="A1401" s="15"/>
      <c r="B1401" s="194">
        <v>16</v>
      </c>
      <c r="C1401" s="109" t="s">
        <v>441</v>
      </c>
      <c r="D1401" s="279" t="s">
        <v>47</v>
      </c>
      <c r="E1401" s="280" t="s">
        <v>100</v>
      </c>
      <c r="F1401" s="281">
        <v>522000</v>
      </c>
      <c r="G1401" s="281">
        <v>522000</v>
      </c>
      <c r="H1401" s="175"/>
      <c r="I1401" s="88">
        <f t="shared" si="113"/>
        <v>522000</v>
      </c>
      <c r="J1401" s="163">
        <f t="shared" si="108"/>
        <v>0</v>
      </c>
      <c r="K1401" s="155">
        <f t="shared" si="109"/>
        <v>0</v>
      </c>
      <c r="L1401" s="155">
        <f>IF(J1401=1,SUM($J$6:J1401),0)</f>
        <v>0</v>
      </c>
      <c r="M1401" s="155">
        <f>IF(K1401=1,SUM($K$6:K1401),0)</f>
        <v>0</v>
      </c>
      <c r="N1401" s="165">
        <f t="shared" si="110"/>
        <v>0</v>
      </c>
      <c r="O1401" s="155">
        <f t="shared" si="111"/>
        <v>0</v>
      </c>
      <c r="P1401" s="155">
        <f>IF(O1401=1,SUM($O$6:O1401),0)</f>
        <v>0</v>
      </c>
    </row>
    <row r="1402" spans="1:16" ht="15" customHeight="1">
      <c r="A1402" s="15"/>
      <c r="B1402" s="194">
        <v>17</v>
      </c>
      <c r="C1402" s="109" t="s">
        <v>442</v>
      </c>
      <c r="D1402" s="279" t="s">
        <v>47</v>
      </c>
      <c r="E1402" s="280" t="s">
        <v>100</v>
      </c>
      <c r="F1402" s="281">
        <v>768051.19018409075</v>
      </c>
      <c r="G1402" s="281">
        <v>768051.19018409075</v>
      </c>
      <c r="H1402" s="175"/>
      <c r="I1402" s="88">
        <f t="shared" si="113"/>
        <v>768051.19018409075</v>
      </c>
      <c r="J1402" s="163">
        <f t="shared" si="108"/>
        <v>0</v>
      </c>
      <c r="K1402" s="155">
        <f t="shared" si="109"/>
        <v>0</v>
      </c>
      <c r="L1402" s="155">
        <f>IF(J1402=1,SUM($J$6:J1402),0)</f>
        <v>0</v>
      </c>
      <c r="M1402" s="155">
        <f>IF(K1402=1,SUM($K$6:K1402),0)</f>
        <v>0</v>
      </c>
      <c r="N1402" s="165">
        <f t="shared" si="110"/>
        <v>0</v>
      </c>
      <c r="O1402" s="155">
        <f t="shared" si="111"/>
        <v>0</v>
      </c>
      <c r="P1402" s="155">
        <f>IF(O1402=1,SUM($O$6:O1402),0)</f>
        <v>0</v>
      </c>
    </row>
    <row r="1403" spans="1:16" ht="15" customHeight="1">
      <c r="A1403" s="15"/>
      <c r="B1403" s="194">
        <v>18</v>
      </c>
      <c r="C1403" s="109" t="s">
        <v>443</v>
      </c>
      <c r="D1403" s="279" t="s">
        <v>47</v>
      </c>
      <c r="E1403" s="280" t="s">
        <v>100</v>
      </c>
      <c r="F1403" s="281">
        <v>768051.19018409075</v>
      </c>
      <c r="G1403" s="281">
        <v>768051.19018409075</v>
      </c>
      <c r="H1403" s="175"/>
      <c r="I1403" s="88">
        <f t="shared" si="113"/>
        <v>768051.19018409075</v>
      </c>
      <c r="J1403" s="163">
        <f t="shared" si="108"/>
        <v>0</v>
      </c>
      <c r="K1403" s="155">
        <f t="shared" si="109"/>
        <v>0</v>
      </c>
      <c r="L1403" s="155">
        <f>IF(J1403=1,SUM($J$6:J1403),0)</f>
        <v>0</v>
      </c>
      <c r="M1403" s="155">
        <f>IF(K1403=1,SUM($K$6:K1403),0)</f>
        <v>0</v>
      </c>
      <c r="N1403" s="165">
        <f t="shared" si="110"/>
        <v>0</v>
      </c>
      <c r="O1403" s="155">
        <f t="shared" si="111"/>
        <v>0</v>
      </c>
      <c r="P1403" s="155">
        <f>IF(O1403=1,SUM($O$6:O1403),0)</f>
        <v>0</v>
      </c>
    </row>
    <row r="1404" spans="1:16" ht="15" customHeight="1">
      <c r="A1404" s="15"/>
      <c r="B1404" s="194">
        <v>19</v>
      </c>
      <c r="C1404" s="109" t="s">
        <v>444</v>
      </c>
      <c r="D1404" s="279" t="s">
        <v>47</v>
      </c>
      <c r="E1404" s="280" t="s">
        <v>100</v>
      </c>
      <c r="F1404" s="281">
        <v>755996.11696758063</v>
      </c>
      <c r="G1404" s="281">
        <v>755996.11696758063</v>
      </c>
      <c r="H1404" s="175"/>
      <c r="I1404" s="88">
        <f t="shared" si="113"/>
        <v>755996.11696758063</v>
      </c>
      <c r="J1404" s="163">
        <f t="shared" si="108"/>
        <v>0</v>
      </c>
      <c r="K1404" s="155">
        <f t="shared" si="109"/>
        <v>0</v>
      </c>
      <c r="L1404" s="155">
        <f>IF(J1404=1,SUM($J$6:J1404),0)</f>
        <v>0</v>
      </c>
      <c r="M1404" s="155">
        <f>IF(K1404=1,SUM($K$6:K1404),0)</f>
        <v>0</v>
      </c>
      <c r="N1404" s="165">
        <f t="shared" si="110"/>
        <v>0</v>
      </c>
      <c r="O1404" s="155">
        <f t="shared" si="111"/>
        <v>0</v>
      </c>
      <c r="P1404" s="155">
        <f>IF(O1404=1,SUM($O$6:O1404),0)</f>
        <v>0</v>
      </c>
    </row>
    <row r="1405" spans="1:16" ht="15" customHeight="1">
      <c r="A1405" s="15"/>
      <c r="B1405" s="194">
        <v>20</v>
      </c>
      <c r="C1405" s="109" t="s">
        <v>445</v>
      </c>
      <c r="D1405" s="279" t="s">
        <v>47</v>
      </c>
      <c r="E1405" s="280" t="s">
        <v>100</v>
      </c>
      <c r="F1405" s="281">
        <v>589800</v>
      </c>
      <c r="G1405" s="281">
        <v>589800</v>
      </c>
      <c r="H1405" s="175"/>
      <c r="I1405" s="176">
        <f t="shared" si="113"/>
        <v>589800</v>
      </c>
      <c r="J1405" s="163">
        <f t="shared" si="108"/>
        <v>0</v>
      </c>
      <c r="K1405" s="155">
        <f t="shared" si="109"/>
        <v>0</v>
      </c>
      <c r="L1405" s="155">
        <f>IF(J1405=1,SUM($J$6:J1405),0)</f>
        <v>0</v>
      </c>
      <c r="M1405" s="155">
        <f>IF(K1405=1,SUM($K$6:K1405),0)</f>
        <v>0</v>
      </c>
      <c r="N1405" s="165">
        <f t="shared" si="110"/>
        <v>0</v>
      </c>
      <c r="O1405" s="155">
        <f t="shared" si="111"/>
        <v>0</v>
      </c>
      <c r="P1405" s="155">
        <f>IF(O1405=1,SUM($O$6:O1405),0)</f>
        <v>0</v>
      </c>
    </row>
    <row r="1406" spans="1:16" ht="15" customHeight="1">
      <c r="A1406" s="15"/>
      <c r="B1406" s="194">
        <v>21</v>
      </c>
      <c r="C1406" s="109" t="s">
        <v>446</v>
      </c>
      <c r="D1406" s="279" t="s">
        <v>47</v>
      </c>
      <c r="E1406" s="280" t="s">
        <v>100</v>
      </c>
      <c r="F1406" s="281">
        <v>832055.45603276498</v>
      </c>
      <c r="G1406" s="281">
        <v>832055.45603276498</v>
      </c>
      <c r="H1406" s="175"/>
      <c r="I1406" s="176">
        <f t="shared" si="113"/>
        <v>832055.45603276498</v>
      </c>
      <c r="J1406" s="163">
        <f t="shared" si="108"/>
        <v>0</v>
      </c>
      <c r="K1406" s="155">
        <f t="shared" si="109"/>
        <v>0</v>
      </c>
      <c r="L1406" s="155">
        <f>IF(J1406=1,SUM($J$6:J1406),0)</f>
        <v>0</v>
      </c>
      <c r="M1406" s="155">
        <f>IF(K1406=1,SUM($K$6:K1406),0)</f>
        <v>0</v>
      </c>
      <c r="N1406" s="165">
        <f t="shared" si="110"/>
        <v>0</v>
      </c>
      <c r="O1406" s="155">
        <f t="shared" si="111"/>
        <v>0</v>
      </c>
      <c r="P1406" s="155">
        <f>IF(O1406=1,SUM($O$6:O1406),0)</f>
        <v>0</v>
      </c>
    </row>
    <row r="1407" spans="1:16" ht="15" customHeight="1">
      <c r="A1407" s="15"/>
      <c r="B1407" s="194">
        <v>22</v>
      </c>
      <c r="C1407" s="109" t="s">
        <v>447</v>
      </c>
      <c r="D1407" s="279" t="s">
        <v>47</v>
      </c>
      <c r="E1407" s="280" t="s">
        <v>100</v>
      </c>
      <c r="F1407" s="281">
        <v>636000</v>
      </c>
      <c r="G1407" s="281">
        <v>636000</v>
      </c>
      <c r="H1407" s="175"/>
      <c r="I1407" s="176">
        <f t="shared" si="113"/>
        <v>636000</v>
      </c>
      <c r="J1407" s="163">
        <f t="shared" si="108"/>
        <v>0</v>
      </c>
      <c r="K1407" s="155">
        <f t="shared" si="109"/>
        <v>0</v>
      </c>
      <c r="L1407" s="155">
        <f>IF(J1407=1,SUM($J$6:J1407),0)</f>
        <v>0</v>
      </c>
      <c r="M1407" s="155">
        <f>IF(K1407=1,SUM($K$6:K1407),0)</f>
        <v>0</v>
      </c>
      <c r="N1407" s="165">
        <f t="shared" si="110"/>
        <v>0</v>
      </c>
      <c r="O1407" s="155">
        <f t="shared" si="111"/>
        <v>0</v>
      </c>
      <c r="P1407" s="155">
        <f>IF(O1407=1,SUM($O$6:O1407),0)</f>
        <v>0</v>
      </c>
    </row>
    <row r="1408" spans="1:16" ht="15" customHeight="1">
      <c r="A1408" s="15"/>
      <c r="B1408" s="194">
        <v>23</v>
      </c>
      <c r="C1408" s="109" t="s">
        <v>448</v>
      </c>
      <c r="D1408" s="279" t="s">
        <v>47</v>
      </c>
      <c r="E1408" s="280" t="s">
        <v>100</v>
      </c>
      <c r="F1408" s="281">
        <v>842833.50878142437</v>
      </c>
      <c r="G1408" s="281">
        <v>842833.50878142437</v>
      </c>
      <c r="H1408" s="175"/>
      <c r="I1408" s="176">
        <f t="shared" si="113"/>
        <v>842833.50878142437</v>
      </c>
      <c r="J1408" s="163">
        <f t="shared" si="108"/>
        <v>0</v>
      </c>
      <c r="K1408" s="155">
        <f t="shared" si="109"/>
        <v>0</v>
      </c>
      <c r="L1408" s="155">
        <f>IF(J1408=1,SUM($J$6:J1408),0)</f>
        <v>0</v>
      </c>
      <c r="M1408" s="155">
        <f>IF(K1408=1,SUM($K$6:K1408),0)</f>
        <v>0</v>
      </c>
      <c r="N1408" s="165">
        <f t="shared" si="110"/>
        <v>0</v>
      </c>
      <c r="O1408" s="155">
        <f t="shared" si="111"/>
        <v>0</v>
      </c>
      <c r="P1408" s="155">
        <f>IF(O1408=1,SUM($O$6:O1408),0)</f>
        <v>0</v>
      </c>
    </row>
    <row r="1409" spans="1:16" ht="15" customHeight="1">
      <c r="A1409" s="15"/>
      <c r="B1409" s="194">
        <v>24</v>
      </c>
      <c r="C1409" s="109" t="s">
        <v>449</v>
      </c>
      <c r="D1409" s="279" t="s">
        <v>47</v>
      </c>
      <c r="E1409" s="280" t="s">
        <v>100</v>
      </c>
      <c r="F1409" s="281">
        <v>762000</v>
      </c>
      <c r="G1409" s="281">
        <v>762000</v>
      </c>
      <c r="H1409" s="175"/>
      <c r="I1409" s="176">
        <f t="shared" si="113"/>
        <v>762000</v>
      </c>
      <c r="J1409" s="163">
        <f t="shared" si="108"/>
        <v>0</v>
      </c>
      <c r="K1409" s="155">
        <f t="shared" si="109"/>
        <v>0</v>
      </c>
      <c r="L1409" s="155">
        <f>IF(J1409=1,SUM($J$6:J1409),0)</f>
        <v>0</v>
      </c>
      <c r="M1409" s="155">
        <f>IF(K1409=1,SUM($K$6:K1409),0)</f>
        <v>0</v>
      </c>
      <c r="N1409" s="165">
        <f t="shared" si="110"/>
        <v>0</v>
      </c>
      <c r="O1409" s="155">
        <f t="shared" si="111"/>
        <v>0</v>
      </c>
      <c r="P1409" s="155">
        <f>IF(O1409=1,SUM($O$6:O1409),0)</f>
        <v>0</v>
      </c>
    </row>
    <row r="1410" spans="1:16" ht="15" customHeight="1">
      <c r="A1410" s="15"/>
      <c r="B1410" s="194">
        <v>25</v>
      </c>
      <c r="C1410" s="109" t="s">
        <v>450</v>
      </c>
      <c r="D1410" s="279" t="s">
        <v>47</v>
      </c>
      <c r="E1410" s="280" t="s">
        <v>100</v>
      </c>
      <c r="F1410" s="281">
        <v>902019.15073140874</v>
      </c>
      <c r="G1410" s="281">
        <v>902019.15073140874</v>
      </c>
      <c r="H1410" s="175"/>
      <c r="I1410" s="176">
        <f t="shared" si="113"/>
        <v>902019.15073140874</v>
      </c>
      <c r="J1410" s="163">
        <f t="shared" si="108"/>
        <v>0</v>
      </c>
      <c r="K1410" s="155">
        <f t="shared" si="109"/>
        <v>0</v>
      </c>
      <c r="L1410" s="155">
        <f>IF(J1410=1,SUM($J$6:J1410),0)</f>
        <v>0</v>
      </c>
      <c r="M1410" s="155">
        <f>IF(K1410=1,SUM($K$6:K1410),0)</f>
        <v>0</v>
      </c>
      <c r="N1410" s="165">
        <f t="shared" si="110"/>
        <v>0</v>
      </c>
      <c r="O1410" s="155">
        <f t="shared" si="111"/>
        <v>0</v>
      </c>
      <c r="P1410" s="155">
        <f>IF(O1410=1,SUM($O$6:O1410),0)</f>
        <v>0</v>
      </c>
    </row>
    <row r="1411" spans="1:16" ht="15" customHeight="1">
      <c r="A1411" s="15"/>
      <c r="B1411" s="194">
        <v>26</v>
      </c>
      <c r="C1411" s="109" t="s">
        <v>451</v>
      </c>
      <c r="D1411" s="279" t="s">
        <v>47</v>
      </c>
      <c r="E1411" s="280" t="s">
        <v>100</v>
      </c>
      <c r="F1411" s="281">
        <v>902019.15073140874</v>
      </c>
      <c r="G1411" s="281">
        <v>902019.15073140874</v>
      </c>
      <c r="H1411" s="175"/>
      <c r="I1411" s="176">
        <f t="shared" si="113"/>
        <v>902019.15073140874</v>
      </c>
      <c r="J1411" s="163">
        <f t="shared" si="108"/>
        <v>0</v>
      </c>
      <c r="K1411" s="155">
        <f t="shared" si="109"/>
        <v>0</v>
      </c>
      <c r="L1411" s="155">
        <f>IF(J1411=1,SUM($J$6:J1411),0)</f>
        <v>0</v>
      </c>
      <c r="M1411" s="155">
        <f>IF(K1411=1,SUM($K$6:K1411),0)</f>
        <v>0</v>
      </c>
      <c r="N1411" s="165">
        <f t="shared" si="110"/>
        <v>0</v>
      </c>
      <c r="O1411" s="155">
        <f t="shared" si="111"/>
        <v>0</v>
      </c>
      <c r="P1411" s="155">
        <f>IF(O1411=1,SUM($O$6:O1411),0)</f>
        <v>0</v>
      </c>
    </row>
    <row r="1412" spans="1:16" ht="15" customHeight="1">
      <c r="A1412" s="15"/>
      <c r="B1412" s="194"/>
      <c r="C1412" s="109"/>
      <c r="D1412" s="279" t="s">
        <v>48</v>
      </c>
      <c r="E1412" s="280"/>
      <c r="F1412" s="281">
        <v>0</v>
      </c>
      <c r="G1412" s="281">
        <v>0</v>
      </c>
      <c r="H1412" s="177"/>
      <c r="I1412" s="176">
        <f t="shared" si="113"/>
        <v>0</v>
      </c>
      <c r="J1412" s="163">
        <f t="shared" si="108"/>
        <v>0</v>
      </c>
      <c r="K1412" s="155">
        <f t="shared" si="109"/>
        <v>0</v>
      </c>
      <c r="L1412" s="155">
        <f>IF(J1412=1,SUM($J$6:J1412),0)</f>
        <v>0</v>
      </c>
      <c r="M1412" s="155">
        <f>IF(K1412=1,SUM($K$6:K1412),0)</f>
        <v>0</v>
      </c>
      <c r="N1412" s="165">
        <f t="shared" si="110"/>
        <v>0</v>
      </c>
      <c r="O1412" s="155">
        <f t="shared" si="111"/>
        <v>0</v>
      </c>
      <c r="P1412" s="155">
        <f>IF(O1412=1,SUM($O$6:O1412),0)</f>
        <v>0</v>
      </c>
    </row>
    <row r="1413" spans="1:16" ht="15" customHeight="1">
      <c r="A1413" s="15"/>
      <c r="B1413" s="194" t="s">
        <v>1031</v>
      </c>
      <c r="C1413" s="109" t="s">
        <v>789</v>
      </c>
      <c r="D1413" s="279" t="s">
        <v>48</v>
      </c>
      <c r="E1413" s="280"/>
      <c r="F1413" s="281">
        <v>0</v>
      </c>
      <c r="G1413" s="281">
        <v>0</v>
      </c>
      <c r="H1413" s="177"/>
      <c r="I1413" s="176">
        <f t="shared" si="113"/>
        <v>0</v>
      </c>
      <c r="J1413" s="163">
        <f t="shared" si="108"/>
        <v>0</v>
      </c>
      <c r="K1413" s="155">
        <f t="shared" si="109"/>
        <v>0</v>
      </c>
      <c r="L1413" s="155">
        <f>IF(J1413=1,SUM($J$6:J1413),0)</f>
        <v>0</v>
      </c>
      <c r="M1413" s="155">
        <f>IF(K1413=1,SUM($K$6:K1413),0)</f>
        <v>0</v>
      </c>
      <c r="N1413" s="165">
        <f t="shared" si="110"/>
        <v>0</v>
      </c>
      <c r="O1413" s="155">
        <f t="shared" si="111"/>
        <v>0</v>
      </c>
      <c r="P1413" s="155">
        <f>IF(O1413=1,SUM($O$6:O1413),0)</f>
        <v>0</v>
      </c>
    </row>
    <row r="1414" spans="1:16" ht="15" customHeight="1">
      <c r="A1414" s="15"/>
      <c r="B1414" s="194">
        <v>1</v>
      </c>
      <c r="C1414" s="109" t="s">
        <v>1095</v>
      </c>
      <c r="D1414" s="279" t="s">
        <v>47</v>
      </c>
      <c r="E1414" s="280" t="s">
        <v>14</v>
      </c>
      <c r="F1414" s="281">
        <v>96180</v>
      </c>
      <c r="G1414" s="281">
        <v>96180</v>
      </c>
      <c r="H1414" s="177"/>
      <c r="I1414" s="176">
        <f t="shared" si="113"/>
        <v>96180</v>
      </c>
      <c r="J1414" s="163">
        <f t="shared" si="108"/>
        <v>0</v>
      </c>
      <c r="K1414" s="155">
        <f t="shared" si="109"/>
        <v>0</v>
      </c>
      <c r="L1414" s="155">
        <f>IF(J1414=1,SUM($J$6:J1414),0)</f>
        <v>0</v>
      </c>
      <c r="M1414" s="155">
        <f>IF(K1414=1,SUM($K$6:K1414),0)</f>
        <v>0</v>
      </c>
      <c r="N1414" s="165">
        <f t="shared" si="110"/>
        <v>0</v>
      </c>
      <c r="O1414" s="155">
        <f t="shared" si="111"/>
        <v>0</v>
      </c>
      <c r="P1414" s="155">
        <f>IF(O1414=1,SUM($O$6:O1414),0)</f>
        <v>0</v>
      </c>
    </row>
    <row r="1415" spans="1:16" ht="15" customHeight="1">
      <c r="A1415" s="15"/>
      <c r="B1415" s="194">
        <v>2</v>
      </c>
      <c r="C1415" s="109" t="s">
        <v>970</v>
      </c>
      <c r="D1415" s="279" t="s">
        <v>47</v>
      </c>
      <c r="E1415" s="280" t="s">
        <v>14</v>
      </c>
      <c r="F1415" s="281">
        <v>257820</v>
      </c>
      <c r="G1415" s="281">
        <v>257820</v>
      </c>
      <c r="H1415" s="177"/>
      <c r="I1415" s="176">
        <f t="shared" si="113"/>
        <v>257820</v>
      </c>
      <c r="J1415" s="163">
        <f t="shared" si="108"/>
        <v>0</v>
      </c>
      <c r="K1415" s="155">
        <f t="shared" si="109"/>
        <v>0</v>
      </c>
      <c r="L1415" s="155">
        <f>IF(J1415=1,SUM($J$6:J1415),0)</f>
        <v>0</v>
      </c>
      <c r="M1415" s="155">
        <f>IF(K1415=1,SUM($K$6:K1415),0)</f>
        <v>0</v>
      </c>
      <c r="N1415" s="165">
        <f t="shared" si="110"/>
        <v>0</v>
      </c>
      <c r="O1415" s="155">
        <f t="shared" si="111"/>
        <v>0</v>
      </c>
      <c r="P1415" s="155">
        <f>IF(O1415=1,SUM($O$6:O1415),0)</f>
        <v>0</v>
      </c>
    </row>
    <row r="1416" spans="1:16" ht="15" customHeight="1">
      <c r="A1416" s="15"/>
      <c r="B1416" s="194">
        <v>3</v>
      </c>
      <c r="C1416" s="109" t="s">
        <v>971</v>
      </c>
      <c r="D1416" s="279" t="s">
        <v>47</v>
      </c>
      <c r="E1416" s="280" t="s">
        <v>14</v>
      </c>
      <c r="F1416" s="281">
        <v>299160</v>
      </c>
      <c r="G1416" s="281">
        <v>299160</v>
      </c>
      <c r="H1416" s="177"/>
      <c r="I1416" s="176">
        <f t="shared" si="113"/>
        <v>299160</v>
      </c>
      <c r="J1416" s="163">
        <f t="shared" si="108"/>
        <v>0</v>
      </c>
      <c r="K1416" s="155">
        <f t="shared" si="109"/>
        <v>0</v>
      </c>
      <c r="L1416" s="155">
        <f>IF(J1416=1,SUM($J$6:J1416),0)</f>
        <v>0</v>
      </c>
      <c r="M1416" s="155">
        <f>IF(K1416=1,SUM($K$6:K1416),0)</f>
        <v>0</v>
      </c>
      <c r="N1416" s="165">
        <f t="shared" si="110"/>
        <v>0</v>
      </c>
      <c r="O1416" s="155">
        <f t="shared" si="111"/>
        <v>0</v>
      </c>
      <c r="P1416" s="155">
        <f>IF(O1416=1,SUM($O$6:O1416),0)</f>
        <v>0</v>
      </c>
    </row>
    <row r="1417" spans="1:16" ht="15" customHeight="1">
      <c r="A1417" s="15"/>
      <c r="B1417" s="194">
        <v>4</v>
      </c>
      <c r="C1417" s="109" t="s">
        <v>972</v>
      </c>
      <c r="D1417" s="279" t="s">
        <v>47</v>
      </c>
      <c r="E1417" s="280" t="s">
        <v>14</v>
      </c>
      <c r="F1417" s="281">
        <v>246960</v>
      </c>
      <c r="G1417" s="281">
        <v>246960</v>
      </c>
      <c r="H1417" s="177"/>
      <c r="I1417" s="176">
        <f t="shared" si="113"/>
        <v>246960</v>
      </c>
      <c r="J1417" s="163">
        <f t="shared" ref="J1417:J1454" si="114">IF(D1417="MDU-KD",1,0)</f>
        <v>0</v>
      </c>
      <c r="K1417" s="155">
        <f t="shared" ref="K1417:K1454" si="115">IF(D1417="HDW",1,0)</f>
        <v>0</v>
      </c>
      <c r="L1417" s="155">
        <f>IF(J1417=1,SUM($J$6:J1417),0)</f>
        <v>0</v>
      </c>
      <c r="M1417" s="155">
        <f>IF(K1417=1,SUM($K$6:K1417),0)</f>
        <v>0</v>
      </c>
      <c r="N1417" s="165">
        <f t="shared" ref="N1417:N1454" si="116">IF(L1417=0,M1417,L1417)</f>
        <v>0</v>
      </c>
      <c r="O1417" s="155">
        <f t="shared" ref="O1417:O1454" si="117">IF(E1417=0,0,IF(LEFT(C1417,11)="Tiang Beton",1,0))</f>
        <v>0</v>
      </c>
      <c r="P1417" s="155">
        <f>IF(O1417=1,SUM($O$6:O1417),0)</f>
        <v>0</v>
      </c>
    </row>
    <row r="1418" spans="1:16" ht="15" customHeight="1">
      <c r="A1418" s="15"/>
      <c r="B1418" s="194">
        <v>5</v>
      </c>
      <c r="C1418" s="109" t="s">
        <v>973</v>
      </c>
      <c r="D1418" s="279" t="s">
        <v>47</v>
      </c>
      <c r="E1418" s="280" t="s">
        <v>14</v>
      </c>
      <c r="F1418" s="281">
        <v>286461</v>
      </c>
      <c r="G1418" s="281">
        <v>286461</v>
      </c>
      <c r="H1418" s="177"/>
      <c r="I1418" s="176">
        <f t="shared" si="113"/>
        <v>286461</v>
      </c>
      <c r="J1418" s="163">
        <f t="shared" si="114"/>
        <v>0</v>
      </c>
      <c r="K1418" s="155">
        <f t="shared" si="115"/>
        <v>0</v>
      </c>
      <c r="L1418" s="155">
        <f>IF(J1418=1,SUM($J$6:J1418),0)</f>
        <v>0</v>
      </c>
      <c r="M1418" s="155">
        <f>IF(K1418=1,SUM($K$6:K1418),0)</f>
        <v>0</v>
      </c>
      <c r="N1418" s="165">
        <f t="shared" si="116"/>
        <v>0</v>
      </c>
      <c r="O1418" s="155">
        <f t="shared" si="117"/>
        <v>0</v>
      </c>
      <c r="P1418" s="155">
        <f>IF(O1418=1,SUM($O$6:O1418),0)</f>
        <v>0</v>
      </c>
    </row>
    <row r="1419" spans="1:16" ht="15" customHeight="1">
      <c r="A1419" s="15"/>
      <c r="B1419" s="194">
        <v>6</v>
      </c>
      <c r="C1419" s="109" t="s">
        <v>974</v>
      </c>
      <c r="D1419" s="279" t="s">
        <v>47</v>
      </c>
      <c r="E1419" s="280" t="s">
        <v>14</v>
      </c>
      <c r="F1419" s="281">
        <v>259308</v>
      </c>
      <c r="G1419" s="281">
        <v>259308</v>
      </c>
      <c r="H1419" s="177"/>
      <c r="I1419" s="176"/>
      <c r="J1419" s="163">
        <f t="shared" si="114"/>
        <v>0</v>
      </c>
      <c r="K1419" s="155">
        <f t="shared" si="115"/>
        <v>0</v>
      </c>
      <c r="L1419" s="155">
        <f>IF(J1419=1,SUM($J$6:J1419),0)</f>
        <v>0</v>
      </c>
      <c r="M1419" s="155">
        <f>IF(K1419=1,SUM($K$6:K1419),0)</f>
        <v>0</v>
      </c>
      <c r="N1419" s="165">
        <f t="shared" si="116"/>
        <v>0</v>
      </c>
      <c r="O1419" s="155">
        <f t="shared" si="117"/>
        <v>0</v>
      </c>
      <c r="P1419" s="155">
        <f>IF(O1419=1,SUM($O$6:O1419),0)</f>
        <v>0</v>
      </c>
    </row>
    <row r="1420" spans="1:16" ht="15" customHeight="1">
      <c r="A1420" s="15"/>
      <c r="B1420" s="194">
        <v>7</v>
      </c>
      <c r="C1420" s="109" t="s">
        <v>975</v>
      </c>
      <c r="D1420" s="279" t="s">
        <v>47</v>
      </c>
      <c r="E1420" s="280" t="s">
        <v>14</v>
      </c>
      <c r="F1420" s="281">
        <v>300784.05</v>
      </c>
      <c r="G1420" s="281">
        <v>300784.05</v>
      </c>
      <c r="H1420" s="177"/>
      <c r="I1420" s="176"/>
      <c r="J1420" s="163">
        <f t="shared" si="114"/>
        <v>0</v>
      </c>
      <c r="K1420" s="155">
        <f t="shared" si="115"/>
        <v>0</v>
      </c>
      <c r="L1420" s="155">
        <f>IF(J1420=1,SUM($J$6:J1420),0)</f>
        <v>0</v>
      </c>
      <c r="M1420" s="155">
        <f>IF(K1420=1,SUM($K$6:K1420),0)</f>
        <v>0</v>
      </c>
      <c r="N1420" s="165">
        <f t="shared" si="116"/>
        <v>0</v>
      </c>
      <c r="O1420" s="155">
        <f t="shared" si="117"/>
        <v>0</v>
      </c>
      <c r="P1420" s="155">
        <f>IF(O1420=1,SUM($O$6:O1420),0)</f>
        <v>0</v>
      </c>
    </row>
    <row r="1421" spans="1:16" ht="15" customHeight="1">
      <c r="A1421" s="15"/>
      <c r="B1421" s="194">
        <v>8</v>
      </c>
      <c r="C1421" s="109" t="s">
        <v>452</v>
      </c>
      <c r="D1421" s="279" t="s">
        <v>47</v>
      </c>
      <c r="E1421" s="280" t="s">
        <v>14</v>
      </c>
      <c r="F1421" s="281">
        <v>300600</v>
      </c>
      <c r="G1421" s="281">
        <v>300600</v>
      </c>
      <c r="H1421" s="177"/>
      <c r="I1421" s="176">
        <f t="shared" si="113"/>
        <v>300600</v>
      </c>
      <c r="J1421" s="163">
        <f t="shared" si="114"/>
        <v>0</v>
      </c>
      <c r="K1421" s="155">
        <f t="shared" si="115"/>
        <v>0</v>
      </c>
      <c r="L1421" s="155">
        <f>IF(J1421=1,SUM($J$6:J1421),0)</f>
        <v>0</v>
      </c>
      <c r="M1421" s="155">
        <f>IF(K1421=1,SUM($K$6:K1421),0)</f>
        <v>0</v>
      </c>
      <c r="N1421" s="165">
        <f t="shared" si="116"/>
        <v>0</v>
      </c>
      <c r="O1421" s="155">
        <f t="shared" si="117"/>
        <v>0</v>
      </c>
      <c r="P1421" s="155">
        <f>IF(O1421=1,SUM($O$6:O1421),0)</f>
        <v>0</v>
      </c>
    </row>
    <row r="1422" spans="1:16" ht="15" customHeight="1">
      <c r="A1422" s="15"/>
      <c r="B1422" s="194">
        <v>9</v>
      </c>
      <c r="C1422" s="109" t="s">
        <v>453</v>
      </c>
      <c r="D1422" s="279" t="s">
        <v>47</v>
      </c>
      <c r="E1422" s="280" t="s">
        <v>14</v>
      </c>
      <c r="F1422" s="281">
        <v>358140</v>
      </c>
      <c r="G1422" s="281">
        <v>358140</v>
      </c>
      <c r="H1422" s="177"/>
      <c r="I1422" s="176">
        <f t="shared" si="113"/>
        <v>358140</v>
      </c>
      <c r="J1422" s="163">
        <f t="shared" si="114"/>
        <v>0</v>
      </c>
      <c r="K1422" s="155">
        <f t="shared" si="115"/>
        <v>0</v>
      </c>
      <c r="L1422" s="155">
        <f>IF(J1422=1,SUM($J$6:J1422),0)</f>
        <v>0</v>
      </c>
      <c r="M1422" s="155">
        <f>IF(K1422=1,SUM($K$6:K1422),0)</f>
        <v>0</v>
      </c>
      <c r="N1422" s="165">
        <f t="shared" si="116"/>
        <v>0</v>
      </c>
      <c r="O1422" s="155">
        <f t="shared" si="117"/>
        <v>0</v>
      </c>
      <c r="P1422" s="155">
        <f>IF(O1422=1,SUM($O$6:O1422),0)</f>
        <v>0</v>
      </c>
    </row>
    <row r="1423" spans="1:16" ht="15" customHeight="1">
      <c r="A1423" s="15"/>
      <c r="B1423" s="194">
        <v>10</v>
      </c>
      <c r="C1423" s="109" t="s">
        <v>454</v>
      </c>
      <c r="D1423" s="279" t="s">
        <v>47</v>
      </c>
      <c r="E1423" s="280" t="s">
        <v>14</v>
      </c>
      <c r="F1423" s="281">
        <v>341777.99941898551</v>
      </c>
      <c r="G1423" s="281">
        <v>341777.99941898551</v>
      </c>
      <c r="H1423" s="177"/>
      <c r="I1423" s="176">
        <f t="shared" si="113"/>
        <v>341777.99941898551</v>
      </c>
      <c r="J1423" s="163">
        <f t="shared" si="114"/>
        <v>0</v>
      </c>
      <c r="K1423" s="155">
        <f t="shared" si="115"/>
        <v>0</v>
      </c>
      <c r="L1423" s="155">
        <f>IF(J1423=1,SUM($J$6:J1423),0)</f>
        <v>0</v>
      </c>
      <c r="M1423" s="155">
        <f>IF(K1423=1,SUM($K$6:K1423),0)</f>
        <v>0</v>
      </c>
      <c r="N1423" s="165">
        <f t="shared" si="116"/>
        <v>0</v>
      </c>
      <c r="O1423" s="155">
        <f t="shared" si="117"/>
        <v>0</v>
      </c>
      <c r="P1423" s="155">
        <f>IF(O1423=1,SUM($O$6:O1423),0)</f>
        <v>0</v>
      </c>
    </row>
    <row r="1424" spans="1:16" ht="15" customHeight="1">
      <c r="A1424" s="15"/>
      <c r="B1424" s="194">
        <v>11</v>
      </c>
      <c r="C1424" s="109" t="s">
        <v>455</v>
      </c>
      <c r="D1424" s="279" t="s">
        <v>47</v>
      </c>
      <c r="E1424" s="280" t="s">
        <v>14</v>
      </c>
      <c r="F1424" s="281">
        <v>395879.58401850733</v>
      </c>
      <c r="G1424" s="281">
        <v>395879.58401850733</v>
      </c>
      <c r="H1424" s="177"/>
      <c r="I1424" s="176">
        <f t="shared" si="113"/>
        <v>395879.58401850733</v>
      </c>
      <c r="J1424" s="163">
        <f t="shared" si="114"/>
        <v>0</v>
      </c>
      <c r="K1424" s="155">
        <f t="shared" si="115"/>
        <v>0</v>
      </c>
      <c r="L1424" s="155">
        <f>IF(J1424=1,SUM($J$6:J1424),0)</f>
        <v>0</v>
      </c>
      <c r="M1424" s="155">
        <f>IF(K1424=1,SUM($K$6:K1424),0)</f>
        <v>0</v>
      </c>
      <c r="N1424" s="165">
        <f t="shared" si="116"/>
        <v>0</v>
      </c>
      <c r="O1424" s="155">
        <f t="shared" si="117"/>
        <v>0</v>
      </c>
      <c r="P1424" s="155">
        <f>IF(O1424=1,SUM($O$6:O1424),0)</f>
        <v>0</v>
      </c>
    </row>
    <row r="1425" spans="1:16" ht="15" customHeight="1">
      <c r="A1425" s="15"/>
      <c r="B1425" s="194">
        <v>12</v>
      </c>
      <c r="C1425" s="109" t="s">
        <v>456</v>
      </c>
      <c r="D1425" s="279" t="s">
        <v>47</v>
      </c>
      <c r="E1425" s="280" t="s">
        <v>14</v>
      </c>
      <c r="F1425" s="281">
        <v>6240</v>
      </c>
      <c r="G1425" s="281">
        <v>6240</v>
      </c>
      <c r="H1425" s="177"/>
      <c r="I1425" s="176">
        <f t="shared" si="113"/>
        <v>6240</v>
      </c>
      <c r="J1425" s="163">
        <f t="shared" si="114"/>
        <v>0</v>
      </c>
      <c r="K1425" s="155">
        <f t="shared" si="115"/>
        <v>0</v>
      </c>
      <c r="L1425" s="155">
        <f>IF(J1425=1,SUM($J$6:J1425),0)</f>
        <v>0</v>
      </c>
      <c r="M1425" s="155">
        <f>IF(K1425=1,SUM($K$6:K1425),0)</f>
        <v>0</v>
      </c>
      <c r="N1425" s="165">
        <f t="shared" si="116"/>
        <v>0</v>
      </c>
      <c r="O1425" s="155">
        <f t="shared" si="117"/>
        <v>0</v>
      </c>
      <c r="P1425" s="155">
        <f>IF(O1425=1,SUM($O$6:O1425),0)</f>
        <v>0</v>
      </c>
    </row>
    <row r="1426" spans="1:16" ht="15" customHeight="1">
      <c r="A1426" s="15"/>
      <c r="B1426" s="194">
        <v>13</v>
      </c>
      <c r="C1426" s="109" t="s">
        <v>457</v>
      </c>
      <c r="D1426" s="279" t="s">
        <v>47</v>
      </c>
      <c r="E1426" s="280" t="s">
        <v>14</v>
      </c>
      <c r="F1426" s="281">
        <v>5760</v>
      </c>
      <c r="G1426" s="281">
        <v>5760</v>
      </c>
      <c r="H1426" s="177"/>
      <c r="I1426" s="176">
        <f t="shared" si="113"/>
        <v>5760</v>
      </c>
      <c r="J1426" s="163">
        <f t="shared" si="114"/>
        <v>0</v>
      </c>
      <c r="K1426" s="155">
        <f t="shared" si="115"/>
        <v>0</v>
      </c>
      <c r="L1426" s="155">
        <f>IF(J1426=1,SUM($J$6:J1426),0)</f>
        <v>0</v>
      </c>
      <c r="M1426" s="155">
        <f>IF(K1426=1,SUM($K$6:K1426),0)</f>
        <v>0</v>
      </c>
      <c r="N1426" s="165">
        <f t="shared" si="116"/>
        <v>0</v>
      </c>
      <c r="O1426" s="155">
        <f t="shared" si="117"/>
        <v>0</v>
      </c>
      <c r="P1426" s="155">
        <f>IF(O1426=1,SUM($O$6:O1426),0)</f>
        <v>0</v>
      </c>
    </row>
    <row r="1427" spans="1:16" ht="15" customHeight="1">
      <c r="A1427" s="15"/>
      <c r="B1427" s="194">
        <v>14</v>
      </c>
      <c r="C1427" s="109" t="s">
        <v>458</v>
      </c>
      <c r="D1427" s="279" t="s">
        <v>47</v>
      </c>
      <c r="E1427" s="280" t="s">
        <v>297</v>
      </c>
      <c r="F1427" s="281">
        <v>337284.9788645666</v>
      </c>
      <c r="G1427" s="281">
        <v>337284.9788645666</v>
      </c>
      <c r="H1427" s="177"/>
      <c r="I1427" s="176">
        <f t="shared" si="113"/>
        <v>337284.9788645666</v>
      </c>
      <c r="J1427" s="163">
        <f t="shared" si="114"/>
        <v>0</v>
      </c>
      <c r="K1427" s="155">
        <f t="shared" si="115"/>
        <v>0</v>
      </c>
      <c r="L1427" s="155">
        <f>IF(J1427=1,SUM($J$6:J1427),0)</f>
        <v>0</v>
      </c>
      <c r="M1427" s="155">
        <f>IF(K1427=1,SUM($K$6:K1427),0)</f>
        <v>0</v>
      </c>
      <c r="N1427" s="165">
        <f t="shared" si="116"/>
        <v>0</v>
      </c>
      <c r="O1427" s="155">
        <f t="shared" si="117"/>
        <v>0</v>
      </c>
      <c r="P1427" s="155">
        <f>IF(O1427=1,SUM($O$6:O1427),0)</f>
        <v>0</v>
      </c>
    </row>
    <row r="1428" spans="1:16" ht="15" customHeight="1">
      <c r="A1428" s="15"/>
      <c r="B1428" s="194">
        <v>15</v>
      </c>
      <c r="C1428" s="109" t="s">
        <v>976</v>
      </c>
      <c r="D1428" s="279" t="s">
        <v>47</v>
      </c>
      <c r="E1428" s="280" t="s">
        <v>297</v>
      </c>
      <c r="F1428" s="281">
        <v>269827.98309165332</v>
      </c>
      <c r="G1428" s="281">
        <v>269827.98309165332</v>
      </c>
      <c r="H1428" s="177"/>
      <c r="I1428" s="176">
        <f t="shared" si="113"/>
        <v>269827.98309165332</v>
      </c>
      <c r="J1428" s="163">
        <f t="shared" si="114"/>
        <v>0</v>
      </c>
      <c r="K1428" s="155">
        <f t="shared" si="115"/>
        <v>0</v>
      </c>
      <c r="L1428" s="155">
        <f>IF(J1428=1,SUM($J$6:J1428),0)</f>
        <v>0</v>
      </c>
      <c r="M1428" s="155">
        <f>IF(K1428=1,SUM($K$6:K1428),0)</f>
        <v>0</v>
      </c>
      <c r="N1428" s="165">
        <f t="shared" si="116"/>
        <v>0</v>
      </c>
      <c r="O1428" s="155">
        <f t="shared" si="117"/>
        <v>0</v>
      </c>
      <c r="P1428" s="155">
        <f>IF(O1428=1,SUM($O$6:O1428),0)</f>
        <v>0</v>
      </c>
    </row>
    <row r="1429" spans="1:16" ht="15" customHeight="1">
      <c r="A1429" s="15"/>
      <c r="B1429" s="194">
        <v>16</v>
      </c>
      <c r="C1429" s="109" t="s">
        <v>977</v>
      </c>
      <c r="D1429" s="279" t="s">
        <v>47</v>
      </c>
      <c r="E1429" s="280" t="s">
        <v>473</v>
      </c>
      <c r="F1429" s="281">
        <v>420</v>
      </c>
      <c r="G1429" s="281">
        <v>420</v>
      </c>
      <c r="H1429" s="177"/>
      <c r="I1429" s="176">
        <f t="shared" si="113"/>
        <v>420</v>
      </c>
      <c r="J1429" s="163">
        <f t="shared" si="114"/>
        <v>0</v>
      </c>
      <c r="K1429" s="155">
        <f t="shared" si="115"/>
        <v>0</v>
      </c>
      <c r="L1429" s="155">
        <f>IF(J1429=1,SUM($J$6:J1429),0)</f>
        <v>0</v>
      </c>
      <c r="M1429" s="155">
        <f>IF(K1429=1,SUM($K$6:K1429),0)</f>
        <v>0</v>
      </c>
      <c r="N1429" s="165">
        <f t="shared" si="116"/>
        <v>0</v>
      </c>
      <c r="O1429" s="155">
        <f t="shared" si="117"/>
        <v>0</v>
      </c>
      <c r="P1429" s="155">
        <f>IF(O1429=1,SUM($O$6:O1429),0)</f>
        <v>0</v>
      </c>
    </row>
    <row r="1430" spans="1:16" ht="15" customHeight="1">
      <c r="A1430" s="15"/>
      <c r="B1430" s="194">
        <v>17</v>
      </c>
      <c r="C1430" s="109" t="s">
        <v>978</v>
      </c>
      <c r="D1430" s="279" t="s">
        <v>47</v>
      </c>
      <c r="E1430" s="280" t="s">
        <v>473</v>
      </c>
      <c r="F1430" s="281">
        <v>720</v>
      </c>
      <c r="G1430" s="281">
        <v>720</v>
      </c>
      <c r="H1430" s="177"/>
      <c r="I1430" s="176">
        <f t="shared" si="113"/>
        <v>720</v>
      </c>
      <c r="J1430" s="163">
        <f t="shared" si="114"/>
        <v>0</v>
      </c>
      <c r="K1430" s="155">
        <f t="shared" si="115"/>
        <v>0</v>
      </c>
      <c r="L1430" s="155">
        <f>IF(J1430=1,SUM($J$6:J1430),0)</f>
        <v>0</v>
      </c>
      <c r="M1430" s="155">
        <f>IF(K1430=1,SUM($K$6:K1430),0)</f>
        <v>0</v>
      </c>
      <c r="N1430" s="165">
        <f t="shared" si="116"/>
        <v>0</v>
      </c>
      <c r="O1430" s="155">
        <f t="shared" si="117"/>
        <v>0</v>
      </c>
      <c r="P1430" s="155">
        <f>IF(O1430=1,SUM($O$6:O1430),0)</f>
        <v>0</v>
      </c>
    </row>
    <row r="1431" spans="1:16" ht="15" customHeight="1">
      <c r="A1431" s="15"/>
      <c r="B1431" s="194">
        <v>18</v>
      </c>
      <c r="C1431" s="109" t="s">
        <v>979</v>
      </c>
      <c r="D1431" s="279" t="s">
        <v>47</v>
      </c>
      <c r="E1431" s="280" t="s">
        <v>473</v>
      </c>
      <c r="F1431" s="281">
        <v>15300</v>
      </c>
      <c r="G1431" s="281">
        <v>15300</v>
      </c>
      <c r="H1431" s="177"/>
      <c r="I1431" s="176">
        <f t="shared" si="113"/>
        <v>15300</v>
      </c>
      <c r="J1431" s="163">
        <f t="shared" si="114"/>
        <v>0</v>
      </c>
      <c r="K1431" s="155">
        <f t="shared" si="115"/>
        <v>0</v>
      </c>
      <c r="L1431" s="155">
        <f>IF(J1431=1,SUM($J$6:J1431),0)</f>
        <v>0</v>
      </c>
      <c r="M1431" s="155">
        <f>IF(K1431=1,SUM($K$6:K1431),0)</f>
        <v>0</v>
      </c>
      <c r="N1431" s="165">
        <f t="shared" si="116"/>
        <v>0</v>
      </c>
      <c r="O1431" s="155">
        <f t="shared" si="117"/>
        <v>0</v>
      </c>
      <c r="P1431" s="155">
        <f>IF(O1431=1,SUM($O$6:O1431),0)</f>
        <v>0</v>
      </c>
    </row>
    <row r="1432" spans="1:16" ht="15" customHeight="1">
      <c r="A1432" s="15"/>
      <c r="B1432" s="194">
        <v>19</v>
      </c>
      <c r="C1432" s="109" t="s">
        <v>980</v>
      </c>
      <c r="D1432" s="279" t="s">
        <v>47</v>
      </c>
      <c r="E1432" s="280" t="s">
        <v>473</v>
      </c>
      <c r="F1432" s="281">
        <v>9120</v>
      </c>
      <c r="G1432" s="281">
        <v>9120</v>
      </c>
      <c r="H1432" s="177"/>
      <c r="I1432" s="176">
        <f t="shared" si="113"/>
        <v>9120</v>
      </c>
      <c r="J1432" s="163">
        <f t="shared" si="114"/>
        <v>0</v>
      </c>
      <c r="K1432" s="155">
        <f t="shared" si="115"/>
        <v>0</v>
      </c>
      <c r="L1432" s="155">
        <f>IF(J1432=1,SUM($J$6:J1432),0)</f>
        <v>0</v>
      </c>
      <c r="M1432" s="155">
        <f>IF(K1432=1,SUM($K$6:K1432),0)</f>
        <v>0</v>
      </c>
      <c r="N1432" s="165">
        <f t="shared" si="116"/>
        <v>0</v>
      </c>
      <c r="O1432" s="155">
        <f t="shared" si="117"/>
        <v>0</v>
      </c>
      <c r="P1432" s="155">
        <f>IF(O1432=1,SUM($O$6:O1432),0)</f>
        <v>0</v>
      </c>
    </row>
    <row r="1433" spans="1:16" ht="15" customHeight="1">
      <c r="A1433" s="15"/>
      <c r="B1433" s="194">
        <v>20</v>
      </c>
      <c r="C1433" s="109" t="s">
        <v>1096</v>
      </c>
      <c r="D1433" s="279" t="s">
        <v>47</v>
      </c>
      <c r="E1433" s="280" t="s">
        <v>473</v>
      </c>
      <c r="F1433" s="493">
        <v>2740</v>
      </c>
      <c r="G1433" s="493">
        <v>2740</v>
      </c>
      <c r="H1433" s="177"/>
      <c r="I1433" s="176">
        <f t="shared" si="113"/>
        <v>2740</v>
      </c>
      <c r="J1433" s="163">
        <f t="shared" si="114"/>
        <v>0</v>
      </c>
      <c r="K1433" s="155">
        <f t="shared" si="115"/>
        <v>0</v>
      </c>
      <c r="L1433" s="155">
        <f>IF(J1433=1,SUM($J$6:J1433),0)</f>
        <v>0</v>
      </c>
      <c r="M1433" s="155">
        <f>IF(K1433=1,SUM($K$6:K1433),0)</f>
        <v>0</v>
      </c>
      <c r="N1433" s="165">
        <f t="shared" si="116"/>
        <v>0</v>
      </c>
      <c r="O1433" s="155">
        <f t="shared" si="117"/>
        <v>0</v>
      </c>
      <c r="P1433" s="155">
        <f>IF(O1433=1,SUM($O$6:O1433),0)</f>
        <v>0</v>
      </c>
    </row>
    <row r="1434" spans="1:16" ht="15" customHeight="1">
      <c r="A1434" s="15"/>
      <c r="B1434" s="194"/>
      <c r="C1434" s="109"/>
      <c r="D1434" s="279" t="s">
        <v>48</v>
      </c>
      <c r="E1434" s="280"/>
      <c r="F1434" s="281">
        <v>0</v>
      </c>
      <c r="G1434" s="281">
        <v>0</v>
      </c>
      <c r="H1434" s="96"/>
      <c r="I1434" s="88">
        <f t="shared" ref="I1434:I1439" si="118">IF($I$5=$G$4,G1434,(IF($I$5=$F$4,F1434,0)))</f>
        <v>0</v>
      </c>
      <c r="J1434" s="163">
        <f t="shared" si="114"/>
        <v>0</v>
      </c>
      <c r="K1434" s="155">
        <f t="shared" si="115"/>
        <v>0</v>
      </c>
      <c r="L1434" s="155">
        <f>IF(J1434=1,SUM($J$6:J1434),0)</f>
        <v>0</v>
      </c>
      <c r="M1434" s="155">
        <f>IF(K1434=1,SUM($K$6:K1434),0)</f>
        <v>0</v>
      </c>
      <c r="N1434" s="165">
        <f t="shared" si="116"/>
        <v>0</v>
      </c>
      <c r="O1434" s="155">
        <f t="shared" si="117"/>
        <v>0</v>
      </c>
      <c r="P1434" s="155">
        <f>IF(O1434=1,SUM($O$6:O1434),0)</f>
        <v>0</v>
      </c>
    </row>
    <row r="1435" spans="1:16" ht="15" customHeight="1">
      <c r="A1435" s="15"/>
      <c r="B1435" s="194" t="s">
        <v>1031</v>
      </c>
      <c r="C1435" s="109" t="s">
        <v>797</v>
      </c>
      <c r="D1435" s="279" t="s">
        <v>48</v>
      </c>
      <c r="E1435" s="280"/>
      <c r="F1435" s="281">
        <v>0</v>
      </c>
      <c r="G1435" s="281">
        <v>0</v>
      </c>
      <c r="H1435" s="96"/>
      <c r="I1435" s="88">
        <f t="shared" si="118"/>
        <v>0</v>
      </c>
      <c r="J1435" s="163">
        <f t="shared" si="114"/>
        <v>0</v>
      </c>
      <c r="K1435" s="155">
        <f t="shared" si="115"/>
        <v>0</v>
      </c>
      <c r="L1435" s="155">
        <f>IF(J1435=1,SUM($J$6:J1435),0)</f>
        <v>0</v>
      </c>
      <c r="M1435" s="155">
        <f>IF(K1435=1,SUM($K$6:K1435),0)</f>
        <v>0</v>
      </c>
      <c r="N1435" s="165">
        <f t="shared" si="116"/>
        <v>0</v>
      </c>
      <c r="O1435" s="155">
        <f t="shared" si="117"/>
        <v>0</v>
      </c>
      <c r="P1435" s="155">
        <f>IF(O1435=1,SUM($O$6:O1435),0)</f>
        <v>0</v>
      </c>
    </row>
    <row r="1436" spans="1:16" ht="15" customHeight="1">
      <c r="A1436" s="15"/>
      <c r="B1436" s="194">
        <v>1</v>
      </c>
      <c r="C1436" s="109" t="s">
        <v>459</v>
      </c>
      <c r="D1436" s="279" t="s">
        <v>47</v>
      </c>
      <c r="E1436" s="280" t="s">
        <v>14</v>
      </c>
      <c r="F1436" s="281">
        <v>15000</v>
      </c>
      <c r="G1436" s="281">
        <v>15000</v>
      </c>
      <c r="H1436" s="96"/>
      <c r="I1436" s="88">
        <f t="shared" si="118"/>
        <v>15000</v>
      </c>
      <c r="J1436" s="163">
        <f t="shared" si="114"/>
        <v>0</v>
      </c>
      <c r="K1436" s="155">
        <f t="shared" si="115"/>
        <v>0</v>
      </c>
      <c r="L1436" s="155">
        <f>IF(J1436=1,SUM($J$6:J1436),0)</f>
        <v>0</v>
      </c>
      <c r="M1436" s="155">
        <f>IF(K1436=1,SUM($K$6:K1436),0)</f>
        <v>0</v>
      </c>
      <c r="N1436" s="165">
        <f t="shared" si="116"/>
        <v>0</v>
      </c>
      <c r="O1436" s="155">
        <f t="shared" si="117"/>
        <v>0</v>
      </c>
      <c r="P1436" s="155">
        <f>IF(O1436=1,SUM($O$6:O1436),0)</f>
        <v>0</v>
      </c>
    </row>
    <row r="1437" spans="1:16" ht="15" customHeight="1">
      <c r="A1437" s="15"/>
      <c r="B1437" s="194">
        <v>2</v>
      </c>
      <c r="C1437" s="109" t="s">
        <v>460</v>
      </c>
      <c r="D1437" s="279" t="s">
        <v>47</v>
      </c>
      <c r="E1437" s="280" t="s">
        <v>14</v>
      </c>
      <c r="F1437" s="281">
        <v>36180</v>
      </c>
      <c r="G1437" s="281">
        <v>36180</v>
      </c>
      <c r="H1437" s="96"/>
      <c r="I1437" s="88">
        <f t="shared" si="118"/>
        <v>36180</v>
      </c>
      <c r="J1437" s="163">
        <f t="shared" si="114"/>
        <v>0</v>
      </c>
      <c r="K1437" s="155">
        <f t="shared" si="115"/>
        <v>0</v>
      </c>
      <c r="L1437" s="155">
        <f>IF(J1437=1,SUM($J$6:J1437),0)</f>
        <v>0</v>
      </c>
      <c r="M1437" s="155">
        <f>IF(K1437=1,SUM($K$6:K1437),0)</f>
        <v>0</v>
      </c>
      <c r="N1437" s="165">
        <f t="shared" si="116"/>
        <v>0</v>
      </c>
      <c r="O1437" s="155">
        <f t="shared" si="117"/>
        <v>0</v>
      </c>
      <c r="P1437" s="155">
        <f>IF(O1437=1,SUM($O$6:O1437),0)</f>
        <v>0</v>
      </c>
    </row>
    <row r="1438" spans="1:16" ht="15" customHeight="1">
      <c r="A1438" s="15"/>
      <c r="B1438" s="194">
        <v>3</v>
      </c>
      <c r="C1438" s="109" t="s">
        <v>981</v>
      </c>
      <c r="D1438" s="279" t="s">
        <v>47</v>
      </c>
      <c r="E1438" s="280" t="s">
        <v>14</v>
      </c>
      <c r="F1438" s="281">
        <v>32640</v>
      </c>
      <c r="G1438" s="281">
        <v>32640</v>
      </c>
      <c r="H1438" s="96"/>
      <c r="I1438" s="88">
        <f t="shared" si="118"/>
        <v>32640</v>
      </c>
      <c r="J1438" s="163">
        <f t="shared" si="114"/>
        <v>0</v>
      </c>
      <c r="K1438" s="155">
        <f t="shared" si="115"/>
        <v>0</v>
      </c>
      <c r="L1438" s="155">
        <f>IF(J1438=1,SUM($J$6:J1438),0)</f>
        <v>0</v>
      </c>
      <c r="M1438" s="155">
        <f>IF(K1438=1,SUM($K$6:K1438),0)</f>
        <v>0</v>
      </c>
      <c r="N1438" s="165">
        <f t="shared" si="116"/>
        <v>0</v>
      </c>
      <c r="O1438" s="155">
        <f t="shared" si="117"/>
        <v>0</v>
      </c>
      <c r="P1438" s="155">
        <f>IF(O1438=1,SUM($O$6:O1438),0)</f>
        <v>0</v>
      </c>
    </row>
    <row r="1439" spans="1:16" ht="15" customHeight="1">
      <c r="A1439" s="15"/>
      <c r="B1439" s="194">
        <v>4</v>
      </c>
      <c r="C1439" s="109" t="s">
        <v>982</v>
      </c>
      <c r="D1439" s="279" t="s">
        <v>47</v>
      </c>
      <c r="E1439" s="280" t="s">
        <v>14</v>
      </c>
      <c r="F1439" s="281">
        <v>63840</v>
      </c>
      <c r="G1439" s="281">
        <v>63840</v>
      </c>
      <c r="H1439" s="96"/>
      <c r="I1439" s="88">
        <f t="shared" si="118"/>
        <v>63840</v>
      </c>
      <c r="J1439" s="163">
        <f t="shared" si="114"/>
        <v>0</v>
      </c>
      <c r="K1439" s="155">
        <f t="shared" si="115"/>
        <v>0</v>
      </c>
      <c r="L1439" s="155">
        <f>IF(J1439=1,SUM($J$6:J1439),0)</f>
        <v>0</v>
      </c>
      <c r="M1439" s="155">
        <f>IF(K1439=1,SUM($K$6:K1439),0)</f>
        <v>0</v>
      </c>
      <c r="N1439" s="165">
        <f t="shared" si="116"/>
        <v>0</v>
      </c>
      <c r="O1439" s="155">
        <f t="shared" si="117"/>
        <v>0</v>
      </c>
      <c r="P1439" s="155">
        <f>IF(O1439=1,SUM($O$6:O1439),0)</f>
        <v>0</v>
      </c>
    </row>
    <row r="1440" spans="1:16" ht="15" customHeight="1">
      <c r="A1440" s="15"/>
      <c r="B1440" s="194">
        <v>5</v>
      </c>
      <c r="C1440" s="109" t="s">
        <v>983</v>
      </c>
      <c r="D1440" s="279" t="s">
        <v>47</v>
      </c>
      <c r="E1440" s="280" t="s">
        <v>14</v>
      </c>
      <c r="F1440" s="281">
        <v>450000</v>
      </c>
      <c r="G1440" s="281">
        <v>450000</v>
      </c>
      <c r="H1440" s="96"/>
      <c r="I1440" s="88">
        <f t="shared" ref="I1440:I1494" si="119">IF($I$5=$G$4,G1440,(IF($I$5=$F$4,F1440,0)))</f>
        <v>450000</v>
      </c>
      <c r="J1440" s="163">
        <f t="shared" si="114"/>
        <v>0</v>
      </c>
      <c r="K1440" s="155">
        <f t="shared" si="115"/>
        <v>0</v>
      </c>
      <c r="L1440" s="155">
        <f>IF(J1440=1,SUM($J$6:J1440),0)</f>
        <v>0</v>
      </c>
      <c r="M1440" s="155">
        <f>IF(K1440=1,SUM($K$6:K1440),0)</f>
        <v>0</v>
      </c>
      <c r="N1440" s="165">
        <f t="shared" si="116"/>
        <v>0</v>
      </c>
      <c r="O1440" s="155">
        <f t="shared" si="117"/>
        <v>0</v>
      </c>
      <c r="P1440" s="155">
        <f>IF(O1440=1,SUM($O$6:O1440),0)</f>
        <v>0</v>
      </c>
    </row>
    <row r="1441" spans="1:16" ht="15" customHeight="1">
      <c r="A1441" s="15"/>
      <c r="B1441" s="194">
        <v>6</v>
      </c>
      <c r="C1441" s="109" t="s">
        <v>1188</v>
      </c>
      <c r="D1441" s="279" t="s">
        <v>47</v>
      </c>
      <c r="E1441" s="280" t="s">
        <v>14</v>
      </c>
      <c r="F1441" s="176">
        <v>985020</v>
      </c>
      <c r="G1441" s="176">
        <v>985020</v>
      </c>
      <c r="H1441" s="96"/>
      <c r="I1441" s="88">
        <f t="shared" si="119"/>
        <v>985020</v>
      </c>
      <c r="J1441" s="163">
        <f t="shared" si="114"/>
        <v>0</v>
      </c>
      <c r="K1441" s="155">
        <f t="shared" si="115"/>
        <v>0</v>
      </c>
      <c r="L1441" s="155">
        <f>IF(J1441=1,SUM($J$6:J1441),0)</f>
        <v>0</v>
      </c>
      <c r="M1441" s="155">
        <f>IF(K1441=1,SUM($K$6:K1441),0)</f>
        <v>0</v>
      </c>
      <c r="N1441" s="165">
        <f t="shared" si="116"/>
        <v>0</v>
      </c>
      <c r="O1441" s="155">
        <f t="shared" si="117"/>
        <v>0</v>
      </c>
      <c r="P1441" s="155">
        <f>IF(O1441=1,SUM($O$6:O1441),0)</f>
        <v>0</v>
      </c>
    </row>
    <row r="1442" spans="1:16" ht="15" customHeight="1">
      <c r="A1442" s="15"/>
      <c r="B1442" s="194"/>
      <c r="C1442" s="109" t="s">
        <v>48</v>
      </c>
      <c r="D1442" s="279" t="s">
        <v>48</v>
      </c>
      <c r="E1442" s="280"/>
      <c r="F1442" s="176"/>
      <c r="G1442" s="176"/>
      <c r="H1442" s="96"/>
      <c r="I1442" s="88">
        <f t="shared" si="119"/>
        <v>0</v>
      </c>
      <c r="J1442" s="163">
        <f t="shared" si="114"/>
        <v>0</v>
      </c>
      <c r="K1442" s="155">
        <f t="shared" si="115"/>
        <v>0</v>
      </c>
      <c r="L1442" s="155">
        <f>IF(J1442=1,SUM($J$6:J1442),0)</f>
        <v>0</v>
      </c>
      <c r="M1442" s="155">
        <f>IF(K1442=1,SUM($K$6:K1442),0)</f>
        <v>0</v>
      </c>
      <c r="N1442" s="165">
        <f t="shared" si="116"/>
        <v>0</v>
      </c>
      <c r="O1442" s="155">
        <f t="shared" si="117"/>
        <v>0</v>
      </c>
      <c r="P1442" s="155">
        <f>IF(O1442=1,SUM($O$6:O1442),0)</f>
        <v>0</v>
      </c>
    </row>
    <row r="1443" spans="1:16" ht="15" customHeight="1">
      <c r="A1443" s="15"/>
      <c r="B1443" s="194" t="s">
        <v>1189</v>
      </c>
      <c r="C1443" s="109" t="s">
        <v>1003</v>
      </c>
      <c r="D1443" s="279" t="s">
        <v>48</v>
      </c>
      <c r="E1443" s="280"/>
      <c r="F1443" s="176"/>
      <c r="G1443" s="176"/>
      <c r="H1443" s="96"/>
      <c r="I1443" s="88">
        <f t="shared" si="119"/>
        <v>0</v>
      </c>
      <c r="J1443" s="163">
        <f t="shared" si="114"/>
        <v>0</v>
      </c>
      <c r="K1443" s="155">
        <f t="shared" si="115"/>
        <v>0</v>
      </c>
      <c r="L1443" s="155">
        <f>IF(J1443=1,SUM($J$6:J1443),0)</f>
        <v>0</v>
      </c>
      <c r="M1443" s="155">
        <f>IF(K1443=1,SUM($K$6:K1443),0)</f>
        <v>0</v>
      </c>
      <c r="N1443" s="165">
        <f t="shared" si="116"/>
        <v>0</v>
      </c>
      <c r="O1443" s="155">
        <f t="shared" si="117"/>
        <v>0</v>
      </c>
      <c r="P1443" s="155">
        <f>IF(O1443=1,SUM($O$6:O1443),0)</f>
        <v>0</v>
      </c>
    </row>
    <row r="1444" spans="1:16" ht="15" customHeight="1">
      <c r="A1444" s="15"/>
      <c r="B1444" s="194">
        <v>1</v>
      </c>
      <c r="C1444" s="109" t="s">
        <v>1091</v>
      </c>
      <c r="D1444" s="279" t="s">
        <v>47</v>
      </c>
      <c r="E1444" s="280" t="s">
        <v>1004</v>
      </c>
      <c r="F1444" s="176">
        <v>2.5000000000000001E-2</v>
      </c>
      <c r="G1444" s="176">
        <v>2.5000000000000001E-2</v>
      </c>
      <c r="H1444" s="96"/>
      <c r="I1444" s="88">
        <f t="shared" si="119"/>
        <v>2.5000000000000001E-2</v>
      </c>
      <c r="J1444" s="163">
        <f t="shared" si="114"/>
        <v>0</v>
      </c>
      <c r="K1444" s="155">
        <f t="shared" si="115"/>
        <v>0</v>
      </c>
      <c r="L1444" s="155">
        <f>IF(J1444=1,SUM($J$6:J1444),0)</f>
        <v>0</v>
      </c>
      <c r="M1444" s="155">
        <f>IF(K1444=1,SUM($K$6:K1444),0)</f>
        <v>0</v>
      </c>
      <c r="N1444" s="165">
        <f t="shared" si="116"/>
        <v>0</v>
      </c>
      <c r="O1444" s="155">
        <f t="shared" si="117"/>
        <v>0</v>
      </c>
      <c r="P1444" s="155">
        <f>IF(O1444=1,SUM($O$6:O1444),0)</f>
        <v>0</v>
      </c>
    </row>
    <row r="1445" spans="1:16" ht="15" customHeight="1">
      <c r="A1445" s="15"/>
      <c r="B1445" s="194">
        <v>2</v>
      </c>
      <c r="C1445" s="109" t="s">
        <v>1006</v>
      </c>
      <c r="D1445" s="279" t="s">
        <v>47</v>
      </c>
      <c r="E1445" s="280" t="s">
        <v>1005</v>
      </c>
      <c r="F1445" s="176">
        <v>800000</v>
      </c>
      <c r="G1445" s="176">
        <v>800000</v>
      </c>
      <c r="H1445" s="96"/>
      <c r="I1445" s="88">
        <f t="shared" si="119"/>
        <v>800000</v>
      </c>
      <c r="J1445" s="163">
        <f t="shared" si="114"/>
        <v>0</v>
      </c>
      <c r="K1445" s="155">
        <f t="shared" si="115"/>
        <v>0</v>
      </c>
      <c r="L1445" s="155">
        <f>IF(J1445=1,SUM($J$6:J1445),0)</f>
        <v>0</v>
      </c>
      <c r="M1445" s="155">
        <f>IF(K1445=1,SUM($K$6:K1445),0)</f>
        <v>0</v>
      </c>
      <c r="N1445" s="165">
        <f t="shared" si="116"/>
        <v>0</v>
      </c>
      <c r="O1445" s="155">
        <f t="shared" si="117"/>
        <v>0</v>
      </c>
      <c r="P1445" s="155">
        <f>IF(O1445=1,SUM($O$6:O1445),0)</f>
        <v>0</v>
      </c>
    </row>
    <row r="1446" spans="1:16" ht="15" customHeight="1">
      <c r="A1446" s="15"/>
      <c r="B1446" s="194">
        <v>3</v>
      </c>
      <c r="C1446" s="109" t="s">
        <v>1007</v>
      </c>
      <c r="D1446" s="279" t="s">
        <v>47</v>
      </c>
      <c r="E1446" s="280" t="s">
        <v>40</v>
      </c>
      <c r="F1446" s="176">
        <v>300000</v>
      </c>
      <c r="G1446" s="176">
        <v>300000</v>
      </c>
      <c r="H1446" s="96"/>
      <c r="I1446" s="88">
        <f t="shared" si="119"/>
        <v>300000</v>
      </c>
      <c r="J1446" s="163">
        <f t="shared" si="114"/>
        <v>0</v>
      </c>
      <c r="K1446" s="155">
        <f t="shared" si="115"/>
        <v>0</v>
      </c>
      <c r="L1446" s="155">
        <f>IF(J1446=1,SUM($J$6:J1446),0)</f>
        <v>0</v>
      </c>
      <c r="M1446" s="155">
        <f>IF(K1446=1,SUM($K$6:K1446),0)</f>
        <v>0</v>
      </c>
      <c r="N1446" s="165">
        <f t="shared" si="116"/>
        <v>0</v>
      </c>
      <c r="O1446" s="155">
        <f t="shared" si="117"/>
        <v>0</v>
      </c>
      <c r="P1446" s="155">
        <f>IF(O1446=1,SUM($O$6:O1446),0)</f>
        <v>0</v>
      </c>
    </row>
    <row r="1447" spans="1:16" ht="15" customHeight="1">
      <c r="A1447" s="15"/>
      <c r="B1447" s="194">
        <v>4</v>
      </c>
      <c r="C1447" s="197" t="s">
        <v>1097</v>
      </c>
      <c r="D1447" s="279" t="s">
        <v>47</v>
      </c>
      <c r="E1447" s="280" t="s">
        <v>1103</v>
      </c>
      <c r="F1447" s="176">
        <v>300000</v>
      </c>
      <c r="G1447" s="176">
        <v>300000</v>
      </c>
      <c r="H1447" s="96"/>
      <c r="I1447" s="88">
        <f t="shared" si="119"/>
        <v>300000</v>
      </c>
      <c r="J1447" s="163">
        <f t="shared" si="114"/>
        <v>0</v>
      </c>
      <c r="K1447" s="155">
        <f t="shared" si="115"/>
        <v>0</v>
      </c>
      <c r="L1447" s="155">
        <f>IF(J1447=1,SUM($J$6:J1447),0)</f>
        <v>0</v>
      </c>
      <c r="M1447" s="155">
        <f>IF(K1447=1,SUM($K$6:K1447),0)</f>
        <v>0</v>
      </c>
      <c r="N1447" s="165">
        <f t="shared" si="116"/>
        <v>0</v>
      </c>
      <c r="O1447" s="155">
        <f t="shared" si="117"/>
        <v>0</v>
      </c>
      <c r="P1447" s="155">
        <f>IF(O1447=1,SUM($O$6:O1447),0)</f>
        <v>0</v>
      </c>
    </row>
    <row r="1448" spans="1:16" ht="15" customHeight="1">
      <c r="A1448" s="15"/>
      <c r="B1448" s="194">
        <v>5</v>
      </c>
      <c r="C1448" s="197" t="s">
        <v>1098</v>
      </c>
      <c r="D1448" s="279" t="s">
        <v>47</v>
      </c>
      <c r="E1448" s="280" t="s">
        <v>1103</v>
      </c>
      <c r="F1448" s="176">
        <v>57250</v>
      </c>
      <c r="G1448" s="176">
        <v>57250</v>
      </c>
      <c r="H1448" s="96"/>
      <c r="I1448" s="88">
        <f t="shared" si="119"/>
        <v>57250</v>
      </c>
      <c r="J1448" s="163">
        <f t="shared" si="114"/>
        <v>0</v>
      </c>
      <c r="K1448" s="155">
        <f t="shared" si="115"/>
        <v>0</v>
      </c>
      <c r="L1448" s="155">
        <f>IF(J1448=1,SUM($J$6:J1448),0)</f>
        <v>0</v>
      </c>
      <c r="M1448" s="155">
        <f>IF(K1448=1,SUM($K$6:K1448),0)</f>
        <v>0</v>
      </c>
      <c r="N1448" s="165">
        <f t="shared" si="116"/>
        <v>0</v>
      </c>
      <c r="O1448" s="155">
        <f t="shared" si="117"/>
        <v>0</v>
      </c>
      <c r="P1448" s="155">
        <f>IF(O1448=1,SUM($O$6:O1448),0)</f>
        <v>0</v>
      </c>
    </row>
    <row r="1449" spans="1:16" ht="15" customHeight="1">
      <c r="A1449" s="15"/>
      <c r="B1449" s="194">
        <v>6</v>
      </c>
      <c r="C1449" s="197" t="s">
        <v>1099</v>
      </c>
      <c r="D1449" s="279" t="s">
        <v>47</v>
      </c>
      <c r="E1449" s="280" t="s">
        <v>8</v>
      </c>
      <c r="F1449" s="176">
        <v>13770</v>
      </c>
      <c r="G1449" s="176">
        <v>13770</v>
      </c>
      <c r="H1449" s="96"/>
      <c r="I1449" s="88">
        <f t="shared" si="119"/>
        <v>13770</v>
      </c>
      <c r="J1449" s="163">
        <f t="shared" si="114"/>
        <v>0</v>
      </c>
      <c r="K1449" s="155">
        <f t="shared" si="115"/>
        <v>0</v>
      </c>
      <c r="L1449" s="155">
        <f>IF(J1449=1,SUM($J$6:J1449),0)</f>
        <v>0</v>
      </c>
      <c r="M1449" s="155">
        <f>IF(K1449=1,SUM($K$6:K1449),0)</f>
        <v>0</v>
      </c>
      <c r="N1449" s="165">
        <f t="shared" si="116"/>
        <v>0</v>
      </c>
      <c r="O1449" s="155">
        <f t="shared" si="117"/>
        <v>0</v>
      </c>
      <c r="P1449" s="155">
        <f>IF(O1449=1,SUM($O$6:O1449),0)</f>
        <v>0</v>
      </c>
    </row>
    <row r="1450" spans="1:16" ht="15" customHeight="1">
      <c r="A1450" s="15"/>
      <c r="B1450" s="194">
        <v>7</v>
      </c>
      <c r="C1450" s="197" t="s">
        <v>1100</v>
      </c>
      <c r="D1450" s="279" t="s">
        <v>47</v>
      </c>
      <c r="E1450" s="280" t="s">
        <v>8</v>
      </c>
      <c r="F1450" s="176">
        <v>29730</v>
      </c>
      <c r="G1450" s="176">
        <v>29730</v>
      </c>
      <c r="H1450" s="96"/>
      <c r="I1450" s="88">
        <f t="shared" si="119"/>
        <v>29730</v>
      </c>
      <c r="J1450" s="163">
        <f t="shared" si="114"/>
        <v>0</v>
      </c>
      <c r="K1450" s="155">
        <f t="shared" si="115"/>
        <v>0</v>
      </c>
      <c r="L1450" s="155">
        <f>IF(J1450=1,SUM($J$6:J1450),0)</f>
        <v>0</v>
      </c>
      <c r="M1450" s="155">
        <f>IF(K1450=1,SUM($K$6:K1450),0)</f>
        <v>0</v>
      </c>
      <c r="N1450" s="165">
        <f t="shared" si="116"/>
        <v>0</v>
      </c>
      <c r="O1450" s="155">
        <f t="shared" si="117"/>
        <v>0</v>
      </c>
      <c r="P1450" s="155">
        <f>IF(O1450=1,SUM($O$6:O1450),0)</f>
        <v>0</v>
      </c>
    </row>
    <row r="1451" spans="1:16" ht="15" customHeight="1">
      <c r="A1451" s="15"/>
      <c r="B1451" s="194">
        <v>8</v>
      </c>
      <c r="C1451" s="197" t="s">
        <v>1101</v>
      </c>
      <c r="D1451" s="279" t="s">
        <v>47</v>
      </c>
      <c r="E1451" s="280" t="s">
        <v>8</v>
      </c>
      <c r="F1451" s="176">
        <v>250000</v>
      </c>
      <c r="G1451" s="176">
        <v>250000</v>
      </c>
      <c r="H1451" s="96"/>
      <c r="I1451" s="88">
        <f t="shared" si="119"/>
        <v>250000</v>
      </c>
      <c r="J1451" s="163">
        <f t="shared" si="114"/>
        <v>0</v>
      </c>
      <c r="K1451" s="155">
        <f t="shared" si="115"/>
        <v>0</v>
      </c>
      <c r="L1451" s="155">
        <f>IF(J1451=1,SUM($J$6:J1451),0)</f>
        <v>0</v>
      </c>
      <c r="M1451" s="155">
        <f>IF(K1451=1,SUM($K$6:K1451),0)</f>
        <v>0</v>
      </c>
      <c r="N1451" s="165">
        <f t="shared" si="116"/>
        <v>0</v>
      </c>
      <c r="O1451" s="155">
        <f t="shared" si="117"/>
        <v>0</v>
      </c>
      <c r="P1451" s="155">
        <f>IF(O1451=1,SUM($O$6:O1451),0)</f>
        <v>0</v>
      </c>
    </row>
    <row r="1452" spans="1:16" ht="15" customHeight="1">
      <c r="A1452" s="15"/>
      <c r="B1452" s="198">
        <v>9</v>
      </c>
      <c r="C1452" s="199" t="s">
        <v>1405</v>
      </c>
      <c r="D1452" s="279" t="s">
        <v>47</v>
      </c>
      <c r="E1452" s="280" t="s">
        <v>8</v>
      </c>
      <c r="F1452" s="176">
        <v>54500</v>
      </c>
      <c r="G1452" s="176">
        <v>54500</v>
      </c>
      <c r="H1452" s="96"/>
      <c r="I1452" s="88">
        <f t="shared" si="119"/>
        <v>54500</v>
      </c>
      <c r="J1452" s="163">
        <f t="shared" si="114"/>
        <v>0</v>
      </c>
      <c r="K1452" s="155">
        <f t="shared" si="115"/>
        <v>0</v>
      </c>
      <c r="L1452" s="155">
        <f>IF(J1452=1,SUM($J$6:J1452),0)</f>
        <v>0</v>
      </c>
      <c r="M1452" s="155">
        <f>IF(K1452=1,SUM($K$6:K1452),0)</f>
        <v>0</v>
      </c>
      <c r="N1452" s="165">
        <f t="shared" si="116"/>
        <v>0</v>
      </c>
      <c r="O1452" s="155">
        <f t="shared" si="117"/>
        <v>0</v>
      </c>
      <c r="P1452" s="155">
        <f>IF(O1452=1,SUM($O$6:O1452),0)</f>
        <v>0</v>
      </c>
    </row>
    <row r="1453" spans="1:16" ht="15" customHeight="1">
      <c r="A1453" s="15"/>
      <c r="B1453" s="198">
        <v>10</v>
      </c>
      <c r="C1453" s="200" t="s">
        <v>1406</v>
      </c>
      <c r="D1453" s="279" t="s">
        <v>47</v>
      </c>
      <c r="E1453" s="280" t="s">
        <v>14</v>
      </c>
      <c r="F1453" s="176">
        <v>816100</v>
      </c>
      <c r="G1453" s="176">
        <v>816100</v>
      </c>
      <c r="H1453" s="96"/>
      <c r="I1453" s="88">
        <f t="shared" si="119"/>
        <v>816100</v>
      </c>
      <c r="J1453" s="163">
        <f t="shared" si="114"/>
        <v>0</v>
      </c>
      <c r="K1453" s="155">
        <f t="shared" si="115"/>
        <v>0</v>
      </c>
      <c r="L1453" s="155">
        <f>IF(J1453=1,SUM($J$6:J1453),0)</f>
        <v>0</v>
      </c>
      <c r="M1453" s="155">
        <f>IF(K1453=1,SUM($K$6:K1453),0)</f>
        <v>0</v>
      </c>
      <c r="N1453" s="165">
        <f t="shared" si="116"/>
        <v>0</v>
      </c>
      <c r="O1453" s="155">
        <f t="shared" si="117"/>
        <v>0</v>
      </c>
      <c r="P1453" s="155">
        <f>IF(O1453=1,SUM($O$6:O1453),0)</f>
        <v>0</v>
      </c>
    </row>
    <row r="1454" spans="1:16" ht="15" customHeight="1">
      <c r="A1454" s="15"/>
      <c r="B1454" s="198">
        <v>11</v>
      </c>
      <c r="C1454" s="200" t="s">
        <v>1407</v>
      </c>
      <c r="D1454" s="279" t="s">
        <v>47</v>
      </c>
      <c r="E1454" s="280" t="s">
        <v>14</v>
      </c>
      <c r="F1454" s="176">
        <v>601800</v>
      </c>
      <c r="G1454" s="176">
        <v>601800</v>
      </c>
      <c r="H1454" s="96"/>
      <c r="I1454" s="88">
        <f t="shared" si="119"/>
        <v>601800</v>
      </c>
      <c r="J1454" s="163">
        <f t="shared" si="114"/>
        <v>0</v>
      </c>
      <c r="K1454" s="155">
        <f t="shared" si="115"/>
        <v>0</v>
      </c>
      <c r="L1454" s="155">
        <f>IF(J1454=1,SUM($J$6:J1454),0)</f>
        <v>0</v>
      </c>
      <c r="M1454" s="155">
        <f>IF(K1454=1,SUM($K$6:K1454),0)</f>
        <v>0</v>
      </c>
      <c r="N1454" s="165">
        <f t="shared" si="116"/>
        <v>0</v>
      </c>
      <c r="O1454" s="155">
        <f t="shared" si="117"/>
        <v>0</v>
      </c>
      <c r="P1454" s="155">
        <f>IF(O1454=1,SUM($O$6:O1454),0)</f>
        <v>0</v>
      </c>
    </row>
    <row r="1455" spans="1:16" ht="15" customHeight="1">
      <c r="A1455" s="15"/>
      <c r="B1455" s="198">
        <v>12</v>
      </c>
      <c r="C1455" s="200" t="s">
        <v>1408</v>
      </c>
      <c r="D1455" s="279" t="s">
        <v>45</v>
      </c>
      <c r="E1455" s="280" t="s">
        <v>8</v>
      </c>
      <c r="F1455" s="176">
        <v>51475</v>
      </c>
      <c r="G1455" s="176">
        <v>51475</v>
      </c>
      <c r="H1455" s="97"/>
      <c r="I1455" s="88">
        <f t="shared" si="119"/>
        <v>51475</v>
      </c>
      <c r="J1455" s="163"/>
      <c r="M1455" s="155"/>
      <c r="N1455" s="165"/>
    </row>
    <row r="1456" spans="1:16" ht="15" customHeight="1">
      <c r="B1456" s="198">
        <v>13</v>
      </c>
      <c r="C1456" s="199" t="s">
        <v>1409</v>
      </c>
      <c r="D1456" s="279" t="s">
        <v>47</v>
      </c>
      <c r="E1456" s="280" t="s">
        <v>100</v>
      </c>
      <c r="F1456" s="286">
        <v>750000</v>
      </c>
      <c r="G1456" s="286">
        <v>750000</v>
      </c>
      <c r="I1456" s="88">
        <f t="shared" si="119"/>
        <v>750000</v>
      </c>
    </row>
    <row r="1457" spans="1:30" ht="15" customHeight="1">
      <c r="B1457" s="198"/>
      <c r="C1457" s="199" t="s">
        <v>48</v>
      </c>
      <c r="D1457" s="279" t="s">
        <v>48</v>
      </c>
      <c r="E1457" s="280"/>
      <c r="F1457" s="176" t="s">
        <v>48</v>
      </c>
      <c r="G1457" s="176" t="s">
        <v>48</v>
      </c>
      <c r="I1457" s="88" t="str">
        <f t="shared" si="119"/>
        <v/>
      </c>
    </row>
    <row r="1458" spans="1:30" ht="15" customHeight="1">
      <c r="A1458" s="16"/>
      <c r="B1458" s="198" t="s">
        <v>1031</v>
      </c>
      <c r="C1458" s="199" t="s">
        <v>1410</v>
      </c>
      <c r="D1458" s="279"/>
      <c r="E1458" s="280"/>
      <c r="F1458" s="176"/>
      <c r="G1458" s="176"/>
      <c r="I1458" s="88">
        <f t="shared" si="119"/>
        <v>0</v>
      </c>
      <c r="J1458" s="169"/>
      <c r="K1458" s="169"/>
      <c r="L1458" s="169"/>
      <c r="M1458" s="170"/>
    </row>
    <row r="1459" spans="1:30" ht="15" customHeight="1">
      <c r="A1459" s="16"/>
      <c r="B1459" s="198">
        <v>1</v>
      </c>
      <c r="C1459" s="199" t="s">
        <v>1411</v>
      </c>
      <c r="D1459" s="279" t="s">
        <v>45</v>
      </c>
      <c r="E1459" s="210" t="s">
        <v>8</v>
      </c>
      <c r="F1459" s="176">
        <v>85000</v>
      </c>
      <c r="G1459" s="176">
        <v>85000</v>
      </c>
      <c r="I1459" s="88">
        <f t="shared" si="119"/>
        <v>85000</v>
      </c>
      <c r="J1459" s="169"/>
      <c r="K1459" s="169"/>
      <c r="L1459" s="169"/>
      <c r="M1459" s="170"/>
    </row>
    <row r="1460" spans="1:30" ht="15" customHeight="1">
      <c r="A1460" s="16"/>
      <c r="B1460" s="198">
        <v>2</v>
      </c>
      <c r="C1460" s="199" t="s">
        <v>1412</v>
      </c>
      <c r="D1460" s="279" t="s">
        <v>47</v>
      </c>
      <c r="E1460" s="280" t="s">
        <v>24</v>
      </c>
      <c r="F1460" s="176">
        <v>15000</v>
      </c>
      <c r="G1460" s="176">
        <v>15000</v>
      </c>
      <c r="I1460" s="88">
        <f t="shared" si="119"/>
        <v>15000</v>
      </c>
      <c r="J1460" s="169"/>
      <c r="K1460" s="169"/>
      <c r="L1460" s="169"/>
      <c r="M1460" s="170"/>
    </row>
    <row r="1461" spans="1:30" ht="15" customHeight="1">
      <c r="A1461" s="22"/>
      <c r="B1461" s="198"/>
      <c r="C1461" s="199"/>
      <c r="D1461" s="279"/>
      <c r="E1461" s="280"/>
      <c r="F1461" s="176"/>
      <c r="G1461" s="176"/>
      <c r="I1461" s="88">
        <f t="shared" si="119"/>
        <v>0</v>
      </c>
      <c r="J1461" s="169"/>
      <c r="K1461" s="169"/>
      <c r="L1461" s="169"/>
      <c r="M1461" s="170"/>
    </row>
    <row r="1462" spans="1:30" ht="15" customHeight="1">
      <c r="A1462" s="22"/>
      <c r="B1462" s="198" t="s">
        <v>1031</v>
      </c>
      <c r="C1462" s="199" t="s">
        <v>1413</v>
      </c>
      <c r="D1462" s="279" t="s">
        <v>47</v>
      </c>
      <c r="E1462" s="280" t="s">
        <v>24</v>
      </c>
      <c r="F1462" s="176">
        <v>83595</v>
      </c>
      <c r="G1462" s="176">
        <v>83595</v>
      </c>
      <c r="I1462" s="88">
        <f t="shared" si="119"/>
        <v>83595</v>
      </c>
    </row>
    <row r="1463" spans="1:30" ht="15" customHeight="1">
      <c r="B1463" s="198" t="s">
        <v>1031</v>
      </c>
      <c r="C1463" s="199" t="s">
        <v>1414</v>
      </c>
      <c r="D1463" s="279" t="s">
        <v>47</v>
      </c>
      <c r="E1463" s="280" t="s">
        <v>24</v>
      </c>
      <c r="F1463" s="176">
        <v>114317</v>
      </c>
      <c r="G1463" s="176">
        <v>114317</v>
      </c>
      <c r="I1463" s="88">
        <f t="shared" si="119"/>
        <v>114317</v>
      </c>
      <c r="N1463" s="145" t="str">
        <f>F4</f>
        <v>RAB SKK 2022</v>
      </c>
    </row>
    <row r="1464" spans="1:30" s="1" customFormat="1" ht="15" customHeight="1">
      <c r="A1464" s="16"/>
      <c r="B1464" s="198" t="s">
        <v>1031</v>
      </c>
      <c r="C1464" s="199" t="s">
        <v>1415</v>
      </c>
      <c r="D1464" s="279" t="s">
        <v>47</v>
      </c>
      <c r="E1464" s="280" t="s">
        <v>24</v>
      </c>
      <c r="F1464" s="176">
        <v>71636</v>
      </c>
      <c r="G1464" s="176">
        <v>71636</v>
      </c>
      <c r="H1464" s="91"/>
      <c r="I1464" s="88">
        <f t="shared" si="119"/>
        <v>71636</v>
      </c>
      <c r="J1464" s="155"/>
      <c r="K1464" s="155"/>
      <c r="L1464" s="155"/>
      <c r="M1464" s="145"/>
      <c r="N1464" s="145" t="str">
        <f>G4</f>
        <v>RAB HSS 2023</v>
      </c>
      <c r="O1464" s="145"/>
      <c r="P1464" s="156"/>
      <c r="Q1464" s="156"/>
      <c r="R1464" s="5"/>
      <c r="S1464" s="5"/>
      <c r="T1464" s="5"/>
      <c r="U1464" s="5"/>
      <c r="V1464" s="5"/>
      <c r="W1464" s="5"/>
      <c r="X1464" s="5"/>
      <c r="Y1464" s="5"/>
      <c r="Z1464" s="5"/>
      <c r="AA1464" s="5"/>
      <c r="AB1464" s="5"/>
      <c r="AC1464" s="5"/>
      <c r="AD1464" s="5"/>
    </row>
    <row r="1465" spans="1:30" s="1" customFormat="1" ht="15" customHeight="1">
      <c r="A1465" s="16"/>
      <c r="B1465" s="198" t="s">
        <v>1031</v>
      </c>
      <c r="C1465" s="199" t="s">
        <v>1416</v>
      </c>
      <c r="D1465" s="279" t="s">
        <v>47</v>
      </c>
      <c r="E1465" s="280" t="s">
        <v>24</v>
      </c>
      <c r="F1465" s="176">
        <v>115253</v>
      </c>
      <c r="G1465" s="176">
        <v>115253</v>
      </c>
      <c r="H1465" s="91"/>
      <c r="I1465" s="88">
        <f t="shared" si="119"/>
        <v>115253</v>
      </c>
      <c r="J1465" s="155"/>
      <c r="K1465" s="155"/>
      <c r="L1465" s="155"/>
      <c r="M1465" s="145"/>
      <c r="N1465" s="145"/>
      <c r="O1465" s="145"/>
      <c r="P1465" s="156"/>
      <c r="Q1465" s="156"/>
      <c r="R1465" s="5"/>
      <c r="S1465" s="5"/>
      <c r="T1465" s="5"/>
      <c r="U1465" s="5"/>
      <c r="V1465" s="5"/>
      <c r="W1465" s="5"/>
      <c r="X1465" s="5"/>
      <c r="Y1465" s="5"/>
      <c r="Z1465" s="5"/>
      <c r="AA1465" s="5"/>
      <c r="AB1465" s="5"/>
      <c r="AC1465" s="5"/>
      <c r="AD1465" s="5"/>
    </row>
    <row r="1466" spans="1:30" ht="15" customHeight="1">
      <c r="B1466" s="198"/>
      <c r="C1466" s="199"/>
      <c r="D1466" s="279"/>
      <c r="E1466" s="280"/>
      <c r="F1466" s="176"/>
      <c r="G1466" s="176"/>
      <c r="I1466" s="88">
        <f t="shared" si="119"/>
        <v>0</v>
      </c>
    </row>
    <row r="1467" spans="1:30" s="1" customFormat="1" ht="15" customHeight="1">
      <c r="A1467" s="16"/>
      <c r="B1467" s="198" t="s">
        <v>1031</v>
      </c>
      <c r="C1467" s="199" t="s">
        <v>1417</v>
      </c>
      <c r="D1467" s="279"/>
      <c r="E1467" s="280"/>
      <c r="F1467" s="176"/>
      <c r="G1467" s="176"/>
      <c r="H1467" s="91"/>
      <c r="I1467" s="88">
        <f t="shared" si="119"/>
        <v>0</v>
      </c>
      <c r="J1467" s="155"/>
      <c r="K1467" s="155"/>
      <c r="L1467" s="155"/>
      <c r="M1467" s="145"/>
      <c r="N1467" s="145"/>
      <c r="O1467" s="145"/>
      <c r="P1467" s="156"/>
      <c r="Q1467" s="156"/>
      <c r="R1467" s="5"/>
      <c r="S1467" s="5"/>
      <c r="T1467" s="5"/>
      <c r="U1467" s="5"/>
      <c r="V1467" s="5"/>
      <c r="W1467" s="5"/>
      <c r="X1467" s="5"/>
      <c r="Y1467" s="5"/>
      <c r="Z1467" s="5"/>
      <c r="AA1467" s="5"/>
      <c r="AB1467" s="5"/>
      <c r="AC1467" s="5"/>
      <c r="AD1467" s="5"/>
    </row>
    <row r="1468" spans="1:30" ht="15" customHeight="1">
      <c r="B1468" s="198">
        <v>1</v>
      </c>
      <c r="C1468" s="199" t="s">
        <v>1418</v>
      </c>
      <c r="D1468" s="279" t="s">
        <v>45</v>
      </c>
      <c r="E1468" s="280" t="s">
        <v>7</v>
      </c>
      <c r="F1468" s="176">
        <v>235000</v>
      </c>
      <c r="G1468" s="176">
        <v>235000</v>
      </c>
      <c r="I1468" s="88">
        <f t="shared" si="119"/>
        <v>235000</v>
      </c>
    </row>
    <row r="1469" spans="1:30" ht="15" customHeight="1">
      <c r="B1469" s="198">
        <v>2</v>
      </c>
      <c r="C1469" s="199" t="s">
        <v>1419</v>
      </c>
      <c r="D1469" s="279" t="s">
        <v>47</v>
      </c>
      <c r="E1469" s="280" t="s">
        <v>24</v>
      </c>
      <c r="F1469" s="176">
        <v>15000</v>
      </c>
      <c r="G1469" s="176">
        <v>15000</v>
      </c>
      <c r="I1469" s="88">
        <f t="shared" si="119"/>
        <v>15000</v>
      </c>
    </row>
    <row r="1470" spans="1:30" ht="15" customHeight="1">
      <c r="B1470" s="198"/>
      <c r="C1470" s="199" t="s">
        <v>48</v>
      </c>
      <c r="D1470" s="279" t="s">
        <v>48</v>
      </c>
      <c r="E1470" s="280"/>
      <c r="F1470" s="176" t="s">
        <v>48</v>
      </c>
      <c r="G1470" s="176" t="s">
        <v>48</v>
      </c>
      <c r="I1470" s="88" t="str">
        <f t="shared" si="119"/>
        <v/>
      </c>
    </row>
    <row r="1471" spans="1:30" ht="15" customHeight="1">
      <c r="B1471" s="198" t="s">
        <v>1031</v>
      </c>
      <c r="C1471" s="199" t="s">
        <v>1420</v>
      </c>
      <c r="D1471" s="279"/>
      <c r="E1471" s="280"/>
      <c r="F1471" s="176"/>
      <c r="G1471" s="176"/>
      <c r="I1471" s="88">
        <f t="shared" si="119"/>
        <v>0</v>
      </c>
    </row>
    <row r="1472" spans="1:30" ht="15" customHeight="1">
      <c r="B1472" s="198">
        <v>1</v>
      </c>
      <c r="C1472" s="199" t="s">
        <v>1421</v>
      </c>
      <c r="D1472" s="279" t="s">
        <v>45</v>
      </c>
      <c r="E1472" s="280" t="s">
        <v>8</v>
      </c>
      <c r="F1472" s="176">
        <v>105000</v>
      </c>
      <c r="G1472" s="176">
        <v>105000</v>
      </c>
      <c r="I1472" s="88">
        <f t="shared" si="119"/>
        <v>105000</v>
      </c>
    </row>
    <row r="1473" spans="2:9" ht="15" customHeight="1">
      <c r="B1473" s="198">
        <v>2</v>
      </c>
      <c r="C1473" s="199" t="s">
        <v>1422</v>
      </c>
      <c r="D1473" s="279" t="s">
        <v>47</v>
      </c>
      <c r="E1473" s="280" t="s">
        <v>14</v>
      </c>
      <c r="F1473" s="176">
        <v>15000</v>
      </c>
      <c r="G1473" s="176">
        <v>15000</v>
      </c>
      <c r="I1473" s="88">
        <f t="shared" si="119"/>
        <v>15000</v>
      </c>
    </row>
    <row r="1474" spans="2:9" ht="15" customHeight="1">
      <c r="B1474" s="198"/>
      <c r="C1474" s="199" t="s">
        <v>48</v>
      </c>
      <c r="D1474" s="279" t="s">
        <v>48</v>
      </c>
      <c r="E1474" s="280"/>
      <c r="F1474" s="176" t="s">
        <v>48</v>
      </c>
      <c r="G1474" s="176" t="s">
        <v>48</v>
      </c>
      <c r="I1474" s="88" t="str">
        <f t="shared" si="119"/>
        <v/>
      </c>
    </row>
    <row r="1475" spans="2:9" ht="15" customHeight="1">
      <c r="B1475" s="198">
        <v>1</v>
      </c>
      <c r="C1475" s="199" t="s">
        <v>1423</v>
      </c>
      <c r="D1475" s="279" t="s">
        <v>45</v>
      </c>
      <c r="E1475" s="280" t="s">
        <v>8</v>
      </c>
      <c r="F1475" s="176">
        <v>180000</v>
      </c>
      <c r="G1475" s="176">
        <v>180000</v>
      </c>
      <c r="I1475" s="88">
        <f t="shared" si="119"/>
        <v>180000</v>
      </c>
    </row>
    <row r="1476" spans="2:9" ht="15" customHeight="1">
      <c r="B1476" s="198">
        <v>2</v>
      </c>
      <c r="C1476" s="199" t="s">
        <v>1424</v>
      </c>
      <c r="D1476" s="279" t="s">
        <v>47</v>
      </c>
      <c r="E1476" s="280" t="s">
        <v>24</v>
      </c>
      <c r="F1476" s="176">
        <v>15000</v>
      </c>
      <c r="G1476" s="176">
        <v>15000</v>
      </c>
      <c r="I1476" s="88">
        <f t="shared" si="119"/>
        <v>15000</v>
      </c>
    </row>
    <row r="1477" spans="2:9" ht="15" customHeight="1">
      <c r="B1477" s="198"/>
      <c r="C1477" s="199" t="s">
        <v>48</v>
      </c>
      <c r="D1477" s="279" t="s">
        <v>48</v>
      </c>
      <c r="E1477" s="280"/>
      <c r="F1477" s="176" t="s">
        <v>48</v>
      </c>
      <c r="G1477" s="176" t="s">
        <v>48</v>
      </c>
      <c r="I1477" s="88" t="str">
        <f t="shared" si="119"/>
        <v/>
      </c>
    </row>
    <row r="1478" spans="2:9" ht="15" customHeight="1">
      <c r="B1478" s="198">
        <v>1</v>
      </c>
      <c r="C1478" s="199" t="s">
        <v>1425</v>
      </c>
      <c r="D1478" s="279" t="s">
        <v>47</v>
      </c>
      <c r="E1478" s="280" t="s">
        <v>24</v>
      </c>
      <c r="F1478" s="176">
        <v>115253</v>
      </c>
      <c r="G1478" s="176">
        <v>115253</v>
      </c>
      <c r="I1478" s="88">
        <f t="shared" si="119"/>
        <v>115253</v>
      </c>
    </row>
    <row r="1479" spans="2:9" ht="15" customHeight="1">
      <c r="B1479" s="198">
        <v>2</v>
      </c>
      <c r="C1479" s="494" t="s">
        <v>1426</v>
      </c>
      <c r="D1479" s="279" t="s">
        <v>47</v>
      </c>
      <c r="E1479" s="280" t="s">
        <v>24</v>
      </c>
      <c r="F1479" s="176">
        <v>115253</v>
      </c>
      <c r="G1479" s="176">
        <v>115253</v>
      </c>
      <c r="I1479" s="88">
        <f t="shared" si="119"/>
        <v>115253</v>
      </c>
    </row>
    <row r="1480" spans="2:9" ht="15" customHeight="1">
      <c r="B1480" s="198">
        <v>3</v>
      </c>
      <c r="C1480" s="494" t="s">
        <v>1427</v>
      </c>
      <c r="D1480" s="279" t="s">
        <v>47</v>
      </c>
      <c r="E1480" s="280" t="s">
        <v>24</v>
      </c>
      <c r="F1480" s="176">
        <v>115253</v>
      </c>
      <c r="G1480" s="176">
        <v>115253</v>
      </c>
      <c r="I1480" s="88">
        <f t="shared" si="119"/>
        <v>115253</v>
      </c>
    </row>
    <row r="1481" spans="2:9" ht="15" customHeight="1">
      <c r="B1481" s="198">
        <v>4</v>
      </c>
      <c r="C1481" s="494" t="s">
        <v>1428</v>
      </c>
      <c r="D1481" s="279" t="s">
        <v>47</v>
      </c>
      <c r="E1481" s="280" t="s">
        <v>24</v>
      </c>
      <c r="F1481" s="176">
        <v>115253</v>
      </c>
      <c r="G1481" s="176">
        <v>115253</v>
      </c>
      <c r="I1481" s="88">
        <f t="shared" si="119"/>
        <v>115253</v>
      </c>
    </row>
    <row r="1482" spans="2:9" ht="15" customHeight="1">
      <c r="B1482" s="198">
        <v>5</v>
      </c>
      <c r="C1482" s="494" t="s">
        <v>1429</v>
      </c>
      <c r="D1482" s="279" t="s">
        <v>47</v>
      </c>
      <c r="E1482" s="280" t="s">
        <v>24</v>
      </c>
      <c r="F1482" s="176">
        <v>115253</v>
      </c>
      <c r="G1482" s="176">
        <v>115253</v>
      </c>
      <c r="I1482" s="88">
        <f t="shared" si="119"/>
        <v>115253</v>
      </c>
    </row>
    <row r="1483" spans="2:9" ht="15" customHeight="1">
      <c r="B1483" s="198">
        <v>6</v>
      </c>
      <c r="C1483" s="199" t="s">
        <v>1430</v>
      </c>
      <c r="D1483" s="279" t="s">
        <v>47</v>
      </c>
      <c r="E1483" s="280" t="s">
        <v>24</v>
      </c>
      <c r="F1483" s="176">
        <v>115253</v>
      </c>
      <c r="G1483" s="176">
        <v>115253</v>
      </c>
      <c r="I1483" s="88">
        <f t="shared" si="119"/>
        <v>115253</v>
      </c>
    </row>
    <row r="1484" spans="2:9" ht="15" customHeight="1">
      <c r="B1484" s="198">
        <v>7</v>
      </c>
      <c r="C1484" s="199" t="s">
        <v>1431</v>
      </c>
      <c r="D1484" s="279" t="s">
        <v>47</v>
      </c>
      <c r="E1484" s="280" t="s">
        <v>24</v>
      </c>
      <c r="F1484" s="176">
        <v>115253</v>
      </c>
      <c r="G1484" s="176">
        <v>115253</v>
      </c>
      <c r="I1484" s="88">
        <f t="shared" si="119"/>
        <v>115253</v>
      </c>
    </row>
    <row r="1485" spans="2:9" ht="15" customHeight="1">
      <c r="B1485" s="198">
        <v>8</v>
      </c>
      <c r="C1485" s="494" t="s">
        <v>1431</v>
      </c>
      <c r="D1485" s="279" t="s">
        <v>47</v>
      </c>
      <c r="E1485" s="280" t="s">
        <v>24</v>
      </c>
      <c r="F1485" s="176">
        <v>115253</v>
      </c>
      <c r="G1485" s="176">
        <v>115253</v>
      </c>
      <c r="I1485" s="88">
        <f t="shared" si="119"/>
        <v>115253</v>
      </c>
    </row>
    <row r="1486" spans="2:9" ht="15" customHeight="1">
      <c r="B1486" s="198"/>
      <c r="C1486" s="199" t="s">
        <v>48</v>
      </c>
      <c r="D1486" s="279" t="s">
        <v>48</v>
      </c>
      <c r="E1486" s="280"/>
      <c r="F1486" s="176">
        <v>0</v>
      </c>
      <c r="G1486" s="176">
        <v>0</v>
      </c>
      <c r="I1486" s="88">
        <f t="shared" si="119"/>
        <v>0</v>
      </c>
    </row>
    <row r="1487" spans="2:9" ht="15" customHeight="1">
      <c r="B1487" s="198" t="s">
        <v>1035</v>
      </c>
      <c r="C1487" s="199" t="s">
        <v>1432</v>
      </c>
      <c r="D1487" s="279"/>
      <c r="E1487" s="280"/>
      <c r="F1487" s="176">
        <v>0</v>
      </c>
      <c r="G1487" s="176">
        <v>0</v>
      </c>
      <c r="I1487" s="88">
        <f t="shared" si="119"/>
        <v>0</v>
      </c>
    </row>
    <row r="1488" spans="2:9" ht="15" customHeight="1">
      <c r="B1488" s="198">
        <v>1</v>
      </c>
      <c r="C1488" s="199" t="s">
        <v>1433</v>
      </c>
      <c r="D1488" s="279" t="s">
        <v>45</v>
      </c>
      <c r="E1488" s="280" t="s">
        <v>8</v>
      </c>
      <c r="F1488" s="176">
        <v>60000</v>
      </c>
      <c r="G1488" s="176">
        <v>60000</v>
      </c>
      <c r="I1488" s="88">
        <f t="shared" si="119"/>
        <v>60000</v>
      </c>
    </row>
    <row r="1489" spans="2:9" ht="15" customHeight="1">
      <c r="B1489" s="198">
        <v>2</v>
      </c>
      <c r="C1489" s="199" t="s">
        <v>1434</v>
      </c>
      <c r="D1489" s="279" t="s">
        <v>45</v>
      </c>
      <c r="E1489" s="280" t="s">
        <v>8</v>
      </c>
      <c r="F1489" s="176">
        <v>25000</v>
      </c>
      <c r="G1489" s="176">
        <v>25000</v>
      </c>
      <c r="I1489" s="88">
        <f t="shared" si="119"/>
        <v>25000</v>
      </c>
    </row>
    <row r="1490" spans="2:9" ht="15" customHeight="1">
      <c r="B1490" s="198">
        <v>3</v>
      </c>
      <c r="C1490" s="199" t="s">
        <v>1435</v>
      </c>
      <c r="D1490" s="279" t="s">
        <v>45</v>
      </c>
      <c r="E1490" s="280" t="s">
        <v>8</v>
      </c>
      <c r="F1490" s="176">
        <v>50000</v>
      </c>
      <c r="G1490" s="176">
        <v>50000</v>
      </c>
      <c r="I1490" s="88">
        <f t="shared" si="119"/>
        <v>50000</v>
      </c>
    </row>
    <row r="1491" spans="2:9" ht="15" customHeight="1">
      <c r="B1491" s="198" t="s">
        <v>1027</v>
      </c>
      <c r="C1491" s="199" t="s">
        <v>1436</v>
      </c>
      <c r="D1491" s="279" t="s">
        <v>47</v>
      </c>
      <c r="E1491" s="280" t="s">
        <v>14</v>
      </c>
      <c r="F1491" s="176">
        <v>12000</v>
      </c>
      <c r="G1491" s="176">
        <v>12000</v>
      </c>
      <c r="I1491" s="88">
        <f t="shared" si="119"/>
        <v>12000</v>
      </c>
    </row>
    <row r="1492" spans="2:9" ht="15" customHeight="1">
      <c r="B1492" s="198">
        <v>5</v>
      </c>
      <c r="C1492" s="199" t="s">
        <v>1437</v>
      </c>
      <c r="D1492" s="279" t="s">
        <v>47</v>
      </c>
      <c r="E1492" s="280" t="s">
        <v>14</v>
      </c>
      <c r="F1492" s="176">
        <v>12000</v>
      </c>
      <c r="G1492" s="176">
        <v>12000</v>
      </c>
      <c r="I1492" s="88">
        <f t="shared" si="119"/>
        <v>12000</v>
      </c>
    </row>
    <row r="1493" spans="2:9" ht="15" customHeight="1">
      <c r="B1493" s="198">
        <v>6</v>
      </c>
      <c r="C1493" s="199" t="s">
        <v>1438</v>
      </c>
      <c r="D1493" s="279" t="s">
        <v>47</v>
      </c>
      <c r="E1493" s="280" t="s">
        <v>14</v>
      </c>
      <c r="F1493" s="176">
        <v>12000</v>
      </c>
      <c r="G1493" s="176">
        <v>12000</v>
      </c>
      <c r="I1493" s="88">
        <f t="shared" si="119"/>
        <v>12000</v>
      </c>
    </row>
    <row r="1494" spans="2:9" ht="15" customHeight="1">
      <c r="I1494" s="88">
        <f t="shared" si="119"/>
        <v>0</v>
      </c>
    </row>
    <row r="1495" spans="2:9" ht="15" customHeight="1"/>
    <row r="1496" spans="2:9" ht="15" customHeight="1"/>
    <row r="1497" spans="2:9" ht="15" customHeight="1"/>
    <row r="1498" spans="2:9" ht="15" customHeight="1"/>
    <row r="1499" spans="2:9" ht="15" customHeight="1"/>
    <row r="1500" spans="2:9" ht="15" customHeight="1"/>
    <row r="1501" spans="2:9" ht="15" customHeight="1"/>
    <row r="1502" spans="2:9" ht="15" customHeight="1"/>
    <row r="1503" spans="2:9" ht="15" customHeight="1"/>
    <row r="1504" spans="2:9" ht="15" customHeight="1"/>
    <row r="1505" ht="15" customHeight="1"/>
    <row r="1506" ht="15" customHeight="1"/>
    <row r="1507" ht="15" customHeight="1"/>
    <row r="1508" ht="15" customHeight="1"/>
    <row r="1509" ht="15" customHeight="1"/>
    <row r="1510" ht="15" customHeight="1"/>
    <row r="1511" ht="15" customHeight="1"/>
    <row r="1512" ht="15" customHeight="1"/>
    <row r="1513" ht="15" customHeight="1"/>
    <row r="1514" ht="15" customHeight="1"/>
    <row r="1515" ht="15" customHeight="1"/>
    <row r="1516" ht="15" customHeight="1"/>
    <row r="1517" ht="15" customHeight="1"/>
    <row r="1518" ht="15" customHeight="1"/>
    <row r="1519" ht="15" customHeight="1"/>
    <row r="1520" ht="15" customHeight="1"/>
    <row r="1521" ht="15" customHeight="1"/>
    <row r="1522" ht="15" customHeight="1"/>
    <row r="1523" ht="15" customHeight="1"/>
    <row r="1524" ht="15" customHeight="1"/>
    <row r="1525" ht="15" customHeight="1"/>
    <row r="1526" ht="15" customHeight="1"/>
    <row r="1527" ht="15" customHeight="1"/>
    <row r="1528" ht="15" customHeight="1"/>
    <row r="1529" ht="15" customHeight="1"/>
    <row r="1530" ht="15" customHeight="1"/>
    <row r="1531" ht="15" customHeight="1"/>
    <row r="1532" ht="15" customHeight="1"/>
    <row r="1533" ht="15" customHeight="1"/>
    <row r="1534" ht="15" customHeight="1"/>
    <row r="1535" ht="15" customHeight="1"/>
    <row r="1536" ht="15" customHeight="1"/>
    <row r="1537" ht="15" customHeight="1"/>
    <row r="1538" ht="15" customHeight="1"/>
    <row r="1539" ht="15" customHeight="1"/>
    <row r="1540" ht="15" customHeight="1"/>
    <row r="1541" ht="15" customHeight="1"/>
    <row r="1542" ht="15" customHeight="1"/>
    <row r="1543" ht="15" customHeight="1"/>
    <row r="1544" ht="15" customHeight="1"/>
    <row r="1545" ht="15" customHeight="1"/>
    <row r="1546" ht="15" customHeight="1"/>
    <row r="1547" ht="15" customHeight="1"/>
    <row r="1548" ht="15" customHeight="1"/>
    <row r="1549" ht="15" customHeight="1"/>
    <row r="1550" ht="15" customHeight="1"/>
    <row r="1551" ht="15" customHeight="1"/>
    <row r="1552" ht="15" customHeight="1"/>
    <row r="1553" ht="15" customHeight="1"/>
    <row r="1554" ht="15" customHeight="1"/>
    <row r="1555" ht="15" customHeight="1"/>
    <row r="1556" ht="15" customHeight="1"/>
    <row r="1557" ht="15" customHeight="1"/>
    <row r="1558" ht="15" customHeight="1"/>
    <row r="1559" ht="15" customHeight="1"/>
    <row r="1560" ht="15" customHeight="1"/>
    <row r="1561" ht="15" customHeight="1"/>
    <row r="1562" ht="15" customHeight="1"/>
    <row r="1563" ht="15" customHeight="1"/>
    <row r="1564" ht="15" customHeight="1"/>
  </sheetData>
  <sheetProtection insertColumns="0" insertRows="0" sort="0" autoFilter="0"/>
  <protectedRanges>
    <protectedRange sqref="H1434:H1455 B7:H7 H8:H1404" name="Range1"/>
    <protectedRange sqref="H1405:H1420" name="Range1_1"/>
    <protectedRange sqref="H1421:H1433" name="Range1_1_1"/>
    <protectedRange sqref="B8:G1493" name="Range1_1_3"/>
  </protectedRanges>
  <mergeCells count="6">
    <mergeCell ref="H4:H5"/>
    <mergeCell ref="B2:C2"/>
    <mergeCell ref="B4:B5"/>
    <mergeCell ref="C4:C5"/>
    <mergeCell ref="D4:D5"/>
    <mergeCell ref="E4:E5"/>
  </mergeCells>
  <conditionalFormatting sqref="A8:A1493 I9:IV107">
    <cfRule type="cellIs" dxfId="36" priority="138" operator="equal">
      <formula>0</formula>
    </cfRule>
  </conditionalFormatting>
  <conditionalFormatting sqref="B8:C135">
    <cfRule type="cellIs" dxfId="35" priority="51" operator="equal">
      <formula>0</formula>
    </cfRule>
  </conditionalFormatting>
  <conditionalFormatting sqref="B150:G1493">
    <cfRule type="cellIs" dxfId="34" priority="1" operator="equal">
      <formula>0</formula>
    </cfRule>
  </conditionalFormatting>
  <conditionalFormatting sqref="C143:G149">
    <cfRule type="cellIs" dxfId="33" priority="5" operator="equal">
      <formula>0</formula>
    </cfRule>
  </conditionalFormatting>
  <conditionalFormatting sqref="D9:G142">
    <cfRule type="cellIs" dxfId="32" priority="11" operator="equal">
      <formula>0</formula>
    </cfRule>
  </conditionalFormatting>
  <conditionalFormatting sqref="D1:IV5 A1:C7 D6:K6 H1455:IV1457 H1458:XFD1485 H1486:H1493 I1486:XFD1494 A1494:H1494 A1495:XFD65536">
    <cfRule type="cellIs" dxfId="31" priority="163" operator="equal">
      <formula>0</formula>
    </cfRule>
  </conditionalFormatting>
  <conditionalFormatting sqref="D7:IV8 C136:C142 B136:B149">
    <cfRule type="cellIs" dxfId="30" priority="62" operator="equal">
      <formula>0</formula>
    </cfRule>
  </conditionalFormatting>
  <conditionalFormatting sqref="H9:H1418">
    <cfRule type="cellIs" dxfId="29" priority="129" operator="equal">
      <formula>0</formula>
    </cfRule>
  </conditionalFormatting>
  <conditionalFormatting sqref="H1419:I1454">
    <cfRule type="cellIs" dxfId="28" priority="128" operator="equal">
      <formula>0</formula>
    </cfRule>
  </conditionalFormatting>
  <conditionalFormatting sqref="I108:I1418">
    <cfRule type="cellIs" dxfId="27" priority="125" operator="equal">
      <formula>0</formula>
    </cfRule>
  </conditionalFormatting>
  <conditionalFormatting sqref="J108:IV1454">
    <cfRule type="cellIs" dxfId="26" priority="139" operator="equal">
      <formula>0</formula>
    </cfRule>
  </conditionalFormatting>
  <conditionalFormatting sqref="M6:IV6">
    <cfRule type="cellIs" dxfId="25" priority="140" operator="equal">
      <formula>0</formula>
    </cfRule>
  </conditionalFormatting>
  <dataValidations count="5">
    <dataValidation type="list" allowBlank="1" showInputMessage="1" showErrorMessage="1" errorTitle="PERINGATAN !!!" error="UKURAN MATERIAL  SALAH BOZ...." sqref="IV65451 A65451" xr:uid="{00000000-0002-0000-0000-000000000000}">
      <formula1>#REF!</formula1>
    </dataValidation>
    <dataValidation type="list" allowBlank="1" showInputMessage="1" showErrorMessage="1" errorTitle="PERINGATAN !!!" error="NAMA MATERIAL / UPAH SALAH BOZ...." sqref="IU65451" xr:uid="{00000000-0002-0000-0000-000001000000}">
      <formula1>#REF!</formula1>
    </dataValidation>
    <dataValidation type="list" allowBlank="1" showInputMessage="1" showErrorMessage="1" errorTitle="PERINGATAN !!!" error="DATA HARGA YANG DIPAKAI SALAH...." sqref="I5" xr:uid="{00000000-0002-0000-0000-000002000000}">
      <formula1>$N$1462:$N$1465</formula1>
    </dataValidation>
    <dataValidation allowBlank="1" showInputMessage="1" showErrorMessage="1" errorTitle="PERINGATAN !!!" error="MDU / UPAH SALAH BOZ...." sqref="C1460 C1475:C1476 C1479:C1482 C1485" xr:uid="{6C0E6F71-A6FC-4639-B31A-6015B7094B29}"/>
    <dataValidation type="list" allowBlank="1" showInputMessage="1" showErrorMessage="1" errorTitle="PERINGATAN !!!" error="GOLONGAN MATERIAL/JASA SALAH...." sqref="D8:D1493" xr:uid="{D5D56C12-A30A-4F4A-B9C5-9F594B7C2098}">
      <formula1>$P$1739:$P$1743</formula1>
    </dataValidation>
  </dataValidations>
  <printOptions horizontalCentered="1"/>
  <pageMargins left="0.39" right="0.39370078740157483" top="0.59055118110236227" bottom="0.59055118110236227" header="0.19685039370078741" footer="0.19685039370078741"/>
  <pageSetup paperSize="9" scale="61" orientation="portrait" horizontalDpi="300" verticalDpi="300" r:id="rId1"/>
  <headerFooter alignWithMargins="0">
    <oddFooter>&amp;L*) Harga KHS 2005&amp;R&amp;P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2A20C-5C27-4592-828C-35A046B37C9B}">
  <sheetPr>
    <tabColor rgb="FFFF6699"/>
  </sheetPr>
  <dimension ref="A2:L27"/>
  <sheetViews>
    <sheetView topLeftCell="A10" zoomScale="70" zoomScaleNormal="70" zoomScaleSheetLayoutView="85" workbookViewId="0">
      <selection activeCell="O24" sqref="O24"/>
    </sheetView>
  </sheetViews>
  <sheetFormatPr defaultColWidth="9.140625" defaultRowHeight="15"/>
  <cols>
    <col min="1" max="1" width="4.28515625" style="202" customWidth="1"/>
    <col min="2" max="2" width="33.28515625" style="202" customWidth="1"/>
    <col min="3" max="3" width="3.7109375" style="203" customWidth="1"/>
    <col min="4" max="4" width="15" style="202" customWidth="1"/>
    <col min="5" max="5" width="12.42578125" style="202" customWidth="1"/>
    <col min="6" max="6" width="5.42578125" style="202" customWidth="1"/>
    <col min="7" max="7" width="5.42578125" style="202" hidden="1" customWidth="1"/>
    <col min="8" max="8" width="5.140625" style="202" customWidth="1"/>
    <col min="9" max="9" width="34.140625" style="202" customWidth="1"/>
    <col min="10" max="10" width="3.5703125" style="202" customWidth="1"/>
    <col min="11" max="11" width="12.7109375" style="202" customWidth="1"/>
    <col min="12" max="12" width="12.42578125" style="202" customWidth="1"/>
    <col min="13" max="13" width="15" style="202" customWidth="1"/>
    <col min="14" max="14" width="17" style="202" customWidth="1"/>
    <col min="15" max="15" width="18.140625" style="202" customWidth="1"/>
    <col min="16" max="16" width="20.28515625" style="202" customWidth="1"/>
    <col min="17" max="17" width="14.5703125" style="202" customWidth="1"/>
    <col min="18" max="16384" width="9.140625" style="202"/>
  </cols>
  <sheetData>
    <row r="2" spans="1:12" s="205" customFormat="1" ht="18.75" customHeight="1">
      <c r="B2" s="594" t="s">
        <v>1454</v>
      </c>
      <c r="C2" s="594"/>
      <c r="D2" s="594"/>
      <c r="E2" s="594"/>
      <c r="I2" s="206"/>
    </row>
    <row r="3" spans="1:12" s="205" customFormat="1" ht="13.5" customHeight="1" thickBot="1">
      <c r="B3" s="278"/>
      <c r="C3" s="278"/>
      <c r="D3" s="278"/>
      <c r="E3" s="278"/>
      <c r="I3" s="206"/>
    </row>
    <row r="4" spans="1:12" s="205" customFormat="1" ht="29.25" customHeight="1">
      <c r="A4" s="209"/>
      <c r="B4" s="599" t="s">
        <v>1535</v>
      </c>
      <c r="C4" s="600"/>
      <c r="D4" s="600"/>
      <c r="E4" s="601"/>
      <c r="F4" s="446"/>
      <c r="G4" s="446"/>
      <c r="H4" s="447"/>
      <c r="I4" s="563" t="s">
        <v>1536</v>
      </c>
      <c r="J4" s="564"/>
      <c r="K4" s="564"/>
      <c r="L4" s="565"/>
    </row>
    <row r="5" spans="1:12" ht="34.5" customHeight="1">
      <c r="A5" s="204"/>
      <c r="B5" s="449" t="s">
        <v>1379</v>
      </c>
      <c r="C5" s="277" t="s">
        <v>9</v>
      </c>
      <c r="D5" s="595" t="str">
        <f>DATA!D14</f>
        <v>AGR UD NURA JAYA</v>
      </c>
      <c r="E5" s="596"/>
      <c r="F5" s="208"/>
      <c r="G5" s="208"/>
      <c r="I5" s="450" t="s">
        <v>1379</v>
      </c>
      <c r="J5" s="277" t="s">
        <v>9</v>
      </c>
      <c r="K5" s="566" t="str">
        <f>D5</f>
        <v>AGR UD NURA JAYA</v>
      </c>
      <c r="L5" s="567"/>
    </row>
    <row r="6" spans="1:12" ht="31.5" customHeight="1">
      <c r="A6" s="204"/>
      <c r="B6" s="449" t="s">
        <v>1532</v>
      </c>
      <c r="C6" s="277" t="s">
        <v>9</v>
      </c>
      <c r="D6" s="604">
        <f>DATA!D17*1000</f>
        <v>0</v>
      </c>
      <c r="E6" s="605"/>
      <c r="F6" s="208"/>
      <c r="G6" s="208"/>
      <c r="I6" s="450" t="s">
        <v>1533</v>
      </c>
      <c r="J6" s="277" t="s">
        <v>9</v>
      </c>
      <c r="K6" s="568">
        <f>DATA!D20*1000</f>
        <v>105000</v>
      </c>
      <c r="L6" s="569"/>
    </row>
    <row r="7" spans="1:12" ht="30.75" customHeight="1">
      <c r="A7" s="204"/>
      <c r="B7" s="449" t="s">
        <v>1441</v>
      </c>
      <c r="C7" s="277" t="s">
        <v>9</v>
      </c>
      <c r="D7" s="602">
        <f>DATA!D18</f>
        <v>1</v>
      </c>
      <c r="E7" s="603"/>
      <c r="F7" s="448" t="s">
        <v>1453</v>
      </c>
      <c r="I7" s="450" t="s">
        <v>1441</v>
      </c>
      <c r="J7" s="277" t="s">
        <v>9</v>
      </c>
      <c r="K7" s="570">
        <f>DATA!D21</f>
        <v>3</v>
      </c>
      <c r="L7" s="571"/>
    </row>
    <row r="8" spans="1:12" ht="51" customHeight="1">
      <c r="A8" s="204"/>
      <c r="B8" s="449" t="s">
        <v>1442</v>
      </c>
      <c r="C8" s="277" t="s">
        <v>9</v>
      </c>
      <c r="D8" s="602">
        <f>DATA!D19</f>
        <v>220</v>
      </c>
      <c r="E8" s="603"/>
      <c r="F8" s="448" t="s">
        <v>1453</v>
      </c>
      <c r="G8" s="443">
        <v>220</v>
      </c>
      <c r="I8" s="450" t="s">
        <v>1442</v>
      </c>
      <c r="J8" s="277" t="s">
        <v>9</v>
      </c>
      <c r="K8" s="570">
        <f>DATA!D22</f>
        <v>380</v>
      </c>
      <c r="L8" s="571"/>
    </row>
    <row r="9" spans="1:12" ht="30" customHeight="1" thickBot="1">
      <c r="A9" s="204"/>
      <c r="B9" s="455" t="s">
        <v>1544</v>
      </c>
      <c r="C9" s="445" t="s">
        <v>9</v>
      </c>
      <c r="D9" s="597">
        <f>IF(D7=1,D6/(380/3^0.5),(D6/(380*3^0.5)))</f>
        <v>0</v>
      </c>
      <c r="E9" s="598"/>
      <c r="F9" s="207"/>
      <c r="G9" s="444">
        <v>380</v>
      </c>
      <c r="I9" s="456" t="s">
        <v>1544</v>
      </c>
      <c r="J9" s="445" t="s">
        <v>9</v>
      </c>
      <c r="K9" s="574">
        <f>IF(K7=1,K6/(380/3^0.5),(K6/(380*3^0.5)))</f>
        <v>159.53099543397556</v>
      </c>
      <c r="L9" s="575"/>
    </row>
    <row r="10" spans="1:12" ht="24.75" customHeight="1">
      <c r="B10" s="457"/>
      <c r="C10" s="454"/>
      <c r="D10" s="458"/>
      <c r="E10" s="458"/>
      <c r="F10" s="207"/>
      <c r="G10" s="444"/>
      <c r="I10" s="457"/>
      <c r="J10" s="454"/>
      <c r="K10" s="458"/>
      <c r="L10" s="458"/>
    </row>
    <row r="11" spans="1:12" ht="16.5" thickBot="1">
      <c r="B11" s="451" t="s">
        <v>1545</v>
      </c>
      <c r="I11" s="451" t="s">
        <v>1539</v>
      </c>
    </row>
    <row r="12" spans="1:12" ht="34.5" customHeight="1">
      <c r="A12" s="204"/>
      <c r="B12" s="479" t="s">
        <v>1537</v>
      </c>
      <c r="C12" s="473" t="s">
        <v>9</v>
      </c>
      <c r="D12" s="606" t="s">
        <v>1638</v>
      </c>
      <c r="E12" s="607"/>
      <c r="F12" s="208"/>
      <c r="G12" s="208"/>
      <c r="I12" s="472" t="s">
        <v>1537</v>
      </c>
      <c r="J12" s="473" t="s">
        <v>9</v>
      </c>
      <c r="K12" s="606" t="s">
        <v>1638</v>
      </c>
      <c r="L12" s="607"/>
    </row>
    <row r="13" spans="1:12" ht="31.5" customHeight="1">
      <c r="A13" s="204"/>
      <c r="B13" s="480" t="s">
        <v>1380</v>
      </c>
      <c r="C13" s="460" t="s">
        <v>9</v>
      </c>
      <c r="D13" s="572" t="s">
        <v>1637</v>
      </c>
      <c r="E13" s="573"/>
      <c r="F13" s="208"/>
      <c r="G13" s="208"/>
      <c r="I13" s="474" t="s">
        <v>1380</v>
      </c>
      <c r="J13" s="460" t="s">
        <v>9</v>
      </c>
      <c r="K13" s="572" t="s">
        <v>1637</v>
      </c>
      <c r="L13" s="573"/>
    </row>
    <row r="14" spans="1:12" ht="30.75" customHeight="1">
      <c r="A14" s="204"/>
      <c r="B14" s="480" t="s">
        <v>1538</v>
      </c>
      <c r="C14" s="460" t="s">
        <v>9</v>
      </c>
      <c r="D14" s="576"/>
      <c r="E14" s="577"/>
      <c r="F14" s="448" t="s">
        <v>1453</v>
      </c>
      <c r="G14" s="452">
        <v>50</v>
      </c>
      <c r="I14" s="474" t="s">
        <v>1538</v>
      </c>
      <c r="J14" s="460" t="s">
        <v>9</v>
      </c>
      <c r="K14" s="578"/>
      <c r="L14" s="579"/>
    </row>
    <row r="15" spans="1:12" ht="57" customHeight="1">
      <c r="A15" s="204"/>
      <c r="B15" s="480" t="s">
        <v>1441</v>
      </c>
      <c r="C15" s="460" t="s">
        <v>9</v>
      </c>
      <c r="D15" s="466"/>
      <c r="E15" s="475"/>
      <c r="F15" s="448" t="s">
        <v>1453</v>
      </c>
      <c r="G15" s="452">
        <v>100</v>
      </c>
      <c r="I15" s="474" t="s">
        <v>1441</v>
      </c>
      <c r="J15" s="460" t="s">
        <v>9</v>
      </c>
      <c r="K15" s="466"/>
      <c r="L15" s="475"/>
    </row>
    <row r="16" spans="1:12" ht="44.25" customHeight="1">
      <c r="A16" s="204"/>
      <c r="B16" s="480" t="s">
        <v>1548</v>
      </c>
      <c r="C16" s="460"/>
      <c r="D16" s="580"/>
      <c r="E16" s="581"/>
      <c r="F16" s="448"/>
      <c r="G16" s="452">
        <v>160</v>
      </c>
      <c r="I16" s="474" t="s">
        <v>1540</v>
      </c>
      <c r="J16" s="460" t="s">
        <v>9</v>
      </c>
      <c r="K16" s="584"/>
      <c r="L16" s="585"/>
    </row>
    <row r="17" spans="1:12" ht="34.5" customHeight="1">
      <c r="A17" s="204"/>
      <c r="B17" s="480" t="s">
        <v>1541</v>
      </c>
      <c r="C17" s="460" t="s">
        <v>9</v>
      </c>
      <c r="D17" s="582">
        <f>IF(D15=1,D14/(20/3^0.5),(D14/(20*3^0.5)))</f>
        <v>0</v>
      </c>
      <c r="E17" s="583"/>
      <c r="F17" s="448" t="s">
        <v>1453</v>
      </c>
      <c r="G17" s="453">
        <v>200</v>
      </c>
      <c r="I17" s="474" t="s">
        <v>1541</v>
      </c>
      <c r="J17" s="460" t="s">
        <v>9</v>
      </c>
      <c r="K17" s="588">
        <f>IF(K15=1,K14/(20/3^0.5),(K14/(20*3^0.5)))</f>
        <v>0</v>
      </c>
      <c r="L17" s="589"/>
    </row>
    <row r="18" spans="1:12" ht="34.5" customHeight="1">
      <c r="A18" s="204"/>
      <c r="B18" s="480" t="s">
        <v>1542</v>
      </c>
      <c r="C18" s="460" t="s">
        <v>9</v>
      </c>
      <c r="D18" s="582">
        <f>IF(D15=1,D14/(380/3^0.5),(D14/(380*3^0.5)))*1000</f>
        <v>0</v>
      </c>
      <c r="E18" s="583"/>
      <c r="F18" s="448" t="s">
        <v>1453</v>
      </c>
      <c r="G18" s="453">
        <v>250</v>
      </c>
      <c r="I18" s="474" t="s">
        <v>1542</v>
      </c>
      <c r="J18" s="460" t="s">
        <v>9</v>
      </c>
      <c r="K18" s="588">
        <f>IF(K15=1,K14/(380/3^0.5),(K14/(380*3^0.5)))*1000</f>
        <v>0</v>
      </c>
      <c r="L18" s="589"/>
    </row>
    <row r="19" spans="1:12" ht="30" customHeight="1">
      <c r="A19" s="204"/>
      <c r="B19" s="481" t="s">
        <v>1534</v>
      </c>
      <c r="C19" s="459" t="s">
        <v>9</v>
      </c>
      <c r="D19" s="582">
        <f>IF(D15=1,D14/(380/3^0.5),(D14/(380*3^0.5)))</f>
        <v>0</v>
      </c>
      <c r="E19" s="583"/>
      <c r="F19" s="207"/>
      <c r="G19" s="444"/>
      <c r="I19" s="476" t="s">
        <v>1534</v>
      </c>
      <c r="J19" s="459" t="s">
        <v>9</v>
      </c>
      <c r="K19" s="588">
        <f>IF(K15=1,K14/(380/3^0.5),(K14/(380*3^0.5)))</f>
        <v>0</v>
      </c>
      <c r="L19" s="589"/>
    </row>
    <row r="20" spans="1:12" ht="30" customHeight="1" thickBot="1">
      <c r="A20" s="204"/>
      <c r="B20" s="482" t="s">
        <v>1543</v>
      </c>
      <c r="C20" s="478" t="s">
        <v>9</v>
      </c>
      <c r="D20" s="608" t="e">
        <f>D16/D18</f>
        <v>#DIV/0!</v>
      </c>
      <c r="E20" s="609"/>
      <c r="F20" s="207"/>
      <c r="G20" s="444"/>
      <c r="I20" s="477" t="s">
        <v>1534</v>
      </c>
      <c r="J20" s="478" t="s">
        <v>9</v>
      </c>
      <c r="K20" s="586" t="e">
        <f>K16/K18</f>
        <v>#DIV/0!</v>
      </c>
      <c r="L20" s="587"/>
    </row>
    <row r="21" spans="1:12" ht="9.75" customHeight="1">
      <c r="A21" s="204"/>
      <c r="B21" s="467" t="s">
        <v>1543</v>
      </c>
      <c r="C21" s="468" t="s">
        <v>9</v>
      </c>
      <c r="D21" s="593">
        <v>1</v>
      </c>
      <c r="E21" s="593"/>
      <c r="F21" s="469"/>
      <c r="G21" s="470"/>
      <c r="H21" s="471"/>
      <c r="I21" s="467" t="s">
        <v>1534</v>
      </c>
      <c r="J21" s="468" t="s">
        <v>9</v>
      </c>
      <c r="K21" s="593">
        <v>1</v>
      </c>
      <c r="L21" s="593"/>
    </row>
    <row r="22" spans="1:12" ht="6.75" customHeight="1">
      <c r="B22" s="457"/>
      <c r="C22" s="454"/>
      <c r="D22" s="465"/>
      <c r="E22" s="465"/>
      <c r="F22" s="207"/>
      <c r="G22" s="444"/>
      <c r="J22" s="454"/>
      <c r="K22" s="465"/>
      <c r="L22" s="465"/>
    </row>
    <row r="23" spans="1:12" ht="15.75" thickBot="1"/>
    <row r="24" spans="1:12" ht="200.25" customHeight="1" thickBot="1">
      <c r="B24" s="590"/>
      <c r="C24" s="591"/>
      <c r="D24" s="591"/>
      <c r="E24" s="592"/>
      <c r="I24" s="590"/>
      <c r="J24" s="591"/>
      <c r="K24" s="591"/>
      <c r="L24" s="592"/>
    </row>
    <row r="26" spans="1:12">
      <c r="D26" s="462"/>
    </row>
    <row r="27" spans="1:12">
      <c r="D27" s="463"/>
    </row>
  </sheetData>
  <mergeCells count="33">
    <mergeCell ref="B24:E24"/>
    <mergeCell ref="D21:E21"/>
    <mergeCell ref="K21:L21"/>
    <mergeCell ref="I24:L24"/>
    <mergeCell ref="B2:E2"/>
    <mergeCell ref="D5:E5"/>
    <mergeCell ref="D9:E9"/>
    <mergeCell ref="B4:E4"/>
    <mergeCell ref="D8:E8"/>
    <mergeCell ref="D6:E6"/>
    <mergeCell ref="D7:E7"/>
    <mergeCell ref="D12:E12"/>
    <mergeCell ref="K12:L12"/>
    <mergeCell ref="D20:E20"/>
    <mergeCell ref="D13:E13"/>
    <mergeCell ref="D19:E19"/>
    <mergeCell ref="K20:L20"/>
    <mergeCell ref="K18:L18"/>
    <mergeCell ref="K19:L19"/>
    <mergeCell ref="D17:E17"/>
    <mergeCell ref="K17:L17"/>
    <mergeCell ref="D14:E14"/>
    <mergeCell ref="K14:L14"/>
    <mergeCell ref="D16:E16"/>
    <mergeCell ref="D18:E18"/>
    <mergeCell ref="K16:L16"/>
    <mergeCell ref="I4:L4"/>
    <mergeCell ref="K5:L5"/>
    <mergeCell ref="K6:L6"/>
    <mergeCell ref="K7:L7"/>
    <mergeCell ref="K13:L13"/>
    <mergeCell ref="K8:L8"/>
    <mergeCell ref="K9:L9"/>
  </mergeCells>
  <conditionalFormatting sqref="O4 Q4">
    <cfRule type="cellIs" dxfId="24" priority="5" stopIfTrue="1" operator="greaterThan">
      <formula>0.89</formula>
    </cfRule>
    <cfRule type="cellIs" dxfId="23" priority="6" stopIfTrue="1" operator="between">
      <formula>0.8</formula>
      <formula>0.89</formula>
    </cfRule>
  </conditionalFormatting>
  <dataValidations count="1">
    <dataValidation type="list" allowBlank="1" showInputMessage="1" showErrorMessage="1" sqref="D14:E14 K14:L14" xr:uid="{C5B55082-A9C5-4D85-AE81-89ECAF6945C8}">
      <formula1>$G$14:$G$18</formula1>
    </dataValidation>
  </dataValidations>
  <pageMargins left="0.7" right="0.7" top="0.75" bottom="0.75" header="0.3" footer="0.3"/>
  <pageSetup scale="55" orientation="landscape" horizontalDpi="0" verticalDpi="0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97100-27C2-40C6-BDC6-CBA3884080AA}">
          <x14:formula1>
            <xm:f>PDL!$S$28:$S$29</xm:f>
          </x14:formula1>
          <xm:sqref>D15</xm:sqref>
        </x14:dataValidation>
        <x14:dataValidation type="list" allowBlank="1" showInputMessage="1" showErrorMessage="1" xr:uid="{48C330B8-758E-4095-8CB9-405BB1DBC110}">
          <x14:formula1>
            <xm:f>PDL!$U$31:$U$32</xm:f>
          </x14:formula1>
          <xm:sqref>K15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35184-7887-4610-9DEB-EB45C6BACFD9}">
  <sheetPr>
    <tabColor rgb="FFFF6699"/>
  </sheetPr>
  <dimension ref="B1:K26"/>
  <sheetViews>
    <sheetView showGridLines="0" topLeftCell="A5" zoomScale="85" zoomScaleNormal="85" workbookViewId="0">
      <selection activeCell="Q22" sqref="Q22"/>
    </sheetView>
  </sheetViews>
  <sheetFormatPr defaultColWidth="9.140625" defaultRowHeight="15"/>
  <cols>
    <col min="1" max="1" width="1.28515625" style="287" customWidth="1"/>
    <col min="2" max="2" width="25.28515625" style="287" customWidth="1"/>
    <col min="3" max="3" width="3.28515625" style="287" customWidth="1"/>
    <col min="4" max="4" width="26.28515625" style="301" customWidth="1"/>
    <col min="5" max="5" width="6.42578125" style="287" customWidth="1"/>
    <col min="6" max="6" width="12" style="287" bestFit="1" customWidth="1"/>
    <col min="7" max="8" width="9.140625" style="287" hidden="1" customWidth="1"/>
    <col min="9" max="9" width="9.140625" style="287"/>
    <col min="10" max="10" width="3.85546875" style="287" customWidth="1"/>
    <col min="11" max="11" width="2.7109375" style="287" customWidth="1"/>
    <col min="12" max="16384" width="9.140625" style="287"/>
  </cols>
  <sheetData>
    <row r="1" spans="2:11" ht="12.75" customHeight="1">
      <c r="B1" s="610"/>
      <c r="C1" s="610"/>
      <c r="D1" s="610"/>
    </row>
    <row r="2" spans="2:11" ht="15.75" customHeight="1">
      <c r="B2" s="288" t="s">
        <v>1443</v>
      </c>
      <c r="C2" s="289"/>
      <c r="D2" s="290"/>
    </row>
    <row r="3" spans="2:11" ht="20.100000000000001" customHeight="1">
      <c r="B3" s="291" t="s">
        <v>1349</v>
      </c>
      <c r="C3" s="292" t="s">
        <v>9</v>
      </c>
      <c r="D3" s="293">
        <v>2022</v>
      </c>
    </row>
    <row r="4" spans="2:11" ht="20.100000000000001" customHeight="1">
      <c r="B4" s="291" t="s">
        <v>1030</v>
      </c>
      <c r="C4" s="292" t="s">
        <v>9</v>
      </c>
      <c r="D4" s="294">
        <v>0.12</v>
      </c>
    </row>
    <row r="5" spans="2:11" ht="20.100000000000001" customHeight="1">
      <c r="B5" s="291" t="s">
        <v>1350</v>
      </c>
      <c r="C5" s="292" t="s">
        <v>9</v>
      </c>
      <c r="D5" s="496">
        <v>1084.1250458865841</v>
      </c>
      <c r="F5" s="491" t="s">
        <v>1610</v>
      </c>
      <c r="K5" s="490"/>
    </row>
    <row r="6" spans="2:11" ht="20.100000000000001" customHeight="1">
      <c r="B6" s="291" t="s">
        <v>1351</v>
      </c>
      <c r="C6" s="292" t="s">
        <v>9</v>
      </c>
      <c r="D6" s="296">
        <v>25</v>
      </c>
      <c r="F6" s="491"/>
    </row>
    <row r="7" spans="2:11" ht="20.100000000000001" customHeight="1">
      <c r="B7" s="291" t="s">
        <v>1352</v>
      </c>
      <c r="C7" s="292" t="s">
        <v>9</v>
      </c>
      <c r="D7" s="297">
        <v>2.2499999999999999E-2</v>
      </c>
    </row>
    <row r="8" spans="2:11" ht="20.100000000000001" customHeight="1">
      <c r="B8" s="291" t="s">
        <v>1444</v>
      </c>
      <c r="C8" s="292" t="s">
        <v>9</v>
      </c>
      <c r="D8" s="298">
        <f>D20-D17</f>
        <v>105</v>
      </c>
    </row>
    <row r="9" spans="2:11" ht="20.100000000000001" customHeight="1">
      <c r="B9" s="291" t="s">
        <v>1445</v>
      </c>
      <c r="C9" s="292" t="s">
        <v>9</v>
      </c>
      <c r="D9" s="298">
        <f>(D8*D25)*1000</f>
        <v>81375000</v>
      </c>
    </row>
    <row r="10" spans="2:11" ht="20.100000000000001" customHeight="1">
      <c r="B10" s="291" t="s">
        <v>1446</v>
      </c>
      <c r="C10" s="292" t="s">
        <v>9</v>
      </c>
      <c r="D10" s="298">
        <f ca="1">RAB!K166</f>
        <v>126177016.64485</v>
      </c>
    </row>
    <row r="11" spans="2:11" ht="20.100000000000001" customHeight="1">
      <c r="B11" s="291" t="s">
        <v>1356</v>
      </c>
      <c r="C11" s="292" t="s">
        <v>9</v>
      </c>
      <c r="D11" s="295">
        <f ca="1">2%*D10</f>
        <v>2523540.332897</v>
      </c>
    </row>
    <row r="12" spans="2:11" ht="9" customHeight="1">
      <c r="B12" s="611"/>
      <c r="C12" s="611"/>
      <c r="D12" s="611"/>
    </row>
    <row r="13" spans="2:11" ht="15.75" customHeight="1">
      <c r="B13" s="299"/>
      <c r="C13" s="299"/>
      <c r="D13" s="299"/>
    </row>
    <row r="14" spans="2:11" ht="33.75" customHeight="1">
      <c r="B14" s="419" t="s">
        <v>1379</v>
      </c>
      <c r="C14" s="420" t="s">
        <v>9</v>
      </c>
      <c r="D14" s="425" t="s">
        <v>1635</v>
      </c>
      <c r="E14" s="300" t="s">
        <v>1453</v>
      </c>
    </row>
    <row r="15" spans="2:11" ht="20.100000000000001" customHeight="1">
      <c r="B15" s="421" t="s">
        <v>1447</v>
      </c>
      <c r="C15" s="422" t="s">
        <v>9</v>
      </c>
      <c r="D15" s="426" t="s">
        <v>1619</v>
      </c>
      <c r="E15" s="300" t="s">
        <v>1453</v>
      </c>
    </row>
    <row r="16" spans="2:11" ht="20.100000000000001" customHeight="1">
      <c r="B16" s="421" t="s">
        <v>1448</v>
      </c>
      <c r="C16" s="422" t="s">
        <v>9</v>
      </c>
      <c r="D16" s="426" t="s">
        <v>1451</v>
      </c>
      <c r="E16" s="300" t="s">
        <v>1453</v>
      </c>
    </row>
    <row r="17" spans="2:5" ht="20.100000000000001" customHeight="1">
      <c r="B17" s="421" t="s">
        <v>1449</v>
      </c>
      <c r="C17" s="422" t="s">
        <v>9</v>
      </c>
      <c r="D17" s="427">
        <v>0</v>
      </c>
      <c r="E17" s="300" t="s">
        <v>1453</v>
      </c>
    </row>
    <row r="18" spans="2:5" ht="20.100000000000001" hidden="1" customHeight="1">
      <c r="B18" s="421" t="s">
        <v>1546</v>
      </c>
      <c r="C18" s="422"/>
      <c r="D18" s="427">
        <f>IF((D17&lt;=11),1,3)</f>
        <v>1</v>
      </c>
      <c r="E18" s="300"/>
    </row>
    <row r="19" spans="2:5" ht="20.100000000000001" hidden="1" customHeight="1">
      <c r="B19" s="421" t="s">
        <v>1547</v>
      </c>
      <c r="C19" s="422"/>
      <c r="D19" s="427">
        <f>IF((D17&lt;=11),220,380)</f>
        <v>220</v>
      </c>
      <c r="E19" s="300"/>
    </row>
    <row r="20" spans="2:5" ht="20.100000000000001" customHeight="1">
      <c r="B20" s="421" t="s">
        <v>1450</v>
      </c>
      <c r="C20" s="422" t="s">
        <v>9</v>
      </c>
      <c r="D20" s="427">
        <v>105</v>
      </c>
      <c r="E20" s="300" t="s">
        <v>1453</v>
      </c>
    </row>
    <row r="21" spans="2:5" ht="20.100000000000001" customHeight="1">
      <c r="B21" s="421" t="s">
        <v>1546</v>
      </c>
      <c r="C21" s="422"/>
      <c r="D21" s="427">
        <f>IF((D20&lt;=11),1,3)</f>
        <v>3</v>
      </c>
      <c r="E21" s="300"/>
    </row>
    <row r="22" spans="2:5" ht="20.100000000000001" customHeight="1">
      <c r="B22" s="421" t="s">
        <v>1547</v>
      </c>
      <c r="C22" s="422"/>
      <c r="D22" s="427">
        <f>IF((D20&lt;=11),220,380)</f>
        <v>380</v>
      </c>
      <c r="E22" s="300"/>
    </row>
    <row r="23" spans="2:5" ht="20.100000000000001" customHeight="1">
      <c r="B23" s="421" t="s">
        <v>1353</v>
      </c>
      <c r="C23" s="422" t="s">
        <v>9</v>
      </c>
      <c r="D23" s="426">
        <v>1444.7</v>
      </c>
      <c r="E23" s="300" t="s">
        <v>1453</v>
      </c>
    </row>
    <row r="24" spans="2:5" ht="20.100000000000001" customHeight="1">
      <c r="B24" s="421" t="s">
        <v>1354</v>
      </c>
      <c r="C24" s="422" t="s">
        <v>9</v>
      </c>
      <c r="D24" s="426">
        <v>1444.7</v>
      </c>
      <c r="E24" s="300" t="s">
        <v>1453</v>
      </c>
    </row>
    <row r="25" spans="2:5" ht="20.100000000000001" customHeight="1">
      <c r="B25" s="421" t="s">
        <v>1452</v>
      </c>
      <c r="C25" s="422" t="s">
        <v>9</v>
      </c>
      <c r="D25" s="427">
        <v>775</v>
      </c>
      <c r="E25" s="300" t="s">
        <v>1453</v>
      </c>
    </row>
    <row r="26" spans="2:5" ht="20.100000000000001" customHeight="1">
      <c r="B26" s="423" t="s">
        <v>1355</v>
      </c>
      <c r="C26" s="424" t="s">
        <v>9</v>
      </c>
      <c r="D26" s="428">
        <v>40</v>
      </c>
      <c r="E26" s="300" t="s">
        <v>1453</v>
      </c>
    </row>
  </sheetData>
  <mergeCells count="2">
    <mergeCell ref="B1:D1"/>
    <mergeCell ref="B12:D12"/>
  </mergeCells>
  <pageMargins left="0.7" right="0.7" top="0.75" bottom="0.75" header="0.3" footer="0.3"/>
  <pageSetup paperSize="9" orientation="portrait" r:id="rId1"/>
  <rowBreaks count="1" manualBreakCount="1">
    <brk id="28" max="16383" man="1"/>
  </rowBreaks>
  <colBreaks count="1" manualBreakCount="1">
    <brk id="5" max="1048575" man="1"/>
  </colBreaks>
  <ignoredErrors>
    <ignoredError sqref="D18" unlockedFormula="1"/>
  </ignoredError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FF6699"/>
  </sheetPr>
  <dimension ref="A1:V39"/>
  <sheetViews>
    <sheetView showGridLines="0" zoomScale="85" zoomScaleNormal="85" workbookViewId="0">
      <pane ySplit="6" topLeftCell="A7" activePane="bottomLeft" state="frozen"/>
      <selection activeCell="H1093" sqref="H1093"/>
      <selection pane="bottomLeft" activeCell="J16" sqref="J16"/>
    </sheetView>
  </sheetViews>
  <sheetFormatPr defaultColWidth="9.140625" defaultRowHeight="15"/>
  <cols>
    <col min="1" max="1" width="5" style="302" customWidth="1"/>
    <col min="2" max="2" width="6.28515625" style="302" customWidth="1"/>
    <col min="3" max="3" width="15.140625" style="302" customWidth="1"/>
    <col min="4" max="4" width="15" style="302" customWidth="1"/>
    <col min="5" max="5" width="15.140625" style="302" bestFit="1" customWidth="1"/>
    <col min="6" max="6" width="12.140625" style="302" bestFit="1" customWidth="1"/>
    <col min="7" max="7" width="10" style="302" bestFit="1" customWidth="1"/>
    <col min="8" max="8" width="15.7109375" style="302" bestFit="1" customWidth="1"/>
    <col min="9" max="9" width="14.140625" style="302" bestFit="1" customWidth="1"/>
    <col min="10" max="10" width="13.85546875" style="302" bestFit="1" customWidth="1"/>
    <col min="11" max="11" width="15.7109375" style="302" customWidth="1"/>
    <col min="12" max="12" width="11.140625" style="302" bestFit="1" customWidth="1"/>
    <col min="13" max="13" width="13.85546875" style="302" bestFit="1" customWidth="1"/>
    <col min="14" max="14" width="12.85546875" style="302" bestFit="1" customWidth="1"/>
    <col min="15" max="15" width="7" style="302" customWidth="1"/>
    <col min="16" max="17" width="12.85546875" style="302" bestFit="1" customWidth="1"/>
    <col min="18" max="18" width="1.28515625" style="302" hidden="1" customWidth="1"/>
    <col min="19" max="19" width="3" style="304" hidden="1" customWidth="1"/>
    <col min="20" max="16384" width="9.140625" style="302"/>
  </cols>
  <sheetData>
    <row r="1" spans="1:21">
      <c r="G1" s="303"/>
    </row>
    <row r="2" spans="1:21">
      <c r="G2" s="303"/>
      <c r="K2" s="303"/>
    </row>
    <row r="3" spans="1:21">
      <c r="B3" s="618" t="s">
        <v>1357</v>
      </c>
      <c r="C3" s="618"/>
      <c r="D3" s="618"/>
      <c r="E3" s="618"/>
      <c r="F3" s="305" t="str">
        <f>DATA!D14</f>
        <v>AGR UD NURA JAYA</v>
      </c>
      <c r="G3" s="303"/>
    </row>
    <row r="4" spans="1:21" ht="7.5" customHeight="1">
      <c r="B4" s="306"/>
      <c r="C4" s="306"/>
      <c r="D4" s="306"/>
      <c r="E4" s="306"/>
      <c r="F4" s="305"/>
      <c r="G4" s="303"/>
    </row>
    <row r="5" spans="1:21" ht="20.100000000000001" customHeight="1">
      <c r="B5" s="612" t="s">
        <v>1349</v>
      </c>
      <c r="C5" s="612" t="s">
        <v>1358</v>
      </c>
      <c r="D5" s="617" t="s">
        <v>1359</v>
      </c>
      <c r="E5" s="617" t="s">
        <v>1360</v>
      </c>
      <c r="F5" s="612" t="s">
        <v>1361</v>
      </c>
      <c r="G5" s="612"/>
      <c r="H5" s="612"/>
      <c r="I5" s="612"/>
      <c r="J5" s="612"/>
      <c r="K5" s="612" t="s">
        <v>1362</v>
      </c>
      <c r="L5" s="612"/>
      <c r="M5" s="307"/>
      <c r="N5" s="615" t="s">
        <v>1363</v>
      </c>
      <c r="O5" s="617" t="s">
        <v>1364</v>
      </c>
      <c r="P5" s="617" t="s">
        <v>1365</v>
      </c>
      <c r="Q5" s="617" t="s">
        <v>1366</v>
      </c>
      <c r="R5" s="308"/>
      <c r="S5" s="309"/>
      <c r="T5" s="613" t="s">
        <v>1367</v>
      </c>
      <c r="U5" s="310"/>
    </row>
    <row r="6" spans="1:21" ht="20.100000000000001" customHeight="1">
      <c r="B6" s="612"/>
      <c r="C6" s="612"/>
      <c r="D6" s="612"/>
      <c r="E6" s="612"/>
      <c r="F6" s="311" t="s">
        <v>1368</v>
      </c>
      <c r="G6" s="311" t="s">
        <v>1369</v>
      </c>
      <c r="H6" s="311" t="s">
        <v>1370</v>
      </c>
      <c r="I6" s="311" t="s">
        <v>1371</v>
      </c>
      <c r="J6" s="311" t="s">
        <v>1032</v>
      </c>
      <c r="K6" s="311" t="s">
        <v>1372</v>
      </c>
      <c r="L6" s="311" t="s">
        <v>1373</v>
      </c>
      <c r="M6" s="311" t="s">
        <v>1032</v>
      </c>
      <c r="N6" s="616"/>
      <c r="O6" s="612"/>
      <c r="P6" s="612"/>
      <c r="Q6" s="612"/>
      <c r="R6" s="308"/>
      <c r="S6" s="309"/>
      <c r="T6" s="612"/>
      <c r="U6" s="312"/>
    </row>
    <row r="7" spans="1:21" ht="20.100000000000001" customHeight="1">
      <c r="A7" s="313">
        <v>0</v>
      </c>
      <c r="B7" s="314">
        <v>2023</v>
      </c>
      <c r="C7" s="483">
        <f>DATA!D8*DATA!D26*6</f>
        <v>25200</v>
      </c>
      <c r="D7" s="316">
        <f>C7*4/24</f>
        <v>4200</v>
      </c>
      <c r="E7" s="316">
        <f>C7-D7</f>
        <v>21000</v>
      </c>
      <c r="F7" s="317">
        <f ca="1">DATA!D10/1000000</f>
        <v>126.17701664485</v>
      </c>
      <c r="G7" s="318">
        <f ca="1">DATA!$D$11/1000000</f>
        <v>2.5235403328969999</v>
      </c>
      <c r="H7" s="318">
        <f>C7*DATA!$D$5/1000000</f>
        <v>27.319951156341919</v>
      </c>
      <c r="I7" s="318">
        <f>(C7*DATA!$D$5*DATA!$D$7)/1000000</f>
        <v>0.61469890101769309</v>
      </c>
      <c r="J7" s="316">
        <f ca="1">SUM(F7:I7)</f>
        <v>156.63520703510662</v>
      </c>
      <c r="K7" s="319">
        <f>DATA!D9/1000000</f>
        <v>81.375</v>
      </c>
      <c r="L7" s="316">
        <f>((D7*DATA!$D$23)/1000000)+((E7*DATA!$D$24)/1000000)</f>
        <v>36.406439999999996</v>
      </c>
      <c r="M7" s="316">
        <f>K7+L7</f>
        <v>117.78144</v>
      </c>
      <c r="N7" s="316">
        <f ca="1">M7-J7</f>
        <v>-38.853767035106614</v>
      </c>
      <c r="O7" s="314">
        <v>1</v>
      </c>
      <c r="P7" s="316">
        <f ca="1">O7*N7</f>
        <v>-38.853767035106614</v>
      </c>
      <c r="Q7" s="316">
        <f ca="1">P7</f>
        <v>-38.853767035106614</v>
      </c>
      <c r="S7" s="304" t="str">
        <f ca="1">IF(Q7&lt;0,"a","")</f>
        <v>a</v>
      </c>
      <c r="T7" s="320" t="str">
        <f>IF(Q5&gt;=0,"",IF(Q7&lt;0,"",IF(Q7=0,A7,(A7-(Q7/N7)))))</f>
        <v/>
      </c>
      <c r="U7" s="304"/>
    </row>
    <row r="8" spans="1:21" ht="20.100000000000001" customHeight="1">
      <c r="A8" s="313">
        <f>A7+1</f>
        <v>1</v>
      </c>
      <c r="B8" s="314">
        <f>B7+1</f>
        <v>2024</v>
      </c>
      <c r="C8" s="315">
        <f>DATA!D8*DATA!D26*12</f>
        <v>50400</v>
      </c>
      <c r="D8" s="316">
        <f>C8*4/24</f>
        <v>8400</v>
      </c>
      <c r="E8" s="316">
        <f t="shared" ref="E8:E32" si="0">C8-D8</f>
        <v>42000</v>
      </c>
      <c r="F8" s="314"/>
      <c r="G8" s="318">
        <f ca="1">DATA!$D$11/1000000</f>
        <v>2.5235403328969999</v>
      </c>
      <c r="H8" s="318">
        <f>C8*DATA!$D$5/1000000</f>
        <v>54.639902312683837</v>
      </c>
      <c r="I8" s="318">
        <f>(C8*DATA!$D$5*DATA!$D$7)/1000000</f>
        <v>1.2293978020353862</v>
      </c>
      <c r="J8" s="316">
        <f t="shared" ref="J8:J32" ca="1" si="1">SUM(F8:I8)</f>
        <v>58.392840447616223</v>
      </c>
      <c r="K8" s="321"/>
      <c r="L8" s="316">
        <f>((D8*DATA!$D$23)/1000000)+((E8*DATA!$D$24)/1000000)</f>
        <v>72.812879999999993</v>
      </c>
      <c r="M8" s="316">
        <f t="shared" ref="M8:M32" si="2">K8+L8</f>
        <v>72.812879999999993</v>
      </c>
      <c r="N8" s="316">
        <f ca="1">M8-J8</f>
        <v>14.42003955238377</v>
      </c>
      <c r="O8" s="315">
        <f>1/(1+'[93]Asumsi I'!$C$3)^(KKF!A8)</f>
        <v>0.89285714285714279</v>
      </c>
      <c r="P8" s="316">
        <f ca="1">O8*N8</f>
        <v>12.875035314628365</v>
      </c>
      <c r="Q8" s="316">
        <f ca="1">Q7+P8</f>
        <v>-25.978731720478251</v>
      </c>
      <c r="S8" s="304" t="str">
        <f t="shared" ref="S8:S32" ca="1" si="3">IF(Q8&lt;0,"a","")</f>
        <v>a</v>
      </c>
      <c r="T8" s="320" t="str">
        <f>IF(Q6&gt;=0,"",IF(Q8&lt;0,"",IF(Q8=0,A8,(A8-(Q8/N8)))))</f>
        <v/>
      </c>
      <c r="U8" s="304"/>
    </row>
    <row r="9" spans="1:21" ht="20.100000000000001" customHeight="1">
      <c r="A9" s="313">
        <f t="shared" ref="A9:B24" si="4">A8+1</f>
        <v>2</v>
      </c>
      <c r="B9" s="314">
        <f t="shared" si="4"/>
        <v>2025</v>
      </c>
      <c r="C9" s="322">
        <f>+C8</f>
        <v>50400</v>
      </c>
      <c r="D9" s="316">
        <f t="shared" ref="D9:D32" si="5">C9*4/24</f>
        <v>8400</v>
      </c>
      <c r="E9" s="316">
        <f t="shared" si="0"/>
        <v>42000</v>
      </c>
      <c r="F9" s="314"/>
      <c r="G9" s="318">
        <f ca="1">DATA!$D$11/1000000</f>
        <v>2.5235403328969999</v>
      </c>
      <c r="H9" s="318">
        <f>C9*DATA!$D$5/1000000</f>
        <v>54.639902312683837</v>
      </c>
      <c r="I9" s="318">
        <f>(C9*DATA!$D$5*DATA!$D$7)/1000000</f>
        <v>1.2293978020353862</v>
      </c>
      <c r="J9" s="316">
        <f t="shared" ca="1" si="1"/>
        <v>58.392840447616223</v>
      </c>
      <c r="K9" s="316"/>
      <c r="L9" s="316">
        <f>((D9*DATA!$D$23)/1000000)+((E9*DATA!$D$24)/1000000)</f>
        <v>72.812879999999993</v>
      </c>
      <c r="M9" s="316">
        <f t="shared" si="2"/>
        <v>72.812879999999993</v>
      </c>
      <c r="N9" s="316">
        <f t="shared" ref="N9:N32" ca="1" si="6">M9-J9</f>
        <v>14.42003955238377</v>
      </c>
      <c r="O9" s="322">
        <f>1/(1+'[93]Asumsi I'!$C$3)^(KKF!A9)</f>
        <v>0.79719387755102034</v>
      </c>
      <c r="P9" s="316">
        <f t="shared" ref="P9:P32" ca="1" si="7">O9*N9</f>
        <v>11.495567245203897</v>
      </c>
      <c r="Q9" s="316">
        <f ca="1">Q8+P9</f>
        <v>-14.483164475274354</v>
      </c>
      <c r="S9" s="304" t="str">
        <f t="shared" ca="1" si="3"/>
        <v>a</v>
      </c>
      <c r="T9" s="320" t="str">
        <f ca="1">IF(Q7&gt;=0,"",IF(Q9&lt;0,"",IF(Q9=0,A9,(A9-(Q9/N9)))))</f>
        <v/>
      </c>
      <c r="U9" s="304"/>
    </row>
    <row r="10" spans="1:21" ht="20.100000000000001" customHeight="1">
      <c r="A10" s="313">
        <f t="shared" si="4"/>
        <v>3</v>
      </c>
      <c r="B10" s="314">
        <f t="shared" si="4"/>
        <v>2026</v>
      </c>
      <c r="C10" s="315">
        <f t="shared" ref="C10:C32" si="8">+C9</f>
        <v>50400</v>
      </c>
      <c r="D10" s="316">
        <f t="shared" si="5"/>
        <v>8400</v>
      </c>
      <c r="E10" s="316">
        <f t="shared" si="0"/>
        <v>42000</v>
      </c>
      <c r="F10" s="314"/>
      <c r="G10" s="318">
        <f ca="1">DATA!$D$11/1000000</f>
        <v>2.5235403328969999</v>
      </c>
      <c r="H10" s="318">
        <f>C10*DATA!$D$5/1000000</f>
        <v>54.639902312683837</v>
      </c>
      <c r="I10" s="318">
        <f>(C10*DATA!$D$5*DATA!$D$7)/1000000</f>
        <v>1.2293978020353862</v>
      </c>
      <c r="J10" s="316">
        <f t="shared" ca="1" si="1"/>
        <v>58.392840447616223</v>
      </c>
      <c r="K10" s="314"/>
      <c r="L10" s="316">
        <f>((D10*DATA!$D$23)/1000000)+((E10*DATA!$D$24)/1000000)</f>
        <v>72.812879999999993</v>
      </c>
      <c r="M10" s="316">
        <f t="shared" si="2"/>
        <v>72.812879999999993</v>
      </c>
      <c r="N10" s="316">
        <f t="shared" ca="1" si="6"/>
        <v>14.42003955238377</v>
      </c>
      <c r="O10" s="315">
        <f>1/(1+'[93]Asumsi I'!$C$3)^(KKF!A10)</f>
        <v>0.71178024781341087</v>
      </c>
      <c r="P10" s="316">
        <f t="shared" ca="1" si="7"/>
        <v>10.263899326074906</v>
      </c>
      <c r="Q10" s="316">
        <f t="shared" ref="Q10:Q30" ca="1" si="9">Q9+P10</f>
        <v>-4.2192651491994475</v>
      </c>
      <c r="S10" s="304" t="str">
        <f t="shared" ca="1" si="3"/>
        <v>a</v>
      </c>
      <c r="T10" s="320" t="str">
        <f t="shared" ref="T10:T32" ca="1" si="10">IF(Q8&gt;=0,"",IF(Q10&lt;0,"",IF(Q10=0,A10,(A10-(Q10/N10)))))</f>
        <v/>
      </c>
      <c r="U10" s="304"/>
    </row>
    <row r="11" spans="1:21" ht="20.100000000000001" customHeight="1">
      <c r="A11" s="313">
        <f t="shared" si="4"/>
        <v>4</v>
      </c>
      <c r="B11" s="314">
        <f t="shared" si="4"/>
        <v>2027</v>
      </c>
      <c r="C11" s="315">
        <f>+C10</f>
        <v>50400</v>
      </c>
      <c r="D11" s="316">
        <f t="shared" si="5"/>
        <v>8400</v>
      </c>
      <c r="E11" s="316">
        <f t="shared" si="0"/>
        <v>42000</v>
      </c>
      <c r="F11" s="314"/>
      <c r="G11" s="318">
        <f ca="1">DATA!$D$11/1000000</f>
        <v>2.5235403328969999</v>
      </c>
      <c r="H11" s="318">
        <f>C11*DATA!$D$5/1000000</f>
        <v>54.639902312683837</v>
      </c>
      <c r="I11" s="318">
        <f>(C11*DATA!$D$5*DATA!$D$7)/1000000</f>
        <v>1.2293978020353862</v>
      </c>
      <c r="J11" s="316">
        <f t="shared" ca="1" si="1"/>
        <v>58.392840447616223</v>
      </c>
      <c r="K11" s="314"/>
      <c r="L11" s="316">
        <f>((D11*DATA!$D$23)/1000000)+((E11*DATA!$D$24)/1000000)</f>
        <v>72.812879999999993</v>
      </c>
      <c r="M11" s="316">
        <f t="shared" si="2"/>
        <v>72.812879999999993</v>
      </c>
      <c r="N11" s="316">
        <f t="shared" ca="1" si="6"/>
        <v>14.42003955238377</v>
      </c>
      <c r="O11" s="315">
        <f>1/(1+'[93]Asumsi I'!$C$3)^(KKF!A11)</f>
        <v>0.63551807840483121</v>
      </c>
      <c r="P11" s="316">
        <f t="shared" ca="1" si="7"/>
        <v>9.1641958268525965</v>
      </c>
      <c r="Q11" s="316">
        <f t="shared" ca="1" si="9"/>
        <v>4.944930677653149</v>
      </c>
      <c r="S11" s="304" t="str">
        <f t="shared" ca="1" si="3"/>
        <v/>
      </c>
      <c r="T11" s="320">
        <f t="shared" ca="1" si="10"/>
        <v>3.6570792569819472</v>
      </c>
      <c r="U11" s="304"/>
    </row>
    <row r="12" spans="1:21" ht="20.100000000000001" customHeight="1">
      <c r="A12" s="313">
        <f t="shared" si="4"/>
        <v>5</v>
      </c>
      <c r="B12" s="314">
        <f t="shared" si="4"/>
        <v>2028</v>
      </c>
      <c r="C12" s="315">
        <f t="shared" si="8"/>
        <v>50400</v>
      </c>
      <c r="D12" s="316">
        <f t="shared" si="5"/>
        <v>8400</v>
      </c>
      <c r="E12" s="316">
        <f t="shared" si="0"/>
        <v>42000</v>
      </c>
      <c r="F12" s="314"/>
      <c r="G12" s="318">
        <f ca="1">DATA!$D$11/1000000</f>
        <v>2.5235403328969999</v>
      </c>
      <c r="H12" s="318">
        <f>C12*DATA!$D$5/1000000</f>
        <v>54.639902312683837</v>
      </c>
      <c r="I12" s="318">
        <f>(C12*DATA!$D$5*DATA!$D$7)/1000000</f>
        <v>1.2293978020353862</v>
      </c>
      <c r="J12" s="316">
        <f t="shared" ca="1" si="1"/>
        <v>58.392840447616223</v>
      </c>
      <c r="K12" s="314"/>
      <c r="L12" s="316">
        <f>((D12*DATA!$D$23)/1000000)+((E12*DATA!$D$24)/1000000)</f>
        <v>72.812879999999993</v>
      </c>
      <c r="M12" s="316">
        <f t="shared" si="2"/>
        <v>72.812879999999993</v>
      </c>
      <c r="N12" s="316">
        <f t="shared" ca="1" si="6"/>
        <v>14.42003955238377</v>
      </c>
      <c r="O12" s="315">
        <f>1/(1+'[93]Asumsi I'!$C$3)^(KKF!A12)</f>
        <v>0.56742685571859919</v>
      </c>
      <c r="P12" s="316">
        <f t="shared" ca="1" si="7"/>
        <v>8.1823177025469587</v>
      </c>
      <c r="Q12" s="316">
        <f t="shared" ca="1" si="9"/>
        <v>13.127248380200108</v>
      </c>
      <c r="S12" s="304" t="str">
        <f t="shared" ca="1" si="3"/>
        <v/>
      </c>
      <c r="T12" s="320">
        <f t="shared" ca="1" si="10"/>
        <v>4.0896524012633479</v>
      </c>
      <c r="U12" s="304"/>
    </row>
    <row r="13" spans="1:21" ht="20.100000000000001" customHeight="1">
      <c r="A13" s="313">
        <f t="shared" si="4"/>
        <v>6</v>
      </c>
      <c r="B13" s="314">
        <f t="shared" si="4"/>
        <v>2029</v>
      </c>
      <c r="C13" s="315">
        <f t="shared" si="8"/>
        <v>50400</v>
      </c>
      <c r="D13" s="316">
        <f t="shared" si="5"/>
        <v>8400</v>
      </c>
      <c r="E13" s="316">
        <f t="shared" si="0"/>
        <v>42000</v>
      </c>
      <c r="F13" s="314"/>
      <c r="G13" s="318">
        <f ca="1">DATA!$D$11/1000000</f>
        <v>2.5235403328969999</v>
      </c>
      <c r="H13" s="318">
        <f>C13*DATA!$D$5/1000000</f>
        <v>54.639902312683837</v>
      </c>
      <c r="I13" s="318">
        <f>(C13*DATA!$D$5*DATA!$D$7)/1000000</f>
        <v>1.2293978020353862</v>
      </c>
      <c r="J13" s="316">
        <f t="shared" ca="1" si="1"/>
        <v>58.392840447616223</v>
      </c>
      <c r="K13" s="314"/>
      <c r="L13" s="316">
        <f>((D13*DATA!$D$23)/1000000)+((E13*DATA!$D$24)/1000000)</f>
        <v>72.812879999999993</v>
      </c>
      <c r="M13" s="316">
        <f t="shared" si="2"/>
        <v>72.812879999999993</v>
      </c>
      <c r="N13" s="316">
        <f t="shared" ca="1" si="6"/>
        <v>14.42003955238377</v>
      </c>
      <c r="O13" s="315">
        <f>1/(1+'[93]Asumsi I'!$C$3)^(KKF!A13)</f>
        <v>0.50663112117732068</v>
      </c>
      <c r="P13" s="316">
        <f t="shared" ca="1" si="7"/>
        <v>7.3056408058454991</v>
      </c>
      <c r="Q13" s="316">
        <f t="shared" ca="1" si="9"/>
        <v>20.432889186045607</v>
      </c>
      <c r="S13" s="304" t="str">
        <f t="shared" ca="1" si="3"/>
        <v/>
      </c>
      <c r="T13" s="320" t="str">
        <f t="shared" ca="1" si="10"/>
        <v/>
      </c>
      <c r="U13" s="304"/>
    </row>
    <row r="14" spans="1:21" ht="20.100000000000001" customHeight="1">
      <c r="A14" s="313">
        <f t="shared" si="4"/>
        <v>7</v>
      </c>
      <c r="B14" s="314">
        <f t="shared" si="4"/>
        <v>2030</v>
      </c>
      <c r="C14" s="315">
        <f t="shared" si="8"/>
        <v>50400</v>
      </c>
      <c r="D14" s="316">
        <f t="shared" si="5"/>
        <v>8400</v>
      </c>
      <c r="E14" s="316">
        <f t="shared" si="0"/>
        <v>42000</v>
      </c>
      <c r="F14" s="314"/>
      <c r="G14" s="318">
        <f ca="1">DATA!$D$11/1000000</f>
        <v>2.5235403328969999</v>
      </c>
      <c r="H14" s="318">
        <f>C14*DATA!$D$5/1000000</f>
        <v>54.639902312683837</v>
      </c>
      <c r="I14" s="318">
        <f>(C14*DATA!$D$5*DATA!$D$7)/1000000</f>
        <v>1.2293978020353862</v>
      </c>
      <c r="J14" s="316">
        <f t="shared" ca="1" si="1"/>
        <v>58.392840447616223</v>
      </c>
      <c r="K14" s="314"/>
      <c r="L14" s="316">
        <f>((D14*DATA!$D$23)/1000000)+((E14*DATA!$D$24)/1000000)</f>
        <v>72.812879999999993</v>
      </c>
      <c r="M14" s="316">
        <f t="shared" si="2"/>
        <v>72.812879999999993</v>
      </c>
      <c r="N14" s="316">
        <f t="shared" ca="1" si="6"/>
        <v>14.42003955238377</v>
      </c>
      <c r="O14" s="315">
        <f>1/(1+'[93]Asumsi I'!$C$3)^(KKF!A14)</f>
        <v>0.45234921533689343</v>
      </c>
      <c r="P14" s="316">
        <f t="shared" ca="1" si="7"/>
        <v>6.5228935766477658</v>
      </c>
      <c r="Q14" s="316">
        <f t="shared" ca="1" si="9"/>
        <v>26.955782762693374</v>
      </c>
      <c r="S14" s="304" t="str">
        <f t="shared" ca="1" si="3"/>
        <v/>
      </c>
      <c r="T14" s="320" t="str">
        <f t="shared" ca="1" si="10"/>
        <v/>
      </c>
      <c r="U14" s="304"/>
    </row>
    <row r="15" spans="1:21" ht="20.100000000000001" customHeight="1">
      <c r="A15" s="313">
        <f t="shared" si="4"/>
        <v>8</v>
      </c>
      <c r="B15" s="314">
        <f t="shared" si="4"/>
        <v>2031</v>
      </c>
      <c r="C15" s="315">
        <f t="shared" si="8"/>
        <v>50400</v>
      </c>
      <c r="D15" s="316">
        <f t="shared" si="5"/>
        <v>8400</v>
      </c>
      <c r="E15" s="316">
        <f t="shared" si="0"/>
        <v>42000</v>
      </c>
      <c r="F15" s="314"/>
      <c r="G15" s="318">
        <f ca="1">DATA!$D$11/1000000</f>
        <v>2.5235403328969999</v>
      </c>
      <c r="H15" s="318">
        <f>C15*DATA!$D$5/1000000</f>
        <v>54.639902312683837</v>
      </c>
      <c r="I15" s="318">
        <f>(C15*DATA!$D$5*DATA!$D$7)/1000000</f>
        <v>1.2293978020353862</v>
      </c>
      <c r="J15" s="316">
        <f t="shared" ca="1" si="1"/>
        <v>58.392840447616223</v>
      </c>
      <c r="K15" s="314"/>
      <c r="L15" s="316">
        <f>((D15*DATA!$D$23)/1000000)+((E15*DATA!$D$24)/1000000)</f>
        <v>72.812879999999993</v>
      </c>
      <c r="M15" s="316">
        <f t="shared" si="2"/>
        <v>72.812879999999993</v>
      </c>
      <c r="N15" s="316">
        <f t="shared" ca="1" si="6"/>
        <v>14.42003955238377</v>
      </c>
      <c r="O15" s="315">
        <f>1/(1+'[93]Asumsi I'!$C$3)^(KKF!A15)</f>
        <v>0.4038832279793691</v>
      </c>
      <c r="P15" s="316">
        <f t="shared" ca="1" si="7"/>
        <v>5.8240121220069341</v>
      </c>
      <c r="Q15" s="316">
        <f t="shared" ca="1" si="9"/>
        <v>32.779794884700308</v>
      </c>
      <c r="S15" s="304" t="str">
        <f t="shared" ca="1" si="3"/>
        <v/>
      </c>
      <c r="T15" s="320" t="str">
        <f t="shared" ca="1" si="10"/>
        <v/>
      </c>
      <c r="U15" s="304"/>
    </row>
    <row r="16" spans="1:21" ht="20.100000000000001" customHeight="1">
      <c r="A16" s="313">
        <f t="shared" si="4"/>
        <v>9</v>
      </c>
      <c r="B16" s="314">
        <f t="shared" si="4"/>
        <v>2032</v>
      </c>
      <c r="C16" s="315">
        <f t="shared" si="8"/>
        <v>50400</v>
      </c>
      <c r="D16" s="316">
        <f t="shared" si="5"/>
        <v>8400</v>
      </c>
      <c r="E16" s="316">
        <f t="shared" si="0"/>
        <v>42000</v>
      </c>
      <c r="F16" s="314"/>
      <c r="G16" s="318">
        <f ca="1">DATA!$D$11/1000000</f>
        <v>2.5235403328969999</v>
      </c>
      <c r="H16" s="318">
        <f>C16*DATA!$D$5/1000000</f>
        <v>54.639902312683837</v>
      </c>
      <c r="I16" s="318">
        <f>(C16*DATA!$D$5*DATA!$D$7)/1000000</f>
        <v>1.2293978020353862</v>
      </c>
      <c r="J16" s="316">
        <f t="shared" ca="1" si="1"/>
        <v>58.392840447616223</v>
      </c>
      <c r="K16" s="314"/>
      <c r="L16" s="316">
        <f>((D16*DATA!$D$23)/1000000)+((E16*DATA!$D$24)/1000000)</f>
        <v>72.812879999999993</v>
      </c>
      <c r="M16" s="316">
        <f t="shared" si="2"/>
        <v>72.812879999999993</v>
      </c>
      <c r="N16" s="316">
        <f t="shared" ca="1" si="6"/>
        <v>14.42003955238377</v>
      </c>
      <c r="O16" s="315">
        <f>1/(1+'[93]Asumsi I'!$C$3)^(KKF!A16)</f>
        <v>0.36061002498157957</v>
      </c>
      <c r="P16" s="316">
        <f t="shared" ca="1" si="7"/>
        <v>5.2000108232204765</v>
      </c>
      <c r="Q16" s="316">
        <f t="shared" ca="1" si="9"/>
        <v>37.979805707920782</v>
      </c>
      <c r="S16" s="304" t="str">
        <f t="shared" ca="1" si="3"/>
        <v/>
      </c>
      <c r="T16" s="320" t="str">
        <f t="shared" ca="1" si="10"/>
        <v/>
      </c>
      <c r="U16" s="304"/>
    </row>
    <row r="17" spans="1:21" ht="20.100000000000001" customHeight="1">
      <c r="A17" s="313">
        <f t="shared" si="4"/>
        <v>10</v>
      </c>
      <c r="B17" s="314">
        <f t="shared" si="4"/>
        <v>2033</v>
      </c>
      <c r="C17" s="315">
        <f t="shared" si="8"/>
        <v>50400</v>
      </c>
      <c r="D17" s="316">
        <f t="shared" si="5"/>
        <v>8400</v>
      </c>
      <c r="E17" s="316">
        <f t="shared" si="0"/>
        <v>42000</v>
      </c>
      <c r="F17" s="314"/>
      <c r="G17" s="318">
        <f ca="1">DATA!$D$11/1000000</f>
        <v>2.5235403328969999</v>
      </c>
      <c r="H17" s="318">
        <f>C17*DATA!$D$5/1000000</f>
        <v>54.639902312683837</v>
      </c>
      <c r="I17" s="318">
        <f>(C17*DATA!$D$5*DATA!$D$7)/1000000</f>
        <v>1.2293978020353862</v>
      </c>
      <c r="J17" s="316">
        <f t="shared" ca="1" si="1"/>
        <v>58.392840447616223</v>
      </c>
      <c r="K17" s="314"/>
      <c r="L17" s="316">
        <f>((D17*DATA!$D$23)/1000000)+((E17*DATA!$D$24)/1000000)</f>
        <v>72.812879999999993</v>
      </c>
      <c r="M17" s="316">
        <f t="shared" si="2"/>
        <v>72.812879999999993</v>
      </c>
      <c r="N17" s="316">
        <f t="shared" ca="1" si="6"/>
        <v>14.42003955238377</v>
      </c>
      <c r="O17" s="315">
        <f>1/(1+'[93]Asumsi I'!$C$3)^(KKF!A17)</f>
        <v>0.32197323659069599</v>
      </c>
      <c r="P17" s="316">
        <f t="shared" ca="1" si="7"/>
        <v>4.642866806446853</v>
      </c>
      <c r="Q17" s="316">
        <f t="shared" ca="1" si="9"/>
        <v>42.622672514367636</v>
      </c>
      <c r="S17" s="304" t="str">
        <f t="shared" ca="1" si="3"/>
        <v/>
      </c>
      <c r="T17" s="320" t="str">
        <f t="shared" ca="1" si="10"/>
        <v/>
      </c>
      <c r="U17" s="304"/>
    </row>
    <row r="18" spans="1:21" ht="20.100000000000001" customHeight="1">
      <c r="A18" s="313">
        <f t="shared" si="4"/>
        <v>11</v>
      </c>
      <c r="B18" s="314">
        <f t="shared" si="4"/>
        <v>2034</v>
      </c>
      <c r="C18" s="315">
        <f t="shared" si="8"/>
        <v>50400</v>
      </c>
      <c r="D18" s="316">
        <f t="shared" si="5"/>
        <v>8400</v>
      </c>
      <c r="E18" s="316">
        <f t="shared" si="0"/>
        <v>42000</v>
      </c>
      <c r="F18" s="314"/>
      <c r="G18" s="318">
        <f ca="1">DATA!$D$11/1000000</f>
        <v>2.5235403328969999</v>
      </c>
      <c r="H18" s="318">
        <f>C18*DATA!$D$5/1000000</f>
        <v>54.639902312683837</v>
      </c>
      <c r="I18" s="318">
        <f>(C18*DATA!$D$5*DATA!$D$7)/1000000</f>
        <v>1.2293978020353862</v>
      </c>
      <c r="J18" s="316">
        <f t="shared" ca="1" si="1"/>
        <v>58.392840447616223</v>
      </c>
      <c r="K18" s="314"/>
      <c r="L18" s="316">
        <f>((D18*DATA!$D$23)/1000000)+((E18*DATA!$D$24)/1000000)</f>
        <v>72.812879999999993</v>
      </c>
      <c r="M18" s="316">
        <f t="shared" si="2"/>
        <v>72.812879999999993</v>
      </c>
      <c r="N18" s="316">
        <f t="shared" ca="1" si="6"/>
        <v>14.42003955238377</v>
      </c>
      <c r="O18" s="315">
        <f>1/(1+'[93]Asumsi I'!$C$3)^(KKF!A18)</f>
        <v>0.28747610409883567</v>
      </c>
      <c r="P18" s="316">
        <f t="shared" ca="1" si="7"/>
        <v>4.1454167914704048</v>
      </c>
      <c r="Q18" s="316">
        <f t="shared" ca="1" si="9"/>
        <v>46.768089305838039</v>
      </c>
      <c r="S18" s="304" t="str">
        <f t="shared" ca="1" si="3"/>
        <v/>
      </c>
      <c r="T18" s="320" t="str">
        <f t="shared" ca="1" si="10"/>
        <v/>
      </c>
      <c r="U18" s="304"/>
    </row>
    <row r="19" spans="1:21" ht="20.100000000000001" customHeight="1">
      <c r="A19" s="313">
        <f t="shared" si="4"/>
        <v>12</v>
      </c>
      <c r="B19" s="314">
        <f t="shared" si="4"/>
        <v>2035</v>
      </c>
      <c r="C19" s="315">
        <f t="shared" si="8"/>
        <v>50400</v>
      </c>
      <c r="D19" s="316">
        <f t="shared" si="5"/>
        <v>8400</v>
      </c>
      <c r="E19" s="316">
        <f t="shared" si="0"/>
        <v>42000</v>
      </c>
      <c r="F19" s="314"/>
      <c r="G19" s="318">
        <f ca="1">DATA!$D$11/1000000</f>
        <v>2.5235403328969999</v>
      </c>
      <c r="H19" s="318">
        <f>C19*DATA!$D$5/1000000</f>
        <v>54.639902312683837</v>
      </c>
      <c r="I19" s="318">
        <f>(C19*DATA!$D$5*DATA!$D$7)/1000000</f>
        <v>1.2293978020353862</v>
      </c>
      <c r="J19" s="316">
        <f t="shared" ca="1" si="1"/>
        <v>58.392840447616223</v>
      </c>
      <c r="K19" s="314"/>
      <c r="L19" s="316">
        <f>((D19*DATA!$D$23)/1000000)+((E19*DATA!$D$24)/1000000)</f>
        <v>72.812879999999993</v>
      </c>
      <c r="M19" s="316">
        <f t="shared" si="2"/>
        <v>72.812879999999993</v>
      </c>
      <c r="N19" s="316">
        <f t="shared" ca="1" si="6"/>
        <v>14.42003955238377</v>
      </c>
      <c r="O19" s="315">
        <f>1/(1+'[93]Asumsi I'!$C$3)^(KKF!A19)</f>
        <v>0.25667509294538904</v>
      </c>
      <c r="P19" s="316">
        <f t="shared" ca="1" si="7"/>
        <v>3.7012649923842904</v>
      </c>
      <c r="Q19" s="316">
        <f t="shared" ca="1" si="9"/>
        <v>50.469354298222328</v>
      </c>
      <c r="S19" s="304" t="str">
        <f t="shared" ca="1" si="3"/>
        <v/>
      </c>
      <c r="T19" s="320" t="str">
        <f t="shared" ca="1" si="10"/>
        <v/>
      </c>
      <c r="U19" s="304"/>
    </row>
    <row r="20" spans="1:21" ht="20.100000000000001" customHeight="1">
      <c r="A20" s="313">
        <f t="shared" si="4"/>
        <v>13</v>
      </c>
      <c r="B20" s="314">
        <f t="shared" si="4"/>
        <v>2036</v>
      </c>
      <c r="C20" s="315">
        <f t="shared" si="8"/>
        <v>50400</v>
      </c>
      <c r="D20" s="316">
        <f t="shared" si="5"/>
        <v>8400</v>
      </c>
      <c r="E20" s="316">
        <f t="shared" si="0"/>
        <v>42000</v>
      </c>
      <c r="F20" s="314"/>
      <c r="G20" s="318">
        <f ca="1">DATA!$D$11/1000000</f>
        <v>2.5235403328969999</v>
      </c>
      <c r="H20" s="318">
        <f>C20*DATA!$D$5/1000000</f>
        <v>54.639902312683837</v>
      </c>
      <c r="I20" s="318">
        <f>(C20*DATA!$D$5*DATA!$D$7)/1000000</f>
        <v>1.2293978020353862</v>
      </c>
      <c r="J20" s="316">
        <f t="shared" ca="1" si="1"/>
        <v>58.392840447616223</v>
      </c>
      <c r="K20" s="314"/>
      <c r="L20" s="316">
        <f>((D20*DATA!$D$23)/1000000)+((E20*DATA!$D$24)/1000000)</f>
        <v>72.812879999999993</v>
      </c>
      <c r="M20" s="316">
        <f t="shared" si="2"/>
        <v>72.812879999999993</v>
      </c>
      <c r="N20" s="316">
        <f t="shared" ca="1" si="6"/>
        <v>14.42003955238377</v>
      </c>
      <c r="O20" s="315">
        <f>1/(1+'[93]Asumsi I'!$C$3)^(KKF!A20)</f>
        <v>0.22917419012981158</v>
      </c>
      <c r="P20" s="316">
        <f t="shared" ca="1" si="7"/>
        <v>3.3047008860574012</v>
      </c>
      <c r="Q20" s="316">
        <f t="shared" ca="1" si="9"/>
        <v>53.774055184279732</v>
      </c>
      <c r="S20" s="304" t="str">
        <f t="shared" ca="1" si="3"/>
        <v/>
      </c>
      <c r="T20" s="320" t="str">
        <f t="shared" ca="1" si="10"/>
        <v/>
      </c>
      <c r="U20" s="304"/>
    </row>
    <row r="21" spans="1:21" ht="20.100000000000001" customHeight="1">
      <c r="A21" s="313">
        <f t="shared" si="4"/>
        <v>14</v>
      </c>
      <c r="B21" s="314">
        <f t="shared" si="4"/>
        <v>2037</v>
      </c>
      <c r="C21" s="315">
        <f t="shared" si="8"/>
        <v>50400</v>
      </c>
      <c r="D21" s="316">
        <f t="shared" si="5"/>
        <v>8400</v>
      </c>
      <c r="E21" s="316">
        <f t="shared" si="0"/>
        <v>42000</v>
      </c>
      <c r="F21" s="314"/>
      <c r="G21" s="318">
        <f ca="1">DATA!$D$11/1000000</f>
        <v>2.5235403328969999</v>
      </c>
      <c r="H21" s="318">
        <f>C21*DATA!$D$5/1000000</f>
        <v>54.639902312683837</v>
      </c>
      <c r="I21" s="318">
        <f>(C21*DATA!$D$5*DATA!$D$7)/1000000</f>
        <v>1.2293978020353862</v>
      </c>
      <c r="J21" s="316">
        <f t="shared" ca="1" si="1"/>
        <v>58.392840447616223</v>
      </c>
      <c r="K21" s="314"/>
      <c r="L21" s="316">
        <f>((D21*DATA!$D$23)/1000000)+((E21*DATA!$D$24)/1000000)</f>
        <v>72.812879999999993</v>
      </c>
      <c r="M21" s="316">
        <f t="shared" si="2"/>
        <v>72.812879999999993</v>
      </c>
      <c r="N21" s="316">
        <f t="shared" ca="1" si="6"/>
        <v>14.42003955238377</v>
      </c>
      <c r="O21" s="315">
        <f>1/(1+'[93]Asumsi I'!$C$3)^(KKF!A21)</f>
        <v>0.20461981261590317</v>
      </c>
      <c r="P21" s="316">
        <f t="shared" ca="1" si="7"/>
        <v>2.9506257911226794</v>
      </c>
      <c r="Q21" s="316">
        <f t="shared" ca="1" si="9"/>
        <v>56.724680975402414</v>
      </c>
      <c r="S21" s="304" t="str">
        <f t="shared" ca="1" si="3"/>
        <v/>
      </c>
      <c r="T21" s="320" t="str">
        <f t="shared" ca="1" si="10"/>
        <v/>
      </c>
      <c r="U21" s="304"/>
    </row>
    <row r="22" spans="1:21" ht="20.100000000000001" customHeight="1">
      <c r="A22" s="313">
        <f t="shared" si="4"/>
        <v>15</v>
      </c>
      <c r="B22" s="314">
        <f t="shared" si="4"/>
        <v>2038</v>
      </c>
      <c r="C22" s="315">
        <f t="shared" si="8"/>
        <v>50400</v>
      </c>
      <c r="D22" s="316">
        <f t="shared" si="5"/>
        <v>8400</v>
      </c>
      <c r="E22" s="316">
        <f t="shared" si="0"/>
        <v>42000</v>
      </c>
      <c r="F22" s="314"/>
      <c r="G22" s="318">
        <f ca="1">DATA!$D$11/1000000</f>
        <v>2.5235403328969999</v>
      </c>
      <c r="H22" s="318">
        <f>C22*DATA!$D$5/1000000</f>
        <v>54.639902312683837</v>
      </c>
      <c r="I22" s="318">
        <f>(C22*DATA!$D$5*DATA!$D$7)/1000000</f>
        <v>1.2293978020353862</v>
      </c>
      <c r="J22" s="316">
        <f t="shared" ca="1" si="1"/>
        <v>58.392840447616223</v>
      </c>
      <c r="K22" s="314"/>
      <c r="L22" s="316">
        <f>((D22*DATA!$D$23)/1000000)+((E22*DATA!$D$24)/1000000)</f>
        <v>72.812879999999993</v>
      </c>
      <c r="M22" s="316">
        <f t="shared" si="2"/>
        <v>72.812879999999993</v>
      </c>
      <c r="N22" s="316">
        <f t="shared" ca="1" si="6"/>
        <v>14.42003955238377</v>
      </c>
      <c r="O22" s="315">
        <f>1/(1+'[93]Asumsi I'!$C$3)^(KKF!A22)</f>
        <v>0.18269626126419927</v>
      </c>
      <c r="P22" s="316">
        <f t="shared" ca="1" si="7"/>
        <v>2.6344873135023925</v>
      </c>
      <c r="Q22" s="316">
        <f t="shared" ca="1" si="9"/>
        <v>59.359168288904804</v>
      </c>
      <c r="S22" s="304" t="str">
        <f t="shared" ca="1" si="3"/>
        <v/>
      </c>
      <c r="T22" s="320" t="str">
        <f t="shared" ca="1" si="10"/>
        <v/>
      </c>
      <c r="U22" s="304"/>
    </row>
    <row r="23" spans="1:21" ht="20.100000000000001" customHeight="1">
      <c r="A23" s="313">
        <f t="shared" si="4"/>
        <v>16</v>
      </c>
      <c r="B23" s="314">
        <f t="shared" si="4"/>
        <v>2039</v>
      </c>
      <c r="C23" s="315">
        <f t="shared" si="8"/>
        <v>50400</v>
      </c>
      <c r="D23" s="316">
        <f t="shared" si="5"/>
        <v>8400</v>
      </c>
      <c r="E23" s="316">
        <f t="shared" si="0"/>
        <v>42000</v>
      </c>
      <c r="F23" s="314"/>
      <c r="G23" s="318">
        <f ca="1">DATA!$D$11/1000000</f>
        <v>2.5235403328969999</v>
      </c>
      <c r="H23" s="318">
        <f>C23*DATA!$D$5/1000000</f>
        <v>54.639902312683837</v>
      </c>
      <c r="I23" s="318">
        <f>(C23*DATA!$D$5*DATA!$D$7)/1000000</f>
        <v>1.2293978020353862</v>
      </c>
      <c r="J23" s="316">
        <f t="shared" ca="1" si="1"/>
        <v>58.392840447616223</v>
      </c>
      <c r="K23" s="314"/>
      <c r="L23" s="316">
        <f>((D23*DATA!$D$23)/1000000)+((E23*DATA!$D$24)/1000000)</f>
        <v>72.812879999999993</v>
      </c>
      <c r="M23" s="316">
        <f t="shared" si="2"/>
        <v>72.812879999999993</v>
      </c>
      <c r="N23" s="316">
        <f t="shared" ca="1" si="6"/>
        <v>14.42003955238377</v>
      </c>
      <c r="O23" s="315">
        <f>1/(1+'[93]Asumsi I'!$C$3)^(KKF!A23)</f>
        <v>0.16312166184303503</v>
      </c>
      <c r="P23" s="316">
        <f t="shared" ca="1" si="7"/>
        <v>2.3522208156271356</v>
      </c>
      <c r="Q23" s="316">
        <f t="shared" ca="1" si="9"/>
        <v>61.711389104531939</v>
      </c>
      <c r="S23" s="304" t="str">
        <f t="shared" ca="1" si="3"/>
        <v/>
      </c>
      <c r="T23" s="320" t="str">
        <f t="shared" ca="1" si="10"/>
        <v/>
      </c>
      <c r="U23" s="304"/>
    </row>
    <row r="24" spans="1:21" ht="20.100000000000001" customHeight="1">
      <c r="A24" s="313">
        <f t="shared" si="4"/>
        <v>17</v>
      </c>
      <c r="B24" s="314">
        <f t="shared" si="4"/>
        <v>2040</v>
      </c>
      <c r="C24" s="315">
        <f t="shared" si="8"/>
        <v>50400</v>
      </c>
      <c r="D24" s="316">
        <f t="shared" si="5"/>
        <v>8400</v>
      </c>
      <c r="E24" s="316">
        <f t="shared" si="0"/>
        <v>42000</v>
      </c>
      <c r="F24" s="314"/>
      <c r="G24" s="318">
        <f ca="1">DATA!$D$11/1000000</f>
        <v>2.5235403328969999</v>
      </c>
      <c r="H24" s="318">
        <f>C24*DATA!$D$5/1000000</f>
        <v>54.639902312683837</v>
      </c>
      <c r="I24" s="318">
        <f>(C24*DATA!$D$5*DATA!$D$7)/1000000</f>
        <v>1.2293978020353862</v>
      </c>
      <c r="J24" s="316">
        <f t="shared" ca="1" si="1"/>
        <v>58.392840447616223</v>
      </c>
      <c r="K24" s="314"/>
      <c r="L24" s="316">
        <f>((D24*DATA!$D$23)/1000000)+((E24*DATA!$D$24)/1000000)</f>
        <v>72.812879999999993</v>
      </c>
      <c r="M24" s="316">
        <f t="shared" si="2"/>
        <v>72.812879999999993</v>
      </c>
      <c r="N24" s="316">
        <f t="shared" ca="1" si="6"/>
        <v>14.42003955238377</v>
      </c>
      <c r="O24" s="315">
        <f>1/(1+'[93]Asumsi I'!$C$3)^(KKF!A24)</f>
        <v>0.14564434093128129</v>
      </c>
      <c r="P24" s="316">
        <f t="shared" ca="1" si="7"/>
        <v>2.1001971568099425</v>
      </c>
      <c r="Q24" s="316">
        <f t="shared" ca="1" si="9"/>
        <v>63.81158626134188</v>
      </c>
      <c r="S24" s="304" t="str">
        <f t="shared" ca="1" si="3"/>
        <v/>
      </c>
      <c r="T24" s="320" t="str">
        <f t="shared" ca="1" si="10"/>
        <v/>
      </c>
      <c r="U24" s="304"/>
    </row>
    <row r="25" spans="1:21" ht="20.100000000000001" customHeight="1">
      <c r="A25" s="313">
        <f t="shared" ref="A25:B32" si="11">A24+1</f>
        <v>18</v>
      </c>
      <c r="B25" s="314">
        <f t="shared" si="11"/>
        <v>2041</v>
      </c>
      <c r="C25" s="315">
        <f t="shared" si="8"/>
        <v>50400</v>
      </c>
      <c r="D25" s="316">
        <f t="shared" si="5"/>
        <v>8400</v>
      </c>
      <c r="E25" s="316">
        <f t="shared" si="0"/>
        <v>42000</v>
      </c>
      <c r="F25" s="314"/>
      <c r="G25" s="318">
        <f ca="1">DATA!$D$11/1000000</f>
        <v>2.5235403328969999</v>
      </c>
      <c r="H25" s="318">
        <f>C25*DATA!$D$5/1000000</f>
        <v>54.639902312683837</v>
      </c>
      <c r="I25" s="318">
        <f>(C25*DATA!$D$5*DATA!$D$7)/1000000</f>
        <v>1.2293978020353862</v>
      </c>
      <c r="J25" s="316">
        <f t="shared" ca="1" si="1"/>
        <v>58.392840447616223</v>
      </c>
      <c r="K25" s="314"/>
      <c r="L25" s="316">
        <f>((D25*DATA!$D$23)/1000000)+((E25*DATA!$D$24)/1000000)</f>
        <v>72.812879999999993</v>
      </c>
      <c r="M25" s="316">
        <f t="shared" si="2"/>
        <v>72.812879999999993</v>
      </c>
      <c r="N25" s="316">
        <f t="shared" ca="1" si="6"/>
        <v>14.42003955238377</v>
      </c>
      <c r="O25" s="315">
        <f>1/(1+'[93]Asumsi I'!$C$3)^(KKF!A25)</f>
        <v>0.13003959011721541</v>
      </c>
      <c r="P25" s="316">
        <f t="shared" ca="1" si="7"/>
        <v>1.8751760328660199</v>
      </c>
      <c r="Q25" s="316">
        <f t="shared" ca="1" si="9"/>
        <v>65.686762294207895</v>
      </c>
      <c r="S25" s="304" t="str">
        <f t="shared" ca="1" si="3"/>
        <v/>
      </c>
      <c r="T25" s="320" t="str">
        <f t="shared" ca="1" si="10"/>
        <v/>
      </c>
      <c r="U25" s="304"/>
    </row>
    <row r="26" spans="1:21" ht="20.100000000000001" customHeight="1">
      <c r="A26" s="313">
        <f t="shared" si="11"/>
        <v>19</v>
      </c>
      <c r="B26" s="314">
        <f t="shared" si="11"/>
        <v>2042</v>
      </c>
      <c r="C26" s="315">
        <f t="shared" si="8"/>
        <v>50400</v>
      </c>
      <c r="D26" s="316">
        <f t="shared" si="5"/>
        <v>8400</v>
      </c>
      <c r="E26" s="316">
        <f t="shared" si="0"/>
        <v>42000</v>
      </c>
      <c r="F26" s="314"/>
      <c r="G26" s="318">
        <f ca="1">DATA!$D$11/1000000</f>
        <v>2.5235403328969999</v>
      </c>
      <c r="H26" s="318">
        <f>C26*DATA!$D$5/1000000</f>
        <v>54.639902312683837</v>
      </c>
      <c r="I26" s="318">
        <f>(C26*DATA!$D$5*DATA!$D$7)/1000000</f>
        <v>1.2293978020353862</v>
      </c>
      <c r="J26" s="316">
        <f t="shared" ca="1" si="1"/>
        <v>58.392840447616223</v>
      </c>
      <c r="K26" s="314"/>
      <c r="L26" s="316">
        <f>((D26*DATA!$D$23)/1000000)+((E26*DATA!$D$24)/1000000)</f>
        <v>72.812879999999993</v>
      </c>
      <c r="M26" s="316">
        <f t="shared" si="2"/>
        <v>72.812879999999993</v>
      </c>
      <c r="N26" s="316">
        <f t="shared" ca="1" si="6"/>
        <v>14.42003955238377</v>
      </c>
      <c r="O26" s="315">
        <f>1/(1+'[93]Asumsi I'!$C$3)^(KKF!A26)</f>
        <v>0.1161067768903709</v>
      </c>
      <c r="P26" s="316">
        <f t="shared" ca="1" si="7"/>
        <v>1.6742643150589462</v>
      </c>
      <c r="Q26" s="316">
        <f t="shared" ca="1" si="9"/>
        <v>67.361026609266844</v>
      </c>
      <c r="S26" s="304" t="str">
        <f t="shared" ca="1" si="3"/>
        <v/>
      </c>
      <c r="T26" s="320" t="str">
        <f t="shared" ca="1" si="10"/>
        <v/>
      </c>
      <c r="U26" s="304"/>
    </row>
    <row r="27" spans="1:21" ht="20.100000000000001" customHeight="1">
      <c r="A27" s="313">
        <f t="shared" si="11"/>
        <v>20</v>
      </c>
      <c r="B27" s="314">
        <f t="shared" si="11"/>
        <v>2043</v>
      </c>
      <c r="C27" s="315">
        <f t="shared" si="8"/>
        <v>50400</v>
      </c>
      <c r="D27" s="316">
        <f t="shared" si="5"/>
        <v>8400</v>
      </c>
      <c r="E27" s="316">
        <f t="shared" si="0"/>
        <v>42000</v>
      </c>
      <c r="F27" s="314"/>
      <c r="G27" s="318">
        <f ca="1">DATA!$D$11/1000000</f>
        <v>2.5235403328969999</v>
      </c>
      <c r="H27" s="318">
        <f>C27*DATA!$D$5/1000000</f>
        <v>54.639902312683837</v>
      </c>
      <c r="I27" s="318">
        <f>(C27*DATA!$D$5*DATA!$D$7)/1000000</f>
        <v>1.2293978020353862</v>
      </c>
      <c r="J27" s="316">
        <f t="shared" ca="1" si="1"/>
        <v>58.392840447616223</v>
      </c>
      <c r="K27" s="314"/>
      <c r="L27" s="316">
        <f>((D27*DATA!$D$23)/1000000)+((E27*DATA!$D$24)/1000000)</f>
        <v>72.812879999999993</v>
      </c>
      <c r="M27" s="316">
        <f t="shared" si="2"/>
        <v>72.812879999999993</v>
      </c>
      <c r="N27" s="316">
        <f t="shared" ca="1" si="6"/>
        <v>14.42003955238377</v>
      </c>
      <c r="O27" s="315">
        <f>1/(1+'[93]Asumsi I'!$C$3)^(KKF!A27)</f>
        <v>0.1036667650806883</v>
      </c>
      <c r="P27" s="316">
        <f t="shared" ca="1" si="7"/>
        <v>1.4948788527312018</v>
      </c>
      <c r="Q27" s="316">
        <f t="shared" ca="1" si="9"/>
        <v>68.855905461998049</v>
      </c>
      <c r="S27" s="304" t="str">
        <f t="shared" ca="1" si="3"/>
        <v/>
      </c>
      <c r="T27" s="320" t="str">
        <f t="shared" ca="1" si="10"/>
        <v/>
      </c>
      <c r="U27" s="304"/>
    </row>
    <row r="28" spans="1:21" ht="20.100000000000001" customHeight="1">
      <c r="A28" s="313">
        <f t="shared" si="11"/>
        <v>21</v>
      </c>
      <c r="B28" s="314">
        <f t="shared" si="11"/>
        <v>2044</v>
      </c>
      <c r="C28" s="315">
        <f t="shared" si="8"/>
        <v>50400</v>
      </c>
      <c r="D28" s="316">
        <f t="shared" si="5"/>
        <v>8400</v>
      </c>
      <c r="E28" s="316">
        <f t="shared" si="0"/>
        <v>42000</v>
      </c>
      <c r="F28" s="314"/>
      <c r="G28" s="318">
        <f ca="1">DATA!$D$11/1000000</f>
        <v>2.5235403328969999</v>
      </c>
      <c r="H28" s="318">
        <f>C28*DATA!$D$5/1000000</f>
        <v>54.639902312683837</v>
      </c>
      <c r="I28" s="318">
        <f>(C28*DATA!$D$5*DATA!$D$7)/1000000</f>
        <v>1.2293978020353862</v>
      </c>
      <c r="J28" s="316">
        <f t="shared" ca="1" si="1"/>
        <v>58.392840447616223</v>
      </c>
      <c r="K28" s="314"/>
      <c r="L28" s="316">
        <f>((D28*DATA!$D$23)/1000000)+((E28*DATA!$D$24)/1000000)</f>
        <v>72.812879999999993</v>
      </c>
      <c r="M28" s="316">
        <f t="shared" si="2"/>
        <v>72.812879999999993</v>
      </c>
      <c r="N28" s="316">
        <f t="shared" ca="1" si="6"/>
        <v>14.42003955238377</v>
      </c>
      <c r="O28" s="315">
        <f>1/(1+'[93]Asumsi I'!$C$3)^(KKF!A28)</f>
        <v>9.2559611679185971E-2</v>
      </c>
      <c r="P28" s="316">
        <f t="shared" ca="1" si="7"/>
        <v>1.3347132613671444</v>
      </c>
      <c r="Q28" s="316">
        <f t="shared" ca="1" si="9"/>
        <v>70.190618723365191</v>
      </c>
      <c r="S28" s="304" t="str">
        <f t="shared" ca="1" si="3"/>
        <v/>
      </c>
      <c r="T28" s="320" t="str">
        <f t="shared" ca="1" si="10"/>
        <v/>
      </c>
      <c r="U28" s="304"/>
    </row>
    <row r="29" spans="1:21" ht="20.100000000000001" customHeight="1">
      <c r="A29" s="313">
        <f t="shared" si="11"/>
        <v>22</v>
      </c>
      <c r="B29" s="314">
        <f t="shared" si="11"/>
        <v>2045</v>
      </c>
      <c r="C29" s="315">
        <f t="shared" si="8"/>
        <v>50400</v>
      </c>
      <c r="D29" s="316">
        <f t="shared" si="5"/>
        <v>8400</v>
      </c>
      <c r="E29" s="316">
        <f t="shared" si="0"/>
        <v>42000</v>
      </c>
      <c r="F29" s="314"/>
      <c r="G29" s="318">
        <f ca="1">DATA!$D$11/1000000</f>
        <v>2.5235403328969999</v>
      </c>
      <c r="H29" s="318">
        <f>C29*DATA!$D$5/1000000</f>
        <v>54.639902312683837</v>
      </c>
      <c r="I29" s="318">
        <f>(C29*DATA!$D$5*DATA!$D$7)/1000000</f>
        <v>1.2293978020353862</v>
      </c>
      <c r="J29" s="316">
        <f t="shared" ca="1" si="1"/>
        <v>58.392840447616223</v>
      </c>
      <c r="K29" s="314"/>
      <c r="L29" s="316">
        <f>((D29*DATA!$D$23)/1000000)+((E29*DATA!$D$24)/1000000)</f>
        <v>72.812879999999993</v>
      </c>
      <c r="M29" s="316">
        <f t="shared" si="2"/>
        <v>72.812879999999993</v>
      </c>
      <c r="N29" s="316">
        <f t="shared" ca="1" si="6"/>
        <v>14.42003955238377</v>
      </c>
      <c r="O29" s="315">
        <f>1/(1+'[93]Asumsi I'!$C$3)^(KKF!A29)</f>
        <v>8.2642510427844609E-2</v>
      </c>
      <c r="P29" s="316">
        <f t="shared" ca="1" si="7"/>
        <v>1.1917082690778074</v>
      </c>
      <c r="Q29" s="316">
        <f t="shared" ca="1" si="9"/>
        <v>71.382326992442998</v>
      </c>
      <c r="S29" s="304" t="str">
        <f t="shared" ca="1" si="3"/>
        <v/>
      </c>
      <c r="T29" s="320" t="str">
        <f t="shared" ca="1" si="10"/>
        <v/>
      </c>
      <c r="U29" s="304"/>
    </row>
    <row r="30" spans="1:21" ht="20.100000000000001" customHeight="1">
      <c r="A30" s="313">
        <f t="shared" si="11"/>
        <v>23</v>
      </c>
      <c r="B30" s="314">
        <f t="shared" si="11"/>
        <v>2046</v>
      </c>
      <c r="C30" s="315">
        <f t="shared" si="8"/>
        <v>50400</v>
      </c>
      <c r="D30" s="316">
        <f t="shared" si="5"/>
        <v>8400</v>
      </c>
      <c r="E30" s="316">
        <f t="shared" si="0"/>
        <v>42000</v>
      </c>
      <c r="F30" s="314"/>
      <c r="G30" s="318">
        <f ca="1">DATA!$D$11/1000000</f>
        <v>2.5235403328969999</v>
      </c>
      <c r="H30" s="318">
        <f>C30*DATA!$D$5/1000000</f>
        <v>54.639902312683837</v>
      </c>
      <c r="I30" s="318">
        <f>(C30*DATA!$D$5*DATA!$D$7)/1000000</f>
        <v>1.2293978020353862</v>
      </c>
      <c r="J30" s="316">
        <f t="shared" ca="1" si="1"/>
        <v>58.392840447616223</v>
      </c>
      <c r="K30" s="314"/>
      <c r="L30" s="316">
        <f>((D30*DATA!$D$23)/1000000)+((E30*DATA!$D$24)/1000000)</f>
        <v>72.812879999999993</v>
      </c>
      <c r="M30" s="316">
        <f t="shared" si="2"/>
        <v>72.812879999999993</v>
      </c>
      <c r="N30" s="316">
        <f t="shared" ca="1" si="6"/>
        <v>14.42003955238377</v>
      </c>
      <c r="O30" s="315">
        <f>1/(1+'[93]Asumsi I'!$C$3)^(KKF!A30)</f>
        <v>7.3787955739146982E-2</v>
      </c>
      <c r="P30" s="316">
        <f t="shared" ca="1" si="7"/>
        <v>1.0640252402480426</v>
      </c>
      <c r="Q30" s="316">
        <f t="shared" ca="1" si="9"/>
        <v>72.446352232691041</v>
      </c>
      <c r="S30" s="304" t="str">
        <f t="shared" ca="1" si="3"/>
        <v/>
      </c>
      <c r="T30" s="320" t="str">
        <f t="shared" ca="1" si="10"/>
        <v/>
      </c>
      <c r="U30" s="304"/>
    </row>
    <row r="31" spans="1:21" ht="20.100000000000001" customHeight="1">
      <c r="A31" s="313">
        <f t="shared" si="11"/>
        <v>24</v>
      </c>
      <c r="B31" s="314">
        <f t="shared" si="11"/>
        <v>2047</v>
      </c>
      <c r="C31" s="315">
        <f t="shared" si="8"/>
        <v>50400</v>
      </c>
      <c r="D31" s="316">
        <f t="shared" si="5"/>
        <v>8400</v>
      </c>
      <c r="E31" s="316">
        <f t="shared" si="0"/>
        <v>42000</v>
      </c>
      <c r="F31" s="314"/>
      <c r="G31" s="318">
        <f ca="1">DATA!$D$11/1000000</f>
        <v>2.5235403328969999</v>
      </c>
      <c r="H31" s="318">
        <f>C31*DATA!$D$5/1000000</f>
        <v>54.639902312683837</v>
      </c>
      <c r="I31" s="318">
        <f>(C31*DATA!$D$5*DATA!$D$7)/1000000</f>
        <v>1.2293978020353862</v>
      </c>
      <c r="J31" s="316">
        <f t="shared" ca="1" si="1"/>
        <v>58.392840447616223</v>
      </c>
      <c r="K31" s="314"/>
      <c r="L31" s="316">
        <f>((D31*DATA!$D$23)/1000000)+((E31*DATA!$D$24)/1000000)</f>
        <v>72.812879999999993</v>
      </c>
      <c r="M31" s="316">
        <f t="shared" si="2"/>
        <v>72.812879999999993</v>
      </c>
      <c r="N31" s="316">
        <f t="shared" ca="1" si="6"/>
        <v>14.42003955238377</v>
      </c>
      <c r="O31" s="315">
        <f>1/(1+'[93]Asumsi I'!$C$3)^(KKF!A31)</f>
        <v>6.5882103338524081E-2</v>
      </c>
      <c r="P31" s="316">
        <f t="shared" ca="1" si="7"/>
        <v>0.95002253593575203</v>
      </c>
      <c r="Q31" s="316">
        <f ca="1">Q30+P31</f>
        <v>73.396374768626799</v>
      </c>
      <c r="S31" s="304" t="str">
        <f t="shared" ca="1" si="3"/>
        <v/>
      </c>
      <c r="T31" s="320" t="str">
        <f t="shared" ca="1" si="10"/>
        <v/>
      </c>
      <c r="U31" s="304"/>
    </row>
    <row r="32" spans="1:21" ht="20.100000000000001" customHeight="1">
      <c r="A32" s="313">
        <f t="shared" si="11"/>
        <v>25</v>
      </c>
      <c r="B32" s="314">
        <f>B30+1</f>
        <v>2047</v>
      </c>
      <c r="C32" s="315">
        <f t="shared" si="8"/>
        <v>50400</v>
      </c>
      <c r="D32" s="316">
        <f t="shared" si="5"/>
        <v>8400</v>
      </c>
      <c r="E32" s="316">
        <f t="shared" si="0"/>
        <v>42000</v>
      </c>
      <c r="F32" s="314"/>
      <c r="G32" s="318">
        <f ca="1">DATA!$D$11/1000000</f>
        <v>2.5235403328969999</v>
      </c>
      <c r="H32" s="318">
        <f>C32*DATA!$D$5/1000000</f>
        <v>54.639902312683837</v>
      </c>
      <c r="I32" s="318">
        <f>(C32*DATA!$D$5*DATA!$D$7)/1000000</f>
        <v>1.2293978020353862</v>
      </c>
      <c r="J32" s="316">
        <f t="shared" ca="1" si="1"/>
        <v>58.392840447616223</v>
      </c>
      <c r="K32" s="314"/>
      <c r="L32" s="316">
        <f>((D32*DATA!$D$23)/1000000)+((E32*DATA!$D$24)/1000000)</f>
        <v>72.812879999999993</v>
      </c>
      <c r="M32" s="316">
        <f t="shared" si="2"/>
        <v>72.812879999999993</v>
      </c>
      <c r="N32" s="316">
        <f t="shared" ca="1" si="6"/>
        <v>14.42003955238377</v>
      </c>
      <c r="O32" s="315">
        <f>1/(1+'[93]Asumsi I'!$C$3)^(KKF!A32)</f>
        <v>5.8823306552253637E-2</v>
      </c>
      <c r="P32" s="316">
        <f t="shared" ca="1" si="7"/>
        <v>0.8482344070854928</v>
      </c>
      <c r="Q32" s="316">
        <f ca="1">Q31+P32</f>
        <v>74.244609175712299</v>
      </c>
      <c r="S32" s="304" t="str">
        <f t="shared" ca="1" si="3"/>
        <v/>
      </c>
      <c r="T32" s="320" t="str">
        <f t="shared" ca="1" si="10"/>
        <v/>
      </c>
      <c r="U32" s="304"/>
    </row>
    <row r="33" spans="2:22" ht="20.100000000000001" customHeight="1">
      <c r="B33" s="323"/>
      <c r="C33" s="323"/>
      <c r="D33" s="323"/>
      <c r="E33" s="323"/>
      <c r="F33" s="614" t="s">
        <v>1374</v>
      </c>
      <c r="G33" s="614"/>
      <c r="H33" s="614"/>
      <c r="I33" s="324"/>
      <c r="J33" s="325">
        <f ca="1">SUM(J7:J32)</f>
        <v>1616.456218225512</v>
      </c>
      <c r="K33" s="614" t="s">
        <v>1375</v>
      </c>
      <c r="L33" s="614"/>
      <c r="M33" s="325">
        <f>SUM(M7:M32)</f>
        <v>1938.1034399999992</v>
      </c>
      <c r="N33" s="323"/>
      <c r="O33" s="323"/>
      <c r="P33" s="326"/>
      <c r="Q33" s="326"/>
      <c r="S33" s="304">
        <f ca="1">COUNTIF(S7:S32,"a")</f>
        <v>4</v>
      </c>
    </row>
    <row r="34" spans="2:22" ht="20.100000000000001" customHeight="1">
      <c r="B34" s="323"/>
      <c r="C34" s="323"/>
      <c r="D34" s="323"/>
      <c r="E34" s="323"/>
      <c r="F34" s="327"/>
      <c r="G34" s="327"/>
      <c r="H34" s="327"/>
      <c r="I34" s="327"/>
      <c r="J34" s="328"/>
      <c r="K34" s="327"/>
      <c r="L34" s="327"/>
      <c r="M34" s="328"/>
      <c r="N34" s="323"/>
      <c r="O34" s="323"/>
      <c r="P34" s="329" t="s">
        <v>1376</v>
      </c>
      <c r="Q34" s="330">
        <f ca="1">+J7/N32</f>
        <v>10.862328530105406</v>
      </c>
      <c r="V34" s="331"/>
    </row>
    <row r="35" spans="2:22" ht="20.100000000000001" customHeight="1">
      <c r="B35" s="323"/>
      <c r="C35" s="323"/>
      <c r="D35" s="323"/>
      <c r="E35" s="323"/>
      <c r="F35" s="327"/>
      <c r="G35" s="327"/>
      <c r="H35" s="327"/>
      <c r="I35" s="327"/>
      <c r="J35" s="328"/>
      <c r="K35" s="327"/>
      <c r="L35" s="327"/>
      <c r="M35" s="328"/>
      <c r="N35" s="323"/>
      <c r="O35" s="323"/>
      <c r="P35" s="329" t="s">
        <v>1377</v>
      </c>
      <c r="Q35" s="332">
        <f ca="1">AVERAGE(T7:T32)</f>
        <v>3.8733658291226476</v>
      </c>
    </row>
    <row r="36" spans="2:22" ht="20.100000000000001" customHeight="1">
      <c r="B36" s="323"/>
      <c r="C36" s="323"/>
      <c r="D36" s="323"/>
      <c r="E36" s="323"/>
      <c r="F36" s="327"/>
      <c r="G36" s="327"/>
      <c r="H36" s="327"/>
      <c r="I36" s="327"/>
      <c r="J36" s="328"/>
      <c r="K36" s="327"/>
      <c r="L36" s="327"/>
      <c r="M36" s="328"/>
      <c r="N36" s="323"/>
      <c r="O36" s="323"/>
      <c r="P36" s="329" t="s">
        <v>1378</v>
      </c>
      <c r="Q36" s="333">
        <f ca="1">M33/J33</f>
        <v>1.1989829468611157</v>
      </c>
    </row>
    <row r="37" spans="2:22" ht="20.100000000000001" customHeight="1">
      <c r="B37" s="323"/>
      <c r="C37" s="323"/>
      <c r="D37" s="323"/>
      <c r="E37" s="323"/>
      <c r="F37" s="327"/>
      <c r="G37" s="327"/>
      <c r="H37" s="327"/>
      <c r="I37" s="327"/>
      <c r="J37" s="328"/>
      <c r="K37" s="327"/>
      <c r="L37" s="327"/>
      <c r="M37" s="328"/>
      <c r="N37" s="323"/>
      <c r="O37" s="323"/>
      <c r="P37" s="329" t="s">
        <v>1028</v>
      </c>
      <c r="Q37" s="334">
        <f ca="1">+NPV(0.12,N7:N32)</f>
        <v>66.289829621171663</v>
      </c>
    </row>
    <row r="38" spans="2:22" ht="20.100000000000001" customHeight="1">
      <c r="B38" s="323"/>
      <c r="C38" s="323"/>
      <c r="D38" s="323"/>
      <c r="E38" s="323"/>
      <c r="F38" s="327"/>
      <c r="G38" s="327"/>
      <c r="H38" s="327"/>
      <c r="I38" s="327"/>
      <c r="J38" s="328"/>
      <c r="K38" s="327"/>
      <c r="L38" s="327"/>
      <c r="M38" s="328"/>
      <c r="N38" s="323"/>
      <c r="O38" s="323"/>
      <c r="P38" s="329" t="s">
        <v>1029</v>
      </c>
      <c r="Q38" s="335">
        <f ca="1">IRR(N7:N32,DATA!D4)</f>
        <v>0.37099700851530559</v>
      </c>
    </row>
    <row r="39" spans="2:22" ht="20.100000000000001" customHeight="1"/>
  </sheetData>
  <mergeCells count="14">
    <mergeCell ref="B3:E3"/>
    <mergeCell ref="B5:B6"/>
    <mergeCell ref="C5:C6"/>
    <mergeCell ref="D5:D6"/>
    <mergeCell ref="E5:E6"/>
    <mergeCell ref="F5:J5"/>
    <mergeCell ref="T5:T6"/>
    <mergeCell ref="F33:H33"/>
    <mergeCell ref="K33:L33"/>
    <mergeCell ref="K5:L5"/>
    <mergeCell ref="N5:N6"/>
    <mergeCell ref="O5:O6"/>
    <mergeCell ref="P5:P6"/>
    <mergeCell ref="Q5:Q6"/>
  </mergeCells>
  <conditionalFormatting sqref="K7">
    <cfRule type="cellIs" dxfId="22" priority="1" stopIfTrue="1" operator="greaterThanOrEqual">
      <formula>$F$7</formula>
    </cfRule>
    <cfRule type="cellIs" dxfId="21" priority="2" stopIfTrue="1" operator="lessThan">
      <formula>$F$7</formula>
    </cfRule>
  </conditionalFormatting>
  <conditionalFormatting sqref="Q7:Q32">
    <cfRule type="cellIs" dxfId="20" priority="3" operator="lessThan">
      <formula>0</formula>
    </cfRule>
    <cfRule type="cellIs" dxfId="19" priority="4" operator="lessThan">
      <formula>0</formula>
    </cfRule>
    <cfRule type="cellIs" dxfId="18" priority="5" operator="lessThan">
      <formula>-6395.81</formula>
    </cfRule>
    <cfRule type="cellIs" dxfId="17" priority="6" operator="less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60" orientation="landscape" r:id="rId1"/>
  <rowBreaks count="1" manualBreakCount="1">
    <brk id="39" max="16383" man="1"/>
  </rowBreaks>
  <ignoredErrors>
    <ignoredError sqref="Q36:Q38" evalError="1"/>
  </ignoredError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FF6699"/>
    <pageSetUpPr fitToPage="1"/>
  </sheetPr>
  <dimension ref="A1:V181"/>
  <sheetViews>
    <sheetView showGridLines="0" tabSelected="1" zoomScale="70" zoomScaleNormal="70" zoomScaleSheetLayoutView="70" workbookViewId="0">
      <pane ySplit="13" topLeftCell="A92" activePane="bottomLeft" state="frozen"/>
      <selection activeCell="H1093" sqref="H1093"/>
      <selection pane="bottomLeft" activeCell="C96" sqref="C96"/>
    </sheetView>
  </sheetViews>
  <sheetFormatPr defaultColWidth="9.140625" defaultRowHeight="15"/>
  <cols>
    <col min="1" max="1" width="8.28515625" style="336" customWidth="1"/>
    <col min="2" max="2" width="5.140625" style="337" customWidth="1"/>
    <col min="3" max="3" width="53.140625" style="413" customWidth="1"/>
    <col min="4" max="4" width="13.7109375" style="413" customWidth="1"/>
    <col min="5" max="5" width="12.5703125" style="340" customWidth="1"/>
    <col min="6" max="6" width="7.7109375" style="340" customWidth="1"/>
    <col min="7" max="7" width="12.7109375" style="340" customWidth="1"/>
    <col min="8" max="8" width="18.140625" style="341" customWidth="1"/>
    <col min="9" max="9" width="16.7109375" style="341" customWidth="1"/>
    <col min="10" max="10" width="16.7109375" style="342" customWidth="1"/>
    <col min="11" max="11" width="19.42578125" style="342" bestFit="1" customWidth="1"/>
    <col min="12" max="12" width="3.7109375" style="342" customWidth="1"/>
    <col min="13" max="13" width="14" style="342" customWidth="1"/>
    <col min="14" max="14" width="15" style="342" customWidth="1"/>
    <col min="15" max="15" width="9.140625" style="343" customWidth="1"/>
    <col min="16" max="16" width="12.7109375" style="344" customWidth="1"/>
    <col min="17" max="17" width="12.7109375" style="343" customWidth="1"/>
    <col min="18" max="18" width="2.42578125" style="343" customWidth="1"/>
    <col min="19" max="22" width="10.85546875" style="343" customWidth="1"/>
    <col min="23" max="24" width="9.140625" style="343" customWidth="1"/>
    <col min="25" max="16384" width="9.140625" style="343"/>
  </cols>
  <sheetData>
    <row r="1" spans="1:22">
      <c r="C1" s="338" t="s">
        <v>1009</v>
      </c>
      <c r="D1" s="339"/>
      <c r="U1" s="336"/>
    </row>
    <row r="2" spans="1:22">
      <c r="C2" s="338" t="s">
        <v>1348</v>
      </c>
      <c r="D2" s="339"/>
      <c r="T2" s="344"/>
      <c r="U2" s="345" t="s">
        <v>1036</v>
      </c>
      <c r="V2" s="344"/>
    </row>
    <row r="3" spans="1:22">
      <c r="C3" s="338" t="s">
        <v>1440</v>
      </c>
      <c r="D3" s="339"/>
      <c r="O3" s="637" t="s">
        <v>1036</v>
      </c>
      <c r="P3" s="637"/>
      <c r="Q3" s="346"/>
      <c r="T3" s="344"/>
      <c r="U3" s="345" t="s">
        <v>1041</v>
      </c>
      <c r="V3" s="344"/>
    </row>
    <row r="4" spans="1:22" ht="18.75">
      <c r="B4" s="638" t="s">
        <v>1023</v>
      </c>
      <c r="C4" s="638"/>
      <c r="D4" s="638"/>
      <c r="E4" s="638"/>
      <c r="F4" s="638"/>
      <c r="G4" s="638"/>
      <c r="H4" s="638"/>
      <c r="I4" s="638"/>
      <c r="J4" s="638"/>
      <c r="K4" s="638"/>
      <c r="O4" s="637"/>
      <c r="P4" s="637"/>
      <c r="T4" s="344"/>
      <c r="U4" s="344"/>
      <c r="V4" s="344"/>
    </row>
    <row r="5" spans="1:22">
      <c r="C5" s="347"/>
      <c r="D5" s="339"/>
      <c r="T5" s="344"/>
      <c r="U5" s="345"/>
      <c r="V5" s="344"/>
    </row>
    <row r="6" spans="1:22">
      <c r="C6" s="347"/>
      <c r="D6" s="339"/>
      <c r="E6" s="348" t="s">
        <v>1037</v>
      </c>
      <c r="F6" s="349" t="s">
        <v>9</v>
      </c>
      <c r="G6" s="621" t="str">
        <f>DATA!D14</f>
        <v>AGR UD NURA JAYA</v>
      </c>
      <c r="H6" s="621"/>
      <c r="I6" s="621"/>
      <c r="J6" s="621"/>
      <c r="K6" s="621"/>
      <c r="T6" s="344"/>
      <c r="U6" s="345"/>
      <c r="V6" s="344"/>
    </row>
    <row r="7" spans="1:22">
      <c r="C7" s="347"/>
      <c r="D7" s="339"/>
      <c r="E7" s="348" t="s">
        <v>1038</v>
      </c>
      <c r="F7" s="349" t="s">
        <v>9</v>
      </c>
      <c r="G7" s="348" t="s">
        <v>1634</v>
      </c>
      <c r="J7" s="350"/>
      <c r="T7" s="344"/>
      <c r="U7" s="345"/>
      <c r="V7" s="344"/>
    </row>
    <row r="8" spans="1:22">
      <c r="C8" s="347"/>
      <c r="D8" s="339"/>
      <c r="E8" s="348" t="s">
        <v>1039</v>
      </c>
      <c r="F8" s="349" t="s">
        <v>9</v>
      </c>
      <c r="G8" s="348"/>
      <c r="J8" s="350"/>
      <c r="T8" s="344"/>
      <c r="U8" s="345"/>
      <c r="V8" s="344"/>
    </row>
    <row r="9" spans="1:22">
      <c r="C9" s="347"/>
      <c r="D9" s="339"/>
      <c r="E9" s="348" t="s">
        <v>1040</v>
      </c>
      <c r="F9" s="349" t="s">
        <v>9</v>
      </c>
      <c r="G9" s="348" t="s">
        <v>1551</v>
      </c>
      <c r="J9" s="350"/>
      <c r="T9" s="344"/>
      <c r="U9" s="345"/>
      <c r="V9" s="344"/>
    </row>
    <row r="10" spans="1:22" ht="15.75" thickBot="1">
      <c r="C10" s="339"/>
      <c r="D10" s="339"/>
      <c r="T10" s="344"/>
      <c r="U10" s="344"/>
      <c r="V10" s="344"/>
    </row>
    <row r="11" spans="1:22">
      <c r="B11" s="640" t="s">
        <v>0</v>
      </c>
      <c r="C11" s="642" t="s">
        <v>1</v>
      </c>
      <c r="D11" s="631" t="s">
        <v>42</v>
      </c>
      <c r="E11" s="631" t="s">
        <v>43</v>
      </c>
      <c r="F11" s="631" t="s">
        <v>2</v>
      </c>
      <c r="G11" s="645" t="s">
        <v>41</v>
      </c>
      <c r="H11" s="631" t="s">
        <v>3</v>
      </c>
      <c r="I11" s="631"/>
      <c r="J11" s="631"/>
      <c r="K11" s="632"/>
      <c r="O11" s="351"/>
      <c r="P11" s="352"/>
      <c r="Q11" s="351"/>
      <c r="S11" s="353"/>
      <c r="T11" s="354"/>
      <c r="U11" s="354"/>
      <c r="V11" s="354"/>
    </row>
    <row r="12" spans="1:22">
      <c r="B12" s="641"/>
      <c r="C12" s="643"/>
      <c r="D12" s="635"/>
      <c r="E12" s="635"/>
      <c r="F12" s="635"/>
      <c r="G12" s="646"/>
      <c r="H12" s="633" t="s">
        <v>46</v>
      </c>
      <c r="I12" s="633" t="s">
        <v>5</v>
      </c>
      <c r="J12" s="635" t="s">
        <v>47</v>
      </c>
      <c r="K12" s="636" t="s">
        <v>4</v>
      </c>
      <c r="O12" s="352"/>
      <c r="P12" s="352"/>
      <c r="Q12" s="352"/>
      <c r="S12" s="353"/>
      <c r="T12" s="353"/>
      <c r="U12" s="353"/>
      <c r="V12" s="353"/>
    </row>
    <row r="13" spans="1:22">
      <c r="B13" s="641"/>
      <c r="C13" s="644"/>
      <c r="D13" s="635"/>
      <c r="E13" s="635"/>
      <c r="F13" s="635"/>
      <c r="G13" s="647"/>
      <c r="H13" s="634"/>
      <c r="I13" s="634"/>
      <c r="J13" s="635"/>
      <c r="K13" s="636"/>
      <c r="O13" s="355"/>
      <c r="P13" s="355"/>
      <c r="Q13" s="355"/>
      <c r="S13" s="353"/>
      <c r="T13" s="353"/>
      <c r="U13" s="353"/>
      <c r="V13" s="353"/>
    </row>
    <row r="14" spans="1:22" s="365" customFormat="1">
      <c r="A14" s="336"/>
      <c r="B14" s="356"/>
      <c r="C14" s="357"/>
      <c r="D14" s="358" t="str">
        <f ca="1">IF(ISERROR(OFFSET('HARGA SATUAN'!$D$6,MATCH(RAB!C14,'HARGA SATUAN'!$C$7:$C$1492,0),0)),"",OFFSET('HARGA SATUAN'!$D$6,MATCH(RAB!C14,'HARGA SATUAN'!$C$7:$C$1492,0),0))</f>
        <v/>
      </c>
      <c r="E14" s="359" t="str">
        <f ca="1">IF(B14="+","Unit",IF(ISERROR(OFFSET('HARGA SATUAN'!$E$6,MATCH(RAB!C14,'HARGA SATUAN'!$C$7:$C$1492,0),0)),"",OFFSET('HARGA SATUAN'!$E$6,MATCH(RAB!C14,'HARGA SATUAN'!$C$7:$C$1492,0),0)))</f>
        <v/>
      </c>
      <c r="F14" s="368"/>
      <c r="G14" s="360">
        <f ca="1">IF(ISERROR(OFFSET('HARGA SATUAN'!$I$6,MATCH(RAB!C14,'HARGA SATUAN'!$C$7:$C$1492,0),0)),0,OFFSET('HARGA SATUAN'!$I$6,MATCH(RAB!C14,'HARGA SATUAN'!$C$7:$C$1492,0),0))</f>
        <v>0</v>
      </c>
      <c r="H14" s="361">
        <f t="shared" ref="H14" ca="1" si="0">IF(OR(D14="MDU",D14="MDU-KD"),(IF($O$3="RAB NON MDU","PLN KD",G14*F14)),0)</f>
        <v>0</v>
      </c>
      <c r="I14" s="361">
        <f t="shared" ref="I14" ca="1" si="1">IF(D14="HDW",G14*F14,0)</f>
        <v>0</v>
      </c>
      <c r="J14" s="361">
        <f t="shared" ref="J14" ca="1" si="2">IF(D14="JASA",G14*F14,0)</f>
        <v>0</v>
      </c>
      <c r="K14" s="362">
        <f t="shared" ref="K14" ca="1" si="3">SUM(H14:J14)</f>
        <v>0</v>
      </c>
      <c r="L14" s="342"/>
      <c r="M14" s="342"/>
      <c r="N14" s="342"/>
      <c r="O14" s="363"/>
      <c r="P14" s="363"/>
      <c r="Q14" s="344"/>
      <c r="R14" s="336"/>
      <c r="S14" s="364"/>
      <c r="T14" s="341"/>
      <c r="U14" s="341"/>
      <c r="V14" s="341"/>
    </row>
    <row r="15" spans="1:22" s="370" customFormat="1">
      <c r="A15" s="336" t="e">
        <f>IF(AND(C15=0,#REF!=0,#REF!=0),"BLANKS",1)</f>
        <v>#REF!</v>
      </c>
      <c r="B15" s="366" t="s">
        <v>10</v>
      </c>
      <c r="C15" s="367" t="s">
        <v>1455</v>
      </c>
      <c r="D15" s="358" t="str">
        <f ca="1">IF(ISERROR(OFFSET('HARGA SATUAN'!$D$6,MATCH(RAB!C15,'HARGA SATUAN'!$C$7:$C$1492,0),0)),"",OFFSET('HARGA SATUAN'!$D$6,MATCH(RAB!C15,'HARGA SATUAN'!$C$7:$C$1492,0),0))</f>
        <v/>
      </c>
      <c r="E15" s="359" t="str">
        <f ca="1">IF(B15="+","Unit",IF(ISERROR(OFFSET('HARGA SATUAN'!$E$6,MATCH(RAB!C15,'HARGA SATUAN'!$C$7:$C$1492,0),0)),"",OFFSET('HARGA SATUAN'!$E$6,MATCH(RAB!C15,'HARGA SATUAN'!$C$7:$C$1492,0),0)))</f>
        <v/>
      </c>
      <c r="F15" s="368"/>
      <c r="G15" s="360">
        <f ca="1">IF(ISERROR(OFFSET('HARGA SATUAN'!$I$6,MATCH(RAB!C15,'HARGA SATUAN'!$C$7:$C$1492,0),0)),0,OFFSET('HARGA SATUAN'!$I$6,MATCH(RAB!C15,'HARGA SATUAN'!$C$7:$C$1492,0),0))</f>
        <v>0</v>
      </c>
      <c r="H15" s="361">
        <f t="shared" ref="H15" ca="1" si="4">IF(OR(D15="MDU",D15="MDU-KD"),(IF($O$3="RAB NON MDU","PLN KD",G15*F15)),0)</f>
        <v>0</v>
      </c>
      <c r="I15" s="361">
        <f t="shared" ref="I15" ca="1" si="5">IF(D15="HDW",G15*F15,0)</f>
        <v>0</v>
      </c>
      <c r="J15" s="361">
        <f t="shared" ref="J15" ca="1" si="6">IF(D15="JASA",G15*F15,0)</f>
        <v>0</v>
      </c>
      <c r="K15" s="362">
        <f t="shared" ref="K15" ca="1" si="7">SUM(H15:J15)</f>
        <v>0</v>
      </c>
      <c r="L15" s="369"/>
      <c r="M15" s="369"/>
      <c r="N15" s="369"/>
      <c r="O15" s="363"/>
      <c r="P15" s="363"/>
      <c r="Q15" s="344"/>
      <c r="R15" s="336"/>
      <c r="S15" s="364"/>
      <c r="T15" s="341"/>
      <c r="U15" s="341"/>
      <c r="V15" s="341"/>
    </row>
    <row r="16" spans="1:22" s="370" customFormat="1">
      <c r="A16" s="336"/>
      <c r="B16" s="356"/>
      <c r="C16" s="357"/>
      <c r="D16" s="358" t="str">
        <f ca="1">IF(ISERROR(OFFSET('HARGA SATUAN'!$D$6,MATCH(RAB!C16,'HARGA SATUAN'!$C$7:$C$1492,0),0)),"",OFFSET('HARGA SATUAN'!$D$6,MATCH(RAB!C16,'HARGA SATUAN'!$C$7:$C$1492,0),0))</f>
        <v/>
      </c>
      <c r="E16" s="359" t="str">
        <f ca="1">IF(B16="+","Unit",IF(ISERROR(OFFSET('HARGA SATUAN'!$E$6,MATCH(RAB!C16,'HARGA SATUAN'!$C$7:$C$1492,0),0)),"",OFFSET('HARGA SATUAN'!$E$6,MATCH(RAB!C16,'HARGA SATUAN'!$C$7:$C$1492,0),0)))</f>
        <v/>
      </c>
      <c r="F16" s="368"/>
      <c r="G16" s="360">
        <f ca="1">IF(ISERROR(OFFSET('HARGA SATUAN'!$I$6,MATCH(RAB!C16,'HARGA SATUAN'!$C$7:$C$1492,0),0)),0,OFFSET('HARGA SATUAN'!$I$6,MATCH(RAB!C16,'HARGA SATUAN'!$C$7:$C$1492,0),0))</f>
        <v>0</v>
      </c>
      <c r="H16" s="361">
        <f t="shared" ref="H16:H22" ca="1" si="8">IF(OR(D16="MDU",D16="MDU-KD"),(IF($O$3="RAB NON MDU","PLN KD",G16*F16)),0)</f>
        <v>0</v>
      </c>
      <c r="I16" s="361">
        <f t="shared" ref="I16:I22" ca="1" si="9">IF(D16="HDW",G16*F16,0)</f>
        <v>0</v>
      </c>
      <c r="J16" s="361">
        <f t="shared" ref="J16:J22" ca="1" si="10">IF(D16="JASA",G16*F16,0)</f>
        <v>0</v>
      </c>
      <c r="K16" s="362">
        <f t="shared" ref="K16:K22" ca="1" si="11">SUM(H16:J16)</f>
        <v>0</v>
      </c>
      <c r="L16" s="369"/>
      <c r="M16" s="369"/>
      <c r="N16" s="369"/>
      <c r="O16" s="363"/>
      <c r="P16" s="363"/>
      <c r="Q16" s="344"/>
      <c r="R16" s="336"/>
      <c r="S16" s="364"/>
      <c r="T16" s="341"/>
      <c r="U16" s="341"/>
      <c r="V16" s="341"/>
    </row>
    <row r="17" spans="1:22" s="370" customFormat="1">
      <c r="A17" s="336"/>
      <c r="B17" s="356">
        <v>1</v>
      </c>
      <c r="C17" s="109" t="s">
        <v>104</v>
      </c>
      <c r="D17" s="358" t="str">
        <f ca="1">IF(ISERROR(OFFSET('HARGA SATUAN'!$D$6,MATCH(RAB!C17,'HARGA SATUAN'!$C$7:$C$1492,0),0)),"",OFFSET('HARGA SATUAN'!$D$6,MATCH(RAB!C17,'HARGA SATUAN'!$C$7:$C$1492,0),0))</f>
        <v>HDW</v>
      </c>
      <c r="E17" s="359" t="str">
        <f ca="1">IF(B17="+","Unit",IF(ISERROR(OFFSET('HARGA SATUAN'!$E$6,MATCH(RAB!C17,'HARGA SATUAN'!$C$7:$C$1492,0),0)),"",OFFSET('HARGA SATUAN'!$E$6,MATCH(RAB!C17,'HARGA SATUAN'!$C$7:$C$1492,0),0)))</f>
        <v>Btg</v>
      </c>
      <c r="F17" s="505">
        <v>1</v>
      </c>
      <c r="G17" s="360">
        <f ca="1">IF(ISERROR(OFFSET('HARGA SATUAN'!$I$6,MATCH(RAB!C17,'HARGA SATUAN'!$C$7:$C$1492,0),0)),0,OFFSET('HARGA SATUAN'!$I$6,MATCH(RAB!C17,'HARGA SATUAN'!$C$7:$C$1492,0),0))</f>
        <v>6074400</v>
      </c>
      <c r="H17" s="361">
        <f t="shared" ca="1" si="8"/>
        <v>0</v>
      </c>
      <c r="I17" s="361">
        <f t="shared" ca="1" si="9"/>
        <v>6074400</v>
      </c>
      <c r="J17" s="361">
        <f t="shared" ca="1" si="10"/>
        <v>0</v>
      </c>
      <c r="K17" s="362">
        <f t="shared" ca="1" si="11"/>
        <v>6074400</v>
      </c>
      <c r="L17" s="369"/>
      <c r="M17" s="369"/>
      <c r="N17" s="369"/>
      <c r="O17" s="363"/>
      <c r="P17" s="363"/>
      <c r="Q17" s="344"/>
      <c r="R17" s="336"/>
      <c r="S17" s="364"/>
      <c r="T17" s="341"/>
      <c r="U17" s="341"/>
      <c r="V17" s="341"/>
    </row>
    <row r="18" spans="1:22" s="370" customFormat="1">
      <c r="A18" s="336"/>
      <c r="B18" s="356">
        <v>2</v>
      </c>
      <c r="C18" s="109" t="s">
        <v>6</v>
      </c>
      <c r="D18" s="358" t="str">
        <f ca="1">IF(ISERROR(OFFSET('HARGA SATUAN'!$D$6,MATCH(RAB!C18,'HARGA SATUAN'!$C$7:$C$1492,0),0)),"",OFFSET('HARGA SATUAN'!$D$6,MATCH(RAB!C18,'HARGA SATUAN'!$C$7:$C$1492,0),0))</f>
        <v>JASA</v>
      </c>
      <c r="E18" s="359" t="str">
        <f ca="1">IF(B18="+","Unit",IF(ISERROR(OFFSET('HARGA SATUAN'!$E$6,MATCH(RAB!C18,'HARGA SATUAN'!$C$7:$C$1492,0),0)),"",OFFSET('HARGA SATUAN'!$E$6,MATCH(RAB!C18,'HARGA SATUAN'!$C$7:$C$1492,0),0)))</f>
        <v>Btg</v>
      </c>
      <c r="F18" s="505">
        <v>2</v>
      </c>
      <c r="G18" s="360">
        <f ca="1">IF(ISERROR(OFFSET('HARGA SATUAN'!$I$6,MATCH(RAB!C18,'HARGA SATUAN'!$C$7:$C$1492,0),0)),0,OFFSET('HARGA SATUAN'!$I$6,MATCH(RAB!C18,'HARGA SATUAN'!$C$7:$C$1492,0),0))</f>
        <v>10066.666666666668</v>
      </c>
      <c r="H18" s="361">
        <f t="shared" ca="1" si="8"/>
        <v>0</v>
      </c>
      <c r="I18" s="361">
        <f t="shared" ca="1" si="9"/>
        <v>0</v>
      </c>
      <c r="J18" s="361">
        <f t="shared" ca="1" si="10"/>
        <v>20133.333333333336</v>
      </c>
      <c r="K18" s="362">
        <f t="shared" ca="1" si="11"/>
        <v>20133.333333333336</v>
      </c>
      <c r="L18" s="369"/>
      <c r="M18" s="369"/>
      <c r="N18" s="369"/>
      <c r="O18" s="363"/>
      <c r="P18" s="363"/>
      <c r="Q18" s="344"/>
      <c r="R18" s="336"/>
      <c r="S18" s="364"/>
      <c r="T18" s="341"/>
      <c r="U18" s="341"/>
      <c r="V18" s="341"/>
    </row>
    <row r="19" spans="1:22" s="370" customFormat="1">
      <c r="A19" s="336"/>
      <c r="B19" s="356">
        <v>3</v>
      </c>
      <c r="C19" s="109" t="s">
        <v>461</v>
      </c>
      <c r="D19" s="358" t="str">
        <f ca="1">IF(ISERROR(OFFSET('HARGA SATUAN'!$D$6,MATCH(RAB!C19,'HARGA SATUAN'!$C$7:$C$1492,0),0)),"",OFFSET('HARGA SATUAN'!$D$6,MATCH(RAB!C19,'HARGA SATUAN'!$C$7:$C$1492,0),0))</f>
        <v>HDW</v>
      </c>
      <c r="E19" s="359" t="str">
        <f ca="1">IF(B19="+","Unit",IF(ISERROR(OFFSET('HARGA SATUAN'!$E$6,MATCH(RAB!C19,'HARGA SATUAN'!$C$7:$C$1492,0),0)),"",OFFSET('HARGA SATUAN'!$E$6,MATCH(RAB!C19,'HARGA SATUAN'!$C$7:$C$1492,0),0)))</f>
        <v>Set</v>
      </c>
      <c r="F19" s="505">
        <v>1</v>
      </c>
      <c r="G19" s="360">
        <f ca="1">IF(ISERROR(OFFSET('HARGA SATUAN'!$I$6,MATCH(RAB!C19,'HARGA SATUAN'!$C$7:$C$1492,0),0)),0,OFFSET('HARGA SATUAN'!$I$6,MATCH(RAB!C19,'HARGA SATUAN'!$C$7:$C$1492,0),0))</f>
        <v>200000</v>
      </c>
      <c r="H19" s="361">
        <f t="shared" ca="1" si="8"/>
        <v>0</v>
      </c>
      <c r="I19" s="361">
        <f t="shared" ca="1" si="9"/>
        <v>200000</v>
      </c>
      <c r="J19" s="361">
        <f t="shared" ca="1" si="10"/>
        <v>0</v>
      </c>
      <c r="K19" s="362">
        <f t="shared" ca="1" si="11"/>
        <v>200000</v>
      </c>
      <c r="L19" s="369"/>
      <c r="M19" s="369"/>
      <c r="N19" s="369"/>
      <c r="O19" s="363"/>
      <c r="P19" s="363"/>
      <c r="Q19" s="344"/>
      <c r="R19" s="336"/>
      <c r="S19" s="364"/>
      <c r="T19" s="341"/>
      <c r="U19" s="341"/>
      <c r="V19" s="341"/>
    </row>
    <row r="20" spans="1:22" s="370" customFormat="1">
      <c r="A20" s="336"/>
      <c r="B20" s="356"/>
      <c r="C20" s="357"/>
      <c r="D20" s="358" t="str">
        <f ca="1">IF(ISERROR(OFFSET('HARGA SATUAN'!$D$6,MATCH(RAB!C20,'HARGA SATUAN'!$C$7:$C$1492,0),0)),"",OFFSET('HARGA SATUAN'!$D$6,MATCH(RAB!C20,'HARGA SATUAN'!$C$7:$C$1492,0),0))</f>
        <v/>
      </c>
      <c r="E20" s="359" t="str">
        <f ca="1">IF(B20="+","Unit",IF(ISERROR(OFFSET('HARGA SATUAN'!$E$6,MATCH(RAB!C20,'HARGA SATUAN'!$C$7:$C$1492,0),0)),"",OFFSET('HARGA SATUAN'!$E$6,MATCH(RAB!C20,'HARGA SATUAN'!$C$7:$C$1492,0),0)))</f>
        <v/>
      </c>
      <c r="F20" s="368"/>
      <c r="G20" s="360">
        <f ca="1">IF(ISERROR(OFFSET('HARGA SATUAN'!$I$6,MATCH(RAB!C20,'HARGA SATUAN'!$C$7:$C$1492,0),0)),0,OFFSET('HARGA SATUAN'!$I$6,MATCH(RAB!C20,'HARGA SATUAN'!$C$7:$C$1492,0),0))</f>
        <v>0</v>
      </c>
      <c r="H20" s="361">
        <f t="shared" ca="1" si="8"/>
        <v>0</v>
      </c>
      <c r="I20" s="361">
        <f t="shared" ca="1" si="9"/>
        <v>0</v>
      </c>
      <c r="J20" s="361">
        <f t="shared" ca="1" si="10"/>
        <v>0</v>
      </c>
      <c r="K20" s="362">
        <f t="shared" ca="1" si="11"/>
        <v>0</v>
      </c>
      <c r="L20" s="369"/>
      <c r="M20" s="369"/>
      <c r="N20" s="369"/>
      <c r="O20" s="363"/>
      <c r="P20" s="363"/>
      <c r="Q20" s="344"/>
      <c r="R20" s="336"/>
      <c r="S20" s="364"/>
      <c r="T20" s="341"/>
      <c r="U20" s="341"/>
      <c r="V20" s="341"/>
    </row>
    <row r="21" spans="1:22" s="370" customFormat="1">
      <c r="A21" s="336" t="e">
        <f>IF(AND(C21=0,#REF!=0,#REF!=0),"BLANKS",1)</f>
        <v>#REF!</v>
      </c>
      <c r="B21" s="371" t="s">
        <v>1456</v>
      </c>
      <c r="C21" s="372" t="s">
        <v>1623</v>
      </c>
      <c r="D21" s="358" t="str">
        <f ca="1">IF(ISERROR(OFFSET('HARGA SATUAN'!$D$6,MATCH(RAB!C21,'HARGA SATUAN'!$C$7:$C$1492,0),0)),"",OFFSET('HARGA SATUAN'!$D$6,MATCH(RAB!C21,'HARGA SATUAN'!$C$7:$C$1492,0),0))</f>
        <v/>
      </c>
      <c r="E21" s="359" t="str">
        <f ca="1">IF(B21="+","Unit",IF(ISERROR(OFFSET('HARGA SATUAN'!$E$6,MATCH(RAB!C21,'HARGA SATUAN'!$C$7:$C$1492,0),0)),"",OFFSET('HARGA SATUAN'!$E$6,MATCH(RAB!C21,'HARGA SATUAN'!$C$7:$C$1492,0),0)))</f>
        <v/>
      </c>
      <c r="F21" s="368"/>
      <c r="G21" s="360">
        <f ca="1">IF(ISERROR(OFFSET('HARGA SATUAN'!$I$6,MATCH(RAB!C21,'HARGA SATUAN'!$C$7:$C$1492,0),0)),0,OFFSET('HARGA SATUAN'!$I$6,MATCH(RAB!C21,'HARGA SATUAN'!$C$7:$C$1492,0),0))</f>
        <v>0</v>
      </c>
      <c r="H21" s="361">
        <f t="shared" ca="1" si="8"/>
        <v>0</v>
      </c>
      <c r="I21" s="361">
        <f t="shared" ca="1" si="9"/>
        <v>0</v>
      </c>
      <c r="J21" s="361">
        <f t="shared" ca="1" si="10"/>
        <v>0</v>
      </c>
      <c r="K21" s="362">
        <f t="shared" ca="1" si="11"/>
        <v>0</v>
      </c>
      <c r="L21" s="369"/>
      <c r="M21" s="369"/>
      <c r="N21" s="369"/>
      <c r="O21" s="363"/>
      <c r="P21" s="363"/>
      <c r="Q21" s="344"/>
      <c r="R21" s="336"/>
      <c r="S21" s="364"/>
      <c r="T21" s="341"/>
      <c r="U21" s="341"/>
      <c r="V21" s="341"/>
    </row>
    <row r="22" spans="1:22" s="370" customFormat="1">
      <c r="A22" s="336"/>
      <c r="B22" s="498"/>
      <c r="C22" s="499"/>
      <c r="D22" s="358" t="str">
        <f ca="1">IF(ISERROR(OFFSET('HARGA SATUAN'!$D$6,MATCH(RAB!C22,'HARGA SATUAN'!$C$7:$C$1492,0),0)),"",OFFSET('HARGA SATUAN'!$D$6,MATCH(RAB!C22,'HARGA SATUAN'!$C$7:$C$1492,0),0))</f>
        <v/>
      </c>
      <c r="E22" s="359" t="str">
        <f ca="1">IF(B22="+","Unit",IF(ISERROR(OFFSET('HARGA SATUAN'!$E$6,MATCH(RAB!C22,'HARGA SATUAN'!$C$7:$C$1492,0),0)),"",OFFSET('HARGA SATUAN'!$E$6,MATCH(RAB!C22,'HARGA SATUAN'!$C$7:$C$1492,0),0)))</f>
        <v/>
      </c>
      <c r="F22" s="368"/>
      <c r="G22" s="360">
        <f ca="1">IF(ISERROR(OFFSET('HARGA SATUAN'!$I$6,MATCH(RAB!C22,'HARGA SATUAN'!$C$7:$C$1492,0),0)),0,OFFSET('HARGA SATUAN'!$I$6,MATCH(RAB!C22,'HARGA SATUAN'!$C$7:$C$1492,0),0))</f>
        <v>0</v>
      </c>
      <c r="H22" s="361">
        <f t="shared" ca="1" si="8"/>
        <v>0</v>
      </c>
      <c r="I22" s="361">
        <f t="shared" ca="1" si="9"/>
        <v>0</v>
      </c>
      <c r="J22" s="361">
        <f t="shared" ca="1" si="10"/>
        <v>0</v>
      </c>
      <c r="K22" s="362">
        <f t="shared" ca="1" si="11"/>
        <v>0</v>
      </c>
      <c r="L22" s="369"/>
      <c r="M22" s="369"/>
      <c r="N22" s="369"/>
      <c r="O22" s="363"/>
      <c r="P22" s="363"/>
      <c r="Q22" s="344"/>
      <c r="R22" s="336"/>
      <c r="S22" s="364"/>
      <c r="T22" s="341"/>
      <c r="U22" s="341"/>
      <c r="V22" s="341"/>
    </row>
    <row r="23" spans="1:22" s="370" customFormat="1">
      <c r="A23" s="336"/>
      <c r="B23" s="506" t="s">
        <v>1035</v>
      </c>
      <c r="C23" s="507" t="s">
        <v>1620</v>
      </c>
      <c r="D23" s="358" t="str">
        <f ca="1">IF(ISERROR(OFFSET('HARGA SATUAN'!$D$6,MATCH(RAB!C23,'HARGA SATUAN'!$C$7:$C$1492,0),0)),"",OFFSET('HARGA SATUAN'!$D$6,MATCH(RAB!C23,'HARGA SATUAN'!$C$7:$C$1492,0),0))</f>
        <v/>
      </c>
      <c r="E23" s="359" t="str">
        <f ca="1">IF(B23="+","Unit",IF(ISERROR(OFFSET('HARGA SATUAN'!$E$6,MATCH(RAB!C23,'HARGA SATUAN'!$C$7:$C$1492,0),0)),"",OFFSET('HARGA SATUAN'!$E$6,MATCH(RAB!C23,'HARGA SATUAN'!$C$7:$C$1492,0),0)))</f>
        <v>Unit</v>
      </c>
      <c r="F23" s="505">
        <v>2</v>
      </c>
      <c r="G23" s="360">
        <f ca="1">IF(ISERROR(OFFSET('HARGA SATUAN'!$I$6,MATCH(RAB!C23,'HARGA SATUAN'!$C$7:$C$1492,0),0)),0,OFFSET('HARGA SATUAN'!$I$6,MATCH(RAB!C23,'HARGA SATUAN'!$C$7:$C$1492,0),0))</f>
        <v>0</v>
      </c>
      <c r="H23" s="361">
        <f t="shared" ref="H23:H34" ca="1" si="12">IF(OR(D23="MDU",D23="MDU-KD"),(IF($O$3="RAB NON MDU","PLN KD",G23*F23)),0)</f>
        <v>0</v>
      </c>
      <c r="I23" s="361">
        <f t="shared" ref="I23:I34" ca="1" si="13">IF(D23="HDW",G23*F23,0)</f>
        <v>0</v>
      </c>
      <c r="J23" s="361">
        <f t="shared" ref="J23:J34" ca="1" si="14">IF(D23="JASA",G23*F23,0)</f>
        <v>0</v>
      </c>
      <c r="K23" s="362">
        <f t="shared" ref="K23:K34" ca="1" si="15">SUM(H23:J23)</f>
        <v>0</v>
      </c>
      <c r="L23" s="369"/>
      <c r="M23" s="369"/>
      <c r="N23" s="369"/>
      <c r="O23" s="363"/>
      <c r="P23" s="363"/>
      <c r="Q23" s="344"/>
      <c r="R23" s="336"/>
      <c r="S23" s="364"/>
      <c r="T23" s="341"/>
      <c r="U23" s="341"/>
      <c r="V23" s="341"/>
    </row>
    <row r="24" spans="1:22" s="370" customFormat="1">
      <c r="A24" s="336"/>
      <c r="B24" s="506">
        <v>1</v>
      </c>
      <c r="C24" s="109" t="s">
        <v>1566</v>
      </c>
      <c r="D24" s="358" t="str">
        <f ca="1">IF(ISERROR(OFFSET('HARGA SATUAN'!$D$6,MATCH(RAB!C24,'HARGA SATUAN'!$C$7:$C$1492,0),0)),"",OFFSET('HARGA SATUAN'!$D$6,MATCH(RAB!C24,'HARGA SATUAN'!$C$7:$C$1492,0),0))</f>
        <v>MDU-KD</v>
      </c>
      <c r="E24" s="359" t="str">
        <f ca="1">IF(B24="+","Unit",IF(ISERROR(OFFSET('HARGA SATUAN'!$E$6,MATCH(RAB!C24,'HARGA SATUAN'!$C$7:$C$1492,0),0)),"",OFFSET('HARGA SATUAN'!$E$6,MATCH(RAB!C24,'HARGA SATUAN'!$C$7:$C$1492,0),0)))</f>
        <v>Set</v>
      </c>
      <c r="F24" s="505">
        <f>F23*3</f>
        <v>6</v>
      </c>
      <c r="G24" s="360">
        <f ca="1">IF(ISERROR(OFFSET('HARGA SATUAN'!$I$6,MATCH(RAB!C24,'HARGA SATUAN'!$C$7:$C$1492,0),0)),0,OFFSET('HARGA SATUAN'!$I$6,MATCH(RAB!C24,'HARGA SATUAN'!$C$7:$C$1492,0),0))</f>
        <v>205700</v>
      </c>
      <c r="H24" s="361">
        <f t="shared" ca="1" si="12"/>
        <v>1234200</v>
      </c>
      <c r="I24" s="361">
        <f t="shared" ca="1" si="13"/>
        <v>0</v>
      </c>
      <c r="J24" s="361">
        <f t="shared" ca="1" si="14"/>
        <v>0</v>
      </c>
      <c r="K24" s="362">
        <f t="shared" ca="1" si="15"/>
        <v>1234200</v>
      </c>
      <c r="L24" s="369"/>
      <c r="M24" s="369"/>
      <c r="N24" s="369"/>
      <c r="O24" s="363"/>
      <c r="P24" s="363"/>
      <c r="Q24" s="344"/>
      <c r="R24" s="336"/>
      <c r="S24" s="364"/>
      <c r="T24" s="341"/>
      <c r="U24" s="341"/>
      <c r="V24" s="341"/>
    </row>
    <row r="25" spans="1:22" s="370" customFormat="1">
      <c r="A25" s="336"/>
      <c r="B25" s="506">
        <v>2</v>
      </c>
      <c r="C25" s="507" t="s">
        <v>152</v>
      </c>
      <c r="D25" s="358" t="str">
        <f ca="1">IF(ISERROR(OFFSET('HARGA SATUAN'!$D$6,MATCH(RAB!C25,'HARGA SATUAN'!$C$7:$C$1492,0),0)),"",OFFSET('HARGA SATUAN'!$D$6,MATCH(RAB!C25,'HARGA SATUAN'!$C$7:$C$1492,0),0))</f>
        <v>HDW</v>
      </c>
      <c r="E25" s="359" t="str">
        <f ca="1">IF(B25="+","Unit",IF(ISERROR(OFFSET('HARGA SATUAN'!$E$6,MATCH(RAB!C25,'HARGA SATUAN'!$C$7:$C$1492,0),0)),"",OFFSET('HARGA SATUAN'!$E$6,MATCH(RAB!C25,'HARGA SATUAN'!$C$7:$C$1492,0),0)))</f>
        <v>Mtr</v>
      </c>
      <c r="F25" s="505">
        <f>F23*1</f>
        <v>2</v>
      </c>
      <c r="G25" s="360">
        <f ca="1">IF(ISERROR(OFFSET('HARGA SATUAN'!$I$6,MATCH(RAB!C25,'HARGA SATUAN'!$C$7:$C$1492,0),0)),0,OFFSET('HARGA SATUAN'!$I$6,MATCH(RAB!C25,'HARGA SATUAN'!$C$7:$C$1492,0),0))</f>
        <v>7789</v>
      </c>
      <c r="H25" s="361">
        <f t="shared" ca="1" si="12"/>
        <v>0</v>
      </c>
      <c r="I25" s="361">
        <f t="shared" ca="1" si="13"/>
        <v>15578</v>
      </c>
      <c r="J25" s="361">
        <f t="shared" ca="1" si="14"/>
        <v>0</v>
      </c>
      <c r="K25" s="362">
        <f t="shared" ca="1" si="15"/>
        <v>15578</v>
      </c>
      <c r="L25" s="369"/>
      <c r="M25" s="369"/>
      <c r="N25" s="369"/>
      <c r="O25" s="363"/>
      <c r="P25" s="363"/>
      <c r="Q25" s="344"/>
      <c r="R25" s="336"/>
      <c r="S25" s="364"/>
      <c r="T25" s="341"/>
      <c r="U25" s="341"/>
      <c r="V25" s="341"/>
    </row>
    <row r="26" spans="1:22" s="370" customFormat="1">
      <c r="A26" s="336"/>
      <c r="B26" s="506">
        <v>3</v>
      </c>
      <c r="C26" s="507" t="s">
        <v>157</v>
      </c>
      <c r="D26" s="358" t="str">
        <f ca="1">IF(ISERROR(OFFSET('HARGA SATUAN'!$D$6,MATCH(RAB!C26,'HARGA SATUAN'!$C$7:$C$1492,0),0)),"",OFFSET('HARGA SATUAN'!$D$6,MATCH(RAB!C26,'HARGA SATUAN'!$C$7:$C$1492,0),0))</f>
        <v>HDW</v>
      </c>
      <c r="E26" s="359" t="str">
        <f ca="1">IF(B26="+","Unit",IF(ISERROR(OFFSET('HARGA SATUAN'!$E$6,MATCH(RAB!C26,'HARGA SATUAN'!$C$7:$C$1492,0),0)),"",OFFSET('HARGA SATUAN'!$E$6,MATCH(RAB!C26,'HARGA SATUAN'!$C$7:$C$1492,0),0)))</f>
        <v>Bh</v>
      </c>
      <c r="F26" s="505">
        <f>F23*2</f>
        <v>4</v>
      </c>
      <c r="G26" s="360">
        <f ca="1">IF(ISERROR(OFFSET('HARGA SATUAN'!$I$6,MATCH(RAB!C26,'HARGA SATUAN'!$C$7:$C$1492,0),0)),0,OFFSET('HARGA SATUAN'!$I$6,MATCH(RAB!C26,'HARGA SATUAN'!$C$7:$C$1492,0),0))</f>
        <v>40000</v>
      </c>
      <c r="H26" s="361">
        <f t="shared" ca="1" si="12"/>
        <v>0</v>
      </c>
      <c r="I26" s="361">
        <f t="shared" ca="1" si="13"/>
        <v>160000</v>
      </c>
      <c r="J26" s="361">
        <f t="shared" ca="1" si="14"/>
        <v>0</v>
      </c>
      <c r="K26" s="362">
        <f t="shared" ca="1" si="15"/>
        <v>160000</v>
      </c>
      <c r="L26" s="369"/>
      <c r="M26" s="369"/>
      <c r="N26" s="369"/>
      <c r="O26" s="363"/>
      <c r="P26" s="363"/>
      <c r="Q26" s="344"/>
      <c r="R26" s="336"/>
      <c r="S26" s="364"/>
      <c r="T26" s="341"/>
      <c r="U26" s="341"/>
      <c r="V26" s="341"/>
    </row>
    <row r="27" spans="1:22" s="370" customFormat="1">
      <c r="A27" s="336"/>
      <c r="B27" s="506">
        <v>4</v>
      </c>
      <c r="C27" s="507" t="s">
        <v>28</v>
      </c>
      <c r="D27" s="358" t="str">
        <f ca="1">IF(ISERROR(OFFSET('HARGA SATUAN'!$D$6,MATCH(RAB!C27,'HARGA SATUAN'!$C$7:$C$1492,0),0)),"",OFFSET('HARGA SATUAN'!$D$6,MATCH(RAB!C27,'HARGA SATUAN'!$C$7:$C$1492,0),0))</f>
        <v>HDW</v>
      </c>
      <c r="E27" s="359" t="str">
        <f ca="1">IF(B27="+","Unit",IF(ISERROR(OFFSET('HARGA SATUAN'!$E$6,MATCH(RAB!C27,'HARGA SATUAN'!$C$7:$C$1492,0),0)),"",OFFSET('HARGA SATUAN'!$E$6,MATCH(RAB!C27,'HARGA SATUAN'!$C$7:$C$1492,0),0)))</f>
        <v>Bh</v>
      </c>
      <c r="F27" s="505">
        <f>F23*1</f>
        <v>2</v>
      </c>
      <c r="G27" s="360">
        <f ca="1">IF(ISERROR(OFFSET('HARGA SATUAN'!$I$6,MATCH(RAB!C27,'HARGA SATUAN'!$C$7:$C$1492,0),0)),0,OFFSET('HARGA SATUAN'!$I$6,MATCH(RAB!C27,'HARGA SATUAN'!$C$7:$C$1492,0),0))</f>
        <v>26500</v>
      </c>
      <c r="H27" s="361">
        <f t="shared" ca="1" si="12"/>
        <v>0</v>
      </c>
      <c r="I27" s="361">
        <f t="shared" ca="1" si="13"/>
        <v>53000</v>
      </c>
      <c r="J27" s="361">
        <f t="shared" ca="1" si="14"/>
        <v>0</v>
      </c>
      <c r="K27" s="362">
        <f t="shared" ca="1" si="15"/>
        <v>53000</v>
      </c>
      <c r="L27" s="369"/>
      <c r="M27" s="369"/>
      <c r="N27" s="369"/>
      <c r="O27" s="363"/>
      <c r="P27" s="363"/>
      <c r="Q27" s="344"/>
      <c r="R27" s="336"/>
      <c r="S27" s="364"/>
      <c r="T27" s="341"/>
      <c r="U27" s="341"/>
      <c r="V27" s="341"/>
    </row>
    <row r="28" spans="1:22" s="370" customFormat="1">
      <c r="A28" s="336"/>
      <c r="B28" s="506">
        <v>5</v>
      </c>
      <c r="C28" s="507" t="s">
        <v>163</v>
      </c>
      <c r="D28" s="358" t="str">
        <f ca="1">IF(ISERROR(OFFSET('HARGA SATUAN'!$D$6,MATCH(RAB!C28,'HARGA SATUAN'!$C$7:$C$1492,0),0)),"",OFFSET('HARGA SATUAN'!$D$6,MATCH(RAB!C28,'HARGA SATUAN'!$C$7:$C$1492,0),0))</f>
        <v>HDW</v>
      </c>
      <c r="E28" s="359" t="str">
        <f ca="1">IF(B28="+","Unit",IF(ISERROR(OFFSET('HARGA SATUAN'!$E$6,MATCH(RAB!C28,'HARGA SATUAN'!$C$7:$C$1492,0),0)),"",OFFSET('HARGA SATUAN'!$E$6,MATCH(RAB!C28,'HARGA SATUAN'!$C$7:$C$1492,0),0)))</f>
        <v>Bh</v>
      </c>
      <c r="F28" s="505">
        <f>F23*4</f>
        <v>8</v>
      </c>
      <c r="G28" s="360">
        <f ca="1">IF(ISERROR(OFFSET('HARGA SATUAN'!$I$6,MATCH(RAB!C28,'HARGA SATUAN'!$C$7:$C$1492,0),0)),0,OFFSET('HARGA SATUAN'!$I$6,MATCH(RAB!C28,'HARGA SATUAN'!$C$7:$C$1492,0),0))</f>
        <v>7938</v>
      </c>
      <c r="H28" s="361">
        <f t="shared" ca="1" si="12"/>
        <v>0</v>
      </c>
      <c r="I28" s="361">
        <f t="shared" ca="1" si="13"/>
        <v>63504</v>
      </c>
      <c r="J28" s="361">
        <f t="shared" ca="1" si="14"/>
        <v>0</v>
      </c>
      <c r="K28" s="362">
        <f t="shared" ca="1" si="15"/>
        <v>63504</v>
      </c>
      <c r="L28" s="369"/>
      <c r="M28" s="369"/>
      <c r="N28" s="369"/>
      <c r="O28" s="363"/>
      <c r="P28" s="363"/>
      <c r="Q28" s="344"/>
      <c r="R28" s="336"/>
      <c r="S28" s="364"/>
      <c r="T28" s="341"/>
      <c r="U28" s="341"/>
      <c r="V28" s="341"/>
    </row>
    <row r="29" spans="1:22" s="370" customFormat="1">
      <c r="A29" s="336"/>
      <c r="B29" s="506">
        <v>6</v>
      </c>
      <c r="C29" s="507" t="s">
        <v>173</v>
      </c>
      <c r="D29" s="358" t="str">
        <f ca="1">IF(ISERROR(OFFSET('HARGA SATUAN'!$D$6,MATCH(RAB!C29,'HARGA SATUAN'!$C$7:$C$1492,0),0)),"",OFFSET('HARGA SATUAN'!$D$6,MATCH(RAB!C29,'HARGA SATUAN'!$C$7:$C$1492,0),0))</f>
        <v>HDW</v>
      </c>
      <c r="E29" s="359" t="str">
        <f ca="1">IF(B29="+","Unit",IF(ISERROR(OFFSET('HARGA SATUAN'!$E$6,MATCH(RAB!C29,'HARGA SATUAN'!$C$7:$C$1492,0),0)),"",OFFSET('HARGA SATUAN'!$E$6,MATCH(RAB!C29,'HARGA SATUAN'!$C$7:$C$1492,0),0)))</f>
        <v>Bh</v>
      </c>
      <c r="F29" s="505">
        <f>F23*4</f>
        <v>8</v>
      </c>
      <c r="G29" s="360">
        <f ca="1">IF(ISERROR(OFFSET('HARGA SATUAN'!$I$6,MATCH(RAB!C29,'HARGA SATUAN'!$C$7:$C$1492,0),0)),0,OFFSET('HARGA SATUAN'!$I$6,MATCH(RAB!C29,'HARGA SATUAN'!$C$7:$C$1492,0),0))</f>
        <v>45000</v>
      </c>
      <c r="H29" s="361">
        <f t="shared" ca="1" si="12"/>
        <v>0</v>
      </c>
      <c r="I29" s="361">
        <f t="shared" ca="1" si="13"/>
        <v>360000</v>
      </c>
      <c r="J29" s="361">
        <f t="shared" ca="1" si="14"/>
        <v>0</v>
      </c>
      <c r="K29" s="362">
        <f t="shared" ca="1" si="15"/>
        <v>360000</v>
      </c>
      <c r="L29" s="369"/>
      <c r="M29" s="369"/>
      <c r="N29" s="369"/>
      <c r="O29" s="363"/>
      <c r="P29" s="363"/>
      <c r="Q29" s="344"/>
      <c r="R29" s="336"/>
      <c r="S29" s="364"/>
      <c r="T29" s="341"/>
      <c r="U29" s="341"/>
      <c r="V29" s="341"/>
    </row>
    <row r="30" spans="1:22" s="370" customFormat="1">
      <c r="A30" s="336"/>
      <c r="B30" s="506">
        <v>7</v>
      </c>
      <c r="C30" s="507" t="s">
        <v>179</v>
      </c>
      <c r="D30" s="358" t="str">
        <f ca="1">IF(ISERROR(OFFSET('HARGA SATUAN'!$D$6,MATCH(RAB!C30,'HARGA SATUAN'!$C$7:$C$1492,0),0)),"",OFFSET('HARGA SATUAN'!$D$6,MATCH(RAB!C30,'HARGA SATUAN'!$C$7:$C$1492,0),0))</f>
        <v>HDW</v>
      </c>
      <c r="E30" s="359" t="str">
        <f ca="1">IF(B30="+","Unit",IF(ISERROR(OFFSET('HARGA SATUAN'!$E$6,MATCH(RAB!C30,'HARGA SATUAN'!$C$7:$C$1492,0),0)),"",OFFSET('HARGA SATUAN'!$E$6,MATCH(RAB!C30,'HARGA SATUAN'!$C$7:$C$1492,0),0)))</f>
        <v>Bh</v>
      </c>
      <c r="F30" s="505">
        <f>F23*1</f>
        <v>2</v>
      </c>
      <c r="G30" s="360">
        <f ca="1">IF(ISERROR(OFFSET('HARGA SATUAN'!$I$6,MATCH(RAB!C30,'HARGA SATUAN'!$C$7:$C$1492,0),0)),0,OFFSET('HARGA SATUAN'!$I$6,MATCH(RAB!C30,'HARGA SATUAN'!$C$7:$C$1492,0),0))</f>
        <v>15500</v>
      </c>
      <c r="H30" s="361">
        <f t="shared" ca="1" si="12"/>
        <v>0</v>
      </c>
      <c r="I30" s="361">
        <f t="shared" ca="1" si="13"/>
        <v>31000</v>
      </c>
      <c r="J30" s="361">
        <f t="shared" ca="1" si="14"/>
        <v>0</v>
      </c>
      <c r="K30" s="362">
        <f t="shared" ca="1" si="15"/>
        <v>31000</v>
      </c>
      <c r="L30" s="369"/>
      <c r="M30" s="369"/>
      <c r="N30" s="369"/>
      <c r="O30" s="363"/>
      <c r="P30" s="363"/>
      <c r="Q30" s="344"/>
      <c r="R30" s="336"/>
      <c r="S30" s="364"/>
      <c r="T30" s="341"/>
      <c r="U30" s="341"/>
      <c r="V30" s="341"/>
    </row>
    <row r="31" spans="1:22" s="370" customFormat="1">
      <c r="A31" s="336"/>
      <c r="B31" s="506">
        <v>8</v>
      </c>
      <c r="C31" s="507" t="s">
        <v>593</v>
      </c>
      <c r="D31" s="358" t="str">
        <f ca="1">IF(ISERROR(OFFSET('HARGA SATUAN'!$D$6,MATCH(RAB!C31,'HARGA SATUAN'!$C$7:$C$1492,0),0)),"",OFFSET('HARGA SATUAN'!$D$6,MATCH(RAB!C31,'HARGA SATUAN'!$C$7:$C$1492,0),0))</f>
        <v>HDW</v>
      </c>
      <c r="E31" s="359" t="str">
        <f ca="1">IF(B31="+","Unit",IF(ISERROR(OFFSET('HARGA SATUAN'!$E$6,MATCH(RAB!C31,'HARGA SATUAN'!$C$7:$C$1492,0),0)),"",OFFSET('HARGA SATUAN'!$E$6,MATCH(RAB!C31,'HARGA SATUAN'!$C$7:$C$1492,0),0)))</f>
        <v>Bh</v>
      </c>
      <c r="F31" s="505">
        <f>F23*2</f>
        <v>4</v>
      </c>
      <c r="G31" s="360">
        <f ca="1">IF(ISERROR(OFFSET('HARGA SATUAN'!$I$6,MATCH(RAB!C31,'HARGA SATUAN'!$C$7:$C$1492,0),0)),0,OFFSET('HARGA SATUAN'!$I$6,MATCH(RAB!C31,'HARGA SATUAN'!$C$7:$C$1492,0),0))</f>
        <v>380500</v>
      </c>
      <c r="H31" s="361">
        <f t="shared" ca="1" si="12"/>
        <v>0</v>
      </c>
      <c r="I31" s="361">
        <f t="shared" ca="1" si="13"/>
        <v>1522000</v>
      </c>
      <c r="J31" s="361">
        <f t="shared" ca="1" si="14"/>
        <v>0</v>
      </c>
      <c r="K31" s="362">
        <f t="shared" ca="1" si="15"/>
        <v>1522000</v>
      </c>
      <c r="L31" s="369"/>
      <c r="M31" s="369"/>
      <c r="N31" s="369"/>
      <c r="O31" s="363"/>
      <c r="P31" s="363"/>
      <c r="Q31" s="344"/>
      <c r="R31" s="336"/>
      <c r="S31" s="364"/>
      <c r="T31" s="341"/>
      <c r="U31" s="341"/>
      <c r="V31" s="341"/>
    </row>
    <row r="32" spans="1:22" s="370" customFormat="1">
      <c r="A32" s="336"/>
      <c r="B32" s="506">
        <v>9</v>
      </c>
      <c r="C32" s="507" t="s">
        <v>217</v>
      </c>
      <c r="D32" s="358" t="str">
        <f ca="1">IF(ISERROR(OFFSET('HARGA SATUAN'!$D$6,MATCH(RAB!C32,'HARGA SATUAN'!$C$7:$C$1492,0),0)),"",OFFSET('HARGA SATUAN'!$D$6,MATCH(RAB!C32,'HARGA SATUAN'!$C$7:$C$1492,0),0))</f>
        <v>HDW</v>
      </c>
      <c r="E32" s="359" t="str">
        <f ca="1">IF(B32="+","Unit",IF(ISERROR(OFFSET('HARGA SATUAN'!$E$6,MATCH(RAB!C32,'HARGA SATUAN'!$C$7:$C$1492,0),0)),"",OFFSET('HARGA SATUAN'!$E$6,MATCH(RAB!C32,'HARGA SATUAN'!$C$7:$C$1492,0),0)))</f>
        <v>Bh</v>
      </c>
      <c r="F32" s="505">
        <f>F23*4</f>
        <v>8</v>
      </c>
      <c r="G32" s="360">
        <f ca="1">IF(ISERROR(OFFSET('HARGA SATUAN'!$I$6,MATCH(RAB!C32,'HARGA SATUAN'!$C$7:$C$1492,0),0)),0,OFFSET('HARGA SATUAN'!$I$6,MATCH(RAB!C32,'HARGA SATUAN'!$C$7:$C$1492,0),0))</f>
        <v>11400</v>
      </c>
      <c r="H32" s="361">
        <f t="shared" ca="1" si="12"/>
        <v>0</v>
      </c>
      <c r="I32" s="361">
        <f t="shared" ca="1" si="13"/>
        <v>91200</v>
      </c>
      <c r="J32" s="361">
        <f t="shared" ca="1" si="14"/>
        <v>0</v>
      </c>
      <c r="K32" s="362">
        <f t="shared" ca="1" si="15"/>
        <v>91200</v>
      </c>
      <c r="L32" s="369"/>
      <c r="M32" s="369"/>
      <c r="N32" s="369"/>
      <c r="O32" s="363"/>
      <c r="P32" s="363"/>
      <c r="Q32" s="344"/>
      <c r="R32" s="336"/>
      <c r="S32" s="364"/>
      <c r="T32" s="341"/>
      <c r="U32" s="341"/>
      <c r="V32" s="341"/>
    </row>
    <row r="33" spans="1:22" s="370" customFormat="1">
      <c r="A33" s="336"/>
      <c r="B33" s="506">
        <v>10</v>
      </c>
      <c r="C33" s="507" t="s">
        <v>218</v>
      </c>
      <c r="D33" s="358" t="str">
        <f ca="1">IF(ISERROR(OFFSET('HARGA SATUAN'!$D$6,MATCH(RAB!C33,'HARGA SATUAN'!$C$7:$C$1492,0),0)),"",OFFSET('HARGA SATUAN'!$D$6,MATCH(RAB!C33,'HARGA SATUAN'!$C$7:$C$1492,0),0))</f>
        <v>HDW</v>
      </c>
      <c r="E33" s="359" t="str">
        <f ca="1">IF(B33="+","Unit",IF(ISERROR(OFFSET('HARGA SATUAN'!$E$6,MATCH(RAB!C33,'HARGA SATUAN'!$C$7:$C$1492,0),0)),"",OFFSET('HARGA SATUAN'!$E$6,MATCH(RAB!C33,'HARGA SATUAN'!$C$7:$C$1492,0),0)))</f>
        <v>Bh</v>
      </c>
      <c r="F33" s="505">
        <f>F23*2</f>
        <v>4</v>
      </c>
      <c r="G33" s="360">
        <f ca="1">IF(ISERROR(OFFSET('HARGA SATUAN'!$I$6,MATCH(RAB!C33,'HARGA SATUAN'!$C$7:$C$1492,0),0)),0,OFFSET('HARGA SATUAN'!$I$6,MATCH(RAB!C33,'HARGA SATUAN'!$C$7:$C$1492,0),0))</f>
        <v>29600</v>
      </c>
      <c r="H33" s="361">
        <f t="shared" ca="1" si="12"/>
        <v>0</v>
      </c>
      <c r="I33" s="361">
        <f t="shared" ca="1" si="13"/>
        <v>118400</v>
      </c>
      <c r="J33" s="361">
        <f t="shared" ca="1" si="14"/>
        <v>0</v>
      </c>
      <c r="K33" s="362">
        <f t="shared" ca="1" si="15"/>
        <v>118400</v>
      </c>
      <c r="L33" s="369"/>
      <c r="M33" s="369"/>
      <c r="N33" s="369"/>
      <c r="O33" s="363"/>
      <c r="P33" s="363"/>
      <c r="Q33" s="344"/>
      <c r="R33" s="336"/>
      <c r="S33" s="364"/>
      <c r="T33" s="341"/>
      <c r="U33" s="341"/>
      <c r="V33" s="341"/>
    </row>
    <row r="34" spans="1:22" s="370" customFormat="1">
      <c r="A34" s="336"/>
      <c r="B34" s="506">
        <v>11</v>
      </c>
      <c r="C34" s="507" t="s">
        <v>223</v>
      </c>
      <c r="D34" s="358" t="str">
        <f ca="1">IF(ISERROR(OFFSET('HARGA SATUAN'!$D$6,MATCH(RAB!C34,'HARGA SATUAN'!$C$7:$C$1492,0),0)),"",OFFSET('HARGA SATUAN'!$D$6,MATCH(RAB!C34,'HARGA SATUAN'!$C$7:$C$1492,0),0))</f>
        <v>HDW</v>
      </c>
      <c r="E34" s="359" t="str">
        <f ca="1">IF(B34="+","Unit",IF(ISERROR(OFFSET('HARGA SATUAN'!$E$6,MATCH(RAB!C34,'HARGA SATUAN'!$C$7:$C$1492,0),0)),"",OFFSET('HARGA SATUAN'!$E$6,MATCH(RAB!C34,'HARGA SATUAN'!$C$7:$C$1492,0),0)))</f>
        <v>Bh</v>
      </c>
      <c r="F34" s="505">
        <f>F23*1</f>
        <v>2</v>
      </c>
      <c r="G34" s="360">
        <f ca="1">IF(ISERROR(OFFSET('HARGA SATUAN'!$I$6,MATCH(RAB!C34,'HARGA SATUAN'!$C$7:$C$1492,0),0)),0,OFFSET('HARGA SATUAN'!$I$6,MATCH(RAB!C34,'HARGA SATUAN'!$C$7:$C$1492,0),0))</f>
        <v>27815</v>
      </c>
      <c r="H34" s="361">
        <f t="shared" ca="1" si="12"/>
        <v>0</v>
      </c>
      <c r="I34" s="361">
        <f t="shared" ca="1" si="13"/>
        <v>55630</v>
      </c>
      <c r="J34" s="361">
        <f t="shared" ca="1" si="14"/>
        <v>0</v>
      </c>
      <c r="K34" s="362">
        <f t="shared" ca="1" si="15"/>
        <v>55630</v>
      </c>
      <c r="L34" s="369"/>
      <c r="M34" s="369"/>
      <c r="N34" s="369"/>
      <c r="O34" s="363"/>
      <c r="P34" s="363"/>
      <c r="Q34" s="344"/>
      <c r="R34" s="336"/>
      <c r="S34" s="364"/>
      <c r="T34" s="341"/>
      <c r="U34" s="341"/>
      <c r="V34" s="341"/>
    </row>
    <row r="35" spans="1:22" s="370" customFormat="1">
      <c r="A35" s="336"/>
      <c r="B35" s="506">
        <v>12</v>
      </c>
      <c r="C35" s="507" t="s">
        <v>25</v>
      </c>
      <c r="D35" s="358" t="str">
        <f ca="1">IF(ISERROR(OFFSET('HARGA SATUAN'!$D$6,MATCH(RAB!C35,'HARGA SATUAN'!$C$7:$C$1492,0),0)),"",OFFSET('HARGA SATUAN'!$D$6,MATCH(RAB!C35,'HARGA SATUAN'!$C$7:$C$1492,0),0))</f>
        <v>HDW</v>
      </c>
      <c r="E35" s="359" t="str">
        <f ca="1">IF(B35="+","Unit",IF(ISERROR(OFFSET('HARGA SATUAN'!$E$6,MATCH(RAB!C35,'HARGA SATUAN'!$C$7:$C$1492,0),0)),"",OFFSET('HARGA SATUAN'!$E$6,MATCH(RAB!C35,'HARGA SATUAN'!$C$7:$C$1492,0),0)))</f>
        <v>Bh</v>
      </c>
      <c r="F35" s="505">
        <f>F23*3</f>
        <v>6</v>
      </c>
      <c r="G35" s="360">
        <f ca="1">IF(ISERROR(OFFSET('HARGA SATUAN'!$I$6,MATCH(RAB!C35,'HARGA SATUAN'!$C$7:$C$1492,0),0)),0,OFFSET('HARGA SATUAN'!$I$6,MATCH(RAB!C35,'HARGA SATUAN'!$C$7:$C$1492,0),0))</f>
        <v>23936</v>
      </c>
      <c r="H35" s="361">
        <f t="shared" ref="H35:H42" ca="1" si="16">IF(OR(D35="MDU",D35="MDU-KD"),(IF($O$3="RAB NON MDU","PLN KD",G35*F35)),0)</f>
        <v>0</v>
      </c>
      <c r="I35" s="361">
        <f t="shared" ref="I35:I42" ca="1" si="17">IF(D35="HDW",G35*F35,0)</f>
        <v>143616</v>
      </c>
      <c r="J35" s="361">
        <f t="shared" ref="J35:J42" ca="1" si="18">IF(D35="JASA",G35*F35,0)</f>
        <v>0</v>
      </c>
      <c r="K35" s="362">
        <f t="shared" ref="K35:K42" ca="1" si="19">SUM(H35:J35)</f>
        <v>143616</v>
      </c>
      <c r="L35" s="369"/>
      <c r="M35" s="369"/>
      <c r="N35" s="369"/>
      <c r="O35" s="363"/>
      <c r="P35" s="363"/>
      <c r="Q35" s="344"/>
      <c r="R35" s="336"/>
      <c r="S35" s="364"/>
      <c r="T35" s="341"/>
      <c r="U35" s="341"/>
      <c r="V35" s="341"/>
    </row>
    <row r="36" spans="1:22" s="370" customFormat="1">
      <c r="A36" s="336"/>
      <c r="B36" s="506">
        <v>13</v>
      </c>
      <c r="C36" s="507" t="s">
        <v>37</v>
      </c>
      <c r="D36" s="358" t="str">
        <f ca="1">IF(ISERROR(OFFSET('HARGA SATUAN'!$D$6,MATCH(RAB!C36,'HARGA SATUAN'!$C$7:$C$1492,0),0)),"",OFFSET('HARGA SATUAN'!$D$6,MATCH(RAB!C36,'HARGA SATUAN'!$C$7:$C$1492,0),0))</f>
        <v>HDW</v>
      </c>
      <c r="E36" s="359" t="str">
        <f ca="1">IF(B36="+","Unit",IF(ISERROR(OFFSET('HARGA SATUAN'!$E$6,MATCH(RAB!C36,'HARGA SATUAN'!$C$7:$C$1492,0),0)),"",OFFSET('HARGA SATUAN'!$E$6,MATCH(RAB!C36,'HARGA SATUAN'!$C$7:$C$1492,0),0)))</f>
        <v>Bh</v>
      </c>
      <c r="F36" s="505">
        <f>F23*1</f>
        <v>2</v>
      </c>
      <c r="G36" s="360">
        <f ca="1">IF(ISERROR(OFFSET('HARGA SATUAN'!$I$6,MATCH(RAB!C36,'HARGA SATUAN'!$C$7:$C$1492,0),0)),0,OFFSET('HARGA SATUAN'!$I$6,MATCH(RAB!C36,'HARGA SATUAN'!$C$7:$C$1492,0),0))</f>
        <v>63500</v>
      </c>
      <c r="H36" s="361">
        <f t="shared" ca="1" si="16"/>
        <v>0</v>
      </c>
      <c r="I36" s="361">
        <f t="shared" ca="1" si="17"/>
        <v>127000</v>
      </c>
      <c r="J36" s="361">
        <f t="shared" ca="1" si="18"/>
        <v>0</v>
      </c>
      <c r="K36" s="362">
        <f t="shared" ca="1" si="19"/>
        <v>127000</v>
      </c>
      <c r="L36" s="369"/>
      <c r="M36" s="369"/>
      <c r="N36" s="369"/>
      <c r="O36" s="363"/>
      <c r="P36" s="363"/>
      <c r="Q36" s="344"/>
      <c r="R36" s="336"/>
      <c r="S36" s="364"/>
      <c r="T36" s="341"/>
      <c r="U36" s="341"/>
      <c r="V36" s="341"/>
    </row>
    <row r="37" spans="1:22" s="370" customFormat="1">
      <c r="A37" s="336"/>
      <c r="B37" s="506">
        <v>14</v>
      </c>
      <c r="C37" s="507" t="s">
        <v>247</v>
      </c>
      <c r="D37" s="358" t="str">
        <f ca="1">IF(ISERROR(OFFSET('HARGA SATUAN'!$D$6,MATCH(RAB!C37,'HARGA SATUAN'!$C$7:$C$1492,0),0)),"",OFFSET('HARGA SATUAN'!$D$6,MATCH(RAB!C37,'HARGA SATUAN'!$C$7:$C$1492,0),0))</f>
        <v>HDW</v>
      </c>
      <c r="E37" s="359" t="str">
        <f ca="1">IF(B37="+","Unit",IF(ISERROR(OFFSET('HARGA SATUAN'!$E$6,MATCH(RAB!C37,'HARGA SATUAN'!$C$7:$C$1492,0),0)),"",OFFSET('HARGA SATUAN'!$E$6,MATCH(RAB!C37,'HARGA SATUAN'!$C$7:$C$1492,0),0)))</f>
        <v>Bh</v>
      </c>
      <c r="F37" s="505">
        <f>F23*1</f>
        <v>2</v>
      </c>
      <c r="G37" s="360">
        <f ca="1">IF(ISERROR(OFFSET('HARGA SATUAN'!$I$6,MATCH(RAB!C37,'HARGA SATUAN'!$C$7:$C$1492,0),0)),0,OFFSET('HARGA SATUAN'!$I$6,MATCH(RAB!C37,'HARGA SATUAN'!$C$7:$C$1492,0),0))</f>
        <v>57690</v>
      </c>
      <c r="H37" s="361">
        <f t="shared" ca="1" si="16"/>
        <v>0</v>
      </c>
      <c r="I37" s="361">
        <f t="shared" ca="1" si="17"/>
        <v>115380</v>
      </c>
      <c r="J37" s="361">
        <f t="shared" ca="1" si="18"/>
        <v>0</v>
      </c>
      <c r="K37" s="362">
        <f t="shared" ca="1" si="19"/>
        <v>115380</v>
      </c>
      <c r="L37" s="369"/>
      <c r="M37" s="369"/>
      <c r="N37" s="369"/>
      <c r="O37" s="363"/>
      <c r="P37" s="363"/>
      <c r="Q37" s="344"/>
      <c r="R37" s="336"/>
      <c r="S37" s="364"/>
      <c r="T37" s="341"/>
      <c r="U37" s="341"/>
      <c r="V37" s="341"/>
    </row>
    <row r="38" spans="1:22" s="370" customFormat="1">
      <c r="A38" s="336"/>
      <c r="B38" s="506">
        <v>15</v>
      </c>
      <c r="C38" s="507" t="s">
        <v>27</v>
      </c>
      <c r="D38" s="358" t="str">
        <f ca="1">IF(ISERROR(OFFSET('HARGA SATUAN'!$D$6,MATCH(RAB!C38,'HARGA SATUAN'!$C$7:$C$1492,0),0)),"",OFFSET('HARGA SATUAN'!$D$6,MATCH(RAB!C38,'HARGA SATUAN'!$C$7:$C$1492,0),0))</f>
        <v>HDW</v>
      </c>
      <c r="E38" s="359" t="str">
        <f ca="1">IF(B38="+","Unit",IF(ISERROR(OFFSET('HARGA SATUAN'!$E$6,MATCH(RAB!C38,'HARGA SATUAN'!$C$7:$C$1492,0),0)),"",OFFSET('HARGA SATUAN'!$E$6,MATCH(RAB!C38,'HARGA SATUAN'!$C$7:$C$1492,0),0)))</f>
        <v>Bh</v>
      </c>
      <c r="F38" s="505">
        <f>F23*3</f>
        <v>6</v>
      </c>
      <c r="G38" s="360">
        <f ca="1">IF(ISERROR(OFFSET('HARGA SATUAN'!$I$6,MATCH(RAB!C38,'HARGA SATUAN'!$C$7:$C$1492,0),0)),0,OFFSET('HARGA SATUAN'!$I$6,MATCH(RAB!C38,'HARGA SATUAN'!$C$7:$C$1492,0),0))</f>
        <v>16000</v>
      </c>
      <c r="H38" s="361">
        <f t="shared" ca="1" si="16"/>
        <v>0</v>
      </c>
      <c r="I38" s="361">
        <f t="shared" ca="1" si="17"/>
        <v>96000</v>
      </c>
      <c r="J38" s="361">
        <f t="shared" ca="1" si="18"/>
        <v>0</v>
      </c>
      <c r="K38" s="362">
        <f t="shared" ca="1" si="19"/>
        <v>96000</v>
      </c>
      <c r="L38" s="369"/>
      <c r="M38" s="369"/>
      <c r="N38" s="369"/>
      <c r="O38" s="363"/>
      <c r="P38" s="363"/>
      <c r="Q38" s="344"/>
      <c r="R38" s="336"/>
      <c r="S38" s="364"/>
      <c r="T38" s="341"/>
      <c r="U38" s="341"/>
      <c r="V38" s="341"/>
    </row>
    <row r="39" spans="1:22" s="370" customFormat="1">
      <c r="A39" s="336"/>
      <c r="B39" s="506">
        <v>16</v>
      </c>
      <c r="C39" s="507" t="s">
        <v>265</v>
      </c>
      <c r="D39" s="358" t="str">
        <f ca="1">IF(ISERROR(OFFSET('HARGA SATUAN'!$D$6,MATCH(RAB!C39,'HARGA SATUAN'!$C$7:$C$1492,0),0)),"",OFFSET('HARGA SATUAN'!$D$6,MATCH(RAB!C39,'HARGA SATUAN'!$C$7:$C$1492,0),0))</f>
        <v>HDW</v>
      </c>
      <c r="E39" s="359" t="str">
        <f ca="1">IF(B39="+","Unit",IF(ISERROR(OFFSET('HARGA SATUAN'!$E$6,MATCH(RAB!C39,'HARGA SATUAN'!$C$7:$C$1492,0),0)),"",OFFSET('HARGA SATUAN'!$E$6,MATCH(RAB!C39,'HARGA SATUAN'!$C$7:$C$1492,0),0)))</f>
        <v>Bh</v>
      </c>
      <c r="F39" s="505">
        <f>F23*1</f>
        <v>2</v>
      </c>
      <c r="G39" s="360">
        <f ca="1">IF(ISERROR(OFFSET('HARGA SATUAN'!$I$6,MATCH(RAB!C39,'HARGA SATUAN'!$C$7:$C$1492,0),0)),0,OFFSET('HARGA SATUAN'!$I$6,MATCH(RAB!C39,'HARGA SATUAN'!$C$7:$C$1492,0),0))</f>
        <v>33501.866666666669</v>
      </c>
      <c r="H39" s="361">
        <f t="shared" ca="1" si="16"/>
        <v>0</v>
      </c>
      <c r="I39" s="361">
        <f t="shared" ca="1" si="17"/>
        <v>67003.733333333337</v>
      </c>
      <c r="J39" s="361">
        <f t="shared" ca="1" si="18"/>
        <v>0</v>
      </c>
      <c r="K39" s="362">
        <f t="shared" ca="1" si="19"/>
        <v>67003.733333333337</v>
      </c>
      <c r="L39" s="369"/>
      <c r="M39" s="369"/>
      <c r="N39" s="369"/>
      <c r="O39" s="363"/>
      <c r="P39" s="363"/>
      <c r="Q39" s="344"/>
      <c r="R39" s="336"/>
      <c r="S39" s="364"/>
      <c r="T39" s="341"/>
      <c r="U39" s="341"/>
      <c r="V39" s="341"/>
    </row>
    <row r="40" spans="1:22" s="370" customFormat="1">
      <c r="A40" s="336"/>
      <c r="B40" s="506">
        <v>17</v>
      </c>
      <c r="C40" s="507" t="s">
        <v>26</v>
      </c>
      <c r="D40" s="358" t="str">
        <f ca="1">IF(ISERROR(OFFSET('HARGA SATUAN'!$D$6,MATCH(RAB!C40,'HARGA SATUAN'!$C$7:$C$1492,0),0)),"",OFFSET('HARGA SATUAN'!$D$6,MATCH(RAB!C40,'HARGA SATUAN'!$C$7:$C$1492,0),0))</f>
        <v>HDW</v>
      </c>
      <c r="E40" s="359" t="str">
        <f ca="1">IF(B40="+","Unit",IF(ISERROR(OFFSET('HARGA SATUAN'!$E$6,MATCH(RAB!C40,'HARGA SATUAN'!$C$7:$C$1492,0),0)),"",OFFSET('HARGA SATUAN'!$E$6,MATCH(RAB!C40,'HARGA SATUAN'!$C$7:$C$1492,0),0)))</f>
        <v>Bh</v>
      </c>
      <c r="F40" s="505">
        <f>F23*11</f>
        <v>22</v>
      </c>
      <c r="G40" s="360">
        <f ca="1">IF(ISERROR(OFFSET('HARGA SATUAN'!$I$6,MATCH(RAB!C40,'HARGA SATUAN'!$C$7:$C$1492,0),0)),0,OFFSET('HARGA SATUAN'!$I$6,MATCH(RAB!C40,'HARGA SATUAN'!$C$7:$C$1492,0),0))</f>
        <v>2500</v>
      </c>
      <c r="H40" s="361">
        <f t="shared" ca="1" si="16"/>
        <v>0</v>
      </c>
      <c r="I40" s="361">
        <f t="shared" ca="1" si="17"/>
        <v>55000</v>
      </c>
      <c r="J40" s="361">
        <f t="shared" ca="1" si="18"/>
        <v>0</v>
      </c>
      <c r="K40" s="362">
        <f t="shared" ca="1" si="19"/>
        <v>55000</v>
      </c>
      <c r="L40" s="369"/>
      <c r="M40" s="369"/>
      <c r="N40" s="369"/>
      <c r="O40" s="363"/>
      <c r="P40" s="363"/>
      <c r="Q40" s="344"/>
      <c r="R40" s="336"/>
      <c r="S40" s="364"/>
      <c r="T40" s="341"/>
      <c r="U40" s="341"/>
      <c r="V40" s="341"/>
    </row>
    <row r="41" spans="1:22" s="365" customFormat="1">
      <c r="A41" s="336"/>
      <c r="B41" s="506">
        <v>18</v>
      </c>
      <c r="C41" s="507" t="s">
        <v>703</v>
      </c>
      <c r="D41" s="358" t="str">
        <f ca="1">IF(ISERROR(OFFSET('HARGA SATUAN'!$D$6,MATCH(RAB!C41,'HARGA SATUAN'!$C$7:$C$1492,0),0)),"",OFFSET('HARGA SATUAN'!$D$6,MATCH(RAB!C41,'HARGA SATUAN'!$C$7:$C$1492,0),0))</f>
        <v>JASA</v>
      </c>
      <c r="E41" s="359" t="str">
        <f ca="1">IF(B41="+","Unit",IF(ISERROR(OFFSET('HARGA SATUAN'!$E$6,MATCH(RAB!C41,'HARGA SATUAN'!$C$7:$C$1492,0),0)),"",OFFSET('HARGA SATUAN'!$E$6,MATCH(RAB!C41,'HARGA SATUAN'!$C$7:$C$1492,0),0)))</f>
        <v>Unit</v>
      </c>
      <c r="F41" s="505">
        <f>F23*1</f>
        <v>2</v>
      </c>
      <c r="G41" s="360">
        <f ca="1">IF(ISERROR(OFFSET('HARGA SATUAN'!$I$6,MATCH(RAB!C41,'HARGA SATUAN'!$C$7:$C$1492,0),0)),0,OFFSET('HARGA SATUAN'!$I$6,MATCH(RAB!C41,'HARGA SATUAN'!$C$7:$C$1492,0),0))</f>
        <v>134700</v>
      </c>
      <c r="H41" s="361">
        <f t="shared" ca="1" si="16"/>
        <v>0</v>
      </c>
      <c r="I41" s="361">
        <f t="shared" ca="1" si="17"/>
        <v>0</v>
      </c>
      <c r="J41" s="361">
        <f t="shared" ca="1" si="18"/>
        <v>269400</v>
      </c>
      <c r="K41" s="362">
        <f t="shared" ca="1" si="19"/>
        <v>269400</v>
      </c>
      <c r="L41" s="342"/>
      <c r="M41" s="342"/>
      <c r="N41" s="369"/>
      <c r="O41" s="344"/>
      <c r="P41" s="344"/>
      <c r="Q41" s="398"/>
      <c r="R41" s="344"/>
      <c r="S41" s="398"/>
      <c r="T41" s="399"/>
      <c r="U41" s="399"/>
      <c r="V41" s="399"/>
    </row>
    <row r="42" spans="1:22" s="365" customFormat="1">
      <c r="A42" s="336"/>
      <c r="B42" s="373"/>
      <c r="C42" s="374"/>
      <c r="D42" s="358" t="str">
        <f ca="1">IF(ISERROR(OFFSET('HARGA SATUAN'!$D$6,MATCH(RAB!C42,'HARGA SATUAN'!$C$7:$C$1492,0),0)),"",OFFSET('HARGA SATUAN'!$D$6,MATCH(RAB!C42,'HARGA SATUAN'!$C$7:$C$1492,0),0))</f>
        <v/>
      </c>
      <c r="E42" s="359" t="str">
        <f ca="1">IF(B42="+","Unit",IF(ISERROR(OFFSET('HARGA SATUAN'!$E$6,MATCH(RAB!C42,'HARGA SATUAN'!$C$7:$C$1492,0),0)),"",OFFSET('HARGA SATUAN'!$E$6,MATCH(RAB!C42,'HARGA SATUAN'!$C$7:$C$1492,0),0)))</f>
        <v/>
      </c>
      <c r="F42" s="484"/>
      <c r="G42" s="360">
        <f ca="1">IF(ISERROR(OFFSET('HARGA SATUAN'!$I$6,MATCH(RAB!C42,'HARGA SATUAN'!$C$7:$C$1492,0),0)),0,OFFSET('HARGA SATUAN'!$I$6,MATCH(RAB!C42,'HARGA SATUAN'!$C$7:$C$1492,0),0))</f>
        <v>0</v>
      </c>
      <c r="H42" s="361">
        <f t="shared" ca="1" si="16"/>
        <v>0</v>
      </c>
      <c r="I42" s="361">
        <f t="shared" ca="1" si="17"/>
        <v>0</v>
      </c>
      <c r="J42" s="361">
        <f t="shared" ca="1" si="18"/>
        <v>0</v>
      </c>
      <c r="K42" s="362">
        <f t="shared" ca="1" si="19"/>
        <v>0</v>
      </c>
      <c r="L42" s="342"/>
      <c r="M42" s="342"/>
      <c r="N42" s="369"/>
      <c r="O42" s="344"/>
      <c r="P42" s="344"/>
      <c r="Q42" s="398"/>
      <c r="R42" s="344"/>
      <c r="S42" s="398"/>
      <c r="T42" s="399"/>
      <c r="U42" s="399"/>
      <c r="V42" s="399"/>
    </row>
    <row r="43" spans="1:22" s="365" customFormat="1">
      <c r="A43" s="336"/>
      <c r="B43" s="517" t="s">
        <v>1035</v>
      </c>
      <c r="C43" s="518" t="s">
        <v>1642</v>
      </c>
      <c r="D43" s="358" t="str">
        <f ca="1">IF(ISERROR(OFFSET('HARGA SATUAN'!$D$6,MATCH(RAB!C43,'HARGA SATUAN'!$C$7:$C$1492,0),0)),"",OFFSET('HARGA SATUAN'!$D$6,MATCH(RAB!C43,'HARGA SATUAN'!$C$7:$C$1492,0),0))</f>
        <v/>
      </c>
      <c r="E43" s="359" t="str">
        <f ca="1">IF(B43="+","Unit",IF(ISERROR(OFFSET('HARGA SATUAN'!$E$6,MATCH(RAB!C43,'HARGA SATUAN'!$C$7:$C$1492,0),0)),"",OFFSET('HARGA SATUAN'!$E$6,MATCH(RAB!C43,'HARGA SATUAN'!$C$7:$C$1492,0),0)))</f>
        <v>Unit</v>
      </c>
      <c r="F43" s="484">
        <v>1</v>
      </c>
      <c r="G43" s="360">
        <f ca="1">IF(ISERROR(OFFSET('HARGA SATUAN'!$I$6,MATCH(RAB!C43,'HARGA SATUAN'!$C$7:$C$1492,0),0)),0,OFFSET('HARGA SATUAN'!$I$6,MATCH(RAB!C43,'HARGA SATUAN'!$C$7:$C$1492,0),0))</f>
        <v>0</v>
      </c>
      <c r="H43" s="361">
        <f t="shared" ref="H43:H58" ca="1" si="20">IF(OR(D43="MDU",D43="MDU-KD"),(IF($O$3="RAB NON MDU","PLN KD",G43*F43)),0)</f>
        <v>0</v>
      </c>
      <c r="I43" s="361">
        <f t="shared" ref="I43:I58" ca="1" si="21">IF(D43="HDW",G43*F43,0)</f>
        <v>0</v>
      </c>
      <c r="J43" s="361">
        <f t="shared" ref="J43:J58" ca="1" si="22">IF(D43="JASA",G43*F43,0)</f>
        <v>0</v>
      </c>
      <c r="K43" s="362">
        <f t="shared" ref="K43:K58" ca="1" si="23">SUM(H43:J43)</f>
        <v>0</v>
      </c>
      <c r="L43" s="342"/>
      <c r="M43" s="342"/>
      <c r="N43" s="369"/>
      <c r="O43" s="344"/>
      <c r="P43" s="344"/>
      <c r="Q43" s="398"/>
      <c r="R43" s="344"/>
      <c r="S43" s="398"/>
      <c r="T43" s="399"/>
      <c r="U43" s="399"/>
      <c r="V43" s="399"/>
    </row>
    <row r="44" spans="1:22" s="365" customFormat="1">
      <c r="A44" s="336"/>
      <c r="B44" s="517">
        <v>1</v>
      </c>
      <c r="C44" s="109" t="s">
        <v>1564</v>
      </c>
      <c r="D44" s="358" t="str">
        <f ca="1">IF(ISERROR(OFFSET('HARGA SATUAN'!$D$6,MATCH(RAB!C44,'HARGA SATUAN'!$C$7:$C$1492,0),0)),"",OFFSET('HARGA SATUAN'!$D$6,MATCH(RAB!C44,'HARGA SATUAN'!$C$7:$C$1492,0),0))</f>
        <v>MDU-KD</v>
      </c>
      <c r="E44" s="359" t="str">
        <f ca="1">IF(B44="+","Unit",IF(ISERROR(OFFSET('HARGA SATUAN'!$E$6,MATCH(RAB!C44,'HARGA SATUAN'!$C$7:$C$1492,0),0)),"",OFFSET('HARGA SATUAN'!$E$6,MATCH(RAB!C44,'HARGA SATUAN'!$C$7:$C$1492,0),0)))</f>
        <v>Bh</v>
      </c>
      <c r="F44" s="484">
        <v>1</v>
      </c>
      <c r="G44" s="360">
        <f ca="1">IF(ISERROR(OFFSET('HARGA SATUAN'!$I$6,MATCH(RAB!C44,'HARGA SATUAN'!$C$7:$C$1492,0),0)),0,OFFSET('HARGA SATUAN'!$I$6,MATCH(RAB!C44,'HARGA SATUAN'!$C$7:$C$1492,0),0))</f>
        <v>235900</v>
      </c>
      <c r="H44" s="361">
        <f t="shared" ca="1" si="20"/>
        <v>235900</v>
      </c>
      <c r="I44" s="361">
        <f t="shared" ca="1" si="21"/>
        <v>0</v>
      </c>
      <c r="J44" s="361">
        <f t="shared" ca="1" si="22"/>
        <v>0</v>
      </c>
      <c r="K44" s="362">
        <f t="shared" ca="1" si="23"/>
        <v>235900</v>
      </c>
      <c r="L44" s="342"/>
      <c r="M44" s="342"/>
      <c r="N44" s="369"/>
      <c r="O44" s="344"/>
      <c r="P44" s="344"/>
      <c r="Q44" s="398"/>
      <c r="R44" s="344"/>
      <c r="S44" s="398"/>
      <c r="T44" s="399"/>
      <c r="U44" s="399"/>
      <c r="V44" s="399"/>
    </row>
    <row r="45" spans="1:22" s="365" customFormat="1">
      <c r="A45" s="336"/>
      <c r="B45" s="517">
        <v>2</v>
      </c>
      <c r="C45" s="109" t="s">
        <v>1564</v>
      </c>
      <c r="D45" s="358" t="str">
        <f ca="1">IF(ISERROR(OFFSET('HARGA SATUAN'!$D$6,MATCH(RAB!C45,'HARGA SATUAN'!$C$7:$C$1492,0),0)),"",OFFSET('HARGA SATUAN'!$D$6,MATCH(RAB!C45,'HARGA SATUAN'!$C$7:$C$1492,0),0))</f>
        <v>MDU-KD</v>
      </c>
      <c r="E45" s="359" t="str">
        <f ca="1">IF(B45="+","Unit",IF(ISERROR(OFFSET('HARGA SATUAN'!$E$6,MATCH(RAB!C45,'HARGA SATUAN'!$C$7:$C$1492,0),0)),"",OFFSET('HARGA SATUAN'!$E$6,MATCH(RAB!C45,'HARGA SATUAN'!$C$7:$C$1492,0),0)))</f>
        <v>Bh</v>
      </c>
      <c r="F45" s="484">
        <v>2</v>
      </c>
      <c r="G45" s="360">
        <f ca="1">IF(ISERROR(OFFSET('HARGA SATUAN'!$I$6,MATCH(RAB!C45,'HARGA SATUAN'!$C$7:$C$1492,0),0)),0,OFFSET('HARGA SATUAN'!$I$6,MATCH(RAB!C45,'HARGA SATUAN'!$C$7:$C$1492,0),0))</f>
        <v>235900</v>
      </c>
      <c r="H45" s="361">
        <f t="shared" ca="1" si="20"/>
        <v>471800</v>
      </c>
      <c r="I45" s="361">
        <f t="shared" ca="1" si="21"/>
        <v>0</v>
      </c>
      <c r="J45" s="361">
        <f t="shared" ca="1" si="22"/>
        <v>0</v>
      </c>
      <c r="K45" s="362">
        <f t="shared" ca="1" si="23"/>
        <v>471800</v>
      </c>
      <c r="L45" s="342"/>
      <c r="M45" s="342"/>
      <c r="N45" s="369"/>
      <c r="O45" s="344"/>
      <c r="P45" s="344"/>
      <c r="Q45" s="398"/>
      <c r="R45" s="344"/>
      <c r="S45" s="398"/>
      <c r="T45" s="399"/>
      <c r="U45" s="399"/>
      <c r="V45" s="399"/>
    </row>
    <row r="46" spans="1:22" s="365" customFormat="1">
      <c r="A46" s="336"/>
      <c r="B46" s="517">
        <v>3</v>
      </c>
      <c r="C46" s="518" t="s">
        <v>28</v>
      </c>
      <c r="D46" s="358" t="str">
        <f ca="1">IF(ISERROR(OFFSET('HARGA SATUAN'!$D$6,MATCH(RAB!C46,'HARGA SATUAN'!$C$7:$C$1492,0),0)),"",OFFSET('HARGA SATUAN'!$D$6,MATCH(RAB!C46,'HARGA SATUAN'!$C$7:$C$1492,0),0))</f>
        <v>HDW</v>
      </c>
      <c r="E46" s="359" t="str">
        <f ca="1">IF(B46="+","Unit",IF(ISERROR(OFFSET('HARGA SATUAN'!$E$6,MATCH(RAB!C46,'HARGA SATUAN'!$C$7:$C$1492,0),0)),"",OFFSET('HARGA SATUAN'!$E$6,MATCH(RAB!C46,'HARGA SATUAN'!$C$7:$C$1492,0),0)))</f>
        <v>Bh</v>
      </c>
      <c r="F46" s="484">
        <v>3</v>
      </c>
      <c r="G46" s="360">
        <f ca="1">IF(ISERROR(OFFSET('HARGA SATUAN'!$I$6,MATCH(RAB!C46,'HARGA SATUAN'!$C$7:$C$1492,0),0)),0,OFFSET('HARGA SATUAN'!$I$6,MATCH(RAB!C46,'HARGA SATUAN'!$C$7:$C$1492,0),0))</f>
        <v>26500</v>
      </c>
      <c r="H46" s="361">
        <f t="shared" ca="1" si="20"/>
        <v>0</v>
      </c>
      <c r="I46" s="361">
        <f t="shared" ca="1" si="21"/>
        <v>79500</v>
      </c>
      <c r="J46" s="361">
        <f t="shared" ca="1" si="22"/>
        <v>0</v>
      </c>
      <c r="K46" s="362">
        <f t="shared" ca="1" si="23"/>
        <v>79500</v>
      </c>
      <c r="L46" s="342"/>
      <c r="M46" s="342"/>
      <c r="N46" s="369"/>
      <c r="O46" s="344"/>
      <c r="P46" s="344"/>
      <c r="Q46" s="398"/>
      <c r="R46" s="344"/>
      <c r="S46" s="398"/>
      <c r="T46" s="399"/>
      <c r="U46" s="399"/>
      <c r="V46" s="399"/>
    </row>
    <row r="47" spans="1:22" s="365" customFormat="1">
      <c r="A47" s="336"/>
      <c r="B47" s="517">
        <v>4</v>
      </c>
      <c r="C47" s="518" t="s">
        <v>163</v>
      </c>
      <c r="D47" s="358" t="str">
        <f ca="1">IF(ISERROR(OFFSET('HARGA SATUAN'!$D$6,MATCH(RAB!C47,'HARGA SATUAN'!$C$7:$C$1492,0),0)),"",OFFSET('HARGA SATUAN'!$D$6,MATCH(RAB!C47,'HARGA SATUAN'!$C$7:$C$1492,0),0))</f>
        <v>HDW</v>
      </c>
      <c r="E47" s="359" t="str">
        <f ca="1">IF(B47="+","Unit",IF(ISERROR(OFFSET('HARGA SATUAN'!$E$6,MATCH(RAB!C47,'HARGA SATUAN'!$C$7:$C$1492,0),0)),"",OFFSET('HARGA SATUAN'!$E$6,MATCH(RAB!C47,'HARGA SATUAN'!$C$7:$C$1492,0),0)))</f>
        <v>Bh</v>
      </c>
      <c r="F47" s="484">
        <v>2</v>
      </c>
      <c r="G47" s="360">
        <f ca="1">IF(ISERROR(OFFSET('HARGA SATUAN'!$I$6,MATCH(RAB!C47,'HARGA SATUAN'!$C$7:$C$1492,0),0)),0,OFFSET('HARGA SATUAN'!$I$6,MATCH(RAB!C47,'HARGA SATUAN'!$C$7:$C$1492,0),0))</f>
        <v>7938</v>
      </c>
      <c r="H47" s="361">
        <f t="shared" ca="1" si="20"/>
        <v>0</v>
      </c>
      <c r="I47" s="361">
        <f t="shared" ca="1" si="21"/>
        <v>15876</v>
      </c>
      <c r="J47" s="361">
        <f t="shared" ca="1" si="22"/>
        <v>0</v>
      </c>
      <c r="K47" s="362">
        <f t="shared" ca="1" si="23"/>
        <v>15876</v>
      </c>
      <c r="L47" s="342"/>
      <c r="M47" s="342"/>
      <c r="N47" s="369"/>
      <c r="O47" s="344"/>
      <c r="P47" s="344"/>
      <c r="Q47" s="398"/>
      <c r="R47" s="344"/>
      <c r="S47" s="398"/>
      <c r="T47" s="399"/>
      <c r="U47" s="399"/>
      <c r="V47" s="399"/>
    </row>
    <row r="48" spans="1:22" s="365" customFormat="1">
      <c r="A48" s="336"/>
      <c r="B48" s="517">
        <v>5</v>
      </c>
      <c r="C48" s="518" t="s">
        <v>168</v>
      </c>
      <c r="D48" s="358" t="str">
        <f ca="1">IF(ISERROR(OFFSET('HARGA SATUAN'!$D$6,MATCH(RAB!C48,'HARGA SATUAN'!$C$7:$C$1492,0),0)),"",OFFSET('HARGA SATUAN'!$D$6,MATCH(RAB!C48,'HARGA SATUAN'!$C$7:$C$1492,0),0))</f>
        <v>HDW</v>
      </c>
      <c r="E48" s="359" t="str">
        <f ca="1">IF(B48="+","Unit",IF(ISERROR(OFFSET('HARGA SATUAN'!$E$6,MATCH(RAB!C48,'HARGA SATUAN'!$C$7:$C$1492,0),0)),"",OFFSET('HARGA SATUAN'!$E$6,MATCH(RAB!C48,'HARGA SATUAN'!$C$7:$C$1492,0),0)))</f>
        <v>Bh</v>
      </c>
      <c r="F48" s="484">
        <v>1</v>
      </c>
      <c r="G48" s="360">
        <f ca="1">IF(ISERROR(OFFSET('HARGA SATUAN'!$I$6,MATCH(RAB!C48,'HARGA SATUAN'!$C$7:$C$1492,0),0)),0,OFFSET('HARGA SATUAN'!$I$6,MATCH(RAB!C48,'HARGA SATUAN'!$C$7:$C$1492,0),0))</f>
        <v>33600</v>
      </c>
      <c r="H48" s="361">
        <f t="shared" ca="1" si="20"/>
        <v>0</v>
      </c>
      <c r="I48" s="361">
        <f t="shared" ca="1" si="21"/>
        <v>33600</v>
      </c>
      <c r="J48" s="361">
        <f t="shared" ca="1" si="22"/>
        <v>0</v>
      </c>
      <c r="K48" s="362">
        <f t="shared" ca="1" si="23"/>
        <v>33600</v>
      </c>
      <c r="L48" s="342"/>
      <c r="M48" s="342"/>
      <c r="N48" s="369"/>
      <c r="O48" s="344"/>
      <c r="P48" s="344"/>
      <c r="Q48" s="398"/>
      <c r="R48" s="344"/>
      <c r="S48" s="398"/>
      <c r="T48" s="399"/>
      <c r="U48" s="399"/>
      <c r="V48" s="399"/>
    </row>
    <row r="49" spans="1:22" s="365" customFormat="1">
      <c r="A49" s="336"/>
      <c r="B49" s="517">
        <v>6</v>
      </c>
      <c r="C49" s="518" t="s">
        <v>173</v>
      </c>
      <c r="D49" s="358" t="str">
        <f ca="1">IF(ISERROR(OFFSET('HARGA SATUAN'!$D$6,MATCH(RAB!C49,'HARGA SATUAN'!$C$7:$C$1492,0),0)),"",OFFSET('HARGA SATUAN'!$D$6,MATCH(RAB!C49,'HARGA SATUAN'!$C$7:$C$1492,0),0))</f>
        <v>HDW</v>
      </c>
      <c r="E49" s="359" t="str">
        <f ca="1">IF(B49="+","Unit",IF(ISERROR(OFFSET('HARGA SATUAN'!$E$6,MATCH(RAB!C49,'HARGA SATUAN'!$C$7:$C$1492,0),0)),"",OFFSET('HARGA SATUAN'!$E$6,MATCH(RAB!C49,'HARGA SATUAN'!$C$7:$C$1492,0),0)))</f>
        <v>Bh</v>
      </c>
      <c r="F49" s="484">
        <v>2</v>
      </c>
      <c r="G49" s="360">
        <f ca="1">IF(ISERROR(OFFSET('HARGA SATUAN'!$I$6,MATCH(RAB!C49,'HARGA SATUAN'!$C$7:$C$1492,0),0)),0,OFFSET('HARGA SATUAN'!$I$6,MATCH(RAB!C49,'HARGA SATUAN'!$C$7:$C$1492,0),0))</f>
        <v>45000</v>
      </c>
      <c r="H49" s="361">
        <f t="shared" ca="1" si="20"/>
        <v>0</v>
      </c>
      <c r="I49" s="361">
        <f t="shared" ca="1" si="21"/>
        <v>90000</v>
      </c>
      <c r="J49" s="361">
        <f t="shared" ca="1" si="22"/>
        <v>0</v>
      </c>
      <c r="K49" s="362">
        <f t="shared" ca="1" si="23"/>
        <v>90000</v>
      </c>
      <c r="L49" s="342"/>
      <c r="M49" s="342"/>
      <c r="N49" s="369"/>
      <c r="O49" s="344"/>
      <c r="P49" s="344"/>
      <c r="Q49" s="398"/>
      <c r="R49" s="344"/>
      <c r="S49" s="398"/>
      <c r="T49" s="399"/>
      <c r="U49" s="399"/>
      <c r="V49" s="399"/>
    </row>
    <row r="50" spans="1:22" s="365" customFormat="1">
      <c r="A50" s="336"/>
      <c r="B50" s="517">
        <v>7</v>
      </c>
      <c r="C50" s="518" t="s">
        <v>178</v>
      </c>
      <c r="D50" s="358" t="str">
        <f ca="1">IF(ISERROR(OFFSET('HARGA SATUAN'!$D$6,MATCH(RAB!C50,'HARGA SATUAN'!$C$7:$C$1492,0),0)),"",OFFSET('HARGA SATUAN'!$D$6,MATCH(RAB!C50,'HARGA SATUAN'!$C$7:$C$1492,0),0))</f>
        <v>HDW</v>
      </c>
      <c r="E50" s="359" t="str">
        <f ca="1">IF(B50="+","Unit",IF(ISERROR(OFFSET('HARGA SATUAN'!$E$6,MATCH(RAB!C50,'HARGA SATUAN'!$C$7:$C$1492,0),0)),"",OFFSET('HARGA SATUAN'!$E$6,MATCH(RAB!C50,'HARGA SATUAN'!$C$7:$C$1492,0),0)))</f>
        <v>Bh</v>
      </c>
      <c r="F50" s="484">
        <v>1</v>
      </c>
      <c r="G50" s="360">
        <f ca="1">IF(ISERROR(OFFSET('HARGA SATUAN'!$I$6,MATCH(RAB!C50,'HARGA SATUAN'!$C$7:$C$1492,0),0)),0,OFFSET('HARGA SATUAN'!$I$6,MATCH(RAB!C50,'HARGA SATUAN'!$C$7:$C$1492,0),0))</f>
        <v>95000</v>
      </c>
      <c r="H50" s="361">
        <f t="shared" ca="1" si="20"/>
        <v>0</v>
      </c>
      <c r="I50" s="361">
        <f t="shared" ca="1" si="21"/>
        <v>95000</v>
      </c>
      <c r="J50" s="361">
        <f t="shared" ca="1" si="22"/>
        <v>0</v>
      </c>
      <c r="K50" s="362">
        <f t="shared" ca="1" si="23"/>
        <v>95000</v>
      </c>
      <c r="L50" s="342"/>
      <c r="M50" s="342"/>
      <c r="N50" s="369"/>
      <c r="O50" s="344"/>
      <c r="P50" s="344"/>
      <c r="Q50" s="398"/>
      <c r="R50" s="344"/>
      <c r="S50" s="398"/>
      <c r="T50" s="399"/>
      <c r="U50" s="399"/>
      <c r="V50" s="399"/>
    </row>
    <row r="51" spans="1:22" s="365" customFormat="1">
      <c r="A51" s="336"/>
      <c r="B51" s="517">
        <v>8</v>
      </c>
      <c r="C51" s="518" t="s">
        <v>593</v>
      </c>
      <c r="D51" s="358" t="str">
        <f ca="1">IF(ISERROR(OFFSET('HARGA SATUAN'!$D$6,MATCH(RAB!C51,'HARGA SATUAN'!$C$7:$C$1492,0),0)),"",OFFSET('HARGA SATUAN'!$D$6,MATCH(RAB!C51,'HARGA SATUAN'!$C$7:$C$1492,0),0))</f>
        <v>HDW</v>
      </c>
      <c r="E51" s="359" t="str">
        <f ca="1">IF(B51="+","Unit",IF(ISERROR(OFFSET('HARGA SATUAN'!$E$6,MATCH(RAB!C51,'HARGA SATUAN'!$C$7:$C$1492,0),0)),"",OFFSET('HARGA SATUAN'!$E$6,MATCH(RAB!C51,'HARGA SATUAN'!$C$7:$C$1492,0),0)))</f>
        <v>Bh</v>
      </c>
      <c r="F51" s="484">
        <v>1</v>
      </c>
      <c r="G51" s="360">
        <f ca="1">IF(ISERROR(OFFSET('HARGA SATUAN'!$I$6,MATCH(RAB!C51,'HARGA SATUAN'!$C$7:$C$1492,0),0)),0,OFFSET('HARGA SATUAN'!$I$6,MATCH(RAB!C51,'HARGA SATUAN'!$C$7:$C$1492,0),0))</f>
        <v>380500</v>
      </c>
      <c r="H51" s="361">
        <f t="shared" ca="1" si="20"/>
        <v>0</v>
      </c>
      <c r="I51" s="361">
        <f t="shared" ca="1" si="21"/>
        <v>380500</v>
      </c>
      <c r="J51" s="361">
        <f t="shared" ca="1" si="22"/>
        <v>0</v>
      </c>
      <c r="K51" s="362">
        <f t="shared" ca="1" si="23"/>
        <v>380500</v>
      </c>
      <c r="L51" s="342"/>
      <c r="M51" s="342"/>
      <c r="N51" s="369"/>
      <c r="O51" s="344"/>
      <c r="P51" s="344"/>
      <c r="Q51" s="398"/>
      <c r="R51" s="344"/>
      <c r="S51" s="398"/>
      <c r="T51" s="399"/>
      <c r="U51" s="399"/>
      <c r="V51" s="399"/>
    </row>
    <row r="52" spans="1:22" s="365" customFormat="1">
      <c r="A52" s="336"/>
      <c r="B52" s="517">
        <v>9</v>
      </c>
      <c r="C52" s="518" t="s">
        <v>217</v>
      </c>
      <c r="D52" s="358" t="str">
        <f ca="1">IF(ISERROR(OFFSET('HARGA SATUAN'!$D$6,MATCH(RAB!C52,'HARGA SATUAN'!$C$7:$C$1492,0),0)),"",OFFSET('HARGA SATUAN'!$D$6,MATCH(RAB!C52,'HARGA SATUAN'!$C$7:$C$1492,0),0))</f>
        <v>HDW</v>
      </c>
      <c r="E52" s="359" t="str">
        <f ca="1">IF(B52="+","Unit",IF(ISERROR(OFFSET('HARGA SATUAN'!$E$6,MATCH(RAB!C52,'HARGA SATUAN'!$C$7:$C$1492,0),0)),"",OFFSET('HARGA SATUAN'!$E$6,MATCH(RAB!C52,'HARGA SATUAN'!$C$7:$C$1492,0),0)))</f>
        <v>Bh</v>
      </c>
      <c r="F52" s="484">
        <v>4</v>
      </c>
      <c r="G52" s="360">
        <f ca="1">IF(ISERROR(OFFSET('HARGA SATUAN'!$I$6,MATCH(RAB!C52,'HARGA SATUAN'!$C$7:$C$1492,0),0)),0,OFFSET('HARGA SATUAN'!$I$6,MATCH(RAB!C52,'HARGA SATUAN'!$C$7:$C$1492,0),0))</f>
        <v>11400</v>
      </c>
      <c r="H52" s="361">
        <f t="shared" ca="1" si="20"/>
        <v>0</v>
      </c>
      <c r="I52" s="361">
        <f t="shared" ca="1" si="21"/>
        <v>45600</v>
      </c>
      <c r="J52" s="361">
        <f t="shared" ca="1" si="22"/>
        <v>0</v>
      </c>
      <c r="K52" s="362">
        <f t="shared" ca="1" si="23"/>
        <v>45600</v>
      </c>
      <c r="L52" s="342"/>
      <c r="M52" s="342"/>
      <c r="N52" s="369"/>
      <c r="O52" s="344"/>
      <c r="P52" s="344"/>
      <c r="Q52" s="398"/>
      <c r="R52" s="344"/>
      <c r="S52" s="398"/>
      <c r="T52" s="399"/>
      <c r="U52" s="399"/>
      <c r="V52" s="399"/>
    </row>
    <row r="53" spans="1:22" s="365" customFormat="1">
      <c r="A53" s="336"/>
      <c r="B53" s="517">
        <v>10</v>
      </c>
      <c r="C53" s="518" t="s">
        <v>247</v>
      </c>
      <c r="D53" s="358" t="str">
        <f ca="1">IF(ISERROR(OFFSET('HARGA SATUAN'!$D$6,MATCH(RAB!C53,'HARGA SATUAN'!$C$7:$C$1492,0),0)),"",OFFSET('HARGA SATUAN'!$D$6,MATCH(RAB!C53,'HARGA SATUAN'!$C$7:$C$1492,0),0))</f>
        <v>HDW</v>
      </c>
      <c r="E53" s="359" t="str">
        <f ca="1">IF(B53="+","Unit",IF(ISERROR(OFFSET('HARGA SATUAN'!$E$6,MATCH(RAB!C53,'HARGA SATUAN'!$C$7:$C$1492,0),0)),"",OFFSET('HARGA SATUAN'!$E$6,MATCH(RAB!C53,'HARGA SATUAN'!$C$7:$C$1492,0),0)))</f>
        <v>Bh</v>
      </c>
      <c r="F53" s="484">
        <v>1</v>
      </c>
      <c r="G53" s="360">
        <f ca="1">IF(ISERROR(OFFSET('HARGA SATUAN'!$I$6,MATCH(RAB!C53,'HARGA SATUAN'!$C$7:$C$1492,0),0)),0,OFFSET('HARGA SATUAN'!$I$6,MATCH(RAB!C53,'HARGA SATUAN'!$C$7:$C$1492,0),0))</f>
        <v>57690</v>
      </c>
      <c r="H53" s="361">
        <f t="shared" ca="1" si="20"/>
        <v>0</v>
      </c>
      <c r="I53" s="361">
        <f t="shared" ca="1" si="21"/>
        <v>57690</v>
      </c>
      <c r="J53" s="361">
        <f t="shared" ca="1" si="22"/>
        <v>0</v>
      </c>
      <c r="K53" s="362">
        <f t="shared" ca="1" si="23"/>
        <v>57690</v>
      </c>
      <c r="L53" s="342"/>
      <c r="M53" s="342"/>
      <c r="N53" s="369"/>
      <c r="O53" s="344"/>
      <c r="P53" s="344"/>
      <c r="Q53" s="398"/>
      <c r="R53" s="344"/>
      <c r="S53" s="398"/>
      <c r="T53" s="399"/>
      <c r="U53" s="399"/>
      <c r="V53" s="399"/>
    </row>
    <row r="54" spans="1:22" s="365" customFormat="1">
      <c r="A54" s="336"/>
      <c r="B54" s="517">
        <v>11</v>
      </c>
      <c r="C54" s="518" t="s">
        <v>264</v>
      </c>
      <c r="D54" s="358" t="str">
        <f ca="1">IF(ISERROR(OFFSET('HARGA SATUAN'!$D$6,MATCH(RAB!C54,'HARGA SATUAN'!$C$7:$C$1492,0),0)),"",OFFSET('HARGA SATUAN'!$D$6,MATCH(RAB!C54,'HARGA SATUAN'!$C$7:$C$1492,0),0))</f>
        <v>HDW</v>
      </c>
      <c r="E54" s="359" t="str">
        <f ca="1">IF(B54="+","Unit",IF(ISERROR(OFFSET('HARGA SATUAN'!$E$6,MATCH(RAB!C54,'HARGA SATUAN'!$C$7:$C$1492,0),0)),"",OFFSET('HARGA SATUAN'!$E$6,MATCH(RAB!C54,'HARGA SATUAN'!$C$7:$C$1492,0),0)))</f>
        <v>Bh</v>
      </c>
      <c r="F54" s="484">
        <v>1</v>
      </c>
      <c r="G54" s="360">
        <f ca="1">IF(ISERROR(OFFSET('HARGA SATUAN'!$I$6,MATCH(RAB!C54,'HARGA SATUAN'!$C$7:$C$1492,0),0)),0,OFFSET('HARGA SATUAN'!$I$6,MATCH(RAB!C54,'HARGA SATUAN'!$C$7:$C$1492,0),0))</f>
        <v>28000</v>
      </c>
      <c r="H54" s="361">
        <f t="shared" ca="1" si="20"/>
        <v>0</v>
      </c>
      <c r="I54" s="361">
        <f t="shared" ca="1" si="21"/>
        <v>28000</v>
      </c>
      <c r="J54" s="361">
        <f t="shared" ca="1" si="22"/>
        <v>0</v>
      </c>
      <c r="K54" s="362">
        <f t="shared" ca="1" si="23"/>
        <v>28000</v>
      </c>
      <c r="L54" s="342"/>
      <c r="M54" s="342"/>
      <c r="N54" s="369"/>
      <c r="O54" s="344"/>
      <c r="P54" s="344"/>
      <c r="Q54" s="398"/>
      <c r="R54" s="344"/>
      <c r="S54" s="398"/>
      <c r="T54" s="399"/>
      <c r="U54" s="399"/>
      <c r="V54" s="399"/>
    </row>
    <row r="55" spans="1:22" s="365" customFormat="1">
      <c r="A55" s="336"/>
      <c r="B55" s="517">
        <v>12</v>
      </c>
      <c r="C55" s="518" t="s">
        <v>38</v>
      </c>
      <c r="D55" s="358" t="str">
        <f ca="1">IF(ISERROR(OFFSET('HARGA SATUAN'!$D$6,MATCH(RAB!C55,'HARGA SATUAN'!$C$7:$C$1492,0),0)),"",OFFSET('HARGA SATUAN'!$D$6,MATCH(RAB!C55,'HARGA SATUAN'!$C$7:$C$1492,0),0))</f>
        <v>HDW</v>
      </c>
      <c r="E55" s="359" t="str">
        <f ca="1">IF(B55="+","Unit",IF(ISERROR(OFFSET('HARGA SATUAN'!$E$6,MATCH(RAB!C55,'HARGA SATUAN'!$C$7:$C$1492,0),0)),"",OFFSET('HARGA SATUAN'!$E$6,MATCH(RAB!C55,'HARGA SATUAN'!$C$7:$C$1492,0),0)))</f>
        <v>Mtr</v>
      </c>
      <c r="F55" s="484">
        <v>6.2</v>
      </c>
      <c r="G55" s="360">
        <f ca="1">IF(ISERROR(OFFSET('HARGA SATUAN'!$I$6,MATCH(RAB!C55,'HARGA SATUAN'!$C$7:$C$1492,0),0)),0,OFFSET('HARGA SATUAN'!$I$6,MATCH(RAB!C55,'HARGA SATUAN'!$C$7:$C$1492,0),0))</f>
        <v>8550</v>
      </c>
      <c r="H55" s="361">
        <f t="shared" ca="1" si="20"/>
        <v>0</v>
      </c>
      <c r="I55" s="361">
        <f t="shared" ca="1" si="21"/>
        <v>53010</v>
      </c>
      <c r="J55" s="361">
        <f t="shared" ca="1" si="22"/>
        <v>0</v>
      </c>
      <c r="K55" s="362">
        <f t="shared" ca="1" si="23"/>
        <v>53010</v>
      </c>
      <c r="L55" s="342"/>
      <c r="M55" s="342"/>
      <c r="N55" s="369"/>
      <c r="O55" s="344"/>
      <c r="P55" s="344"/>
      <c r="Q55" s="398"/>
      <c r="R55" s="344"/>
      <c r="S55" s="398"/>
      <c r="T55" s="399"/>
      <c r="U55" s="399"/>
      <c r="V55" s="399"/>
    </row>
    <row r="56" spans="1:22" s="365" customFormat="1">
      <c r="A56" s="336"/>
      <c r="B56" s="517">
        <v>13</v>
      </c>
      <c r="C56" s="518" t="s">
        <v>26</v>
      </c>
      <c r="D56" s="358" t="str">
        <f ca="1">IF(ISERROR(OFFSET('HARGA SATUAN'!$D$6,MATCH(RAB!C56,'HARGA SATUAN'!$C$7:$C$1492,0),0)),"",OFFSET('HARGA SATUAN'!$D$6,MATCH(RAB!C56,'HARGA SATUAN'!$C$7:$C$1492,0),0))</f>
        <v>HDW</v>
      </c>
      <c r="E56" s="359" t="str">
        <f ca="1">IF(B56="+","Unit",IF(ISERROR(OFFSET('HARGA SATUAN'!$E$6,MATCH(RAB!C56,'HARGA SATUAN'!$C$7:$C$1492,0),0)),"",OFFSET('HARGA SATUAN'!$E$6,MATCH(RAB!C56,'HARGA SATUAN'!$C$7:$C$1492,0),0)))</f>
        <v>Bh</v>
      </c>
      <c r="F56" s="484">
        <v>5</v>
      </c>
      <c r="G56" s="360">
        <f ca="1">IF(ISERROR(OFFSET('HARGA SATUAN'!$I$6,MATCH(RAB!C56,'HARGA SATUAN'!$C$7:$C$1492,0),0)),0,OFFSET('HARGA SATUAN'!$I$6,MATCH(RAB!C56,'HARGA SATUAN'!$C$7:$C$1492,0),0))</f>
        <v>2500</v>
      </c>
      <c r="H56" s="361">
        <f t="shared" ca="1" si="20"/>
        <v>0</v>
      </c>
      <c r="I56" s="361">
        <f t="shared" ca="1" si="21"/>
        <v>12500</v>
      </c>
      <c r="J56" s="361">
        <f t="shared" ca="1" si="22"/>
        <v>0</v>
      </c>
      <c r="K56" s="362">
        <f t="shared" ca="1" si="23"/>
        <v>12500</v>
      </c>
      <c r="L56" s="342"/>
      <c r="M56" s="342"/>
      <c r="N56" s="369"/>
      <c r="O56" s="344"/>
      <c r="P56" s="344"/>
      <c r="Q56" s="398"/>
      <c r="R56" s="344"/>
      <c r="S56" s="398"/>
      <c r="T56" s="399"/>
      <c r="U56" s="399"/>
      <c r="V56" s="399"/>
    </row>
    <row r="57" spans="1:22" s="365" customFormat="1">
      <c r="A57" s="336"/>
      <c r="B57" s="517">
        <v>14</v>
      </c>
      <c r="C57" s="518" t="s">
        <v>687</v>
      </c>
      <c r="D57" s="358" t="str">
        <f ca="1">IF(ISERROR(OFFSET('HARGA SATUAN'!$D$6,MATCH(RAB!C57,'HARGA SATUAN'!$C$7:$C$1492,0),0)),"",OFFSET('HARGA SATUAN'!$D$6,MATCH(RAB!C57,'HARGA SATUAN'!$C$7:$C$1492,0),0))</f>
        <v>JASA</v>
      </c>
      <c r="E57" s="359" t="str">
        <f ca="1">IF(B57="+","Unit",IF(ISERROR(OFFSET('HARGA SATUAN'!$E$6,MATCH(RAB!C57,'HARGA SATUAN'!$C$7:$C$1492,0),0)),"",OFFSET('HARGA SATUAN'!$E$6,MATCH(RAB!C57,'HARGA SATUAN'!$C$7:$C$1492,0),0)))</f>
        <v>Unit</v>
      </c>
      <c r="F57" s="484">
        <v>1</v>
      </c>
      <c r="G57" s="360">
        <f ca="1">IF(ISERROR(OFFSET('HARGA SATUAN'!$I$6,MATCH(RAB!C57,'HARGA SATUAN'!$C$7:$C$1492,0),0)),0,OFFSET('HARGA SATUAN'!$I$6,MATCH(RAB!C57,'HARGA SATUAN'!$C$7:$C$1492,0),0))</f>
        <v>111000</v>
      </c>
      <c r="H57" s="361">
        <f t="shared" ca="1" si="20"/>
        <v>0</v>
      </c>
      <c r="I57" s="361">
        <f t="shared" ca="1" si="21"/>
        <v>0</v>
      </c>
      <c r="J57" s="361">
        <f t="shared" ca="1" si="22"/>
        <v>111000</v>
      </c>
      <c r="K57" s="362">
        <f t="shared" ca="1" si="23"/>
        <v>111000</v>
      </c>
      <c r="L57" s="342"/>
      <c r="M57" s="342"/>
      <c r="N57" s="369"/>
      <c r="O57" s="344"/>
      <c r="P57" s="344"/>
      <c r="Q57" s="398"/>
      <c r="R57" s="344"/>
      <c r="S57" s="398"/>
      <c r="T57" s="399"/>
      <c r="U57" s="399"/>
      <c r="V57" s="399"/>
    </row>
    <row r="58" spans="1:22" s="365" customFormat="1">
      <c r="A58" s="336"/>
      <c r="B58" s="373"/>
      <c r="C58" s="374"/>
      <c r="D58" s="358" t="str">
        <f ca="1">IF(ISERROR(OFFSET('HARGA SATUAN'!$D$6,MATCH(RAB!C58,'HARGA SATUAN'!$C$7:$C$1492,0),0)),"",OFFSET('HARGA SATUAN'!$D$6,MATCH(RAB!C58,'HARGA SATUAN'!$C$7:$C$1492,0),0))</f>
        <v/>
      </c>
      <c r="E58" s="359" t="str">
        <f ca="1">IF(B58="+","Unit",IF(ISERROR(OFFSET('HARGA SATUAN'!$E$6,MATCH(RAB!C58,'HARGA SATUAN'!$C$7:$C$1492,0),0)),"",OFFSET('HARGA SATUAN'!$E$6,MATCH(RAB!C58,'HARGA SATUAN'!$C$7:$C$1492,0),0)))</f>
        <v/>
      </c>
      <c r="F58" s="484"/>
      <c r="G58" s="360">
        <f ca="1">IF(ISERROR(OFFSET('HARGA SATUAN'!$I$6,MATCH(RAB!C58,'HARGA SATUAN'!$C$7:$C$1492,0),0)),0,OFFSET('HARGA SATUAN'!$I$6,MATCH(RAB!C58,'HARGA SATUAN'!$C$7:$C$1492,0),0))</f>
        <v>0</v>
      </c>
      <c r="H58" s="361">
        <f t="shared" ca="1" si="20"/>
        <v>0</v>
      </c>
      <c r="I58" s="361">
        <f t="shared" ca="1" si="21"/>
        <v>0</v>
      </c>
      <c r="J58" s="361">
        <f t="shared" ca="1" si="22"/>
        <v>0</v>
      </c>
      <c r="K58" s="362">
        <f t="shared" ca="1" si="23"/>
        <v>0</v>
      </c>
      <c r="L58" s="342"/>
      <c r="M58" s="342"/>
      <c r="N58" s="369"/>
      <c r="O58" s="344"/>
      <c r="P58" s="344"/>
      <c r="Q58" s="398"/>
      <c r="R58" s="344"/>
      <c r="S58" s="398"/>
      <c r="T58" s="399"/>
      <c r="U58" s="399"/>
      <c r="V58" s="399"/>
    </row>
    <row r="59" spans="1:22" s="365" customFormat="1">
      <c r="A59" s="336"/>
      <c r="B59" s="506" t="s">
        <v>1035</v>
      </c>
      <c r="C59" s="507" t="s">
        <v>1621</v>
      </c>
      <c r="D59" s="358" t="str">
        <f ca="1">IF(ISERROR(OFFSET('HARGA SATUAN'!$D$6,MATCH(RAB!C59,'HARGA SATUAN'!$C$7:$C$1492,0),0)),"",OFFSET('HARGA SATUAN'!$D$6,MATCH(RAB!C59,'HARGA SATUAN'!$C$7:$C$1492,0),0))</f>
        <v/>
      </c>
      <c r="E59" s="359" t="str">
        <f ca="1">IF(B59="+","Unit",IF(ISERROR(OFFSET('HARGA SATUAN'!$E$6,MATCH(RAB!C59,'HARGA SATUAN'!$C$7:$C$1492,0),0)),"",OFFSET('HARGA SATUAN'!$E$6,MATCH(RAB!C59,'HARGA SATUAN'!$C$7:$C$1492,0),0)))</f>
        <v>Unit</v>
      </c>
      <c r="F59" s="484">
        <v>3</v>
      </c>
      <c r="G59" s="360">
        <f ca="1">IF(ISERROR(OFFSET('HARGA SATUAN'!$I$6,MATCH(RAB!C59,'HARGA SATUAN'!$C$7:$C$1492,0),0)),0,OFFSET('HARGA SATUAN'!$I$6,MATCH(RAB!C59,'HARGA SATUAN'!$C$7:$C$1492,0),0))</f>
        <v>0</v>
      </c>
      <c r="H59" s="361">
        <f t="shared" ref="H59:H69" ca="1" si="24">IF(OR(D59="MDU",D59="MDU-KD"),(IF($O$3="RAB NON MDU","PLN KD",G59*F59)),0)</f>
        <v>0</v>
      </c>
      <c r="I59" s="361">
        <f t="shared" ref="I59:I69" ca="1" si="25">IF(D59="HDW",G59*F59,0)</f>
        <v>0</v>
      </c>
      <c r="J59" s="361">
        <f t="shared" ref="J59:J69" ca="1" si="26">IF(D59="JASA",G59*F59,0)</f>
        <v>0</v>
      </c>
      <c r="K59" s="362">
        <f t="shared" ref="K59:K69" ca="1" si="27">SUM(H59:J59)</f>
        <v>0</v>
      </c>
      <c r="L59" s="342"/>
      <c r="M59" s="342"/>
      <c r="N59" s="369"/>
      <c r="O59" s="344"/>
      <c r="P59" s="344"/>
      <c r="Q59" s="398"/>
      <c r="R59" s="344"/>
      <c r="S59" s="398"/>
      <c r="T59" s="399"/>
      <c r="U59" s="399"/>
      <c r="V59" s="399"/>
    </row>
    <row r="60" spans="1:22" s="365" customFormat="1">
      <c r="A60" s="336"/>
      <c r="B60" s="506">
        <v>1</v>
      </c>
      <c r="C60" s="507" t="s">
        <v>30</v>
      </c>
      <c r="D60" s="358" t="str">
        <f ca="1">IF(ISERROR(OFFSET('HARGA SATUAN'!$D$6,MATCH(RAB!C60,'HARGA SATUAN'!$C$7:$C$1492,0),0)),"",OFFSET('HARGA SATUAN'!$D$6,MATCH(RAB!C60,'HARGA SATUAN'!$C$7:$C$1492,0),0))</f>
        <v>HDW</v>
      </c>
      <c r="E60" s="359" t="str">
        <f ca="1">IF(B60="+","Unit",IF(ISERROR(OFFSET('HARGA SATUAN'!$E$6,MATCH(RAB!C60,'HARGA SATUAN'!$C$7:$C$1492,0),0)),"",OFFSET('HARGA SATUAN'!$E$6,MATCH(RAB!C60,'HARGA SATUAN'!$C$7:$C$1492,0),0)))</f>
        <v>Bh</v>
      </c>
      <c r="F60" s="484">
        <f>F59*1</f>
        <v>3</v>
      </c>
      <c r="G60" s="360">
        <f ca="1">IF(ISERROR(OFFSET('HARGA SATUAN'!$I$6,MATCH(RAB!C60,'HARGA SATUAN'!$C$7:$C$1492,0),0)),0,OFFSET('HARGA SATUAN'!$I$6,MATCH(RAB!C60,'HARGA SATUAN'!$C$7:$C$1492,0),0))</f>
        <v>47459</v>
      </c>
      <c r="H60" s="361">
        <f t="shared" ca="1" si="24"/>
        <v>0</v>
      </c>
      <c r="I60" s="361">
        <f t="shared" ca="1" si="25"/>
        <v>142377</v>
      </c>
      <c r="J60" s="361">
        <f t="shared" ca="1" si="26"/>
        <v>0</v>
      </c>
      <c r="K60" s="362">
        <f t="shared" ca="1" si="27"/>
        <v>142377</v>
      </c>
      <c r="L60" s="342"/>
      <c r="M60" s="342"/>
      <c r="N60" s="369"/>
      <c r="O60" s="344"/>
      <c r="P60" s="344"/>
      <c r="Q60" s="398"/>
      <c r="R60" s="344"/>
      <c r="S60" s="398"/>
      <c r="T60" s="399"/>
      <c r="U60" s="399"/>
      <c r="V60" s="399"/>
    </row>
    <row r="61" spans="1:22" s="365" customFormat="1">
      <c r="A61" s="336"/>
      <c r="B61" s="506">
        <v>2</v>
      </c>
      <c r="C61" s="507" t="s">
        <v>32</v>
      </c>
      <c r="D61" s="358" t="str">
        <f ca="1">IF(ISERROR(OFFSET('HARGA SATUAN'!$D$6,MATCH(RAB!C61,'HARGA SATUAN'!$C$7:$C$1492,0),0)),"",OFFSET('HARGA SATUAN'!$D$6,MATCH(RAB!C61,'HARGA SATUAN'!$C$7:$C$1492,0),0))</f>
        <v>HDW</v>
      </c>
      <c r="E61" s="359" t="str">
        <f ca="1">IF(B61="+","Unit",IF(ISERROR(OFFSET('HARGA SATUAN'!$E$6,MATCH(RAB!C61,'HARGA SATUAN'!$C$7:$C$1492,0),0)),"",OFFSET('HARGA SATUAN'!$E$6,MATCH(RAB!C61,'HARGA SATUAN'!$C$7:$C$1492,0),0)))</f>
        <v>Mtr</v>
      </c>
      <c r="F61" s="484">
        <f>F59*0.8</f>
        <v>2.4000000000000004</v>
      </c>
      <c r="G61" s="360">
        <f ca="1">IF(ISERROR(OFFSET('HARGA SATUAN'!$I$6,MATCH(RAB!C61,'HARGA SATUAN'!$C$7:$C$1492,0),0)),0,OFFSET('HARGA SATUAN'!$I$6,MATCH(RAB!C61,'HARGA SATUAN'!$C$7:$C$1492,0),0))</f>
        <v>30000</v>
      </c>
      <c r="H61" s="361">
        <f t="shared" ca="1" si="24"/>
        <v>0</v>
      </c>
      <c r="I61" s="361">
        <f t="shared" ca="1" si="25"/>
        <v>72000.000000000015</v>
      </c>
      <c r="J61" s="361">
        <f t="shared" ca="1" si="26"/>
        <v>0</v>
      </c>
      <c r="K61" s="362">
        <f t="shared" ca="1" si="27"/>
        <v>72000.000000000015</v>
      </c>
      <c r="L61" s="342"/>
      <c r="M61" s="342"/>
      <c r="N61" s="369"/>
      <c r="O61" s="344"/>
      <c r="P61" s="344"/>
      <c r="Q61" s="398"/>
      <c r="R61" s="344"/>
      <c r="S61" s="398"/>
      <c r="T61" s="399"/>
      <c r="U61" s="399"/>
      <c r="V61" s="399"/>
    </row>
    <row r="62" spans="1:22" s="365" customFormat="1">
      <c r="A62" s="336"/>
      <c r="B62" s="506">
        <v>3</v>
      </c>
      <c r="C62" s="507" t="s">
        <v>33</v>
      </c>
      <c r="D62" s="358" t="str">
        <f ca="1">IF(ISERROR(OFFSET('HARGA SATUAN'!$D$6,MATCH(RAB!C62,'HARGA SATUAN'!$C$7:$C$1492,0),0)),"",OFFSET('HARGA SATUAN'!$D$6,MATCH(RAB!C62,'HARGA SATUAN'!$C$7:$C$1492,0),0))</f>
        <v>HDW</v>
      </c>
      <c r="E62" s="359" t="str">
        <f ca="1">IF(B62="+","Unit",IF(ISERROR(OFFSET('HARGA SATUAN'!$E$6,MATCH(RAB!C62,'HARGA SATUAN'!$C$7:$C$1492,0),0)),"",OFFSET('HARGA SATUAN'!$E$6,MATCH(RAB!C62,'HARGA SATUAN'!$C$7:$C$1492,0),0)))</f>
        <v>Bh</v>
      </c>
      <c r="F62" s="484">
        <f>F59*1</f>
        <v>3</v>
      </c>
      <c r="G62" s="360">
        <f ca="1">IF(ISERROR(OFFSET('HARGA SATUAN'!$I$6,MATCH(RAB!C62,'HARGA SATUAN'!$C$7:$C$1492,0),0)),0,OFFSET('HARGA SATUAN'!$I$6,MATCH(RAB!C62,'HARGA SATUAN'!$C$7:$C$1492,0),0))</f>
        <v>9500</v>
      </c>
      <c r="H62" s="361">
        <f t="shared" ca="1" si="24"/>
        <v>0</v>
      </c>
      <c r="I62" s="361">
        <f t="shared" ca="1" si="25"/>
        <v>28500</v>
      </c>
      <c r="J62" s="361">
        <f t="shared" ca="1" si="26"/>
        <v>0</v>
      </c>
      <c r="K62" s="362">
        <f t="shared" ca="1" si="27"/>
        <v>28500</v>
      </c>
      <c r="L62" s="342"/>
      <c r="M62" s="342"/>
      <c r="N62" s="369"/>
      <c r="O62" s="344"/>
      <c r="P62" s="344"/>
      <c r="Q62" s="398"/>
      <c r="R62" s="344"/>
      <c r="S62" s="398"/>
      <c r="T62" s="399"/>
      <c r="U62" s="399"/>
      <c r="V62" s="399"/>
    </row>
    <row r="63" spans="1:22" s="365" customFormat="1">
      <c r="A63" s="336"/>
      <c r="B63" s="506">
        <v>4</v>
      </c>
      <c r="C63" s="507" t="s">
        <v>737</v>
      </c>
      <c r="D63" s="358" t="str">
        <f ca="1">IF(ISERROR(OFFSET('HARGA SATUAN'!$D$6,MATCH(RAB!C63,'HARGA SATUAN'!$C$7:$C$1492,0),0)),"",OFFSET('HARGA SATUAN'!$D$6,MATCH(RAB!C63,'HARGA SATUAN'!$C$7:$C$1492,0),0))</f>
        <v>JASA</v>
      </c>
      <c r="E63" s="359" t="str">
        <f ca="1">IF(B63="+","Unit",IF(ISERROR(OFFSET('HARGA SATUAN'!$E$6,MATCH(RAB!C63,'HARGA SATUAN'!$C$7:$C$1492,0),0)),"",OFFSET('HARGA SATUAN'!$E$6,MATCH(RAB!C63,'HARGA SATUAN'!$C$7:$C$1492,0),0)))</f>
        <v>Unit</v>
      </c>
      <c r="F63" s="484">
        <f>F59*1</f>
        <v>3</v>
      </c>
      <c r="G63" s="360">
        <f ca="1">IF(ISERROR(OFFSET('HARGA SATUAN'!$I$6,MATCH(RAB!C63,'HARGA SATUAN'!$C$7:$C$1492,0),0)),0,OFFSET('HARGA SATUAN'!$I$6,MATCH(RAB!C63,'HARGA SATUAN'!$C$7:$C$1492,0),0))</f>
        <v>16200</v>
      </c>
      <c r="H63" s="361">
        <f t="shared" ca="1" si="24"/>
        <v>0</v>
      </c>
      <c r="I63" s="361">
        <f t="shared" ca="1" si="25"/>
        <v>0</v>
      </c>
      <c r="J63" s="361">
        <f t="shared" ca="1" si="26"/>
        <v>48600</v>
      </c>
      <c r="K63" s="362">
        <f t="shared" ca="1" si="27"/>
        <v>48600</v>
      </c>
      <c r="L63" s="342"/>
      <c r="M63" s="342"/>
      <c r="N63" s="369"/>
      <c r="O63" s="344"/>
      <c r="P63" s="344"/>
      <c r="Q63" s="398"/>
      <c r="R63" s="344"/>
      <c r="S63" s="398"/>
      <c r="T63" s="399"/>
      <c r="U63" s="399"/>
      <c r="V63" s="399"/>
    </row>
    <row r="64" spans="1:22" s="365" customFormat="1">
      <c r="A64" s="336"/>
      <c r="B64" s="373"/>
      <c r="C64" s="374"/>
      <c r="D64" s="358" t="str">
        <f ca="1">IF(ISERROR(OFFSET('HARGA SATUAN'!$D$6,MATCH(RAB!C64,'HARGA SATUAN'!$C$7:$C$1492,0),0)),"",OFFSET('HARGA SATUAN'!$D$6,MATCH(RAB!C64,'HARGA SATUAN'!$C$7:$C$1492,0),0))</f>
        <v/>
      </c>
      <c r="E64" s="359" t="str">
        <f ca="1">IF(B64="+","Unit",IF(ISERROR(OFFSET('HARGA SATUAN'!$E$6,MATCH(RAB!C64,'HARGA SATUAN'!$C$7:$C$1492,0),0)),"",OFFSET('HARGA SATUAN'!$E$6,MATCH(RAB!C64,'HARGA SATUAN'!$C$7:$C$1492,0),0)))</f>
        <v/>
      </c>
      <c r="F64" s="484"/>
      <c r="G64" s="360">
        <f ca="1">IF(ISERROR(OFFSET('HARGA SATUAN'!$I$6,MATCH(RAB!C64,'HARGA SATUAN'!$C$7:$C$1492,0),0)),0,OFFSET('HARGA SATUAN'!$I$6,MATCH(RAB!C64,'HARGA SATUAN'!$C$7:$C$1492,0),0))</f>
        <v>0</v>
      </c>
      <c r="H64" s="361">
        <f t="shared" ca="1" si="24"/>
        <v>0</v>
      </c>
      <c r="I64" s="361">
        <f t="shared" ca="1" si="25"/>
        <v>0</v>
      </c>
      <c r="J64" s="361">
        <f t="shared" ca="1" si="26"/>
        <v>0</v>
      </c>
      <c r="K64" s="362">
        <f t="shared" ca="1" si="27"/>
        <v>0</v>
      </c>
      <c r="L64" s="342"/>
      <c r="M64" s="342"/>
      <c r="N64" s="369"/>
      <c r="O64" s="344"/>
      <c r="P64" s="344"/>
      <c r="Q64" s="398"/>
      <c r="R64" s="344"/>
      <c r="S64" s="398"/>
      <c r="T64" s="399"/>
      <c r="U64" s="399"/>
      <c r="V64" s="399"/>
    </row>
    <row r="65" spans="1:22" s="365" customFormat="1">
      <c r="A65" s="336"/>
      <c r="B65" s="373"/>
      <c r="C65" s="509" t="s">
        <v>1622</v>
      </c>
      <c r="D65" s="358" t="str">
        <f ca="1">IF(ISERROR(OFFSET('HARGA SATUAN'!$D$6,MATCH(RAB!C65,'HARGA SATUAN'!$C$7:$C$1492,0),0)),"",OFFSET('HARGA SATUAN'!$D$6,MATCH(RAB!C65,'HARGA SATUAN'!$C$7:$C$1492,0),0))</f>
        <v/>
      </c>
      <c r="E65" s="359" t="str">
        <f ca="1">IF(B65="+","Unit",IF(ISERROR(OFFSET('HARGA SATUAN'!$E$6,MATCH(RAB!C65,'HARGA SATUAN'!$C$7:$C$1492,0),0)),"",OFFSET('HARGA SATUAN'!$E$6,MATCH(RAB!C65,'HARGA SATUAN'!$C$7:$C$1492,0),0)))</f>
        <v/>
      </c>
      <c r="F65" s="484"/>
      <c r="G65" s="360">
        <f ca="1">IF(ISERROR(OFFSET('HARGA SATUAN'!$I$6,MATCH(RAB!C65,'HARGA SATUAN'!$C$7:$C$1492,0),0)),0,OFFSET('HARGA SATUAN'!$I$6,MATCH(RAB!C65,'HARGA SATUAN'!$C$7:$C$1492,0),0))</f>
        <v>0</v>
      </c>
      <c r="H65" s="361">
        <f t="shared" ca="1" si="24"/>
        <v>0</v>
      </c>
      <c r="I65" s="361">
        <f t="shared" ca="1" si="25"/>
        <v>0</v>
      </c>
      <c r="J65" s="361">
        <f t="shared" ca="1" si="26"/>
        <v>0</v>
      </c>
      <c r="K65" s="362">
        <f t="shared" ca="1" si="27"/>
        <v>0</v>
      </c>
      <c r="L65" s="342"/>
      <c r="M65" s="342"/>
      <c r="N65" s="369"/>
      <c r="O65" s="344"/>
      <c r="P65" s="344"/>
      <c r="Q65" s="398"/>
      <c r="R65" s="344"/>
      <c r="S65" s="398"/>
      <c r="T65" s="399"/>
      <c r="U65" s="399"/>
      <c r="V65" s="399"/>
    </row>
    <row r="66" spans="1:22" s="365" customFormat="1">
      <c r="A66" s="336"/>
      <c r="B66" s="373">
        <v>1</v>
      </c>
      <c r="C66" s="109" t="s">
        <v>65</v>
      </c>
      <c r="D66" s="358" t="str">
        <f ca="1">IF(ISERROR(OFFSET('HARGA SATUAN'!$D$6,MATCH(RAB!C66,'HARGA SATUAN'!$C$7:$C$1492,0),0)),"",OFFSET('HARGA SATUAN'!$D$6,MATCH(RAB!C66,'HARGA SATUAN'!$C$7:$C$1492,0),0))</f>
        <v>MDU-KD</v>
      </c>
      <c r="E66" s="359" t="str">
        <f ca="1">IF(B66="+","Unit",IF(ISERROR(OFFSET('HARGA SATUAN'!$E$6,MATCH(RAB!C66,'HARGA SATUAN'!$C$7:$C$1492,0),0)),"",OFFSET('HARGA SATUAN'!$E$6,MATCH(RAB!C66,'HARGA SATUAN'!$C$7:$C$1492,0),0)))</f>
        <v>Mtr</v>
      </c>
      <c r="F66" s="484">
        <f>55*4</f>
        <v>220</v>
      </c>
      <c r="G66" s="360">
        <f ca="1">IF(ISERROR(OFFSET('HARGA SATUAN'!$I$6,MATCH(RAB!C66,'HARGA SATUAN'!$C$7:$C$1492,0),0)),0,OFFSET('HARGA SATUAN'!$I$6,MATCH(RAB!C66,'HARGA SATUAN'!$C$7:$C$1492,0),0))</f>
        <v>14200</v>
      </c>
      <c r="H66" s="361">
        <f t="shared" ca="1" si="24"/>
        <v>3124000</v>
      </c>
      <c r="I66" s="361">
        <f t="shared" ca="1" si="25"/>
        <v>0</v>
      </c>
      <c r="J66" s="361">
        <f t="shared" ca="1" si="26"/>
        <v>0</v>
      </c>
      <c r="K66" s="362">
        <f t="shared" ca="1" si="27"/>
        <v>3124000</v>
      </c>
      <c r="L66" s="342"/>
      <c r="M66" s="342"/>
      <c r="N66" s="369"/>
      <c r="O66" s="344"/>
      <c r="P66" s="344"/>
      <c r="Q66" s="398"/>
      <c r="R66" s="344"/>
      <c r="S66" s="398"/>
      <c r="T66" s="399"/>
      <c r="U66" s="399"/>
      <c r="V66" s="399"/>
    </row>
    <row r="67" spans="1:22" s="365" customFormat="1">
      <c r="A67" s="336"/>
      <c r="B67" s="373">
        <v>2</v>
      </c>
      <c r="C67" s="109" t="s">
        <v>301</v>
      </c>
      <c r="D67" s="358" t="str">
        <f ca="1">IF(ISERROR(OFFSET('HARGA SATUAN'!$D$6,MATCH(RAB!C67,'HARGA SATUAN'!$C$7:$C$1492,0),0)),"",OFFSET('HARGA SATUAN'!$D$6,MATCH(RAB!C67,'HARGA SATUAN'!$C$7:$C$1492,0),0))</f>
        <v>JASA</v>
      </c>
      <c r="E67" s="359" t="str">
        <f ca="1">IF(B67="+","Unit",IF(ISERROR(OFFSET('HARGA SATUAN'!$E$6,MATCH(RAB!C67,'HARGA SATUAN'!$C$7:$C$1492,0),0)),"",OFFSET('HARGA SATUAN'!$E$6,MATCH(RAB!C67,'HARGA SATUAN'!$C$7:$C$1492,0),0)))</f>
        <v>Per 50 m</v>
      </c>
      <c r="F67" s="484">
        <f>F66/200</f>
        <v>1.1000000000000001</v>
      </c>
      <c r="G67" s="360">
        <f ca="1">IF(ISERROR(OFFSET('HARGA SATUAN'!$I$6,MATCH(RAB!C67,'HARGA SATUAN'!$C$7:$C$1492,0),0)),0,OFFSET('HARGA SATUAN'!$I$6,MATCH(RAB!C67,'HARGA SATUAN'!$C$7:$C$1492,0),0))</f>
        <v>300100</v>
      </c>
      <c r="H67" s="361">
        <f t="shared" ca="1" si="24"/>
        <v>0</v>
      </c>
      <c r="I67" s="361">
        <f t="shared" ca="1" si="25"/>
        <v>0</v>
      </c>
      <c r="J67" s="361">
        <f t="shared" ca="1" si="26"/>
        <v>330110</v>
      </c>
      <c r="K67" s="362">
        <f t="shared" ca="1" si="27"/>
        <v>330110</v>
      </c>
      <c r="L67" s="342"/>
      <c r="M67" s="342"/>
      <c r="N67" s="369"/>
      <c r="O67" s="344"/>
      <c r="P67" s="344"/>
      <c r="Q67" s="398"/>
      <c r="R67" s="344"/>
      <c r="S67" s="398"/>
      <c r="T67" s="399"/>
      <c r="U67" s="399"/>
      <c r="V67" s="399"/>
    </row>
    <row r="68" spans="1:22" s="365" customFormat="1">
      <c r="A68" s="336"/>
      <c r="B68" s="373">
        <v>3</v>
      </c>
      <c r="C68" s="109" t="s">
        <v>1157</v>
      </c>
      <c r="D68" s="358" t="str">
        <f ca="1">IF(ISERROR(OFFSET('HARGA SATUAN'!$D$6,MATCH(RAB!C68,'HARGA SATUAN'!$C$7:$C$1492,0),0)),"",OFFSET('HARGA SATUAN'!$D$6,MATCH(RAB!C68,'HARGA SATUAN'!$C$7:$C$1492,0),0))</f>
        <v>HDW</v>
      </c>
      <c r="E68" s="359" t="str">
        <f ca="1">IF(B68="+","Unit",IF(ISERROR(OFFSET('HARGA SATUAN'!$E$6,MATCH(RAB!C68,'HARGA SATUAN'!$C$7:$C$1492,0),0)),"",OFFSET('HARGA SATUAN'!$E$6,MATCH(RAB!C68,'HARGA SATUAN'!$C$7:$C$1492,0),0)))</f>
        <v>Bh</v>
      </c>
      <c r="F68" s="484">
        <v>4</v>
      </c>
      <c r="G68" s="360">
        <f ca="1">IF(ISERROR(OFFSET('HARGA SATUAN'!$I$6,MATCH(RAB!C68,'HARGA SATUAN'!$C$7:$C$1492,0),0)),0,OFFSET('HARGA SATUAN'!$I$6,MATCH(RAB!C68,'HARGA SATUAN'!$C$7:$C$1492,0),0))</f>
        <v>36500</v>
      </c>
      <c r="H68" s="361">
        <f t="shared" ca="1" si="24"/>
        <v>0</v>
      </c>
      <c r="I68" s="361">
        <f t="shared" ca="1" si="25"/>
        <v>146000</v>
      </c>
      <c r="J68" s="361">
        <f t="shared" ca="1" si="26"/>
        <v>0</v>
      </c>
      <c r="K68" s="362">
        <f t="shared" ca="1" si="27"/>
        <v>146000</v>
      </c>
      <c r="L68" s="342"/>
      <c r="M68" s="342"/>
      <c r="N68" s="369"/>
      <c r="O68" s="344"/>
      <c r="P68" s="344"/>
      <c r="Q68" s="398"/>
      <c r="R68" s="344"/>
      <c r="S68" s="398"/>
      <c r="T68" s="399"/>
      <c r="U68" s="399"/>
      <c r="V68" s="399"/>
    </row>
    <row r="69" spans="1:22" s="365" customFormat="1">
      <c r="A69" s="336"/>
      <c r="B69" s="373">
        <v>4</v>
      </c>
      <c r="C69" s="197" t="s">
        <v>1099</v>
      </c>
      <c r="D69" s="358" t="str">
        <f ca="1">IF(ISERROR(OFFSET('HARGA SATUAN'!$D$6,MATCH(RAB!C69,'HARGA SATUAN'!$C$7:$C$1492,0),0)),"",OFFSET('HARGA SATUAN'!$D$6,MATCH(RAB!C69,'HARGA SATUAN'!$C$7:$C$1492,0),0))</f>
        <v>JASA</v>
      </c>
      <c r="E69" s="359" t="str">
        <f ca="1">IF(B69="+","Unit",IF(ISERROR(OFFSET('HARGA SATUAN'!$E$6,MATCH(RAB!C69,'HARGA SATUAN'!$C$7:$C$1492,0),0)),"",OFFSET('HARGA SATUAN'!$E$6,MATCH(RAB!C69,'HARGA SATUAN'!$C$7:$C$1492,0),0)))</f>
        <v>Bh</v>
      </c>
      <c r="F69" s="484">
        <v>4</v>
      </c>
      <c r="G69" s="360">
        <f ca="1">IF(ISERROR(OFFSET('HARGA SATUAN'!$I$6,MATCH(RAB!C69,'HARGA SATUAN'!$C$7:$C$1492,0),0)),0,OFFSET('HARGA SATUAN'!$I$6,MATCH(RAB!C69,'HARGA SATUAN'!$C$7:$C$1492,0),0))</f>
        <v>13770</v>
      </c>
      <c r="H69" s="361">
        <f t="shared" ca="1" si="24"/>
        <v>0</v>
      </c>
      <c r="I69" s="361">
        <f t="shared" ca="1" si="25"/>
        <v>0</v>
      </c>
      <c r="J69" s="361">
        <f t="shared" ca="1" si="26"/>
        <v>55080</v>
      </c>
      <c r="K69" s="362">
        <f t="shared" ca="1" si="27"/>
        <v>55080</v>
      </c>
      <c r="L69" s="342"/>
      <c r="M69" s="342"/>
      <c r="N69" s="369"/>
      <c r="O69" s="344"/>
      <c r="P69" s="344"/>
      <c r="Q69" s="398"/>
      <c r="R69" s="344"/>
      <c r="S69" s="398"/>
      <c r="T69" s="399"/>
      <c r="U69" s="399"/>
      <c r="V69" s="399"/>
    </row>
    <row r="70" spans="1:22" s="365" customFormat="1">
      <c r="A70" s="336"/>
      <c r="B70" s="373"/>
      <c r="C70" s="374"/>
      <c r="D70" s="358" t="str">
        <f ca="1">IF(ISERROR(OFFSET('HARGA SATUAN'!$D$6,MATCH(RAB!C70,'HARGA SATUAN'!$C$7:$C$1492,0),0)),"",OFFSET('HARGA SATUAN'!$D$6,MATCH(RAB!C70,'HARGA SATUAN'!$C$7:$C$1492,0),0))</f>
        <v/>
      </c>
      <c r="E70" s="359" t="str">
        <f ca="1">IF(B70="+","Unit",IF(ISERROR(OFFSET('HARGA SATUAN'!$E$6,MATCH(RAB!C70,'HARGA SATUAN'!$C$7:$C$1492,0),0)),"",OFFSET('HARGA SATUAN'!$E$6,MATCH(RAB!C70,'HARGA SATUAN'!$C$7:$C$1492,0),0)))</f>
        <v/>
      </c>
      <c r="F70" s="484"/>
      <c r="G70" s="360">
        <f ca="1">IF(ISERROR(OFFSET('HARGA SATUAN'!$I$6,MATCH(RAB!C70,'HARGA SATUAN'!$C$7:$C$1492,0),0)),0,OFFSET('HARGA SATUAN'!$I$6,MATCH(RAB!C70,'HARGA SATUAN'!$C$7:$C$1492,0),0))</f>
        <v>0</v>
      </c>
      <c r="H70" s="361">
        <f t="shared" ref="H70:H94" ca="1" si="28">IF(OR(D70="MDU",D70="MDU-KD"),(IF($O$3="RAB NON MDU","PLN KD",G70*F70)),0)</f>
        <v>0</v>
      </c>
      <c r="I70" s="361">
        <f t="shared" ref="I70:I94" ca="1" si="29">IF(D70="HDW",G70*F70,0)</f>
        <v>0</v>
      </c>
      <c r="J70" s="361">
        <f t="shared" ref="J70:J94" ca="1" si="30">IF(D70="JASA",G70*F70,0)</f>
        <v>0</v>
      </c>
      <c r="K70" s="362">
        <f t="shared" ref="K70:K94" ca="1" si="31">SUM(H70:J70)</f>
        <v>0</v>
      </c>
      <c r="L70" s="342"/>
      <c r="M70" s="342"/>
      <c r="N70" s="369"/>
      <c r="O70" s="344"/>
      <c r="P70" s="344"/>
      <c r="Q70" s="398"/>
      <c r="R70" s="344"/>
      <c r="S70" s="398"/>
      <c r="T70" s="399"/>
      <c r="U70" s="399"/>
      <c r="V70" s="399"/>
    </row>
    <row r="71" spans="1:22" s="365" customFormat="1">
      <c r="A71" s="336"/>
      <c r="B71" s="373"/>
      <c r="C71" s="509" t="s">
        <v>1630</v>
      </c>
      <c r="D71" s="358" t="str">
        <f ca="1">IF(ISERROR(OFFSET('HARGA SATUAN'!$D$6,MATCH(RAB!C71,'HARGA SATUAN'!$C$7:$C$1492,0),0)),"",OFFSET('HARGA SATUAN'!$D$6,MATCH(RAB!C71,'HARGA SATUAN'!$C$7:$C$1492,0),0))</f>
        <v/>
      </c>
      <c r="E71" s="359" t="str">
        <f ca="1">IF(B71="+","Unit",IF(ISERROR(OFFSET('HARGA SATUAN'!$E$6,MATCH(RAB!C71,'HARGA SATUAN'!$C$7:$C$1492,0),0)),"",OFFSET('HARGA SATUAN'!$E$6,MATCH(RAB!C71,'HARGA SATUAN'!$C$7:$C$1492,0),0)))</f>
        <v/>
      </c>
      <c r="F71" s="484"/>
      <c r="G71" s="360">
        <f ca="1">IF(ISERROR(OFFSET('HARGA SATUAN'!$I$6,MATCH(RAB!C71,'HARGA SATUAN'!$C$7:$C$1492,0),0)),0,OFFSET('HARGA SATUAN'!$I$6,MATCH(RAB!C71,'HARGA SATUAN'!$C$7:$C$1492,0),0))</f>
        <v>0</v>
      </c>
      <c r="H71" s="361">
        <f t="shared" ca="1" si="28"/>
        <v>0</v>
      </c>
      <c r="I71" s="361">
        <f t="shared" ca="1" si="29"/>
        <v>0</v>
      </c>
      <c r="J71" s="361">
        <f t="shared" ca="1" si="30"/>
        <v>0</v>
      </c>
      <c r="K71" s="362">
        <f t="shared" ca="1" si="31"/>
        <v>0</v>
      </c>
      <c r="L71" s="342"/>
      <c r="M71" s="342"/>
      <c r="N71" s="369"/>
      <c r="O71" s="344"/>
      <c r="P71" s="344"/>
      <c r="Q71" s="398"/>
      <c r="R71" s="344"/>
      <c r="S71" s="398"/>
      <c r="T71" s="399"/>
      <c r="U71" s="399"/>
      <c r="V71" s="399"/>
    </row>
    <row r="72" spans="1:22" s="365" customFormat="1">
      <c r="A72" s="336"/>
      <c r="B72" s="373"/>
      <c r="C72" s="374"/>
      <c r="D72" s="358" t="str">
        <f ca="1">IF(ISERROR(OFFSET('HARGA SATUAN'!$D$6,MATCH(RAB!C72,'HARGA SATUAN'!$C$7:$C$1492,0),0)),"",OFFSET('HARGA SATUAN'!$D$6,MATCH(RAB!C72,'HARGA SATUAN'!$C$7:$C$1492,0),0))</f>
        <v/>
      </c>
      <c r="E72" s="359" t="str">
        <f ca="1">IF(B72="+","Unit",IF(ISERROR(OFFSET('HARGA SATUAN'!$E$6,MATCH(RAB!C72,'HARGA SATUAN'!$C$7:$C$1492,0),0)),"",OFFSET('HARGA SATUAN'!$E$6,MATCH(RAB!C72,'HARGA SATUAN'!$C$7:$C$1492,0),0)))</f>
        <v/>
      </c>
      <c r="F72" s="484"/>
      <c r="G72" s="360">
        <f ca="1">IF(ISERROR(OFFSET('HARGA SATUAN'!$I$6,MATCH(RAB!C72,'HARGA SATUAN'!$C$7:$C$1492,0),0)),0,OFFSET('HARGA SATUAN'!$I$6,MATCH(RAB!C72,'HARGA SATUAN'!$C$7:$C$1492,0),0))</f>
        <v>0</v>
      </c>
      <c r="H72" s="361">
        <f t="shared" ca="1" si="28"/>
        <v>0</v>
      </c>
      <c r="I72" s="361">
        <f t="shared" ca="1" si="29"/>
        <v>0</v>
      </c>
      <c r="J72" s="361">
        <f t="shared" ca="1" si="30"/>
        <v>0</v>
      </c>
      <c r="K72" s="362">
        <f t="shared" ca="1" si="31"/>
        <v>0</v>
      </c>
      <c r="L72" s="342"/>
      <c r="M72" s="342"/>
      <c r="N72" s="369"/>
      <c r="O72" s="344"/>
      <c r="P72" s="344"/>
      <c r="Q72" s="398"/>
      <c r="R72" s="344"/>
      <c r="S72" s="398"/>
      <c r="T72" s="399"/>
      <c r="U72" s="399"/>
      <c r="V72" s="399"/>
    </row>
    <row r="73" spans="1:22" s="365" customFormat="1">
      <c r="A73" s="336"/>
      <c r="B73" s="506" t="s">
        <v>1035</v>
      </c>
      <c r="C73" s="507" t="s">
        <v>1631</v>
      </c>
      <c r="D73" s="358" t="str">
        <f ca="1">IF(ISERROR(OFFSET('HARGA SATUAN'!$D$6,MATCH(RAB!C73,'HARGA SATUAN'!$C$7:$C$1492,0),0)),"",OFFSET('HARGA SATUAN'!$D$6,MATCH(RAB!C73,'HARGA SATUAN'!$C$7:$C$1492,0),0))</f>
        <v/>
      </c>
      <c r="E73" s="359" t="str">
        <f ca="1">IF(B73="+","Unit",IF(ISERROR(OFFSET('HARGA SATUAN'!$E$6,MATCH(RAB!C73,'HARGA SATUAN'!$C$7:$C$1492,0),0)),"",OFFSET('HARGA SATUAN'!$E$6,MATCH(RAB!C73,'HARGA SATUAN'!$C$7:$C$1492,0),0)))</f>
        <v>Unit</v>
      </c>
      <c r="F73" s="484">
        <v>1</v>
      </c>
      <c r="G73" s="360">
        <f ca="1">IF(ISERROR(OFFSET('HARGA SATUAN'!$I$6,MATCH(RAB!C73,'HARGA SATUAN'!$C$7:$C$1492,0),0)),0,OFFSET('HARGA SATUAN'!$I$6,MATCH(RAB!C73,'HARGA SATUAN'!$C$7:$C$1492,0),0))</f>
        <v>0</v>
      </c>
      <c r="H73" s="361">
        <f t="shared" ca="1" si="28"/>
        <v>0</v>
      </c>
      <c r="I73" s="361">
        <f t="shared" ca="1" si="29"/>
        <v>0</v>
      </c>
      <c r="J73" s="361">
        <f t="shared" ca="1" si="30"/>
        <v>0</v>
      </c>
      <c r="K73" s="362">
        <f t="shared" ca="1" si="31"/>
        <v>0</v>
      </c>
      <c r="L73" s="342"/>
      <c r="M73" s="342"/>
      <c r="N73" s="369"/>
      <c r="O73" s="344"/>
      <c r="P73" s="344"/>
      <c r="Q73" s="398"/>
      <c r="R73" s="344"/>
      <c r="S73" s="398"/>
      <c r="T73" s="399"/>
      <c r="U73" s="399"/>
      <c r="V73" s="399"/>
    </row>
    <row r="74" spans="1:22" s="365" customFormat="1">
      <c r="A74" s="336"/>
      <c r="B74" s="506">
        <v>1</v>
      </c>
      <c r="C74" s="507" t="s">
        <v>28</v>
      </c>
      <c r="D74" s="358" t="str">
        <f ca="1">IF(ISERROR(OFFSET('HARGA SATUAN'!$D$6,MATCH(RAB!C74,'HARGA SATUAN'!$C$7:$C$1492,0),0)),"",OFFSET('HARGA SATUAN'!$D$6,MATCH(RAB!C74,'HARGA SATUAN'!$C$7:$C$1492,0),0))</f>
        <v>HDW</v>
      </c>
      <c r="E74" s="359" t="str">
        <f ca="1">IF(B74="+","Unit",IF(ISERROR(OFFSET('HARGA SATUAN'!$E$6,MATCH(RAB!C74,'HARGA SATUAN'!$C$7:$C$1492,0),0)),"",OFFSET('HARGA SATUAN'!$E$6,MATCH(RAB!C74,'HARGA SATUAN'!$C$7:$C$1492,0),0)))</f>
        <v>Bh</v>
      </c>
      <c r="F74" s="484">
        <f>F73*1</f>
        <v>1</v>
      </c>
      <c r="G74" s="360">
        <f ca="1">IF(ISERROR(OFFSET('HARGA SATUAN'!$I$6,MATCH(RAB!C74,'HARGA SATUAN'!$C$7:$C$1492,0),0)),0,OFFSET('HARGA SATUAN'!$I$6,MATCH(RAB!C74,'HARGA SATUAN'!$C$7:$C$1492,0),0))</f>
        <v>26500</v>
      </c>
      <c r="H74" s="361">
        <f t="shared" ca="1" si="28"/>
        <v>0</v>
      </c>
      <c r="I74" s="361">
        <f t="shared" ca="1" si="29"/>
        <v>26500</v>
      </c>
      <c r="J74" s="361">
        <f t="shared" ca="1" si="30"/>
        <v>0</v>
      </c>
      <c r="K74" s="362">
        <f t="shared" ca="1" si="31"/>
        <v>26500</v>
      </c>
      <c r="L74" s="342"/>
      <c r="M74" s="342"/>
      <c r="N74" s="369"/>
      <c r="O74" s="344"/>
      <c r="P74" s="344"/>
      <c r="Q74" s="398"/>
      <c r="R74" s="344"/>
      <c r="S74" s="398"/>
      <c r="T74" s="399"/>
      <c r="U74" s="399"/>
      <c r="V74" s="399"/>
    </row>
    <row r="75" spans="1:22" s="365" customFormat="1">
      <c r="A75" s="336"/>
      <c r="B75" s="506">
        <v>2</v>
      </c>
      <c r="C75" s="507" t="s">
        <v>203</v>
      </c>
      <c r="D75" s="358" t="str">
        <f ca="1">IF(ISERROR(OFFSET('HARGA SATUAN'!$D$6,MATCH(RAB!C75,'HARGA SATUAN'!$C$7:$C$1492,0),0)),"",OFFSET('HARGA SATUAN'!$D$6,MATCH(RAB!C75,'HARGA SATUAN'!$C$7:$C$1492,0),0))</f>
        <v>HDW</v>
      </c>
      <c r="E75" s="359" t="str">
        <f ca="1">IF(B75="+","Unit",IF(ISERROR(OFFSET('HARGA SATUAN'!$E$6,MATCH(RAB!C75,'HARGA SATUAN'!$C$7:$C$1492,0),0)),"",OFFSET('HARGA SATUAN'!$E$6,MATCH(RAB!C75,'HARGA SATUAN'!$C$7:$C$1492,0),0)))</f>
        <v>Bh</v>
      </c>
      <c r="F75" s="484">
        <f>F73*1</f>
        <v>1</v>
      </c>
      <c r="G75" s="360">
        <f ca="1">IF(ISERROR(OFFSET('HARGA SATUAN'!$I$6,MATCH(RAB!C75,'HARGA SATUAN'!$C$7:$C$1492,0),0)),0,OFFSET('HARGA SATUAN'!$I$6,MATCH(RAB!C75,'HARGA SATUAN'!$C$7:$C$1492,0),0))</f>
        <v>12500</v>
      </c>
      <c r="H75" s="361">
        <f t="shared" ca="1" si="28"/>
        <v>0</v>
      </c>
      <c r="I75" s="361">
        <f t="shared" ca="1" si="29"/>
        <v>12500</v>
      </c>
      <c r="J75" s="361">
        <f t="shared" ca="1" si="30"/>
        <v>0</v>
      </c>
      <c r="K75" s="362">
        <f t="shared" ca="1" si="31"/>
        <v>12500</v>
      </c>
      <c r="L75" s="342"/>
      <c r="M75" s="342"/>
      <c r="N75" s="369"/>
      <c r="O75" s="344"/>
      <c r="P75" s="344"/>
      <c r="Q75" s="398"/>
      <c r="R75" s="344"/>
      <c r="S75" s="398"/>
      <c r="T75" s="399"/>
      <c r="U75" s="399"/>
      <c r="V75" s="399"/>
    </row>
    <row r="76" spans="1:22" s="365" customFormat="1">
      <c r="A76" s="336"/>
      <c r="B76" s="506">
        <v>3</v>
      </c>
      <c r="C76" s="507" t="s">
        <v>206</v>
      </c>
      <c r="D76" s="358" t="str">
        <f ca="1">IF(ISERROR(OFFSET('HARGA SATUAN'!$D$6,MATCH(RAB!C76,'HARGA SATUAN'!$C$7:$C$1492,0),0)),"",OFFSET('HARGA SATUAN'!$D$6,MATCH(RAB!C76,'HARGA SATUAN'!$C$7:$C$1492,0),0))</f>
        <v>HDW</v>
      </c>
      <c r="E76" s="359" t="str">
        <f ca="1">IF(B76="+","Unit",IF(ISERROR(OFFSET('HARGA SATUAN'!$E$6,MATCH(RAB!C76,'HARGA SATUAN'!$C$7:$C$1492,0),0)),"",OFFSET('HARGA SATUAN'!$E$6,MATCH(RAB!C76,'HARGA SATUAN'!$C$7:$C$1492,0),0)))</f>
        <v>Mtr</v>
      </c>
      <c r="F76" s="484">
        <f>F73*12</f>
        <v>12</v>
      </c>
      <c r="G76" s="360">
        <f ca="1">IF(ISERROR(OFFSET('HARGA SATUAN'!$I$6,MATCH(RAB!C76,'HARGA SATUAN'!$C$7:$C$1492,0),0)),0,OFFSET('HARGA SATUAN'!$I$6,MATCH(RAB!C76,'HARGA SATUAN'!$C$7:$C$1492,0),0))</f>
        <v>39204</v>
      </c>
      <c r="H76" s="361">
        <f t="shared" ca="1" si="28"/>
        <v>0</v>
      </c>
      <c r="I76" s="361">
        <f t="shared" ca="1" si="29"/>
        <v>470448</v>
      </c>
      <c r="J76" s="361">
        <f t="shared" ca="1" si="30"/>
        <v>0</v>
      </c>
      <c r="K76" s="362">
        <f t="shared" ca="1" si="31"/>
        <v>470448</v>
      </c>
      <c r="L76" s="342"/>
      <c r="M76" s="342"/>
      <c r="N76" s="369"/>
      <c r="O76" s="344"/>
      <c r="P76" s="344"/>
      <c r="Q76" s="398"/>
      <c r="R76" s="344"/>
      <c r="S76" s="398"/>
      <c r="T76" s="399"/>
      <c r="U76" s="399"/>
      <c r="V76" s="399"/>
    </row>
    <row r="77" spans="1:22" s="365" customFormat="1">
      <c r="A77" s="336"/>
      <c r="B77" s="506">
        <v>4</v>
      </c>
      <c r="C77" s="507" t="s">
        <v>287</v>
      </c>
      <c r="D77" s="358" t="str">
        <f ca="1">IF(ISERROR(OFFSET('HARGA SATUAN'!$D$6,MATCH(RAB!C77,'HARGA SATUAN'!$C$7:$C$1492,0),0)),"",OFFSET('HARGA SATUAN'!$D$6,MATCH(RAB!C77,'HARGA SATUAN'!$C$7:$C$1492,0),0))</f>
        <v>HDW</v>
      </c>
      <c r="E77" s="359" t="str">
        <f ca="1">IF(B77="+","Unit",IF(ISERROR(OFFSET('HARGA SATUAN'!$E$6,MATCH(RAB!C77,'HARGA SATUAN'!$C$7:$C$1492,0),0)),"",OFFSET('HARGA SATUAN'!$E$6,MATCH(RAB!C77,'HARGA SATUAN'!$C$7:$C$1492,0),0)))</f>
        <v>Bh</v>
      </c>
      <c r="F77" s="484">
        <f>F73*2</f>
        <v>2</v>
      </c>
      <c r="G77" s="360">
        <f ca="1">IF(ISERROR(OFFSET('HARGA SATUAN'!$I$6,MATCH(RAB!C77,'HARGA SATUAN'!$C$7:$C$1492,0),0)),0,OFFSET('HARGA SATUAN'!$I$6,MATCH(RAB!C77,'HARGA SATUAN'!$C$7:$C$1492,0),0))</f>
        <v>40000</v>
      </c>
      <c r="H77" s="361">
        <f t="shared" ca="1" si="28"/>
        <v>0</v>
      </c>
      <c r="I77" s="361">
        <f t="shared" ca="1" si="29"/>
        <v>80000</v>
      </c>
      <c r="J77" s="361">
        <f t="shared" ca="1" si="30"/>
        <v>0</v>
      </c>
      <c r="K77" s="362">
        <f t="shared" ca="1" si="31"/>
        <v>80000</v>
      </c>
      <c r="L77" s="342"/>
      <c r="M77" s="342"/>
      <c r="N77" s="369"/>
      <c r="O77" s="344"/>
      <c r="P77" s="344"/>
      <c r="Q77" s="398"/>
      <c r="R77" s="344"/>
      <c r="S77" s="398"/>
      <c r="T77" s="399"/>
      <c r="U77" s="399"/>
      <c r="V77" s="399"/>
    </row>
    <row r="78" spans="1:22" s="365" customFormat="1">
      <c r="A78" s="336"/>
      <c r="B78" s="506">
        <v>5</v>
      </c>
      <c r="C78" s="507" t="s">
        <v>26</v>
      </c>
      <c r="D78" s="358" t="str">
        <f ca="1">IF(ISERROR(OFFSET('HARGA SATUAN'!$D$6,MATCH(RAB!C78,'HARGA SATUAN'!$C$7:$C$1492,0),0)),"",OFFSET('HARGA SATUAN'!$D$6,MATCH(RAB!C78,'HARGA SATUAN'!$C$7:$C$1492,0),0))</f>
        <v>HDW</v>
      </c>
      <c r="E78" s="359" t="str">
        <f ca="1">IF(B78="+","Unit",IF(ISERROR(OFFSET('HARGA SATUAN'!$E$6,MATCH(RAB!C78,'HARGA SATUAN'!$C$7:$C$1492,0),0)),"",OFFSET('HARGA SATUAN'!$E$6,MATCH(RAB!C78,'HARGA SATUAN'!$C$7:$C$1492,0),0)))</f>
        <v>Bh</v>
      </c>
      <c r="F78" s="484">
        <f>F73*1</f>
        <v>1</v>
      </c>
      <c r="G78" s="360">
        <f ca="1">IF(ISERROR(OFFSET('HARGA SATUAN'!$I$6,MATCH(RAB!C78,'HARGA SATUAN'!$C$7:$C$1492,0),0)),0,OFFSET('HARGA SATUAN'!$I$6,MATCH(RAB!C78,'HARGA SATUAN'!$C$7:$C$1492,0),0))</f>
        <v>2500</v>
      </c>
      <c r="H78" s="361">
        <f t="shared" ca="1" si="28"/>
        <v>0</v>
      </c>
      <c r="I78" s="361">
        <f t="shared" ca="1" si="29"/>
        <v>2500</v>
      </c>
      <c r="J78" s="361">
        <f t="shared" ca="1" si="30"/>
        <v>0</v>
      </c>
      <c r="K78" s="362">
        <f t="shared" ca="1" si="31"/>
        <v>2500</v>
      </c>
      <c r="L78" s="342"/>
      <c r="M78" s="342"/>
      <c r="N78" s="369"/>
      <c r="O78" s="344"/>
      <c r="P78" s="344"/>
      <c r="Q78" s="398"/>
      <c r="R78" s="344"/>
      <c r="S78" s="398"/>
      <c r="T78" s="399"/>
      <c r="U78" s="399"/>
      <c r="V78" s="399"/>
    </row>
    <row r="79" spans="1:22" s="365" customFormat="1">
      <c r="A79" s="336"/>
      <c r="B79" s="506">
        <v>6</v>
      </c>
      <c r="C79" s="507" t="s">
        <v>760</v>
      </c>
      <c r="D79" s="358" t="str">
        <f ca="1">IF(ISERROR(OFFSET('HARGA SATUAN'!$D$6,MATCH(RAB!C79,'HARGA SATUAN'!$C$7:$C$1492,0),0)),"",OFFSET('HARGA SATUAN'!$D$6,MATCH(RAB!C79,'HARGA SATUAN'!$C$7:$C$1492,0),0))</f>
        <v>JASA</v>
      </c>
      <c r="E79" s="359" t="str">
        <f ca="1">IF(B79="+","Unit",IF(ISERROR(OFFSET('HARGA SATUAN'!$E$6,MATCH(RAB!C79,'HARGA SATUAN'!$C$7:$C$1492,0),0)),"",OFFSET('HARGA SATUAN'!$E$6,MATCH(RAB!C79,'HARGA SATUAN'!$C$7:$C$1492,0),0)))</f>
        <v>Unit</v>
      </c>
      <c r="F79" s="484">
        <f>F73*1</f>
        <v>1</v>
      </c>
      <c r="G79" s="360">
        <f ca="1">IF(ISERROR(OFFSET('HARGA SATUAN'!$I$6,MATCH(RAB!C79,'HARGA SATUAN'!$C$7:$C$1492,0),0)),0,OFFSET('HARGA SATUAN'!$I$6,MATCH(RAB!C79,'HARGA SATUAN'!$C$7:$C$1492,0),0))</f>
        <v>36600</v>
      </c>
      <c r="H79" s="361">
        <f t="shared" ca="1" si="28"/>
        <v>0</v>
      </c>
      <c r="I79" s="361">
        <f t="shared" ca="1" si="29"/>
        <v>0</v>
      </c>
      <c r="J79" s="361">
        <f t="shared" ca="1" si="30"/>
        <v>36600</v>
      </c>
      <c r="K79" s="362">
        <f t="shared" ca="1" si="31"/>
        <v>36600</v>
      </c>
      <c r="L79" s="342"/>
      <c r="M79" s="342"/>
      <c r="N79" s="369"/>
      <c r="O79" s="344"/>
      <c r="P79" s="344"/>
      <c r="Q79" s="398"/>
      <c r="R79" s="344"/>
      <c r="S79" s="398"/>
      <c r="T79" s="399"/>
      <c r="U79" s="399"/>
      <c r="V79" s="399"/>
    </row>
    <row r="80" spans="1:22" s="365" customFormat="1">
      <c r="A80" s="336"/>
      <c r="B80" s="373"/>
      <c r="C80" s="374"/>
      <c r="D80" s="358" t="str">
        <f ca="1">IF(ISERROR(OFFSET('HARGA SATUAN'!$D$6,MATCH(RAB!C80,'HARGA SATUAN'!$C$7:$C$1492,0),0)),"",OFFSET('HARGA SATUAN'!$D$6,MATCH(RAB!C80,'HARGA SATUAN'!$C$7:$C$1492,0),0))</f>
        <v/>
      </c>
      <c r="E80" s="359" t="str">
        <f ca="1">IF(B80="+","Unit",IF(ISERROR(OFFSET('HARGA SATUAN'!$E$6,MATCH(RAB!C80,'HARGA SATUAN'!$C$7:$C$1492,0),0)),"",OFFSET('HARGA SATUAN'!$E$6,MATCH(RAB!C80,'HARGA SATUAN'!$C$7:$C$1492,0),0)))</f>
        <v/>
      </c>
      <c r="F80" s="484"/>
      <c r="G80" s="360">
        <f ca="1">IF(ISERROR(OFFSET('HARGA SATUAN'!$I$6,MATCH(RAB!C80,'HARGA SATUAN'!$C$7:$C$1492,0),0)),0,OFFSET('HARGA SATUAN'!$I$6,MATCH(RAB!C80,'HARGA SATUAN'!$C$7:$C$1492,0),0))</f>
        <v>0</v>
      </c>
      <c r="H80" s="361">
        <f t="shared" ca="1" si="28"/>
        <v>0</v>
      </c>
      <c r="I80" s="361">
        <f t="shared" ca="1" si="29"/>
        <v>0</v>
      </c>
      <c r="J80" s="361">
        <f t="shared" ca="1" si="30"/>
        <v>0</v>
      </c>
      <c r="K80" s="362">
        <f t="shared" ca="1" si="31"/>
        <v>0</v>
      </c>
      <c r="L80" s="342"/>
      <c r="M80" s="342"/>
      <c r="N80" s="369"/>
      <c r="O80" s="344"/>
      <c r="P80" s="344"/>
      <c r="Q80" s="398"/>
      <c r="R80" s="344"/>
      <c r="S80" s="398"/>
      <c r="T80" s="399"/>
      <c r="U80" s="399"/>
      <c r="V80" s="399"/>
    </row>
    <row r="81" spans="1:22" s="365" customFormat="1">
      <c r="A81" s="336"/>
      <c r="B81" s="506" t="s">
        <v>1035</v>
      </c>
      <c r="C81" s="507" t="s">
        <v>1632</v>
      </c>
      <c r="D81" s="358" t="str">
        <f ca="1">IF(ISERROR(OFFSET('HARGA SATUAN'!$D$6,MATCH(RAB!C81,'HARGA SATUAN'!$C$7:$C$1492,0),0)),"",OFFSET('HARGA SATUAN'!$D$6,MATCH(RAB!C81,'HARGA SATUAN'!$C$7:$C$1492,0),0))</f>
        <v/>
      </c>
      <c r="E81" s="359" t="str">
        <f ca="1">IF(B81="+","Unit",IF(ISERROR(OFFSET('HARGA SATUAN'!$E$6,MATCH(RAB!C81,'HARGA SATUAN'!$C$7:$C$1492,0),0)),"",OFFSET('HARGA SATUAN'!$E$6,MATCH(RAB!C81,'HARGA SATUAN'!$C$7:$C$1492,0),0)))</f>
        <v>Unit</v>
      </c>
      <c r="F81" s="484">
        <f>F73</f>
        <v>1</v>
      </c>
      <c r="G81" s="360">
        <f ca="1">IF(ISERROR(OFFSET('HARGA SATUAN'!$I$6,MATCH(RAB!C81,'HARGA SATUAN'!$C$7:$C$1492,0),0)),0,OFFSET('HARGA SATUAN'!$I$6,MATCH(RAB!C81,'HARGA SATUAN'!$C$7:$C$1492,0),0))</f>
        <v>0</v>
      </c>
      <c r="H81" s="361">
        <f t="shared" ca="1" si="28"/>
        <v>0</v>
      </c>
      <c r="I81" s="361">
        <f t="shared" ca="1" si="29"/>
        <v>0</v>
      </c>
      <c r="J81" s="361">
        <f t="shared" ca="1" si="30"/>
        <v>0</v>
      </c>
      <c r="K81" s="362">
        <f t="shared" ca="1" si="31"/>
        <v>0</v>
      </c>
      <c r="L81" s="342"/>
      <c r="M81" s="342"/>
      <c r="N81" s="369"/>
      <c r="O81" s="344"/>
      <c r="P81" s="344"/>
      <c r="Q81" s="398"/>
      <c r="R81" s="344"/>
      <c r="S81" s="398"/>
      <c r="T81" s="399"/>
      <c r="U81" s="399"/>
      <c r="V81" s="399"/>
    </row>
    <row r="82" spans="1:22" s="365" customFormat="1">
      <c r="A82" s="336"/>
      <c r="B82" s="513">
        <v>1</v>
      </c>
      <c r="C82" s="514" t="s">
        <v>597</v>
      </c>
      <c r="D82" s="358" t="str">
        <f ca="1">IF(ISERROR(OFFSET('HARGA SATUAN'!$D$6,MATCH(RAB!C82,'HARGA SATUAN'!$C$7:$C$1492,0),0)),"",OFFSET('HARGA SATUAN'!$D$6,MATCH(RAB!C82,'HARGA SATUAN'!$C$7:$C$1492,0),0))</f>
        <v>HDW</v>
      </c>
      <c r="E82" s="359" t="str">
        <f ca="1">IF(B82="+","Unit",IF(ISERROR(OFFSET('HARGA SATUAN'!$E$6,MATCH(RAB!C82,'HARGA SATUAN'!$C$7:$C$1492,0),0)),"",OFFSET('HARGA SATUAN'!$E$6,MATCH(RAB!C82,'HARGA SATUAN'!$C$7:$C$1492,0),0)))</f>
        <v>Bh</v>
      </c>
      <c r="F82" s="484">
        <f>F81*1</f>
        <v>1</v>
      </c>
      <c r="G82" s="360">
        <f ca="1">IF(ISERROR(OFFSET('HARGA SATUAN'!$I$6,MATCH(RAB!C82,'HARGA SATUAN'!$C$7:$C$1492,0),0)),0,OFFSET('HARGA SATUAN'!$I$6,MATCH(RAB!C82,'HARGA SATUAN'!$C$7:$C$1492,0),0))</f>
        <v>120900</v>
      </c>
      <c r="H82" s="361">
        <f t="shared" ca="1" si="28"/>
        <v>0</v>
      </c>
      <c r="I82" s="361">
        <f t="shared" ca="1" si="29"/>
        <v>120900</v>
      </c>
      <c r="J82" s="361">
        <f t="shared" ca="1" si="30"/>
        <v>0</v>
      </c>
      <c r="K82" s="362">
        <f t="shared" ca="1" si="31"/>
        <v>120900</v>
      </c>
      <c r="L82" s="342"/>
      <c r="M82" s="342"/>
      <c r="N82" s="369"/>
      <c r="O82" s="344"/>
      <c r="P82" s="344"/>
      <c r="Q82" s="398"/>
      <c r="R82" s="344"/>
      <c r="S82" s="398"/>
      <c r="T82" s="399"/>
      <c r="U82" s="399"/>
      <c r="V82" s="399"/>
    </row>
    <row r="83" spans="1:22" s="365" customFormat="1">
      <c r="A83" s="336"/>
      <c r="B83" s="510">
        <v>2</v>
      </c>
      <c r="C83" s="511" t="s">
        <v>261</v>
      </c>
      <c r="D83" s="358" t="str">
        <f ca="1">IF(ISERROR(OFFSET('HARGA SATUAN'!$D$6,MATCH(RAB!C83,'HARGA SATUAN'!$C$7:$C$1492,0),0)),"",OFFSET('HARGA SATUAN'!$D$6,MATCH(RAB!C83,'HARGA SATUAN'!$C$7:$C$1492,0),0))</f>
        <v>HDW</v>
      </c>
      <c r="E83" s="359" t="str">
        <f ca="1">IF(B83="+","Unit",IF(ISERROR(OFFSET('HARGA SATUAN'!$E$6,MATCH(RAB!C83,'HARGA SATUAN'!$C$7:$C$1492,0),0)),"",OFFSET('HARGA SATUAN'!$E$6,MATCH(RAB!C83,'HARGA SATUAN'!$C$7:$C$1492,0),0)))</f>
        <v>Bh</v>
      </c>
      <c r="F83" s="484">
        <f>F81*1</f>
        <v>1</v>
      </c>
      <c r="G83" s="360">
        <f ca="1">IF(ISERROR(OFFSET('HARGA SATUAN'!$I$6,MATCH(RAB!C83,'HARGA SATUAN'!$C$7:$C$1492,0),0)),0,OFFSET('HARGA SATUAN'!$I$6,MATCH(RAB!C83,'HARGA SATUAN'!$C$7:$C$1492,0),0))</f>
        <v>135800</v>
      </c>
      <c r="H83" s="361">
        <f t="shared" ca="1" si="28"/>
        <v>0</v>
      </c>
      <c r="I83" s="361">
        <f t="shared" ca="1" si="29"/>
        <v>135800</v>
      </c>
      <c r="J83" s="361">
        <f t="shared" ca="1" si="30"/>
        <v>0</v>
      </c>
      <c r="K83" s="362">
        <f t="shared" ca="1" si="31"/>
        <v>135800</v>
      </c>
      <c r="L83" s="342"/>
      <c r="M83" s="342"/>
      <c r="N83" s="369"/>
      <c r="O83" s="344"/>
      <c r="P83" s="344"/>
      <c r="Q83" s="398"/>
      <c r="R83" s="344"/>
      <c r="S83" s="398"/>
      <c r="T83" s="399"/>
      <c r="U83" s="399"/>
      <c r="V83" s="399"/>
    </row>
    <row r="84" spans="1:22" s="365" customFormat="1">
      <c r="A84" s="336"/>
      <c r="B84" s="510">
        <v>3</v>
      </c>
      <c r="C84" s="508" t="s">
        <v>214</v>
      </c>
      <c r="D84" s="358" t="str">
        <f ca="1">IF(ISERROR(OFFSET('HARGA SATUAN'!$D$6,MATCH(RAB!C84,'HARGA SATUAN'!$C$7:$C$1492,0),0)),"",OFFSET('HARGA SATUAN'!$D$6,MATCH(RAB!C84,'HARGA SATUAN'!$C$7:$C$1492,0),0))</f>
        <v>HDW</v>
      </c>
      <c r="E84" s="359" t="str">
        <f ca="1">IF(B84="+","Unit",IF(ISERROR(OFFSET('HARGA SATUAN'!$E$6,MATCH(RAB!C84,'HARGA SATUAN'!$C$7:$C$1492,0),0)),"",OFFSET('HARGA SATUAN'!$E$6,MATCH(RAB!C84,'HARGA SATUAN'!$C$7:$C$1492,0),0)))</f>
        <v>Bh</v>
      </c>
      <c r="F84" s="505">
        <f>F81*1</f>
        <v>1</v>
      </c>
      <c r="G84" s="360">
        <f ca="1">IF(ISERROR(OFFSET('HARGA SATUAN'!$I$6,MATCH(RAB!C84,'HARGA SATUAN'!$C$7:$C$1492,0),0)),0,OFFSET('HARGA SATUAN'!$I$6,MATCH(RAB!C84,'HARGA SATUAN'!$C$7:$C$1492,0),0))</f>
        <v>4500</v>
      </c>
      <c r="H84" s="361">
        <f t="shared" ca="1" si="28"/>
        <v>0</v>
      </c>
      <c r="I84" s="361">
        <f t="shared" ca="1" si="29"/>
        <v>4500</v>
      </c>
      <c r="J84" s="361">
        <f t="shared" ca="1" si="30"/>
        <v>0</v>
      </c>
      <c r="K84" s="362">
        <f t="shared" ca="1" si="31"/>
        <v>4500</v>
      </c>
      <c r="L84" s="342"/>
      <c r="M84" s="342"/>
      <c r="N84" s="369"/>
      <c r="O84" s="344"/>
      <c r="P84" s="344"/>
      <c r="Q84" s="398"/>
      <c r="R84" s="344"/>
      <c r="S84" s="398"/>
      <c r="T84" s="399"/>
      <c r="U84" s="399"/>
      <c r="V84" s="399"/>
    </row>
    <row r="85" spans="1:22" s="365" customFormat="1">
      <c r="A85" s="336"/>
      <c r="B85" s="506">
        <v>4</v>
      </c>
      <c r="C85" s="507" t="s">
        <v>768</v>
      </c>
      <c r="D85" s="358" t="str">
        <f ca="1">IF(ISERROR(OFFSET('HARGA SATUAN'!$D$6,MATCH(RAB!C85,'HARGA SATUAN'!$C$7:$C$1492,0),0)),"",OFFSET('HARGA SATUAN'!$D$6,MATCH(RAB!C85,'HARGA SATUAN'!$C$7:$C$1492,0),0))</f>
        <v>JASA</v>
      </c>
      <c r="E85" s="359" t="str">
        <f ca="1">IF(B85="+","Unit",IF(ISERROR(OFFSET('HARGA SATUAN'!$E$6,MATCH(RAB!C85,'HARGA SATUAN'!$C$7:$C$1492,0),0)),"",OFFSET('HARGA SATUAN'!$E$6,MATCH(RAB!C85,'HARGA SATUAN'!$C$7:$C$1492,0),0)))</f>
        <v>Unit</v>
      </c>
      <c r="F85" s="484">
        <f>F81*1</f>
        <v>1</v>
      </c>
      <c r="G85" s="360">
        <f ca="1">IF(ISERROR(OFFSET('HARGA SATUAN'!$I$6,MATCH(RAB!C85,'HARGA SATUAN'!$C$7:$C$1492,0),0)),0,OFFSET('HARGA SATUAN'!$I$6,MATCH(RAB!C85,'HARGA SATUAN'!$C$7:$C$1492,0),0))</f>
        <v>55500</v>
      </c>
      <c r="H85" s="361">
        <f t="shared" ca="1" si="28"/>
        <v>0</v>
      </c>
      <c r="I85" s="361">
        <f t="shared" ca="1" si="29"/>
        <v>0</v>
      </c>
      <c r="J85" s="361">
        <f t="shared" ca="1" si="30"/>
        <v>55500</v>
      </c>
      <c r="K85" s="362">
        <f t="shared" ca="1" si="31"/>
        <v>55500</v>
      </c>
      <c r="L85" s="342"/>
      <c r="M85" s="342"/>
      <c r="N85" s="369"/>
      <c r="O85" s="344"/>
      <c r="P85" s="344"/>
      <c r="Q85" s="398"/>
      <c r="R85" s="344"/>
      <c r="S85" s="398"/>
      <c r="T85" s="399"/>
      <c r="U85" s="399"/>
      <c r="V85" s="399"/>
    </row>
    <row r="86" spans="1:22" s="365" customFormat="1">
      <c r="A86" s="336"/>
      <c r="B86" s="506"/>
      <c r="C86" s="507"/>
      <c r="D86" s="358"/>
      <c r="E86" s="359"/>
      <c r="F86" s="484"/>
      <c r="G86" s="360"/>
      <c r="H86" s="361"/>
      <c r="I86" s="361"/>
      <c r="J86" s="361"/>
      <c r="K86" s="362"/>
      <c r="L86" s="342"/>
      <c r="M86" s="342"/>
      <c r="N86" s="369"/>
      <c r="O86" s="344"/>
      <c r="P86" s="344"/>
      <c r="Q86" s="398"/>
      <c r="R86" s="344"/>
      <c r="S86" s="398"/>
      <c r="T86" s="399"/>
      <c r="U86" s="399"/>
      <c r="V86" s="399"/>
    </row>
    <row r="87" spans="1:22" s="365" customFormat="1">
      <c r="A87" s="336"/>
      <c r="B87" s="506" t="s">
        <v>1035</v>
      </c>
      <c r="C87" s="507" t="s">
        <v>1633</v>
      </c>
      <c r="D87" s="358" t="str">
        <f ca="1">IF(ISERROR(OFFSET('HARGA SATUAN'!$D$6,MATCH(RAB!C87,'HARGA SATUAN'!$C$7:$C$1492,0),0)),"",OFFSET('HARGA SATUAN'!$D$6,MATCH(RAB!C87,'HARGA SATUAN'!$C$7:$C$1492,0),0))</f>
        <v/>
      </c>
      <c r="E87" s="359" t="str">
        <f ca="1">IF(B87="+","Unit",IF(ISERROR(OFFSET('HARGA SATUAN'!$E$6,MATCH(RAB!C87,'HARGA SATUAN'!$C$7:$C$1492,0),0)),"",OFFSET('HARGA SATUAN'!$E$6,MATCH(RAB!C87,'HARGA SATUAN'!$C$7:$C$1492,0),0)))</f>
        <v>Unit</v>
      </c>
      <c r="F87" s="484">
        <f>F73</f>
        <v>1</v>
      </c>
      <c r="G87" s="360">
        <f ca="1">IF(ISERROR(OFFSET('HARGA SATUAN'!$I$6,MATCH(RAB!C87,'HARGA SATUAN'!$C$7:$C$1492,0),0)),0,OFFSET('HARGA SATUAN'!$I$6,MATCH(RAB!C87,'HARGA SATUAN'!$C$7:$C$1492,0),0))</f>
        <v>0</v>
      </c>
      <c r="H87" s="361">
        <f t="shared" ca="1" si="28"/>
        <v>0</v>
      </c>
      <c r="I87" s="361">
        <f t="shared" ca="1" si="29"/>
        <v>0</v>
      </c>
      <c r="J87" s="361">
        <f t="shared" ca="1" si="30"/>
        <v>0</v>
      </c>
      <c r="K87" s="362">
        <f t="shared" ca="1" si="31"/>
        <v>0</v>
      </c>
      <c r="L87" s="342"/>
      <c r="M87" s="342"/>
      <c r="N87" s="369"/>
      <c r="O87" s="344"/>
      <c r="P87" s="344"/>
      <c r="Q87" s="398"/>
      <c r="R87" s="344"/>
      <c r="S87" s="398"/>
      <c r="T87" s="399"/>
      <c r="U87" s="399"/>
      <c r="V87" s="399"/>
    </row>
    <row r="88" spans="1:22" s="365" customFormat="1">
      <c r="A88" s="336"/>
      <c r="B88" s="506">
        <v>1</v>
      </c>
      <c r="C88" s="507" t="s">
        <v>30</v>
      </c>
      <c r="D88" s="358" t="str">
        <f ca="1">IF(ISERROR(OFFSET('HARGA SATUAN'!$D$6,MATCH(RAB!C88,'HARGA SATUAN'!$C$7:$C$1492,0),0)),"",OFFSET('HARGA SATUAN'!$D$6,MATCH(RAB!C88,'HARGA SATUAN'!$C$7:$C$1492,0),0))</f>
        <v>HDW</v>
      </c>
      <c r="E88" s="359" t="str">
        <f ca="1">IF(B88="+","Unit",IF(ISERROR(OFFSET('HARGA SATUAN'!$E$6,MATCH(RAB!C88,'HARGA SATUAN'!$C$7:$C$1492,0),0)),"",OFFSET('HARGA SATUAN'!$E$6,MATCH(RAB!C88,'HARGA SATUAN'!$C$7:$C$1492,0),0)))</f>
        <v>Bh</v>
      </c>
      <c r="F88" s="484">
        <f>F87*1</f>
        <v>1</v>
      </c>
      <c r="G88" s="360">
        <f ca="1">IF(ISERROR(OFFSET('HARGA SATUAN'!$I$6,MATCH(RAB!C88,'HARGA SATUAN'!$C$7:$C$1492,0),0)),0,OFFSET('HARGA SATUAN'!$I$6,MATCH(RAB!C88,'HARGA SATUAN'!$C$7:$C$1492,0),0))</f>
        <v>47459</v>
      </c>
      <c r="H88" s="361">
        <f t="shared" ca="1" si="28"/>
        <v>0</v>
      </c>
      <c r="I88" s="361">
        <f t="shared" ca="1" si="29"/>
        <v>47459</v>
      </c>
      <c r="J88" s="361">
        <f t="shared" ca="1" si="30"/>
        <v>0</v>
      </c>
      <c r="K88" s="362">
        <f t="shared" ca="1" si="31"/>
        <v>47459</v>
      </c>
      <c r="L88" s="342"/>
      <c r="M88" s="342"/>
      <c r="N88" s="369"/>
      <c r="O88" s="344"/>
      <c r="P88" s="344"/>
      <c r="Q88" s="398"/>
      <c r="R88" s="344"/>
      <c r="S88" s="398"/>
      <c r="T88" s="399"/>
      <c r="U88" s="399"/>
      <c r="V88" s="399"/>
    </row>
    <row r="89" spans="1:22" s="365" customFormat="1">
      <c r="A89" s="336"/>
      <c r="B89" s="506">
        <v>2</v>
      </c>
      <c r="C89" s="507" t="s">
        <v>32</v>
      </c>
      <c r="D89" s="358" t="str">
        <f ca="1">IF(ISERROR(OFFSET('HARGA SATUAN'!$D$6,MATCH(RAB!C89,'HARGA SATUAN'!$C$7:$C$1492,0),0)),"",OFFSET('HARGA SATUAN'!$D$6,MATCH(RAB!C89,'HARGA SATUAN'!$C$7:$C$1492,0),0))</f>
        <v>HDW</v>
      </c>
      <c r="E89" s="359" t="str">
        <f ca="1">IF(B89="+","Unit",IF(ISERROR(OFFSET('HARGA SATUAN'!$E$6,MATCH(RAB!C89,'HARGA SATUAN'!$C$7:$C$1492,0),0)),"",OFFSET('HARGA SATUAN'!$E$6,MATCH(RAB!C89,'HARGA SATUAN'!$C$7:$C$1492,0),0)))</f>
        <v>Mtr</v>
      </c>
      <c r="F89" s="484">
        <f>F87*1</f>
        <v>1</v>
      </c>
      <c r="G89" s="360">
        <f ca="1">IF(ISERROR(OFFSET('HARGA SATUAN'!$I$6,MATCH(RAB!C89,'HARGA SATUAN'!$C$7:$C$1492,0),0)),0,OFFSET('HARGA SATUAN'!$I$6,MATCH(RAB!C89,'HARGA SATUAN'!$C$7:$C$1492,0),0))</f>
        <v>30000</v>
      </c>
      <c r="H89" s="361">
        <f t="shared" ca="1" si="28"/>
        <v>0</v>
      </c>
      <c r="I89" s="361">
        <f t="shared" ca="1" si="29"/>
        <v>30000</v>
      </c>
      <c r="J89" s="361">
        <f t="shared" ca="1" si="30"/>
        <v>0</v>
      </c>
      <c r="K89" s="362">
        <f t="shared" ca="1" si="31"/>
        <v>30000</v>
      </c>
      <c r="L89" s="342"/>
      <c r="M89" s="342"/>
      <c r="N89" s="369"/>
      <c r="O89" s="344"/>
      <c r="P89" s="344"/>
      <c r="Q89" s="398"/>
      <c r="R89" s="344"/>
      <c r="S89" s="398"/>
      <c r="T89" s="399"/>
      <c r="U89" s="399"/>
      <c r="V89" s="399"/>
    </row>
    <row r="90" spans="1:22" s="365" customFormat="1">
      <c r="A90" s="336"/>
      <c r="B90" s="506">
        <v>3</v>
      </c>
      <c r="C90" s="507" t="s">
        <v>33</v>
      </c>
      <c r="D90" s="358" t="str">
        <f ca="1">IF(ISERROR(OFFSET('HARGA SATUAN'!$D$6,MATCH(RAB!C90,'HARGA SATUAN'!$C$7:$C$1492,0),0)),"",OFFSET('HARGA SATUAN'!$D$6,MATCH(RAB!C90,'HARGA SATUAN'!$C$7:$C$1492,0),0))</f>
        <v>HDW</v>
      </c>
      <c r="E90" s="359" t="str">
        <f ca="1">IF(B90="+","Unit",IF(ISERROR(OFFSET('HARGA SATUAN'!$E$6,MATCH(RAB!C90,'HARGA SATUAN'!$C$7:$C$1492,0),0)),"",OFFSET('HARGA SATUAN'!$E$6,MATCH(RAB!C90,'HARGA SATUAN'!$C$7:$C$1492,0),0)))</f>
        <v>Bh</v>
      </c>
      <c r="F90" s="484">
        <f>F87*1</f>
        <v>1</v>
      </c>
      <c r="G90" s="360">
        <f ca="1">IF(ISERROR(OFFSET('HARGA SATUAN'!$I$6,MATCH(RAB!C90,'HARGA SATUAN'!$C$7:$C$1492,0),0)),0,OFFSET('HARGA SATUAN'!$I$6,MATCH(RAB!C90,'HARGA SATUAN'!$C$7:$C$1492,0),0))</f>
        <v>9500</v>
      </c>
      <c r="H90" s="361">
        <f t="shared" ca="1" si="28"/>
        <v>0</v>
      </c>
      <c r="I90" s="361">
        <f t="shared" ca="1" si="29"/>
        <v>9500</v>
      </c>
      <c r="J90" s="361">
        <f t="shared" ca="1" si="30"/>
        <v>0</v>
      </c>
      <c r="K90" s="362">
        <f t="shared" ca="1" si="31"/>
        <v>9500</v>
      </c>
      <c r="L90" s="342"/>
      <c r="M90" s="342"/>
      <c r="N90" s="369"/>
      <c r="O90" s="344"/>
      <c r="P90" s="344"/>
      <c r="Q90" s="398"/>
      <c r="R90" s="344"/>
      <c r="S90" s="398"/>
      <c r="T90" s="399"/>
      <c r="U90" s="399"/>
      <c r="V90" s="399"/>
    </row>
    <row r="91" spans="1:22" s="365" customFormat="1">
      <c r="A91" s="336"/>
      <c r="B91" s="506">
        <v>4</v>
      </c>
      <c r="C91" s="507" t="s">
        <v>738</v>
      </c>
      <c r="D91" s="358" t="str">
        <f ca="1">IF(ISERROR(OFFSET('HARGA SATUAN'!$D$6,MATCH(RAB!C91,'HARGA SATUAN'!$C$7:$C$1492,0),0)),"",OFFSET('HARGA SATUAN'!$D$6,MATCH(RAB!C91,'HARGA SATUAN'!$C$7:$C$1492,0),0))</f>
        <v>JASA</v>
      </c>
      <c r="E91" s="359" t="str">
        <f ca="1">IF(B91="+","Unit",IF(ISERROR(OFFSET('HARGA SATUAN'!$E$6,MATCH(RAB!C91,'HARGA SATUAN'!$C$7:$C$1492,0),0)),"",OFFSET('HARGA SATUAN'!$E$6,MATCH(RAB!C91,'HARGA SATUAN'!$C$7:$C$1492,0),0)))</f>
        <v>Unit</v>
      </c>
      <c r="F91" s="484">
        <f>F87*1</f>
        <v>1</v>
      </c>
      <c r="G91" s="360">
        <f ca="1">IF(ISERROR(OFFSET('HARGA SATUAN'!$I$6,MATCH(RAB!C91,'HARGA SATUAN'!$C$7:$C$1492,0),0)),0,OFFSET('HARGA SATUAN'!$I$6,MATCH(RAB!C91,'HARGA SATUAN'!$C$7:$C$1492,0),0))</f>
        <v>21200</v>
      </c>
      <c r="H91" s="361">
        <f t="shared" ca="1" si="28"/>
        <v>0</v>
      </c>
      <c r="I91" s="361">
        <f t="shared" ca="1" si="29"/>
        <v>0</v>
      </c>
      <c r="J91" s="361">
        <f t="shared" ca="1" si="30"/>
        <v>21200</v>
      </c>
      <c r="K91" s="362">
        <f t="shared" ca="1" si="31"/>
        <v>21200</v>
      </c>
      <c r="L91" s="342"/>
      <c r="M91" s="342"/>
      <c r="N91" s="369"/>
      <c r="O91" s="344"/>
      <c r="P91" s="344"/>
      <c r="Q91" s="398"/>
      <c r="R91" s="344"/>
      <c r="S91" s="398"/>
      <c r="T91" s="399"/>
      <c r="U91" s="399"/>
      <c r="V91" s="399"/>
    </row>
    <row r="92" spans="1:22" s="365" customFormat="1">
      <c r="A92" s="336"/>
      <c r="B92" s="506"/>
      <c r="C92" s="507"/>
      <c r="D92" s="358"/>
      <c r="E92" s="359"/>
      <c r="F92" s="484"/>
      <c r="G92" s="360"/>
      <c r="H92" s="361"/>
      <c r="I92" s="361"/>
      <c r="J92" s="361"/>
      <c r="K92" s="362"/>
      <c r="L92" s="342"/>
      <c r="M92" s="342"/>
      <c r="N92" s="369"/>
      <c r="O92" s="344"/>
      <c r="P92" s="344"/>
      <c r="Q92" s="398"/>
      <c r="R92" s="344"/>
      <c r="S92" s="398"/>
      <c r="T92" s="399"/>
      <c r="U92" s="399"/>
      <c r="V92" s="399"/>
    </row>
    <row r="93" spans="1:22" s="365" customFormat="1">
      <c r="A93" s="336"/>
      <c r="B93" s="373" t="s">
        <v>1549</v>
      </c>
      <c r="C93" s="374" t="s">
        <v>1615</v>
      </c>
      <c r="D93" s="358" t="str">
        <f ca="1">IF(ISERROR(OFFSET('HARGA SATUAN'!$D$6,MATCH(RAB!C93,'HARGA SATUAN'!$C$7:$C$1492,0),0)),"",OFFSET('HARGA SATUAN'!$D$6,MATCH(RAB!C93,'HARGA SATUAN'!$C$7:$C$1492,0),0))</f>
        <v/>
      </c>
      <c r="E93" s="359" t="str">
        <f ca="1">IF(B93="+","Unit",IF(ISERROR(OFFSET('HARGA SATUAN'!$E$6,MATCH(RAB!C93,'HARGA SATUAN'!$C$7:$C$1492,0),0)),"",OFFSET('HARGA SATUAN'!$E$6,MATCH(RAB!C93,'HARGA SATUAN'!$C$7:$C$1492,0),0)))</f>
        <v/>
      </c>
      <c r="F93" s="484"/>
      <c r="G93" s="360">
        <f ca="1">IF(ISERROR(OFFSET('HARGA SATUAN'!$I$6,MATCH(RAB!C93,'HARGA SATUAN'!$C$7:$C$1492,0),0)),0,OFFSET('HARGA SATUAN'!$I$6,MATCH(RAB!C93,'HARGA SATUAN'!$C$7:$C$1492,0),0))</f>
        <v>0</v>
      </c>
      <c r="H93" s="361">
        <f t="shared" ca="1" si="28"/>
        <v>0</v>
      </c>
      <c r="I93" s="361">
        <f t="shared" ca="1" si="29"/>
        <v>0</v>
      </c>
      <c r="J93" s="361">
        <f t="shared" ca="1" si="30"/>
        <v>0</v>
      </c>
      <c r="K93" s="362">
        <f t="shared" ca="1" si="31"/>
        <v>0</v>
      </c>
      <c r="L93" s="342"/>
      <c r="M93" s="342"/>
      <c r="N93" s="369"/>
      <c r="O93" s="344"/>
      <c r="P93" s="344"/>
      <c r="Q93" s="398"/>
      <c r="R93" s="344"/>
      <c r="S93" s="398"/>
      <c r="T93" s="399"/>
      <c r="U93" s="399"/>
      <c r="V93" s="399"/>
    </row>
    <row r="94" spans="1:22" s="365" customFormat="1">
      <c r="A94" s="336"/>
      <c r="B94" s="373"/>
      <c r="C94" s="374"/>
      <c r="D94" s="358" t="str">
        <f ca="1">IF(ISERROR(OFFSET('HARGA SATUAN'!$D$6,MATCH(RAB!C94,'HARGA SATUAN'!$C$7:$C$1492,0),0)),"",OFFSET('HARGA SATUAN'!$D$6,MATCH(RAB!C94,'HARGA SATUAN'!$C$7:$C$1492,0),0))</f>
        <v/>
      </c>
      <c r="E94" s="359" t="str">
        <f ca="1">IF(B94="+","Unit",IF(ISERROR(OFFSET('HARGA SATUAN'!$E$6,MATCH(RAB!C94,'HARGA SATUAN'!$C$7:$C$1492,0),0)),"",OFFSET('HARGA SATUAN'!$E$6,MATCH(RAB!C94,'HARGA SATUAN'!$C$7:$C$1492,0),0)))</f>
        <v/>
      </c>
      <c r="F94" s="484"/>
      <c r="G94" s="360">
        <f ca="1">IF(ISERROR(OFFSET('HARGA SATUAN'!$I$6,MATCH(RAB!C94,'HARGA SATUAN'!$C$7:$C$1492,0),0)),0,OFFSET('HARGA SATUAN'!$I$6,MATCH(RAB!C94,'HARGA SATUAN'!$C$7:$C$1492,0),0))</f>
        <v>0</v>
      </c>
      <c r="H94" s="361">
        <f t="shared" ca="1" si="28"/>
        <v>0</v>
      </c>
      <c r="I94" s="361">
        <f t="shared" ca="1" si="29"/>
        <v>0</v>
      </c>
      <c r="J94" s="361">
        <f t="shared" ca="1" si="30"/>
        <v>0</v>
      </c>
      <c r="K94" s="362">
        <f t="shared" ca="1" si="31"/>
        <v>0</v>
      </c>
      <c r="L94" s="342"/>
      <c r="M94" s="342"/>
      <c r="N94" s="369"/>
      <c r="O94" s="344"/>
      <c r="P94" s="344"/>
      <c r="Q94" s="398"/>
      <c r="R94" s="344"/>
      <c r="S94" s="398"/>
      <c r="T94" s="399"/>
      <c r="U94" s="399"/>
      <c r="V94" s="399"/>
    </row>
    <row r="95" spans="1:22" s="365" customFormat="1">
      <c r="A95" s="336"/>
      <c r="B95" s="517" t="s">
        <v>1035</v>
      </c>
      <c r="C95" s="518" t="s">
        <v>1639</v>
      </c>
      <c r="D95" s="358" t="str">
        <f ca="1">IF(ISERROR(OFFSET('HARGA SATUAN'!$D$6,MATCH(RAB!C95,'HARGA SATUAN'!$C$7:$C$1492,0),0)),"",OFFSET('HARGA SATUAN'!$D$6,MATCH(RAB!C95,'HARGA SATUAN'!$C$7:$C$1492,0),0))</f>
        <v/>
      </c>
      <c r="E95" s="359" t="str">
        <f ca="1">IF(B95="+","Unit",IF(ISERROR(OFFSET('HARGA SATUAN'!$E$6,MATCH(RAB!C95,'HARGA SATUAN'!$C$7:$C$1492,0),0)),"",OFFSET('HARGA SATUAN'!$E$6,MATCH(RAB!C95,'HARGA SATUAN'!$C$7:$C$1492,0),0)))</f>
        <v>Unit</v>
      </c>
      <c r="F95" s="484">
        <v>1</v>
      </c>
      <c r="G95" s="360">
        <f ca="1">IF(ISERROR(OFFSET('HARGA SATUAN'!$I$6,MATCH(RAB!C95,'HARGA SATUAN'!$C$7:$C$1492,0),0)),0,OFFSET('HARGA SATUAN'!$I$6,MATCH(RAB!C95,'HARGA SATUAN'!$C$7:$C$1492,0),0))</f>
        <v>0</v>
      </c>
      <c r="H95" s="361">
        <f t="shared" ref="H95:H160" ca="1" si="32">IF(OR(D95="MDU",D95="MDU-KD"),(IF($O$3="RAB NON MDU","PLN KD",G95*F95)),0)</f>
        <v>0</v>
      </c>
      <c r="I95" s="361">
        <f t="shared" ref="I95:I160" ca="1" si="33">IF(D95="HDW",G95*F95,0)</f>
        <v>0</v>
      </c>
      <c r="J95" s="361">
        <f t="shared" ref="J95:J160" ca="1" si="34">IF(D95="JASA",G95*F95,0)</f>
        <v>0</v>
      </c>
      <c r="K95" s="362">
        <f t="shared" ref="K95:K160" ca="1" si="35">SUM(H95:J95)</f>
        <v>0</v>
      </c>
      <c r="L95" s="342"/>
      <c r="M95" s="342"/>
      <c r="N95" s="369"/>
      <c r="O95" s="344"/>
      <c r="P95" s="344"/>
      <c r="Q95" s="344"/>
      <c r="R95" s="344"/>
      <c r="S95" s="344"/>
      <c r="T95" s="403"/>
      <c r="U95" s="403"/>
      <c r="V95" s="403"/>
    </row>
    <row r="96" spans="1:22" s="365" customFormat="1">
      <c r="A96" s="336"/>
      <c r="B96" s="517">
        <v>1</v>
      </c>
      <c r="C96" s="109" t="s">
        <v>1147</v>
      </c>
      <c r="D96" s="358" t="str">
        <f ca="1">IF(ISERROR(OFFSET('HARGA SATUAN'!$D$6,MATCH(RAB!C96,'HARGA SATUAN'!$C$7:$C$1492,0),0)),"",OFFSET('HARGA SATUAN'!$D$6,MATCH(RAB!C96,'HARGA SATUAN'!$C$7:$C$1492,0),0))</f>
        <v>MDU-KD</v>
      </c>
      <c r="E96" s="359" t="str">
        <f ca="1">IF(B96="+","Unit",IF(ISERROR(OFFSET('HARGA SATUAN'!$E$6,MATCH(RAB!C96,'HARGA SATUAN'!$C$7:$C$1492,0),0)),"",OFFSET('HARGA SATUAN'!$E$6,MATCH(RAB!C96,'HARGA SATUAN'!$C$7:$C$1492,0),0)))</f>
        <v>Bh</v>
      </c>
      <c r="F96" s="484">
        <v>1</v>
      </c>
      <c r="G96" s="360">
        <f ca="1">IF(ISERROR(OFFSET('HARGA SATUAN'!$I$6,MATCH(RAB!C96,'HARGA SATUAN'!$C$7:$C$1492,0),0)),0,OFFSET('HARGA SATUAN'!$I$6,MATCH(RAB!C96,'HARGA SATUAN'!$C$7:$C$1492,0),0))</f>
        <v>56838600</v>
      </c>
      <c r="H96" s="361">
        <f t="shared" ca="1" si="32"/>
        <v>56838600</v>
      </c>
      <c r="I96" s="361">
        <f t="shared" ca="1" si="33"/>
        <v>0</v>
      </c>
      <c r="J96" s="361">
        <f t="shared" ca="1" si="34"/>
        <v>0</v>
      </c>
      <c r="K96" s="362">
        <f t="shared" ca="1" si="35"/>
        <v>56838600</v>
      </c>
      <c r="L96" s="342"/>
      <c r="M96" s="342"/>
      <c r="N96" s="369"/>
      <c r="O96" s="344"/>
      <c r="P96" s="344"/>
      <c r="Q96" s="344"/>
      <c r="R96" s="344"/>
      <c r="S96" s="344"/>
      <c r="T96" s="399"/>
      <c r="U96" s="399"/>
      <c r="V96" s="399"/>
    </row>
    <row r="97" spans="1:22" s="365" customFormat="1">
      <c r="A97" s="336"/>
      <c r="B97" s="510">
        <v>2</v>
      </c>
      <c r="C97" s="519" t="s">
        <v>1624</v>
      </c>
      <c r="D97" s="358" t="str">
        <f ca="1">IF(ISERROR(OFFSET('HARGA SATUAN'!$D$6,MATCH(RAB!C97,'HARGA SATUAN'!$C$7:$C$1492,0),0)),"",OFFSET('HARGA SATUAN'!$D$6,MATCH(RAB!C97,'HARGA SATUAN'!$C$7:$C$1492,0),0))</f>
        <v/>
      </c>
      <c r="E97" s="359" t="str">
        <f ca="1">IF(B97="+","Unit",IF(ISERROR(OFFSET('HARGA SATUAN'!$E$6,MATCH(RAB!C97,'HARGA SATUAN'!$C$7:$C$1492,0),0)),"",OFFSET('HARGA SATUAN'!$E$6,MATCH(RAB!C97,'HARGA SATUAN'!$C$7:$C$1492,0),0)))</f>
        <v/>
      </c>
      <c r="F97" s="520"/>
      <c r="G97" s="360">
        <f ca="1">IF(ISERROR(OFFSET('HARGA SATUAN'!$I$6,MATCH(RAB!C97,'HARGA SATUAN'!$C$7:$C$1492,0),0)),0,OFFSET('HARGA SATUAN'!$I$6,MATCH(RAB!C97,'HARGA SATUAN'!$C$7:$C$1492,0),0))</f>
        <v>0</v>
      </c>
      <c r="H97" s="361">
        <f t="shared" ca="1" si="32"/>
        <v>0</v>
      </c>
      <c r="I97" s="361">
        <f t="shared" ca="1" si="33"/>
        <v>0</v>
      </c>
      <c r="J97" s="361">
        <f t="shared" ca="1" si="34"/>
        <v>0</v>
      </c>
      <c r="K97" s="362">
        <f t="shared" ca="1" si="35"/>
        <v>0</v>
      </c>
      <c r="L97" s="342"/>
      <c r="M97" s="342"/>
      <c r="N97" s="369"/>
      <c r="O97" s="344"/>
      <c r="P97" s="344"/>
      <c r="Q97" s="344"/>
      <c r="R97" s="344"/>
      <c r="S97" s="344"/>
      <c r="T97" s="399"/>
      <c r="U97" s="399"/>
      <c r="V97" s="399"/>
    </row>
    <row r="98" spans="1:22" s="365" customFormat="1">
      <c r="A98" s="336"/>
      <c r="B98" s="517"/>
      <c r="C98" s="519" t="s">
        <v>65</v>
      </c>
      <c r="D98" s="358" t="str">
        <f ca="1">IF(ISERROR(OFFSET('HARGA SATUAN'!$D$6,MATCH(RAB!C98,'HARGA SATUAN'!$C$7:$C$1492,0),0)),"",OFFSET('HARGA SATUAN'!$D$6,MATCH(RAB!C98,'HARGA SATUAN'!$C$7:$C$1492,0),0))</f>
        <v>MDU-KD</v>
      </c>
      <c r="E98" s="359" t="str">
        <f ca="1">IF(B98="+","Unit",IF(ISERROR(OFFSET('HARGA SATUAN'!$E$6,MATCH(RAB!C98,'HARGA SATUAN'!$C$7:$C$1492,0),0)),"",OFFSET('HARGA SATUAN'!$E$6,MATCH(RAB!C98,'HARGA SATUAN'!$C$7:$C$1492,0),0)))</f>
        <v>Mtr</v>
      </c>
      <c r="F98" s="484">
        <v>9</v>
      </c>
      <c r="G98" s="360">
        <f ca="1">IF(ISERROR(OFFSET('HARGA SATUAN'!$I$6,MATCH(RAB!C98,'HARGA SATUAN'!$C$7:$C$1492,0),0)),0,OFFSET('HARGA SATUAN'!$I$6,MATCH(RAB!C98,'HARGA SATUAN'!$C$7:$C$1492,0),0))</f>
        <v>14200</v>
      </c>
      <c r="H98" s="361">
        <f t="shared" ca="1" si="32"/>
        <v>127800</v>
      </c>
      <c r="I98" s="361">
        <f t="shared" ca="1" si="33"/>
        <v>0</v>
      </c>
      <c r="J98" s="361">
        <f t="shared" ca="1" si="34"/>
        <v>0</v>
      </c>
      <c r="K98" s="362">
        <f t="shared" ca="1" si="35"/>
        <v>127800</v>
      </c>
      <c r="L98" s="342"/>
      <c r="M98" s="342"/>
      <c r="N98" s="369"/>
      <c r="O98" s="344"/>
      <c r="P98" s="344"/>
      <c r="Q98" s="344"/>
      <c r="R98" s="344"/>
      <c r="S98" s="344"/>
      <c r="T98" s="403"/>
      <c r="U98" s="403"/>
      <c r="V98" s="403"/>
    </row>
    <row r="99" spans="1:22" s="365" customFormat="1">
      <c r="A99" s="336"/>
      <c r="B99" s="517"/>
      <c r="C99" s="519" t="s">
        <v>1640</v>
      </c>
      <c r="D99" s="358" t="str">
        <f ca="1">IF(ISERROR(OFFSET('HARGA SATUAN'!$D$6,MATCH(RAB!C99,'HARGA SATUAN'!$C$7:$C$1492,0),0)),"",OFFSET('HARGA SATUAN'!$D$6,MATCH(RAB!C99,'HARGA SATUAN'!$C$7:$C$1492,0),0))</f>
        <v/>
      </c>
      <c r="E99" s="359" t="str">
        <f ca="1">IF(B99="+","Unit",IF(ISERROR(OFFSET('HARGA SATUAN'!$E$6,MATCH(RAB!C99,'HARGA SATUAN'!$C$7:$C$1492,0),0)),"",OFFSET('HARGA SATUAN'!$E$6,MATCH(RAB!C99,'HARGA SATUAN'!$C$7:$C$1492,0),0)))</f>
        <v/>
      </c>
      <c r="F99" s="484">
        <v>3</v>
      </c>
      <c r="G99" s="360">
        <f ca="1">IF(ISERROR(OFFSET('HARGA SATUAN'!$I$6,MATCH(RAB!C99,'HARGA SATUAN'!$C$7:$C$1492,0),0)),0,OFFSET('HARGA SATUAN'!$I$6,MATCH(RAB!C99,'HARGA SATUAN'!$C$7:$C$1492,0),0))</f>
        <v>0</v>
      </c>
      <c r="H99" s="361">
        <f t="shared" ca="1" si="32"/>
        <v>0</v>
      </c>
      <c r="I99" s="361">
        <f t="shared" ca="1" si="33"/>
        <v>0</v>
      </c>
      <c r="J99" s="361">
        <f t="shared" ca="1" si="34"/>
        <v>0</v>
      </c>
      <c r="K99" s="362">
        <f t="shared" ca="1" si="35"/>
        <v>0</v>
      </c>
      <c r="L99" s="406" t="e">
        <f ca="1">PROPER([94]!terbilang(K166))</f>
        <v>#NAME?</v>
      </c>
      <c r="M99" s="406"/>
      <c r="N99" s="369"/>
      <c r="O99" s="344"/>
      <c r="P99" s="344"/>
      <c r="Q99" s="344"/>
    </row>
    <row r="100" spans="1:22">
      <c r="B100" s="517">
        <v>3</v>
      </c>
      <c r="C100" s="109" t="s">
        <v>559</v>
      </c>
      <c r="D100" s="358" t="str">
        <f ca="1">IF(ISERROR(OFFSET('HARGA SATUAN'!$D$6,MATCH(RAB!C100,'HARGA SATUAN'!$C$7:$C$1492,0),0)),"",OFFSET('HARGA SATUAN'!$D$6,MATCH(RAB!C100,'HARGA SATUAN'!$C$7:$C$1492,0),0))</f>
        <v>MDU-KD</v>
      </c>
      <c r="E100" s="359" t="str">
        <f ca="1">IF(B100="+","Unit",IF(ISERROR(OFFSET('HARGA SATUAN'!$E$6,MATCH(RAB!C100,'HARGA SATUAN'!$C$7:$C$1492,0),0)),"",OFFSET('HARGA SATUAN'!$E$6,MATCH(RAB!C100,'HARGA SATUAN'!$C$7:$C$1492,0),0)))</f>
        <v>Bh</v>
      </c>
      <c r="F100" s="484">
        <v>3</v>
      </c>
      <c r="G100" s="360">
        <f ca="1">IF(ISERROR(OFFSET('HARGA SATUAN'!$I$6,MATCH(RAB!C100,'HARGA SATUAN'!$C$7:$C$1492,0),0)),0,OFFSET('HARGA SATUAN'!$I$6,MATCH(RAB!C100,'HARGA SATUAN'!$C$7:$C$1492,0),0))</f>
        <v>725900</v>
      </c>
      <c r="H100" s="361">
        <f t="shared" ca="1" si="32"/>
        <v>2177700</v>
      </c>
      <c r="I100" s="361">
        <f t="shared" ca="1" si="33"/>
        <v>0</v>
      </c>
      <c r="J100" s="361">
        <f t="shared" ca="1" si="34"/>
        <v>0</v>
      </c>
      <c r="K100" s="362">
        <f t="shared" ca="1" si="35"/>
        <v>2177700</v>
      </c>
    </row>
    <row r="101" spans="1:22">
      <c r="B101" s="517">
        <v>4</v>
      </c>
      <c r="C101" s="518" t="s">
        <v>535</v>
      </c>
      <c r="D101" s="358" t="str">
        <f ca="1">IF(ISERROR(OFFSET('HARGA SATUAN'!$D$6,MATCH(RAB!C101,'HARGA SATUAN'!$C$7:$C$1492,0),0)),"",OFFSET('HARGA SATUAN'!$D$6,MATCH(RAB!C101,'HARGA SATUAN'!$C$7:$C$1492,0),0))</f>
        <v>MDU-KD</v>
      </c>
      <c r="E101" s="359" t="str">
        <f ca="1">IF(B101="+","Unit",IF(ISERROR(OFFSET('HARGA SATUAN'!$E$6,MATCH(RAB!C101,'HARGA SATUAN'!$C$7:$C$1492,0),0)),"",OFFSET('HARGA SATUAN'!$E$6,MATCH(RAB!C101,'HARGA SATUAN'!$C$7:$C$1492,0),0)))</f>
        <v>Bh</v>
      </c>
      <c r="F101" s="484">
        <v>3</v>
      </c>
      <c r="G101" s="360">
        <f ca="1">IF(ISERROR(OFFSET('HARGA SATUAN'!$I$6,MATCH(RAB!C101,'HARGA SATUAN'!$C$7:$C$1492,0),0)),0,OFFSET('HARGA SATUAN'!$I$6,MATCH(RAB!C101,'HARGA SATUAN'!$C$7:$C$1492,0),0))</f>
        <v>848250</v>
      </c>
      <c r="H101" s="361">
        <f t="shared" ca="1" si="32"/>
        <v>2544750</v>
      </c>
      <c r="I101" s="361">
        <f t="shared" ca="1" si="33"/>
        <v>0</v>
      </c>
      <c r="J101" s="361">
        <f t="shared" ca="1" si="34"/>
        <v>0</v>
      </c>
      <c r="K101" s="362">
        <f t="shared" ca="1" si="35"/>
        <v>2544750</v>
      </c>
    </row>
    <row r="102" spans="1:22">
      <c r="B102" s="517">
        <v>5</v>
      </c>
      <c r="C102" s="518" t="s">
        <v>55</v>
      </c>
      <c r="D102" s="358" t="str">
        <f ca="1">IF(ISERROR(OFFSET('HARGA SATUAN'!$D$6,MATCH(RAB!C102,'HARGA SATUAN'!$C$7:$C$1492,0),0)),"",OFFSET('HARGA SATUAN'!$D$6,MATCH(RAB!C102,'HARGA SATUAN'!$C$7:$C$1492,0),0))</f>
        <v>HDW</v>
      </c>
      <c r="E102" s="359" t="str">
        <f ca="1">IF(B102="+","Unit",IF(ISERROR(OFFSET('HARGA SATUAN'!$E$6,MATCH(RAB!C102,'HARGA SATUAN'!$C$7:$C$1492,0),0)),"",OFFSET('HARGA SATUAN'!$E$6,MATCH(RAB!C102,'HARGA SATUAN'!$C$7:$C$1492,0),0)))</f>
        <v>Bh</v>
      </c>
      <c r="F102" s="484">
        <v>3</v>
      </c>
      <c r="G102" s="360">
        <f ca="1">IF(ISERROR(OFFSET('HARGA SATUAN'!$I$6,MATCH(RAB!C102,'HARGA SATUAN'!$C$7:$C$1492,0),0)),0,OFFSET('HARGA SATUAN'!$I$6,MATCH(RAB!C102,'HARGA SATUAN'!$C$7:$C$1492,0),0))</f>
        <v>18000</v>
      </c>
      <c r="H102" s="361">
        <f t="shared" ca="1" si="32"/>
        <v>0</v>
      </c>
      <c r="I102" s="361">
        <f t="shared" ca="1" si="33"/>
        <v>54000</v>
      </c>
      <c r="J102" s="361">
        <f t="shared" ca="1" si="34"/>
        <v>0</v>
      </c>
      <c r="K102" s="362">
        <f t="shared" ca="1" si="35"/>
        <v>54000</v>
      </c>
    </row>
    <row r="103" spans="1:22">
      <c r="B103" s="517">
        <v>6</v>
      </c>
      <c r="C103" s="518" t="s">
        <v>1641</v>
      </c>
      <c r="D103" s="358" t="str">
        <f ca="1">IF(ISERROR(OFFSET('HARGA SATUAN'!$D$6,MATCH(RAB!C103,'HARGA SATUAN'!$C$7:$C$1492,0),0)),"",OFFSET('HARGA SATUAN'!$D$6,MATCH(RAB!C103,'HARGA SATUAN'!$C$7:$C$1492,0),0))</f>
        <v/>
      </c>
      <c r="E103" s="359" t="str">
        <f ca="1">IF(B103="+","Unit",IF(ISERROR(OFFSET('HARGA SATUAN'!$E$6,MATCH(RAB!C103,'HARGA SATUAN'!$C$7:$C$1492,0),0)),"",OFFSET('HARGA SATUAN'!$E$6,MATCH(RAB!C103,'HARGA SATUAN'!$C$7:$C$1492,0),0)))</f>
        <v/>
      </c>
      <c r="F103" s="484">
        <v>13</v>
      </c>
      <c r="G103" s="360">
        <f ca="1">IF(ISERROR(OFFSET('HARGA SATUAN'!$I$6,MATCH(RAB!C103,'HARGA SATUAN'!$C$7:$C$1492,0),0)),0,OFFSET('HARGA SATUAN'!$I$6,MATCH(RAB!C103,'HARGA SATUAN'!$C$7:$C$1492,0),0))</f>
        <v>0</v>
      </c>
      <c r="H103" s="361">
        <f t="shared" ca="1" si="32"/>
        <v>0</v>
      </c>
      <c r="I103" s="361">
        <f t="shared" ca="1" si="33"/>
        <v>0</v>
      </c>
      <c r="J103" s="361">
        <f t="shared" ca="1" si="34"/>
        <v>0</v>
      </c>
      <c r="K103" s="362">
        <f t="shared" ca="1" si="35"/>
        <v>0</v>
      </c>
    </row>
    <row r="104" spans="1:22">
      <c r="B104" s="517">
        <v>7</v>
      </c>
      <c r="C104" s="518" t="s">
        <v>163</v>
      </c>
      <c r="D104" s="358" t="str">
        <f ca="1">IF(ISERROR(OFFSET('HARGA SATUAN'!$D$6,MATCH(RAB!C104,'HARGA SATUAN'!$C$7:$C$1492,0),0)),"",OFFSET('HARGA SATUAN'!$D$6,MATCH(RAB!C104,'HARGA SATUAN'!$C$7:$C$1492,0),0))</f>
        <v>HDW</v>
      </c>
      <c r="E104" s="359" t="str">
        <f ca="1">IF(B104="+","Unit",IF(ISERROR(OFFSET('HARGA SATUAN'!$E$6,MATCH(RAB!C104,'HARGA SATUAN'!$C$7:$C$1492,0),0)),"",OFFSET('HARGA SATUAN'!$E$6,MATCH(RAB!C104,'HARGA SATUAN'!$C$7:$C$1492,0),0)))</f>
        <v>Bh</v>
      </c>
      <c r="F104" s="484">
        <v>28</v>
      </c>
      <c r="G104" s="360">
        <f ca="1">IF(ISERROR(OFFSET('HARGA SATUAN'!$I$6,MATCH(RAB!C104,'HARGA SATUAN'!$C$7:$C$1492,0),0)),0,OFFSET('HARGA SATUAN'!$I$6,MATCH(RAB!C104,'HARGA SATUAN'!$C$7:$C$1492,0),0))</f>
        <v>7938</v>
      </c>
      <c r="H104" s="361">
        <f t="shared" ca="1" si="32"/>
        <v>0</v>
      </c>
      <c r="I104" s="361">
        <f t="shared" ca="1" si="33"/>
        <v>222264</v>
      </c>
      <c r="J104" s="361">
        <f t="shared" ca="1" si="34"/>
        <v>0</v>
      </c>
      <c r="K104" s="362">
        <f t="shared" ca="1" si="35"/>
        <v>222264</v>
      </c>
    </row>
    <row r="105" spans="1:22">
      <c r="B105" s="517">
        <v>8</v>
      </c>
      <c r="C105" s="518" t="s">
        <v>176</v>
      </c>
      <c r="D105" s="358" t="str">
        <f ca="1">IF(ISERROR(OFFSET('HARGA SATUAN'!$D$6,MATCH(RAB!C105,'HARGA SATUAN'!$C$7:$C$1492,0),0)),"",OFFSET('HARGA SATUAN'!$D$6,MATCH(RAB!C105,'HARGA SATUAN'!$C$7:$C$1492,0),0))</f>
        <v>HDW</v>
      </c>
      <c r="E105" s="359" t="str">
        <f ca="1">IF(B105="+","Unit",IF(ISERROR(OFFSET('HARGA SATUAN'!$E$6,MATCH(RAB!C105,'HARGA SATUAN'!$C$7:$C$1492,0),0)),"",OFFSET('HARGA SATUAN'!$E$6,MATCH(RAB!C105,'HARGA SATUAN'!$C$7:$C$1492,0),0)))</f>
        <v>Bh</v>
      </c>
      <c r="F105" s="484">
        <v>2</v>
      </c>
      <c r="G105" s="360">
        <f ca="1">IF(ISERROR(OFFSET('HARGA SATUAN'!$I$6,MATCH(RAB!C105,'HARGA SATUAN'!$C$7:$C$1492,0),0)),0,OFFSET('HARGA SATUAN'!$I$6,MATCH(RAB!C105,'HARGA SATUAN'!$C$7:$C$1492,0),0))</f>
        <v>404600</v>
      </c>
      <c r="H105" s="361">
        <f t="shared" ca="1" si="32"/>
        <v>0</v>
      </c>
      <c r="I105" s="361">
        <f t="shared" ca="1" si="33"/>
        <v>809200</v>
      </c>
      <c r="J105" s="361">
        <f t="shared" ca="1" si="34"/>
        <v>0</v>
      </c>
      <c r="K105" s="362">
        <f t="shared" ca="1" si="35"/>
        <v>809200</v>
      </c>
    </row>
    <row r="106" spans="1:22">
      <c r="B106" s="517">
        <v>9</v>
      </c>
      <c r="C106" s="518" t="s">
        <v>184</v>
      </c>
      <c r="D106" s="358" t="str">
        <f ca="1">IF(ISERROR(OFFSET('HARGA SATUAN'!$D$6,MATCH(RAB!C106,'HARGA SATUAN'!$C$7:$C$1492,0),0)),"",OFFSET('HARGA SATUAN'!$D$6,MATCH(RAB!C106,'HARGA SATUAN'!$C$7:$C$1492,0),0))</f>
        <v>HDW</v>
      </c>
      <c r="E106" s="359" t="str">
        <f ca="1">IF(B106="+","Unit",IF(ISERROR(OFFSET('HARGA SATUAN'!$E$6,MATCH(RAB!C106,'HARGA SATUAN'!$C$7:$C$1492,0),0)),"",OFFSET('HARGA SATUAN'!$E$6,MATCH(RAB!C106,'HARGA SATUAN'!$C$7:$C$1492,0),0)))</f>
        <v>Bh</v>
      </c>
      <c r="F106" s="484">
        <v>3</v>
      </c>
      <c r="G106" s="360">
        <f ca="1">IF(ISERROR(OFFSET('HARGA SATUAN'!$I$6,MATCH(RAB!C106,'HARGA SATUAN'!$C$7:$C$1492,0),0)),0,OFFSET('HARGA SATUAN'!$I$6,MATCH(RAB!C106,'HARGA SATUAN'!$C$7:$C$1492,0),0))</f>
        <v>15900</v>
      </c>
      <c r="H106" s="361">
        <f t="shared" ca="1" si="32"/>
        <v>0</v>
      </c>
      <c r="I106" s="361">
        <f t="shared" ca="1" si="33"/>
        <v>47700</v>
      </c>
      <c r="J106" s="361">
        <f t="shared" ca="1" si="34"/>
        <v>0</v>
      </c>
      <c r="K106" s="362">
        <f t="shared" ca="1" si="35"/>
        <v>47700</v>
      </c>
    </row>
    <row r="107" spans="1:22">
      <c r="B107" s="517">
        <v>10</v>
      </c>
      <c r="C107" s="518" t="s">
        <v>593</v>
      </c>
      <c r="D107" s="358" t="str">
        <f ca="1">IF(ISERROR(OFFSET('HARGA SATUAN'!$D$6,MATCH(RAB!C107,'HARGA SATUAN'!$C$7:$C$1492,0),0)),"",OFFSET('HARGA SATUAN'!$D$6,MATCH(RAB!C107,'HARGA SATUAN'!$C$7:$C$1492,0),0))</f>
        <v>HDW</v>
      </c>
      <c r="E107" s="359" t="str">
        <f ca="1">IF(B107="+","Unit",IF(ISERROR(OFFSET('HARGA SATUAN'!$E$6,MATCH(RAB!C107,'HARGA SATUAN'!$C$7:$C$1492,0),0)),"",OFFSET('HARGA SATUAN'!$E$6,MATCH(RAB!C107,'HARGA SATUAN'!$C$7:$C$1492,0),0)))</f>
        <v>Bh</v>
      </c>
      <c r="F107" s="484">
        <v>5</v>
      </c>
      <c r="G107" s="360">
        <f ca="1">IF(ISERROR(OFFSET('HARGA SATUAN'!$I$6,MATCH(RAB!C107,'HARGA SATUAN'!$C$7:$C$1492,0),0)),0,OFFSET('HARGA SATUAN'!$I$6,MATCH(RAB!C107,'HARGA SATUAN'!$C$7:$C$1492,0),0))</f>
        <v>380500</v>
      </c>
      <c r="H107" s="361">
        <f t="shared" ca="1" si="32"/>
        <v>0</v>
      </c>
      <c r="I107" s="361">
        <f t="shared" ca="1" si="33"/>
        <v>1902500</v>
      </c>
      <c r="J107" s="361">
        <f t="shared" ca="1" si="34"/>
        <v>0</v>
      </c>
      <c r="K107" s="362">
        <f t="shared" ca="1" si="35"/>
        <v>1902500</v>
      </c>
    </row>
    <row r="108" spans="1:22">
      <c r="B108" s="517">
        <v>11</v>
      </c>
      <c r="C108" s="518" t="s">
        <v>594</v>
      </c>
      <c r="D108" s="358" t="str">
        <f ca="1">IF(ISERROR(OFFSET('HARGA SATUAN'!$D$6,MATCH(RAB!C108,'HARGA SATUAN'!$C$7:$C$1492,0),0)),"",OFFSET('HARGA SATUAN'!$D$6,MATCH(RAB!C108,'HARGA SATUAN'!$C$7:$C$1492,0),0))</f>
        <v>HDW</v>
      </c>
      <c r="E108" s="359" t="str">
        <f ca="1">IF(B108="+","Unit",IF(ISERROR(OFFSET('HARGA SATUAN'!$E$6,MATCH(RAB!C108,'HARGA SATUAN'!$C$7:$C$1492,0),0)),"",OFFSET('HARGA SATUAN'!$E$6,MATCH(RAB!C108,'HARGA SATUAN'!$C$7:$C$1492,0),0)))</f>
        <v>Bh</v>
      </c>
      <c r="F108" s="484">
        <v>4</v>
      </c>
      <c r="G108" s="360">
        <f ca="1">IF(ISERROR(OFFSET('HARGA SATUAN'!$I$6,MATCH(RAB!C108,'HARGA SATUAN'!$C$7:$C$1492,0),0)),0,OFFSET('HARGA SATUAN'!$I$6,MATCH(RAB!C108,'HARGA SATUAN'!$C$7:$C$1492,0),0))</f>
        <v>559200</v>
      </c>
      <c r="H108" s="361">
        <f t="shared" ca="1" si="32"/>
        <v>0</v>
      </c>
      <c r="I108" s="361">
        <f t="shared" ca="1" si="33"/>
        <v>2236800</v>
      </c>
      <c r="J108" s="361">
        <f t="shared" ca="1" si="34"/>
        <v>0</v>
      </c>
      <c r="K108" s="362">
        <f t="shared" ca="1" si="35"/>
        <v>2236800</v>
      </c>
    </row>
    <row r="109" spans="1:22">
      <c r="B109" s="517">
        <v>12</v>
      </c>
      <c r="C109" s="518" t="s">
        <v>208</v>
      </c>
      <c r="D109" s="358" t="str">
        <f ca="1">IF(ISERROR(OFFSET('HARGA SATUAN'!$D$6,MATCH(RAB!C109,'HARGA SATUAN'!$C$7:$C$1492,0),0)),"",OFFSET('HARGA SATUAN'!$D$6,MATCH(RAB!C109,'HARGA SATUAN'!$C$7:$C$1492,0),0))</f>
        <v>HDW</v>
      </c>
      <c r="E109" s="359" t="str">
        <f ca="1">IF(B109="+","Unit",IF(ISERROR(OFFSET('HARGA SATUAN'!$E$6,MATCH(RAB!C109,'HARGA SATUAN'!$C$7:$C$1492,0),0)),"",OFFSET('HARGA SATUAN'!$E$6,MATCH(RAB!C109,'HARGA SATUAN'!$C$7:$C$1492,0),0)))</f>
        <v>Bh</v>
      </c>
      <c r="F109" s="484">
        <v>3</v>
      </c>
      <c r="G109" s="360">
        <f ca="1">IF(ISERROR(OFFSET('HARGA SATUAN'!$I$6,MATCH(RAB!C109,'HARGA SATUAN'!$C$7:$C$1492,0),0)),0,OFFSET('HARGA SATUAN'!$I$6,MATCH(RAB!C109,'HARGA SATUAN'!$C$7:$C$1492,0),0))</f>
        <v>173400</v>
      </c>
      <c r="H109" s="361">
        <f t="shared" ca="1" si="32"/>
        <v>0</v>
      </c>
      <c r="I109" s="361">
        <f t="shared" ca="1" si="33"/>
        <v>520200</v>
      </c>
      <c r="J109" s="361">
        <f t="shared" ca="1" si="34"/>
        <v>0</v>
      </c>
      <c r="K109" s="362">
        <f t="shared" ca="1" si="35"/>
        <v>520200</v>
      </c>
    </row>
    <row r="110" spans="1:22">
      <c r="B110" s="517">
        <v>13</v>
      </c>
      <c r="C110" s="518" t="s">
        <v>247</v>
      </c>
      <c r="D110" s="358" t="str">
        <f ca="1">IF(ISERROR(OFFSET('HARGA SATUAN'!$D$6,MATCH(RAB!C110,'HARGA SATUAN'!$C$7:$C$1492,0),0)),"",OFFSET('HARGA SATUAN'!$D$6,MATCH(RAB!C110,'HARGA SATUAN'!$C$7:$C$1492,0),0))</f>
        <v>HDW</v>
      </c>
      <c r="E110" s="359" t="str">
        <f ca="1">IF(B110="+","Unit",IF(ISERROR(OFFSET('HARGA SATUAN'!$E$6,MATCH(RAB!C110,'HARGA SATUAN'!$C$7:$C$1492,0),0)),"",OFFSET('HARGA SATUAN'!$E$6,MATCH(RAB!C110,'HARGA SATUAN'!$C$7:$C$1492,0),0)))</f>
        <v>Bh</v>
      </c>
      <c r="F110" s="484">
        <v>2</v>
      </c>
      <c r="G110" s="360">
        <f ca="1">IF(ISERROR(OFFSET('HARGA SATUAN'!$I$6,MATCH(RAB!C110,'HARGA SATUAN'!$C$7:$C$1492,0),0)),0,OFFSET('HARGA SATUAN'!$I$6,MATCH(RAB!C110,'HARGA SATUAN'!$C$7:$C$1492,0),0))</f>
        <v>57690</v>
      </c>
      <c r="H110" s="361">
        <f t="shared" ca="1" si="32"/>
        <v>0</v>
      </c>
      <c r="I110" s="361">
        <f t="shared" ca="1" si="33"/>
        <v>115380</v>
      </c>
      <c r="J110" s="361">
        <f t="shared" ca="1" si="34"/>
        <v>0</v>
      </c>
      <c r="K110" s="362">
        <f t="shared" ca="1" si="35"/>
        <v>115380</v>
      </c>
    </row>
    <row r="111" spans="1:22">
      <c r="B111" s="517">
        <v>14</v>
      </c>
      <c r="C111" s="518" t="s">
        <v>248</v>
      </c>
      <c r="D111" s="358" t="str">
        <f ca="1">IF(ISERROR(OFFSET('HARGA SATUAN'!$D$6,MATCH(RAB!C111,'HARGA SATUAN'!$C$7:$C$1492,0),0)),"",OFFSET('HARGA SATUAN'!$D$6,MATCH(RAB!C111,'HARGA SATUAN'!$C$7:$C$1492,0),0))</f>
        <v>HDW</v>
      </c>
      <c r="E111" s="359" t="str">
        <f ca="1">IF(B111="+","Unit",IF(ISERROR(OFFSET('HARGA SATUAN'!$E$6,MATCH(RAB!C111,'HARGA SATUAN'!$C$7:$C$1492,0),0)),"",OFFSET('HARGA SATUAN'!$E$6,MATCH(RAB!C111,'HARGA SATUAN'!$C$7:$C$1492,0),0)))</f>
        <v>Bh</v>
      </c>
      <c r="F111" s="484">
        <v>2</v>
      </c>
      <c r="G111" s="360">
        <f ca="1">IF(ISERROR(OFFSET('HARGA SATUAN'!$I$6,MATCH(RAB!C111,'HARGA SATUAN'!$C$7:$C$1492,0),0)),0,OFFSET('HARGA SATUAN'!$I$6,MATCH(RAB!C111,'HARGA SATUAN'!$C$7:$C$1492,0),0))</f>
        <v>60300</v>
      </c>
      <c r="H111" s="361">
        <f t="shared" ca="1" si="32"/>
        <v>0</v>
      </c>
      <c r="I111" s="361">
        <f t="shared" ca="1" si="33"/>
        <v>120600</v>
      </c>
      <c r="J111" s="361">
        <f t="shared" ca="1" si="34"/>
        <v>0</v>
      </c>
      <c r="K111" s="362">
        <f t="shared" ca="1" si="35"/>
        <v>120600</v>
      </c>
    </row>
    <row r="112" spans="1:22">
      <c r="B112" s="517">
        <v>15</v>
      </c>
      <c r="C112" s="518" t="s">
        <v>267</v>
      </c>
      <c r="D112" s="358" t="str">
        <f ca="1">IF(ISERROR(OFFSET('HARGA SATUAN'!$D$6,MATCH(RAB!C112,'HARGA SATUAN'!$C$7:$C$1492,0),0)),"",OFFSET('HARGA SATUAN'!$D$6,MATCH(RAB!C112,'HARGA SATUAN'!$C$7:$C$1492,0),0))</f>
        <v>HDW</v>
      </c>
      <c r="E112" s="359" t="str">
        <f ca="1">IF(B112="+","Unit",IF(ISERROR(OFFSET('HARGA SATUAN'!$E$6,MATCH(RAB!C112,'HARGA SATUAN'!$C$7:$C$1492,0),0)),"",OFFSET('HARGA SATUAN'!$E$6,MATCH(RAB!C112,'HARGA SATUAN'!$C$7:$C$1492,0),0)))</f>
        <v>Bh</v>
      </c>
      <c r="F112" s="484">
        <v>4</v>
      </c>
      <c r="G112" s="360">
        <f ca="1">IF(ISERROR(OFFSET('HARGA SATUAN'!$I$6,MATCH(RAB!C112,'HARGA SATUAN'!$C$7:$C$1492,0),0)),0,OFFSET('HARGA SATUAN'!$I$6,MATCH(RAB!C112,'HARGA SATUAN'!$C$7:$C$1492,0),0))</f>
        <v>129000</v>
      </c>
      <c r="H112" s="361">
        <f t="shared" ca="1" si="32"/>
        <v>0</v>
      </c>
      <c r="I112" s="361">
        <f t="shared" ca="1" si="33"/>
        <v>516000</v>
      </c>
      <c r="J112" s="361">
        <f t="shared" ca="1" si="34"/>
        <v>0</v>
      </c>
      <c r="K112" s="362">
        <f t="shared" ca="1" si="35"/>
        <v>516000</v>
      </c>
    </row>
    <row r="113" spans="2:11">
      <c r="B113" s="517">
        <v>16</v>
      </c>
      <c r="C113" s="518" t="s">
        <v>786</v>
      </c>
      <c r="D113" s="358" t="str">
        <f ca="1">IF(ISERROR(OFFSET('HARGA SATUAN'!$D$6,MATCH(RAB!C113,'HARGA SATUAN'!$C$7:$C$1492,0),0)),"",OFFSET('HARGA SATUAN'!$D$6,MATCH(RAB!C113,'HARGA SATUAN'!$C$7:$C$1492,0),0))</f>
        <v>JASA</v>
      </c>
      <c r="E113" s="359" t="str">
        <f ca="1">IF(B113="+","Unit",IF(ISERROR(OFFSET('HARGA SATUAN'!$E$6,MATCH(RAB!C113,'HARGA SATUAN'!$C$7:$C$1492,0),0)),"",OFFSET('HARGA SATUAN'!$E$6,MATCH(RAB!C113,'HARGA SATUAN'!$C$7:$C$1492,0),0)))</f>
        <v>Unit</v>
      </c>
      <c r="F113" s="484">
        <v>1</v>
      </c>
      <c r="G113" s="360">
        <f ca="1">IF(ISERROR(OFFSET('HARGA SATUAN'!$I$6,MATCH(RAB!C113,'HARGA SATUAN'!$C$7:$C$1492,0),0)),0,OFFSET('HARGA SATUAN'!$I$6,MATCH(RAB!C113,'HARGA SATUAN'!$C$7:$C$1492,0),0))</f>
        <v>3686500</v>
      </c>
      <c r="H113" s="361">
        <f t="shared" ca="1" si="32"/>
        <v>0</v>
      </c>
      <c r="I113" s="361">
        <f t="shared" ca="1" si="33"/>
        <v>0</v>
      </c>
      <c r="J113" s="361">
        <f t="shared" ca="1" si="34"/>
        <v>3686500</v>
      </c>
      <c r="K113" s="362">
        <f t="shared" ca="1" si="35"/>
        <v>3686500</v>
      </c>
    </row>
    <row r="114" spans="2:11">
      <c r="B114" s="503"/>
      <c r="C114" s="109"/>
      <c r="D114" s="358" t="str">
        <f ca="1">IF(ISERROR(OFFSET('HARGA SATUAN'!$D$6,MATCH(RAB!C114,'HARGA SATUAN'!$C$7:$C$1492,0),0)),"",OFFSET('HARGA SATUAN'!$D$6,MATCH(RAB!C114,'HARGA SATUAN'!$C$7:$C$1492,0),0))</f>
        <v/>
      </c>
      <c r="E114" s="359" t="str">
        <f ca="1">IF(B114="+","Unit",IF(ISERROR(OFFSET('HARGA SATUAN'!$E$6,MATCH(RAB!C114,'HARGA SATUAN'!$C$7:$C$1492,0),0)),"",OFFSET('HARGA SATUAN'!$E$6,MATCH(RAB!C114,'HARGA SATUAN'!$C$7:$C$1492,0),0)))</f>
        <v/>
      </c>
      <c r="F114" s="484"/>
      <c r="G114" s="360">
        <f ca="1">IF(ISERROR(OFFSET('HARGA SATUAN'!$I$6,MATCH(RAB!C114,'HARGA SATUAN'!$C$7:$C$1492,0),0)),0,OFFSET('HARGA SATUAN'!$I$6,MATCH(RAB!C114,'HARGA SATUAN'!$C$7:$C$1492,0),0))</f>
        <v>0</v>
      </c>
      <c r="H114" s="361">
        <f t="shared" ca="1" si="32"/>
        <v>0</v>
      </c>
      <c r="I114" s="361">
        <f t="shared" ca="1" si="33"/>
        <v>0</v>
      </c>
      <c r="J114" s="361">
        <f t="shared" ca="1" si="34"/>
        <v>0</v>
      </c>
      <c r="K114" s="362">
        <f t="shared" ca="1" si="35"/>
        <v>0</v>
      </c>
    </row>
    <row r="115" spans="2:11">
      <c r="B115" s="510" t="s">
        <v>1035</v>
      </c>
      <c r="C115" s="511" t="s">
        <v>1625</v>
      </c>
      <c r="D115" s="358" t="str">
        <f ca="1">IF(ISERROR(OFFSET('HARGA SATUAN'!$D$6,MATCH(RAB!C115,'HARGA SATUAN'!$C$7:$C$1492,0),0)),"",OFFSET('HARGA SATUAN'!$D$6,MATCH(RAB!C115,'HARGA SATUAN'!$C$7:$C$1492,0),0))</f>
        <v/>
      </c>
      <c r="E115" s="359" t="str">
        <f ca="1">IF(B115="+","Unit",IF(ISERROR(OFFSET('HARGA SATUAN'!$E$6,MATCH(RAB!C115,'HARGA SATUAN'!$C$7:$C$1492,0),0)),"",OFFSET('HARGA SATUAN'!$E$6,MATCH(RAB!C115,'HARGA SATUAN'!$C$7:$C$1492,0),0)))</f>
        <v>Unit</v>
      </c>
      <c r="F115" s="484">
        <v>2</v>
      </c>
      <c r="G115" s="360">
        <f ca="1">IF(ISERROR(OFFSET('HARGA SATUAN'!$I$6,MATCH(RAB!C115,'HARGA SATUAN'!$C$7:$C$1492,0),0)),0,OFFSET('HARGA SATUAN'!$I$6,MATCH(RAB!C115,'HARGA SATUAN'!$C$7:$C$1492,0),0))</f>
        <v>0</v>
      </c>
      <c r="H115" s="361">
        <f t="shared" ca="1" si="32"/>
        <v>0</v>
      </c>
      <c r="I115" s="361">
        <f t="shared" ca="1" si="33"/>
        <v>0</v>
      </c>
      <c r="J115" s="361">
        <f t="shared" ca="1" si="34"/>
        <v>0</v>
      </c>
      <c r="K115" s="362">
        <f t="shared" ca="1" si="35"/>
        <v>0</v>
      </c>
    </row>
    <row r="116" spans="2:11">
      <c r="B116" s="510">
        <v>1</v>
      </c>
      <c r="C116" s="508" t="s">
        <v>29</v>
      </c>
      <c r="D116" s="358" t="str">
        <f ca="1">IF(ISERROR(OFFSET('HARGA SATUAN'!$D$6,MATCH(RAB!C116,'HARGA SATUAN'!$C$7:$C$1492,0),0)),"",OFFSET('HARGA SATUAN'!$D$6,MATCH(RAB!C116,'HARGA SATUAN'!$C$7:$C$1492,0),0))</f>
        <v>HDW</v>
      </c>
      <c r="E116" s="359" t="str">
        <f ca="1">IF(B116="+","Unit",IF(ISERROR(OFFSET('HARGA SATUAN'!$E$6,MATCH(RAB!C116,'HARGA SATUAN'!$C$7:$C$1492,0),0)),"",OFFSET('HARGA SATUAN'!$E$6,MATCH(RAB!C116,'HARGA SATUAN'!$C$7:$C$1492,0),0)))</f>
        <v>Bh</v>
      </c>
      <c r="F116" s="484">
        <f>F115*1</f>
        <v>2</v>
      </c>
      <c r="G116" s="360">
        <f ca="1">IF(ISERROR(OFFSET('HARGA SATUAN'!$I$6,MATCH(RAB!C116,'HARGA SATUAN'!$C$7:$C$1492,0),0)),0,OFFSET('HARGA SATUAN'!$I$6,MATCH(RAB!C116,'HARGA SATUAN'!$C$7:$C$1492,0),0))</f>
        <v>185200</v>
      </c>
      <c r="H116" s="361">
        <f t="shared" ca="1" si="32"/>
        <v>0</v>
      </c>
      <c r="I116" s="361">
        <f t="shared" ca="1" si="33"/>
        <v>370400</v>
      </c>
      <c r="J116" s="361">
        <f t="shared" ca="1" si="34"/>
        <v>0</v>
      </c>
      <c r="K116" s="362">
        <f t="shared" ca="1" si="35"/>
        <v>370400</v>
      </c>
    </row>
    <row r="117" spans="2:11">
      <c r="B117" s="506">
        <v>2</v>
      </c>
      <c r="C117" s="507" t="s">
        <v>30</v>
      </c>
      <c r="D117" s="358" t="str">
        <f ca="1">IF(ISERROR(OFFSET('HARGA SATUAN'!$D$6,MATCH(RAB!C117,'HARGA SATUAN'!$C$7:$C$1492,0),0)),"",OFFSET('HARGA SATUAN'!$D$6,MATCH(RAB!C117,'HARGA SATUAN'!$C$7:$C$1492,0),0))</f>
        <v>HDW</v>
      </c>
      <c r="E117" s="359" t="str">
        <f ca="1">IF(B117="+","Unit",IF(ISERROR(OFFSET('HARGA SATUAN'!$E$6,MATCH(RAB!C117,'HARGA SATUAN'!$C$7:$C$1492,0),0)),"",OFFSET('HARGA SATUAN'!$E$6,MATCH(RAB!C117,'HARGA SATUAN'!$C$7:$C$1492,0),0)))</f>
        <v>Bh</v>
      </c>
      <c r="F117" s="484">
        <f>F115*1</f>
        <v>2</v>
      </c>
      <c r="G117" s="360">
        <f ca="1">IF(ISERROR(OFFSET('HARGA SATUAN'!$I$6,MATCH(RAB!C117,'HARGA SATUAN'!$C$7:$C$1492,0),0)),0,OFFSET('HARGA SATUAN'!$I$6,MATCH(RAB!C117,'HARGA SATUAN'!$C$7:$C$1492,0),0))</f>
        <v>47459</v>
      </c>
      <c r="H117" s="361">
        <f t="shared" ca="1" si="32"/>
        <v>0</v>
      </c>
      <c r="I117" s="361">
        <f t="shared" ca="1" si="33"/>
        <v>94918</v>
      </c>
      <c r="J117" s="361">
        <f t="shared" ca="1" si="34"/>
        <v>0</v>
      </c>
      <c r="K117" s="362">
        <f t="shared" ca="1" si="35"/>
        <v>94918</v>
      </c>
    </row>
    <row r="118" spans="2:11">
      <c r="B118" s="506">
        <v>3</v>
      </c>
      <c r="C118" s="507" t="s">
        <v>31</v>
      </c>
      <c r="D118" s="358" t="str">
        <f ca="1">IF(ISERROR(OFFSET('HARGA SATUAN'!$D$6,MATCH(RAB!C118,'HARGA SATUAN'!$C$7:$C$1492,0),0)),"",OFFSET('HARGA SATUAN'!$D$6,MATCH(RAB!C118,'HARGA SATUAN'!$C$7:$C$1492,0),0))</f>
        <v>HDW</v>
      </c>
      <c r="E118" s="359" t="str">
        <f ca="1">IF(B118="+","Unit",IF(ISERROR(OFFSET('HARGA SATUAN'!$E$6,MATCH(RAB!C118,'HARGA SATUAN'!$C$7:$C$1492,0),0)),"",OFFSET('HARGA SATUAN'!$E$6,MATCH(RAB!C118,'HARGA SATUAN'!$C$7:$C$1492,0),0)))</f>
        <v>Bh</v>
      </c>
      <c r="F118" s="484">
        <f>F115*1</f>
        <v>2</v>
      </c>
      <c r="G118" s="360">
        <f ca="1">IF(ISERROR(OFFSET('HARGA SATUAN'!$I$6,MATCH(RAB!C118,'HARGA SATUAN'!$C$7:$C$1492,0),0)),0,OFFSET('HARGA SATUAN'!$I$6,MATCH(RAB!C118,'HARGA SATUAN'!$C$7:$C$1492,0),0))</f>
        <v>4880</v>
      </c>
      <c r="H118" s="361">
        <f t="shared" ca="1" si="32"/>
        <v>0</v>
      </c>
      <c r="I118" s="361">
        <f t="shared" ca="1" si="33"/>
        <v>9760</v>
      </c>
      <c r="J118" s="361">
        <f t="shared" ca="1" si="34"/>
        <v>0</v>
      </c>
      <c r="K118" s="362">
        <f t="shared" ca="1" si="35"/>
        <v>9760</v>
      </c>
    </row>
    <row r="119" spans="2:11">
      <c r="B119" s="506">
        <v>4</v>
      </c>
      <c r="C119" s="507" t="s">
        <v>32</v>
      </c>
      <c r="D119" s="358" t="str">
        <f ca="1">IF(ISERROR(OFFSET('HARGA SATUAN'!$D$6,MATCH(RAB!C119,'HARGA SATUAN'!$C$7:$C$1492,0),0)),"",OFFSET('HARGA SATUAN'!$D$6,MATCH(RAB!C119,'HARGA SATUAN'!$C$7:$C$1492,0),0))</f>
        <v>HDW</v>
      </c>
      <c r="E119" s="359" t="str">
        <f ca="1">IF(B119="+","Unit",IF(ISERROR(OFFSET('HARGA SATUAN'!$E$6,MATCH(RAB!C119,'HARGA SATUAN'!$C$7:$C$1492,0),0)),"",OFFSET('HARGA SATUAN'!$E$6,MATCH(RAB!C119,'HARGA SATUAN'!$C$7:$C$1492,0),0)))</f>
        <v>Mtr</v>
      </c>
      <c r="F119" s="484">
        <f>F115*10</f>
        <v>20</v>
      </c>
      <c r="G119" s="360">
        <f ca="1">IF(ISERROR(OFFSET('HARGA SATUAN'!$I$6,MATCH(RAB!C119,'HARGA SATUAN'!$C$7:$C$1492,0),0)),0,OFFSET('HARGA SATUAN'!$I$6,MATCH(RAB!C119,'HARGA SATUAN'!$C$7:$C$1492,0),0))</f>
        <v>30000</v>
      </c>
      <c r="H119" s="361">
        <f t="shared" ca="1" si="32"/>
        <v>0</v>
      </c>
      <c r="I119" s="361">
        <f t="shared" ca="1" si="33"/>
        <v>600000</v>
      </c>
      <c r="J119" s="361">
        <f t="shared" ca="1" si="34"/>
        <v>0</v>
      </c>
      <c r="K119" s="362">
        <f t="shared" ca="1" si="35"/>
        <v>600000</v>
      </c>
    </row>
    <row r="120" spans="2:11">
      <c r="B120" s="506">
        <v>5</v>
      </c>
      <c r="C120" s="507" t="s">
        <v>33</v>
      </c>
      <c r="D120" s="358" t="str">
        <f ca="1">IF(ISERROR(OFFSET('HARGA SATUAN'!$D$6,MATCH(RAB!C120,'HARGA SATUAN'!$C$7:$C$1492,0),0)),"",OFFSET('HARGA SATUAN'!$D$6,MATCH(RAB!C120,'HARGA SATUAN'!$C$7:$C$1492,0),0))</f>
        <v>HDW</v>
      </c>
      <c r="E120" s="359" t="str">
        <f ca="1">IF(B120="+","Unit",IF(ISERROR(OFFSET('HARGA SATUAN'!$E$6,MATCH(RAB!C120,'HARGA SATUAN'!$C$7:$C$1492,0),0)),"",OFFSET('HARGA SATUAN'!$E$6,MATCH(RAB!C120,'HARGA SATUAN'!$C$7:$C$1492,0),0)))</f>
        <v>Bh</v>
      </c>
      <c r="F120" s="484">
        <f>F115*2</f>
        <v>4</v>
      </c>
      <c r="G120" s="360">
        <f ca="1">IF(ISERROR(OFFSET('HARGA SATUAN'!$I$6,MATCH(RAB!C120,'HARGA SATUAN'!$C$7:$C$1492,0),0)),0,OFFSET('HARGA SATUAN'!$I$6,MATCH(RAB!C120,'HARGA SATUAN'!$C$7:$C$1492,0),0))</f>
        <v>9500</v>
      </c>
      <c r="H120" s="361">
        <f t="shared" ca="1" si="32"/>
        <v>0</v>
      </c>
      <c r="I120" s="361">
        <f t="shared" ca="1" si="33"/>
        <v>38000</v>
      </c>
      <c r="J120" s="361">
        <f t="shared" ca="1" si="34"/>
        <v>0</v>
      </c>
      <c r="K120" s="362">
        <f t="shared" ca="1" si="35"/>
        <v>38000</v>
      </c>
    </row>
    <row r="121" spans="2:11">
      <c r="B121" s="506">
        <v>6</v>
      </c>
      <c r="C121" s="507" t="s">
        <v>34</v>
      </c>
      <c r="D121" s="358" t="str">
        <f ca="1">IF(ISERROR(OFFSET('HARGA SATUAN'!$D$6,MATCH(RAB!C121,'HARGA SATUAN'!$C$7:$C$1492,0),0)),"",OFFSET('HARGA SATUAN'!$D$6,MATCH(RAB!C121,'HARGA SATUAN'!$C$7:$C$1492,0),0))</f>
        <v>HDW</v>
      </c>
      <c r="E121" s="359" t="str">
        <f ca="1">IF(B121="+","Unit",IF(ISERROR(OFFSET('HARGA SATUAN'!$E$6,MATCH(RAB!C121,'HARGA SATUAN'!$C$7:$C$1492,0),0)),"",OFFSET('HARGA SATUAN'!$E$6,MATCH(RAB!C121,'HARGA SATUAN'!$C$7:$C$1492,0),0)))</f>
        <v>Bh</v>
      </c>
      <c r="F121" s="484">
        <f>F115*5.5</f>
        <v>11</v>
      </c>
      <c r="G121" s="360">
        <f ca="1">IF(ISERROR(OFFSET('HARGA SATUAN'!$I$6,MATCH(RAB!C121,'HARGA SATUAN'!$C$7:$C$1492,0),0)),0,OFFSET('HARGA SATUAN'!$I$6,MATCH(RAB!C121,'HARGA SATUAN'!$C$7:$C$1492,0),0))</f>
        <v>6100</v>
      </c>
      <c r="H121" s="361">
        <f t="shared" ca="1" si="32"/>
        <v>0</v>
      </c>
      <c r="I121" s="361">
        <f t="shared" ca="1" si="33"/>
        <v>67100</v>
      </c>
      <c r="J121" s="361">
        <f t="shared" ca="1" si="34"/>
        <v>0</v>
      </c>
      <c r="K121" s="362">
        <f t="shared" ca="1" si="35"/>
        <v>67100</v>
      </c>
    </row>
    <row r="122" spans="2:11">
      <c r="B122" s="506">
        <v>7</v>
      </c>
      <c r="C122" s="507" t="s">
        <v>35</v>
      </c>
      <c r="D122" s="358" t="str">
        <f ca="1">IF(ISERROR(OFFSET('HARGA SATUAN'!$D$6,MATCH(RAB!C122,'HARGA SATUAN'!$C$7:$C$1492,0),0)),"",OFFSET('HARGA SATUAN'!$D$6,MATCH(RAB!C122,'HARGA SATUAN'!$C$7:$C$1492,0),0))</f>
        <v>HDW</v>
      </c>
      <c r="E122" s="359" t="str">
        <f ca="1">IF(B122="+","Unit",IF(ISERROR(OFFSET('HARGA SATUAN'!$E$6,MATCH(RAB!C122,'HARGA SATUAN'!$C$7:$C$1492,0),0)),"",OFFSET('HARGA SATUAN'!$E$6,MATCH(RAB!C122,'HARGA SATUAN'!$C$7:$C$1492,0),0)))</f>
        <v>Bh</v>
      </c>
      <c r="F122" s="484">
        <f>F115*6</f>
        <v>12</v>
      </c>
      <c r="G122" s="360">
        <f ca="1">IF(ISERROR(OFFSET('HARGA SATUAN'!$I$6,MATCH(RAB!C122,'HARGA SATUAN'!$C$7:$C$1492,0),0)),0,OFFSET('HARGA SATUAN'!$I$6,MATCH(RAB!C122,'HARGA SATUAN'!$C$7:$C$1492,0),0))</f>
        <v>2300</v>
      </c>
      <c r="H122" s="361">
        <f t="shared" ca="1" si="32"/>
        <v>0</v>
      </c>
      <c r="I122" s="361">
        <f t="shared" ca="1" si="33"/>
        <v>27600</v>
      </c>
      <c r="J122" s="361">
        <f t="shared" ca="1" si="34"/>
        <v>0</v>
      </c>
      <c r="K122" s="362">
        <f t="shared" ca="1" si="35"/>
        <v>27600</v>
      </c>
    </row>
    <row r="123" spans="2:11">
      <c r="B123" s="506">
        <v>8</v>
      </c>
      <c r="C123" s="507" t="s">
        <v>1626</v>
      </c>
      <c r="D123" s="358" t="str">
        <f ca="1">IF(ISERROR(OFFSET('HARGA SATUAN'!$D$6,MATCH(RAB!C123,'HARGA SATUAN'!$C$7:$C$1492,0),0)),"",OFFSET('HARGA SATUAN'!$D$6,MATCH(RAB!C123,'HARGA SATUAN'!$C$7:$C$1492,0),0))</f>
        <v>HDW</v>
      </c>
      <c r="E123" s="359" t="str">
        <f ca="1">IF(B123="+","Unit",IF(ISERROR(OFFSET('HARGA SATUAN'!$E$6,MATCH(RAB!C123,'HARGA SATUAN'!$C$7:$C$1492,0),0)),"",OFFSET('HARGA SATUAN'!$E$6,MATCH(RAB!C123,'HARGA SATUAN'!$C$7:$C$1492,0),0)))</f>
        <v>Mtr</v>
      </c>
      <c r="F123" s="484">
        <f>F115*4.8</f>
        <v>9.6</v>
      </c>
      <c r="G123" s="360">
        <f ca="1">IF(ISERROR(OFFSET('HARGA SATUAN'!$I$6,MATCH(RAB!C123,'HARGA SATUAN'!$C$7:$C$1492,0),0)),0,OFFSET('HARGA SATUAN'!$I$6,MATCH(RAB!C123,'HARGA SATUAN'!$C$7:$C$1492,0),0))</f>
        <v>23310</v>
      </c>
      <c r="H123" s="361">
        <f t="shared" ca="1" si="32"/>
        <v>0</v>
      </c>
      <c r="I123" s="361">
        <f t="shared" ca="1" si="33"/>
        <v>223776</v>
      </c>
      <c r="J123" s="361">
        <f t="shared" ca="1" si="34"/>
        <v>0</v>
      </c>
      <c r="K123" s="362">
        <f t="shared" ca="1" si="35"/>
        <v>223776</v>
      </c>
    </row>
    <row r="124" spans="2:11">
      <c r="B124" s="506">
        <v>9</v>
      </c>
      <c r="C124" s="507" t="s">
        <v>736</v>
      </c>
      <c r="D124" s="358" t="str">
        <f ca="1">IF(ISERROR(OFFSET('HARGA SATUAN'!$D$6,MATCH(RAB!C124,'HARGA SATUAN'!$C$7:$C$1492,0),0)),"",OFFSET('HARGA SATUAN'!$D$6,MATCH(RAB!C124,'HARGA SATUAN'!$C$7:$C$1492,0),0))</f>
        <v>JASA</v>
      </c>
      <c r="E124" s="359" t="str">
        <f ca="1">IF(B124="+","Unit",IF(ISERROR(OFFSET('HARGA SATUAN'!$E$6,MATCH(RAB!C124,'HARGA SATUAN'!$C$7:$C$1492,0),0)),"",OFFSET('HARGA SATUAN'!$E$6,MATCH(RAB!C124,'HARGA SATUAN'!$C$7:$C$1492,0),0)))</f>
        <v>Unit</v>
      </c>
      <c r="F124" s="484">
        <f>F115*1</f>
        <v>2</v>
      </c>
      <c r="G124" s="360">
        <f ca="1">IF(ISERROR(OFFSET('HARGA SATUAN'!$I$6,MATCH(RAB!C124,'HARGA SATUAN'!$C$7:$C$1492,0),0)),0,OFFSET('HARGA SATUAN'!$I$6,MATCH(RAB!C124,'HARGA SATUAN'!$C$7:$C$1492,0),0))</f>
        <v>65400</v>
      </c>
      <c r="H124" s="361">
        <f t="shared" ca="1" si="32"/>
        <v>0</v>
      </c>
      <c r="I124" s="361">
        <f t="shared" ca="1" si="33"/>
        <v>0</v>
      </c>
      <c r="J124" s="361">
        <f t="shared" ca="1" si="34"/>
        <v>130800</v>
      </c>
      <c r="K124" s="362">
        <f t="shared" ca="1" si="35"/>
        <v>130800</v>
      </c>
    </row>
    <row r="125" spans="2:11">
      <c r="B125" s="506"/>
      <c r="C125" s="507"/>
      <c r="D125" s="358" t="str">
        <f ca="1">IF(ISERROR(OFFSET('HARGA SATUAN'!$D$6,MATCH(RAB!C125,'HARGA SATUAN'!$C$7:$C$1492,0),0)),"",OFFSET('HARGA SATUAN'!$D$6,MATCH(RAB!C125,'HARGA SATUAN'!$C$7:$C$1492,0),0))</f>
        <v/>
      </c>
      <c r="E125" s="359" t="str">
        <f ca="1">IF(B125="+","Unit",IF(ISERROR(OFFSET('HARGA SATUAN'!$E$6,MATCH(RAB!C125,'HARGA SATUAN'!$C$7:$C$1492,0),0)),"",OFFSET('HARGA SATUAN'!$E$6,MATCH(RAB!C125,'HARGA SATUAN'!$C$7:$C$1492,0),0)))</f>
        <v/>
      </c>
      <c r="F125" s="484"/>
      <c r="G125" s="360">
        <f ca="1">IF(ISERROR(OFFSET('HARGA SATUAN'!$I$6,MATCH(RAB!C125,'HARGA SATUAN'!$C$7:$C$1492,0),0)),0,OFFSET('HARGA SATUAN'!$I$6,MATCH(RAB!C125,'HARGA SATUAN'!$C$7:$C$1492,0),0))</f>
        <v>0</v>
      </c>
      <c r="H125" s="361">
        <f t="shared" ref="H125:H159" ca="1" si="36">IF(OR(D125="MDU",D125="MDU-KD"),(IF($O$3="RAB NON MDU","PLN KD",G125*F125)),0)</f>
        <v>0</v>
      </c>
      <c r="I125" s="361">
        <f t="shared" ref="I125:I159" ca="1" si="37">IF(D125="HDW",G125*F125,0)</f>
        <v>0</v>
      </c>
      <c r="J125" s="361">
        <f t="shared" ref="J125:J159" ca="1" si="38">IF(D125="JASA",G125*F125,0)</f>
        <v>0</v>
      </c>
      <c r="K125" s="362">
        <f t="shared" ref="K125:K159" ca="1" si="39">SUM(H125:J125)</f>
        <v>0</v>
      </c>
    </row>
    <row r="126" spans="2:11">
      <c r="B126" s="506"/>
      <c r="C126" s="515" t="s">
        <v>1411</v>
      </c>
      <c r="D126" s="358" t="str">
        <f ca="1">IF(ISERROR(OFFSET('HARGA SATUAN'!$D$6,MATCH(RAB!C126,'HARGA SATUAN'!$C$7:$C$1492,0),0)),"",OFFSET('HARGA SATUAN'!$D$6,MATCH(RAB!C126,'HARGA SATUAN'!$C$7:$C$1492,0),0))</f>
        <v>HDW</v>
      </c>
      <c r="E126" s="359" t="str">
        <f ca="1">IF(B126="+","Unit",IF(ISERROR(OFFSET('HARGA SATUAN'!$E$6,MATCH(RAB!C126,'HARGA SATUAN'!$C$7:$C$1492,0),0)),"",OFFSET('HARGA SATUAN'!$E$6,MATCH(RAB!C126,'HARGA SATUAN'!$C$7:$C$1492,0),0)))</f>
        <v>Bh</v>
      </c>
      <c r="F126" s="516">
        <v>3</v>
      </c>
      <c r="G126" s="360">
        <f ca="1">IF(ISERROR(OFFSET('HARGA SATUAN'!$I$6,MATCH(RAB!C126,'HARGA SATUAN'!$C$7:$C$1492,0),0)),0,OFFSET('HARGA SATUAN'!$I$6,MATCH(RAB!C126,'HARGA SATUAN'!$C$7:$C$1492,0),0))</f>
        <v>85000</v>
      </c>
      <c r="H126" s="361">
        <f t="shared" ref="H126:H134" ca="1" si="40">IF(OR(D126="MDU",D126="MDU-KD"),(IF($O$3="RAB NON MDU","PLN KD",G126*F126)),0)</f>
        <v>0</v>
      </c>
      <c r="I126" s="361">
        <f t="shared" ref="I126:I134" ca="1" si="41">IF(D126="HDW",G126*F126,0)</f>
        <v>255000</v>
      </c>
      <c r="J126" s="361">
        <f t="shared" ref="J126:J134" ca="1" si="42">IF(D126="JASA",G126*F126,0)</f>
        <v>0</v>
      </c>
      <c r="K126" s="362">
        <f t="shared" ref="K126:K134" ca="1" si="43">SUM(H126:J126)</f>
        <v>255000</v>
      </c>
    </row>
    <row r="127" spans="2:11">
      <c r="B127" s="506"/>
      <c r="C127" s="515" t="s">
        <v>1412</v>
      </c>
      <c r="D127" s="358" t="str">
        <f ca="1">IF(ISERROR(OFFSET('HARGA SATUAN'!$D$6,MATCH(RAB!C127,'HARGA SATUAN'!$C$7:$C$1492,0),0)),"",OFFSET('HARGA SATUAN'!$D$6,MATCH(RAB!C127,'HARGA SATUAN'!$C$7:$C$1492,0),0))</f>
        <v>JASA</v>
      </c>
      <c r="E127" s="359" t="str">
        <f ca="1">IF(B127="+","Unit",IF(ISERROR(OFFSET('HARGA SATUAN'!$E$6,MATCH(RAB!C127,'HARGA SATUAN'!$C$7:$C$1492,0),0)),"",OFFSET('HARGA SATUAN'!$E$6,MATCH(RAB!C127,'HARGA SATUAN'!$C$7:$C$1492,0),0)))</f>
        <v>Set</v>
      </c>
      <c r="F127" s="516">
        <v>3</v>
      </c>
      <c r="G127" s="360">
        <f ca="1">IF(ISERROR(OFFSET('HARGA SATUAN'!$I$6,MATCH(RAB!C127,'HARGA SATUAN'!$C$7:$C$1492,0),0)),0,OFFSET('HARGA SATUAN'!$I$6,MATCH(RAB!C127,'HARGA SATUAN'!$C$7:$C$1492,0),0))</f>
        <v>15000</v>
      </c>
      <c r="H127" s="361">
        <f t="shared" ca="1" si="40"/>
        <v>0</v>
      </c>
      <c r="I127" s="361">
        <f t="shared" ca="1" si="41"/>
        <v>0</v>
      </c>
      <c r="J127" s="361">
        <f t="shared" ca="1" si="42"/>
        <v>45000</v>
      </c>
      <c r="K127" s="362">
        <f t="shared" ca="1" si="43"/>
        <v>45000</v>
      </c>
    </row>
    <row r="128" spans="2:11">
      <c r="B128" s="506"/>
      <c r="C128" s="515" t="s">
        <v>1421</v>
      </c>
      <c r="D128" s="358" t="str">
        <f ca="1">IF(ISERROR(OFFSET('HARGA SATUAN'!$D$6,MATCH(RAB!C128,'HARGA SATUAN'!$C$7:$C$1492,0),0)),"",OFFSET('HARGA SATUAN'!$D$6,MATCH(RAB!C128,'HARGA SATUAN'!$C$7:$C$1492,0),0))</f>
        <v>HDW</v>
      </c>
      <c r="E128" s="359" t="str">
        <f ca="1">IF(B128="+","Unit",IF(ISERROR(OFFSET('HARGA SATUAN'!$E$6,MATCH(RAB!C128,'HARGA SATUAN'!$C$7:$C$1492,0),0)),"",OFFSET('HARGA SATUAN'!$E$6,MATCH(RAB!C128,'HARGA SATUAN'!$C$7:$C$1492,0),0)))</f>
        <v>Bh</v>
      </c>
      <c r="F128" s="516">
        <v>3</v>
      </c>
      <c r="G128" s="360">
        <f ca="1">IF(ISERROR(OFFSET('HARGA SATUAN'!$I$6,MATCH(RAB!C128,'HARGA SATUAN'!$C$7:$C$1492,0),0)),0,OFFSET('HARGA SATUAN'!$I$6,MATCH(RAB!C128,'HARGA SATUAN'!$C$7:$C$1492,0),0))</f>
        <v>105000</v>
      </c>
      <c r="H128" s="361">
        <f t="shared" ca="1" si="40"/>
        <v>0</v>
      </c>
      <c r="I128" s="361">
        <f t="shared" ca="1" si="41"/>
        <v>315000</v>
      </c>
      <c r="J128" s="361">
        <f t="shared" ca="1" si="42"/>
        <v>0</v>
      </c>
      <c r="K128" s="362">
        <f t="shared" ca="1" si="43"/>
        <v>315000</v>
      </c>
    </row>
    <row r="129" spans="2:11">
      <c r="B129" s="506"/>
      <c r="C129" s="515" t="s">
        <v>1422</v>
      </c>
      <c r="D129" s="358" t="str">
        <f ca="1">IF(ISERROR(OFFSET('HARGA SATUAN'!$D$6,MATCH(RAB!C129,'HARGA SATUAN'!$C$7:$C$1492,0),0)),"",OFFSET('HARGA SATUAN'!$D$6,MATCH(RAB!C129,'HARGA SATUAN'!$C$7:$C$1492,0),0))</f>
        <v>JASA</v>
      </c>
      <c r="E129" s="359" t="str">
        <f ca="1">IF(B129="+","Unit",IF(ISERROR(OFFSET('HARGA SATUAN'!$E$6,MATCH(RAB!C129,'HARGA SATUAN'!$C$7:$C$1492,0),0)),"",OFFSET('HARGA SATUAN'!$E$6,MATCH(RAB!C129,'HARGA SATUAN'!$C$7:$C$1492,0),0)))</f>
        <v>Unit</v>
      </c>
      <c r="F129" s="516">
        <v>3</v>
      </c>
      <c r="G129" s="360">
        <f ca="1">IF(ISERROR(OFFSET('HARGA SATUAN'!$I$6,MATCH(RAB!C129,'HARGA SATUAN'!$C$7:$C$1492,0),0)),0,OFFSET('HARGA SATUAN'!$I$6,MATCH(RAB!C129,'HARGA SATUAN'!$C$7:$C$1492,0),0))</f>
        <v>15000</v>
      </c>
      <c r="H129" s="361">
        <f t="shared" ca="1" si="40"/>
        <v>0</v>
      </c>
      <c r="I129" s="361">
        <f t="shared" ca="1" si="41"/>
        <v>0</v>
      </c>
      <c r="J129" s="361">
        <f t="shared" ca="1" si="42"/>
        <v>45000</v>
      </c>
      <c r="K129" s="362">
        <f t="shared" ca="1" si="43"/>
        <v>45000</v>
      </c>
    </row>
    <row r="130" spans="2:11">
      <c r="B130" s="506"/>
      <c r="C130" s="515" t="s">
        <v>1423</v>
      </c>
      <c r="D130" s="358" t="str">
        <f ca="1">IF(ISERROR(OFFSET('HARGA SATUAN'!$D$6,MATCH(RAB!C130,'HARGA SATUAN'!$C$7:$C$1492,0),0)),"",OFFSET('HARGA SATUAN'!$D$6,MATCH(RAB!C130,'HARGA SATUAN'!$C$7:$C$1492,0),0))</f>
        <v>HDW</v>
      </c>
      <c r="E130" s="359" t="str">
        <f ca="1">IF(B130="+","Unit",IF(ISERROR(OFFSET('HARGA SATUAN'!$E$6,MATCH(RAB!C130,'HARGA SATUAN'!$C$7:$C$1492,0),0)),"",OFFSET('HARGA SATUAN'!$E$6,MATCH(RAB!C130,'HARGA SATUAN'!$C$7:$C$1492,0),0)))</f>
        <v>Bh</v>
      </c>
      <c r="F130" s="516">
        <v>3</v>
      </c>
      <c r="G130" s="360">
        <f ca="1">IF(ISERROR(OFFSET('HARGA SATUAN'!$I$6,MATCH(RAB!C130,'HARGA SATUAN'!$C$7:$C$1492,0),0)),0,OFFSET('HARGA SATUAN'!$I$6,MATCH(RAB!C130,'HARGA SATUAN'!$C$7:$C$1492,0),0))</f>
        <v>180000</v>
      </c>
      <c r="H130" s="361">
        <f t="shared" ca="1" si="40"/>
        <v>0</v>
      </c>
      <c r="I130" s="361">
        <f t="shared" ca="1" si="41"/>
        <v>540000</v>
      </c>
      <c r="J130" s="361">
        <f t="shared" ca="1" si="42"/>
        <v>0</v>
      </c>
      <c r="K130" s="362">
        <f t="shared" ca="1" si="43"/>
        <v>540000</v>
      </c>
    </row>
    <row r="131" spans="2:11">
      <c r="B131" s="506"/>
      <c r="C131" s="515" t="s">
        <v>1424</v>
      </c>
      <c r="D131" s="358" t="str">
        <f ca="1">IF(ISERROR(OFFSET('HARGA SATUAN'!$D$6,MATCH(RAB!C131,'HARGA SATUAN'!$C$7:$C$1492,0),0)),"",OFFSET('HARGA SATUAN'!$D$6,MATCH(RAB!C131,'HARGA SATUAN'!$C$7:$C$1492,0),0))</f>
        <v>JASA</v>
      </c>
      <c r="E131" s="359" t="str">
        <f ca="1">IF(B131="+","Unit",IF(ISERROR(OFFSET('HARGA SATUAN'!$E$6,MATCH(RAB!C131,'HARGA SATUAN'!$C$7:$C$1492,0),0)),"",OFFSET('HARGA SATUAN'!$E$6,MATCH(RAB!C131,'HARGA SATUAN'!$C$7:$C$1492,0),0)))</f>
        <v>Set</v>
      </c>
      <c r="F131" s="516">
        <v>3</v>
      </c>
      <c r="G131" s="360">
        <f ca="1">IF(ISERROR(OFFSET('HARGA SATUAN'!$I$6,MATCH(RAB!C131,'HARGA SATUAN'!$C$7:$C$1492,0),0)),0,OFFSET('HARGA SATUAN'!$I$6,MATCH(RAB!C131,'HARGA SATUAN'!$C$7:$C$1492,0),0))</f>
        <v>15000</v>
      </c>
      <c r="H131" s="361">
        <f t="shared" ca="1" si="40"/>
        <v>0</v>
      </c>
      <c r="I131" s="361">
        <f t="shared" ca="1" si="41"/>
        <v>0</v>
      </c>
      <c r="J131" s="361">
        <f t="shared" ca="1" si="42"/>
        <v>45000</v>
      </c>
      <c r="K131" s="362">
        <f t="shared" ca="1" si="43"/>
        <v>45000</v>
      </c>
    </row>
    <row r="132" spans="2:11">
      <c r="B132" s="506"/>
      <c r="C132" s="507"/>
      <c r="D132" s="358" t="str">
        <f ca="1">IF(ISERROR(OFFSET('HARGA SATUAN'!$D$6,MATCH(RAB!C132,'HARGA SATUAN'!$C$7:$C$1492,0),0)),"",OFFSET('HARGA SATUAN'!$D$6,MATCH(RAB!C132,'HARGA SATUAN'!$C$7:$C$1492,0),0))</f>
        <v/>
      </c>
      <c r="E132" s="359" t="str">
        <f ca="1">IF(B132="+","Unit",IF(ISERROR(OFFSET('HARGA SATUAN'!$E$6,MATCH(RAB!C132,'HARGA SATUAN'!$C$7:$C$1492,0),0)),"",OFFSET('HARGA SATUAN'!$E$6,MATCH(RAB!C132,'HARGA SATUAN'!$C$7:$C$1492,0),0)))</f>
        <v/>
      </c>
      <c r="F132" s="484"/>
      <c r="G132" s="360">
        <f ca="1">IF(ISERROR(OFFSET('HARGA SATUAN'!$I$6,MATCH(RAB!C132,'HARGA SATUAN'!$C$7:$C$1492,0),0)),0,OFFSET('HARGA SATUAN'!$I$6,MATCH(RAB!C132,'HARGA SATUAN'!$C$7:$C$1492,0),0))</f>
        <v>0</v>
      </c>
      <c r="H132" s="361">
        <f t="shared" ca="1" si="40"/>
        <v>0</v>
      </c>
      <c r="I132" s="361">
        <f t="shared" ca="1" si="41"/>
        <v>0</v>
      </c>
      <c r="J132" s="361">
        <f t="shared" ca="1" si="42"/>
        <v>0</v>
      </c>
      <c r="K132" s="362">
        <f t="shared" ca="1" si="43"/>
        <v>0</v>
      </c>
    </row>
    <row r="133" spans="2:11">
      <c r="B133" s="373" t="s">
        <v>1550</v>
      </c>
      <c r="C133" s="374" t="s">
        <v>1457</v>
      </c>
      <c r="D133" s="358" t="str">
        <f ca="1">IF(ISERROR(OFFSET('HARGA SATUAN'!$D$6,MATCH(RAB!C133,'HARGA SATUAN'!$C$7:$C$1492,0),0)),"",OFFSET('HARGA SATUAN'!$D$6,MATCH(RAB!C133,'HARGA SATUAN'!$C$7:$C$1492,0),0))</f>
        <v/>
      </c>
      <c r="E133" s="359" t="str">
        <f ca="1">IF(B133="+","Unit",IF(ISERROR(OFFSET('HARGA SATUAN'!$E$6,MATCH(RAB!C133,'HARGA SATUAN'!$C$7:$C$1492,0),0)),"",OFFSET('HARGA SATUAN'!$E$6,MATCH(RAB!C133,'HARGA SATUAN'!$C$7:$C$1492,0),0)))</f>
        <v/>
      </c>
      <c r="F133" s="484"/>
      <c r="G133" s="360">
        <f ca="1">IF(ISERROR(OFFSET('HARGA SATUAN'!$I$6,MATCH(RAB!C133,'HARGA SATUAN'!$C$7:$C$1492,0),0)),0,OFFSET('HARGA SATUAN'!$I$6,MATCH(RAB!C133,'HARGA SATUAN'!$C$7:$C$1492,0),0))</f>
        <v>0</v>
      </c>
      <c r="H133" s="361">
        <f t="shared" ca="1" si="40"/>
        <v>0</v>
      </c>
      <c r="I133" s="361">
        <f t="shared" ca="1" si="41"/>
        <v>0</v>
      </c>
      <c r="J133" s="361">
        <f t="shared" ca="1" si="42"/>
        <v>0</v>
      </c>
      <c r="K133" s="362">
        <f t="shared" ca="1" si="43"/>
        <v>0</v>
      </c>
    </row>
    <row r="134" spans="2:11">
      <c r="B134" s="506"/>
      <c r="C134" s="507"/>
      <c r="D134" s="358" t="str">
        <f ca="1">IF(ISERROR(OFFSET('HARGA SATUAN'!$D$6,MATCH(RAB!C134,'HARGA SATUAN'!$C$7:$C$1492,0),0)),"",OFFSET('HARGA SATUAN'!$D$6,MATCH(RAB!C134,'HARGA SATUAN'!$C$7:$C$1492,0),0))</f>
        <v/>
      </c>
      <c r="E134" s="359" t="str">
        <f ca="1">IF(B134="+","Unit",IF(ISERROR(OFFSET('HARGA SATUAN'!$E$6,MATCH(RAB!C134,'HARGA SATUAN'!$C$7:$C$1492,0),0)),"",OFFSET('HARGA SATUAN'!$E$6,MATCH(RAB!C134,'HARGA SATUAN'!$C$7:$C$1492,0),0)))</f>
        <v/>
      </c>
      <c r="F134" s="484"/>
      <c r="G134" s="360">
        <f ca="1">IF(ISERROR(OFFSET('HARGA SATUAN'!$I$6,MATCH(RAB!C134,'HARGA SATUAN'!$C$7:$C$1492,0),0)),0,OFFSET('HARGA SATUAN'!$I$6,MATCH(RAB!C134,'HARGA SATUAN'!$C$7:$C$1492,0),0))</f>
        <v>0</v>
      </c>
      <c r="H134" s="361">
        <f t="shared" ca="1" si="40"/>
        <v>0</v>
      </c>
      <c r="I134" s="361">
        <f t="shared" ca="1" si="41"/>
        <v>0</v>
      </c>
      <c r="J134" s="361">
        <f t="shared" ca="1" si="42"/>
        <v>0</v>
      </c>
      <c r="K134" s="362">
        <f t="shared" ca="1" si="43"/>
        <v>0</v>
      </c>
    </row>
    <row r="135" spans="2:11">
      <c r="B135" s="500" t="s">
        <v>1035</v>
      </c>
      <c r="C135" s="501" t="s">
        <v>1627</v>
      </c>
      <c r="D135" s="358" t="str">
        <f ca="1">IF(ISERROR(OFFSET('HARGA SATUAN'!$D$6,MATCH(RAB!C135,'HARGA SATUAN'!$C$7:$C$1492,0),0)),"",OFFSET('HARGA SATUAN'!$D$6,MATCH(RAB!C135,'HARGA SATUAN'!$C$7:$C$1492,0),0))</f>
        <v/>
      </c>
      <c r="E135" s="359" t="str">
        <f ca="1">IF(B135="+","Unit",IF(ISERROR(OFFSET('HARGA SATUAN'!$E$6,MATCH(RAB!C135,'HARGA SATUAN'!$C$7:$C$1492,0),0)),"",OFFSET('HARGA SATUAN'!$E$6,MATCH(RAB!C135,'HARGA SATUAN'!$C$7:$C$1492,0),0)))</f>
        <v>Unit</v>
      </c>
      <c r="F135" s="505">
        <v>1</v>
      </c>
      <c r="G135" s="360">
        <f ca="1">IF(ISERROR(OFFSET('HARGA SATUAN'!$I$6,MATCH(RAB!C135,'HARGA SATUAN'!$C$7:$C$1492,0),0)),0,OFFSET('HARGA SATUAN'!$I$6,MATCH(RAB!C135,'HARGA SATUAN'!$C$7:$C$1492,0),0))</f>
        <v>0</v>
      </c>
      <c r="H135" s="361">
        <f t="shared" ca="1" si="36"/>
        <v>0</v>
      </c>
      <c r="I135" s="361">
        <f t="shared" ca="1" si="37"/>
        <v>0</v>
      </c>
      <c r="J135" s="361">
        <f t="shared" ca="1" si="38"/>
        <v>0</v>
      </c>
      <c r="K135" s="362">
        <f t="shared" ca="1" si="39"/>
        <v>0</v>
      </c>
    </row>
    <row r="136" spans="2:11" ht="30">
      <c r="B136" s="506">
        <v>1</v>
      </c>
      <c r="C136" s="109" t="s">
        <v>1196</v>
      </c>
      <c r="D136" s="358" t="str">
        <f ca="1">IF(ISERROR(OFFSET('HARGA SATUAN'!$D$6,MATCH(RAB!C136,'HARGA SATUAN'!$C$7:$C$1492,0),0)),"",OFFSET('HARGA SATUAN'!$D$6,MATCH(RAB!C136,'HARGA SATUAN'!$C$7:$C$1492,0),0))</f>
        <v>MDU-KD</v>
      </c>
      <c r="E136" s="359" t="str">
        <f ca="1">IF(B136="+","Unit",IF(ISERROR(OFFSET('HARGA SATUAN'!$E$6,MATCH(RAB!C136,'HARGA SATUAN'!$C$7:$C$1492,0),0)),"",OFFSET('HARGA SATUAN'!$E$6,MATCH(RAB!C136,'HARGA SATUAN'!$C$7:$C$1492,0),0)))</f>
        <v>Bh</v>
      </c>
      <c r="F136" s="505">
        <f>F135*1</f>
        <v>1</v>
      </c>
      <c r="G136" s="360">
        <f ca="1">IF(ISERROR(OFFSET('HARGA SATUAN'!$I$6,MATCH(RAB!C136,'HARGA SATUAN'!$C$7:$C$1492,0),0)),0,OFFSET('HARGA SATUAN'!$I$6,MATCH(RAB!C136,'HARGA SATUAN'!$C$7:$C$1492,0),0))</f>
        <v>1504200</v>
      </c>
      <c r="H136" s="361">
        <f t="shared" ca="1" si="36"/>
        <v>1504200</v>
      </c>
      <c r="I136" s="361">
        <f t="shared" ca="1" si="37"/>
        <v>0</v>
      </c>
      <c r="J136" s="361">
        <f t="shared" ca="1" si="38"/>
        <v>0</v>
      </c>
      <c r="K136" s="362">
        <f t="shared" ca="1" si="39"/>
        <v>1504200</v>
      </c>
    </row>
    <row r="137" spans="2:11">
      <c r="B137" s="506">
        <v>2</v>
      </c>
      <c r="C137" s="512" t="s">
        <v>518</v>
      </c>
      <c r="D137" s="358" t="str">
        <f ca="1">IF(ISERROR(OFFSET('HARGA SATUAN'!$D$6,MATCH(RAB!C137,'HARGA SATUAN'!$C$7:$C$1492,0),0)),"",OFFSET('HARGA SATUAN'!$D$6,MATCH(RAB!C137,'HARGA SATUAN'!$C$7:$C$1492,0),0))</f>
        <v>MDU-KD</v>
      </c>
      <c r="E137" s="359" t="str">
        <f ca="1">IF(B137="+","Unit",IF(ISERROR(OFFSET('HARGA SATUAN'!$E$6,MATCH(RAB!C137,'HARGA SATUAN'!$C$7:$C$1492,0),0)),"",OFFSET('HARGA SATUAN'!$E$6,MATCH(RAB!C137,'HARGA SATUAN'!$C$7:$C$1492,0),0)))</f>
        <v>Unit</v>
      </c>
      <c r="F137" s="505">
        <f>F135*1</f>
        <v>1</v>
      </c>
      <c r="G137" s="360">
        <f ca="1">IF(ISERROR(OFFSET('HARGA SATUAN'!$I$6,MATCH(RAB!C137,'HARGA SATUAN'!$C$7:$C$1492,0),0)),0,OFFSET('HARGA SATUAN'!$I$6,MATCH(RAB!C137,'HARGA SATUAN'!$C$7:$C$1492,0),0))</f>
        <v>14217900</v>
      </c>
      <c r="H137" s="361">
        <f t="shared" ca="1" si="36"/>
        <v>14217900</v>
      </c>
      <c r="I137" s="361">
        <f t="shared" ca="1" si="37"/>
        <v>0</v>
      </c>
      <c r="J137" s="361">
        <f t="shared" ca="1" si="38"/>
        <v>0</v>
      </c>
      <c r="K137" s="362">
        <f t="shared" ca="1" si="39"/>
        <v>14217900</v>
      </c>
    </row>
    <row r="138" spans="2:11">
      <c r="B138" s="506">
        <v>3</v>
      </c>
      <c r="C138" s="512" t="s">
        <v>1142</v>
      </c>
      <c r="D138" s="358" t="str">
        <f ca="1">IF(ISERROR(OFFSET('HARGA SATUAN'!$D$6,MATCH(RAB!C138,'HARGA SATUAN'!$C$7:$C$1492,0),0)),"",OFFSET('HARGA SATUAN'!$D$6,MATCH(RAB!C138,'HARGA SATUAN'!$C$7:$C$1492,0),0))</f>
        <v>HDW</v>
      </c>
      <c r="E138" s="359" t="str">
        <f ca="1">IF(B138="+","Unit",IF(ISERROR(OFFSET('HARGA SATUAN'!$E$6,MATCH(RAB!C138,'HARGA SATUAN'!$C$7:$C$1492,0),0)),"",OFFSET('HARGA SATUAN'!$E$6,MATCH(RAB!C138,'HARGA SATUAN'!$C$7:$C$1492,0),0)))</f>
        <v>Unit</v>
      </c>
      <c r="F138" s="505">
        <f>F135*1</f>
        <v>1</v>
      </c>
      <c r="G138" s="360">
        <f ca="1">IF(ISERROR(OFFSET('HARGA SATUAN'!$I$6,MATCH(RAB!C138,'HARGA SATUAN'!$C$7:$C$1492,0),0)),0,OFFSET('HARGA SATUAN'!$I$6,MATCH(RAB!C138,'HARGA SATUAN'!$C$7:$C$1492,0),0))</f>
        <v>1113900</v>
      </c>
      <c r="H138" s="361">
        <f t="shared" ca="1" si="36"/>
        <v>0</v>
      </c>
      <c r="I138" s="361">
        <f t="shared" ca="1" si="37"/>
        <v>1113900</v>
      </c>
      <c r="J138" s="361">
        <f t="shared" ca="1" si="38"/>
        <v>0</v>
      </c>
      <c r="K138" s="362">
        <f t="shared" ca="1" si="39"/>
        <v>1113900</v>
      </c>
    </row>
    <row r="139" spans="2:11">
      <c r="B139" s="506">
        <v>4</v>
      </c>
      <c r="C139" s="109" t="s">
        <v>1462</v>
      </c>
      <c r="D139" s="358" t="str">
        <f ca="1">IF(ISERROR(OFFSET('HARGA SATUAN'!$D$6,MATCH(RAB!C139,'HARGA SATUAN'!$C$7:$C$1492,0),0)),"",OFFSET('HARGA SATUAN'!$D$6,MATCH(RAB!C139,'HARGA SATUAN'!$C$7:$C$1492,0),0))</f>
        <v>MDU-KD</v>
      </c>
      <c r="E139" s="359" t="str">
        <f ca="1">IF(B139="+","Unit",IF(ISERROR(OFFSET('HARGA SATUAN'!$E$6,MATCH(RAB!C139,'HARGA SATUAN'!$C$7:$C$1492,0),0)),"",OFFSET('HARGA SATUAN'!$E$6,MATCH(RAB!C139,'HARGA SATUAN'!$C$7:$C$1492,0),0)))</f>
        <v>Mtr</v>
      </c>
      <c r="F139" s="505">
        <v>12</v>
      </c>
      <c r="G139" s="360">
        <f ca="1">IF(ISERROR(OFFSET('HARGA SATUAN'!$I$6,MATCH(RAB!C139,'HARGA SATUAN'!$C$7:$C$1492,0),0)),0,OFFSET('HARGA SATUAN'!$I$6,MATCH(RAB!C139,'HARGA SATUAN'!$C$7:$C$1492,0),0))</f>
        <v>54500</v>
      </c>
      <c r="H139" s="361">
        <f t="shared" ca="1" si="36"/>
        <v>654000</v>
      </c>
      <c r="I139" s="361">
        <f t="shared" ca="1" si="37"/>
        <v>0</v>
      </c>
      <c r="J139" s="361">
        <f t="shared" ca="1" si="38"/>
        <v>0</v>
      </c>
      <c r="K139" s="362">
        <f t="shared" ca="1" si="39"/>
        <v>654000</v>
      </c>
    </row>
    <row r="140" spans="2:11">
      <c r="B140" s="506">
        <v>5</v>
      </c>
      <c r="C140" s="512" t="s">
        <v>799</v>
      </c>
      <c r="D140" s="358" t="str">
        <f ca="1">IF(ISERROR(OFFSET('HARGA SATUAN'!$D$6,MATCH(RAB!C140,'HARGA SATUAN'!$C$7:$C$1492,0),0)),"",OFFSET('HARGA SATUAN'!$D$6,MATCH(RAB!C140,'HARGA SATUAN'!$C$7:$C$1492,0),0))</f>
        <v>JASA</v>
      </c>
      <c r="E140" s="359" t="str">
        <f ca="1">IF(B140="+","Unit",IF(ISERROR(OFFSET('HARGA SATUAN'!$E$6,MATCH(RAB!C140,'HARGA SATUAN'!$C$7:$C$1492,0),0)),"",OFFSET('HARGA SATUAN'!$E$6,MATCH(RAB!C140,'HARGA SATUAN'!$C$7:$C$1492,0),0)))</f>
        <v>Unit</v>
      </c>
      <c r="F140" s="505">
        <f>F135*1</f>
        <v>1</v>
      </c>
      <c r="G140" s="360">
        <f ca="1">IF(ISERROR(OFFSET('HARGA SATUAN'!$I$6,MATCH(RAB!C140,'HARGA SATUAN'!$C$7:$C$1492,0),0)),0,OFFSET('HARGA SATUAN'!$I$6,MATCH(RAB!C140,'HARGA SATUAN'!$C$7:$C$1492,0),0))</f>
        <v>106400</v>
      </c>
      <c r="H140" s="361">
        <f t="shared" ca="1" si="36"/>
        <v>0</v>
      </c>
      <c r="I140" s="361">
        <f t="shared" ca="1" si="37"/>
        <v>0</v>
      </c>
      <c r="J140" s="361">
        <f t="shared" ca="1" si="38"/>
        <v>106400</v>
      </c>
      <c r="K140" s="362">
        <f t="shared" ca="1" si="39"/>
        <v>106400</v>
      </c>
    </row>
    <row r="141" spans="2:11">
      <c r="B141" s="506"/>
      <c r="C141" s="507"/>
      <c r="D141" s="358" t="str">
        <f ca="1">IF(ISERROR(OFFSET('HARGA SATUAN'!$D$6,MATCH(RAB!C141,'HARGA SATUAN'!$C$7:$C$1492,0),0)),"",OFFSET('HARGA SATUAN'!$D$6,MATCH(RAB!C141,'HARGA SATUAN'!$C$7:$C$1492,0),0))</f>
        <v/>
      </c>
      <c r="E141" s="359" t="str">
        <f ca="1">IF(B141="+","Unit",IF(ISERROR(OFFSET('HARGA SATUAN'!$E$6,MATCH(RAB!C141,'HARGA SATUAN'!$C$7:$C$1492,0),0)),"",OFFSET('HARGA SATUAN'!$E$6,MATCH(RAB!C141,'HARGA SATUAN'!$C$7:$C$1492,0),0)))</f>
        <v/>
      </c>
      <c r="F141" s="484"/>
      <c r="G141" s="360">
        <f ca="1">IF(ISERROR(OFFSET('HARGA SATUAN'!$I$6,MATCH(RAB!C141,'HARGA SATUAN'!$C$7:$C$1492,0),0)),0,OFFSET('HARGA SATUAN'!$I$6,MATCH(RAB!C141,'HARGA SATUAN'!$C$7:$C$1492,0),0))</f>
        <v>0</v>
      </c>
      <c r="H141" s="361">
        <f t="shared" ca="1" si="36"/>
        <v>0</v>
      </c>
      <c r="I141" s="361">
        <f t="shared" ca="1" si="37"/>
        <v>0</v>
      </c>
      <c r="J141" s="361">
        <f t="shared" ca="1" si="38"/>
        <v>0</v>
      </c>
      <c r="K141" s="362">
        <f t="shared" ca="1" si="39"/>
        <v>0</v>
      </c>
    </row>
    <row r="142" spans="2:11">
      <c r="B142" s="506" t="s">
        <v>1035</v>
      </c>
      <c r="C142" s="512" t="s">
        <v>1628</v>
      </c>
      <c r="D142" s="358" t="str">
        <f ca="1">IF(ISERROR(OFFSET('HARGA SATUAN'!$D$6,MATCH(RAB!C142,'HARGA SATUAN'!$C$7:$C$1492,0),0)),"",OFFSET('HARGA SATUAN'!$D$6,MATCH(RAB!C142,'HARGA SATUAN'!$C$7:$C$1492,0),0))</f>
        <v/>
      </c>
      <c r="E142" s="359" t="str">
        <f ca="1">IF(B142="+","Unit",IF(ISERROR(OFFSET('HARGA SATUAN'!$E$6,MATCH(RAB!C142,'HARGA SATUAN'!$C$7:$C$1492,0),0)),"",OFFSET('HARGA SATUAN'!$E$6,MATCH(RAB!C142,'HARGA SATUAN'!$C$7:$C$1492,0),0)))</f>
        <v>Unit</v>
      </c>
      <c r="F142" s="505">
        <v>1</v>
      </c>
      <c r="G142" s="360">
        <f ca="1">IF(ISERROR(OFFSET('HARGA SATUAN'!$I$6,MATCH(RAB!C142,'HARGA SATUAN'!$C$7:$C$1492,0),0)),0,OFFSET('HARGA SATUAN'!$I$6,MATCH(RAB!C142,'HARGA SATUAN'!$C$7:$C$1492,0),0))</f>
        <v>0</v>
      </c>
      <c r="H142" s="361">
        <f t="shared" ca="1" si="36"/>
        <v>0</v>
      </c>
      <c r="I142" s="361">
        <f t="shared" ca="1" si="37"/>
        <v>0</v>
      </c>
      <c r="J142" s="361">
        <f t="shared" ca="1" si="38"/>
        <v>0</v>
      </c>
      <c r="K142" s="362">
        <f t="shared" ca="1" si="39"/>
        <v>0</v>
      </c>
    </row>
    <row r="143" spans="2:11">
      <c r="B143" s="506">
        <v>1</v>
      </c>
      <c r="C143" s="512" t="s">
        <v>163</v>
      </c>
      <c r="D143" s="358" t="str">
        <f ca="1">IF(ISERROR(OFFSET('HARGA SATUAN'!$D$6,MATCH(RAB!C143,'HARGA SATUAN'!$C$7:$C$1492,0),0)),"",OFFSET('HARGA SATUAN'!$D$6,MATCH(RAB!C143,'HARGA SATUAN'!$C$7:$C$1492,0),0))</f>
        <v>HDW</v>
      </c>
      <c r="E143" s="359" t="str">
        <f ca="1">IF(B143="+","Unit",IF(ISERROR(OFFSET('HARGA SATUAN'!$E$6,MATCH(RAB!C143,'HARGA SATUAN'!$C$7:$C$1492,0),0)),"",OFFSET('HARGA SATUAN'!$E$6,MATCH(RAB!C143,'HARGA SATUAN'!$C$7:$C$1492,0),0)))</f>
        <v>Bh</v>
      </c>
      <c r="F143" s="505">
        <f>F142*4</f>
        <v>4</v>
      </c>
      <c r="G143" s="360">
        <f ca="1">IF(ISERROR(OFFSET('HARGA SATUAN'!$I$6,MATCH(RAB!C143,'HARGA SATUAN'!$C$7:$C$1492,0),0)),0,OFFSET('HARGA SATUAN'!$I$6,MATCH(RAB!C143,'HARGA SATUAN'!$C$7:$C$1492,0),0))</f>
        <v>7938</v>
      </c>
      <c r="H143" s="361">
        <f t="shared" ca="1" si="36"/>
        <v>0</v>
      </c>
      <c r="I143" s="361">
        <f t="shared" ca="1" si="37"/>
        <v>31752</v>
      </c>
      <c r="J143" s="361">
        <f t="shared" ca="1" si="38"/>
        <v>0</v>
      </c>
      <c r="K143" s="362">
        <f t="shared" ca="1" si="39"/>
        <v>31752</v>
      </c>
    </row>
    <row r="144" spans="2:11">
      <c r="B144" s="506">
        <v>2</v>
      </c>
      <c r="C144" s="512" t="s">
        <v>593</v>
      </c>
      <c r="D144" s="358" t="str">
        <f ca="1">IF(ISERROR(OFFSET('HARGA SATUAN'!$D$6,MATCH(RAB!C144,'HARGA SATUAN'!$C$7:$C$1492,0),0)),"",OFFSET('HARGA SATUAN'!$D$6,MATCH(RAB!C144,'HARGA SATUAN'!$C$7:$C$1492,0),0))</f>
        <v>HDW</v>
      </c>
      <c r="E144" s="359" t="str">
        <f ca="1">IF(B144="+","Unit",IF(ISERROR(OFFSET('HARGA SATUAN'!$E$6,MATCH(RAB!C144,'HARGA SATUAN'!$C$7:$C$1492,0),0)),"",OFFSET('HARGA SATUAN'!$E$6,MATCH(RAB!C144,'HARGA SATUAN'!$C$7:$C$1492,0),0)))</f>
        <v>Bh</v>
      </c>
      <c r="F144" s="505">
        <f>F142*1</f>
        <v>1</v>
      </c>
      <c r="G144" s="360">
        <f ca="1">IF(ISERROR(OFFSET('HARGA SATUAN'!$I$6,MATCH(RAB!C144,'HARGA SATUAN'!$C$7:$C$1492,0),0)),0,OFFSET('HARGA SATUAN'!$I$6,MATCH(RAB!C144,'HARGA SATUAN'!$C$7:$C$1492,0),0))</f>
        <v>380500</v>
      </c>
      <c r="H144" s="361">
        <f t="shared" ca="1" si="36"/>
        <v>0</v>
      </c>
      <c r="I144" s="361">
        <f t="shared" ca="1" si="37"/>
        <v>380500</v>
      </c>
      <c r="J144" s="361">
        <f t="shared" ca="1" si="38"/>
        <v>0</v>
      </c>
      <c r="K144" s="362">
        <f t="shared" ca="1" si="39"/>
        <v>380500</v>
      </c>
    </row>
    <row r="145" spans="2:11">
      <c r="B145" s="506">
        <v>3</v>
      </c>
      <c r="C145" s="512" t="s">
        <v>248</v>
      </c>
      <c r="D145" s="358" t="str">
        <f ca="1">IF(ISERROR(OFFSET('HARGA SATUAN'!$D$6,MATCH(RAB!C145,'HARGA SATUAN'!$C$7:$C$1492,0),0)),"",OFFSET('HARGA SATUAN'!$D$6,MATCH(RAB!C145,'HARGA SATUAN'!$C$7:$C$1492,0),0))</f>
        <v>HDW</v>
      </c>
      <c r="E145" s="359" t="str">
        <f ca="1">IF(B145="+","Unit",IF(ISERROR(OFFSET('HARGA SATUAN'!$E$6,MATCH(RAB!C145,'HARGA SATUAN'!$C$7:$C$1492,0),0)),"",OFFSET('HARGA SATUAN'!$E$6,MATCH(RAB!C145,'HARGA SATUAN'!$C$7:$C$1492,0),0)))</f>
        <v>Bh</v>
      </c>
      <c r="F145" s="505">
        <f>F142*2</f>
        <v>2</v>
      </c>
      <c r="G145" s="360">
        <f ca="1">IF(ISERROR(OFFSET('HARGA SATUAN'!$I$6,MATCH(RAB!C145,'HARGA SATUAN'!$C$7:$C$1492,0),0)),0,OFFSET('HARGA SATUAN'!$I$6,MATCH(RAB!C145,'HARGA SATUAN'!$C$7:$C$1492,0),0))</f>
        <v>60300</v>
      </c>
      <c r="H145" s="361">
        <f t="shared" ca="1" si="36"/>
        <v>0</v>
      </c>
      <c r="I145" s="361">
        <f t="shared" ca="1" si="37"/>
        <v>120600</v>
      </c>
      <c r="J145" s="361">
        <f t="shared" ca="1" si="38"/>
        <v>0</v>
      </c>
      <c r="K145" s="362">
        <f t="shared" ca="1" si="39"/>
        <v>120600</v>
      </c>
    </row>
    <row r="146" spans="2:11">
      <c r="B146" s="506">
        <v>4</v>
      </c>
      <c r="C146" s="507" t="s">
        <v>595</v>
      </c>
      <c r="D146" s="358" t="str">
        <f ca="1">IF(ISERROR(OFFSET('HARGA SATUAN'!$D$6,MATCH(RAB!C146,'HARGA SATUAN'!$C$7:$C$1492,0),0)),"",OFFSET('HARGA SATUAN'!$D$6,MATCH(RAB!C146,'HARGA SATUAN'!$C$7:$C$1492,0),0))</f>
        <v>HDW</v>
      </c>
      <c r="E146" s="359" t="str">
        <f ca="1">IF(B146="+","Unit",IF(ISERROR(OFFSET('HARGA SATUAN'!$E$6,MATCH(RAB!C146,'HARGA SATUAN'!$C$7:$C$1492,0),0)),"",OFFSET('HARGA SATUAN'!$E$6,MATCH(RAB!C146,'HARGA SATUAN'!$C$7:$C$1492,0),0)))</f>
        <v>Bh</v>
      </c>
      <c r="F146" s="484">
        <f>F142*1</f>
        <v>1</v>
      </c>
      <c r="G146" s="360">
        <f ca="1">IF(ISERROR(OFFSET('HARGA SATUAN'!$I$6,MATCH(RAB!C146,'HARGA SATUAN'!$C$7:$C$1492,0),0)),0,OFFSET('HARGA SATUAN'!$I$6,MATCH(RAB!C146,'HARGA SATUAN'!$C$7:$C$1492,0),0))</f>
        <v>78500</v>
      </c>
      <c r="H146" s="361">
        <f t="shared" ca="1" si="36"/>
        <v>0</v>
      </c>
      <c r="I146" s="361">
        <f t="shared" ca="1" si="37"/>
        <v>78500</v>
      </c>
      <c r="J146" s="361">
        <f t="shared" ca="1" si="38"/>
        <v>0</v>
      </c>
      <c r="K146" s="362">
        <f t="shared" ca="1" si="39"/>
        <v>78500</v>
      </c>
    </row>
    <row r="147" spans="2:11">
      <c r="B147" s="506">
        <v>5</v>
      </c>
      <c r="C147" s="507" t="s">
        <v>229</v>
      </c>
      <c r="D147" s="358" t="str">
        <f ca="1">IF(ISERROR(OFFSET('HARGA SATUAN'!$D$6,MATCH(RAB!C147,'HARGA SATUAN'!$C$7:$C$1492,0),0)),"",OFFSET('HARGA SATUAN'!$D$6,MATCH(RAB!C147,'HARGA SATUAN'!$C$7:$C$1492,0),0))</f>
        <v>HDW</v>
      </c>
      <c r="E147" s="359" t="str">
        <f ca="1">IF(B147="+","Unit",IF(ISERROR(OFFSET('HARGA SATUAN'!$E$6,MATCH(RAB!C147,'HARGA SATUAN'!$C$7:$C$1492,0),0)),"",OFFSET('HARGA SATUAN'!$E$6,MATCH(RAB!C147,'HARGA SATUAN'!$C$7:$C$1492,0),0)))</f>
        <v>Bh</v>
      </c>
      <c r="F147" s="484">
        <f>F142*1</f>
        <v>1</v>
      </c>
      <c r="G147" s="360">
        <f ca="1">IF(ISERROR(OFFSET('HARGA SATUAN'!$I$6,MATCH(RAB!C147,'HARGA SATUAN'!$C$7:$C$1492,0),0)),0,OFFSET('HARGA SATUAN'!$I$6,MATCH(RAB!C147,'HARGA SATUAN'!$C$7:$C$1492,0),0))</f>
        <v>4212</v>
      </c>
      <c r="H147" s="361">
        <f t="shared" ca="1" si="36"/>
        <v>0</v>
      </c>
      <c r="I147" s="361">
        <f t="shared" ca="1" si="37"/>
        <v>4212</v>
      </c>
      <c r="J147" s="361">
        <f t="shared" ca="1" si="38"/>
        <v>0</v>
      </c>
      <c r="K147" s="362">
        <f t="shared" ca="1" si="39"/>
        <v>4212</v>
      </c>
    </row>
    <row r="148" spans="2:11">
      <c r="B148" s="506">
        <v>6</v>
      </c>
      <c r="C148" s="507" t="s">
        <v>266</v>
      </c>
      <c r="D148" s="358" t="str">
        <f ca="1">IF(ISERROR(OFFSET('HARGA SATUAN'!$D$6,MATCH(RAB!C148,'HARGA SATUAN'!$C$7:$C$1492,0),0)),"",OFFSET('HARGA SATUAN'!$D$6,MATCH(RAB!C148,'HARGA SATUAN'!$C$7:$C$1492,0),0))</f>
        <v>HDW</v>
      </c>
      <c r="E148" s="359" t="str">
        <f ca="1">IF(B148="+","Unit",IF(ISERROR(OFFSET('HARGA SATUAN'!$E$6,MATCH(RAB!C148,'HARGA SATUAN'!$C$7:$C$1492,0),0)),"",OFFSET('HARGA SATUAN'!$E$6,MATCH(RAB!C148,'HARGA SATUAN'!$C$7:$C$1492,0),0)))</f>
        <v>Mtr</v>
      </c>
      <c r="F148" s="484">
        <f>F142*1</f>
        <v>1</v>
      </c>
      <c r="G148" s="360">
        <f ca="1">IF(ISERROR(OFFSET('HARGA SATUAN'!$I$6,MATCH(RAB!C148,'HARGA SATUAN'!$C$7:$C$1492,0),0)),0,OFFSET('HARGA SATUAN'!$I$6,MATCH(RAB!C148,'HARGA SATUAN'!$C$7:$C$1492,0),0))</f>
        <v>23310</v>
      </c>
      <c r="H148" s="361">
        <f t="shared" ca="1" si="36"/>
        <v>0</v>
      </c>
      <c r="I148" s="361">
        <f t="shared" ca="1" si="37"/>
        <v>23310</v>
      </c>
      <c r="J148" s="361">
        <f t="shared" ca="1" si="38"/>
        <v>0</v>
      </c>
      <c r="K148" s="362">
        <f t="shared" ca="1" si="39"/>
        <v>23310</v>
      </c>
    </row>
    <row r="149" spans="2:11">
      <c r="B149" s="506">
        <v>7</v>
      </c>
      <c r="C149" s="507" t="s">
        <v>35</v>
      </c>
      <c r="D149" s="358" t="str">
        <f ca="1">IF(ISERROR(OFFSET('HARGA SATUAN'!$D$6,MATCH(RAB!C149,'HARGA SATUAN'!$C$7:$C$1492,0),0)),"",OFFSET('HARGA SATUAN'!$D$6,MATCH(RAB!C149,'HARGA SATUAN'!$C$7:$C$1492,0),0))</f>
        <v>HDW</v>
      </c>
      <c r="E149" s="359" t="str">
        <f ca="1">IF(B149="+","Unit",IF(ISERROR(OFFSET('HARGA SATUAN'!$E$6,MATCH(RAB!C149,'HARGA SATUAN'!$C$7:$C$1492,0),0)),"",OFFSET('HARGA SATUAN'!$E$6,MATCH(RAB!C149,'HARGA SATUAN'!$C$7:$C$1492,0),0)))</f>
        <v>Bh</v>
      </c>
      <c r="F149" s="484">
        <f>F142*1</f>
        <v>1</v>
      </c>
      <c r="G149" s="360">
        <f ca="1">IF(ISERROR(OFFSET('HARGA SATUAN'!$I$6,MATCH(RAB!C149,'HARGA SATUAN'!$C$7:$C$1492,0),0)),0,OFFSET('HARGA SATUAN'!$I$6,MATCH(RAB!C149,'HARGA SATUAN'!$C$7:$C$1492,0),0))</f>
        <v>2300</v>
      </c>
      <c r="H149" s="361">
        <f t="shared" ca="1" si="36"/>
        <v>0</v>
      </c>
      <c r="I149" s="361">
        <f t="shared" ca="1" si="37"/>
        <v>2300</v>
      </c>
      <c r="J149" s="361">
        <f t="shared" ca="1" si="38"/>
        <v>0</v>
      </c>
      <c r="K149" s="362">
        <f t="shared" ca="1" si="39"/>
        <v>2300</v>
      </c>
    </row>
    <row r="150" spans="2:11">
      <c r="B150" s="506"/>
      <c r="C150" s="507"/>
      <c r="D150" s="358"/>
      <c r="E150" s="359"/>
      <c r="F150" s="484"/>
      <c r="G150" s="360"/>
      <c r="H150" s="361"/>
      <c r="I150" s="361"/>
      <c r="J150" s="361"/>
      <c r="K150" s="362"/>
    </row>
    <row r="151" spans="2:11">
      <c r="B151" s="506" t="s">
        <v>1035</v>
      </c>
      <c r="C151" s="507" t="s">
        <v>1629</v>
      </c>
      <c r="D151" s="358" t="str">
        <f ca="1">IF(ISERROR(OFFSET('HARGA SATUAN'!$D$6,MATCH(RAB!C151,'HARGA SATUAN'!$C$7:$C$1492,0),0)),"",OFFSET('HARGA SATUAN'!$D$6,MATCH(RAB!C151,'HARGA SATUAN'!$C$7:$C$1492,0),0))</f>
        <v/>
      </c>
      <c r="E151" s="359" t="str">
        <f ca="1">IF(B151="+","Unit",IF(ISERROR(OFFSET('HARGA SATUAN'!$E$6,MATCH(RAB!C151,'HARGA SATUAN'!$C$7:$C$1492,0),0)),"",OFFSET('HARGA SATUAN'!$E$6,MATCH(RAB!C151,'HARGA SATUAN'!$C$7:$C$1492,0),0)))</f>
        <v>Unit</v>
      </c>
      <c r="F151" s="484">
        <v>1</v>
      </c>
      <c r="G151" s="360">
        <f ca="1">IF(ISERROR(OFFSET('HARGA SATUAN'!$I$6,MATCH(RAB!C151,'HARGA SATUAN'!$C$7:$C$1492,0),0)),0,OFFSET('HARGA SATUAN'!$I$6,MATCH(RAB!C151,'HARGA SATUAN'!$C$7:$C$1492,0),0))</f>
        <v>0</v>
      </c>
      <c r="H151" s="361">
        <f t="shared" ca="1" si="36"/>
        <v>0</v>
      </c>
      <c r="I151" s="361">
        <f t="shared" ca="1" si="37"/>
        <v>0</v>
      </c>
      <c r="J151" s="361">
        <f t="shared" ca="1" si="38"/>
        <v>0</v>
      </c>
      <c r="K151" s="362">
        <f t="shared" ca="1" si="39"/>
        <v>0</v>
      </c>
    </row>
    <row r="152" spans="2:11">
      <c r="B152" s="506">
        <v>1</v>
      </c>
      <c r="C152" s="507" t="s">
        <v>29</v>
      </c>
      <c r="D152" s="358" t="str">
        <f ca="1">IF(ISERROR(OFFSET('HARGA SATUAN'!$D$6,MATCH(RAB!C152,'HARGA SATUAN'!$C$7:$C$1492,0),0)),"",OFFSET('HARGA SATUAN'!$D$6,MATCH(RAB!C152,'HARGA SATUAN'!$C$7:$C$1492,0),0))</f>
        <v>HDW</v>
      </c>
      <c r="E152" s="359" t="str">
        <f ca="1">IF(B152="+","Unit",IF(ISERROR(OFFSET('HARGA SATUAN'!$E$6,MATCH(RAB!C152,'HARGA SATUAN'!$C$7:$C$1492,0),0)),"",OFFSET('HARGA SATUAN'!$E$6,MATCH(RAB!C152,'HARGA SATUAN'!$C$7:$C$1492,0),0)))</f>
        <v>Bh</v>
      </c>
      <c r="F152" s="484">
        <f>F151*1</f>
        <v>1</v>
      </c>
      <c r="G152" s="360">
        <f ca="1">IF(ISERROR(OFFSET('HARGA SATUAN'!$I$6,MATCH(RAB!C152,'HARGA SATUAN'!$C$7:$C$1492,0),0)),0,OFFSET('HARGA SATUAN'!$I$6,MATCH(RAB!C152,'HARGA SATUAN'!$C$7:$C$1492,0),0))</f>
        <v>185200</v>
      </c>
      <c r="H152" s="361">
        <f t="shared" ca="1" si="36"/>
        <v>0</v>
      </c>
      <c r="I152" s="361">
        <f t="shared" ca="1" si="37"/>
        <v>185200</v>
      </c>
      <c r="J152" s="361">
        <f t="shared" ca="1" si="38"/>
        <v>0</v>
      </c>
      <c r="K152" s="362">
        <f t="shared" ca="1" si="39"/>
        <v>185200</v>
      </c>
    </row>
    <row r="153" spans="2:11">
      <c r="B153" s="506">
        <v>2</v>
      </c>
      <c r="C153" s="507" t="s">
        <v>30</v>
      </c>
      <c r="D153" s="358" t="str">
        <f ca="1">IF(ISERROR(OFFSET('HARGA SATUAN'!$D$6,MATCH(RAB!C153,'HARGA SATUAN'!$C$7:$C$1492,0),0)),"",OFFSET('HARGA SATUAN'!$D$6,MATCH(RAB!C153,'HARGA SATUAN'!$C$7:$C$1492,0),0))</f>
        <v>HDW</v>
      </c>
      <c r="E153" s="359" t="str">
        <f ca="1">IF(B153="+","Unit",IF(ISERROR(OFFSET('HARGA SATUAN'!$E$6,MATCH(RAB!C153,'HARGA SATUAN'!$C$7:$C$1492,0),0)),"",OFFSET('HARGA SATUAN'!$E$6,MATCH(RAB!C153,'HARGA SATUAN'!$C$7:$C$1492,0),0)))</f>
        <v>Bh</v>
      </c>
      <c r="F153" s="484">
        <f>F151*1</f>
        <v>1</v>
      </c>
      <c r="G153" s="360">
        <f ca="1">IF(ISERROR(OFFSET('HARGA SATUAN'!$I$6,MATCH(RAB!C153,'HARGA SATUAN'!$C$7:$C$1492,0),0)),0,OFFSET('HARGA SATUAN'!$I$6,MATCH(RAB!C153,'HARGA SATUAN'!$C$7:$C$1492,0),0))</f>
        <v>47459</v>
      </c>
      <c r="H153" s="361">
        <f t="shared" ca="1" si="36"/>
        <v>0</v>
      </c>
      <c r="I153" s="361">
        <f t="shared" ca="1" si="37"/>
        <v>47459</v>
      </c>
      <c r="J153" s="361">
        <f t="shared" ca="1" si="38"/>
        <v>0</v>
      </c>
      <c r="K153" s="362">
        <f t="shared" ca="1" si="39"/>
        <v>47459</v>
      </c>
    </row>
    <row r="154" spans="2:11">
      <c r="B154" s="506">
        <v>3</v>
      </c>
      <c r="C154" s="507" t="s">
        <v>32</v>
      </c>
      <c r="D154" s="358" t="str">
        <f ca="1">IF(ISERROR(OFFSET('HARGA SATUAN'!$D$6,MATCH(RAB!C154,'HARGA SATUAN'!$C$7:$C$1492,0),0)),"",OFFSET('HARGA SATUAN'!$D$6,MATCH(RAB!C154,'HARGA SATUAN'!$C$7:$C$1492,0),0))</f>
        <v>HDW</v>
      </c>
      <c r="E154" s="359" t="str">
        <f ca="1">IF(B154="+","Unit",IF(ISERROR(OFFSET('HARGA SATUAN'!$E$6,MATCH(RAB!C154,'HARGA SATUAN'!$C$7:$C$1492,0),0)),"",OFFSET('HARGA SATUAN'!$E$6,MATCH(RAB!C154,'HARGA SATUAN'!$C$7:$C$1492,0),0)))</f>
        <v>Mtr</v>
      </c>
      <c r="F154" s="484">
        <f>F151*1.5</f>
        <v>1.5</v>
      </c>
      <c r="G154" s="360">
        <f ca="1">IF(ISERROR(OFFSET('HARGA SATUAN'!$I$6,MATCH(RAB!C154,'HARGA SATUAN'!$C$7:$C$1492,0),0)),0,OFFSET('HARGA SATUAN'!$I$6,MATCH(RAB!C154,'HARGA SATUAN'!$C$7:$C$1492,0),0))</f>
        <v>30000</v>
      </c>
      <c r="H154" s="361">
        <f t="shared" ca="1" si="36"/>
        <v>0</v>
      </c>
      <c r="I154" s="361">
        <f t="shared" ca="1" si="37"/>
        <v>45000</v>
      </c>
      <c r="J154" s="361">
        <f t="shared" ca="1" si="38"/>
        <v>0</v>
      </c>
      <c r="K154" s="362">
        <f t="shared" ca="1" si="39"/>
        <v>45000</v>
      </c>
    </row>
    <row r="155" spans="2:11">
      <c r="B155" s="506">
        <v>4</v>
      </c>
      <c r="C155" s="507" t="s">
        <v>33</v>
      </c>
      <c r="D155" s="358" t="str">
        <f ca="1">IF(ISERROR(OFFSET('HARGA SATUAN'!$D$6,MATCH(RAB!C155,'HARGA SATUAN'!$C$7:$C$1492,0),0)),"",OFFSET('HARGA SATUAN'!$D$6,MATCH(RAB!C155,'HARGA SATUAN'!$C$7:$C$1492,0),0))</f>
        <v>HDW</v>
      </c>
      <c r="E155" s="359" t="str">
        <f ca="1">IF(B155="+","Unit",IF(ISERROR(OFFSET('HARGA SATUAN'!$E$6,MATCH(RAB!C155,'HARGA SATUAN'!$C$7:$C$1492,0),0)),"",OFFSET('HARGA SATUAN'!$E$6,MATCH(RAB!C155,'HARGA SATUAN'!$C$7:$C$1492,0),0)))</f>
        <v>Bh</v>
      </c>
      <c r="F155" s="484">
        <f>F151*2</f>
        <v>2</v>
      </c>
      <c r="G155" s="360">
        <f ca="1">IF(ISERROR(OFFSET('HARGA SATUAN'!$I$6,MATCH(RAB!C155,'HARGA SATUAN'!$C$7:$C$1492,0),0)),0,OFFSET('HARGA SATUAN'!$I$6,MATCH(RAB!C155,'HARGA SATUAN'!$C$7:$C$1492,0),0))</f>
        <v>9500</v>
      </c>
      <c r="H155" s="361">
        <f t="shared" ca="1" si="36"/>
        <v>0</v>
      </c>
      <c r="I155" s="361">
        <f t="shared" ca="1" si="37"/>
        <v>19000</v>
      </c>
      <c r="J155" s="361">
        <f t="shared" ca="1" si="38"/>
        <v>0</v>
      </c>
      <c r="K155" s="362">
        <f t="shared" ca="1" si="39"/>
        <v>19000</v>
      </c>
    </row>
    <row r="156" spans="2:11">
      <c r="B156" s="506">
        <v>5</v>
      </c>
      <c r="C156" s="507" t="s">
        <v>735</v>
      </c>
      <c r="D156" s="358" t="str">
        <f ca="1">IF(ISERROR(OFFSET('HARGA SATUAN'!$D$6,MATCH(RAB!C156,'HARGA SATUAN'!$C$7:$C$1492,0),0)),"",OFFSET('HARGA SATUAN'!$D$6,MATCH(RAB!C156,'HARGA SATUAN'!$C$7:$C$1492,0),0))</f>
        <v>JASA</v>
      </c>
      <c r="E156" s="359" t="str">
        <f ca="1">IF(B156="+","Unit",IF(ISERROR(OFFSET('HARGA SATUAN'!$E$6,MATCH(RAB!C156,'HARGA SATUAN'!$C$7:$C$1492,0),0)),"",OFFSET('HARGA SATUAN'!$E$6,MATCH(RAB!C156,'HARGA SATUAN'!$C$7:$C$1492,0),0)))</f>
        <v>Unit</v>
      </c>
      <c r="F156" s="484">
        <f>F151*1</f>
        <v>1</v>
      </c>
      <c r="G156" s="360">
        <f ca="1">IF(ISERROR(OFFSET('HARGA SATUAN'!$I$6,MATCH(RAB!C156,'HARGA SATUAN'!$C$7:$C$1492,0),0)),0,OFFSET('HARGA SATUAN'!$I$6,MATCH(RAB!C156,'HARGA SATUAN'!$C$7:$C$1492,0),0))</f>
        <v>56400</v>
      </c>
      <c r="H156" s="361">
        <f t="shared" ca="1" si="36"/>
        <v>0</v>
      </c>
      <c r="I156" s="361">
        <f t="shared" ca="1" si="37"/>
        <v>0</v>
      </c>
      <c r="J156" s="361">
        <f t="shared" ca="1" si="38"/>
        <v>56400</v>
      </c>
      <c r="K156" s="362">
        <f t="shared" ca="1" si="39"/>
        <v>56400</v>
      </c>
    </row>
    <row r="157" spans="2:11">
      <c r="B157" s="506"/>
      <c r="C157" s="507"/>
      <c r="D157" s="358" t="str">
        <f ca="1">IF(ISERROR(OFFSET('HARGA SATUAN'!$D$6,MATCH(RAB!C157,'HARGA SATUAN'!$C$7:$C$1492,0),0)),"",OFFSET('HARGA SATUAN'!$D$6,MATCH(RAB!C157,'HARGA SATUAN'!$C$7:$C$1492,0),0))</f>
        <v/>
      </c>
      <c r="E157" s="359" t="str">
        <f ca="1">IF(B157="+","Unit",IF(ISERROR(OFFSET('HARGA SATUAN'!$E$6,MATCH(RAB!C157,'HARGA SATUAN'!$C$7:$C$1492,0),0)),"",OFFSET('HARGA SATUAN'!$E$6,MATCH(RAB!C157,'HARGA SATUAN'!$C$7:$C$1492,0),0)))</f>
        <v/>
      </c>
      <c r="F157" s="484"/>
      <c r="G157" s="360">
        <f ca="1">IF(ISERROR(OFFSET('HARGA SATUAN'!$I$6,MATCH(RAB!C157,'HARGA SATUAN'!$C$7:$C$1492,0),0)),0,OFFSET('HARGA SATUAN'!$I$6,MATCH(RAB!C157,'HARGA SATUAN'!$C$7:$C$1492,0),0))</f>
        <v>0</v>
      </c>
      <c r="H157" s="361">
        <f t="shared" ca="1" si="36"/>
        <v>0</v>
      </c>
      <c r="I157" s="361">
        <f t="shared" ca="1" si="37"/>
        <v>0</v>
      </c>
      <c r="J157" s="361">
        <f t="shared" ca="1" si="38"/>
        <v>0</v>
      </c>
      <c r="K157" s="362">
        <f t="shared" ca="1" si="39"/>
        <v>0</v>
      </c>
    </row>
    <row r="158" spans="2:11">
      <c r="B158" s="373" t="s">
        <v>1550</v>
      </c>
      <c r="C158" s="374" t="s">
        <v>1611</v>
      </c>
      <c r="D158" s="358" t="str">
        <f ca="1">IF(ISERROR(OFFSET('HARGA SATUAN'!$D$6,MATCH(RAB!C158,'HARGA SATUAN'!$C$7:$C$1492,0),0)),"",OFFSET('HARGA SATUAN'!$D$6,MATCH(RAB!C158,'HARGA SATUAN'!$C$7:$C$1492,0),0))</f>
        <v/>
      </c>
      <c r="E158" s="359" t="str">
        <f ca="1">IF(B158="+","Unit",IF(ISERROR(OFFSET('HARGA SATUAN'!$E$6,MATCH(RAB!C158,'HARGA SATUAN'!$C$7:$C$1492,0),0)),"",OFFSET('HARGA SATUAN'!$E$6,MATCH(RAB!C158,'HARGA SATUAN'!$C$7:$C$1492,0),0)))</f>
        <v/>
      </c>
      <c r="F158" s="484"/>
      <c r="G158" s="360">
        <f ca="1">IF(ISERROR(OFFSET('HARGA SATUAN'!$I$6,MATCH(RAB!C158,'HARGA SATUAN'!$C$7:$C$1492,0),0)),0,OFFSET('HARGA SATUAN'!$I$6,MATCH(RAB!C158,'HARGA SATUAN'!$C$7:$C$1492,0),0))</f>
        <v>0</v>
      </c>
      <c r="H158" s="361">
        <f t="shared" ca="1" si="36"/>
        <v>0</v>
      </c>
      <c r="I158" s="361">
        <f t="shared" ca="1" si="37"/>
        <v>0</v>
      </c>
      <c r="J158" s="361">
        <f t="shared" ca="1" si="38"/>
        <v>0</v>
      </c>
      <c r="K158" s="362">
        <f t="shared" ca="1" si="39"/>
        <v>0</v>
      </c>
    </row>
    <row r="159" spans="2:11">
      <c r="B159" s="375"/>
      <c r="C159" s="109"/>
      <c r="D159" s="358" t="str">
        <f ca="1">IF(ISERROR(OFFSET('HARGA SATUAN'!$D$6,MATCH(RAB!C159,'HARGA SATUAN'!$C$7:$C$1492,0),0)),"",OFFSET('HARGA SATUAN'!$D$6,MATCH(RAB!C159,'HARGA SATUAN'!$C$7:$C$1492,0),0))</f>
        <v/>
      </c>
      <c r="E159" s="359" t="str">
        <f ca="1">IF(B159="+","Unit",IF(ISERROR(OFFSET('HARGA SATUAN'!$E$6,MATCH(RAB!C159,'HARGA SATUAN'!$C$7:$C$1492,0),0)),"",OFFSET('HARGA SATUAN'!$E$6,MATCH(RAB!C159,'HARGA SATUAN'!$C$7:$C$1492,0),0)))</f>
        <v/>
      </c>
      <c r="F159" s="484"/>
      <c r="G159" s="360">
        <f ca="1">IF(ISERROR(OFFSET('HARGA SATUAN'!$I$6,MATCH(RAB!C159,'HARGA SATUAN'!$C$7:$C$1492,0),0)),0,OFFSET('HARGA SATUAN'!$I$6,MATCH(RAB!C159,'HARGA SATUAN'!$C$7:$C$1492,0),0))</f>
        <v>0</v>
      </c>
      <c r="H159" s="361">
        <f t="shared" ca="1" si="36"/>
        <v>0</v>
      </c>
      <c r="I159" s="361">
        <f t="shared" ca="1" si="37"/>
        <v>0</v>
      </c>
      <c r="J159" s="361">
        <f t="shared" ca="1" si="38"/>
        <v>0</v>
      </c>
      <c r="K159" s="362">
        <f t="shared" ca="1" si="39"/>
        <v>0</v>
      </c>
    </row>
    <row r="160" spans="2:11">
      <c r="B160" s="376"/>
      <c r="C160" s="377" t="s">
        <v>475</v>
      </c>
      <c r="D160" s="358" t="str">
        <f ca="1">IF(ISERROR(OFFSET('HARGA SATUAN'!$D$6,MATCH(RAB!C160,'HARGA SATUAN'!$C$7:$C$1492,0),0)),"",OFFSET('HARGA SATUAN'!$D$6,MATCH(RAB!C160,'HARGA SATUAN'!$C$7:$C$1492,0),0))</f>
        <v/>
      </c>
      <c r="E160" s="359" t="str">
        <f ca="1">IF(B160="+","Unit",IF(ISERROR(OFFSET('HARGA SATUAN'!$E$6,MATCH(RAB!C160,'HARGA SATUAN'!$C$7:$C$1492,0),0)),"",OFFSET('HARGA SATUAN'!$E$6,MATCH(RAB!C160,'HARGA SATUAN'!$C$7:$C$1492,0),0)))</f>
        <v/>
      </c>
      <c r="F160" s="484"/>
      <c r="G160" s="360">
        <f ca="1">IF(ISERROR(OFFSET('HARGA SATUAN'!$I$6,MATCH(RAB!C160,'HARGA SATUAN'!$C$7:$C$1492,0),0)),0,OFFSET('HARGA SATUAN'!$I$6,MATCH(RAB!C160,'HARGA SATUAN'!$C$7:$C$1492,0),0))</f>
        <v>0</v>
      </c>
      <c r="H160" s="361">
        <f t="shared" ca="1" si="32"/>
        <v>0</v>
      </c>
      <c r="I160" s="361">
        <f t="shared" ca="1" si="33"/>
        <v>0</v>
      </c>
      <c r="J160" s="361">
        <f t="shared" ca="1" si="34"/>
        <v>0</v>
      </c>
      <c r="K160" s="362">
        <f t="shared" ca="1" si="35"/>
        <v>0</v>
      </c>
    </row>
    <row r="161" spans="2:13">
      <c r="B161" s="379">
        <v>1</v>
      </c>
      <c r="C161" s="380" t="s">
        <v>1091</v>
      </c>
      <c r="D161" s="381" t="str">
        <f ca="1">IF(ISERROR(OFFSET('HARGA SATUAN'!$D$6,MATCH(RAB!C161,'HARGA SATUAN'!$C$7:$C$1492,0),0)),"",OFFSET('HARGA SATUAN'!$D$6,MATCH(RAB!C161,'HARGA SATUAN'!$C$7:$C$1492,0),0))</f>
        <v>JASA</v>
      </c>
      <c r="E161" s="382" t="str">
        <f ca="1">IF(ISERROR(OFFSET('HARGA SATUAN'!$E$6,MATCH(RAB!C161,'HARGA SATUAN'!$C$7:$C$1492,0),0)),"",OFFSET('HARGA SATUAN'!$E$6,MATCH(RAB!C161,'HARGA SATUAN'!$C$7:$C$1492,0),0))</f>
        <v>Lot</v>
      </c>
      <c r="F161" s="383">
        <v>1</v>
      </c>
      <c r="G161" s="384">
        <f ca="1">IF(ISERROR(OFFSET('HARGA SATUAN'!$I$6,MATCH(RAB!C161,'HARGA SATUAN'!$C$7:$C$1492,0),0)),0,OFFSET('HARGA SATUAN'!$I$6,MATCH(RAB!C161,'HARGA SATUAN'!$C$7:$C$1492,0),0))</f>
        <v>2.5000000000000001E-2</v>
      </c>
      <c r="H161" s="385">
        <f ca="1">2.5%*(SUM(H14:H160))</f>
        <v>2078271.25</v>
      </c>
      <c r="I161" s="385">
        <f ca="1">2.5%*(SUM(I14:I160))</f>
        <v>567672.56833333336</v>
      </c>
      <c r="J161" s="385">
        <f ca="1">2.5%*(SUM(J14:J160))</f>
        <v>126568.08333333333</v>
      </c>
      <c r="K161" s="386">
        <f ca="1">SUM(H161:J161)</f>
        <v>2772511.9016666668</v>
      </c>
    </row>
    <row r="162" spans="2:13">
      <c r="B162" s="387"/>
      <c r="C162" s="388"/>
      <c r="D162" s="358" t="str">
        <f ca="1">IF(ISERROR(OFFSET('HARGA SATUAN'!$D$6,MATCH(RAB!C162,'HARGA SATUAN'!$C$7:$C$1492,0),0)),"",OFFSET('HARGA SATUAN'!$D$6,MATCH(RAB!C162,'HARGA SATUAN'!$C$7:$C$1492,0),0))</f>
        <v/>
      </c>
      <c r="E162" s="359" t="str">
        <f ca="1">IF(ISERROR(OFFSET('HARGA SATUAN'!$E$6,MATCH(RAB!C162,'HARGA SATUAN'!$C$7:$C$1492,0),0)),"",OFFSET('HARGA SATUAN'!$E$6,MATCH(RAB!C162,'HARGA SATUAN'!$C$7:$C$1492,0),0))</f>
        <v/>
      </c>
      <c r="F162" s="378"/>
      <c r="G162" s="360" t="str">
        <f ca="1">IF(ISERROR(OFFSET('HARGA SATUAN'!$I$6,MATCH(RAB!C162,'HARGA SATUAN'!$C$7:$C$1492,0),0)),"",OFFSET('HARGA SATUAN'!$I$6,MATCH(RAB!C162,'HARGA SATUAN'!$C$7:$C$1492,0),0))</f>
        <v/>
      </c>
      <c r="H162" s="361">
        <f ca="1">IF(OR(D162="MDU",D162="MDU-KD"),IF(G162="PLN",0,G162*F162),0)</f>
        <v>0</v>
      </c>
      <c r="I162" s="361">
        <f ca="1">IF(D162="HDW",IF(G162="PLN",0,G162*F162),0)</f>
        <v>0</v>
      </c>
      <c r="J162" s="361">
        <f ca="1">IF(D162="JASA",IF(G162="PLN",0,G162*F162),0)</f>
        <v>0</v>
      </c>
      <c r="K162" s="362">
        <f ca="1">SUM(H162:J162)</f>
        <v>0</v>
      </c>
    </row>
    <row r="163" spans="2:13" ht="15.75" thickBot="1">
      <c r="B163" s="389"/>
      <c r="C163" s="390"/>
      <c r="D163" s="391"/>
      <c r="E163" s="392"/>
      <c r="F163" s="392"/>
      <c r="G163" s="392"/>
      <c r="H163" s="393"/>
      <c r="I163" s="393"/>
      <c r="J163" s="393"/>
      <c r="K163" s="394"/>
    </row>
    <row r="164" spans="2:13">
      <c r="B164" s="395"/>
      <c r="C164" s="639" t="s">
        <v>1008</v>
      </c>
      <c r="D164" s="639"/>
      <c r="E164" s="639"/>
      <c r="F164" s="639"/>
      <c r="G164" s="396" t="s">
        <v>9</v>
      </c>
      <c r="H164" s="397">
        <f ca="1">SUM(H14:H162)</f>
        <v>85209121.25</v>
      </c>
      <c r="I164" s="397">
        <f ca="1">SUM(I14:I162)</f>
        <v>23274575.30166667</v>
      </c>
      <c r="J164" s="397">
        <f ca="1">SUM(J14:J162)</f>
        <v>5189291.416666666</v>
      </c>
      <c r="K164" s="397">
        <f ca="1">SUM(K14:K162)</f>
        <v>113672987.96833333</v>
      </c>
    </row>
    <row r="165" spans="2:13">
      <c r="B165" s="400"/>
      <c r="C165" s="622" t="s">
        <v>1460</v>
      </c>
      <c r="D165" s="622"/>
      <c r="E165" s="622"/>
      <c r="F165" s="622"/>
      <c r="G165" s="401" t="s">
        <v>9</v>
      </c>
      <c r="H165" s="402">
        <f ca="1">H164*0.11</f>
        <v>9373003.3375000004</v>
      </c>
      <c r="I165" s="402">
        <f ca="1">I164*0.11</f>
        <v>2560203.2831833335</v>
      </c>
      <c r="J165" s="402">
        <f ca="1">J164*0.11</f>
        <v>570822.05583333329</v>
      </c>
      <c r="K165" s="402">
        <f ca="1">K164*0.11</f>
        <v>12504028.676516667</v>
      </c>
    </row>
    <row r="166" spans="2:13" ht="15.75" thickBot="1">
      <c r="B166" s="400"/>
      <c r="C166" s="620" t="s">
        <v>463</v>
      </c>
      <c r="D166" s="620"/>
      <c r="E166" s="620"/>
      <c r="F166" s="620"/>
      <c r="G166" s="404" t="s">
        <v>9</v>
      </c>
      <c r="H166" s="405">
        <f ca="1">SUM(H164:H165)</f>
        <v>94582124.587500006</v>
      </c>
      <c r="I166" s="405">
        <f ca="1">SUM(I164:I165)</f>
        <v>25834778.584850002</v>
      </c>
      <c r="J166" s="404">
        <f ca="1">SUM(J164:J165)</f>
        <v>5760113.4724999992</v>
      </c>
      <c r="K166" s="404">
        <f ca="1">SUM(K164:K165)</f>
        <v>126177016.64485</v>
      </c>
      <c r="M166" s="489"/>
    </row>
    <row r="167" spans="2:13">
      <c r="B167" s="623" t="str">
        <f ca="1">"Terbilang : "&amp;PROPER(IF(K166=0,"nol",IF(K166&lt;0,"minus ","")&amp; 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 IF(--MID(TEXT(ABS(K166),"000000000000000"),1,3)=0,"",MID(TEXT(ABS(K166),"000000000000000"),1,1)&amp;" ratus "&amp;MID(TEXT(ABS(K166),"000000000000000"),2,1)&amp;" puluh "&amp;MID(TEXT(ABS(K166),"000000000000000"),3,1)&amp;" trilyun ")&amp; IF(--MID(TEXT(ABS(K166),"000000000000000"),4,3)=0,"",MID(TEXT(ABS(K166),"000000000000000"),4,1)&amp;" ratus "&amp;MID(TEXT(ABS(K166),"000000000000000"),5,1)&amp;" puluh "&amp;MID(TEXT(ABS(K166),"000000000000000"),6,1)&amp;" milyar ")&amp; IF(--MID(TEXT(ABS(K166),"000000000000000"),7,3)=0,"",MID(TEXT(ABS(K166),"000000000000000"),7,1)&amp;" ratus "&amp;MID(TEXT(ABS(K166),"000000000000000"),8,1)&amp;" puluh "&amp;MID(TEXT(ABS(K166),"000000000000000"),9,1)&amp;" juta ")&amp; IF(--MID(TEXT(ABS(K166),"000000000000000"),10,3)=0,"",IF(--MID(TEXT(ABS(K166),"000000000000000"),10,3)=1,"*",MID(TEXT(ABS(K166),"000000000000000"),10,1)&amp;" ratus "&amp;MID(TEXT(ABS(K166),"000000000000000"),11,1)&amp;" puluh ")&amp;MID(TEXT(ABS(K166),"000000000000000"),12,1)&amp;" ribu ")&amp; IF(--MID(TEXT(ABS(K166),"000000000000000"),13,3)=0,"",MID(TEXT(ABS(K166),"000000000000000"),13,1)&amp;" ratus "&amp;MID(TEXT(ABS(K166),"000000000000000"),14,1)&amp;" puluh "&amp;MID(TEXT(ABS(K166),"000000000000000"),15,1)),1,"satu"),2,"dua"),3,"tiga"),4,"empat"),5,"lima"),6,"enam"),7,"tujuh"),8,"delapan"),9,"sembilan"),"0 ratus",""),"0 puluh",""),"satu puluh 0","sepuluh"),"satu puluh satu","sebelas"),"satu puluh dua","dua belas"),"satu puluh tiga","tiga belas"),"satu puluh empat","empat belas"),"satu puluh lima","lima belas"),"satu puluh enam","enam belas"),"satu puluh tujuh","tujuh belas"),"satu puluh delapan","delapan belas"),"satu puluh sembilan","sembilan belas"),"satu ratus","seratus"),"*satu ribu","seribu"),0,""))," "," ")))&amp;" Rupiah"</f>
        <v>Terbilang : Seratus Dua Puluh Enam Juta Seratus Tujuh Puluh Tujuh Ribu Tujuh Belas Rupiah</v>
      </c>
      <c r="C167" s="624"/>
      <c r="D167" s="624"/>
      <c r="E167" s="624"/>
      <c r="F167" s="624"/>
      <c r="G167" s="624"/>
      <c r="H167" s="624"/>
      <c r="I167" s="624"/>
      <c r="J167" s="624"/>
      <c r="K167" s="625"/>
    </row>
    <row r="168" spans="2:13">
      <c r="B168" s="626"/>
      <c r="C168" s="627"/>
      <c r="D168" s="627"/>
      <c r="E168" s="627"/>
      <c r="F168" s="627"/>
      <c r="G168" s="627"/>
      <c r="H168" s="627"/>
      <c r="I168" s="627"/>
      <c r="J168" s="627"/>
      <c r="K168" s="628"/>
    </row>
    <row r="169" spans="2:13" ht="15.75" thickBot="1">
      <c r="B169" s="407" t="str">
        <f>"Harga yang dipakai adalah "&amp;'HARGA SATUAN'!I5&amp;""</f>
        <v>Harga yang dipakai adalah RAB HSS 2023</v>
      </c>
      <c r="C169" s="408"/>
      <c r="D169" s="409"/>
      <c r="E169" s="409"/>
      <c r="F169" s="409"/>
      <c r="G169" s="410"/>
      <c r="H169" s="410"/>
      <c r="I169" s="410"/>
      <c r="J169" s="410"/>
      <c r="K169" s="411"/>
    </row>
    <row r="170" spans="2:13">
      <c r="C170" s="412"/>
      <c r="E170" s="414"/>
      <c r="F170" s="414"/>
      <c r="G170" s="414"/>
    </row>
    <row r="171" spans="2:13">
      <c r="C171" s="337"/>
      <c r="E171" s="414"/>
      <c r="F171" s="414"/>
      <c r="G171" s="414"/>
      <c r="H171" s="629"/>
      <c r="I171" s="629"/>
      <c r="J171" s="630"/>
      <c r="K171" s="630"/>
    </row>
    <row r="172" spans="2:13">
      <c r="C172" s="337"/>
      <c r="E172" s="414"/>
      <c r="F172" s="414"/>
      <c r="G172" s="414"/>
      <c r="H172" s="415"/>
      <c r="I172" s="619" t="s">
        <v>1643</v>
      </c>
      <c r="J172" s="619"/>
      <c r="K172" s="619"/>
    </row>
    <row r="173" spans="2:13">
      <c r="C173" s="337"/>
      <c r="E173" s="414"/>
      <c r="F173" s="414"/>
      <c r="G173" s="414"/>
      <c r="H173" s="415"/>
      <c r="I173" s="619" t="s">
        <v>1644</v>
      </c>
      <c r="J173" s="619"/>
      <c r="K173" s="619"/>
    </row>
    <row r="174" spans="2:13">
      <c r="C174" s="337"/>
      <c r="E174" s="414"/>
      <c r="F174" s="414"/>
      <c r="G174" s="414"/>
      <c r="H174" s="416"/>
      <c r="I174" s="417"/>
      <c r="J174" s="417"/>
      <c r="K174" s="417"/>
    </row>
    <row r="175" spans="2:13">
      <c r="C175" s="337"/>
      <c r="E175" s="414"/>
      <c r="F175" s="414"/>
      <c r="G175" s="414"/>
      <c r="H175" s="416"/>
      <c r="I175" s="416"/>
      <c r="J175" s="416"/>
      <c r="K175" s="416"/>
    </row>
    <row r="176" spans="2:13">
      <c r="C176" s="337"/>
      <c r="E176" s="414"/>
      <c r="F176" s="414"/>
      <c r="G176" s="414"/>
      <c r="H176" s="416"/>
      <c r="I176" s="416"/>
      <c r="J176" s="416"/>
      <c r="K176" s="416"/>
    </row>
    <row r="177" spans="3:11">
      <c r="C177" s="337"/>
      <c r="E177" s="414"/>
      <c r="F177" s="414"/>
      <c r="G177" s="414"/>
      <c r="H177" s="416"/>
      <c r="I177" s="416"/>
      <c r="J177" s="416"/>
      <c r="K177" s="416"/>
    </row>
    <row r="178" spans="3:11">
      <c r="C178" s="337"/>
      <c r="E178" s="414"/>
      <c r="F178" s="414"/>
      <c r="G178" s="414"/>
      <c r="H178" s="418"/>
      <c r="I178" s="619" t="s">
        <v>1645</v>
      </c>
      <c r="J178" s="619"/>
      <c r="K178" s="619"/>
    </row>
    <row r="179" spans="3:11">
      <c r="C179" s="412"/>
      <c r="E179" s="414"/>
      <c r="F179" s="414"/>
      <c r="G179" s="414"/>
      <c r="H179" s="416"/>
      <c r="I179" s="416"/>
      <c r="J179" s="416"/>
      <c r="K179" s="416"/>
    </row>
    <row r="180" spans="3:11">
      <c r="C180" s="412"/>
      <c r="E180" s="414"/>
      <c r="F180" s="414"/>
      <c r="G180" s="414"/>
      <c r="H180" s="416"/>
      <c r="I180" s="416"/>
      <c r="J180" s="416"/>
      <c r="K180" s="416"/>
    </row>
    <row r="181" spans="3:11">
      <c r="C181" s="412"/>
      <c r="E181" s="414"/>
      <c r="F181" s="414"/>
      <c r="G181" s="414"/>
      <c r="H181" s="416"/>
      <c r="I181" s="416"/>
      <c r="J181" s="416"/>
      <c r="K181" s="416"/>
    </row>
  </sheetData>
  <sheetProtection sort="0" autoFilter="0"/>
  <protectedRanges>
    <protectedRange sqref="B159 B107:B114" name="Range1_1"/>
    <protectedRange sqref="F14:F16 F20:F22" name="Range1_1_2_2"/>
    <protectedRange sqref="B158:C158 B41:C43 B64:C65 B66:B69 B133:C133 B70:C86 B93:C94 B44:B46 C107:C114 B47:C58" name="Range1_1_1"/>
    <protectedRange sqref="C98" name="Range1_1_2_2_1"/>
    <protectedRange sqref="C159" name="Range1_1_3_12"/>
    <protectedRange sqref="C23 C25:C40" name="Range1_1_3_2"/>
    <protectedRange sqref="F17:F19" name="Range1_1_2_2_1_1"/>
    <protectedRange sqref="C24 C46" name="Range1_1_3_5"/>
    <protectedRange sqref="C66" name="Range1_1_3_6"/>
    <protectedRange sqref="C67" name="Range1_1_3_8"/>
    <protectedRange sqref="C68" name="Range1_1_3_9"/>
    <protectedRange sqref="C69" name="Range1_1_3_10"/>
    <protectedRange sqref="C99" name="Range1_1_3_13"/>
    <protectedRange sqref="C103" name="Range1_1_3_15"/>
    <protectedRange sqref="C139" name="Range1_1_3_18"/>
    <protectedRange sqref="C44" name="Range1_1_3"/>
    <protectedRange sqref="C45" name="Range1_1_3_4"/>
    <protectedRange sqref="C96" name="Range1_1_3_3"/>
  </protectedRanges>
  <mergeCells count="22">
    <mergeCell ref="O3:P4"/>
    <mergeCell ref="B4:K4"/>
    <mergeCell ref="C164:F164"/>
    <mergeCell ref="B11:B13"/>
    <mergeCell ref="C11:C13"/>
    <mergeCell ref="D11:D13"/>
    <mergeCell ref="E11:E13"/>
    <mergeCell ref="F11:F13"/>
    <mergeCell ref="G11:G13"/>
    <mergeCell ref="I12:I13"/>
    <mergeCell ref="I173:K173"/>
    <mergeCell ref="I178:K178"/>
    <mergeCell ref="C166:F166"/>
    <mergeCell ref="G6:K6"/>
    <mergeCell ref="I172:K172"/>
    <mergeCell ref="C165:F165"/>
    <mergeCell ref="B167:K168"/>
    <mergeCell ref="H171:K171"/>
    <mergeCell ref="H11:K11"/>
    <mergeCell ref="H12:H13"/>
    <mergeCell ref="J12:J13"/>
    <mergeCell ref="K12:K13"/>
  </mergeCells>
  <phoneticPr fontId="137" type="noConversion"/>
  <conditionalFormatting sqref="C15">
    <cfRule type="cellIs" dxfId="16" priority="456" operator="equal">
      <formula>0</formula>
    </cfRule>
  </conditionalFormatting>
  <conditionalFormatting sqref="C17:C19">
    <cfRule type="cellIs" dxfId="15" priority="41" operator="equal">
      <formula>0</formula>
    </cfRule>
  </conditionalFormatting>
  <conditionalFormatting sqref="C24">
    <cfRule type="cellIs" dxfId="14" priority="31" operator="equal">
      <formula>0</formula>
    </cfRule>
  </conditionalFormatting>
  <conditionalFormatting sqref="C44:C46">
    <cfRule type="cellIs" dxfId="13" priority="2" operator="equal">
      <formula>0</formula>
    </cfRule>
  </conditionalFormatting>
  <conditionalFormatting sqref="C66:C69">
    <cfRule type="cellIs" dxfId="12" priority="25" operator="equal">
      <formula>0</formula>
    </cfRule>
  </conditionalFormatting>
  <conditionalFormatting sqref="C99:C100">
    <cfRule type="cellIs" dxfId="10" priority="21" operator="equal">
      <formula>0</formula>
    </cfRule>
  </conditionalFormatting>
  <conditionalFormatting sqref="C103">
    <cfRule type="cellIs" dxfId="9" priority="20" operator="equal">
      <formula>0</formula>
    </cfRule>
  </conditionalFormatting>
  <conditionalFormatting sqref="C114">
    <cfRule type="cellIs" dxfId="8" priority="47" operator="equal">
      <formula>0</formula>
    </cfRule>
  </conditionalFormatting>
  <conditionalFormatting sqref="C136">
    <cfRule type="cellIs" dxfId="7" priority="18" operator="equal">
      <formula>0</formula>
    </cfRule>
  </conditionalFormatting>
  <conditionalFormatting sqref="C139">
    <cfRule type="cellIs" dxfId="6" priority="8" operator="equal">
      <formula>0</formula>
    </cfRule>
  </conditionalFormatting>
  <conditionalFormatting sqref="C159">
    <cfRule type="cellIs" dxfId="5" priority="54" operator="equal">
      <formula>0</formula>
    </cfRule>
  </conditionalFormatting>
  <conditionalFormatting sqref="E1:E3 G1:G13 E5:E13 H12:I12 O13 E14:K22 S14:V40 E23:E160 G23:K160 E161:G161 H161:K163 E162:H162 E163:F163">
    <cfRule type="cellIs" dxfId="4" priority="1036" stopIfTrue="1" operator="equal">
      <formula>0</formula>
    </cfRule>
  </conditionalFormatting>
  <conditionalFormatting sqref="F23:F47">
    <cfRule type="cellIs" dxfId="3" priority="7" stopIfTrue="1" operator="equal">
      <formula>0</formula>
    </cfRule>
  </conditionalFormatting>
  <conditionalFormatting sqref="F58:F160">
    <cfRule type="cellIs" dxfId="2" priority="9" stopIfTrue="1" operator="equal">
      <formula>0</formula>
    </cfRule>
  </conditionalFormatting>
  <conditionalFormatting sqref="G162:G65628 E167:E65628">
    <cfRule type="cellIs" dxfId="1" priority="170" stopIfTrue="1" operator="equal">
      <formula>0</formula>
    </cfRule>
  </conditionalFormatting>
  <conditionalFormatting sqref="C96">
    <cfRule type="cellIs" dxfId="0" priority="1" operator="equal">
      <formula>0</formula>
    </cfRule>
  </conditionalFormatting>
  <dataValidations count="3">
    <dataValidation allowBlank="1" showInputMessage="1" showErrorMessage="1" errorTitle="PERINGATAN !!!" error="MDU / UPAH SALAH BOZ...." sqref="O11:Q11 C97:C98 F146:F160 F141 F42:F45 F47 F58:F83 F85:F134 H14:K163" xr:uid="{00000000-0002-0000-0400-000000000000}"/>
    <dataValidation type="list" allowBlank="1" showInputMessage="1" showErrorMessage="1" errorTitle="PERINGATAN!!!" error="HARGA YANG DIPAKAI SALAH...." sqref="O3" xr:uid="{00000000-0002-0000-0400-000001000000}">
      <formula1>$U$1:$U$4</formula1>
    </dataValidation>
    <dataValidation allowBlank="1" showInputMessage="1" showErrorMessage="1" errorTitle="PERINGATAN!!!" error="HARGA YANG DIPAKAI SALAH...." sqref="Q3" xr:uid="{00000000-0002-0000-0400-000002000000}"/>
  </dataValidations>
  <printOptions horizontalCentered="1"/>
  <pageMargins left="0.27559055118110198" right="0.3" top="0.31496062992126" bottom="0.59055118110236204" header="0.31496062992126" footer="0.31496062992126"/>
  <pageSetup paperSize="9" scale="53" fitToHeight="30" orientation="portrait" horizontalDpi="1200" verticalDpi="1200" r:id="rId1"/>
  <colBreaks count="1" manualBreakCount="1">
    <brk id="11" max="1048575" man="1"/>
  </colBreaks>
  <ignoredErrors>
    <ignoredError sqref="L99" evalError="1"/>
  </ignoredErrors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1C97E-D646-4661-8C10-9B8942A1920C}">
  <sheetPr>
    <tabColor rgb="FFFF6699"/>
  </sheetPr>
  <dimension ref="C1:AD55"/>
  <sheetViews>
    <sheetView showGridLines="0" view="pageBreakPreview" topLeftCell="L49" zoomScale="175" zoomScaleNormal="115" zoomScaleSheetLayoutView="175" workbookViewId="0">
      <selection activeCell="Y59" sqref="Y59"/>
    </sheetView>
  </sheetViews>
  <sheetFormatPr defaultColWidth="9.140625" defaultRowHeight="12"/>
  <cols>
    <col min="1" max="2" width="1.42578125" style="235" customWidth="1"/>
    <col min="3" max="3" width="7.42578125" style="235" customWidth="1"/>
    <col min="4" max="23" width="5.7109375" style="235" customWidth="1"/>
    <col min="24" max="24" width="6.28515625" style="235" customWidth="1"/>
    <col min="25" max="26" width="5.7109375" style="235" customWidth="1"/>
    <col min="27" max="27" width="6.5703125" style="235" customWidth="1"/>
    <col min="28" max="118" width="5.7109375" style="235" customWidth="1"/>
    <col min="119" max="16384" width="9.140625" style="235"/>
  </cols>
  <sheetData>
    <row r="1" spans="3:30" ht="12.75" thickBot="1"/>
    <row r="2" spans="3:30" ht="12.75" customHeight="1">
      <c r="C2" s="236"/>
      <c r="D2" s="237"/>
      <c r="E2" s="237"/>
      <c r="F2" s="237"/>
      <c r="G2" s="237"/>
      <c r="H2" s="237"/>
      <c r="I2" s="237"/>
      <c r="J2" s="237"/>
      <c r="K2" s="237"/>
      <c r="L2" s="237"/>
      <c r="M2" s="237"/>
      <c r="N2" s="237"/>
      <c r="O2" s="237"/>
      <c r="P2" s="237"/>
      <c r="Q2" s="237"/>
      <c r="R2" s="237"/>
      <c r="S2" s="237"/>
      <c r="T2" s="237"/>
      <c r="U2" s="237"/>
      <c r="V2" s="237"/>
      <c r="W2" s="702" t="s">
        <v>1439</v>
      </c>
      <c r="X2" s="703"/>
      <c r="Y2" s="703"/>
      <c r="Z2" s="703"/>
      <c r="AA2" s="703"/>
      <c r="AB2" s="703"/>
      <c r="AC2" s="703"/>
      <c r="AD2" s="704"/>
    </row>
    <row r="3" spans="3:30">
      <c r="C3" s="238"/>
      <c r="W3" s="705"/>
      <c r="X3" s="706"/>
      <c r="Y3" s="706"/>
      <c r="Z3" s="706"/>
      <c r="AA3" s="706"/>
      <c r="AB3" s="706"/>
      <c r="AC3" s="706"/>
      <c r="AD3" s="707"/>
    </row>
    <row r="4" spans="3:30">
      <c r="C4" s="238"/>
      <c r="W4" s="239" t="s">
        <v>987</v>
      </c>
      <c r="AD4" s="240"/>
    </row>
    <row r="5" spans="3:30">
      <c r="C5" s="238"/>
      <c r="W5" s="241" t="s">
        <v>991</v>
      </c>
      <c r="X5" s="651" t="s">
        <v>990</v>
      </c>
      <c r="Y5" s="651"/>
      <c r="Z5" s="651"/>
      <c r="AA5" s="651" t="s">
        <v>988</v>
      </c>
      <c r="AB5" s="651"/>
      <c r="AC5" s="651" t="s">
        <v>989</v>
      </c>
      <c r="AD5" s="652"/>
    </row>
    <row r="6" spans="3:30">
      <c r="C6" s="238"/>
      <c r="W6" s="241">
        <v>1</v>
      </c>
      <c r="X6" s="651" t="s">
        <v>993</v>
      </c>
      <c r="Y6" s="651"/>
      <c r="Z6" s="651"/>
      <c r="AA6" s="651"/>
      <c r="AB6" s="651"/>
      <c r="AC6" s="651"/>
      <c r="AD6" s="652"/>
    </row>
    <row r="7" spans="3:30">
      <c r="C7" s="238"/>
      <c r="E7" s="495" t="s">
        <v>1636</v>
      </c>
      <c r="W7" s="241">
        <v>2</v>
      </c>
      <c r="X7" s="651" t="s">
        <v>994</v>
      </c>
      <c r="Y7" s="651"/>
      <c r="Z7" s="651"/>
      <c r="AA7" s="651"/>
      <c r="AB7" s="651"/>
      <c r="AC7" s="651"/>
      <c r="AD7" s="652"/>
    </row>
    <row r="8" spans="3:30">
      <c r="C8" s="238"/>
      <c r="W8" s="241">
        <v>3</v>
      </c>
      <c r="X8" s="651" t="s">
        <v>995</v>
      </c>
      <c r="Y8" s="651"/>
      <c r="Z8" s="651"/>
      <c r="AA8" s="651"/>
      <c r="AB8" s="651"/>
      <c r="AC8" s="651"/>
      <c r="AD8" s="652"/>
    </row>
    <row r="9" spans="3:30">
      <c r="C9" s="238"/>
      <c r="W9" s="241">
        <v>4</v>
      </c>
      <c r="X9" s="651" t="s">
        <v>996</v>
      </c>
      <c r="Y9" s="651"/>
      <c r="Z9" s="651"/>
      <c r="AA9" s="651"/>
      <c r="AB9" s="651"/>
      <c r="AC9" s="651"/>
      <c r="AD9" s="652"/>
    </row>
    <row r="10" spans="3:30">
      <c r="C10" s="238"/>
      <c r="W10" s="241">
        <v>5</v>
      </c>
      <c r="X10" s="651" t="s">
        <v>997</v>
      </c>
      <c r="Y10" s="651"/>
      <c r="Z10" s="651"/>
      <c r="AA10" s="651"/>
      <c r="AB10" s="651"/>
      <c r="AC10" s="651"/>
      <c r="AD10" s="652"/>
    </row>
    <row r="11" spans="3:30">
      <c r="C11" s="238"/>
      <c r="W11" s="241">
        <v>6</v>
      </c>
      <c r="X11" s="651" t="s">
        <v>998</v>
      </c>
      <c r="Y11" s="651"/>
      <c r="Z11" s="651"/>
      <c r="AA11" s="651"/>
      <c r="AB11" s="651"/>
      <c r="AC11" s="651"/>
      <c r="AD11" s="652"/>
    </row>
    <row r="12" spans="3:30">
      <c r="C12" s="238"/>
      <c r="W12" s="241">
        <v>7</v>
      </c>
      <c r="X12" s="651" t="s">
        <v>999</v>
      </c>
      <c r="Y12" s="651"/>
      <c r="Z12" s="651"/>
      <c r="AA12" s="651"/>
      <c r="AB12" s="651"/>
      <c r="AC12" s="651"/>
      <c r="AD12" s="652"/>
    </row>
    <row r="13" spans="3:30" ht="12.75" customHeight="1">
      <c r="C13" s="238"/>
      <c r="W13" s="241">
        <v>8</v>
      </c>
      <c r="X13" s="651" t="s">
        <v>1000</v>
      </c>
      <c r="Y13" s="651"/>
      <c r="Z13" s="651"/>
      <c r="AA13" s="651"/>
      <c r="AB13" s="651"/>
      <c r="AC13" s="651"/>
      <c r="AD13" s="652"/>
    </row>
    <row r="14" spans="3:30">
      <c r="C14" s="238"/>
      <c r="W14" s="241">
        <v>9</v>
      </c>
      <c r="X14" s="651" t="s">
        <v>1001</v>
      </c>
      <c r="Y14" s="651"/>
      <c r="Z14" s="651"/>
      <c r="AA14" s="651"/>
      <c r="AB14" s="651"/>
      <c r="AC14" s="651"/>
      <c r="AD14" s="652"/>
    </row>
    <row r="15" spans="3:30">
      <c r="C15" s="238"/>
      <c r="W15" s="241">
        <v>10</v>
      </c>
      <c r="X15" s="651" t="s">
        <v>1010</v>
      </c>
      <c r="Y15" s="651"/>
      <c r="Z15" s="651"/>
      <c r="AA15" s="651"/>
      <c r="AB15" s="651"/>
      <c r="AC15" s="651"/>
      <c r="AD15" s="652"/>
    </row>
    <row r="16" spans="3:30">
      <c r="C16" s="238"/>
      <c r="W16" s="241">
        <v>11</v>
      </c>
      <c r="X16" s="651" t="s">
        <v>1458</v>
      </c>
      <c r="Y16" s="651"/>
      <c r="Z16" s="651"/>
      <c r="AA16" s="651"/>
      <c r="AB16" s="651"/>
      <c r="AC16" s="651"/>
      <c r="AD16" s="652"/>
    </row>
    <row r="17" spans="3:30">
      <c r="C17" s="238"/>
      <c r="S17" s="242"/>
      <c r="W17" s="241">
        <v>12</v>
      </c>
      <c r="X17" s="651" t="s">
        <v>1011</v>
      </c>
      <c r="Y17" s="651"/>
      <c r="Z17" s="651"/>
      <c r="AA17" s="651"/>
      <c r="AB17" s="651"/>
      <c r="AC17" s="651"/>
      <c r="AD17" s="652"/>
    </row>
    <row r="18" spans="3:30">
      <c r="C18" s="243"/>
      <c r="D18" s="244"/>
      <c r="E18" s="244"/>
      <c r="W18" s="241">
        <v>13</v>
      </c>
      <c r="X18" s="651"/>
      <c r="Y18" s="651"/>
      <c r="Z18" s="651"/>
      <c r="AA18" s="651"/>
      <c r="AB18" s="651"/>
      <c r="AC18" s="651"/>
      <c r="AD18" s="652"/>
    </row>
    <row r="19" spans="3:30">
      <c r="C19" s="238"/>
      <c r="W19" s="245"/>
      <c r="X19" s="700"/>
      <c r="Y19" s="700"/>
      <c r="Z19" s="700"/>
      <c r="AA19" s="700"/>
      <c r="AB19" s="700"/>
      <c r="AC19" s="700"/>
      <c r="AD19" s="701"/>
    </row>
    <row r="20" spans="3:30">
      <c r="C20" s="238"/>
      <c r="W20" s="687" t="s">
        <v>992</v>
      </c>
      <c r="X20" s="688"/>
      <c r="Y20" s="688"/>
      <c r="Z20" s="688"/>
      <c r="AA20" s="688"/>
      <c r="AB20" s="688"/>
      <c r="AC20" s="688"/>
      <c r="AD20" s="689"/>
    </row>
    <row r="21" spans="3:30">
      <c r="C21" s="238"/>
      <c r="W21" s="690" t="s">
        <v>985</v>
      </c>
      <c r="X21" s="691"/>
      <c r="Y21" s="691"/>
      <c r="Z21" s="692"/>
      <c r="AA21" s="693" t="s">
        <v>986</v>
      </c>
      <c r="AB21" s="694"/>
      <c r="AC21" s="694"/>
      <c r="AD21" s="695"/>
    </row>
    <row r="22" spans="3:30">
      <c r="C22" s="238"/>
      <c r="W22" s="696" t="s">
        <v>1616</v>
      </c>
      <c r="X22" s="697"/>
      <c r="Y22" s="497">
        <v>3</v>
      </c>
      <c r="Z22" s="502" t="s">
        <v>1058</v>
      </c>
      <c r="AA22" s="698"/>
      <c r="AB22" s="699"/>
      <c r="AC22" s="248"/>
      <c r="AD22" s="249"/>
    </row>
    <row r="23" spans="3:30">
      <c r="C23" s="238"/>
      <c r="W23" s="696" t="s">
        <v>1617</v>
      </c>
      <c r="X23" s="697"/>
      <c r="Y23" s="497">
        <v>4</v>
      </c>
      <c r="Z23" s="502" t="s">
        <v>1058</v>
      </c>
      <c r="AA23" s="685"/>
      <c r="AB23" s="686"/>
      <c r="AC23" s="248"/>
      <c r="AD23" s="249"/>
    </row>
    <row r="24" spans="3:30">
      <c r="C24" s="238"/>
      <c r="W24" s="680" t="s">
        <v>1618</v>
      </c>
      <c r="X24" s="682"/>
      <c r="Y24" s="246">
        <v>1</v>
      </c>
      <c r="Z24" s="247" t="s">
        <v>1058</v>
      </c>
      <c r="AA24" s="683"/>
      <c r="AB24" s="684"/>
      <c r="AC24" s="248"/>
      <c r="AD24" s="249"/>
    </row>
    <row r="25" spans="3:30">
      <c r="C25" s="238"/>
      <c r="W25" s="680"/>
      <c r="X25" s="682"/>
      <c r="Y25" s="246"/>
      <c r="Z25" s="247"/>
      <c r="AA25" s="685"/>
      <c r="AB25" s="686"/>
      <c r="AC25" s="248"/>
      <c r="AD25" s="249"/>
    </row>
    <row r="26" spans="3:30">
      <c r="C26" s="238"/>
      <c r="W26" s="485"/>
      <c r="X26" s="486"/>
      <c r="Y26" s="246"/>
      <c r="Z26" s="247"/>
      <c r="AA26" s="685"/>
      <c r="AB26" s="686"/>
      <c r="AC26" s="248"/>
      <c r="AD26" s="249"/>
    </row>
    <row r="27" spans="3:30">
      <c r="C27" s="238"/>
      <c r="W27" s="485"/>
      <c r="X27" s="486"/>
      <c r="Y27" s="246"/>
      <c r="Z27" s="247"/>
      <c r="AA27" s="679"/>
      <c r="AB27" s="674"/>
      <c r="AC27" s="248"/>
      <c r="AD27" s="249"/>
    </row>
    <row r="28" spans="3:30">
      <c r="C28" s="238"/>
      <c r="W28" s="485"/>
      <c r="X28" s="486"/>
      <c r="Y28" s="246"/>
      <c r="Z28" s="247"/>
      <c r="AA28" s="679"/>
      <c r="AB28" s="674"/>
      <c r="AC28" s="248"/>
      <c r="AD28" s="249"/>
    </row>
    <row r="29" spans="3:30">
      <c r="C29" s="238"/>
      <c r="W29" s="485"/>
      <c r="X29" s="486"/>
      <c r="Y29" s="246"/>
      <c r="Z29" s="247"/>
      <c r="AA29" s="679"/>
      <c r="AB29" s="674"/>
      <c r="AC29" s="248"/>
      <c r="AD29" s="249"/>
    </row>
    <row r="30" spans="3:30" ht="11.25" customHeight="1">
      <c r="C30" s="238"/>
      <c r="W30" s="487"/>
      <c r="X30" s="488"/>
      <c r="Y30" s="246"/>
      <c r="Z30" s="247"/>
      <c r="AA30" s="679"/>
      <c r="AB30" s="674"/>
      <c r="AC30" s="248"/>
      <c r="AD30" s="249"/>
    </row>
    <row r="31" spans="3:30">
      <c r="C31" s="238"/>
      <c r="U31" s="250"/>
      <c r="W31" s="485"/>
      <c r="X31" s="486"/>
      <c r="Y31" s="246"/>
      <c r="Z31" s="247"/>
      <c r="AA31" s="679"/>
      <c r="AB31" s="674"/>
      <c r="AC31" s="248"/>
      <c r="AD31" s="249"/>
    </row>
    <row r="32" spans="3:30">
      <c r="C32" s="238"/>
      <c r="U32" s="250"/>
      <c r="W32" s="485"/>
      <c r="X32" s="486"/>
      <c r="Y32" s="246"/>
      <c r="Z32" s="247"/>
      <c r="AA32" s="679"/>
      <c r="AB32" s="674"/>
      <c r="AC32" s="248"/>
      <c r="AD32" s="249"/>
    </row>
    <row r="33" spans="3:30">
      <c r="C33" s="238"/>
      <c r="W33" s="485"/>
      <c r="X33" s="486"/>
      <c r="Y33" s="246"/>
      <c r="Z33" s="247"/>
      <c r="AA33" s="679"/>
      <c r="AB33" s="674"/>
      <c r="AC33" s="248"/>
      <c r="AD33" s="249"/>
    </row>
    <row r="34" spans="3:30">
      <c r="C34" s="238"/>
      <c r="W34" s="485"/>
      <c r="X34" s="486"/>
      <c r="Y34" s="246"/>
      <c r="Z34" s="247"/>
      <c r="AA34" s="679"/>
      <c r="AB34" s="674"/>
      <c r="AC34" s="248"/>
      <c r="AD34" s="249"/>
    </row>
    <row r="35" spans="3:30">
      <c r="C35" s="238"/>
      <c r="W35" s="680"/>
      <c r="X35" s="681"/>
      <c r="Y35" s="246"/>
      <c r="Z35" s="247"/>
      <c r="AA35" s="679"/>
      <c r="AB35" s="674"/>
      <c r="AC35" s="248"/>
      <c r="AD35" s="249"/>
    </row>
    <row r="36" spans="3:30">
      <c r="C36" s="238"/>
      <c r="W36" s="671"/>
      <c r="X36" s="672"/>
      <c r="Y36" s="246"/>
      <c r="Z36" s="251"/>
      <c r="AA36" s="673"/>
      <c r="AB36" s="674"/>
      <c r="AC36" s="248"/>
      <c r="AD36" s="249"/>
    </row>
    <row r="37" spans="3:30" ht="12.75" customHeight="1">
      <c r="C37" s="238"/>
      <c r="W37" s="675"/>
      <c r="X37" s="676"/>
      <c r="Y37" s="246"/>
      <c r="Z37" s="251"/>
      <c r="AA37" s="677"/>
      <c r="AB37" s="678"/>
      <c r="AC37" s="252"/>
      <c r="AD37" s="253"/>
    </row>
    <row r="38" spans="3:30" ht="12.75" customHeight="1">
      <c r="C38" s="238"/>
      <c r="W38" s="675"/>
      <c r="X38" s="676"/>
      <c r="Y38" s="254"/>
      <c r="Z38" s="251"/>
      <c r="AA38" s="255"/>
      <c r="AB38" s="256"/>
      <c r="AC38" s="252"/>
      <c r="AD38" s="253"/>
    </row>
    <row r="39" spans="3:30" ht="12" customHeight="1">
      <c r="C39" s="238"/>
      <c r="W39" s="675"/>
      <c r="X39" s="676"/>
      <c r="Y39" s="254"/>
      <c r="Z39" s="257"/>
      <c r="AA39" s="667"/>
      <c r="AB39" s="668"/>
      <c r="AC39" s="252"/>
      <c r="AD39" s="253"/>
    </row>
    <row r="40" spans="3:30" ht="12" customHeight="1">
      <c r="C40" s="238"/>
      <c r="W40" s="663"/>
      <c r="X40" s="664"/>
      <c r="Y40" s="254"/>
      <c r="Z40" s="257"/>
      <c r="AA40" s="258"/>
      <c r="AB40" s="259"/>
      <c r="AC40" s="252"/>
      <c r="AD40" s="253"/>
    </row>
    <row r="41" spans="3:30" ht="12" customHeight="1">
      <c r="C41" s="238"/>
      <c r="W41" s="665"/>
      <c r="X41" s="666"/>
      <c r="Y41" s="260"/>
      <c r="Z41" s="261"/>
      <c r="AA41" s="667"/>
      <c r="AB41" s="668"/>
      <c r="AC41" s="252"/>
      <c r="AD41" s="253"/>
    </row>
    <row r="42" spans="3:30" ht="12" customHeight="1">
      <c r="C42" s="238"/>
      <c r="W42" s="669" t="s">
        <v>1459</v>
      </c>
      <c r="X42" s="670"/>
      <c r="Y42" s="670"/>
      <c r="Z42" s="670"/>
      <c r="AA42" s="262"/>
      <c r="AB42" s="262"/>
      <c r="AC42" s="262"/>
      <c r="AD42" s="263"/>
    </row>
    <row r="43" spans="3:30" ht="12" customHeight="1">
      <c r="C43" s="238"/>
      <c r="V43" s="264"/>
      <c r="W43" s="265"/>
      <c r="X43" s="266"/>
      <c r="Y43" s="266"/>
      <c r="Z43" s="266"/>
      <c r="AA43" s="266"/>
      <c r="AB43" s="266"/>
      <c r="AC43" s="266"/>
      <c r="AD43" s="267"/>
    </row>
    <row r="44" spans="3:30">
      <c r="C44" s="268"/>
      <c r="D44" s="269"/>
      <c r="E44" s="26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  <c r="V44" s="264"/>
      <c r="W44" s="648" t="s">
        <v>11</v>
      </c>
      <c r="X44" s="649"/>
      <c r="Y44" s="651"/>
      <c r="Z44" s="651"/>
      <c r="AA44" s="651"/>
      <c r="AB44" s="651"/>
      <c r="AC44" s="651"/>
      <c r="AD44" s="652"/>
    </row>
    <row r="45" spans="3:30">
      <c r="C45" s="268"/>
      <c r="D45" s="269"/>
      <c r="E45" s="269"/>
      <c r="F45" s="269"/>
      <c r="G45" s="269"/>
      <c r="H45" s="269"/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  <c r="V45" s="264"/>
      <c r="W45" s="648" t="s">
        <v>984</v>
      </c>
      <c r="X45" s="649"/>
      <c r="Y45" s="651">
        <v>1</v>
      </c>
      <c r="Z45" s="651"/>
      <c r="AA45" s="651"/>
      <c r="AB45" s="651" t="s">
        <v>12</v>
      </c>
      <c r="AC45" s="651"/>
      <c r="AD45" s="270" t="s">
        <v>13</v>
      </c>
    </row>
    <row r="46" spans="3:30">
      <c r="C46" s="268"/>
      <c r="D46" s="269"/>
      <c r="E46" s="26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  <c r="V46" s="264"/>
      <c r="W46" s="648" t="s">
        <v>15</v>
      </c>
      <c r="X46" s="649"/>
      <c r="Y46" s="662"/>
      <c r="Z46" s="662"/>
      <c r="AA46" s="662"/>
      <c r="AB46" s="651" t="s">
        <v>16</v>
      </c>
      <c r="AC46" s="651"/>
      <c r="AD46" s="271"/>
    </row>
    <row r="47" spans="3:30">
      <c r="C47" s="268"/>
      <c r="D47" s="269"/>
      <c r="E47" s="269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  <c r="V47" s="264"/>
      <c r="W47" s="656" t="s">
        <v>17</v>
      </c>
      <c r="X47" s="656"/>
      <c r="Y47" s="656"/>
      <c r="Z47" s="656"/>
      <c r="AA47" s="656"/>
      <c r="AB47" s="656"/>
      <c r="AC47" s="656"/>
      <c r="AD47" s="657"/>
    </row>
    <row r="48" spans="3:30" ht="12.75" customHeight="1">
      <c r="C48" s="268"/>
      <c r="D48" s="269"/>
      <c r="E48" s="269"/>
      <c r="F48" s="269"/>
      <c r="G48" s="269"/>
      <c r="H48" s="269"/>
      <c r="I48" s="269"/>
      <c r="J48" s="269"/>
      <c r="K48" s="269"/>
      <c r="L48" s="269"/>
      <c r="M48" s="269"/>
      <c r="N48" s="269"/>
      <c r="O48" s="269"/>
      <c r="P48" s="269"/>
      <c r="Q48" s="269"/>
      <c r="R48" s="269"/>
      <c r="S48" s="269"/>
      <c r="T48" s="269"/>
      <c r="U48" s="269"/>
      <c r="V48" s="264"/>
      <c r="W48" s="658" t="str">
        <f>RAB!G6</f>
        <v>AGR UD NURA JAYA</v>
      </c>
      <c r="X48" s="658"/>
      <c r="Y48" s="658"/>
      <c r="Z48" s="658"/>
      <c r="AA48" s="658"/>
      <c r="AB48" s="658"/>
      <c r="AC48" s="658"/>
      <c r="AD48" s="659"/>
    </row>
    <row r="49" spans="3:30">
      <c r="C49" s="268"/>
      <c r="D49" s="269"/>
      <c r="E49" s="269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  <c r="V49" s="272"/>
      <c r="W49" s="658"/>
      <c r="X49" s="658"/>
      <c r="Y49" s="658"/>
      <c r="Z49" s="658"/>
      <c r="AA49" s="658"/>
      <c r="AB49" s="658"/>
      <c r="AC49" s="658"/>
      <c r="AD49" s="659"/>
    </row>
    <row r="50" spans="3:30">
      <c r="C50" s="268"/>
      <c r="D50" s="269"/>
      <c r="E50" s="269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  <c r="V50" s="272"/>
      <c r="W50" s="658"/>
      <c r="X50" s="658"/>
      <c r="Y50" s="658"/>
      <c r="Z50" s="658"/>
      <c r="AA50" s="658"/>
      <c r="AB50" s="658"/>
      <c r="AC50" s="658"/>
      <c r="AD50" s="659"/>
    </row>
    <row r="51" spans="3:30" ht="19.5" customHeight="1">
      <c r="C51" s="268"/>
      <c r="D51" s="269"/>
      <c r="E51" s="269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  <c r="V51" s="272"/>
      <c r="W51" s="660"/>
      <c r="X51" s="660"/>
      <c r="Y51" s="660"/>
      <c r="Z51" s="660"/>
      <c r="AA51" s="660"/>
      <c r="AB51" s="660"/>
      <c r="AC51" s="660"/>
      <c r="AD51" s="661"/>
    </row>
    <row r="52" spans="3:30">
      <c r="C52" s="268"/>
      <c r="D52" s="269"/>
      <c r="E52" s="269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  <c r="V52" s="264"/>
      <c r="W52" s="648" t="s">
        <v>18</v>
      </c>
      <c r="X52" s="649"/>
      <c r="Y52" s="651" t="s">
        <v>1612</v>
      </c>
      <c r="Z52" s="651"/>
      <c r="AA52" s="651"/>
      <c r="AB52" s="651"/>
      <c r="AC52" s="651"/>
      <c r="AD52" s="652"/>
    </row>
    <row r="53" spans="3:30">
      <c r="C53" s="268"/>
      <c r="D53" s="269"/>
      <c r="E53" s="269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V53" s="264"/>
      <c r="W53" s="648" t="s">
        <v>19</v>
      </c>
      <c r="X53" s="649"/>
      <c r="Y53" s="651" t="s">
        <v>1613</v>
      </c>
      <c r="Z53" s="651"/>
      <c r="AA53" s="651"/>
      <c r="AB53" s="651"/>
      <c r="AC53" s="651"/>
      <c r="AD53" s="652"/>
    </row>
    <row r="54" spans="3:30" ht="12.75" thickBot="1">
      <c r="C54" s="268"/>
      <c r="D54" s="269"/>
      <c r="E54" s="269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V54" s="264"/>
      <c r="W54" s="648" t="s">
        <v>20</v>
      </c>
      <c r="X54" s="649"/>
      <c r="Y54" s="650" t="s">
        <v>1614</v>
      </c>
      <c r="Z54" s="650"/>
      <c r="AA54" s="650"/>
      <c r="AB54" s="651"/>
      <c r="AC54" s="651"/>
      <c r="AD54" s="652"/>
    </row>
    <row r="55" spans="3:30" ht="12.75" thickBot="1">
      <c r="C55" s="273"/>
      <c r="D55" s="274"/>
      <c r="E55" s="274"/>
      <c r="F55" s="274"/>
      <c r="G55" s="274"/>
      <c r="H55" s="274"/>
      <c r="I55" s="274"/>
      <c r="J55" s="274"/>
      <c r="K55" s="274"/>
      <c r="L55" s="274"/>
      <c r="M55" s="274"/>
      <c r="N55" s="274"/>
      <c r="O55" s="274"/>
      <c r="P55" s="274"/>
      <c r="Q55" s="274"/>
      <c r="R55" s="274"/>
      <c r="S55" s="274"/>
      <c r="T55" s="274"/>
      <c r="U55" s="275"/>
      <c r="V55" s="276"/>
      <c r="W55" s="653" t="s">
        <v>21</v>
      </c>
      <c r="X55" s="654"/>
      <c r="Y55" s="650"/>
      <c r="Z55" s="650"/>
      <c r="AA55" s="650"/>
      <c r="AB55" s="650"/>
      <c r="AC55" s="650"/>
      <c r="AD55" s="655"/>
    </row>
  </sheetData>
  <mergeCells count="101">
    <mergeCell ref="W2:AD3"/>
    <mergeCell ref="X5:Z5"/>
    <mergeCell ref="AA5:AB5"/>
    <mergeCell ref="AC5:AD5"/>
    <mergeCell ref="X8:Z8"/>
    <mergeCell ref="AA8:AB8"/>
    <mergeCell ref="AC8:AD8"/>
    <mergeCell ref="X9:Z9"/>
    <mergeCell ref="AA9:AB9"/>
    <mergeCell ref="AC9:AD9"/>
    <mergeCell ref="X6:Z6"/>
    <mergeCell ref="AA6:AB6"/>
    <mergeCell ref="AC6:AD6"/>
    <mergeCell ref="X7:Z7"/>
    <mergeCell ref="AA7:AB7"/>
    <mergeCell ref="AC7:AD7"/>
    <mergeCell ref="X12:Z12"/>
    <mergeCell ref="AA12:AB12"/>
    <mergeCell ref="AC12:AD12"/>
    <mergeCell ref="X13:Z13"/>
    <mergeCell ref="AA13:AB13"/>
    <mergeCell ref="AC13:AD13"/>
    <mergeCell ref="X10:Z10"/>
    <mergeCell ref="AA10:AB10"/>
    <mergeCell ref="AC10:AD10"/>
    <mergeCell ref="X11:Z11"/>
    <mergeCell ref="AA11:AB11"/>
    <mergeCell ref="AC11:AD11"/>
    <mergeCell ref="X16:Z16"/>
    <mergeCell ref="AA16:AB16"/>
    <mergeCell ref="AC16:AD16"/>
    <mergeCell ref="X17:Z17"/>
    <mergeCell ref="AA17:AB17"/>
    <mergeCell ref="AC17:AD17"/>
    <mergeCell ref="X14:Z14"/>
    <mergeCell ref="AA14:AB14"/>
    <mergeCell ref="AC14:AD14"/>
    <mergeCell ref="X15:Z15"/>
    <mergeCell ref="AA15:AB15"/>
    <mergeCell ref="AC15:AD15"/>
    <mergeCell ref="W20:AD20"/>
    <mergeCell ref="W21:Z21"/>
    <mergeCell ref="AA21:AD21"/>
    <mergeCell ref="W22:X22"/>
    <mergeCell ref="AA22:AB22"/>
    <mergeCell ref="W23:X23"/>
    <mergeCell ref="AA23:AB23"/>
    <mergeCell ref="X18:Z18"/>
    <mergeCell ref="AA18:AB18"/>
    <mergeCell ref="AC18:AD18"/>
    <mergeCell ref="X19:Z19"/>
    <mergeCell ref="AA19:AB19"/>
    <mergeCell ref="AC19:AD19"/>
    <mergeCell ref="AA30:AB30"/>
    <mergeCell ref="AA31:AB31"/>
    <mergeCell ref="AA32:AB32"/>
    <mergeCell ref="AA27:AB27"/>
    <mergeCell ref="AA28:AB28"/>
    <mergeCell ref="AA29:AB29"/>
    <mergeCell ref="W24:X24"/>
    <mergeCell ref="AA24:AB24"/>
    <mergeCell ref="W25:X25"/>
    <mergeCell ref="AA25:AB25"/>
    <mergeCell ref="AA26:AB26"/>
    <mergeCell ref="W36:X36"/>
    <mergeCell ref="AA36:AB36"/>
    <mergeCell ref="W37:X37"/>
    <mergeCell ref="AA37:AB37"/>
    <mergeCell ref="W38:X38"/>
    <mergeCell ref="W39:X39"/>
    <mergeCell ref="AA39:AB39"/>
    <mergeCell ref="AA33:AB33"/>
    <mergeCell ref="AA34:AB34"/>
    <mergeCell ref="W35:X35"/>
    <mergeCell ref="AA35:AB35"/>
    <mergeCell ref="W45:X45"/>
    <mergeCell ref="Y45:AA45"/>
    <mergeCell ref="AB45:AC45"/>
    <mergeCell ref="W46:X46"/>
    <mergeCell ref="Y46:AA46"/>
    <mergeCell ref="AB46:AC46"/>
    <mergeCell ref="W40:X40"/>
    <mergeCell ref="W41:X41"/>
    <mergeCell ref="AA41:AB41"/>
    <mergeCell ref="W42:Z42"/>
    <mergeCell ref="W44:X44"/>
    <mergeCell ref="Y44:AD44"/>
    <mergeCell ref="W54:X54"/>
    <mergeCell ref="Y54:AA54"/>
    <mergeCell ref="AB54:AD54"/>
    <mergeCell ref="W55:X55"/>
    <mergeCell ref="Y55:AA55"/>
    <mergeCell ref="AB55:AD55"/>
    <mergeCell ref="W47:AD47"/>
    <mergeCell ref="W48:AD51"/>
    <mergeCell ref="W52:X52"/>
    <mergeCell ref="Y52:AA52"/>
    <mergeCell ref="AB52:AD52"/>
    <mergeCell ref="W53:X53"/>
    <mergeCell ref="Y53:AA53"/>
    <mergeCell ref="AB53:AD53"/>
  </mergeCells>
  <printOptions verticalCentered="1"/>
  <pageMargins left="0.70866141732283472" right="0.23622047244094491" top="0.43307086614173229" bottom="0.43307086614173229" header="0" footer="0"/>
  <pageSetup paperSize="9" scale="79" orientation="landscape" horizontalDpi="300" verticalDpi="300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04EA2-F47D-4703-B728-F066F893C927}">
  <sheetPr>
    <tabColor rgb="FFFF6699"/>
  </sheetPr>
  <dimension ref="B1:AF68"/>
  <sheetViews>
    <sheetView view="pageBreakPreview" zoomScale="55" zoomScaleNormal="55" zoomScaleSheetLayoutView="55" workbookViewId="0">
      <selection activeCell="Y44" sqref="Y44"/>
    </sheetView>
  </sheetViews>
  <sheetFormatPr defaultColWidth="9.140625" defaultRowHeight="12.75"/>
  <cols>
    <col min="1" max="1" width="1.7109375" style="211" customWidth="1"/>
    <col min="2" max="2" width="1.5703125" style="211" customWidth="1"/>
    <col min="3" max="3" width="10.7109375" style="211" customWidth="1"/>
    <col min="4" max="4" width="2.5703125" style="211" customWidth="1"/>
    <col min="5" max="21" width="9.140625" style="211"/>
    <col min="22" max="22" width="14.5703125" style="211" customWidth="1"/>
    <col min="23" max="23" width="3.140625" style="211" customWidth="1"/>
    <col min="24" max="27" width="9.140625" style="211"/>
    <col min="28" max="28" width="2.85546875" style="211" customWidth="1"/>
    <col min="29" max="31" width="4.7109375" style="211" customWidth="1"/>
    <col min="32" max="32" width="1.7109375" style="211" customWidth="1"/>
    <col min="33" max="16384" width="9.140625" style="211"/>
  </cols>
  <sheetData>
    <row r="1" spans="2:32" ht="13.5" thickBot="1"/>
    <row r="2" spans="2:32" ht="6" customHeight="1" thickBot="1">
      <c r="B2" s="212"/>
      <c r="C2" s="213"/>
      <c r="D2" s="213"/>
      <c r="E2" s="213"/>
      <c r="F2" s="213"/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3"/>
      <c r="R2" s="213"/>
      <c r="S2" s="213"/>
      <c r="T2" s="213"/>
      <c r="U2" s="213"/>
      <c r="V2" s="213"/>
      <c r="W2" s="213"/>
      <c r="X2" s="213"/>
      <c r="Y2" s="213"/>
      <c r="Z2" s="213"/>
      <c r="AA2" s="213"/>
      <c r="AB2" s="213"/>
      <c r="AC2" s="213"/>
      <c r="AD2" s="213"/>
      <c r="AE2" s="213"/>
      <c r="AF2" s="214"/>
    </row>
    <row r="3" spans="2:32" ht="13.5" thickBot="1">
      <c r="B3" s="215"/>
      <c r="C3" s="212"/>
      <c r="D3" s="213"/>
      <c r="E3" s="213"/>
      <c r="F3" s="213"/>
      <c r="G3" s="213"/>
      <c r="H3" s="213"/>
      <c r="I3" s="213"/>
      <c r="J3" s="213"/>
      <c r="K3" s="213"/>
      <c r="L3" s="213"/>
      <c r="M3" s="213"/>
      <c r="N3" s="213"/>
      <c r="O3" s="213"/>
      <c r="P3" s="213"/>
      <c r="Q3" s="213"/>
      <c r="R3" s="213"/>
      <c r="S3" s="213"/>
      <c r="T3" s="213"/>
      <c r="U3" s="213"/>
      <c r="V3" s="213"/>
      <c r="W3" s="213"/>
      <c r="X3" s="213"/>
      <c r="Y3" s="213"/>
      <c r="Z3" s="213"/>
      <c r="AA3" s="213"/>
      <c r="AB3" s="213"/>
      <c r="AC3" s="213"/>
      <c r="AD3" s="213"/>
      <c r="AE3" s="214"/>
      <c r="AF3" s="216"/>
    </row>
    <row r="4" spans="2:32" ht="12.75" customHeight="1">
      <c r="B4" s="215"/>
      <c r="C4" s="215"/>
      <c r="D4" s="708" t="s">
        <v>1531</v>
      </c>
      <c r="E4" s="709"/>
      <c r="F4" s="709"/>
      <c r="G4" s="709"/>
      <c r="H4" s="709"/>
      <c r="I4" s="709"/>
      <c r="J4" s="709"/>
      <c r="K4" s="709"/>
      <c r="L4" s="709"/>
      <c r="M4" s="709"/>
      <c r="N4" s="709"/>
      <c r="O4" s="709"/>
      <c r="P4" s="709"/>
      <c r="Q4" s="709"/>
      <c r="R4" s="709"/>
      <c r="S4" s="709"/>
      <c r="T4" s="709"/>
      <c r="U4" s="709"/>
      <c r="V4" s="709"/>
      <c r="W4" s="709"/>
      <c r="X4" s="709"/>
      <c r="Y4" s="709"/>
      <c r="Z4" s="709"/>
      <c r="AA4" s="709"/>
      <c r="AB4" s="709"/>
      <c r="AC4" s="710"/>
      <c r="AD4" s="217"/>
      <c r="AE4" s="216"/>
      <c r="AF4" s="216"/>
    </row>
    <row r="5" spans="2:32" ht="13.5" customHeight="1">
      <c r="B5" s="215"/>
      <c r="C5" s="215"/>
      <c r="D5" s="711"/>
      <c r="E5" s="712"/>
      <c r="F5" s="712"/>
      <c r="G5" s="712"/>
      <c r="H5" s="712"/>
      <c r="I5" s="712"/>
      <c r="J5" s="712"/>
      <c r="K5" s="712"/>
      <c r="L5" s="712"/>
      <c r="M5" s="712"/>
      <c r="N5" s="712"/>
      <c r="O5" s="712"/>
      <c r="P5" s="712"/>
      <c r="Q5" s="712"/>
      <c r="R5" s="712"/>
      <c r="S5" s="712"/>
      <c r="T5" s="712"/>
      <c r="U5" s="712"/>
      <c r="V5" s="712"/>
      <c r="W5" s="712"/>
      <c r="X5" s="712"/>
      <c r="Y5" s="712"/>
      <c r="Z5" s="712"/>
      <c r="AA5" s="712"/>
      <c r="AB5" s="712"/>
      <c r="AC5" s="713"/>
      <c r="AD5" s="217"/>
      <c r="AE5" s="216"/>
      <c r="AF5" s="216"/>
    </row>
    <row r="6" spans="2:32" ht="12.75" customHeight="1">
      <c r="B6" s="215"/>
      <c r="C6" s="215"/>
      <c r="D6" s="711"/>
      <c r="E6" s="712"/>
      <c r="F6" s="712"/>
      <c r="G6" s="712"/>
      <c r="H6" s="712"/>
      <c r="I6" s="712"/>
      <c r="J6" s="712"/>
      <c r="K6" s="712"/>
      <c r="L6" s="712"/>
      <c r="M6" s="712"/>
      <c r="N6" s="712"/>
      <c r="O6" s="712"/>
      <c r="P6" s="712"/>
      <c r="Q6" s="712"/>
      <c r="R6" s="712"/>
      <c r="S6" s="712"/>
      <c r="T6" s="712"/>
      <c r="U6" s="712"/>
      <c r="V6" s="712"/>
      <c r="W6" s="712"/>
      <c r="X6" s="712"/>
      <c r="Y6" s="712"/>
      <c r="Z6" s="712"/>
      <c r="AA6" s="712"/>
      <c r="AB6" s="712"/>
      <c r="AC6" s="713"/>
      <c r="AE6" s="216"/>
      <c r="AF6" s="216"/>
    </row>
    <row r="7" spans="2:32" ht="12.75" customHeight="1" thickBot="1">
      <c r="B7" s="215"/>
      <c r="C7" s="215"/>
      <c r="D7" s="714"/>
      <c r="E7" s="715"/>
      <c r="F7" s="715"/>
      <c r="G7" s="715"/>
      <c r="H7" s="715"/>
      <c r="I7" s="715"/>
      <c r="J7" s="715"/>
      <c r="K7" s="715"/>
      <c r="L7" s="715"/>
      <c r="M7" s="715"/>
      <c r="N7" s="715"/>
      <c r="O7" s="715"/>
      <c r="P7" s="715"/>
      <c r="Q7" s="715"/>
      <c r="R7" s="715"/>
      <c r="S7" s="715"/>
      <c r="T7" s="715"/>
      <c r="U7" s="715"/>
      <c r="V7" s="715"/>
      <c r="W7" s="715"/>
      <c r="X7" s="715"/>
      <c r="Y7" s="715"/>
      <c r="Z7" s="715"/>
      <c r="AA7" s="715"/>
      <c r="AB7" s="715"/>
      <c r="AC7" s="716"/>
      <c r="AD7" s="219"/>
      <c r="AE7" s="216"/>
      <c r="AF7" s="216"/>
    </row>
    <row r="8" spans="2:32" ht="12.75" customHeight="1">
      <c r="B8" s="215"/>
      <c r="C8" s="215"/>
      <c r="Z8" s="218"/>
      <c r="AA8" s="218"/>
      <c r="AB8" s="218"/>
      <c r="AC8" s="219"/>
      <c r="AD8" s="219"/>
      <c r="AE8" s="216"/>
      <c r="AF8" s="216"/>
    </row>
    <row r="9" spans="2:32" ht="12.75" customHeight="1">
      <c r="B9" s="215"/>
      <c r="C9" s="215"/>
      <c r="E9" s="504"/>
      <c r="AE9" s="216"/>
      <c r="AF9" s="216"/>
    </row>
    <row r="10" spans="2:32" ht="12.75" customHeight="1">
      <c r="B10" s="215"/>
      <c r="C10" s="215"/>
      <c r="AE10" s="216"/>
      <c r="AF10" s="216"/>
    </row>
    <row r="11" spans="2:32">
      <c r="B11" s="215"/>
      <c r="C11" s="215"/>
      <c r="AE11" s="216"/>
      <c r="AF11" s="216"/>
    </row>
    <row r="12" spans="2:32">
      <c r="B12" s="215"/>
      <c r="C12" s="215"/>
      <c r="AE12" s="216"/>
      <c r="AF12" s="216"/>
    </row>
    <row r="13" spans="2:32">
      <c r="B13" s="215"/>
      <c r="C13" s="215"/>
      <c r="AE13" s="216"/>
      <c r="AF13" s="216"/>
    </row>
    <row r="14" spans="2:32">
      <c r="B14" s="215"/>
      <c r="C14" s="215"/>
      <c r="AE14" s="216"/>
      <c r="AF14" s="216"/>
    </row>
    <row r="15" spans="2:32">
      <c r="B15" s="215"/>
      <c r="C15" s="215"/>
      <c r="E15" s="220"/>
      <c r="AE15" s="216"/>
      <c r="AF15" s="216"/>
    </row>
    <row r="16" spans="2:32">
      <c r="B16" s="215"/>
      <c r="C16" s="215"/>
      <c r="AE16" s="216"/>
      <c r="AF16" s="216"/>
    </row>
    <row r="17" spans="2:32">
      <c r="B17" s="215"/>
      <c r="C17" s="215"/>
      <c r="AE17" s="216"/>
      <c r="AF17" s="216"/>
    </row>
    <row r="18" spans="2:32">
      <c r="B18" s="215"/>
      <c r="C18" s="215"/>
      <c r="AE18" s="216"/>
      <c r="AF18" s="216"/>
    </row>
    <row r="19" spans="2:32">
      <c r="B19" s="215"/>
      <c r="C19" s="215"/>
      <c r="AE19" s="216"/>
      <c r="AF19" s="216"/>
    </row>
    <row r="20" spans="2:32">
      <c r="B20" s="215"/>
      <c r="C20" s="215"/>
      <c r="AE20" s="216"/>
      <c r="AF20" s="216"/>
    </row>
    <row r="21" spans="2:32">
      <c r="B21" s="215"/>
      <c r="C21" s="215"/>
      <c r="AE21" s="216"/>
      <c r="AF21" s="216"/>
    </row>
    <row r="22" spans="2:32">
      <c r="B22" s="215"/>
      <c r="C22" s="215"/>
      <c r="AE22" s="216"/>
      <c r="AF22" s="216"/>
    </row>
    <row r="23" spans="2:32">
      <c r="B23" s="215"/>
      <c r="C23" s="215"/>
      <c r="AE23" s="216"/>
      <c r="AF23" s="216"/>
    </row>
    <row r="24" spans="2:32">
      <c r="B24" s="215"/>
      <c r="C24" s="215"/>
      <c r="AE24" s="216"/>
      <c r="AF24" s="216"/>
    </row>
    <row r="25" spans="2:32">
      <c r="B25" s="215"/>
      <c r="C25" s="215"/>
      <c r="AE25" s="216"/>
      <c r="AF25" s="216"/>
    </row>
    <row r="26" spans="2:32">
      <c r="B26" s="215"/>
      <c r="C26" s="215"/>
      <c r="AE26" s="216"/>
      <c r="AF26" s="216"/>
    </row>
    <row r="27" spans="2:32">
      <c r="B27" s="215"/>
      <c r="C27" s="215"/>
      <c r="AE27" s="216"/>
      <c r="AF27" s="216"/>
    </row>
    <row r="28" spans="2:32">
      <c r="B28" s="215"/>
      <c r="C28" s="215"/>
      <c r="AE28" s="216"/>
      <c r="AF28" s="216"/>
    </row>
    <row r="29" spans="2:32">
      <c r="B29" s="215"/>
      <c r="C29" s="215"/>
      <c r="AE29" s="216"/>
      <c r="AF29" s="216"/>
    </row>
    <row r="30" spans="2:32">
      <c r="B30" s="215"/>
      <c r="C30" s="215"/>
      <c r="AE30" s="216"/>
      <c r="AF30" s="216"/>
    </row>
    <row r="31" spans="2:32">
      <c r="B31" s="215"/>
      <c r="C31" s="215"/>
      <c r="AE31" s="216"/>
      <c r="AF31" s="216"/>
    </row>
    <row r="32" spans="2:32">
      <c r="B32" s="215"/>
      <c r="C32" s="215"/>
      <c r="AE32" s="216"/>
      <c r="AF32" s="216"/>
    </row>
    <row r="33" spans="2:32">
      <c r="B33" s="215"/>
      <c r="C33" s="215"/>
      <c r="AE33" s="216"/>
      <c r="AF33" s="216"/>
    </row>
    <row r="34" spans="2:32">
      <c r="B34" s="215"/>
      <c r="C34" s="215"/>
      <c r="AE34" s="216"/>
      <c r="AF34" s="216"/>
    </row>
    <row r="35" spans="2:32">
      <c r="B35" s="215"/>
      <c r="C35" s="215"/>
      <c r="AE35" s="216"/>
      <c r="AF35" s="216"/>
    </row>
    <row r="36" spans="2:32">
      <c r="B36" s="215"/>
      <c r="C36" s="215"/>
      <c r="AE36" s="216"/>
      <c r="AF36" s="216"/>
    </row>
    <row r="37" spans="2:32">
      <c r="B37" s="215"/>
      <c r="C37" s="215"/>
      <c r="AE37" s="216"/>
      <c r="AF37" s="216"/>
    </row>
    <row r="38" spans="2:32">
      <c r="B38" s="215"/>
      <c r="C38" s="215"/>
      <c r="AE38" s="216"/>
      <c r="AF38" s="216"/>
    </row>
    <row r="39" spans="2:32">
      <c r="B39" s="215"/>
      <c r="C39" s="215"/>
      <c r="AE39" s="216"/>
      <c r="AF39" s="216"/>
    </row>
    <row r="40" spans="2:32">
      <c r="B40" s="215"/>
      <c r="C40" s="215"/>
      <c r="AE40" s="216"/>
      <c r="AF40" s="216"/>
    </row>
    <row r="41" spans="2:32">
      <c r="B41" s="215"/>
      <c r="C41" s="215"/>
      <c r="AE41" s="216"/>
      <c r="AF41" s="216"/>
    </row>
    <row r="42" spans="2:32">
      <c r="B42" s="215"/>
      <c r="C42" s="215"/>
      <c r="AE42" s="216"/>
      <c r="AF42" s="216"/>
    </row>
    <row r="43" spans="2:32">
      <c r="B43" s="215"/>
      <c r="C43" s="215"/>
      <c r="AE43" s="216"/>
      <c r="AF43" s="216"/>
    </row>
    <row r="44" spans="2:32">
      <c r="B44" s="215"/>
      <c r="C44" s="215"/>
      <c r="AE44" s="216"/>
      <c r="AF44" s="216"/>
    </row>
    <row r="45" spans="2:32">
      <c r="B45" s="215"/>
      <c r="C45" s="215"/>
      <c r="AE45" s="216"/>
      <c r="AF45" s="216"/>
    </row>
    <row r="46" spans="2:32">
      <c r="B46" s="215"/>
      <c r="C46" s="215"/>
      <c r="AE46" s="216"/>
      <c r="AF46" s="216"/>
    </row>
    <row r="47" spans="2:32">
      <c r="B47" s="215"/>
      <c r="C47" s="215"/>
      <c r="AE47" s="216"/>
      <c r="AF47" s="216"/>
    </row>
    <row r="48" spans="2:32">
      <c r="B48" s="215"/>
      <c r="C48" s="215"/>
      <c r="AE48" s="216"/>
      <c r="AF48" s="216"/>
    </row>
    <row r="49" spans="2:32">
      <c r="B49" s="215"/>
      <c r="C49" s="215"/>
      <c r="AE49" s="216"/>
      <c r="AF49" s="216"/>
    </row>
    <row r="50" spans="2:32">
      <c r="B50" s="215"/>
      <c r="C50" s="215"/>
      <c r="AE50" s="216"/>
      <c r="AF50" s="216"/>
    </row>
    <row r="51" spans="2:32">
      <c r="B51" s="215"/>
      <c r="C51" s="215"/>
      <c r="AE51" s="216"/>
      <c r="AF51" s="216"/>
    </row>
    <row r="52" spans="2:32">
      <c r="B52" s="215"/>
      <c r="C52" s="215"/>
      <c r="AE52" s="216"/>
      <c r="AF52" s="216"/>
    </row>
    <row r="53" spans="2:32">
      <c r="B53" s="215"/>
      <c r="C53" s="215"/>
      <c r="AE53" s="216"/>
      <c r="AF53" s="216"/>
    </row>
    <row r="54" spans="2:32">
      <c r="B54" s="215"/>
      <c r="C54" s="215"/>
      <c r="AE54" s="216"/>
      <c r="AF54" s="216"/>
    </row>
    <row r="55" spans="2:32">
      <c r="B55" s="215"/>
      <c r="C55" s="215"/>
      <c r="AE55" s="216"/>
      <c r="AF55" s="216"/>
    </row>
    <row r="56" spans="2:32">
      <c r="B56" s="215"/>
      <c r="C56" s="215"/>
      <c r="AE56" s="216"/>
      <c r="AF56" s="216"/>
    </row>
    <row r="57" spans="2:32">
      <c r="B57" s="215"/>
      <c r="C57" s="215"/>
      <c r="S57" s="221"/>
      <c r="T57" s="221"/>
      <c r="U57" s="221"/>
      <c r="V57" s="222"/>
      <c r="W57" s="222"/>
      <c r="X57" s="222"/>
      <c r="Y57" s="222"/>
      <c r="Z57" s="222"/>
      <c r="AA57" s="222"/>
      <c r="AB57" s="222"/>
      <c r="AC57" s="222"/>
      <c r="AD57" s="222"/>
      <c r="AE57" s="223"/>
      <c r="AF57" s="216"/>
    </row>
    <row r="58" spans="2:32">
      <c r="B58" s="215"/>
      <c r="C58" s="215"/>
      <c r="S58" s="224"/>
      <c r="T58" s="221"/>
      <c r="U58" s="221"/>
      <c r="V58" s="222"/>
      <c r="W58" s="225"/>
      <c r="X58" s="222"/>
      <c r="Y58" s="222"/>
      <c r="Z58" s="222"/>
      <c r="AA58" s="222"/>
      <c r="AB58" s="225"/>
      <c r="AC58" s="225"/>
      <c r="AD58" s="225"/>
      <c r="AE58" s="226"/>
      <c r="AF58" s="216"/>
    </row>
    <row r="59" spans="2:32">
      <c r="B59" s="215"/>
      <c r="C59" s="215"/>
      <c r="V59" s="222"/>
      <c r="W59" s="225"/>
      <c r="X59" s="222"/>
      <c r="Y59" s="222"/>
      <c r="Z59" s="222"/>
      <c r="AA59" s="222"/>
      <c r="AB59" s="225"/>
      <c r="AC59" s="222"/>
      <c r="AD59" s="222"/>
      <c r="AE59" s="223"/>
      <c r="AF59" s="216"/>
    </row>
    <row r="60" spans="2:32">
      <c r="B60" s="215"/>
      <c r="C60" s="215"/>
      <c r="V60" s="222"/>
      <c r="W60" s="225"/>
      <c r="X60" s="222"/>
      <c r="Y60" s="222"/>
      <c r="Z60" s="222"/>
      <c r="AA60" s="222"/>
      <c r="AB60" s="222"/>
      <c r="AC60" s="222"/>
      <c r="AD60" s="222"/>
      <c r="AE60" s="223"/>
      <c r="AF60" s="216"/>
    </row>
    <row r="61" spans="2:32">
      <c r="B61" s="215"/>
      <c r="C61" s="215"/>
      <c r="V61" s="227"/>
      <c r="W61" s="227"/>
      <c r="X61" s="227"/>
      <c r="Y61" s="227"/>
      <c r="Z61" s="227"/>
      <c r="AA61" s="227"/>
      <c r="AB61" s="227"/>
      <c r="AC61" s="227"/>
      <c r="AD61" s="227"/>
      <c r="AE61" s="228"/>
      <c r="AF61" s="216"/>
    </row>
    <row r="62" spans="2:32">
      <c r="B62" s="215"/>
      <c r="C62" s="215"/>
      <c r="V62" s="222"/>
      <c r="W62" s="222"/>
      <c r="X62" s="222"/>
      <c r="Y62" s="222"/>
      <c r="Z62" s="222"/>
      <c r="AA62" s="222"/>
      <c r="AB62" s="222"/>
      <c r="AC62" s="222"/>
      <c r="AD62" s="222"/>
      <c r="AE62" s="223"/>
      <c r="AF62" s="216"/>
    </row>
    <row r="63" spans="2:32">
      <c r="B63" s="215"/>
      <c r="C63" s="215"/>
      <c r="V63" s="222"/>
      <c r="W63" s="225"/>
      <c r="X63" s="222"/>
      <c r="Y63" s="222"/>
      <c r="Z63" s="222"/>
      <c r="AA63" s="222"/>
      <c r="AB63" s="222"/>
      <c r="AC63" s="222"/>
      <c r="AD63" s="222"/>
      <c r="AE63" s="223"/>
      <c r="AF63" s="216"/>
    </row>
    <row r="64" spans="2:32">
      <c r="B64" s="215"/>
      <c r="C64" s="215"/>
      <c r="V64" s="222"/>
      <c r="W64" s="225"/>
      <c r="X64" s="222"/>
      <c r="Y64" s="222"/>
      <c r="Z64" s="222"/>
      <c r="AA64" s="222"/>
      <c r="AB64" s="222"/>
      <c r="AC64" s="222"/>
      <c r="AD64" s="222"/>
      <c r="AE64" s="223"/>
      <c r="AF64" s="216"/>
    </row>
    <row r="65" spans="2:32">
      <c r="B65" s="215"/>
      <c r="C65" s="215"/>
      <c r="V65" s="222"/>
      <c r="W65" s="225"/>
      <c r="X65" s="222"/>
      <c r="Y65" s="222"/>
      <c r="Z65" s="222"/>
      <c r="AA65" s="222"/>
      <c r="AB65" s="222"/>
      <c r="AC65" s="222"/>
      <c r="AD65" s="222"/>
      <c r="AE65" s="223"/>
      <c r="AF65" s="216"/>
    </row>
    <row r="66" spans="2:32">
      <c r="B66" s="215"/>
      <c r="C66" s="215"/>
      <c r="V66" s="222"/>
      <c r="W66" s="225"/>
      <c r="X66" s="222"/>
      <c r="Y66" s="222"/>
      <c r="Z66" s="222"/>
      <c r="AA66" s="222"/>
      <c r="AB66" s="222"/>
      <c r="AC66" s="222"/>
      <c r="AD66" s="222"/>
      <c r="AE66" s="223"/>
      <c r="AF66" s="216"/>
    </row>
    <row r="67" spans="2:32" ht="13.5" thickBot="1">
      <c r="B67" s="215"/>
      <c r="C67" s="229"/>
      <c r="D67" s="230"/>
      <c r="E67" s="230"/>
      <c r="F67" s="230"/>
      <c r="G67" s="230"/>
      <c r="H67" s="230"/>
      <c r="I67" s="230"/>
      <c r="J67" s="230"/>
      <c r="K67" s="230"/>
      <c r="L67" s="230"/>
      <c r="M67" s="230"/>
      <c r="N67" s="230"/>
      <c r="O67" s="230"/>
      <c r="P67" s="230"/>
      <c r="Q67" s="230"/>
      <c r="R67" s="230"/>
      <c r="S67" s="230"/>
      <c r="T67" s="230"/>
      <c r="U67" s="230"/>
      <c r="V67" s="231"/>
      <c r="W67" s="232"/>
      <c r="X67" s="231"/>
      <c r="Y67" s="231"/>
      <c r="Z67" s="231"/>
      <c r="AA67" s="231"/>
      <c r="AB67" s="231"/>
      <c r="AC67" s="231"/>
      <c r="AD67" s="231"/>
      <c r="AE67" s="233"/>
      <c r="AF67" s="216"/>
    </row>
    <row r="68" spans="2:32" ht="6" customHeight="1" thickBot="1">
      <c r="B68" s="229"/>
      <c r="C68" s="230"/>
      <c r="D68" s="230"/>
      <c r="E68" s="230"/>
      <c r="F68" s="230"/>
      <c r="G68" s="230"/>
      <c r="H68" s="230"/>
      <c r="I68" s="230"/>
      <c r="J68" s="230"/>
      <c r="K68" s="230"/>
      <c r="L68" s="230"/>
      <c r="M68" s="230"/>
      <c r="N68" s="230"/>
      <c r="O68" s="230"/>
      <c r="P68" s="230"/>
      <c r="Q68" s="230"/>
      <c r="R68" s="230"/>
      <c r="S68" s="230"/>
      <c r="T68" s="230"/>
      <c r="U68" s="230"/>
      <c r="V68" s="230"/>
      <c r="W68" s="230"/>
      <c r="X68" s="230"/>
      <c r="Y68" s="230"/>
      <c r="Z68" s="230"/>
      <c r="AA68" s="230"/>
      <c r="AB68" s="230"/>
      <c r="AC68" s="230"/>
      <c r="AD68" s="230"/>
      <c r="AE68" s="230"/>
      <c r="AF68" s="234"/>
    </row>
  </sheetData>
  <mergeCells count="1">
    <mergeCell ref="D4:AC7"/>
  </mergeCells>
  <pageMargins left="0.7" right="0.7" top="0.75" bottom="0.75" header="0.3" footer="0.3"/>
  <pageSetup paperSize="9" scale="54" orientation="landscape" horizontalDpi="1200" verticalDpi="1200" r:id="rId1"/>
  <colBreaks count="1" manualBreakCount="1">
    <brk id="32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0121A-BDE1-46BF-947A-3476148ACB6C}">
  <sheetPr>
    <tabColor rgb="FFFF6699"/>
  </sheetPr>
  <dimension ref="A1:AD120"/>
  <sheetViews>
    <sheetView view="pageBreakPreview" zoomScale="40" zoomScaleNormal="40" zoomScaleSheetLayoutView="40" workbookViewId="0">
      <selection activeCell="T35" sqref="T35"/>
    </sheetView>
  </sheetViews>
  <sheetFormatPr defaultColWidth="9.140625" defaultRowHeight="12.75"/>
  <cols>
    <col min="1" max="1" width="1.7109375" style="429" customWidth="1"/>
    <col min="2" max="2" width="10.7109375" style="429" customWidth="1"/>
    <col min="3" max="3" width="2.5703125" style="429" customWidth="1"/>
    <col min="4" max="20" width="9.140625" style="429"/>
    <col min="21" max="21" width="14.5703125" style="429" customWidth="1"/>
    <col min="22" max="22" width="3.140625" style="429" customWidth="1"/>
    <col min="23" max="26" width="9.140625" style="429"/>
    <col min="27" max="27" width="2.85546875" style="429" customWidth="1"/>
    <col min="28" max="30" width="4.7109375" style="429" customWidth="1"/>
    <col min="31" max="31" width="1.7109375" style="429" customWidth="1"/>
    <col min="32" max="16384" width="9.140625" style="429"/>
  </cols>
  <sheetData>
    <row r="1" spans="1:29">
      <c r="A1" s="178"/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80"/>
    </row>
    <row r="2" spans="1:29">
      <c r="A2" s="181"/>
      <c r="W2" s="182"/>
    </row>
    <row r="3" spans="1:29" ht="12.75" customHeight="1">
      <c r="A3" s="181"/>
      <c r="C3" s="712" t="s">
        <v>1530</v>
      </c>
      <c r="D3" s="712"/>
      <c r="E3" s="712"/>
      <c r="F3" s="712"/>
      <c r="G3" s="712"/>
      <c r="H3" s="712"/>
      <c r="I3" s="712"/>
      <c r="J3" s="712"/>
      <c r="K3" s="712"/>
      <c r="L3" s="712"/>
      <c r="M3" s="712"/>
      <c r="N3" s="712"/>
      <c r="O3" s="712"/>
      <c r="P3" s="712"/>
      <c r="Q3" s="712"/>
      <c r="R3" s="712"/>
      <c r="S3" s="712"/>
      <c r="T3" s="712"/>
      <c r="U3" s="712"/>
      <c r="V3" s="712"/>
      <c r="W3" s="182"/>
      <c r="X3" s="440"/>
      <c r="Y3" s="440"/>
      <c r="Z3" s="440"/>
      <c r="AA3" s="440"/>
      <c r="AB3" s="440"/>
      <c r="AC3" s="430"/>
    </row>
    <row r="4" spans="1:29" ht="18.75" customHeight="1">
      <c r="A4" s="181"/>
      <c r="C4" s="712"/>
      <c r="D4" s="712"/>
      <c r="E4" s="712"/>
      <c r="F4" s="712"/>
      <c r="G4" s="712"/>
      <c r="H4" s="712"/>
      <c r="I4" s="712"/>
      <c r="J4" s="712"/>
      <c r="K4" s="712"/>
      <c r="L4" s="712"/>
      <c r="M4" s="712"/>
      <c r="N4" s="712"/>
      <c r="O4" s="712"/>
      <c r="P4" s="712"/>
      <c r="Q4" s="712"/>
      <c r="R4" s="712"/>
      <c r="S4" s="712"/>
      <c r="T4" s="712"/>
      <c r="U4" s="712"/>
      <c r="V4" s="712"/>
      <c r="W4" s="182"/>
      <c r="X4" s="440"/>
      <c r="Y4" s="440"/>
      <c r="Z4" s="440"/>
      <c r="AA4" s="440"/>
      <c r="AB4" s="440"/>
      <c r="AC4" s="430"/>
    </row>
    <row r="5" spans="1:29" ht="12.75" customHeight="1">
      <c r="A5" s="181"/>
      <c r="C5" s="431"/>
      <c r="W5" s="182"/>
    </row>
    <row r="6" spans="1:29" ht="12.75" customHeight="1">
      <c r="A6" s="181"/>
      <c r="C6" s="717"/>
      <c r="D6" s="717"/>
      <c r="E6" s="717"/>
      <c r="F6" s="717"/>
      <c r="G6" s="717"/>
      <c r="H6" s="717"/>
      <c r="I6" s="717"/>
      <c r="J6" s="717"/>
      <c r="K6" s="717"/>
      <c r="L6" s="717"/>
      <c r="M6" s="717"/>
      <c r="W6" s="182"/>
      <c r="Y6" s="432"/>
      <c r="Z6" s="432"/>
      <c r="AA6" s="432"/>
      <c r="AB6" s="433"/>
      <c r="AC6" s="433"/>
    </row>
    <row r="7" spans="1:29" ht="18" customHeight="1">
      <c r="A7" s="181"/>
      <c r="C7" s="717"/>
      <c r="D7" s="717"/>
      <c r="E7" s="717"/>
      <c r="F7" s="717"/>
      <c r="G7" s="717"/>
      <c r="H7" s="717"/>
      <c r="I7" s="717"/>
      <c r="J7" s="717"/>
      <c r="K7" s="717"/>
      <c r="L7" s="717"/>
      <c r="M7" s="717"/>
      <c r="W7" s="182"/>
      <c r="Y7" s="432"/>
      <c r="Z7" s="432"/>
      <c r="AA7" s="432"/>
      <c r="AB7" s="433"/>
      <c r="AC7" s="433"/>
    </row>
    <row r="8" spans="1:29">
      <c r="A8" s="181"/>
      <c r="W8" s="182"/>
    </row>
    <row r="9" spans="1:29">
      <c r="A9" s="181"/>
      <c r="W9" s="182"/>
    </row>
    <row r="10" spans="1:29">
      <c r="A10" s="181"/>
      <c r="W10" s="182"/>
    </row>
    <row r="11" spans="1:29">
      <c r="A11" s="181"/>
      <c r="W11" s="182"/>
    </row>
    <row r="12" spans="1:29">
      <c r="A12" s="181"/>
      <c r="D12" s="434"/>
      <c r="W12" s="182"/>
    </row>
    <row r="13" spans="1:29">
      <c r="A13" s="181"/>
      <c r="W13" s="182"/>
    </row>
    <row r="14" spans="1:29">
      <c r="A14" s="181"/>
      <c r="W14" s="182"/>
    </row>
    <row r="15" spans="1:29">
      <c r="A15" s="181"/>
      <c r="W15" s="182"/>
    </row>
    <row r="16" spans="1:29">
      <c r="A16" s="181"/>
      <c r="W16" s="182"/>
    </row>
    <row r="17" spans="1:23">
      <c r="A17" s="181"/>
      <c r="W17" s="182"/>
    </row>
    <row r="18" spans="1:23">
      <c r="A18" s="181"/>
      <c r="W18" s="182"/>
    </row>
    <row r="19" spans="1:23">
      <c r="A19" s="181"/>
      <c r="W19" s="182"/>
    </row>
    <row r="20" spans="1:23">
      <c r="A20" s="181"/>
      <c r="W20" s="182"/>
    </row>
    <row r="21" spans="1:23">
      <c r="A21" s="181"/>
      <c r="W21" s="182"/>
    </row>
    <row r="22" spans="1:23">
      <c r="A22" s="181"/>
      <c r="W22" s="182"/>
    </row>
    <row r="23" spans="1:23">
      <c r="A23" s="181"/>
      <c r="W23" s="182"/>
    </row>
    <row r="24" spans="1:23">
      <c r="A24" s="181"/>
      <c r="W24" s="182"/>
    </row>
    <row r="25" spans="1:23">
      <c r="A25" s="181"/>
      <c r="W25" s="182"/>
    </row>
    <row r="26" spans="1:23">
      <c r="A26" s="181"/>
      <c r="W26" s="182"/>
    </row>
    <row r="27" spans="1:23">
      <c r="A27" s="181"/>
      <c r="W27" s="182"/>
    </row>
    <row r="28" spans="1:23">
      <c r="A28" s="181"/>
      <c r="W28" s="182"/>
    </row>
    <row r="29" spans="1:23">
      <c r="A29" s="181"/>
      <c r="W29" s="182"/>
    </row>
    <row r="30" spans="1:23">
      <c r="A30" s="181"/>
      <c r="W30" s="182"/>
    </row>
    <row r="31" spans="1:23">
      <c r="A31" s="181"/>
      <c r="W31" s="182"/>
    </row>
    <row r="32" spans="1:23">
      <c r="A32" s="181"/>
      <c r="W32" s="182"/>
    </row>
    <row r="33" spans="1:23">
      <c r="A33" s="181"/>
      <c r="W33" s="182"/>
    </row>
    <row r="34" spans="1:23">
      <c r="A34" s="181"/>
      <c r="W34" s="182"/>
    </row>
    <row r="35" spans="1:23">
      <c r="A35" s="181"/>
      <c r="W35" s="182"/>
    </row>
    <row r="36" spans="1:23">
      <c r="A36" s="181"/>
      <c r="W36" s="182"/>
    </row>
    <row r="37" spans="1:23">
      <c r="A37" s="181"/>
      <c r="W37" s="182"/>
    </row>
    <row r="38" spans="1:23">
      <c r="A38" s="181"/>
      <c r="W38" s="182"/>
    </row>
    <row r="39" spans="1:23">
      <c r="A39" s="181"/>
      <c r="W39" s="182"/>
    </row>
    <row r="40" spans="1:23">
      <c r="A40" s="181"/>
      <c r="W40" s="182"/>
    </row>
    <row r="41" spans="1:23">
      <c r="A41" s="181"/>
      <c r="W41" s="182"/>
    </row>
    <row r="42" spans="1:23">
      <c r="A42" s="181"/>
      <c r="W42" s="182"/>
    </row>
    <row r="43" spans="1:23">
      <c r="A43" s="181"/>
      <c r="W43" s="182"/>
    </row>
    <row r="44" spans="1:23">
      <c r="A44" s="181"/>
      <c r="W44" s="182"/>
    </row>
    <row r="45" spans="1:23">
      <c r="A45" s="181"/>
      <c r="W45" s="182"/>
    </row>
    <row r="46" spans="1:23">
      <c r="A46" s="181"/>
      <c r="W46" s="182"/>
    </row>
    <row r="47" spans="1:23">
      <c r="A47" s="181"/>
      <c r="W47" s="182"/>
    </row>
    <row r="48" spans="1:23">
      <c r="A48" s="181"/>
      <c r="W48" s="182"/>
    </row>
    <row r="49" spans="1:30">
      <c r="A49" s="181"/>
      <c r="W49" s="182"/>
    </row>
    <row r="50" spans="1:30">
      <c r="A50" s="181"/>
      <c r="W50" s="182"/>
    </row>
    <row r="51" spans="1:30">
      <c r="A51" s="181"/>
      <c r="W51" s="182"/>
    </row>
    <row r="52" spans="1:30">
      <c r="A52" s="181"/>
      <c r="W52" s="182"/>
    </row>
    <row r="53" spans="1:30">
      <c r="A53" s="181"/>
      <c r="W53" s="182"/>
    </row>
    <row r="54" spans="1:30">
      <c r="A54" s="181"/>
      <c r="R54" s="435"/>
      <c r="S54" s="435"/>
      <c r="T54" s="435"/>
      <c r="U54" s="436"/>
      <c r="V54" s="436"/>
      <c r="W54" s="183"/>
      <c r="X54" s="436"/>
      <c r="Y54" s="436"/>
      <c r="Z54" s="436"/>
      <c r="AA54" s="436"/>
      <c r="AB54" s="436"/>
      <c r="AC54" s="436"/>
      <c r="AD54" s="436"/>
    </row>
    <row r="55" spans="1:30" ht="13.5" thickBot="1">
      <c r="A55" s="184"/>
      <c r="B55" s="185"/>
      <c r="C55" s="185"/>
      <c r="D55" s="185"/>
      <c r="E55" s="185"/>
      <c r="F55" s="185"/>
      <c r="G55" s="185"/>
      <c r="H55" s="185"/>
      <c r="I55" s="185"/>
      <c r="J55" s="185"/>
      <c r="K55" s="185"/>
      <c r="L55" s="185"/>
      <c r="M55" s="185"/>
      <c r="N55" s="185"/>
      <c r="O55" s="185"/>
      <c r="P55" s="185"/>
      <c r="Q55" s="185"/>
      <c r="R55" s="441"/>
      <c r="S55" s="442"/>
      <c r="T55" s="442"/>
      <c r="U55" s="186"/>
      <c r="V55" s="187"/>
      <c r="W55" s="188"/>
      <c r="X55" s="436"/>
      <c r="Y55" s="436"/>
      <c r="Z55" s="436"/>
      <c r="AA55" s="437"/>
      <c r="AB55" s="437"/>
      <c r="AC55" s="437"/>
      <c r="AD55" s="437"/>
    </row>
    <row r="56" spans="1:30">
      <c r="U56" s="436"/>
      <c r="V56" s="437"/>
      <c r="W56" s="436"/>
      <c r="X56" s="436"/>
      <c r="Y56" s="436"/>
      <c r="Z56" s="436"/>
      <c r="AA56" s="437"/>
      <c r="AB56" s="436"/>
      <c r="AC56" s="436"/>
      <c r="AD56" s="436"/>
    </row>
    <row r="57" spans="1:30">
      <c r="U57" s="436"/>
      <c r="V57" s="437"/>
      <c r="W57" s="436"/>
      <c r="X57" s="436"/>
      <c r="Y57" s="436"/>
      <c r="Z57" s="436"/>
      <c r="AA57" s="436"/>
      <c r="AB57" s="436"/>
      <c r="AC57" s="436"/>
      <c r="AD57" s="436"/>
    </row>
    <row r="58" spans="1:30">
      <c r="U58" s="436"/>
      <c r="V58" s="437"/>
      <c r="W58" s="436"/>
      <c r="X58" s="436"/>
      <c r="Y58" s="436"/>
      <c r="Z58" s="436"/>
      <c r="AA58" s="436"/>
      <c r="AB58" s="436"/>
      <c r="AC58" s="436"/>
      <c r="AD58" s="436"/>
    </row>
    <row r="59" spans="1:30">
      <c r="U59" s="436"/>
      <c r="V59" s="437"/>
      <c r="W59" s="436"/>
      <c r="X59" s="436"/>
      <c r="Y59" s="436"/>
      <c r="Z59" s="436"/>
      <c r="AA59" s="436"/>
      <c r="AB59" s="436"/>
      <c r="AC59" s="436"/>
      <c r="AD59" s="436"/>
    </row>
    <row r="60" spans="1:30">
      <c r="U60" s="436"/>
      <c r="V60" s="437"/>
      <c r="W60" s="436"/>
      <c r="X60" s="436"/>
      <c r="Y60" s="436"/>
      <c r="Z60" s="436"/>
      <c r="AA60" s="437"/>
      <c r="AB60" s="436"/>
      <c r="AC60" s="436"/>
      <c r="AD60" s="436"/>
    </row>
    <row r="61" spans="1:30">
      <c r="U61" s="436"/>
      <c r="V61" s="437"/>
      <c r="W61" s="436"/>
      <c r="X61" s="436"/>
      <c r="Y61" s="436"/>
      <c r="Z61" s="436"/>
      <c r="AA61" s="436"/>
      <c r="AB61" s="436"/>
      <c r="AC61" s="436"/>
      <c r="AD61" s="436"/>
    </row>
    <row r="62" spans="1:30">
      <c r="U62" s="436"/>
      <c r="V62" s="437"/>
      <c r="W62" s="436"/>
      <c r="X62" s="436"/>
      <c r="Y62" s="436"/>
      <c r="Z62" s="436"/>
      <c r="AA62" s="436"/>
      <c r="AB62" s="436"/>
      <c r="AC62" s="436"/>
      <c r="AD62" s="436"/>
    </row>
    <row r="63" spans="1:30">
      <c r="U63" s="436"/>
      <c r="V63" s="437"/>
      <c r="W63" s="436"/>
      <c r="X63" s="436"/>
      <c r="Y63" s="436"/>
      <c r="Z63" s="436"/>
      <c r="AA63" s="436"/>
      <c r="AB63" s="436"/>
      <c r="AC63" s="436"/>
      <c r="AD63" s="436"/>
    </row>
    <row r="64" spans="1:30">
      <c r="U64" s="436"/>
      <c r="V64" s="437"/>
      <c r="W64" s="436"/>
      <c r="X64" s="436"/>
      <c r="Y64" s="436"/>
      <c r="Z64" s="436"/>
      <c r="AA64" s="436"/>
      <c r="AB64" s="436"/>
      <c r="AC64" s="436"/>
      <c r="AD64" s="436"/>
    </row>
    <row r="65" spans="5:30">
      <c r="U65" s="436"/>
      <c r="V65" s="437"/>
      <c r="W65" s="436"/>
      <c r="X65" s="436"/>
      <c r="Y65" s="436"/>
      <c r="Z65" s="436"/>
      <c r="AA65" s="436"/>
      <c r="AB65" s="436"/>
      <c r="AC65" s="436"/>
      <c r="AD65" s="436"/>
    </row>
    <row r="66" spans="5:30" ht="6" customHeight="1"/>
    <row r="73" spans="5:30">
      <c r="M73" s="438"/>
    </row>
    <row r="74" spans="5:30" ht="15" customHeight="1">
      <c r="E74" s="439"/>
      <c r="M74" s="438"/>
    </row>
    <row r="75" spans="5:30" ht="15" customHeight="1">
      <c r="E75" s="439"/>
      <c r="M75" s="438"/>
    </row>
    <row r="76" spans="5:30" ht="15" customHeight="1">
      <c r="E76" s="439"/>
      <c r="M76" s="438"/>
    </row>
    <row r="77" spans="5:30" ht="15" customHeight="1">
      <c r="E77" s="439"/>
      <c r="M77" s="438"/>
    </row>
    <row r="78" spans="5:30" ht="15" customHeight="1">
      <c r="E78" s="439"/>
      <c r="M78" s="438"/>
    </row>
    <row r="79" spans="5:30" ht="15" customHeight="1">
      <c r="E79" s="439"/>
      <c r="M79" s="438"/>
    </row>
    <row r="80" spans="5:30" ht="15" customHeight="1">
      <c r="E80" s="439"/>
      <c r="M80" s="438"/>
    </row>
    <row r="81" spans="5:13" ht="15" customHeight="1">
      <c r="E81" s="439"/>
      <c r="M81" s="438"/>
    </row>
    <row r="82" spans="5:13" ht="15" customHeight="1">
      <c r="E82" s="439"/>
      <c r="M82" s="438"/>
    </row>
    <row r="83" spans="5:13" ht="15" customHeight="1">
      <c r="E83" s="439"/>
      <c r="M83" s="438"/>
    </row>
    <row r="84" spans="5:13" ht="15" customHeight="1">
      <c r="E84" s="439"/>
      <c r="M84" s="438"/>
    </row>
    <row r="85" spans="5:13" ht="15" customHeight="1">
      <c r="E85" s="439"/>
      <c r="M85" s="438"/>
    </row>
    <row r="86" spans="5:13" ht="15" customHeight="1">
      <c r="E86" s="439"/>
      <c r="M86" s="438"/>
    </row>
    <row r="87" spans="5:13" ht="15" customHeight="1">
      <c r="E87" s="439"/>
      <c r="M87" s="438"/>
    </row>
    <row r="88" spans="5:13" ht="15" customHeight="1">
      <c r="E88" s="439"/>
      <c r="M88" s="438"/>
    </row>
    <row r="89" spans="5:13" ht="15" customHeight="1">
      <c r="E89" s="439"/>
      <c r="M89" s="438"/>
    </row>
    <row r="90" spans="5:13" ht="15" customHeight="1">
      <c r="E90" s="439"/>
      <c r="M90" s="438"/>
    </row>
    <row r="91" spans="5:13" ht="15" customHeight="1">
      <c r="E91" s="439"/>
      <c r="M91" s="438"/>
    </row>
    <row r="92" spans="5:13" ht="15" customHeight="1">
      <c r="E92" s="439"/>
      <c r="M92" s="438"/>
    </row>
    <row r="93" spans="5:13" ht="15" customHeight="1">
      <c r="E93" s="439"/>
      <c r="M93" s="438"/>
    </row>
    <row r="94" spans="5:13" ht="15" customHeight="1">
      <c r="E94" s="439"/>
      <c r="M94" s="438"/>
    </row>
    <row r="95" spans="5:13" ht="15" customHeight="1">
      <c r="E95" s="439"/>
      <c r="M95" s="438"/>
    </row>
    <row r="96" spans="5:13" ht="15" customHeight="1">
      <c r="E96" s="439"/>
    </row>
    <row r="97" spans="5:5" ht="15" customHeight="1">
      <c r="E97" s="439"/>
    </row>
    <row r="98" spans="5:5" ht="15" customHeight="1">
      <c r="E98" s="439"/>
    </row>
    <row r="99" spans="5:5" ht="15" customHeight="1">
      <c r="E99" s="439"/>
    </row>
    <row r="100" spans="5:5" ht="15" customHeight="1">
      <c r="E100" s="439"/>
    </row>
    <row r="101" spans="5:5" ht="15" customHeight="1">
      <c r="E101" s="439"/>
    </row>
    <row r="102" spans="5:5" ht="15" customHeight="1">
      <c r="E102" s="439"/>
    </row>
    <row r="103" spans="5:5" ht="15" customHeight="1">
      <c r="E103" s="439"/>
    </row>
    <row r="104" spans="5:5" ht="15" customHeight="1">
      <c r="E104" s="439"/>
    </row>
    <row r="105" spans="5:5" ht="15" customHeight="1">
      <c r="E105" s="439"/>
    </row>
    <row r="106" spans="5:5" ht="15" customHeight="1">
      <c r="E106" s="439"/>
    </row>
    <row r="107" spans="5:5" ht="15" customHeight="1">
      <c r="E107" s="439"/>
    </row>
    <row r="108" spans="5:5" ht="15" customHeight="1">
      <c r="E108" s="439"/>
    </row>
    <row r="109" spans="5:5" ht="15" customHeight="1">
      <c r="E109" s="439"/>
    </row>
    <row r="110" spans="5:5" ht="15" customHeight="1">
      <c r="E110" s="439"/>
    </row>
    <row r="111" spans="5:5" ht="15" customHeight="1">
      <c r="E111" s="439"/>
    </row>
    <row r="112" spans="5:5" ht="15" customHeight="1">
      <c r="E112" s="439"/>
    </row>
    <row r="113" spans="5:5" ht="15" customHeight="1">
      <c r="E113" s="439"/>
    </row>
    <row r="114" spans="5:5" ht="15" customHeight="1">
      <c r="E114" s="439"/>
    </row>
    <row r="115" spans="5:5" ht="15" customHeight="1">
      <c r="E115" s="439"/>
    </row>
    <row r="116" spans="5:5" ht="15" customHeight="1">
      <c r="E116" s="439"/>
    </row>
    <row r="117" spans="5:5" ht="15" customHeight="1">
      <c r="E117" s="439"/>
    </row>
    <row r="118" spans="5:5" ht="15" customHeight="1">
      <c r="E118" s="439"/>
    </row>
    <row r="119" spans="5:5" ht="15" customHeight="1">
      <c r="E119" s="439"/>
    </row>
    <row r="120" spans="5:5">
      <c r="E120" s="439"/>
    </row>
  </sheetData>
  <mergeCells count="2">
    <mergeCell ref="C6:M7"/>
    <mergeCell ref="C3:V4"/>
  </mergeCells>
  <printOptions horizontalCentered="1" verticalCentered="1"/>
  <pageMargins left="0.70866141732283472" right="0.70866141732283472" top="0.55118110236220474" bottom="0.35433070866141736" header="0.31496062992125984" footer="0.31496062992125984"/>
  <pageSetup paperSize="9" scale="65" orientation="landscape" horizontalDpi="1200" verticalDpi="1200" r:id="rId1"/>
  <rowBreaks count="1" manualBreakCount="1">
    <brk id="62" max="29" man="1"/>
  </row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2C965-D18D-41E6-B0AB-BAB77C60D785}">
  <dimension ref="A1:U32"/>
  <sheetViews>
    <sheetView showGridLines="0" workbookViewId="0"/>
  </sheetViews>
  <sheetFormatPr defaultRowHeight="12.75"/>
  <cols>
    <col min="6" max="6" width="12.42578125" customWidth="1"/>
    <col min="8" max="8" width="12.42578125" customWidth="1"/>
    <col min="10" max="10" width="12.42578125" customWidth="1"/>
    <col min="12" max="12" width="12.42578125" customWidth="1"/>
    <col min="14" max="14" width="12.42578125" customWidth="1"/>
    <col min="16" max="16" width="12.42578125" customWidth="1"/>
    <col min="18" max="18" width="12.42578125" customWidth="1"/>
    <col min="20" max="20" width="12.42578125" customWidth="1"/>
    <col min="22" max="22" width="12.42578125" customWidth="1"/>
  </cols>
  <sheetData>
    <row r="1" spans="1:11" ht="48" customHeight="1">
      <c r="A1" s="461">
        <v>1</v>
      </c>
    </row>
    <row r="2" spans="1:11" ht="48" customHeight="1">
      <c r="A2" s="461">
        <v>3</v>
      </c>
    </row>
    <row r="4" spans="1:11" ht="48" customHeight="1">
      <c r="C4" s="461">
        <v>1</v>
      </c>
    </row>
    <row r="5" spans="1:11" ht="48" customHeight="1">
      <c r="C5" s="461">
        <v>3</v>
      </c>
    </row>
    <row r="7" spans="1:11" ht="48" customHeight="1">
      <c r="E7" s="461">
        <v>1</v>
      </c>
    </row>
    <row r="8" spans="1:11" ht="48" customHeight="1">
      <c r="E8" s="461">
        <v>3</v>
      </c>
    </row>
    <row r="10" spans="1:11" ht="48" customHeight="1">
      <c r="G10" s="461">
        <v>3</v>
      </c>
    </row>
    <row r="11" spans="1:11" ht="48" customHeight="1">
      <c r="G11" s="461">
        <v>1</v>
      </c>
    </row>
    <row r="13" spans="1:11" ht="48" customHeight="1">
      <c r="I13" s="461">
        <v>3</v>
      </c>
    </row>
    <row r="14" spans="1:11" ht="48" customHeight="1">
      <c r="I14" s="461">
        <v>1</v>
      </c>
    </row>
    <row r="16" spans="1:11" ht="48" customHeight="1">
      <c r="K16" s="461">
        <v>3</v>
      </c>
    </row>
    <row r="17" spans="11:21" ht="48" customHeight="1">
      <c r="K17" s="461">
        <v>1</v>
      </c>
    </row>
    <row r="19" spans="11:21" ht="48" customHeight="1">
      <c r="M19" s="461">
        <v>3</v>
      </c>
    </row>
    <row r="20" spans="11:21" ht="48" customHeight="1">
      <c r="M20" s="461">
        <v>1</v>
      </c>
    </row>
    <row r="22" spans="11:21" ht="48" customHeight="1">
      <c r="O22" s="461">
        <v>3</v>
      </c>
    </row>
    <row r="23" spans="11:21" ht="48" customHeight="1">
      <c r="O23" s="461">
        <v>1</v>
      </c>
    </row>
    <row r="25" spans="11:21" ht="57" customHeight="1">
      <c r="Q25" s="461">
        <v>3</v>
      </c>
    </row>
    <row r="26" spans="11:21" ht="57" customHeight="1">
      <c r="Q26" s="461">
        <v>1</v>
      </c>
    </row>
    <row r="28" spans="11:21" ht="57" customHeight="1">
      <c r="S28" s="461">
        <v>3</v>
      </c>
    </row>
    <row r="29" spans="11:21" ht="57" customHeight="1">
      <c r="S29" s="461">
        <v>1</v>
      </c>
    </row>
    <row r="31" spans="11:21" ht="57" customHeight="1">
      <c r="U31" s="461">
        <v>3</v>
      </c>
    </row>
    <row r="32" spans="11:21" ht="57" customHeight="1">
      <c r="U32" s="461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13</vt:i4>
      </vt:variant>
    </vt:vector>
  </HeadingPairs>
  <TitlesOfParts>
    <vt:vector size="26" baseType="lpstr">
      <vt:lpstr>REKAP MATERIAL</vt:lpstr>
      <vt:lpstr>REKAP TIANG</vt:lpstr>
      <vt:lpstr>REKAP MDU</vt:lpstr>
      <vt:lpstr>Sheet1</vt:lpstr>
      <vt:lpstr>HARGA SATUAN</vt:lpstr>
      <vt:lpstr>KKO</vt:lpstr>
      <vt:lpstr>DATA</vt:lpstr>
      <vt:lpstr>KKF</vt:lpstr>
      <vt:lpstr>RAB</vt:lpstr>
      <vt:lpstr>GAMBAR</vt:lpstr>
      <vt:lpstr>SLD</vt:lpstr>
      <vt:lpstr>PETA</vt:lpstr>
      <vt:lpstr>PDL</vt:lpstr>
      <vt:lpstr>'HARGA SATUAN'!Print_Area</vt:lpstr>
      <vt:lpstr>KKF!Print_Area</vt:lpstr>
      <vt:lpstr>KKO!Print_Area</vt:lpstr>
      <vt:lpstr>PETA!Print_Area</vt:lpstr>
      <vt:lpstr>RAB!Print_Area</vt:lpstr>
      <vt:lpstr>'REKAP MATERIAL'!Print_Area</vt:lpstr>
      <vt:lpstr>'REKAP MDU'!Print_Area</vt:lpstr>
      <vt:lpstr>'REKAP TIANG'!Print_Area</vt:lpstr>
      <vt:lpstr>SLD!Print_Area</vt:lpstr>
      <vt:lpstr>RAB!Print_Titles</vt:lpstr>
      <vt:lpstr>'REKAP MATERIAL'!Print_Titles</vt:lpstr>
      <vt:lpstr>'REKAP MDU'!Print_Titles</vt:lpstr>
      <vt:lpstr>'REKAP TIANG'!Print_Titles</vt:lpstr>
    </vt:vector>
  </TitlesOfParts>
  <Company>Big Boss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SAEFUDIN</dc:creator>
  <cp:lastModifiedBy>SRI UTAMI</cp:lastModifiedBy>
  <cp:lastPrinted>2023-06-14T08:48:54Z</cp:lastPrinted>
  <dcterms:created xsi:type="dcterms:W3CDTF">2011-02-06T11:57:38Z</dcterms:created>
  <dcterms:modified xsi:type="dcterms:W3CDTF">2023-09-14T02:59:29Z</dcterms:modified>
</cp:coreProperties>
</file>